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maximegresse/Desktop/Term I/Derivatives/Derivatives Report/"/>
    </mc:Choice>
  </mc:AlternateContent>
  <xr:revisionPtr revIDLastSave="0" documentId="8_{87E282C1-A8A2-964D-AFAB-539F4996CB90}" xr6:coauthVersionLast="47" xr6:coauthVersionMax="47" xr10:uidLastSave="{00000000-0000-0000-0000-000000000000}"/>
  <bookViews>
    <workbookView xWindow="-20" yWindow="780" windowWidth="34200" windowHeight="19660" activeTab="7" xr2:uid="{00000000-000D-0000-FFFF-FFFF00000000}"/>
  </bookViews>
  <sheets>
    <sheet name="Fund Data" sheetId="2" r:id="rId1"/>
    <sheet name="Rates Data" sheetId="5" r:id="rId2"/>
    <sheet name="Rates Interpolation" sheetId="7" r:id="rId3"/>
    <sheet name="Volatility" sheetId="9" r:id="rId4"/>
    <sheet name="Index" sheetId="1" r:id="rId5"/>
    <sheet name="Fair price BS" sheetId="8" r:id="rId6"/>
    <sheet name="Log-returns normality" sheetId="10" r:id="rId7"/>
    <sheet name="Summary" sheetId="3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8" l="1"/>
  <c r="C4" i="10"/>
  <c r="C3" i="10"/>
  <c r="B1014" i="10"/>
  <c r="B1013" i="10"/>
  <c r="B1012" i="10"/>
  <c r="B1011" i="10"/>
  <c r="B1010" i="10"/>
  <c r="B1009" i="10"/>
  <c r="B1008" i="10"/>
  <c r="B1007" i="10"/>
  <c r="B1006" i="10"/>
  <c r="B1005" i="10"/>
  <c r="B1004" i="10"/>
  <c r="B1003" i="10"/>
  <c r="B1002" i="10"/>
  <c r="B1001" i="10"/>
  <c r="B1000" i="10"/>
  <c r="B999" i="10"/>
  <c r="B998" i="10"/>
  <c r="B997" i="10"/>
  <c r="B996" i="10"/>
  <c r="B995" i="10"/>
  <c r="B994" i="10"/>
  <c r="B993" i="10"/>
  <c r="B992" i="10"/>
  <c r="B991" i="10"/>
  <c r="B990" i="10"/>
  <c r="B989" i="10"/>
  <c r="B988" i="10"/>
  <c r="B987" i="10"/>
  <c r="B986" i="10"/>
  <c r="B985" i="10"/>
  <c r="B984" i="10"/>
  <c r="B983" i="10"/>
  <c r="B982" i="10"/>
  <c r="B981" i="10"/>
  <c r="B980" i="10"/>
  <c r="B979" i="10"/>
  <c r="B978" i="10"/>
  <c r="B977" i="10"/>
  <c r="B976" i="10"/>
  <c r="B975" i="10"/>
  <c r="B974" i="10"/>
  <c r="B973" i="10"/>
  <c r="B972" i="10"/>
  <c r="B971" i="10"/>
  <c r="B970" i="10"/>
  <c r="B969" i="10"/>
  <c r="B968" i="10"/>
  <c r="B967" i="10"/>
  <c r="B966" i="10"/>
  <c r="B965" i="10"/>
  <c r="B964" i="10"/>
  <c r="B963" i="10"/>
  <c r="B962" i="10"/>
  <c r="B961" i="10"/>
  <c r="B960" i="10"/>
  <c r="B959" i="10"/>
  <c r="B958" i="10"/>
  <c r="B957" i="10"/>
  <c r="B956" i="10"/>
  <c r="B955" i="10"/>
  <c r="B954" i="10"/>
  <c r="B953" i="10"/>
  <c r="B952" i="10"/>
  <c r="B951" i="10"/>
  <c r="B950" i="10"/>
  <c r="B949" i="10"/>
  <c r="B948" i="10"/>
  <c r="B947" i="10"/>
  <c r="B946" i="10"/>
  <c r="B945" i="10"/>
  <c r="B944" i="10"/>
  <c r="B943" i="10"/>
  <c r="B942" i="10"/>
  <c r="B941" i="10"/>
  <c r="B940" i="10"/>
  <c r="B939" i="10"/>
  <c r="B938" i="10"/>
  <c r="B937" i="10"/>
  <c r="B936" i="10"/>
  <c r="B935" i="10"/>
  <c r="B934" i="10"/>
  <c r="B933" i="10"/>
  <c r="B932" i="10"/>
  <c r="B931" i="10"/>
  <c r="B930" i="10"/>
  <c r="B929" i="10"/>
  <c r="B928" i="10"/>
  <c r="B927" i="10"/>
  <c r="B926" i="10"/>
  <c r="B925" i="10"/>
  <c r="B924" i="10"/>
  <c r="B923" i="10"/>
  <c r="B922" i="10"/>
  <c r="B921" i="10"/>
  <c r="B920" i="10"/>
  <c r="B919" i="10"/>
  <c r="B918" i="10"/>
  <c r="B917" i="10"/>
  <c r="B916" i="10"/>
  <c r="B915" i="10"/>
  <c r="B914" i="10"/>
  <c r="B913" i="10"/>
  <c r="B912" i="10"/>
  <c r="B911" i="10"/>
  <c r="B910" i="10"/>
  <c r="B909" i="10"/>
  <c r="B908" i="10"/>
  <c r="B907" i="10"/>
  <c r="B906" i="10"/>
  <c r="B905" i="10"/>
  <c r="B904" i="10"/>
  <c r="B903" i="10"/>
  <c r="B902" i="10"/>
  <c r="B901" i="10"/>
  <c r="B900" i="10"/>
  <c r="B899" i="10"/>
  <c r="B898" i="10"/>
  <c r="B897" i="10"/>
  <c r="B896" i="10"/>
  <c r="B895" i="10"/>
  <c r="B894" i="10"/>
  <c r="B893" i="10"/>
  <c r="B892" i="10"/>
  <c r="B891" i="10"/>
  <c r="B890" i="10"/>
  <c r="B889" i="10"/>
  <c r="B888" i="10"/>
  <c r="B887" i="10"/>
  <c r="B886" i="10"/>
  <c r="B885" i="10"/>
  <c r="B884" i="10"/>
  <c r="B883" i="10"/>
  <c r="B882" i="10"/>
  <c r="B881" i="10"/>
  <c r="B880" i="10"/>
  <c r="B879" i="10"/>
  <c r="B878" i="10"/>
  <c r="B877" i="10"/>
  <c r="B876" i="10"/>
  <c r="B875" i="10"/>
  <c r="B874" i="10"/>
  <c r="B873" i="10"/>
  <c r="B872" i="10"/>
  <c r="B871" i="10"/>
  <c r="B870" i="10"/>
  <c r="B869" i="10"/>
  <c r="B868" i="10"/>
  <c r="B867" i="10"/>
  <c r="B866" i="10"/>
  <c r="B865" i="10"/>
  <c r="B864" i="10"/>
  <c r="B863" i="10"/>
  <c r="B862" i="10"/>
  <c r="B861" i="10"/>
  <c r="B860" i="10"/>
  <c r="B859" i="10"/>
  <c r="B858" i="10"/>
  <c r="B857" i="10"/>
  <c r="B856" i="10"/>
  <c r="B855" i="10"/>
  <c r="B854" i="10"/>
  <c r="B853" i="10"/>
  <c r="B852" i="10"/>
  <c r="B851" i="10"/>
  <c r="B850" i="10"/>
  <c r="B849" i="10"/>
  <c r="B848" i="10"/>
  <c r="B847" i="10"/>
  <c r="B846" i="10"/>
  <c r="B845" i="10"/>
  <c r="B844" i="10"/>
  <c r="B843" i="10"/>
  <c r="B842" i="10"/>
  <c r="B841" i="10"/>
  <c r="B840" i="10"/>
  <c r="B839" i="10"/>
  <c r="B838" i="10"/>
  <c r="B837" i="10"/>
  <c r="B836" i="10"/>
  <c r="B835" i="10"/>
  <c r="B834" i="10"/>
  <c r="B833" i="10"/>
  <c r="B832" i="10"/>
  <c r="B831" i="10"/>
  <c r="B830" i="10"/>
  <c r="B829" i="10"/>
  <c r="B828" i="10"/>
  <c r="B827" i="10"/>
  <c r="B826" i="10"/>
  <c r="B825" i="10"/>
  <c r="B824" i="10"/>
  <c r="B823" i="10"/>
  <c r="B822" i="10"/>
  <c r="B821" i="10"/>
  <c r="B820" i="10"/>
  <c r="B819" i="10"/>
  <c r="B818" i="10"/>
  <c r="B817" i="10"/>
  <c r="B816" i="10"/>
  <c r="B815" i="10"/>
  <c r="B814" i="10"/>
  <c r="B813" i="10"/>
  <c r="B812" i="10"/>
  <c r="B811" i="10"/>
  <c r="B810" i="10"/>
  <c r="B809" i="10"/>
  <c r="B808" i="10"/>
  <c r="B807" i="10"/>
  <c r="B806" i="10"/>
  <c r="B805" i="10"/>
  <c r="B804" i="10"/>
  <c r="B803" i="10"/>
  <c r="B802" i="10"/>
  <c r="B801" i="10"/>
  <c r="B800" i="10"/>
  <c r="B799" i="10"/>
  <c r="B798" i="10"/>
  <c r="B797" i="10"/>
  <c r="B796" i="10"/>
  <c r="B795" i="10"/>
  <c r="B794" i="10"/>
  <c r="B793" i="10"/>
  <c r="B792" i="10"/>
  <c r="B791" i="10"/>
  <c r="B790" i="10"/>
  <c r="B789" i="10"/>
  <c r="B788" i="10"/>
  <c r="B787" i="10"/>
  <c r="B786" i="10"/>
  <c r="B785" i="10"/>
  <c r="B784" i="10"/>
  <c r="B783" i="10"/>
  <c r="B782" i="10"/>
  <c r="B781" i="10"/>
  <c r="B780" i="10"/>
  <c r="B779" i="10"/>
  <c r="B778" i="10"/>
  <c r="B777" i="10"/>
  <c r="B776" i="10"/>
  <c r="B775" i="10"/>
  <c r="B774" i="10"/>
  <c r="B773" i="10"/>
  <c r="B772" i="10"/>
  <c r="B771" i="10"/>
  <c r="B770" i="10"/>
  <c r="B769" i="10"/>
  <c r="B768" i="10"/>
  <c r="B767" i="10"/>
  <c r="B766" i="10"/>
  <c r="B765" i="10"/>
  <c r="B764" i="10"/>
  <c r="B763" i="10"/>
  <c r="B762" i="10"/>
  <c r="B761" i="10"/>
  <c r="B760" i="10"/>
  <c r="B759" i="10"/>
  <c r="B758" i="10"/>
  <c r="B757" i="10"/>
  <c r="B756" i="10"/>
  <c r="B755" i="10"/>
  <c r="B754" i="10"/>
  <c r="B753" i="10"/>
  <c r="B752" i="10"/>
  <c r="B751" i="10"/>
  <c r="B750" i="10"/>
  <c r="B749" i="10"/>
  <c r="B748" i="10"/>
  <c r="B747" i="10"/>
  <c r="B746" i="10"/>
  <c r="B745" i="10"/>
  <c r="B744" i="10"/>
  <c r="B743" i="10"/>
  <c r="B742" i="10"/>
  <c r="B741" i="10"/>
  <c r="B740" i="10"/>
  <c r="B739" i="10"/>
  <c r="B738" i="10"/>
  <c r="B737" i="10"/>
  <c r="B736" i="10"/>
  <c r="B735" i="10"/>
  <c r="B734" i="10"/>
  <c r="B733" i="10"/>
  <c r="B732" i="10"/>
  <c r="B731" i="10"/>
  <c r="B730" i="10"/>
  <c r="B729" i="10"/>
  <c r="B728" i="10"/>
  <c r="B727" i="10"/>
  <c r="B726" i="10"/>
  <c r="B725" i="10"/>
  <c r="B724" i="10"/>
  <c r="B723" i="10"/>
  <c r="B722" i="10"/>
  <c r="B721" i="10"/>
  <c r="B720" i="10"/>
  <c r="B719" i="10"/>
  <c r="B718" i="10"/>
  <c r="B717" i="10"/>
  <c r="B716" i="10"/>
  <c r="B715" i="10"/>
  <c r="B714" i="10"/>
  <c r="B713" i="10"/>
  <c r="B712" i="10"/>
  <c r="B711" i="10"/>
  <c r="B710" i="10"/>
  <c r="B709" i="10"/>
  <c r="B708" i="10"/>
  <c r="B707" i="10"/>
  <c r="B706" i="10"/>
  <c r="B705" i="10"/>
  <c r="B704" i="10"/>
  <c r="B703" i="10"/>
  <c r="B702" i="10"/>
  <c r="B701" i="10"/>
  <c r="B700" i="10"/>
  <c r="B699" i="10"/>
  <c r="B698" i="10"/>
  <c r="B697" i="10"/>
  <c r="B696" i="10"/>
  <c r="B695" i="10"/>
  <c r="B694" i="10"/>
  <c r="B693" i="10"/>
  <c r="B692" i="10"/>
  <c r="B691" i="10"/>
  <c r="B690" i="10"/>
  <c r="B689" i="10"/>
  <c r="B688" i="10"/>
  <c r="B687" i="10"/>
  <c r="B686" i="10"/>
  <c r="B685" i="10"/>
  <c r="B684" i="10"/>
  <c r="B683" i="10"/>
  <c r="B682" i="10"/>
  <c r="B681" i="10"/>
  <c r="B680" i="10"/>
  <c r="B679" i="10"/>
  <c r="B678" i="10"/>
  <c r="B677" i="10"/>
  <c r="B676" i="10"/>
  <c r="B675" i="10"/>
  <c r="B674" i="10"/>
  <c r="B673" i="10"/>
  <c r="B672" i="10"/>
  <c r="B671" i="10"/>
  <c r="B670" i="10"/>
  <c r="B669" i="10"/>
  <c r="B668" i="10"/>
  <c r="B667" i="10"/>
  <c r="B666" i="10"/>
  <c r="B665" i="10"/>
  <c r="B664" i="10"/>
  <c r="B663" i="10"/>
  <c r="B662" i="10"/>
  <c r="B661" i="10"/>
  <c r="B660" i="10"/>
  <c r="B659" i="10"/>
  <c r="B658" i="10"/>
  <c r="B657" i="10"/>
  <c r="B656" i="10"/>
  <c r="B655" i="10"/>
  <c r="B654" i="10"/>
  <c r="B653" i="10"/>
  <c r="B652" i="10"/>
  <c r="B651" i="10"/>
  <c r="B650" i="10"/>
  <c r="B649" i="10"/>
  <c r="B648" i="10"/>
  <c r="B647" i="10"/>
  <c r="B646" i="10"/>
  <c r="B645" i="10"/>
  <c r="B644" i="10"/>
  <c r="B643" i="10"/>
  <c r="B642" i="10"/>
  <c r="B641" i="10"/>
  <c r="B640" i="10"/>
  <c r="B639" i="10"/>
  <c r="B638" i="10"/>
  <c r="B637" i="10"/>
  <c r="B636" i="10"/>
  <c r="B635" i="10"/>
  <c r="B634" i="10"/>
  <c r="B633" i="10"/>
  <c r="B632" i="10"/>
  <c r="B631" i="10"/>
  <c r="B630" i="10"/>
  <c r="B629" i="10"/>
  <c r="B628" i="10"/>
  <c r="B627" i="10"/>
  <c r="B626" i="10"/>
  <c r="B625" i="10"/>
  <c r="B624" i="10"/>
  <c r="B623" i="10"/>
  <c r="B622" i="10"/>
  <c r="B621" i="10"/>
  <c r="B620" i="10"/>
  <c r="B619" i="10"/>
  <c r="B618" i="10"/>
  <c r="B617" i="10"/>
  <c r="B616" i="10"/>
  <c r="B615" i="10"/>
  <c r="B614" i="10"/>
  <c r="B613" i="10"/>
  <c r="B612" i="10"/>
  <c r="B611" i="10"/>
  <c r="B610" i="10"/>
  <c r="B609" i="10"/>
  <c r="B608" i="10"/>
  <c r="B607" i="10"/>
  <c r="B606" i="10"/>
  <c r="B605" i="10"/>
  <c r="B604" i="10"/>
  <c r="B603" i="10"/>
  <c r="B602" i="10"/>
  <c r="B601" i="10"/>
  <c r="B600" i="10"/>
  <c r="B599" i="10"/>
  <c r="B598" i="10"/>
  <c r="B597" i="10"/>
  <c r="B596" i="10"/>
  <c r="B595" i="10"/>
  <c r="B594" i="10"/>
  <c r="B593" i="10"/>
  <c r="B592" i="10"/>
  <c r="B591" i="10"/>
  <c r="B590" i="10"/>
  <c r="B589" i="10"/>
  <c r="B588" i="10"/>
  <c r="B587" i="10"/>
  <c r="B586" i="10"/>
  <c r="B585" i="10"/>
  <c r="B584" i="10"/>
  <c r="B583" i="10"/>
  <c r="B582" i="10"/>
  <c r="B581" i="10"/>
  <c r="B580" i="10"/>
  <c r="B579" i="10"/>
  <c r="B578" i="10"/>
  <c r="B577" i="10"/>
  <c r="B576" i="10"/>
  <c r="B575" i="10"/>
  <c r="B574" i="10"/>
  <c r="B573" i="10"/>
  <c r="B572" i="10"/>
  <c r="B571" i="10"/>
  <c r="B570" i="10"/>
  <c r="B569" i="10"/>
  <c r="B568" i="10"/>
  <c r="B567" i="10"/>
  <c r="B566" i="10"/>
  <c r="B565" i="10"/>
  <c r="B564" i="10"/>
  <c r="B563" i="10"/>
  <c r="B562" i="10"/>
  <c r="B561" i="10"/>
  <c r="B560" i="10"/>
  <c r="B559" i="10"/>
  <c r="B558" i="10"/>
  <c r="B557" i="10"/>
  <c r="B556" i="10"/>
  <c r="B555" i="10"/>
  <c r="B554" i="10"/>
  <c r="B553" i="10"/>
  <c r="B552" i="10"/>
  <c r="B551" i="10"/>
  <c r="B550" i="10"/>
  <c r="B549" i="10"/>
  <c r="B548" i="10"/>
  <c r="B547" i="10"/>
  <c r="B546" i="10"/>
  <c r="B545" i="10"/>
  <c r="B544" i="10"/>
  <c r="B543" i="10"/>
  <c r="B542" i="10"/>
  <c r="B541" i="10"/>
  <c r="B540" i="10"/>
  <c r="B539" i="10"/>
  <c r="B538" i="10"/>
  <c r="B537" i="10"/>
  <c r="B536" i="10"/>
  <c r="B535" i="10"/>
  <c r="B534" i="10"/>
  <c r="B533" i="10"/>
  <c r="B532" i="10"/>
  <c r="B531" i="10"/>
  <c r="B530" i="10"/>
  <c r="B529" i="10"/>
  <c r="B528" i="10"/>
  <c r="B527" i="10"/>
  <c r="B526" i="10"/>
  <c r="B525" i="10"/>
  <c r="B524" i="10"/>
  <c r="B523" i="10"/>
  <c r="B522" i="10"/>
  <c r="B521" i="10"/>
  <c r="B520" i="10"/>
  <c r="B519" i="10"/>
  <c r="B518" i="10"/>
  <c r="B517" i="10"/>
  <c r="B516" i="10"/>
  <c r="B515" i="10"/>
  <c r="B514" i="10"/>
  <c r="B513" i="10"/>
  <c r="B512" i="10"/>
  <c r="B511" i="10"/>
  <c r="B510" i="10"/>
  <c r="B509" i="10"/>
  <c r="B508" i="10"/>
  <c r="B507" i="10"/>
  <c r="B506" i="10"/>
  <c r="B505" i="10"/>
  <c r="B504" i="10"/>
  <c r="B503" i="10"/>
  <c r="B502" i="10"/>
  <c r="B501" i="10"/>
  <c r="B500" i="10"/>
  <c r="B499" i="10"/>
  <c r="B498" i="10"/>
  <c r="B497" i="10"/>
  <c r="B496" i="10"/>
  <c r="B495" i="10"/>
  <c r="B494" i="10"/>
  <c r="B493" i="10"/>
  <c r="B492" i="10"/>
  <c r="B491" i="10"/>
  <c r="B490" i="10"/>
  <c r="B489" i="10"/>
  <c r="B488" i="10"/>
  <c r="B487" i="10"/>
  <c r="B486" i="10"/>
  <c r="B485" i="10"/>
  <c r="B484" i="10"/>
  <c r="B483" i="10"/>
  <c r="B482" i="10"/>
  <c r="B481" i="10"/>
  <c r="B480" i="10"/>
  <c r="B479" i="10"/>
  <c r="B478" i="10"/>
  <c r="B477" i="10"/>
  <c r="B476" i="10"/>
  <c r="B475" i="10"/>
  <c r="B474" i="10"/>
  <c r="B473" i="10"/>
  <c r="B472" i="10"/>
  <c r="B471" i="10"/>
  <c r="B470" i="10"/>
  <c r="B469" i="10"/>
  <c r="B468" i="10"/>
  <c r="B467" i="10"/>
  <c r="B466" i="10"/>
  <c r="B465" i="10"/>
  <c r="B464" i="10"/>
  <c r="B463" i="10"/>
  <c r="B462" i="10"/>
  <c r="B461" i="10"/>
  <c r="B460" i="10"/>
  <c r="B459" i="10"/>
  <c r="B458" i="10"/>
  <c r="B457" i="10"/>
  <c r="B456" i="10"/>
  <c r="B455" i="10"/>
  <c r="B454" i="10"/>
  <c r="B453" i="10"/>
  <c r="B452" i="10"/>
  <c r="B451" i="10"/>
  <c r="B450" i="10"/>
  <c r="B449" i="10"/>
  <c r="B448" i="10"/>
  <c r="B447" i="10"/>
  <c r="B446" i="10"/>
  <c r="B445" i="10"/>
  <c r="B444" i="10"/>
  <c r="B443" i="10"/>
  <c r="B442" i="10"/>
  <c r="B441" i="10"/>
  <c r="B440" i="10"/>
  <c r="B439" i="10"/>
  <c r="B438" i="10"/>
  <c r="B437" i="10"/>
  <c r="B436" i="10"/>
  <c r="B435" i="10"/>
  <c r="B434" i="10"/>
  <c r="B433" i="10"/>
  <c r="B432" i="10"/>
  <c r="B431" i="10"/>
  <c r="B430" i="10"/>
  <c r="B429" i="10"/>
  <c r="B428" i="10"/>
  <c r="B427" i="10"/>
  <c r="B426" i="10"/>
  <c r="B425" i="10"/>
  <c r="B424" i="10"/>
  <c r="B423" i="10"/>
  <c r="B422" i="10"/>
  <c r="B421" i="10"/>
  <c r="B420" i="10"/>
  <c r="B419" i="10"/>
  <c r="B418" i="10"/>
  <c r="B417" i="10"/>
  <c r="B416" i="10"/>
  <c r="B415" i="10"/>
  <c r="B414" i="10"/>
  <c r="B413" i="10"/>
  <c r="B412" i="10"/>
  <c r="B411" i="10"/>
  <c r="B410" i="10"/>
  <c r="B409" i="10"/>
  <c r="B408" i="10"/>
  <c r="B407" i="10"/>
  <c r="B406" i="10"/>
  <c r="B405" i="10"/>
  <c r="B404" i="10"/>
  <c r="B403" i="10"/>
  <c r="B402" i="10"/>
  <c r="B401" i="10"/>
  <c r="B400" i="10"/>
  <c r="B399" i="10"/>
  <c r="B398" i="10"/>
  <c r="B397" i="10"/>
  <c r="B396" i="10"/>
  <c r="B395" i="10"/>
  <c r="B394" i="10"/>
  <c r="B393" i="10"/>
  <c r="B392" i="10"/>
  <c r="B391" i="10"/>
  <c r="B390" i="10"/>
  <c r="B389" i="10"/>
  <c r="B388" i="10"/>
  <c r="B387" i="10"/>
  <c r="B386" i="10"/>
  <c r="B385" i="10"/>
  <c r="B384" i="10"/>
  <c r="B383" i="10"/>
  <c r="B382" i="10"/>
  <c r="B381" i="10"/>
  <c r="B380" i="10"/>
  <c r="B379" i="10"/>
  <c r="B378" i="10"/>
  <c r="B377" i="10"/>
  <c r="B376" i="10"/>
  <c r="B375" i="10"/>
  <c r="B374" i="10"/>
  <c r="B373" i="10"/>
  <c r="B372" i="10"/>
  <c r="B371" i="10"/>
  <c r="B370" i="10"/>
  <c r="B369" i="10"/>
  <c r="B368" i="10"/>
  <c r="B367" i="10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C3" i="9"/>
  <c r="C2" i="9"/>
  <c r="C1113" i="9" l="1"/>
  <c r="C1019" i="1" s="1"/>
  <c r="C1114" i="9"/>
  <c r="C1020" i="1" s="1"/>
  <c r="C1115" i="9"/>
  <c r="C1021" i="1" s="1"/>
  <c r="C1116" i="9"/>
  <c r="C1022" i="1" s="1"/>
  <c r="C1117" i="9"/>
  <c r="C1023" i="1" s="1"/>
  <c r="C1118" i="9"/>
  <c r="C1024" i="1" s="1"/>
  <c r="C1119" i="9"/>
  <c r="C1025" i="1" s="1"/>
  <c r="C1120" i="9"/>
  <c r="C1026" i="1" s="1"/>
  <c r="C1121" i="9"/>
  <c r="C1122" i="9"/>
  <c r="C1028" i="1" s="1"/>
  <c r="C1123" i="9"/>
  <c r="C1029" i="1" s="1"/>
  <c r="C1124" i="9"/>
  <c r="C1030" i="1" s="1"/>
  <c r="C1125" i="9"/>
  <c r="C1031" i="1" s="1"/>
  <c r="C1126" i="9"/>
  <c r="C1032" i="1" s="1"/>
  <c r="C1127" i="9"/>
  <c r="C1033" i="1" s="1"/>
  <c r="C1128" i="9"/>
  <c r="C1034" i="1" s="1"/>
  <c r="C1129" i="9"/>
  <c r="C1035" i="1" s="1"/>
  <c r="B1128" i="9"/>
  <c r="H1128" i="9" s="1"/>
  <c r="B1129" i="9"/>
  <c r="H1129" i="9" s="1"/>
  <c r="B1119" i="9"/>
  <c r="H1119" i="9" s="1"/>
  <c r="B1120" i="9"/>
  <c r="H1120" i="9" s="1"/>
  <c r="B1121" i="9"/>
  <c r="H1121" i="9" s="1"/>
  <c r="B1122" i="9"/>
  <c r="H1122" i="9" s="1"/>
  <c r="B1123" i="9"/>
  <c r="H1123" i="9" s="1"/>
  <c r="B1124" i="9"/>
  <c r="H1124" i="9" s="1"/>
  <c r="B1125" i="9"/>
  <c r="H1125" i="9" s="1"/>
  <c r="B1126" i="9"/>
  <c r="H1126" i="9" s="1"/>
  <c r="B1127" i="9"/>
  <c r="H1127" i="9" s="1"/>
  <c r="B1113" i="9"/>
  <c r="H1113" i="9" s="1"/>
  <c r="B1114" i="9"/>
  <c r="H1114" i="9" s="1"/>
  <c r="B1115" i="9"/>
  <c r="H1115" i="9" s="1"/>
  <c r="B1116" i="9"/>
  <c r="H1116" i="9" s="1"/>
  <c r="B1117" i="9"/>
  <c r="H1117" i="9" s="1"/>
  <c r="B1118" i="9"/>
  <c r="H1118" i="9" s="1"/>
  <c r="C6" i="9"/>
  <c r="C7" i="9"/>
  <c r="C8" i="9"/>
  <c r="C9" i="9"/>
  <c r="C10" i="9"/>
  <c r="C11" i="9"/>
  <c r="C12" i="9"/>
  <c r="C13" i="9"/>
  <c r="D13" i="9" s="1"/>
  <c r="E13" i="9" s="1"/>
  <c r="C14" i="9"/>
  <c r="C15" i="9"/>
  <c r="C16" i="9"/>
  <c r="C17" i="9"/>
  <c r="C18" i="9"/>
  <c r="C19" i="9"/>
  <c r="C20" i="9"/>
  <c r="C21" i="9"/>
  <c r="C22" i="9"/>
  <c r="D22" i="9" s="1"/>
  <c r="E22" i="9" s="1"/>
  <c r="C23" i="9"/>
  <c r="C24" i="9"/>
  <c r="C25" i="9"/>
  <c r="D25" i="9" s="1"/>
  <c r="E25" i="9" s="1"/>
  <c r="C26" i="9"/>
  <c r="C27" i="9"/>
  <c r="C28" i="9"/>
  <c r="C29" i="9"/>
  <c r="C30" i="9"/>
  <c r="C31" i="9"/>
  <c r="C32" i="9"/>
  <c r="C33" i="9"/>
  <c r="C34" i="9"/>
  <c r="D34" i="9" s="1"/>
  <c r="E34" i="9" s="1"/>
  <c r="C35" i="9"/>
  <c r="C36" i="9"/>
  <c r="C37" i="9"/>
  <c r="D37" i="9" s="1"/>
  <c r="E37" i="9" s="1"/>
  <c r="C38" i="9"/>
  <c r="C39" i="9"/>
  <c r="C40" i="9"/>
  <c r="C41" i="9"/>
  <c r="C42" i="9"/>
  <c r="C43" i="9"/>
  <c r="C44" i="9"/>
  <c r="C45" i="9"/>
  <c r="C46" i="9"/>
  <c r="D46" i="9" s="1"/>
  <c r="E46" i="9" s="1"/>
  <c r="C47" i="9"/>
  <c r="C48" i="9"/>
  <c r="C49" i="9"/>
  <c r="D49" i="9" s="1"/>
  <c r="E49" i="9" s="1"/>
  <c r="C50" i="9"/>
  <c r="C51" i="9"/>
  <c r="C52" i="9"/>
  <c r="C53" i="9"/>
  <c r="C54" i="9"/>
  <c r="C55" i="9"/>
  <c r="C56" i="9"/>
  <c r="C57" i="9"/>
  <c r="C58" i="9"/>
  <c r="D58" i="9" s="1"/>
  <c r="E58" i="9" s="1"/>
  <c r="C59" i="9"/>
  <c r="C60" i="9"/>
  <c r="C61" i="9"/>
  <c r="D61" i="9" s="1"/>
  <c r="E61" i="9" s="1"/>
  <c r="C62" i="9"/>
  <c r="C63" i="9"/>
  <c r="C64" i="9"/>
  <c r="C65" i="9"/>
  <c r="C66" i="9"/>
  <c r="C67" i="9"/>
  <c r="C68" i="9"/>
  <c r="C69" i="9"/>
  <c r="C70" i="9"/>
  <c r="D70" i="9" s="1"/>
  <c r="E70" i="9" s="1"/>
  <c r="C71" i="9"/>
  <c r="C72" i="9"/>
  <c r="C73" i="9"/>
  <c r="D73" i="9" s="1"/>
  <c r="E73" i="9" s="1"/>
  <c r="C74" i="9"/>
  <c r="C75" i="9"/>
  <c r="C76" i="9"/>
  <c r="C77" i="9"/>
  <c r="C78" i="9"/>
  <c r="C79" i="9"/>
  <c r="C80" i="9"/>
  <c r="C81" i="9"/>
  <c r="C82" i="9"/>
  <c r="D82" i="9" s="1"/>
  <c r="E82" i="9" s="1"/>
  <c r="C83" i="9"/>
  <c r="C84" i="9"/>
  <c r="C85" i="9"/>
  <c r="D85" i="9" s="1"/>
  <c r="E85" i="9" s="1"/>
  <c r="C86" i="9"/>
  <c r="C87" i="9"/>
  <c r="C88" i="9"/>
  <c r="C89" i="9"/>
  <c r="C90" i="9"/>
  <c r="C91" i="9"/>
  <c r="C92" i="9"/>
  <c r="C93" i="9"/>
  <c r="C94" i="9"/>
  <c r="D94" i="9" s="1"/>
  <c r="E94" i="9" s="1"/>
  <c r="C95" i="9"/>
  <c r="C96" i="9"/>
  <c r="C97" i="9"/>
  <c r="C98" i="9"/>
  <c r="C99" i="9"/>
  <c r="C100" i="9"/>
  <c r="C101" i="9"/>
  <c r="C7" i="1" s="1"/>
  <c r="C102" i="9"/>
  <c r="C103" i="9"/>
  <c r="C9" i="1" s="1"/>
  <c r="C104" i="9"/>
  <c r="C105" i="9"/>
  <c r="C11" i="1" s="1"/>
  <c r="C106" i="9"/>
  <c r="C107" i="9"/>
  <c r="C108" i="9"/>
  <c r="C14" i="1" s="1"/>
  <c r="C109" i="9"/>
  <c r="C110" i="9"/>
  <c r="C111" i="9"/>
  <c r="C112" i="9"/>
  <c r="C113" i="9"/>
  <c r="C19" i="1" s="1"/>
  <c r="C114" i="9"/>
  <c r="C115" i="9"/>
  <c r="C21" i="1" s="1"/>
  <c r="C116" i="9"/>
  <c r="C117" i="9"/>
  <c r="C23" i="1" s="1"/>
  <c r="C118" i="9"/>
  <c r="C119" i="9"/>
  <c r="C120" i="9"/>
  <c r="C26" i="1" s="1"/>
  <c r="C121" i="9"/>
  <c r="C122" i="9"/>
  <c r="C123" i="9"/>
  <c r="C124" i="9"/>
  <c r="C125" i="9"/>
  <c r="C31" i="1" s="1"/>
  <c r="C126" i="9"/>
  <c r="C127" i="9"/>
  <c r="C33" i="1" s="1"/>
  <c r="C128" i="9"/>
  <c r="C129" i="9"/>
  <c r="C35" i="1" s="1"/>
  <c r="C130" i="9"/>
  <c r="C131" i="9"/>
  <c r="C132" i="9"/>
  <c r="C38" i="1" s="1"/>
  <c r="C133" i="9"/>
  <c r="C134" i="9"/>
  <c r="C135" i="9"/>
  <c r="C136" i="9"/>
  <c r="C137" i="9"/>
  <c r="C43" i="1" s="1"/>
  <c r="C138" i="9"/>
  <c r="C139" i="9"/>
  <c r="C45" i="1" s="1"/>
  <c r="C140" i="9"/>
  <c r="C141" i="9"/>
  <c r="C47" i="1" s="1"/>
  <c r="C142" i="9"/>
  <c r="C143" i="9"/>
  <c r="C144" i="9"/>
  <c r="C50" i="1" s="1"/>
  <c r="C145" i="9"/>
  <c r="C146" i="9"/>
  <c r="C147" i="9"/>
  <c r="C148" i="9"/>
  <c r="C149" i="9"/>
  <c r="C55" i="1" s="1"/>
  <c r="C150" i="9"/>
  <c r="C151" i="9"/>
  <c r="C57" i="1" s="1"/>
  <c r="C152" i="9"/>
  <c r="C153" i="9"/>
  <c r="C59" i="1" s="1"/>
  <c r="C154" i="9"/>
  <c r="C155" i="9"/>
  <c r="C156" i="9"/>
  <c r="C62" i="1" s="1"/>
  <c r="C157" i="9"/>
  <c r="C158" i="9"/>
  <c r="C159" i="9"/>
  <c r="C160" i="9"/>
  <c r="C161" i="9"/>
  <c r="C67" i="1" s="1"/>
  <c r="C162" i="9"/>
  <c r="C163" i="9"/>
  <c r="C69" i="1" s="1"/>
  <c r="C164" i="9"/>
  <c r="C165" i="9"/>
  <c r="C71" i="1" s="1"/>
  <c r="C166" i="9"/>
  <c r="C167" i="9"/>
  <c r="C168" i="9"/>
  <c r="C74" i="1" s="1"/>
  <c r="C169" i="9"/>
  <c r="C170" i="9"/>
  <c r="C171" i="9"/>
  <c r="C172" i="9"/>
  <c r="C173" i="9"/>
  <c r="C79" i="1" s="1"/>
  <c r="C174" i="9"/>
  <c r="C175" i="9"/>
  <c r="C81" i="1" s="1"/>
  <c r="C176" i="9"/>
  <c r="C177" i="9"/>
  <c r="C83" i="1" s="1"/>
  <c r="C178" i="9"/>
  <c r="C179" i="9"/>
  <c r="C180" i="9"/>
  <c r="C86" i="1" s="1"/>
  <c r="C181" i="9"/>
  <c r="C182" i="9"/>
  <c r="C183" i="9"/>
  <c r="C184" i="9"/>
  <c r="C185" i="9"/>
  <c r="C91" i="1" s="1"/>
  <c r="C186" i="9"/>
  <c r="C187" i="9"/>
  <c r="C93" i="1" s="1"/>
  <c r="C188" i="9"/>
  <c r="C189" i="9"/>
  <c r="C95" i="1" s="1"/>
  <c r="C190" i="9"/>
  <c r="C191" i="9"/>
  <c r="C192" i="9"/>
  <c r="C98" i="1" s="1"/>
  <c r="C193" i="9"/>
  <c r="C194" i="9"/>
  <c r="C195" i="9"/>
  <c r="C196" i="9"/>
  <c r="C197" i="9"/>
  <c r="C103" i="1" s="1"/>
  <c r="C198" i="9"/>
  <c r="C199" i="9"/>
  <c r="C105" i="1" s="1"/>
  <c r="C200" i="9"/>
  <c r="C201" i="9"/>
  <c r="C107" i="1" s="1"/>
  <c r="C202" i="9"/>
  <c r="C203" i="9"/>
  <c r="C204" i="9"/>
  <c r="C110" i="1" s="1"/>
  <c r="C205" i="9"/>
  <c r="C206" i="9"/>
  <c r="C207" i="9"/>
  <c r="C208" i="9"/>
  <c r="C209" i="9"/>
  <c r="C115" i="1" s="1"/>
  <c r="C210" i="9"/>
  <c r="C211" i="9"/>
  <c r="C117" i="1" s="1"/>
  <c r="C212" i="9"/>
  <c r="C213" i="9"/>
  <c r="C119" i="1" s="1"/>
  <c r="C214" i="9"/>
  <c r="C215" i="9"/>
  <c r="C216" i="9"/>
  <c r="C122" i="1" s="1"/>
  <c r="C217" i="9"/>
  <c r="C218" i="9"/>
  <c r="C219" i="9"/>
  <c r="C220" i="9"/>
  <c r="C221" i="9"/>
  <c r="C127" i="1" s="1"/>
  <c r="C222" i="9"/>
  <c r="C223" i="9"/>
  <c r="C129" i="1" s="1"/>
  <c r="C224" i="9"/>
  <c r="C225" i="9"/>
  <c r="C131" i="1" s="1"/>
  <c r="C226" i="9"/>
  <c r="C227" i="9"/>
  <c r="C228" i="9"/>
  <c r="C134" i="1" s="1"/>
  <c r="C229" i="9"/>
  <c r="C230" i="9"/>
  <c r="C231" i="9"/>
  <c r="C232" i="9"/>
  <c r="C233" i="9"/>
  <c r="C139" i="1" s="1"/>
  <c r="C234" i="9"/>
  <c r="C235" i="9"/>
  <c r="C141" i="1" s="1"/>
  <c r="C236" i="9"/>
  <c r="C237" i="9"/>
  <c r="C143" i="1" s="1"/>
  <c r="C238" i="9"/>
  <c r="C239" i="9"/>
  <c r="C240" i="9"/>
  <c r="C146" i="1" s="1"/>
  <c r="C241" i="9"/>
  <c r="C242" i="9"/>
  <c r="C243" i="9"/>
  <c r="C244" i="9"/>
  <c r="C245" i="9"/>
  <c r="C151" i="1" s="1"/>
  <c r="C246" i="9"/>
  <c r="C247" i="9"/>
  <c r="C153" i="1" s="1"/>
  <c r="C248" i="9"/>
  <c r="C249" i="9"/>
  <c r="C155" i="1" s="1"/>
  <c r="C250" i="9"/>
  <c r="C251" i="9"/>
  <c r="C252" i="9"/>
  <c r="C158" i="1" s="1"/>
  <c r="C253" i="9"/>
  <c r="C254" i="9"/>
  <c r="C255" i="9"/>
  <c r="C256" i="9"/>
  <c r="C257" i="9"/>
  <c r="C163" i="1" s="1"/>
  <c r="C258" i="9"/>
  <c r="C259" i="9"/>
  <c r="C165" i="1" s="1"/>
  <c r="C260" i="9"/>
  <c r="C261" i="9"/>
  <c r="C167" i="1" s="1"/>
  <c r="C262" i="9"/>
  <c r="C263" i="9"/>
  <c r="C264" i="9"/>
  <c r="C170" i="1" s="1"/>
  <c r="C265" i="9"/>
  <c r="C266" i="9"/>
  <c r="C267" i="9"/>
  <c r="C268" i="9"/>
  <c r="C269" i="9"/>
  <c r="C175" i="1" s="1"/>
  <c r="C270" i="9"/>
  <c r="C271" i="9"/>
  <c r="C177" i="1" s="1"/>
  <c r="C272" i="9"/>
  <c r="C273" i="9"/>
  <c r="C179" i="1" s="1"/>
  <c r="C274" i="9"/>
  <c r="C275" i="9"/>
  <c r="C276" i="9"/>
  <c r="C182" i="1" s="1"/>
  <c r="C277" i="9"/>
  <c r="C278" i="9"/>
  <c r="C279" i="9"/>
  <c r="C280" i="9"/>
  <c r="C281" i="9"/>
  <c r="C187" i="1" s="1"/>
  <c r="C282" i="9"/>
  <c r="C283" i="9"/>
  <c r="C189" i="1" s="1"/>
  <c r="C284" i="9"/>
  <c r="C285" i="9"/>
  <c r="C191" i="1" s="1"/>
  <c r="C286" i="9"/>
  <c r="C287" i="9"/>
  <c r="C288" i="9"/>
  <c r="C194" i="1" s="1"/>
  <c r="C289" i="9"/>
  <c r="C290" i="9"/>
  <c r="C291" i="9"/>
  <c r="C292" i="9"/>
  <c r="C293" i="9"/>
  <c r="C199" i="1" s="1"/>
  <c r="C294" i="9"/>
  <c r="C295" i="9"/>
  <c r="C296" i="9"/>
  <c r="C297" i="9"/>
  <c r="C203" i="1" s="1"/>
  <c r="C298" i="9"/>
  <c r="C299" i="9"/>
  <c r="C300" i="9"/>
  <c r="C206" i="1" s="1"/>
  <c r="C301" i="9"/>
  <c r="C302" i="9"/>
  <c r="C303" i="9"/>
  <c r="C304" i="9"/>
  <c r="C305" i="9"/>
  <c r="C211" i="1" s="1"/>
  <c r="C306" i="9"/>
  <c r="C307" i="9"/>
  <c r="C308" i="9"/>
  <c r="C309" i="9"/>
  <c r="C215" i="1" s="1"/>
  <c r="C310" i="9"/>
  <c r="C311" i="9"/>
  <c r="C312" i="9"/>
  <c r="C218" i="1" s="1"/>
  <c r="C313" i="9"/>
  <c r="C314" i="9"/>
  <c r="C315" i="9"/>
  <c r="C316" i="9"/>
  <c r="C317" i="9"/>
  <c r="C223" i="1" s="1"/>
  <c r="C318" i="9"/>
  <c r="C319" i="9"/>
  <c r="C320" i="9"/>
  <c r="C321" i="9"/>
  <c r="C227" i="1" s="1"/>
  <c r="C322" i="9"/>
  <c r="C323" i="9"/>
  <c r="C324" i="9"/>
  <c r="C325" i="9"/>
  <c r="C326" i="9"/>
  <c r="C327" i="9"/>
  <c r="C328" i="9"/>
  <c r="C329" i="9"/>
  <c r="C235" i="1" s="1"/>
  <c r="C330" i="9"/>
  <c r="C331" i="9"/>
  <c r="C332" i="9"/>
  <c r="C333" i="9"/>
  <c r="C239" i="1" s="1"/>
  <c r="C334" i="9"/>
  <c r="C335" i="9"/>
  <c r="C336" i="9"/>
  <c r="C337" i="9"/>
  <c r="C338" i="9"/>
  <c r="C339" i="9"/>
  <c r="C340" i="9"/>
  <c r="C341" i="9"/>
  <c r="C247" i="1" s="1"/>
  <c r="C342" i="9"/>
  <c r="C343" i="9"/>
  <c r="C344" i="9"/>
  <c r="C345" i="9"/>
  <c r="C251" i="1" s="1"/>
  <c r="C346" i="9"/>
  <c r="C347" i="9"/>
  <c r="C348" i="9"/>
  <c r="C349" i="9"/>
  <c r="C350" i="9"/>
  <c r="C351" i="9"/>
  <c r="C352" i="9"/>
  <c r="C353" i="9"/>
  <c r="C259" i="1" s="1"/>
  <c r="C354" i="9"/>
  <c r="C355" i="9"/>
  <c r="C356" i="9"/>
  <c r="C357" i="9"/>
  <c r="C263" i="1" s="1"/>
  <c r="C358" i="9"/>
  <c r="C359" i="9"/>
  <c r="C360" i="9"/>
  <c r="C361" i="9"/>
  <c r="C362" i="9"/>
  <c r="C363" i="9"/>
  <c r="C364" i="9"/>
  <c r="C365" i="9"/>
  <c r="C271" i="1" s="1"/>
  <c r="C366" i="9"/>
  <c r="C367" i="9"/>
  <c r="C368" i="9"/>
  <c r="C369" i="9"/>
  <c r="C275" i="1" s="1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372" i="1" s="1"/>
  <c r="C467" i="9"/>
  <c r="C468" i="9"/>
  <c r="C469" i="9"/>
  <c r="C470" i="9"/>
  <c r="C471" i="9"/>
  <c r="C472" i="9"/>
  <c r="C473" i="9"/>
  <c r="C474" i="9"/>
  <c r="C475" i="9"/>
  <c r="C476" i="9"/>
  <c r="C477" i="9"/>
  <c r="C478" i="9"/>
  <c r="C384" i="1" s="1"/>
  <c r="C479" i="9"/>
  <c r="C480" i="9"/>
  <c r="C481" i="9"/>
  <c r="C482" i="9"/>
  <c r="C483" i="9"/>
  <c r="C484" i="9"/>
  <c r="C485" i="9"/>
  <c r="C486" i="9"/>
  <c r="C487" i="9"/>
  <c r="C488" i="9"/>
  <c r="C489" i="9"/>
  <c r="C490" i="9"/>
  <c r="C396" i="1" s="1"/>
  <c r="C491" i="9"/>
  <c r="C492" i="9"/>
  <c r="C493" i="9"/>
  <c r="C494" i="9"/>
  <c r="C495" i="9"/>
  <c r="C496" i="9"/>
  <c r="C497" i="9"/>
  <c r="C498" i="9"/>
  <c r="C499" i="9"/>
  <c r="C500" i="9"/>
  <c r="C501" i="9"/>
  <c r="C502" i="9"/>
  <c r="C408" i="1" s="1"/>
  <c r="C503" i="9"/>
  <c r="C504" i="9"/>
  <c r="C505" i="9"/>
  <c r="C506" i="9"/>
  <c r="C507" i="9"/>
  <c r="C508" i="9"/>
  <c r="C509" i="9"/>
  <c r="C510" i="9"/>
  <c r="C511" i="9"/>
  <c r="C512" i="9"/>
  <c r="C513" i="9"/>
  <c r="C514" i="9"/>
  <c r="C420" i="1" s="1"/>
  <c r="C515" i="9"/>
  <c r="C516" i="9"/>
  <c r="C517" i="9"/>
  <c r="C518" i="9"/>
  <c r="C519" i="9"/>
  <c r="C520" i="9"/>
  <c r="C521" i="9"/>
  <c r="C522" i="9"/>
  <c r="C523" i="9"/>
  <c r="C524" i="9"/>
  <c r="C525" i="9"/>
  <c r="C526" i="9"/>
  <c r="C432" i="1" s="1"/>
  <c r="C527" i="9"/>
  <c r="C528" i="9"/>
  <c r="C529" i="9"/>
  <c r="C530" i="9"/>
  <c r="C531" i="9"/>
  <c r="C532" i="9"/>
  <c r="C533" i="9"/>
  <c r="C534" i="9"/>
  <c r="C535" i="9"/>
  <c r="C536" i="9"/>
  <c r="C537" i="9"/>
  <c r="C538" i="9"/>
  <c r="C444" i="1" s="1"/>
  <c r="C539" i="9"/>
  <c r="C540" i="9"/>
  <c r="C541" i="9"/>
  <c r="C542" i="9"/>
  <c r="C543" i="9"/>
  <c r="C544" i="9"/>
  <c r="C545" i="9"/>
  <c r="C546" i="9"/>
  <c r="C547" i="9"/>
  <c r="C548" i="9"/>
  <c r="C549" i="9"/>
  <c r="C550" i="9"/>
  <c r="C456" i="1" s="1"/>
  <c r="C551" i="9"/>
  <c r="C552" i="9"/>
  <c r="C553" i="9"/>
  <c r="C554" i="9"/>
  <c r="C555" i="9"/>
  <c r="C556" i="9"/>
  <c r="C557" i="9"/>
  <c r="C558" i="9"/>
  <c r="C559" i="9"/>
  <c r="C560" i="9"/>
  <c r="C561" i="9"/>
  <c r="C562" i="9"/>
  <c r="C468" i="1" s="1"/>
  <c r="C563" i="9"/>
  <c r="C564" i="9"/>
  <c r="C565" i="9"/>
  <c r="C566" i="9"/>
  <c r="C567" i="9"/>
  <c r="C568" i="9"/>
  <c r="C569" i="9"/>
  <c r="C570" i="9"/>
  <c r="C571" i="9"/>
  <c r="C572" i="9"/>
  <c r="C573" i="9"/>
  <c r="C574" i="9"/>
  <c r="C480" i="1" s="1"/>
  <c r="C575" i="9"/>
  <c r="C576" i="9"/>
  <c r="C577" i="9"/>
  <c r="C578" i="9"/>
  <c r="C579" i="9"/>
  <c r="C580" i="9"/>
  <c r="C581" i="9"/>
  <c r="C582" i="9"/>
  <c r="C583" i="9"/>
  <c r="C584" i="9"/>
  <c r="C585" i="9"/>
  <c r="C586" i="9"/>
  <c r="C492" i="1" s="1"/>
  <c r="C587" i="9"/>
  <c r="C588" i="9"/>
  <c r="C589" i="9"/>
  <c r="C590" i="9"/>
  <c r="C591" i="9"/>
  <c r="C592" i="9"/>
  <c r="C593" i="9"/>
  <c r="C594" i="9"/>
  <c r="C595" i="9"/>
  <c r="C596" i="9"/>
  <c r="C597" i="9"/>
  <c r="C598" i="9"/>
  <c r="C504" i="1" s="1"/>
  <c r="C599" i="9"/>
  <c r="C600" i="9"/>
  <c r="C601" i="9"/>
  <c r="C602" i="9"/>
  <c r="C603" i="9"/>
  <c r="C604" i="9"/>
  <c r="C605" i="9"/>
  <c r="C606" i="9"/>
  <c r="C607" i="9"/>
  <c r="C608" i="9"/>
  <c r="C609" i="9"/>
  <c r="C610" i="9"/>
  <c r="C516" i="1" s="1"/>
  <c r="C611" i="9"/>
  <c r="C612" i="9"/>
  <c r="C613" i="9"/>
  <c r="C614" i="9"/>
  <c r="C615" i="9"/>
  <c r="C616" i="9"/>
  <c r="C617" i="9"/>
  <c r="C618" i="9"/>
  <c r="C619" i="9"/>
  <c r="C620" i="9"/>
  <c r="C621" i="9"/>
  <c r="C622" i="9"/>
  <c r="C528" i="1" s="1"/>
  <c r="C623" i="9"/>
  <c r="C624" i="9"/>
  <c r="C625" i="9"/>
  <c r="C626" i="9"/>
  <c r="C627" i="9"/>
  <c r="C628" i="9"/>
  <c r="C629" i="9"/>
  <c r="C630" i="9"/>
  <c r="C631" i="9"/>
  <c r="C632" i="9"/>
  <c r="C633" i="9"/>
  <c r="C634" i="9"/>
  <c r="C540" i="1" s="1"/>
  <c r="C635" i="9"/>
  <c r="C636" i="9"/>
  <c r="C637" i="9"/>
  <c r="C638" i="9"/>
  <c r="C639" i="9"/>
  <c r="C640" i="9"/>
  <c r="C641" i="9"/>
  <c r="C642" i="9"/>
  <c r="C643" i="9"/>
  <c r="C644" i="9"/>
  <c r="C645" i="9"/>
  <c r="C646" i="9"/>
  <c r="C552" i="1" s="1"/>
  <c r="C647" i="9"/>
  <c r="C648" i="9"/>
  <c r="C649" i="9"/>
  <c r="C650" i="9"/>
  <c r="C651" i="9"/>
  <c r="C652" i="9"/>
  <c r="C653" i="9"/>
  <c r="C654" i="9"/>
  <c r="C655" i="9"/>
  <c r="C656" i="9"/>
  <c r="C657" i="9"/>
  <c r="C658" i="9"/>
  <c r="C564" i="1" s="1"/>
  <c r="C659" i="9"/>
  <c r="C660" i="9"/>
  <c r="C661" i="9"/>
  <c r="C662" i="9"/>
  <c r="C663" i="9"/>
  <c r="C664" i="9"/>
  <c r="C665" i="9"/>
  <c r="C666" i="9"/>
  <c r="C667" i="9"/>
  <c r="C668" i="9"/>
  <c r="C669" i="9"/>
  <c r="C670" i="9"/>
  <c r="C576" i="1" s="1"/>
  <c r="C671" i="9"/>
  <c r="C672" i="9"/>
  <c r="C673" i="9"/>
  <c r="C674" i="9"/>
  <c r="C675" i="9"/>
  <c r="C676" i="9"/>
  <c r="C677" i="9"/>
  <c r="C678" i="9"/>
  <c r="C679" i="9"/>
  <c r="C680" i="9"/>
  <c r="C681" i="9"/>
  <c r="C682" i="9"/>
  <c r="C588" i="1" s="1"/>
  <c r="C683" i="9"/>
  <c r="C684" i="9"/>
  <c r="C685" i="9"/>
  <c r="C686" i="9"/>
  <c r="C687" i="9"/>
  <c r="C688" i="9"/>
  <c r="C689" i="9"/>
  <c r="C690" i="9"/>
  <c r="C691" i="9"/>
  <c r="C692" i="9"/>
  <c r="C693" i="9"/>
  <c r="C694" i="9"/>
  <c r="C600" i="1" s="1"/>
  <c r="C695" i="9"/>
  <c r="C696" i="9"/>
  <c r="C697" i="9"/>
  <c r="C698" i="9"/>
  <c r="C699" i="9"/>
  <c r="C700" i="9"/>
  <c r="C701" i="9"/>
  <c r="C702" i="9"/>
  <c r="C703" i="9"/>
  <c r="C704" i="9"/>
  <c r="C705" i="9"/>
  <c r="C706" i="9"/>
  <c r="C612" i="1" s="1"/>
  <c r="C707" i="9"/>
  <c r="C708" i="9"/>
  <c r="C709" i="9"/>
  <c r="C710" i="9"/>
  <c r="C711" i="9"/>
  <c r="C712" i="9"/>
  <c r="C713" i="9"/>
  <c r="C714" i="9"/>
  <c r="C715" i="9"/>
  <c r="C716" i="9"/>
  <c r="C717" i="9"/>
  <c r="C718" i="9"/>
  <c r="C624" i="1" s="1"/>
  <c r="C719" i="9"/>
  <c r="C720" i="9"/>
  <c r="C721" i="9"/>
  <c r="C722" i="9"/>
  <c r="C723" i="9"/>
  <c r="C724" i="9"/>
  <c r="C725" i="9"/>
  <c r="C726" i="9"/>
  <c r="C727" i="9"/>
  <c r="C728" i="9"/>
  <c r="C729" i="9"/>
  <c r="C730" i="9"/>
  <c r="C636" i="1" s="1"/>
  <c r="C731" i="9"/>
  <c r="C732" i="9"/>
  <c r="C733" i="9"/>
  <c r="C734" i="9"/>
  <c r="C735" i="9"/>
  <c r="C736" i="9"/>
  <c r="C737" i="9"/>
  <c r="C738" i="9"/>
  <c r="C739" i="9"/>
  <c r="C740" i="9"/>
  <c r="C741" i="9"/>
  <c r="C742" i="9"/>
  <c r="C648" i="1" s="1"/>
  <c r="C743" i="9"/>
  <c r="C744" i="9"/>
  <c r="C745" i="9"/>
  <c r="C746" i="9"/>
  <c r="C747" i="9"/>
  <c r="C748" i="9"/>
  <c r="C749" i="9"/>
  <c r="C750" i="9"/>
  <c r="C751" i="9"/>
  <c r="C752" i="9"/>
  <c r="C753" i="9"/>
  <c r="C754" i="9"/>
  <c r="C660" i="1" s="1"/>
  <c r="C755" i="9"/>
  <c r="C756" i="9"/>
  <c r="C757" i="9"/>
  <c r="C758" i="9"/>
  <c r="C759" i="9"/>
  <c r="C760" i="9"/>
  <c r="C761" i="9"/>
  <c r="C762" i="9"/>
  <c r="C763" i="9"/>
  <c r="C764" i="9"/>
  <c r="C765" i="9"/>
  <c r="C766" i="9"/>
  <c r="C672" i="1" s="1"/>
  <c r="C767" i="9"/>
  <c r="C768" i="9"/>
  <c r="C769" i="9"/>
  <c r="C770" i="9"/>
  <c r="C771" i="9"/>
  <c r="C772" i="9"/>
  <c r="C773" i="9"/>
  <c r="C774" i="9"/>
  <c r="C775" i="9"/>
  <c r="C776" i="9"/>
  <c r="C777" i="9"/>
  <c r="C778" i="9"/>
  <c r="C684" i="1" s="1"/>
  <c r="C779" i="9"/>
  <c r="C780" i="9"/>
  <c r="C781" i="9"/>
  <c r="C782" i="9"/>
  <c r="C783" i="9"/>
  <c r="C784" i="9"/>
  <c r="C785" i="9"/>
  <c r="C786" i="9"/>
  <c r="C787" i="9"/>
  <c r="C788" i="9"/>
  <c r="C789" i="9"/>
  <c r="C790" i="9"/>
  <c r="C696" i="1" s="1"/>
  <c r="C791" i="9"/>
  <c r="C792" i="9"/>
  <c r="C793" i="9"/>
  <c r="C794" i="9"/>
  <c r="C795" i="9"/>
  <c r="C796" i="9"/>
  <c r="C797" i="9"/>
  <c r="C798" i="9"/>
  <c r="C799" i="9"/>
  <c r="C800" i="9"/>
  <c r="C801" i="9"/>
  <c r="C802" i="9"/>
  <c r="C708" i="1" s="1"/>
  <c r="C803" i="9"/>
  <c r="C804" i="9"/>
  <c r="C805" i="9"/>
  <c r="C806" i="9"/>
  <c r="C807" i="9"/>
  <c r="C808" i="9"/>
  <c r="C809" i="9"/>
  <c r="C810" i="9"/>
  <c r="C811" i="9"/>
  <c r="C812" i="9"/>
  <c r="C813" i="9"/>
  <c r="C814" i="9"/>
  <c r="C720" i="1" s="1"/>
  <c r="C815" i="9"/>
  <c r="C816" i="9"/>
  <c r="C817" i="9"/>
  <c r="C818" i="9"/>
  <c r="C819" i="9"/>
  <c r="C820" i="9"/>
  <c r="C821" i="9"/>
  <c r="C822" i="9"/>
  <c r="C823" i="9"/>
  <c r="C824" i="9"/>
  <c r="C825" i="9"/>
  <c r="C826" i="9"/>
  <c r="C732" i="1" s="1"/>
  <c r="C827" i="9"/>
  <c r="C828" i="9"/>
  <c r="C829" i="9"/>
  <c r="C830" i="9"/>
  <c r="C831" i="9"/>
  <c r="C832" i="9"/>
  <c r="C833" i="9"/>
  <c r="C834" i="9"/>
  <c r="C835" i="9"/>
  <c r="C836" i="9"/>
  <c r="C837" i="9"/>
  <c r="C838" i="9"/>
  <c r="C744" i="1" s="1"/>
  <c r="C839" i="9"/>
  <c r="C840" i="9"/>
  <c r="C841" i="9"/>
  <c r="C842" i="9"/>
  <c r="C843" i="9"/>
  <c r="C844" i="9"/>
  <c r="C845" i="9"/>
  <c r="C846" i="9"/>
  <c r="C847" i="9"/>
  <c r="C848" i="9"/>
  <c r="C849" i="9"/>
  <c r="C850" i="9"/>
  <c r="C756" i="1" s="1"/>
  <c r="C851" i="9"/>
  <c r="C852" i="9"/>
  <c r="C853" i="9"/>
  <c r="C854" i="9"/>
  <c r="C855" i="9"/>
  <c r="C856" i="9"/>
  <c r="C857" i="9"/>
  <c r="C858" i="9"/>
  <c r="C859" i="9"/>
  <c r="C860" i="9"/>
  <c r="C861" i="9"/>
  <c r="C862" i="9"/>
  <c r="C768" i="1" s="1"/>
  <c r="C863" i="9"/>
  <c r="C864" i="9"/>
  <c r="C865" i="9"/>
  <c r="C866" i="9"/>
  <c r="C867" i="9"/>
  <c r="C868" i="9"/>
  <c r="C869" i="9"/>
  <c r="C870" i="9"/>
  <c r="C871" i="9"/>
  <c r="C872" i="9"/>
  <c r="C873" i="9"/>
  <c r="C874" i="9"/>
  <c r="C780" i="1" s="1"/>
  <c r="C875" i="9"/>
  <c r="C876" i="9"/>
  <c r="C877" i="9"/>
  <c r="C878" i="9"/>
  <c r="C879" i="9"/>
  <c r="C880" i="9"/>
  <c r="C881" i="9"/>
  <c r="C882" i="9"/>
  <c r="C883" i="9"/>
  <c r="C884" i="9"/>
  <c r="C885" i="9"/>
  <c r="C886" i="9"/>
  <c r="C792" i="1" s="1"/>
  <c r="C887" i="9"/>
  <c r="C888" i="9"/>
  <c r="C889" i="9"/>
  <c r="C890" i="9"/>
  <c r="C891" i="9"/>
  <c r="C892" i="9"/>
  <c r="C893" i="9"/>
  <c r="C894" i="9"/>
  <c r="C895" i="9"/>
  <c r="C896" i="9"/>
  <c r="C897" i="9"/>
  <c r="C898" i="9"/>
  <c r="C804" i="1" s="1"/>
  <c r="C899" i="9"/>
  <c r="C900" i="9"/>
  <c r="C901" i="9"/>
  <c r="C902" i="9"/>
  <c r="C903" i="9"/>
  <c r="C904" i="9"/>
  <c r="C905" i="9"/>
  <c r="C906" i="9"/>
  <c r="C907" i="9"/>
  <c r="C908" i="9"/>
  <c r="C909" i="9"/>
  <c r="C910" i="9"/>
  <c r="C816" i="1" s="1"/>
  <c r="C911" i="9"/>
  <c r="C912" i="9"/>
  <c r="C913" i="9"/>
  <c r="C914" i="9"/>
  <c r="C915" i="9"/>
  <c r="C916" i="9"/>
  <c r="C917" i="9"/>
  <c r="C918" i="9"/>
  <c r="C919" i="9"/>
  <c r="C920" i="9"/>
  <c r="C921" i="9"/>
  <c r="C922" i="9"/>
  <c r="C828" i="1" s="1"/>
  <c r="C923" i="9"/>
  <c r="C924" i="9"/>
  <c r="C925" i="9"/>
  <c r="C926" i="9"/>
  <c r="C927" i="9"/>
  <c r="C928" i="9"/>
  <c r="C929" i="9"/>
  <c r="C930" i="9"/>
  <c r="C931" i="9"/>
  <c r="C932" i="9"/>
  <c r="C933" i="9"/>
  <c r="C934" i="9"/>
  <c r="C840" i="1" s="1"/>
  <c r="C935" i="9"/>
  <c r="C936" i="9"/>
  <c r="C937" i="9"/>
  <c r="C938" i="9"/>
  <c r="C939" i="9"/>
  <c r="C940" i="9"/>
  <c r="C941" i="9"/>
  <c r="C942" i="9"/>
  <c r="C943" i="9"/>
  <c r="C944" i="9"/>
  <c r="C945" i="9"/>
  <c r="C946" i="9"/>
  <c r="C852" i="1" s="1"/>
  <c r="C947" i="9"/>
  <c r="C948" i="9"/>
  <c r="C949" i="9"/>
  <c r="C950" i="9"/>
  <c r="C951" i="9"/>
  <c r="C952" i="9"/>
  <c r="C953" i="9"/>
  <c r="C954" i="9"/>
  <c r="C955" i="9"/>
  <c r="C956" i="9"/>
  <c r="C957" i="9"/>
  <c r="C958" i="9"/>
  <c r="C864" i="1" s="1"/>
  <c r="C959" i="9"/>
  <c r="C960" i="9"/>
  <c r="C961" i="9"/>
  <c r="C962" i="9"/>
  <c r="C963" i="9"/>
  <c r="C964" i="9"/>
  <c r="C965" i="9"/>
  <c r="C966" i="9"/>
  <c r="C967" i="9"/>
  <c r="C968" i="9"/>
  <c r="C969" i="9"/>
  <c r="C970" i="9"/>
  <c r="C876" i="1" s="1"/>
  <c r="C971" i="9"/>
  <c r="C972" i="9"/>
  <c r="C973" i="9"/>
  <c r="C974" i="9"/>
  <c r="C975" i="9"/>
  <c r="C976" i="9"/>
  <c r="C977" i="9"/>
  <c r="C978" i="9"/>
  <c r="C979" i="9"/>
  <c r="C980" i="9"/>
  <c r="C981" i="9"/>
  <c r="C982" i="9"/>
  <c r="C888" i="1" s="1"/>
  <c r="C983" i="9"/>
  <c r="C984" i="9"/>
  <c r="C985" i="9"/>
  <c r="C986" i="9"/>
  <c r="C987" i="9"/>
  <c r="C988" i="9"/>
  <c r="C989" i="9"/>
  <c r="C990" i="9"/>
  <c r="C991" i="9"/>
  <c r="C992" i="9"/>
  <c r="C993" i="9"/>
  <c r="C994" i="9"/>
  <c r="C900" i="1" s="1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912" i="1" s="1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924" i="1" s="1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936" i="1" s="1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948" i="1" s="1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960" i="1" s="1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972" i="1" s="1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984" i="1" s="1"/>
  <c r="C1079" i="9"/>
  <c r="C1080" i="9"/>
  <c r="C1081" i="9"/>
  <c r="C1082" i="9"/>
  <c r="C1083" i="9"/>
  <c r="C1084" i="9"/>
  <c r="C1085" i="9"/>
  <c r="C1086" i="9"/>
  <c r="C1087" i="9"/>
  <c r="C1088" i="9"/>
  <c r="C1089" i="9"/>
  <c r="C1090" i="9"/>
  <c r="C996" i="1" s="1"/>
  <c r="C1091" i="9"/>
  <c r="C1092" i="9"/>
  <c r="C1093" i="9"/>
  <c r="C1094" i="9"/>
  <c r="C1095" i="9"/>
  <c r="C1096" i="9"/>
  <c r="C1097" i="9"/>
  <c r="C1098" i="9"/>
  <c r="C1099" i="9"/>
  <c r="C1100" i="9"/>
  <c r="C1101" i="9"/>
  <c r="C1102" i="9"/>
  <c r="C1008" i="1" s="1"/>
  <c r="C1103" i="9"/>
  <c r="C1104" i="9"/>
  <c r="C1105" i="9"/>
  <c r="C1106" i="9"/>
  <c r="C1107" i="9"/>
  <c r="C1108" i="9"/>
  <c r="C1109" i="9"/>
  <c r="C1110" i="9"/>
  <c r="C1111" i="9"/>
  <c r="C1112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H28" i="9" s="1"/>
  <c r="B29" i="9"/>
  <c r="H29" i="9" s="1"/>
  <c r="B30" i="9"/>
  <c r="B31" i="9"/>
  <c r="B32" i="9"/>
  <c r="H32" i="9" s="1"/>
  <c r="B33" i="9"/>
  <c r="B34" i="9"/>
  <c r="H34" i="9" s="1"/>
  <c r="B35" i="9"/>
  <c r="H35" i="9" s="1"/>
  <c r="B36" i="9"/>
  <c r="B37" i="9"/>
  <c r="B38" i="9"/>
  <c r="B39" i="9"/>
  <c r="H39" i="9" s="1"/>
  <c r="B40" i="9"/>
  <c r="B41" i="9"/>
  <c r="H41" i="9" s="1"/>
  <c r="B42" i="9"/>
  <c r="B43" i="9"/>
  <c r="B44" i="9"/>
  <c r="H44" i="9" s="1"/>
  <c r="B45" i="9"/>
  <c r="B46" i="9"/>
  <c r="H46" i="9" s="1"/>
  <c r="B47" i="9"/>
  <c r="H47" i="9" s="1"/>
  <c r="B48" i="9"/>
  <c r="H48" i="9" s="1"/>
  <c r="B49" i="9"/>
  <c r="B50" i="9"/>
  <c r="B51" i="9"/>
  <c r="H51" i="9" s="1"/>
  <c r="B52" i="9"/>
  <c r="B53" i="9"/>
  <c r="H53" i="9" s="1"/>
  <c r="B54" i="9"/>
  <c r="B55" i="9"/>
  <c r="B56" i="9"/>
  <c r="H56" i="9" s="1"/>
  <c r="B57" i="9"/>
  <c r="B58" i="9"/>
  <c r="H58" i="9" s="1"/>
  <c r="B59" i="9"/>
  <c r="H59" i="9" s="1"/>
  <c r="B60" i="9"/>
  <c r="H60" i="9" s="1"/>
  <c r="B61" i="9"/>
  <c r="B62" i="9"/>
  <c r="B63" i="9"/>
  <c r="H63" i="9" s="1"/>
  <c r="B64" i="9"/>
  <c r="B65" i="9"/>
  <c r="H65" i="9" s="1"/>
  <c r="B66" i="9"/>
  <c r="B67" i="9"/>
  <c r="B68" i="9"/>
  <c r="H68" i="9" s="1"/>
  <c r="B69" i="9"/>
  <c r="B70" i="9"/>
  <c r="H70" i="9" s="1"/>
  <c r="B71" i="9"/>
  <c r="H71" i="9" s="1"/>
  <c r="B72" i="9"/>
  <c r="H72" i="9" s="1"/>
  <c r="B73" i="9"/>
  <c r="B74" i="9"/>
  <c r="B75" i="9"/>
  <c r="H75" i="9" s="1"/>
  <c r="B76" i="9"/>
  <c r="B77" i="9"/>
  <c r="H77" i="9" s="1"/>
  <c r="B78" i="9"/>
  <c r="B79" i="9"/>
  <c r="B80" i="9"/>
  <c r="H80" i="9" s="1"/>
  <c r="B81" i="9"/>
  <c r="B82" i="9"/>
  <c r="H82" i="9" s="1"/>
  <c r="B83" i="9"/>
  <c r="H83" i="9" s="1"/>
  <c r="B84" i="9"/>
  <c r="H84" i="9" s="1"/>
  <c r="B85" i="9"/>
  <c r="B86" i="9"/>
  <c r="B87" i="9"/>
  <c r="H87" i="9" s="1"/>
  <c r="B88" i="9"/>
  <c r="B89" i="9"/>
  <c r="H89" i="9" s="1"/>
  <c r="B90" i="9"/>
  <c r="B91" i="9"/>
  <c r="B92" i="9"/>
  <c r="H92" i="9" s="1"/>
  <c r="B93" i="9"/>
  <c r="B94" i="9"/>
  <c r="H94" i="9" s="1"/>
  <c r="B95" i="9"/>
  <c r="H95" i="9" s="1"/>
  <c r="B96" i="9"/>
  <c r="H96" i="9" s="1"/>
  <c r="B97" i="9"/>
  <c r="H97" i="9" s="1"/>
  <c r="B98" i="9"/>
  <c r="H98" i="9" s="1"/>
  <c r="B99" i="9"/>
  <c r="H99" i="9" s="1"/>
  <c r="B100" i="9"/>
  <c r="H100" i="9" s="1"/>
  <c r="B101" i="9"/>
  <c r="H101" i="9" s="1"/>
  <c r="B102" i="9"/>
  <c r="H102" i="9" s="1"/>
  <c r="B103" i="9"/>
  <c r="H103" i="9" s="1"/>
  <c r="B104" i="9"/>
  <c r="H104" i="9" s="1"/>
  <c r="B105" i="9"/>
  <c r="H105" i="9" s="1"/>
  <c r="B106" i="9"/>
  <c r="H106" i="9" s="1"/>
  <c r="B107" i="9"/>
  <c r="H107" i="9" s="1"/>
  <c r="B108" i="9"/>
  <c r="H108" i="9" s="1"/>
  <c r="B109" i="9"/>
  <c r="H109" i="9" s="1"/>
  <c r="B110" i="9"/>
  <c r="H110" i="9" s="1"/>
  <c r="B111" i="9"/>
  <c r="H111" i="9" s="1"/>
  <c r="B112" i="9"/>
  <c r="H112" i="9" s="1"/>
  <c r="B113" i="9"/>
  <c r="H113" i="9" s="1"/>
  <c r="B114" i="9"/>
  <c r="H114" i="9" s="1"/>
  <c r="B115" i="9"/>
  <c r="H115" i="9" s="1"/>
  <c r="B116" i="9"/>
  <c r="H116" i="9" s="1"/>
  <c r="B117" i="9"/>
  <c r="H117" i="9" s="1"/>
  <c r="B118" i="9"/>
  <c r="H118" i="9" s="1"/>
  <c r="B119" i="9"/>
  <c r="H119" i="9" s="1"/>
  <c r="B120" i="9"/>
  <c r="H120" i="9" s="1"/>
  <c r="B121" i="9"/>
  <c r="H121" i="9" s="1"/>
  <c r="B122" i="9"/>
  <c r="H122" i="9" s="1"/>
  <c r="B123" i="9"/>
  <c r="H123" i="9" s="1"/>
  <c r="B124" i="9"/>
  <c r="H124" i="9" s="1"/>
  <c r="B125" i="9"/>
  <c r="H125" i="9" s="1"/>
  <c r="B126" i="9"/>
  <c r="H126" i="9" s="1"/>
  <c r="B127" i="9"/>
  <c r="H127" i="9" s="1"/>
  <c r="B128" i="9"/>
  <c r="H128" i="9" s="1"/>
  <c r="B129" i="9"/>
  <c r="H129" i="9" s="1"/>
  <c r="B130" i="9"/>
  <c r="H130" i="9" s="1"/>
  <c r="B131" i="9"/>
  <c r="H131" i="9" s="1"/>
  <c r="B132" i="9"/>
  <c r="H132" i="9" s="1"/>
  <c r="B133" i="9"/>
  <c r="H133" i="9" s="1"/>
  <c r="B134" i="9"/>
  <c r="H134" i="9" s="1"/>
  <c r="B135" i="9"/>
  <c r="H135" i="9" s="1"/>
  <c r="B136" i="9"/>
  <c r="H136" i="9" s="1"/>
  <c r="B137" i="9"/>
  <c r="H137" i="9" s="1"/>
  <c r="B138" i="9"/>
  <c r="H138" i="9" s="1"/>
  <c r="B139" i="9"/>
  <c r="H139" i="9" s="1"/>
  <c r="B140" i="9"/>
  <c r="H140" i="9" s="1"/>
  <c r="B141" i="9"/>
  <c r="H141" i="9" s="1"/>
  <c r="B142" i="9"/>
  <c r="H142" i="9" s="1"/>
  <c r="B143" i="9"/>
  <c r="H143" i="9" s="1"/>
  <c r="B144" i="9"/>
  <c r="H144" i="9" s="1"/>
  <c r="B145" i="9"/>
  <c r="H145" i="9" s="1"/>
  <c r="B146" i="9"/>
  <c r="H146" i="9" s="1"/>
  <c r="B147" i="9"/>
  <c r="H147" i="9" s="1"/>
  <c r="B148" i="9"/>
  <c r="H148" i="9" s="1"/>
  <c r="B149" i="9"/>
  <c r="H149" i="9" s="1"/>
  <c r="B150" i="9"/>
  <c r="H150" i="9" s="1"/>
  <c r="B151" i="9"/>
  <c r="H151" i="9" s="1"/>
  <c r="B152" i="9"/>
  <c r="H152" i="9" s="1"/>
  <c r="B153" i="9"/>
  <c r="H153" i="9" s="1"/>
  <c r="B154" i="9"/>
  <c r="H154" i="9" s="1"/>
  <c r="B155" i="9"/>
  <c r="H155" i="9" s="1"/>
  <c r="B156" i="9"/>
  <c r="H156" i="9" s="1"/>
  <c r="B157" i="9"/>
  <c r="H157" i="9" s="1"/>
  <c r="B158" i="9"/>
  <c r="H158" i="9" s="1"/>
  <c r="B159" i="9"/>
  <c r="H159" i="9" s="1"/>
  <c r="B160" i="9"/>
  <c r="H160" i="9" s="1"/>
  <c r="B161" i="9"/>
  <c r="H161" i="9" s="1"/>
  <c r="B162" i="9"/>
  <c r="H162" i="9" s="1"/>
  <c r="B163" i="9"/>
  <c r="H163" i="9" s="1"/>
  <c r="B164" i="9"/>
  <c r="H164" i="9" s="1"/>
  <c r="B165" i="9"/>
  <c r="H165" i="9" s="1"/>
  <c r="B166" i="9"/>
  <c r="H166" i="9" s="1"/>
  <c r="B167" i="9"/>
  <c r="H167" i="9" s="1"/>
  <c r="B168" i="9"/>
  <c r="H168" i="9" s="1"/>
  <c r="B169" i="9"/>
  <c r="H169" i="9" s="1"/>
  <c r="B170" i="9"/>
  <c r="H170" i="9" s="1"/>
  <c r="B171" i="9"/>
  <c r="H171" i="9" s="1"/>
  <c r="B172" i="9"/>
  <c r="H172" i="9" s="1"/>
  <c r="B173" i="9"/>
  <c r="H173" i="9" s="1"/>
  <c r="B174" i="9"/>
  <c r="H174" i="9" s="1"/>
  <c r="B175" i="9"/>
  <c r="H175" i="9" s="1"/>
  <c r="B176" i="9"/>
  <c r="H176" i="9" s="1"/>
  <c r="B177" i="9"/>
  <c r="H177" i="9" s="1"/>
  <c r="B178" i="9"/>
  <c r="H178" i="9" s="1"/>
  <c r="B179" i="9"/>
  <c r="H179" i="9" s="1"/>
  <c r="B180" i="9"/>
  <c r="H180" i="9" s="1"/>
  <c r="B181" i="9"/>
  <c r="H181" i="9" s="1"/>
  <c r="B182" i="9"/>
  <c r="H182" i="9" s="1"/>
  <c r="B183" i="9"/>
  <c r="H183" i="9" s="1"/>
  <c r="B184" i="9"/>
  <c r="H184" i="9" s="1"/>
  <c r="B185" i="9"/>
  <c r="H185" i="9" s="1"/>
  <c r="B186" i="9"/>
  <c r="H186" i="9" s="1"/>
  <c r="B187" i="9"/>
  <c r="H187" i="9" s="1"/>
  <c r="B188" i="9"/>
  <c r="H188" i="9" s="1"/>
  <c r="B189" i="9"/>
  <c r="H189" i="9" s="1"/>
  <c r="B190" i="9"/>
  <c r="H190" i="9" s="1"/>
  <c r="B191" i="9"/>
  <c r="H191" i="9" s="1"/>
  <c r="B192" i="9"/>
  <c r="H192" i="9" s="1"/>
  <c r="B193" i="9"/>
  <c r="H193" i="9" s="1"/>
  <c r="B194" i="9"/>
  <c r="H194" i="9" s="1"/>
  <c r="B195" i="9"/>
  <c r="H195" i="9" s="1"/>
  <c r="B196" i="9"/>
  <c r="H196" i="9" s="1"/>
  <c r="B197" i="9"/>
  <c r="H197" i="9" s="1"/>
  <c r="B198" i="9"/>
  <c r="H198" i="9" s="1"/>
  <c r="B199" i="9"/>
  <c r="H199" i="9" s="1"/>
  <c r="B200" i="9"/>
  <c r="H200" i="9" s="1"/>
  <c r="B201" i="9"/>
  <c r="H201" i="9" s="1"/>
  <c r="B202" i="9"/>
  <c r="H202" i="9" s="1"/>
  <c r="B203" i="9"/>
  <c r="H203" i="9" s="1"/>
  <c r="B204" i="9"/>
  <c r="H204" i="9" s="1"/>
  <c r="B205" i="9"/>
  <c r="H205" i="9" s="1"/>
  <c r="B206" i="9"/>
  <c r="H206" i="9" s="1"/>
  <c r="B207" i="9"/>
  <c r="H207" i="9" s="1"/>
  <c r="B208" i="9"/>
  <c r="H208" i="9" s="1"/>
  <c r="B209" i="9"/>
  <c r="H209" i="9" s="1"/>
  <c r="B210" i="9"/>
  <c r="H210" i="9" s="1"/>
  <c r="B211" i="9"/>
  <c r="H211" i="9" s="1"/>
  <c r="B212" i="9"/>
  <c r="H212" i="9" s="1"/>
  <c r="B213" i="9"/>
  <c r="H213" i="9" s="1"/>
  <c r="B214" i="9"/>
  <c r="H214" i="9" s="1"/>
  <c r="B215" i="9"/>
  <c r="H215" i="9" s="1"/>
  <c r="B216" i="9"/>
  <c r="H216" i="9" s="1"/>
  <c r="B217" i="9"/>
  <c r="H217" i="9" s="1"/>
  <c r="B218" i="9"/>
  <c r="H218" i="9" s="1"/>
  <c r="B219" i="9"/>
  <c r="H219" i="9" s="1"/>
  <c r="B220" i="9"/>
  <c r="H220" i="9" s="1"/>
  <c r="B221" i="9"/>
  <c r="H221" i="9" s="1"/>
  <c r="B222" i="9"/>
  <c r="H222" i="9" s="1"/>
  <c r="B223" i="9"/>
  <c r="H223" i="9" s="1"/>
  <c r="B224" i="9"/>
  <c r="H224" i="9" s="1"/>
  <c r="B225" i="9"/>
  <c r="H225" i="9" s="1"/>
  <c r="B226" i="9"/>
  <c r="H226" i="9" s="1"/>
  <c r="B227" i="9"/>
  <c r="H227" i="9" s="1"/>
  <c r="B228" i="9"/>
  <c r="H228" i="9" s="1"/>
  <c r="B229" i="9"/>
  <c r="H229" i="9" s="1"/>
  <c r="B230" i="9"/>
  <c r="H230" i="9" s="1"/>
  <c r="B231" i="9"/>
  <c r="H231" i="9" s="1"/>
  <c r="B232" i="9"/>
  <c r="H232" i="9" s="1"/>
  <c r="B233" i="9"/>
  <c r="H233" i="9" s="1"/>
  <c r="B234" i="9"/>
  <c r="H234" i="9" s="1"/>
  <c r="B235" i="9"/>
  <c r="H235" i="9" s="1"/>
  <c r="B236" i="9"/>
  <c r="H236" i="9" s="1"/>
  <c r="B237" i="9"/>
  <c r="H237" i="9" s="1"/>
  <c r="B238" i="9"/>
  <c r="H238" i="9" s="1"/>
  <c r="B239" i="9"/>
  <c r="H239" i="9" s="1"/>
  <c r="B240" i="9"/>
  <c r="H240" i="9" s="1"/>
  <c r="B241" i="9"/>
  <c r="H241" i="9" s="1"/>
  <c r="B242" i="9"/>
  <c r="H242" i="9" s="1"/>
  <c r="B243" i="9"/>
  <c r="H243" i="9" s="1"/>
  <c r="B244" i="9"/>
  <c r="H244" i="9" s="1"/>
  <c r="B245" i="9"/>
  <c r="H245" i="9" s="1"/>
  <c r="B246" i="9"/>
  <c r="H246" i="9" s="1"/>
  <c r="B247" i="9"/>
  <c r="H247" i="9" s="1"/>
  <c r="B248" i="9"/>
  <c r="H248" i="9" s="1"/>
  <c r="B249" i="9"/>
  <c r="H249" i="9" s="1"/>
  <c r="B250" i="9"/>
  <c r="H250" i="9" s="1"/>
  <c r="B251" i="9"/>
  <c r="H251" i="9" s="1"/>
  <c r="B252" i="9"/>
  <c r="H252" i="9" s="1"/>
  <c r="B253" i="9"/>
  <c r="H253" i="9" s="1"/>
  <c r="B254" i="9"/>
  <c r="H254" i="9" s="1"/>
  <c r="B255" i="9"/>
  <c r="H255" i="9" s="1"/>
  <c r="B256" i="9"/>
  <c r="H256" i="9" s="1"/>
  <c r="B257" i="9"/>
  <c r="H257" i="9" s="1"/>
  <c r="B258" i="9"/>
  <c r="H258" i="9" s="1"/>
  <c r="B259" i="9"/>
  <c r="H259" i="9" s="1"/>
  <c r="B260" i="9"/>
  <c r="H260" i="9" s="1"/>
  <c r="B261" i="9"/>
  <c r="H261" i="9" s="1"/>
  <c r="B262" i="9"/>
  <c r="H262" i="9" s="1"/>
  <c r="B263" i="9"/>
  <c r="H263" i="9" s="1"/>
  <c r="B264" i="9"/>
  <c r="H264" i="9" s="1"/>
  <c r="B265" i="9"/>
  <c r="H265" i="9" s="1"/>
  <c r="B266" i="9"/>
  <c r="H266" i="9" s="1"/>
  <c r="B267" i="9"/>
  <c r="H267" i="9" s="1"/>
  <c r="B268" i="9"/>
  <c r="H268" i="9" s="1"/>
  <c r="B269" i="9"/>
  <c r="H269" i="9" s="1"/>
  <c r="B270" i="9"/>
  <c r="H270" i="9" s="1"/>
  <c r="B271" i="9"/>
  <c r="H271" i="9" s="1"/>
  <c r="B272" i="9"/>
  <c r="H272" i="9" s="1"/>
  <c r="B273" i="9"/>
  <c r="H273" i="9" s="1"/>
  <c r="B274" i="9"/>
  <c r="H274" i="9" s="1"/>
  <c r="B275" i="9"/>
  <c r="H275" i="9" s="1"/>
  <c r="B276" i="9"/>
  <c r="H276" i="9" s="1"/>
  <c r="B277" i="9"/>
  <c r="H277" i="9" s="1"/>
  <c r="B278" i="9"/>
  <c r="H278" i="9" s="1"/>
  <c r="B279" i="9"/>
  <c r="H279" i="9" s="1"/>
  <c r="B280" i="9"/>
  <c r="H280" i="9" s="1"/>
  <c r="B281" i="9"/>
  <c r="H281" i="9" s="1"/>
  <c r="B282" i="9"/>
  <c r="H282" i="9" s="1"/>
  <c r="B283" i="9"/>
  <c r="H283" i="9" s="1"/>
  <c r="B284" i="9"/>
  <c r="H284" i="9" s="1"/>
  <c r="B285" i="9"/>
  <c r="H285" i="9" s="1"/>
  <c r="B286" i="9"/>
  <c r="H286" i="9" s="1"/>
  <c r="B287" i="9"/>
  <c r="H287" i="9" s="1"/>
  <c r="B288" i="9"/>
  <c r="H288" i="9" s="1"/>
  <c r="B289" i="9"/>
  <c r="H289" i="9" s="1"/>
  <c r="B290" i="9"/>
  <c r="H290" i="9" s="1"/>
  <c r="B291" i="9"/>
  <c r="H291" i="9" s="1"/>
  <c r="B292" i="9"/>
  <c r="H292" i="9" s="1"/>
  <c r="B293" i="9"/>
  <c r="H293" i="9" s="1"/>
  <c r="B294" i="9"/>
  <c r="H294" i="9" s="1"/>
  <c r="B295" i="9"/>
  <c r="H295" i="9" s="1"/>
  <c r="B296" i="9"/>
  <c r="H296" i="9" s="1"/>
  <c r="B297" i="9"/>
  <c r="H297" i="9" s="1"/>
  <c r="B298" i="9"/>
  <c r="H298" i="9" s="1"/>
  <c r="B299" i="9"/>
  <c r="H299" i="9" s="1"/>
  <c r="B300" i="9"/>
  <c r="H300" i="9" s="1"/>
  <c r="B301" i="9"/>
  <c r="H301" i="9" s="1"/>
  <c r="B302" i="9"/>
  <c r="H302" i="9" s="1"/>
  <c r="B303" i="9"/>
  <c r="H303" i="9" s="1"/>
  <c r="B304" i="9"/>
  <c r="H304" i="9" s="1"/>
  <c r="B305" i="9"/>
  <c r="H305" i="9" s="1"/>
  <c r="B306" i="9"/>
  <c r="H306" i="9" s="1"/>
  <c r="B307" i="9"/>
  <c r="H307" i="9" s="1"/>
  <c r="B308" i="9"/>
  <c r="H308" i="9" s="1"/>
  <c r="B309" i="9"/>
  <c r="H309" i="9" s="1"/>
  <c r="B310" i="9"/>
  <c r="H310" i="9" s="1"/>
  <c r="B311" i="9"/>
  <c r="H311" i="9" s="1"/>
  <c r="B312" i="9"/>
  <c r="H312" i="9" s="1"/>
  <c r="B313" i="9"/>
  <c r="H313" i="9" s="1"/>
  <c r="B314" i="9"/>
  <c r="H314" i="9" s="1"/>
  <c r="B315" i="9"/>
  <c r="H315" i="9" s="1"/>
  <c r="B316" i="9"/>
  <c r="H316" i="9" s="1"/>
  <c r="B317" i="9"/>
  <c r="H317" i="9" s="1"/>
  <c r="B318" i="9"/>
  <c r="H318" i="9" s="1"/>
  <c r="B319" i="9"/>
  <c r="H319" i="9" s="1"/>
  <c r="B320" i="9"/>
  <c r="H320" i="9" s="1"/>
  <c r="B321" i="9"/>
  <c r="H321" i="9" s="1"/>
  <c r="B322" i="9"/>
  <c r="H322" i="9" s="1"/>
  <c r="B323" i="9"/>
  <c r="H323" i="9" s="1"/>
  <c r="B324" i="9"/>
  <c r="H324" i="9" s="1"/>
  <c r="B325" i="9"/>
  <c r="H325" i="9" s="1"/>
  <c r="B326" i="9"/>
  <c r="H326" i="9" s="1"/>
  <c r="B327" i="9"/>
  <c r="H327" i="9" s="1"/>
  <c r="B328" i="9"/>
  <c r="H328" i="9" s="1"/>
  <c r="B329" i="9"/>
  <c r="H329" i="9" s="1"/>
  <c r="B330" i="9"/>
  <c r="H330" i="9" s="1"/>
  <c r="B331" i="9"/>
  <c r="H331" i="9" s="1"/>
  <c r="B332" i="9"/>
  <c r="H332" i="9" s="1"/>
  <c r="B333" i="9"/>
  <c r="H333" i="9" s="1"/>
  <c r="B334" i="9"/>
  <c r="H334" i="9" s="1"/>
  <c r="B335" i="9"/>
  <c r="H335" i="9" s="1"/>
  <c r="B336" i="9"/>
  <c r="H336" i="9" s="1"/>
  <c r="B337" i="9"/>
  <c r="H337" i="9" s="1"/>
  <c r="B338" i="9"/>
  <c r="H338" i="9" s="1"/>
  <c r="B339" i="9"/>
  <c r="H339" i="9" s="1"/>
  <c r="B340" i="9"/>
  <c r="H340" i="9" s="1"/>
  <c r="B341" i="9"/>
  <c r="H341" i="9" s="1"/>
  <c r="B342" i="9"/>
  <c r="H342" i="9" s="1"/>
  <c r="B343" i="9"/>
  <c r="H343" i="9" s="1"/>
  <c r="B344" i="9"/>
  <c r="H344" i="9" s="1"/>
  <c r="B345" i="9"/>
  <c r="H345" i="9" s="1"/>
  <c r="B346" i="9"/>
  <c r="H346" i="9" s="1"/>
  <c r="B347" i="9"/>
  <c r="H347" i="9" s="1"/>
  <c r="B348" i="9"/>
  <c r="H348" i="9" s="1"/>
  <c r="B349" i="9"/>
  <c r="H349" i="9" s="1"/>
  <c r="B350" i="9"/>
  <c r="H350" i="9" s="1"/>
  <c r="B351" i="9"/>
  <c r="H351" i="9" s="1"/>
  <c r="B352" i="9"/>
  <c r="H352" i="9" s="1"/>
  <c r="B353" i="9"/>
  <c r="H353" i="9" s="1"/>
  <c r="B354" i="9"/>
  <c r="H354" i="9" s="1"/>
  <c r="B355" i="9"/>
  <c r="H355" i="9" s="1"/>
  <c r="B356" i="9"/>
  <c r="H356" i="9" s="1"/>
  <c r="B357" i="9"/>
  <c r="H357" i="9" s="1"/>
  <c r="B358" i="9"/>
  <c r="H358" i="9" s="1"/>
  <c r="B359" i="9"/>
  <c r="H359" i="9" s="1"/>
  <c r="B360" i="9"/>
  <c r="H360" i="9" s="1"/>
  <c r="B361" i="9"/>
  <c r="H361" i="9" s="1"/>
  <c r="B362" i="9"/>
  <c r="H362" i="9" s="1"/>
  <c r="B363" i="9"/>
  <c r="H363" i="9" s="1"/>
  <c r="B364" i="9"/>
  <c r="H364" i="9" s="1"/>
  <c r="B365" i="9"/>
  <c r="H365" i="9" s="1"/>
  <c r="B366" i="9"/>
  <c r="H366" i="9" s="1"/>
  <c r="B367" i="9"/>
  <c r="H367" i="9" s="1"/>
  <c r="B368" i="9"/>
  <c r="H368" i="9" s="1"/>
  <c r="B369" i="9"/>
  <c r="H369" i="9" s="1"/>
  <c r="B370" i="9"/>
  <c r="H370" i="9" s="1"/>
  <c r="B371" i="9"/>
  <c r="H371" i="9" s="1"/>
  <c r="B372" i="9"/>
  <c r="H372" i="9" s="1"/>
  <c r="B373" i="9"/>
  <c r="H373" i="9" s="1"/>
  <c r="B374" i="9"/>
  <c r="H374" i="9" s="1"/>
  <c r="B375" i="9"/>
  <c r="H375" i="9" s="1"/>
  <c r="B376" i="9"/>
  <c r="H376" i="9" s="1"/>
  <c r="B377" i="9"/>
  <c r="H377" i="9" s="1"/>
  <c r="B378" i="9"/>
  <c r="H378" i="9" s="1"/>
  <c r="B379" i="9"/>
  <c r="H379" i="9" s="1"/>
  <c r="B380" i="9"/>
  <c r="H380" i="9" s="1"/>
  <c r="B381" i="9"/>
  <c r="H381" i="9" s="1"/>
  <c r="B382" i="9"/>
  <c r="H382" i="9" s="1"/>
  <c r="B383" i="9"/>
  <c r="H383" i="9" s="1"/>
  <c r="B384" i="9"/>
  <c r="H384" i="9" s="1"/>
  <c r="B385" i="9"/>
  <c r="H385" i="9" s="1"/>
  <c r="B386" i="9"/>
  <c r="H386" i="9" s="1"/>
  <c r="B387" i="9"/>
  <c r="H387" i="9" s="1"/>
  <c r="B388" i="9"/>
  <c r="H388" i="9" s="1"/>
  <c r="B389" i="9"/>
  <c r="H389" i="9" s="1"/>
  <c r="B390" i="9"/>
  <c r="H390" i="9" s="1"/>
  <c r="B391" i="9"/>
  <c r="H391" i="9" s="1"/>
  <c r="B392" i="9"/>
  <c r="H392" i="9" s="1"/>
  <c r="B393" i="9"/>
  <c r="H393" i="9" s="1"/>
  <c r="B394" i="9"/>
  <c r="H394" i="9" s="1"/>
  <c r="B395" i="9"/>
  <c r="H395" i="9" s="1"/>
  <c r="B396" i="9"/>
  <c r="H396" i="9" s="1"/>
  <c r="B397" i="9"/>
  <c r="H397" i="9" s="1"/>
  <c r="B398" i="9"/>
  <c r="H398" i="9" s="1"/>
  <c r="B399" i="9"/>
  <c r="H399" i="9" s="1"/>
  <c r="B400" i="9"/>
  <c r="H400" i="9" s="1"/>
  <c r="B401" i="9"/>
  <c r="H401" i="9" s="1"/>
  <c r="B402" i="9"/>
  <c r="H402" i="9" s="1"/>
  <c r="B403" i="9"/>
  <c r="H403" i="9" s="1"/>
  <c r="B404" i="9"/>
  <c r="H404" i="9" s="1"/>
  <c r="B405" i="9"/>
  <c r="H405" i="9" s="1"/>
  <c r="B406" i="9"/>
  <c r="H406" i="9" s="1"/>
  <c r="B407" i="9"/>
  <c r="H407" i="9" s="1"/>
  <c r="B408" i="9"/>
  <c r="H408" i="9" s="1"/>
  <c r="B409" i="9"/>
  <c r="H409" i="9" s="1"/>
  <c r="B410" i="9"/>
  <c r="H410" i="9" s="1"/>
  <c r="B411" i="9"/>
  <c r="H411" i="9" s="1"/>
  <c r="B412" i="9"/>
  <c r="H412" i="9" s="1"/>
  <c r="B413" i="9"/>
  <c r="H413" i="9" s="1"/>
  <c r="B414" i="9"/>
  <c r="H414" i="9" s="1"/>
  <c r="B415" i="9"/>
  <c r="H415" i="9" s="1"/>
  <c r="B416" i="9"/>
  <c r="H416" i="9" s="1"/>
  <c r="B417" i="9"/>
  <c r="H417" i="9" s="1"/>
  <c r="B418" i="9"/>
  <c r="H418" i="9" s="1"/>
  <c r="B419" i="9"/>
  <c r="H419" i="9" s="1"/>
  <c r="B420" i="9"/>
  <c r="H420" i="9" s="1"/>
  <c r="B421" i="9"/>
  <c r="H421" i="9" s="1"/>
  <c r="B422" i="9"/>
  <c r="H422" i="9" s="1"/>
  <c r="B423" i="9"/>
  <c r="H423" i="9" s="1"/>
  <c r="B424" i="9"/>
  <c r="H424" i="9" s="1"/>
  <c r="B425" i="9"/>
  <c r="H425" i="9" s="1"/>
  <c r="B426" i="9"/>
  <c r="H426" i="9" s="1"/>
  <c r="B427" i="9"/>
  <c r="H427" i="9" s="1"/>
  <c r="B428" i="9"/>
  <c r="H428" i="9" s="1"/>
  <c r="B429" i="9"/>
  <c r="H429" i="9" s="1"/>
  <c r="B430" i="9"/>
  <c r="H430" i="9" s="1"/>
  <c r="B431" i="9"/>
  <c r="H431" i="9" s="1"/>
  <c r="B432" i="9"/>
  <c r="H432" i="9" s="1"/>
  <c r="B433" i="9"/>
  <c r="H433" i="9" s="1"/>
  <c r="B434" i="9"/>
  <c r="H434" i="9" s="1"/>
  <c r="B435" i="9"/>
  <c r="H435" i="9" s="1"/>
  <c r="B436" i="9"/>
  <c r="H436" i="9" s="1"/>
  <c r="B437" i="9"/>
  <c r="H437" i="9" s="1"/>
  <c r="B438" i="9"/>
  <c r="H438" i="9" s="1"/>
  <c r="B439" i="9"/>
  <c r="H439" i="9" s="1"/>
  <c r="B440" i="9"/>
  <c r="H440" i="9" s="1"/>
  <c r="B441" i="9"/>
  <c r="H441" i="9" s="1"/>
  <c r="B442" i="9"/>
  <c r="H442" i="9" s="1"/>
  <c r="B443" i="9"/>
  <c r="H443" i="9" s="1"/>
  <c r="B444" i="9"/>
  <c r="H444" i="9" s="1"/>
  <c r="B445" i="9"/>
  <c r="H445" i="9" s="1"/>
  <c r="B446" i="9"/>
  <c r="H446" i="9" s="1"/>
  <c r="B447" i="9"/>
  <c r="H447" i="9" s="1"/>
  <c r="B448" i="9"/>
  <c r="H448" i="9" s="1"/>
  <c r="B449" i="9"/>
  <c r="H449" i="9" s="1"/>
  <c r="B450" i="9"/>
  <c r="H450" i="9" s="1"/>
  <c r="B451" i="9"/>
  <c r="H451" i="9" s="1"/>
  <c r="B452" i="9"/>
  <c r="H452" i="9" s="1"/>
  <c r="B453" i="9"/>
  <c r="H453" i="9" s="1"/>
  <c r="B454" i="9"/>
  <c r="H454" i="9" s="1"/>
  <c r="B455" i="9"/>
  <c r="H455" i="9" s="1"/>
  <c r="B456" i="9"/>
  <c r="H456" i="9" s="1"/>
  <c r="B457" i="9"/>
  <c r="H457" i="9" s="1"/>
  <c r="B458" i="9"/>
  <c r="H458" i="9" s="1"/>
  <c r="B459" i="9"/>
  <c r="H459" i="9" s="1"/>
  <c r="B460" i="9"/>
  <c r="H460" i="9" s="1"/>
  <c r="B461" i="9"/>
  <c r="H461" i="9" s="1"/>
  <c r="B462" i="9"/>
  <c r="H462" i="9" s="1"/>
  <c r="B463" i="9"/>
  <c r="H463" i="9" s="1"/>
  <c r="B464" i="9"/>
  <c r="H464" i="9" s="1"/>
  <c r="B465" i="9"/>
  <c r="H465" i="9" s="1"/>
  <c r="B466" i="9"/>
  <c r="H466" i="9" s="1"/>
  <c r="B467" i="9"/>
  <c r="H467" i="9" s="1"/>
  <c r="B468" i="9"/>
  <c r="H468" i="9" s="1"/>
  <c r="B469" i="9"/>
  <c r="H469" i="9" s="1"/>
  <c r="B470" i="9"/>
  <c r="H470" i="9" s="1"/>
  <c r="B471" i="9"/>
  <c r="H471" i="9" s="1"/>
  <c r="B472" i="9"/>
  <c r="H472" i="9" s="1"/>
  <c r="B473" i="9"/>
  <c r="H473" i="9" s="1"/>
  <c r="B474" i="9"/>
  <c r="H474" i="9" s="1"/>
  <c r="B475" i="9"/>
  <c r="H475" i="9" s="1"/>
  <c r="B476" i="9"/>
  <c r="H476" i="9" s="1"/>
  <c r="B477" i="9"/>
  <c r="H477" i="9" s="1"/>
  <c r="B478" i="9"/>
  <c r="H478" i="9" s="1"/>
  <c r="B479" i="9"/>
  <c r="H479" i="9" s="1"/>
  <c r="B480" i="9"/>
  <c r="H480" i="9" s="1"/>
  <c r="B481" i="9"/>
  <c r="H481" i="9" s="1"/>
  <c r="B482" i="9"/>
  <c r="H482" i="9" s="1"/>
  <c r="B483" i="9"/>
  <c r="H483" i="9" s="1"/>
  <c r="B484" i="9"/>
  <c r="H484" i="9" s="1"/>
  <c r="B485" i="9"/>
  <c r="H485" i="9" s="1"/>
  <c r="B486" i="9"/>
  <c r="H486" i="9" s="1"/>
  <c r="B487" i="9"/>
  <c r="H487" i="9" s="1"/>
  <c r="B488" i="9"/>
  <c r="H488" i="9" s="1"/>
  <c r="B489" i="9"/>
  <c r="H489" i="9" s="1"/>
  <c r="B490" i="9"/>
  <c r="H490" i="9" s="1"/>
  <c r="B491" i="9"/>
  <c r="H491" i="9" s="1"/>
  <c r="B492" i="9"/>
  <c r="H492" i="9" s="1"/>
  <c r="B493" i="9"/>
  <c r="H493" i="9" s="1"/>
  <c r="B494" i="9"/>
  <c r="H494" i="9" s="1"/>
  <c r="B495" i="9"/>
  <c r="H495" i="9" s="1"/>
  <c r="B496" i="9"/>
  <c r="H496" i="9" s="1"/>
  <c r="B497" i="9"/>
  <c r="H497" i="9" s="1"/>
  <c r="B498" i="9"/>
  <c r="H498" i="9" s="1"/>
  <c r="B499" i="9"/>
  <c r="H499" i="9" s="1"/>
  <c r="B500" i="9"/>
  <c r="H500" i="9" s="1"/>
  <c r="B501" i="9"/>
  <c r="H501" i="9" s="1"/>
  <c r="B502" i="9"/>
  <c r="H502" i="9" s="1"/>
  <c r="B503" i="9"/>
  <c r="H503" i="9" s="1"/>
  <c r="B504" i="9"/>
  <c r="H504" i="9" s="1"/>
  <c r="B505" i="9"/>
  <c r="H505" i="9" s="1"/>
  <c r="B506" i="9"/>
  <c r="H506" i="9" s="1"/>
  <c r="B507" i="9"/>
  <c r="H507" i="9" s="1"/>
  <c r="B508" i="9"/>
  <c r="H508" i="9" s="1"/>
  <c r="B509" i="9"/>
  <c r="H509" i="9" s="1"/>
  <c r="B510" i="9"/>
  <c r="H510" i="9" s="1"/>
  <c r="B511" i="9"/>
  <c r="H511" i="9" s="1"/>
  <c r="B512" i="9"/>
  <c r="H512" i="9" s="1"/>
  <c r="B513" i="9"/>
  <c r="H513" i="9" s="1"/>
  <c r="B514" i="9"/>
  <c r="H514" i="9" s="1"/>
  <c r="B515" i="9"/>
  <c r="H515" i="9" s="1"/>
  <c r="B516" i="9"/>
  <c r="H516" i="9" s="1"/>
  <c r="B517" i="9"/>
  <c r="H517" i="9" s="1"/>
  <c r="B518" i="9"/>
  <c r="H518" i="9" s="1"/>
  <c r="B519" i="9"/>
  <c r="H519" i="9" s="1"/>
  <c r="B520" i="9"/>
  <c r="H520" i="9" s="1"/>
  <c r="B521" i="9"/>
  <c r="H521" i="9" s="1"/>
  <c r="B522" i="9"/>
  <c r="H522" i="9" s="1"/>
  <c r="B523" i="9"/>
  <c r="H523" i="9" s="1"/>
  <c r="B524" i="9"/>
  <c r="H524" i="9" s="1"/>
  <c r="B525" i="9"/>
  <c r="H525" i="9" s="1"/>
  <c r="B526" i="9"/>
  <c r="H526" i="9" s="1"/>
  <c r="B527" i="9"/>
  <c r="H527" i="9" s="1"/>
  <c r="B528" i="9"/>
  <c r="H528" i="9" s="1"/>
  <c r="B529" i="9"/>
  <c r="H529" i="9" s="1"/>
  <c r="B530" i="9"/>
  <c r="H530" i="9" s="1"/>
  <c r="B531" i="9"/>
  <c r="H531" i="9" s="1"/>
  <c r="B532" i="9"/>
  <c r="H532" i="9" s="1"/>
  <c r="B533" i="9"/>
  <c r="H533" i="9" s="1"/>
  <c r="B534" i="9"/>
  <c r="H534" i="9" s="1"/>
  <c r="B535" i="9"/>
  <c r="H535" i="9" s="1"/>
  <c r="B536" i="9"/>
  <c r="H536" i="9" s="1"/>
  <c r="B537" i="9"/>
  <c r="H537" i="9" s="1"/>
  <c r="B538" i="9"/>
  <c r="H538" i="9" s="1"/>
  <c r="B539" i="9"/>
  <c r="H539" i="9" s="1"/>
  <c r="B540" i="9"/>
  <c r="H540" i="9" s="1"/>
  <c r="B541" i="9"/>
  <c r="H541" i="9" s="1"/>
  <c r="B542" i="9"/>
  <c r="H542" i="9" s="1"/>
  <c r="B543" i="9"/>
  <c r="H543" i="9" s="1"/>
  <c r="B544" i="9"/>
  <c r="H544" i="9" s="1"/>
  <c r="B545" i="9"/>
  <c r="H545" i="9" s="1"/>
  <c r="B546" i="9"/>
  <c r="H546" i="9" s="1"/>
  <c r="B547" i="9"/>
  <c r="H547" i="9" s="1"/>
  <c r="B548" i="9"/>
  <c r="H548" i="9" s="1"/>
  <c r="B549" i="9"/>
  <c r="H549" i="9" s="1"/>
  <c r="B550" i="9"/>
  <c r="H550" i="9" s="1"/>
  <c r="B551" i="9"/>
  <c r="H551" i="9" s="1"/>
  <c r="B552" i="9"/>
  <c r="H552" i="9" s="1"/>
  <c r="B553" i="9"/>
  <c r="H553" i="9" s="1"/>
  <c r="B554" i="9"/>
  <c r="H554" i="9" s="1"/>
  <c r="B555" i="9"/>
  <c r="H555" i="9" s="1"/>
  <c r="B556" i="9"/>
  <c r="H556" i="9" s="1"/>
  <c r="B557" i="9"/>
  <c r="H557" i="9" s="1"/>
  <c r="B558" i="9"/>
  <c r="H558" i="9" s="1"/>
  <c r="B559" i="9"/>
  <c r="H559" i="9" s="1"/>
  <c r="B560" i="9"/>
  <c r="H560" i="9" s="1"/>
  <c r="B561" i="9"/>
  <c r="H561" i="9" s="1"/>
  <c r="B562" i="9"/>
  <c r="H562" i="9" s="1"/>
  <c r="B563" i="9"/>
  <c r="H563" i="9" s="1"/>
  <c r="B564" i="9"/>
  <c r="H564" i="9" s="1"/>
  <c r="B565" i="9"/>
  <c r="H565" i="9" s="1"/>
  <c r="B566" i="9"/>
  <c r="H566" i="9" s="1"/>
  <c r="B567" i="9"/>
  <c r="H567" i="9" s="1"/>
  <c r="B568" i="9"/>
  <c r="H568" i="9" s="1"/>
  <c r="B569" i="9"/>
  <c r="H569" i="9" s="1"/>
  <c r="B570" i="9"/>
  <c r="H570" i="9" s="1"/>
  <c r="B571" i="9"/>
  <c r="H571" i="9" s="1"/>
  <c r="B572" i="9"/>
  <c r="H572" i="9" s="1"/>
  <c r="B573" i="9"/>
  <c r="H573" i="9" s="1"/>
  <c r="B574" i="9"/>
  <c r="H574" i="9" s="1"/>
  <c r="B575" i="9"/>
  <c r="H575" i="9" s="1"/>
  <c r="B576" i="9"/>
  <c r="H576" i="9" s="1"/>
  <c r="B577" i="9"/>
  <c r="H577" i="9" s="1"/>
  <c r="B578" i="9"/>
  <c r="H578" i="9" s="1"/>
  <c r="B579" i="9"/>
  <c r="H579" i="9" s="1"/>
  <c r="B580" i="9"/>
  <c r="H580" i="9" s="1"/>
  <c r="B581" i="9"/>
  <c r="H581" i="9" s="1"/>
  <c r="B582" i="9"/>
  <c r="H582" i="9" s="1"/>
  <c r="B583" i="9"/>
  <c r="H583" i="9" s="1"/>
  <c r="B584" i="9"/>
  <c r="H584" i="9" s="1"/>
  <c r="B585" i="9"/>
  <c r="H585" i="9" s="1"/>
  <c r="B586" i="9"/>
  <c r="H586" i="9" s="1"/>
  <c r="B587" i="9"/>
  <c r="H587" i="9" s="1"/>
  <c r="B588" i="9"/>
  <c r="H588" i="9" s="1"/>
  <c r="B589" i="9"/>
  <c r="H589" i="9" s="1"/>
  <c r="B590" i="9"/>
  <c r="H590" i="9" s="1"/>
  <c r="B591" i="9"/>
  <c r="H591" i="9" s="1"/>
  <c r="B592" i="9"/>
  <c r="H592" i="9" s="1"/>
  <c r="B593" i="9"/>
  <c r="H593" i="9" s="1"/>
  <c r="B594" i="9"/>
  <c r="H594" i="9" s="1"/>
  <c r="B595" i="9"/>
  <c r="H595" i="9" s="1"/>
  <c r="B596" i="9"/>
  <c r="H596" i="9" s="1"/>
  <c r="B597" i="9"/>
  <c r="H597" i="9" s="1"/>
  <c r="B598" i="9"/>
  <c r="H598" i="9" s="1"/>
  <c r="B599" i="9"/>
  <c r="H599" i="9" s="1"/>
  <c r="B600" i="9"/>
  <c r="H600" i="9" s="1"/>
  <c r="B601" i="9"/>
  <c r="H601" i="9" s="1"/>
  <c r="B602" i="9"/>
  <c r="H602" i="9" s="1"/>
  <c r="B603" i="9"/>
  <c r="H603" i="9" s="1"/>
  <c r="B604" i="9"/>
  <c r="H604" i="9" s="1"/>
  <c r="B605" i="9"/>
  <c r="H605" i="9" s="1"/>
  <c r="B606" i="9"/>
  <c r="H606" i="9" s="1"/>
  <c r="B607" i="9"/>
  <c r="H607" i="9" s="1"/>
  <c r="B608" i="9"/>
  <c r="H608" i="9" s="1"/>
  <c r="B609" i="9"/>
  <c r="H609" i="9" s="1"/>
  <c r="B610" i="9"/>
  <c r="H610" i="9" s="1"/>
  <c r="B611" i="9"/>
  <c r="H611" i="9" s="1"/>
  <c r="B612" i="9"/>
  <c r="H612" i="9" s="1"/>
  <c r="B613" i="9"/>
  <c r="H613" i="9" s="1"/>
  <c r="B614" i="9"/>
  <c r="H614" i="9" s="1"/>
  <c r="B615" i="9"/>
  <c r="H615" i="9" s="1"/>
  <c r="B616" i="9"/>
  <c r="H616" i="9" s="1"/>
  <c r="B617" i="9"/>
  <c r="H617" i="9" s="1"/>
  <c r="B618" i="9"/>
  <c r="H618" i="9" s="1"/>
  <c r="B619" i="9"/>
  <c r="H619" i="9" s="1"/>
  <c r="B620" i="9"/>
  <c r="H620" i="9" s="1"/>
  <c r="B621" i="9"/>
  <c r="H621" i="9" s="1"/>
  <c r="B622" i="9"/>
  <c r="H622" i="9" s="1"/>
  <c r="B623" i="9"/>
  <c r="H623" i="9" s="1"/>
  <c r="B624" i="9"/>
  <c r="H624" i="9" s="1"/>
  <c r="B625" i="9"/>
  <c r="H625" i="9" s="1"/>
  <c r="B626" i="9"/>
  <c r="H626" i="9" s="1"/>
  <c r="B627" i="9"/>
  <c r="H627" i="9" s="1"/>
  <c r="B628" i="9"/>
  <c r="H628" i="9" s="1"/>
  <c r="B629" i="9"/>
  <c r="H629" i="9" s="1"/>
  <c r="B630" i="9"/>
  <c r="H630" i="9" s="1"/>
  <c r="B631" i="9"/>
  <c r="H631" i="9" s="1"/>
  <c r="B632" i="9"/>
  <c r="H632" i="9" s="1"/>
  <c r="B633" i="9"/>
  <c r="H633" i="9" s="1"/>
  <c r="B634" i="9"/>
  <c r="H634" i="9" s="1"/>
  <c r="B635" i="9"/>
  <c r="H635" i="9" s="1"/>
  <c r="B636" i="9"/>
  <c r="H636" i="9" s="1"/>
  <c r="B637" i="9"/>
  <c r="H637" i="9" s="1"/>
  <c r="B638" i="9"/>
  <c r="H638" i="9" s="1"/>
  <c r="B639" i="9"/>
  <c r="H639" i="9" s="1"/>
  <c r="B640" i="9"/>
  <c r="H640" i="9" s="1"/>
  <c r="B641" i="9"/>
  <c r="H641" i="9" s="1"/>
  <c r="B642" i="9"/>
  <c r="H642" i="9" s="1"/>
  <c r="B643" i="9"/>
  <c r="H643" i="9" s="1"/>
  <c r="B644" i="9"/>
  <c r="H644" i="9" s="1"/>
  <c r="B645" i="9"/>
  <c r="H645" i="9" s="1"/>
  <c r="B646" i="9"/>
  <c r="H646" i="9" s="1"/>
  <c r="B647" i="9"/>
  <c r="H647" i="9" s="1"/>
  <c r="B648" i="9"/>
  <c r="H648" i="9" s="1"/>
  <c r="B649" i="9"/>
  <c r="H649" i="9" s="1"/>
  <c r="B650" i="9"/>
  <c r="H650" i="9" s="1"/>
  <c r="B651" i="9"/>
  <c r="H651" i="9" s="1"/>
  <c r="B652" i="9"/>
  <c r="H652" i="9" s="1"/>
  <c r="B653" i="9"/>
  <c r="H653" i="9" s="1"/>
  <c r="B654" i="9"/>
  <c r="H654" i="9" s="1"/>
  <c r="B655" i="9"/>
  <c r="H655" i="9" s="1"/>
  <c r="B656" i="9"/>
  <c r="H656" i="9" s="1"/>
  <c r="B657" i="9"/>
  <c r="H657" i="9" s="1"/>
  <c r="B658" i="9"/>
  <c r="H658" i="9" s="1"/>
  <c r="B659" i="9"/>
  <c r="H659" i="9" s="1"/>
  <c r="B660" i="9"/>
  <c r="H660" i="9" s="1"/>
  <c r="B661" i="9"/>
  <c r="H661" i="9" s="1"/>
  <c r="B662" i="9"/>
  <c r="H662" i="9" s="1"/>
  <c r="B663" i="9"/>
  <c r="H663" i="9" s="1"/>
  <c r="B664" i="9"/>
  <c r="H664" i="9" s="1"/>
  <c r="B665" i="9"/>
  <c r="H665" i="9" s="1"/>
  <c r="B666" i="9"/>
  <c r="H666" i="9" s="1"/>
  <c r="B667" i="9"/>
  <c r="H667" i="9" s="1"/>
  <c r="B668" i="9"/>
  <c r="H668" i="9" s="1"/>
  <c r="B669" i="9"/>
  <c r="H669" i="9" s="1"/>
  <c r="B670" i="9"/>
  <c r="H670" i="9" s="1"/>
  <c r="B671" i="9"/>
  <c r="H671" i="9" s="1"/>
  <c r="B672" i="9"/>
  <c r="H672" i="9" s="1"/>
  <c r="B673" i="9"/>
  <c r="H673" i="9" s="1"/>
  <c r="B674" i="9"/>
  <c r="H674" i="9" s="1"/>
  <c r="B675" i="9"/>
  <c r="H675" i="9" s="1"/>
  <c r="B676" i="9"/>
  <c r="H676" i="9" s="1"/>
  <c r="B677" i="9"/>
  <c r="H677" i="9" s="1"/>
  <c r="B678" i="9"/>
  <c r="H678" i="9" s="1"/>
  <c r="B679" i="9"/>
  <c r="H679" i="9" s="1"/>
  <c r="B680" i="9"/>
  <c r="H680" i="9" s="1"/>
  <c r="B681" i="9"/>
  <c r="H681" i="9" s="1"/>
  <c r="B682" i="9"/>
  <c r="H682" i="9" s="1"/>
  <c r="B683" i="9"/>
  <c r="H683" i="9" s="1"/>
  <c r="B684" i="9"/>
  <c r="H684" i="9" s="1"/>
  <c r="B685" i="9"/>
  <c r="H685" i="9" s="1"/>
  <c r="B686" i="9"/>
  <c r="H686" i="9" s="1"/>
  <c r="B687" i="9"/>
  <c r="H687" i="9" s="1"/>
  <c r="B688" i="9"/>
  <c r="H688" i="9" s="1"/>
  <c r="B689" i="9"/>
  <c r="H689" i="9" s="1"/>
  <c r="B690" i="9"/>
  <c r="H690" i="9" s="1"/>
  <c r="B691" i="9"/>
  <c r="H691" i="9" s="1"/>
  <c r="B692" i="9"/>
  <c r="H692" i="9" s="1"/>
  <c r="B693" i="9"/>
  <c r="H693" i="9" s="1"/>
  <c r="B694" i="9"/>
  <c r="H694" i="9" s="1"/>
  <c r="B695" i="9"/>
  <c r="H695" i="9" s="1"/>
  <c r="B696" i="9"/>
  <c r="H696" i="9" s="1"/>
  <c r="B697" i="9"/>
  <c r="H697" i="9" s="1"/>
  <c r="B698" i="9"/>
  <c r="H698" i="9" s="1"/>
  <c r="B699" i="9"/>
  <c r="H699" i="9" s="1"/>
  <c r="B700" i="9"/>
  <c r="H700" i="9" s="1"/>
  <c r="B701" i="9"/>
  <c r="H701" i="9" s="1"/>
  <c r="B702" i="9"/>
  <c r="H702" i="9" s="1"/>
  <c r="B703" i="9"/>
  <c r="H703" i="9" s="1"/>
  <c r="B704" i="9"/>
  <c r="H704" i="9" s="1"/>
  <c r="B705" i="9"/>
  <c r="H705" i="9" s="1"/>
  <c r="B706" i="9"/>
  <c r="H706" i="9" s="1"/>
  <c r="B707" i="9"/>
  <c r="H707" i="9" s="1"/>
  <c r="B708" i="9"/>
  <c r="H708" i="9" s="1"/>
  <c r="B709" i="9"/>
  <c r="H709" i="9" s="1"/>
  <c r="B710" i="9"/>
  <c r="H710" i="9" s="1"/>
  <c r="B711" i="9"/>
  <c r="H711" i="9" s="1"/>
  <c r="B712" i="9"/>
  <c r="H712" i="9" s="1"/>
  <c r="B713" i="9"/>
  <c r="H713" i="9" s="1"/>
  <c r="B714" i="9"/>
  <c r="H714" i="9" s="1"/>
  <c r="B715" i="9"/>
  <c r="H715" i="9" s="1"/>
  <c r="B716" i="9"/>
  <c r="H716" i="9" s="1"/>
  <c r="B717" i="9"/>
  <c r="H717" i="9" s="1"/>
  <c r="B718" i="9"/>
  <c r="H718" i="9" s="1"/>
  <c r="B719" i="9"/>
  <c r="H719" i="9" s="1"/>
  <c r="B720" i="9"/>
  <c r="H720" i="9" s="1"/>
  <c r="B721" i="9"/>
  <c r="H721" i="9" s="1"/>
  <c r="B722" i="9"/>
  <c r="H722" i="9" s="1"/>
  <c r="B723" i="9"/>
  <c r="H723" i="9" s="1"/>
  <c r="B724" i="9"/>
  <c r="H724" i="9" s="1"/>
  <c r="B725" i="9"/>
  <c r="H725" i="9" s="1"/>
  <c r="B726" i="9"/>
  <c r="H726" i="9" s="1"/>
  <c r="B727" i="9"/>
  <c r="H727" i="9" s="1"/>
  <c r="B728" i="9"/>
  <c r="H728" i="9" s="1"/>
  <c r="B729" i="9"/>
  <c r="H729" i="9" s="1"/>
  <c r="B730" i="9"/>
  <c r="H730" i="9" s="1"/>
  <c r="B731" i="9"/>
  <c r="H731" i="9" s="1"/>
  <c r="B732" i="9"/>
  <c r="H732" i="9" s="1"/>
  <c r="B733" i="9"/>
  <c r="H733" i="9" s="1"/>
  <c r="B734" i="9"/>
  <c r="H734" i="9" s="1"/>
  <c r="B735" i="9"/>
  <c r="H735" i="9" s="1"/>
  <c r="B736" i="9"/>
  <c r="H736" i="9" s="1"/>
  <c r="B737" i="9"/>
  <c r="H737" i="9" s="1"/>
  <c r="B738" i="9"/>
  <c r="H738" i="9" s="1"/>
  <c r="B739" i="9"/>
  <c r="H739" i="9" s="1"/>
  <c r="B740" i="9"/>
  <c r="H740" i="9" s="1"/>
  <c r="B741" i="9"/>
  <c r="H741" i="9" s="1"/>
  <c r="B742" i="9"/>
  <c r="H742" i="9" s="1"/>
  <c r="B743" i="9"/>
  <c r="H743" i="9" s="1"/>
  <c r="B744" i="9"/>
  <c r="H744" i="9" s="1"/>
  <c r="B745" i="9"/>
  <c r="H745" i="9" s="1"/>
  <c r="B746" i="9"/>
  <c r="H746" i="9" s="1"/>
  <c r="B747" i="9"/>
  <c r="H747" i="9" s="1"/>
  <c r="B748" i="9"/>
  <c r="H748" i="9" s="1"/>
  <c r="B749" i="9"/>
  <c r="H749" i="9" s="1"/>
  <c r="B750" i="9"/>
  <c r="H750" i="9" s="1"/>
  <c r="B751" i="9"/>
  <c r="H751" i="9" s="1"/>
  <c r="B752" i="9"/>
  <c r="H752" i="9" s="1"/>
  <c r="B753" i="9"/>
  <c r="H753" i="9" s="1"/>
  <c r="B754" i="9"/>
  <c r="H754" i="9" s="1"/>
  <c r="B755" i="9"/>
  <c r="H755" i="9" s="1"/>
  <c r="B756" i="9"/>
  <c r="H756" i="9" s="1"/>
  <c r="B757" i="9"/>
  <c r="H757" i="9" s="1"/>
  <c r="B758" i="9"/>
  <c r="H758" i="9" s="1"/>
  <c r="B759" i="9"/>
  <c r="H759" i="9" s="1"/>
  <c r="B760" i="9"/>
  <c r="H760" i="9" s="1"/>
  <c r="B761" i="9"/>
  <c r="H761" i="9" s="1"/>
  <c r="B762" i="9"/>
  <c r="H762" i="9" s="1"/>
  <c r="B763" i="9"/>
  <c r="H763" i="9" s="1"/>
  <c r="B764" i="9"/>
  <c r="H764" i="9" s="1"/>
  <c r="B765" i="9"/>
  <c r="H765" i="9" s="1"/>
  <c r="B766" i="9"/>
  <c r="H766" i="9" s="1"/>
  <c r="B767" i="9"/>
  <c r="H767" i="9" s="1"/>
  <c r="B768" i="9"/>
  <c r="H768" i="9" s="1"/>
  <c r="B769" i="9"/>
  <c r="H769" i="9" s="1"/>
  <c r="B770" i="9"/>
  <c r="H770" i="9" s="1"/>
  <c r="B771" i="9"/>
  <c r="H771" i="9" s="1"/>
  <c r="B772" i="9"/>
  <c r="H772" i="9" s="1"/>
  <c r="B773" i="9"/>
  <c r="H773" i="9" s="1"/>
  <c r="B774" i="9"/>
  <c r="H774" i="9" s="1"/>
  <c r="B775" i="9"/>
  <c r="H775" i="9" s="1"/>
  <c r="B776" i="9"/>
  <c r="H776" i="9" s="1"/>
  <c r="B777" i="9"/>
  <c r="H777" i="9" s="1"/>
  <c r="B778" i="9"/>
  <c r="H778" i="9" s="1"/>
  <c r="B779" i="9"/>
  <c r="H779" i="9" s="1"/>
  <c r="B780" i="9"/>
  <c r="H780" i="9" s="1"/>
  <c r="B781" i="9"/>
  <c r="H781" i="9" s="1"/>
  <c r="B782" i="9"/>
  <c r="H782" i="9" s="1"/>
  <c r="B783" i="9"/>
  <c r="H783" i="9" s="1"/>
  <c r="B784" i="9"/>
  <c r="H784" i="9" s="1"/>
  <c r="B785" i="9"/>
  <c r="H785" i="9" s="1"/>
  <c r="B786" i="9"/>
  <c r="H786" i="9" s="1"/>
  <c r="B787" i="9"/>
  <c r="H787" i="9" s="1"/>
  <c r="B788" i="9"/>
  <c r="H788" i="9" s="1"/>
  <c r="B789" i="9"/>
  <c r="H789" i="9" s="1"/>
  <c r="B790" i="9"/>
  <c r="H790" i="9" s="1"/>
  <c r="B791" i="9"/>
  <c r="H791" i="9" s="1"/>
  <c r="B792" i="9"/>
  <c r="H792" i="9" s="1"/>
  <c r="B793" i="9"/>
  <c r="H793" i="9" s="1"/>
  <c r="B794" i="9"/>
  <c r="H794" i="9" s="1"/>
  <c r="B795" i="9"/>
  <c r="H795" i="9" s="1"/>
  <c r="B796" i="9"/>
  <c r="H796" i="9" s="1"/>
  <c r="B797" i="9"/>
  <c r="H797" i="9" s="1"/>
  <c r="B798" i="9"/>
  <c r="H798" i="9" s="1"/>
  <c r="B799" i="9"/>
  <c r="H799" i="9" s="1"/>
  <c r="B800" i="9"/>
  <c r="H800" i="9" s="1"/>
  <c r="B801" i="9"/>
  <c r="H801" i="9" s="1"/>
  <c r="B802" i="9"/>
  <c r="H802" i="9" s="1"/>
  <c r="B803" i="9"/>
  <c r="H803" i="9" s="1"/>
  <c r="B804" i="9"/>
  <c r="H804" i="9" s="1"/>
  <c r="B805" i="9"/>
  <c r="H805" i="9" s="1"/>
  <c r="B806" i="9"/>
  <c r="H806" i="9" s="1"/>
  <c r="B807" i="9"/>
  <c r="H807" i="9" s="1"/>
  <c r="B808" i="9"/>
  <c r="H808" i="9" s="1"/>
  <c r="B809" i="9"/>
  <c r="H809" i="9" s="1"/>
  <c r="B810" i="9"/>
  <c r="H810" i="9" s="1"/>
  <c r="B811" i="9"/>
  <c r="H811" i="9" s="1"/>
  <c r="B812" i="9"/>
  <c r="H812" i="9" s="1"/>
  <c r="B813" i="9"/>
  <c r="H813" i="9" s="1"/>
  <c r="B814" i="9"/>
  <c r="H814" i="9" s="1"/>
  <c r="B815" i="9"/>
  <c r="H815" i="9" s="1"/>
  <c r="B816" i="9"/>
  <c r="H816" i="9" s="1"/>
  <c r="B817" i="9"/>
  <c r="H817" i="9" s="1"/>
  <c r="B818" i="9"/>
  <c r="H818" i="9" s="1"/>
  <c r="B819" i="9"/>
  <c r="H819" i="9" s="1"/>
  <c r="B820" i="9"/>
  <c r="H820" i="9" s="1"/>
  <c r="B821" i="9"/>
  <c r="H821" i="9" s="1"/>
  <c r="B822" i="9"/>
  <c r="H822" i="9" s="1"/>
  <c r="B823" i="9"/>
  <c r="H823" i="9" s="1"/>
  <c r="B824" i="9"/>
  <c r="H824" i="9" s="1"/>
  <c r="B825" i="9"/>
  <c r="H825" i="9" s="1"/>
  <c r="B826" i="9"/>
  <c r="H826" i="9" s="1"/>
  <c r="B827" i="9"/>
  <c r="H827" i="9" s="1"/>
  <c r="B828" i="9"/>
  <c r="H828" i="9" s="1"/>
  <c r="B829" i="9"/>
  <c r="H829" i="9" s="1"/>
  <c r="B830" i="9"/>
  <c r="H830" i="9" s="1"/>
  <c r="B831" i="9"/>
  <c r="H831" i="9" s="1"/>
  <c r="B832" i="9"/>
  <c r="H832" i="9" s="1"/>
  <c r="B833" i="9"/>
  <c r="H833" i="9" s="1"/>
  <c r="B834" i="9"/>
  <c r="H834" i="9" s="1"/>
  <c r="B835" i="9"/>
  <c r="H835" i="9" s="1"/>
  <c r="B836" i="9"/>
  <c r="H836" i="9" s="1"/>
  <c r="B837" i="9"/>
  <c r="H837" i="9" s="1"/>
  <c r="B838" i="9"/>
  <c r="H838" i="9" s="1"/>
  <c r="B839" i="9"/>
  <c r="H839" i="9" s="1"/>
  <c r="B840" i="9"/>
  <c r="H840" i="9" s="1"/>
  <c r="B841" i="9"/>
  <c r="H841" i="9" s="1"/>
  <c r="B842" i="9"/>
  <c r="H842" i="9" s="1"/>
  <c r="B843" i="9"/>
  <c r="H843" i="9" s="1"/>
  <c r="B844" i="9"/>
  <c r="H844" i="9" s="1"/>
  <c r="B845" i="9"/>
  <c r="H845" i="9" s="1"/>
  <c r="B846" i="9"/>
  <c r="H846" i="9" s="1"/>
  <c r="B847" i="9"/>
  <c r="H847" i="9" s="1"/>
  <c r="B848" i="9"/>
  <c r="H848" i="9" s="1"/>
  <c r="B849" i="9"/>
  <c r="H849" i="9" s="1"/>
  <c r="B850" i="9"/>
  <c r="H850" i="9" s="1"/>
  <c r="B851" i="9"/>
  <c r="H851" i="9" s="1"/>
  <c r="B852" i="9"/>
  <c r="H852" i="9" s="1"/>
  <c r="B853" i="9"/>
  <c r="H853" i="9" s="1"/>
  <c r="B854" i="9"/>
  <c r="H854" i="9" s="1"/>
  <c r="B855" i="9"/>
  <c r="H855" i="9" s="1"/>
  <c r="B856" i="9"/>
  <c r="H856" i="9" s="1"/>
  <c r="B857" i="9"/>
  <c r="H857" i="9" s="1"/>
  <c r="B858" i="9"/>
  <c r="H858" i="9" s="1"/>
  <c r="B859" i="9"/>
  <c r="H859" i="9" s="1"/>
  <c r="B860" i="9"/>
  <c r="H860" i="9" s="1"/>
  <c r="B861" i="9"/>
  <c r="H861" i="9" s="1"/>
  <c r="B862" i="9"/>
  <c r="H862" i="9" s="1"/>
  <c r="B863" i="9"/>
  <c r="H863" i="9" s="1"/>
  <c r="B864" i="9"/>
  <c r="H864" i="9" s="1"/>
  <c r="B865" i="9"/>
  <c r="H865" i="9" s="1"/>
  <c r="B866" i="9"/>
  <c r="H866" i="9" s="1"/>
  <c r="B867" i="9"/>
  <c r="H867" i="9" s="1"/>
  <c r="B868" i="9"/>
  <c r="H868" i="9" s="1"/>
  <c r="B869" i="9"/>
  <c r="H869" i="9" s="1"/>
  <c r="B870" i="9"/>
  <c r="H870" i="9" s="1"/>
  <c r="B871" i="9"/>
  <c r="H871" i="9" s="1"/>
  <c r="B872" i="9"/>
  <c r="H872" i="9" s="1"/>
  <c r="B873" i="9"/>
  <c r="H873" i="9" s="1"/>
  <c r="B874" i="9"/>
  <c r="H874" i="9" s="1"/>
  <c r="B875" i="9"/>
  <c r="H875" i="9" s="1"/>
  <c r="B876" i="9"/>
  <c r="H876" i="9" s="1"/>
  <c r="B877" i="9"/>
  <c r="H877" i="9" s="1"/>
  <c r="B878" i="9"/>
  <c r="H878" i="9" s="1"/>
  <c r="B879" i="9"/>
  <c r="H879" i="9" s="1"/>
  <c r="B880" i="9"/>
  <c r="H880" i="9" s="1"/>
  <c r="B881" i="9"/>
  <c r="H881" i="9" s="1"/>
  <c r="B882" i="9"/>
  <c r="H882" i="9" s="1"/>
  <c r="B883" i="9"/>
  <c r="H883" i="9" s="1"/>
  <c r="B884" i="9"/>
  <c r="H884" i="9" s="1"/>
  <c r="B885" i="9"/>
  <c r="H885" i="9" s="1"/>
  <c r="B886" i="9"/>
  <c r="H886" i="9" s="1"/>
  <c r="B887" i="9"/>
  <c r="H887" i="9" s="1"/>
  <c r="B888" i="9"/>
  <c r="H888" i="9" s="1"/>
  <c r="B889" i="9"/>
  <c r="H889" i="9" s="1"/>
  <c r="B890" i="9"/>
  <c r="H890" i="9" s="1"/>
  <c r="B891" i="9"/>
  <c r="H891" i="9" s="1"/>
  <c r="B892" i="9"/>
  <c r="H892" i="9" s="1"/>
  <c r="B893" i="9"/>
  <c r="H893" i="9" s="1"/>
  <c r="B894" i="9"/>
  <c r="H894" i="9" s="1"/>
  <c r="B895" i="9"/>
  <c r="H895" i="9" s="1"/>
  <c r="B896" i="9"/>
  <c r="H896" i="9" s="1"/>
  <c r="B897" i="9"/>
  <c r="H897" i="9" s="1"/>
  <c r="B898" i="9"/>
  <c r="H898" i="9" s="1"/>
  <c r="B899" i="9"/>
  <c r="H899" i="9" s="1"/>
  <c r="B900" i="9"/>
  <c r="H900" i="9" s="1"/>
  <c r="B901" i="9"/>
  <c r="H901" i="9" s="1"/>
  <c r="B902" i="9"/>
  <c r="H902" i="9" s="1"/>
  <c r="B903" i="9"/>
  <c r="H903" i="9" s="1"/>
  <c r="B904" i="9"/>
  <c r="H904" i="9" s="1"/>
  <c r="B905" i="9"/>
  <c r="H905" i="9" s="1"/>
  <c r="B906" i="9"/>
  <c r="H906" i="9" s="1"/>
  <c r="B907" i="9"/>
  <c r="H907" i="9" s="1"/>
  <c r="B908" i="9"/>
  <c r="H908" i="9" s="1"/>
  <c r="B909" i="9"/>
  <c r="H909" i="9" s="1"/>
  <c r="B910" i="9"/>
  <c r="H910" i="9" s="1"/>
  <c r="B911" i="9"/>
  <c r="H911" i="9" s="1"/>
  <c r="B912" i="9"/>
  <c r="H912" i="9" s="1"/>
  <c r="B913" i="9"/>
  <c r="H913" i="9" s="1"/>
  <c r="B914" i="9"/>
  <c r="H914" i="9" s="1"/>
  <c r="B915" i="9"/>
  <c r="H915" i="9" s="1"/>
  <c r="B916" i="9"/>
  <c r="H916" i="9" s="1"/>
  <c r="B917" i="9"/>
  <c r="H917" i="9" s="1"/>
  <c r="B918" i="9"/>
  <c r="H918" i="9" s="1"/>
  <c r="B919" i="9"/>
  <c r="H919" i="9" s="1"/>
  <c r="B920" i="9"/>
  <c r="H920" i="9" s="1"/>
  <c r="B921" i="9"/>
  <c r="H921" i="9" s="1"/>
  <c r="B922" i="9"/>
  <c r="H922" i="9" s="1"/>
  <c r="B923" i="9"/>
  <c r="H923" i="9" s="1"/>
  <c r="B924" i="9"/>
  <c r="H924" i="9" s="1"/>
  <c r="B925" i="9"/>
  <c r="H925" i="9" s="1"/>
  <c r="B926" i="9"/>
  <c r="H926" i="9" s="1"/>
  <c r="B927" i="9"/>
  <c r="H927" i="9" s="1"/>
  <c r="B928" i="9"/>
  <c r="H928" i="9" s="1"/>
  <c r="B929" i="9"/>
  <c r="H929" i="9" s="1"/>
  <c r="B930" i="9"/>
  <c r="H930" i="9" s="1"/>
  <c r="B931" i="9"/>
  <c r="H931" i="9" s="1"/>
  <c r="B932" i="9"/>
  <c r="H932" i="9" s="1"/>
  <c r="B933" i="9"/>
  <c r="H933" i="9" s="1"/>
  <c r="B934" i="9"/>
  <c r="H934" i="9" s="1"/>
  <c r="B935" i="9"/>
  <c r="H935" i="9" s="1"/>
  <c r="B936" i="9"/>
  <c r="H936" i="9" s="1"/>
  <c r="B937" i="9"/>
  <c r="H937" i="9" s="1"/>
  <c r="B938" i="9"/>
  <c r="H938" i="9" s="1"/>
  <c r="B939" i="9"/>
  <c r="H939" i="9" s="1"/>
  <c r="B940" i="9"/>
  <c r="H940" i="9" s="1"/>
  <c r="B941" i="9"/>
  <c r="H941" i="9" s="1"/>
  <c r="B942" i="9"/>
  <c r="H942" i="9" s="1"/>
  <c r="B943" i="9"/>
  <c r="H943" i="9" s="1"/>
  <c r="B944" i="9"/>
  <c r="H944" i="9" s="1"/>
  <c r="B945" i="9"/>
  <c r="H945" i="9" s="1"/>
  <c r="B946" i="9"/>
  <c r="H946" i="9" s="1"/>
  <c r="B947" i="9"/>
  <c r="H947" i="9" s="1"/>
  <c r="B948" i="9"/>
  <c r="H948" i="9" s="1"/>
  <c r="B949" i="9"/>
  <c r="H949" i="9" s="1"/>
  <c r="B950" i="9"/>
  <c r="H950" i="9" s="1"/>
  <c r="B951" i="9"/>
  <c r="H951" i="9" s="1"/>
  <c r="B952" i="9"/>
  <c r="H952" i="9" s="1"/>
  <c r="B953" i="9"/>
  <c r="H953" i="9" s="1"/>
  <c r="B954" i="9"/>
  <c r="H954" i="9" s="1"/>
  <c r="B955" i="9"/>
  <c r="H955" i="9" s="1"/>
  <c r="B956" i="9"/>
  <c r="H956" i="9" s="1"/>
  <c r="B957" i="9"/>
  <c r="H957" i="9" s="1"/>
  <c r="B958" i="9"/>
  <c r="H958" i="9" s="1"/>
  <c r="B959" i="9"/>
  <c r="H959" i="9" s="1"/>
  <c r="B960" i="9"/>
  <c r="H960" i="9" s="1"/>
  <c r="B961" i="9"/>
  <c r="H961" i="9" s="1"/>
  <c r="B962" i="9"/>
  <c r="H962" i="9" s="1"/>
  <c r="B963" i="9"/>
  <c r="H963" i="9" s="1"/>
  <c r="B964" i="9"/>
  <c r="H964" i="9" s="1"/>
  <c r="B965" i="9"/>
  <c r="H965" i="9" s="1"/>
  <c r="B966" i="9"/>
  <c r="H966" i="9" s="1"/>
  <c r="B967" i="9"/>
  <c r="H967" i="9" s="1"/>
  <c r="B968" i="9"/>
  <c r="H968" i="9" s="1"/>
  <c r="B969" i="9"/>
  <c r="H969" i="9" s="1"/>
  <c r="B970" i="9"/>
  <c r="H970" i="9" s="1"/>
  <c r="B971" i="9"/>
  <c r="H971" i="9" s="1"/>
  <c r="B972" i="9"/>
  <c r="H972" i="9" s="1"/>
  <c r="B973" i="9"/>
  <c r="H973" i="9" s="1"/>
  <c r="B974" i="9"/>
  <c r="H974" i="9" s="1"/>
  <c r="B975" i="9"/>
  <c r="H975" i="9" s="1"/>
  <c r="B976" i="9"/>
  <c r="H976" i="9" s="1"/>
  <c r="B977" i="9"/>
  <c r="H977" i="9" s="1"/>
  <c r="B978" i="9"/>
  <c r="H978" i="9" s="1"/>
  <c r="B979" i="9"/>
  <c r="H979" i="9" s="1"/>
  <c r="B980" i="9"/>
  <c r="H980" i="9" s="1"/>
  <c r="B981" i="9"/>
  <c r="H981" i="9" s="1"/>
  <c r="B982" i="9"/>
  <c r="H982" i="9" s="1"/>
  <c r="B983" i="9"/>
  <c r="H983" i="9" s="1"/>
  <c r="B984" i="9"/>
  <c r="H984" i="9" s="1"/>
  <c r="B985" i="9"/>
  <c r="H985" i="9" s="1"/>
  <c r="B986" i="9"/>
  <c r="H986" i="9" s="1"/>
  <c r="B987" i="9"/>
  <c r="H987" i="9" s="1"/>
  <c r="B988" i="9"/>
  <c r="H988" i="9" s="1"/>
  <c r="B989" i="9"/>
  <c r="H989" i="9" s="1"/>
  <c r="B990" i="9"/>
  <c r="H990" i="9" s="1"/>
  <c r="B991" i="9"/>
  <c r="H991" i="9" s="1"/>
  <c r="B992" i="9"/>
  <c r="H992" i="9" s="1"/>
  <c r="B993" i="9"/>
  <c r="H993" i="9" s="1"/>
  <c r="B994" i="9"/>
  <c r="H994" i="9" s="1"/>
  <c r="B995" i="9"/>
  <c r="H995" i="9" s="1"/>
  <c r="B996" i="9"/>
  <c r="H996" i="9" s="1"/>
  <c r="B997" i="9"/>
  <c r="H997" i="9" s="1"/>
  <c r="B998" i="9"/>
  <c r="H998" i="9" s="1"/>
  <c r="B999" i="9"/>
  <c r="H999" i="9" s="1"/>
  <c r="B1000" i="9"/>
  <c r="H1000" i="9" s="1"/>
  <c r="B1001" i="9"/>
  <c r="H1001" i="9" s="1"/>
  <c r="B1002" i="9"/>
  <c r="H1002" i="9" s="1"/>
  <c r="B1003" i="9"/>
  <c r="H1003" i="9" s="1"/>
  <c r="B1004" i="9"/>
  <c r="H1004" i="9" s="1"/>
  <c r="B1005" i="9"/>
  <c r="H1005" i="9" s="1"/>
  <c r="B1006" i="9"/>
  <c r="H1006" i="9" s="1"/>
  <c r="B1007" i="9"/>
  <c r="H1007" i="9" s="1"/>
  <c r="B1008" i="9"/>
  <c r="H1008" i="9" s="1"/>
  <c r="B1009" i="9"/>
  <c r="H1009" i="9" s="1"/>
  <c r="B1010" i="9"/>
  <c r="H1010" i="9" s="1"/>
  <c r="B1011" i="9"/>
  <c r="H1011" i="9" s="1"/>
  <c r="B1012" i="9"/>
  <c r="H1012" i="9" s="1"/>
  <c r="B1013" i="9"/>
  <c r="H1013" i="9" s="1"/>
  <c r="B1014" i="9"/>
  <c r="H1014" i="9" s="1"/>
  <c r="B1015" i="9"/>
  <c r="H1015" i="9" s="1"/>
  <c r="B1016" i="9"/>
  <c r="H1016" i="9" s="1"/>
  <c r="B1017" i="9"/>
  <c r="H1017" i="9" s="1"/>
  <c r="B1018" i="9"/>
  <c r="H1018" i="9" s="1"/>
  <c r="B1019" i="9"/>
  <c r="H1019" i="9" s="1"/>
  <c r="B1020" i="9"/>
  <c r="H1020" i="9" s="1"/>
  <c r="B1021" i="9"/>
  <c r="H1021" i="9" s="1"/>
  <c r="B1022" i="9"/>
  <c r="H1022" i="9" s="1"/>
  <c r="B1023" i="9"/>
  <c r="H1023" i="9" s="1"/>
  <c r="B1024" i="9"/>
  <c r="H1024" i="9" s="1"/>
  <c r="B1025" i="9"/>
  <c r="H1025" i="9" s="1"/>
  <c r="B1026" i="9"/>
  <c r="H1026" i="9" s="1"/>
  <c r="B1027" i="9"/>
  <c r="H1027" i="9" s="1"/>
  <c r="B1028" i="9"/>
  <c r="H1028" i="9" s="1"/>
  <c r="B1029" i="9"/>
  <c r="H1029" i="9" s="1"/>
  <c r="B1030" i="9"/>
  <c r="H1030" i="9" s="1"/>
  <c r="B1031" i="9"/>
  <c r="H1031" i="9" s="1"/>
  <c r="B1032" i="9"/>
  <c r="H1032" i="9" s="1"/>
  <c r="B1033" i="9"/>
  <c r="H1033" i="9" s="1"/>
  <c r="B1034" i="9"/>
  <c r="H1034" i="9" s="1"/>
  <c r="B1035" i="9"/>
  <c r="H1035" i="9" s="1"/>
  <c r="B1036" i="9"/>
  <c r="H1036" i="9" s="1"/>
  <c r="B1037" i="9"/>
  <c r="H1037" i="9" s="1"/>
  <c r="B1038" i="9"/>
  <c r="H1038" i="9" s="1"/>
  <c r="B1039" i="9"/>
  <c r="H1039" i="9" s="1"/>
  <c r="B1040" i="9"/>
  <c r="H1040" i="9" s="1"/>
  <c r="B1041" i="9"/>
  <c r="H1041" i="9" s="1"/>
  <c r="B1042" i="9"/>
  <c r="H1042" i="9" s="1"/>
  <c r="B1043" i="9"/>
  <c r="H1043" i="9" s="1"/>
  <c r="B1044" i="9"/>
  <c r="H1044" i="9" s="1"/>
  <c r="B1045" i="9"/>
  <c r="H1045" i="9" s="1"/>
  <c r="B1046" i="9"/>
  <c r="H1046" i="9" s="1"/>
  <c r="B1047" i="9"/>
  <c r="H1047" i="9" s="1"/>
  <c r="B1048" i="9"/>
  <c r="H1048" i="9" s="1"/>
  <c r="B1049" i="9"/>
  <c r="H1049" i="9" s="1"/>
  <c r="B1050" i="9"/>
  <c r="H1050" i="9" s="1"/>
  <c r="B1051" i="9"/>
  <c r="H1051" i="9" s="1"/>
  <c r="B1052" i="9"/>
  <c r="H1052" i="9" s="1"/>
  <c r="B1053" i="9"/>
  <c r="H1053" i="9" s="1"/>
  <c r="B1054" i="9"/>
  <c r="H1054" i="9" s="1"/>
  <c r="B1055" i="9"/>
  <c r="H1055" i="9" s="1"/>
  <c r="B1056" i="9"/>
  <c r="H1056" i="9" s="1"/>
  <c r="B1057" i="9"/>
  <c r="H1057" i="9" s="1"/>
  <c r="B1058" i="9"/>
  <c r="H1058" i="9" s="1"/>
  <c r="B1059" i="9"/>
  <c r="H1059" i="9" s="1"/>
  <c r="B1060" i="9"/>
  <c r="H1060" i="9" s="1"/>
  <c r="B1061" i="9"/>
  <c r="H1061" i="9" s="1"/>
  <c r="B1062" i="9"/>
  <c r="H1062" i="9" s="1"/>
  <c r="B1063" i="9"/>
  <c r="H1063" i="9" s="1"/>
  <c r="B1064" i="9"/>
  <c r="H1064" i="9" s="1"/>
  <c r="B1065" i="9"/>
  <c r="H1065" i="9" s="1"/>
  <c r="B1066" i="9"/>
  <c r="H1066" i="9" s="1"/>
  <c r="B1067" i="9"/>
  <c r="H1067" i="9" s="1"/>
  <c r="B1068" i="9"/>
  <c r="H1068" i="9" s="1"/>
  <c r="B1069" i="9"/>
  <c r="H1069" i="9" s="1"/>
  <c r="B1070" i="9"/>
  <c r="H1070" i="9" s="1"/>
  <c r="B1071" i="9"/>
  <c r="H1071" i="9" s="1"/>
  <c r="B1072" i="9"/>
  <c r="H1072" i="9" s="1"/>
  <c r="B1073" i="9"/>
  <c r="H1073" i="9" s="1"/>
  <c r="B1074" i="9"/>
  <c r="H1074" i="9" s="1"/>
  <c r="B1075" i="9"/>
  <c r="H1075" i="9" s="1"/>
  <c r="B1076" i="9"/>
  <c r="H1076" i="9" s="1"/>
  <c r="B1077" i="9"/>
  <c r="H1077" i="9" s="1"/>
  <c r="B1078" i="9"/>
  <c r="H1078" i="9" s="1"/>
  <c r="B1079" i="9"/>
  <c r="H1079" i="9" s="1"/>
  <c r="B1080" i="9"/>
  <c r="H1080" i="9" s="1"/>
  <c r="B1081" i="9"/>
  <c r="H1081" i="9" s="1"/>
  <c r="B1082" i="9"/>
  <c r="H1082" i="9" s="1"/>
  <c r="B1083" i="9"/>
  <c r="H1083" i="9" s="1"/>
  <c r="B1084" i="9"/>
  <c r="H1084" i="9" s="1"/>
  <c r="B1085" i="9"/>
  <c r="H1085" i="9" s="1"/>
  <c r="B1086" i="9"/>
  <c r="H1086" i="9" s="1"/>
  <c r="B1087" i="9"/>
  <c r="H1087" i="9" s="1"/>
  <c r="B1088" i="9"/>
  <c r="H1088" i="9" s="1"/>
  <c r="B1089" i="9"/>
  <c r="H1089" i="9" s="1"/>
  <c r="B1090" i="9"/>
  <c r="H1090" i="9" s="1"/>
  <c r="B1091" i="9"/>
  <c r="H1091" i="9" s="1"/>
  <c r="B1092" i="9"/>
  <c r="H1092" i="9" s="1"/>
  <c r="B1093" i="9"/>
  <c r="H1093" i="9" s="1"/>
  <c r="B1094" i="9"/>
  <c r="H1094" i="9" s="1"/>
  <c r="B1095" i="9"/>
  <c r="H1095" i="9" s="1"/>
  <c r="B1096" i="9"/>
  <c r="H1096" i="9" s="1"/>
  <c r="B1097" i="9"/>
  <c r="H1097" i="9" s="1"/>
  <c r="B1098" i="9"/>
  <c r="H1098" i="9" s="1"/>
  <c r="B1099" i="9"/>
  <c r="H1099" i="9" s="1"/>
  <c r="B1100" i="9"/>
  <c r="H1100" i="9" s="1"/>
  <c r="B1101" i="9"/>
  <c r="H1101" i="9" s="1"/>
  <c r="B1102" i="9"/>
  <c r="H1102" i="9" s="1"/>
  <c r="B1103" i="9"/>
  <c r="H1103" i="9" s="1"/>
  <c r="B1104" i="9"/>
  <c r="H1104" i="9" s="1"/>
  <c r="B1105" i="9"/>
  <c r="H1105" i="9" s="1"/>
  <c r="B1106" i="9"/>
  <c r="H1106" i="9" s="1"/>
  <c r="B1107" i="9"/>
  <c r="H1107" i="9" s="1"/>
  <c r="B1108" i="9"/>
  <c r="H1108" i="9" s="1"/>
  <c r="B1109" i="9"/>
  <c r="H1109" i="9" s="1"/>
  <c r="B1110" i="9"/>
  <c r="H1110" i="9" s="1"/>
  <c r="B1111" i="9"/>
  <c r="H1111" i="9" s="1"/>
  <c r="B1112" i="9"/>
  <c r="H1112" i="9" s="1"/>
  <c r="H2" i="7"/>
  <c r="H3" i="7"/>
  <c r="H4" i="7"/>
  <c r="H5" i="7"/>
  <c r="H6" i="7"/>
  <c r="H7" i="7"/>
  <c r="H8" i="7"/>
  <c r="H9" i="7"/>
  <c r="H10" i="7"/>
  <c r="H11" i="7"/>
  <c r="H12" i="7"/>
  <c r="H13" i="7"/>
  <c r="K13" i="7" s="1"/>
  <c r="H14" i="7"/>
  <c r="H15" i="7"/>
  <c r="H16" i="7"/>
  <c r="H17" i="7"/>
  <c r="H18" i="7"/>
  <c r="H19" i="7"/>
  <c r="H20" i="7"/>
  <c r="H21" i="7"/>
  <c r="H22" i="7"/>
  <c r="H23" i="7"/>
  <c r="H24" i="7"/>
  <c r="H25" i="7"/>
  <c r="K25" i="7" s="1"/>
  <c r="H26" i="7"/>
  <c r="H27" i="7"/>
  <c r="H28" i="7"/>
  <c r="H29" i="7"/>
  <c r="H30" i="7"/>
  <c r="H31" i="7"/>
  <c r="H32" i="7"/>
  <c r="H33" i="7"/>
  <c r="H34" i="7"/>
  <c r="H35" i="7"/>
  <c r="H36" i="7"/>
  <c r="H37" i="7"/>
  <c r="K37" i="7" s="1"/>
  <c r="H38" i="7"/>
  <c r="H39" i="7"/>
  <c r="H40" i="7"/>
  <c r="H41" i="7"/>
  <c r="H42" i="7"/>
  <c r="H43" i="7"/>
  <c r="H44" i="7"/>
  <c r="H45" i="7"/>
  <c r="H46" i="7"/>
  <c r="H47" i="7"/>
  <c r="H48" i="7"/>
  <c r="H49" i="7"/>
  <c r="K49" i="7" s="1"/>
  <c r="H50" i="7"/>
  <c r="K50" i="7" s="1"/>
  <c r="H51" i="7"/>
  <c r="H52" i="7"/>
  <c r="H53" i="7"/>
  <c r="H54" i="7"/>
  <c r="H55" i="7"/>
  <c r="H56" i="7"/>
  <c r="H57" i="7"/>
  <c r="H58" i="7"/>
  <c r="H59" i="7"/>
  <c r="H60" i="7"/>
  <c r="H61" i="7"/>
  <c r="H62" i="7"/>
  <c r="K62" i="7" s="1"/>
  <c r="H63" i="7"/>
  <c r="H64" i="7"/>
  <c r="H65" i="7"/>
  <c r="H66" i="7"/>
  <c r="H67" i="7"/>
  <c r="H68" i="7"/>
  <c r="H69" i="7"/>
  <c r="H70" i="7"/>
  <c r="H71" i="7"/>
  <c r="H72" i="7"/>
  <c r="H73" i="7"/>
  <c r="K73" i="7" s="1"/>
  <c r="H74" i="7"/>
  <c r="K74" i="7" s="1"/>
  <c r="H75" i="7"/>
  <c r="H76" i="7"/>
  <c r="H77" i="7"/>
  <c r="H78" i="7"/>
  <c r="H79" i="7"/>
  <c r="H80" i="7"/>
  <c r="H81" i="7"/>
  <c r="H82" i="7"/>
  <c r="H83" i="7"/>
  <c r="H84" i="7"/>
  <c r="H85" i="7"/>
  <c r="K85" i="7" s="1"/>
  <c r="H86" i="7"/>
  <c r="H87" i="7"/>
  <c r="H88" i="7"/>
  <c r="H89" i="7"/>
  <c r="H90" i="7"/>
  <c r="H91" i="7"/>
  <c r="H92" i="7"/>
  <c r="H93" i="7"/>
  <c r="H94" i="7"/>
  <c r="H95" i="7"/>
  <c r="H96" i="7"/>
  <c r="H97" i="7"/>
  <c r="K97" i="7" s="1"/>
  <c r="H98" i="7"/>
  <c r="K98" i="7" s="1"/>
  <c r="H99" i="7"/>
  <c r="H100" i="7"/>
  <c r="H101" i="7"/>
  <c r="H102" i="7"/>
  <c r="H103" i="7"/>
  <c r="H104" i="7"/>
  <c r="H105" i="7"/>
  <c r="H106" i="7"/>
  <c r="H107" i="7"/>
  <c r="H108" i="7"/>
  <c r="H109" i="7"/>
  <c r="K109" i="7" s="1"/>
  <c r="H110" i="7"/>
  <c r="K110" i="7" s="1"/>
  <c r="H111" i="7"/>
  <c r="H112" i="7"/>
  <c r="H113" i="7"/>
  <c r="H114" i="7"/>
  <c r="H115" i="7"/>
  <c r="H116" i="7"/>
  <c r="H117" i="7"/>
  <c r="H118" i="7"/>
  <c r="H119" i="7"/>
  <c r="H120" i="7"/>
  <c r="H121" i="7"/>
  <c r="K121" i="7" s="1"/>
  <c r="H122" i="7"/>
  <c r="K122" i="7" s="1"/>
  <c r="H123" i="7"/>
  <c r="H124" i="7"/>
  <c r="H125" i="7"/>
  <c r="H126" i="7"/>
  <c r="H127" i="7"/>
  <c r="H128" i="7"/>
  <c r="H129" i="7"/>
  <c r="H130" i="7"/>
  <c r="H131" i="7"/>
  <c r="H132" i="7"/>
  <c r="H133" i="7"/>
  <c r="K133" i="7" s="1"/>
  <c r="H134" i="7"/>
  <c r="K134" i="7" s="1"/>
  <c r="H135" i="7"/>
  <c r="H136" i="7"/>
  <c r="H137" i="7"/>
  <c r="H138" i="7"/>
  <c r="H139" i="7"/>
  <c r="H140" i="7"/>
  <c r="H141" i="7"/>
  <c r="H142" i="7"/>
  <c r="H143" i="7"/>
  <c r="H144" i="7"/>
  <c r="H145" i="7"/>
  <c r="K145" i="7" s="1"/>
  <c r="H146" i="7"/>
  <c r="K146" i="7" s="1"/>
  <c r="H147" i="7"/>
  <c r="H148" i="7"/>
  <c r="H149" i="7"/>
  <c r="H150" i="7"/>
  <c r="H151" i="7"/>
  <c r="H152" i="7"/>
  <c r="H153" i="7"/>
  <c r="H154" i="7"/>
  <c r="H155" i="7"/>
  <c r="H156" i="7"/>
  <c r="H157" i="7"/>
  <c r="K157" i="7" s="1"/>
  <c r="H158" i="7"/>
  <c r="H159" i="7"/>
  <c r="H160" i="7"/>
  <c r="H161" i="7"/>
  <c r="H162" i="7"/>
  <c r="H163" i="7"/>
  <c r="H164" i="7"/>
  <c r="H165" i="7"/>
  <c r="H166" i="7"/>
  <c r="H167" i="7"/>
  <c r="H168" i="7"/>
  <c r="H169" i="7"/>
  <c r="K169" i="7" s="1"/>
  <c r="H170" i="7"/>
  <c r="K170" i="7" s="1"/>
  <c r="H171" i="7"/>
  <c r="H172" i="7"/>
  <c r="H173" i="7"/>
  <c r="H174" i="7"/>
  <c r="H175" i="7"/>
  <c r="H176" i="7"/>
  <c r="H177" i="7"/>
  <c r="H178" i="7"/>
  <c r="H179" i="7"/>
  <c r="H180" i="7"/>
  <c r="H181" i="7"/>
  <c r="K181" i="7" s="1"/>
  <c r="H182" i="7"/>
  <c r="K182" i="7" s="1"/>
  <c r="H183" i="7"/>
  <c r="H184" i="7"/>
  <c r="H185" i="7"/>
  <c r="H186" i="7"/>
  <c r="H187" i="7"/>
  <c r="H188" i="7"/>
  <c r="H189" i="7"/>
  <c r="H190" i="7"/>
  <c r="H191" i="7"/>
  <c r="H192" i="7"/>
  <c r="H193" i="7"/>
  <c r="K193" i="7" s="1"/>
  <c r="H194" i="7"/>
  <c r="K194" i="7" s="1"/>
  <c r="H195" i="7"/>
  <c r="H196" i="7"/>
  <c r="H197" i="7"/>
  <c r="H198" i="7"/>
  <c r="H199" i="7"/>
  <c r="H200" i="7"/>
  <c r="H201" i="7"/>
  <c r="H202" i="7"/>
  <c r="H203" i="7"/>
  <c r="H204" i="7"/>
  <c r="H205" i="7"/>
  <c r="K205" i="7" s="1"/>
  <c r="H206" i="7"/>
  <c r="K206" i="7" s="1"/>
  <c r="H207" i="7"/>
  <c r="H208" i="7"/>
  <c r="H209" i="7"/>
  <c r="H210" i="7"/>
  <c r="H211" i="7"/>
  <c r="H212" i="7"/>
  <c r="H213" i="7"/>
  <c r="H214" i="7"/>
  <c r="H215" i="7"/>
  <c r="H216" i="7"/>
  <c r="H217" i="7"/>
  <c r="H218" i="7"/>
  <c r="K218" i="7" s="1"/>
  <c r="H219" i="7"/>
  <c r="H220" i="7"/>
  <c r="H221" i="7"/>
  <c r="H222" i="7"/>
  <c r="H223" i="7"/>
  <c r="H224" i="7"/>
  <c r="H225" i="7"/>
  <c r="H226" i="7"/>
  <c r="H227" i="7"/>
  <c r="H228" i="7"/>
  <c r="H229" i="7"/>
  <c r="K229" i="7" s="1"/>
  <c r="H230" i="7"/>
  <c r="H231" i="7"/>
  <c r="H232" i="7"/>
  <c r="H233" i="7"/>
  <c r="H234" i="7"/>
  <c r="H235" i="7"/>
  <c r="H236" i="7"/>
  <c r="H237" i="7"/>
  <c r="H238" i="7"/>
  <c r="H239" i="7"/>
  <c r="H240" i="7"/>
  <c r="H241" i="7"/>
  <c r="K241" i="7" s="1"/>
  <c r="H242" i="7"/>
  <c r="K242" i="7" s="1"/>
  <c r="H243" i="7"/>
  <c r="H244" i="7"/>
  <c r="H245" i="7"/>
  <c r="H246" i="7"/>
  <c r="H247" i="7"/>
  <c r="H248" i="7"/>
  <c r="H249" i="7"/>
  <c r="H250" i="7"/>
  <c r="H251" i="7"/>
  <c r="H252" i="7"/>
  <c r="H253" i="7"/>
  <c r="K253" i="7" s="1"/>
  <c r="H254" i="7"/>
  <c r="K254" i="7" s="1"/>
  <c r="H255" i="7"/>
  <c r="H256" i="7"/>
  <c r="H257" i="7"/>
  <c r="H258" i="7"/>
  <c r="H259" i="7"/>
  <c r="H260" i="7"/>
  <c r="H261" i="7"/>
  <c r="H262" i="7"/>
  <c r="H263" i="7"/>
  <c r="H264" i="7"/>
  <c r="H265" i="7"/>
  <c r="K265" i="7" s="1"/>
  <c r="H266" i="7"/>
  <c r="K266" i="7" s="1"/>
  <c r="H267" i="7"/>
  <c r="H268" i="7"/>
  <c r="H269" i="7"/>
  <c r="H270" i="7"/>
  <c r="H271" i="7"/>
  <c r="H272" i="7"/>
  <c r="H273" i="7"/>
  <c r="H274" i="7"/>
  <c r="H275" i="7"/>
  <c r="H276" i="7"/>
  <c r="H277" i="7"/>
  <c r="K277" i="7" s="1"/>
  <c r="H278" i="7"/>
  <c r="K278" i="7" s="1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G2" i="7"/>
  <c r="G3" i="7"/>
  <c r="G4" i="7"/>
  <c r="G5" i="7"/>
  <c r="G6" i="7"/>
  <c r="G7" i="7"/>
  <c r="G8" i="7"/>
  <c r="G9" i="7"/>
  <c r="G10" i="7"/>
  <c r="G11" i="7"/>
  <c r="G12" i="7"/>
  <c r="G13" i="7"/>
  <c r="J13" i="7" s="1"/>
  <c r="G14" i="7"/>
  <c r="G15" i="7"/>
  <c r="G16" i="7"/>
  <c r="G17" i="7"/>
  <c r="G18" i="7"/>
  <c r="G19" i="7"/>
  <c r="G20" i="7"/>
  <c r="G21" i="7"/>
  <c r="G22" i="7"/>
  <c r="G23" i="7"/>
  <c r="G24" i="7"/>
  <c r="G25" i="7"/>
  <c r="J25" i="7" s="1"/>
  <c r="G26" i="7"/>
  <c r="G27" i="7"/>
  <c r="G28" i="7"/>
  <c r="G29" i="7"/>
  <c r="G30" i="7"/>
  <c r="G31" i="7"/>
  <c r="G32" i="7"/>
  <c r="G33" i="7"/>
  <c r="G34" i="7"/>
  <c r="G35" i="7"/>
  <c r="G36" i="7"/>
  <c r="G37" i="7"/>
  <c r="J37" i="7" s="1"/>
  <c r="G38" i="7"/>
  <c r="G39" i="7"/>
  <c r="G40" i="7"/>
  <c r="G41" i="7"/>
  <c r="G42" i="7"/>
  <c r="G43" i="7"/>
  <c r="G44" i="7"/>
  <c r="G45" i="7"/>
  <c r="G46" i="7"/>
  <c r="G47" i="7"/>
  <c r="G48" i="7"/>
  <c r="G49" i="7"/>
  <c r="J49" i="7" s="1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J73" i="7" s="1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J97" i="7" s="1"/>
  <c r="G98" i="7"/>
  <c r="G99" i="7"/>
  <c r="G100" i="7"/>
  <c r="G101" i="7"/>
  <c r="G102" i="7"/>
  <c r="G103" i="7"/>
  <c r="G104" i="7"/>
  <c r="G105" i="7"/>
  <c r="G106" i="7"/>
  <c r="G107" i="7"/>
  <c r="G108" i="7"/>
  <c r="G109" i="7"/>
  <c r="J109" i="7" s="1"/>
  <c r="G110" i="7"/>
  <c r="G111" i="7"/>
  <c r="G112" i="7"/>
  <c r="G113" i="7"/>
  <c r="G114" i="7"/>
  <c r="G115" i="7"/>
  <c r="G116" i="7"/>
  <c r="G117" i="7"/>
  <c r="G118" i="7"/>
  <c r="G119" i="7"/>
  <c r="G120" i="7"/>
  <c r="G121" i="7"/>
  <c r="J121" i="7" s="1"/>
  <c r="G122" i="7"/>
  <c r="G123" i="7"/>
  <c r="G124" i="7"/>
  <c r="G125" i="7"/>
  <c r="G126" i="7"/>
  <c r="G127" i="7"/>
  <c r="G128" i="7"/>
  <c r="G129" i="7"/>
  <c r="G130" i="7"/>
  <c r="G131" i="7"/>
  <c r="G132" i="7"/>
  <c r="G133" i="7"/>
  <c r="J133" i="7" s="1"/>
  <c r="G134" i="7"/>
  <c r="G135" i="7"/>
  <c r="G136" i="7"/>
  <c r="G137" i="7"/>
  <c r="G138" i="7"/>
  <c r="G139" i="7"/>
  <c r="G140" i="7"/>
  <c r="G141" i="7"/>
  <c r="G142" i="7"/>
  <c r="G143" i="7"/>
  <c r="G144" i="7"/>
  <c r="G145" i="7"/>
  <c r="J145" i="7" s="1"/>
  <c r="G146" i="7"/>
  <c r="G147" i="7"/>
  <c r="G148" i="7"/>
  <c r="G149" i="7"/>
  <c r="G150" i="7"/>
  <c r="G151" i="7"/>
  <c r="G152" i="7"/>
  <c r="G153" i="7"/>
  <c r="G154" i="7"/>
  <c r="G155" i="7"/>
  <c r="G156" i="7"/>
  <c r="G157" i="7"/>
  <c r="J157" i="7" s="1"/>
  <c r="G158" i="7"/>
  <c r="G159" i="7"/>
  <c r="G160" i="7"/>
  <c r="G161" i="7"/>
  <c r="G162" i="7"/>
  <c r="G163" i="7"/>
  <c r="G164" i="7"/>
  <c r="G165" i="7"/>
  <c r="G166" i="7"/>
  <c r="G167" i="7"/>
  <c r="G168" i="7"/>
  <c r="G169" i="7"/>
  <c r="J169" i="7" s="1"/>
  <c r="G170" i="7"/>
  <c r="G171" i="7"/>
  <c r="G172" i="7"/>
  <c r="G173" i="7"/>
  <c r="G174" i="7"/>
  <c r="G175" i="7"/>
  <c r="G176" i="7"/>
  <c r="G177" i="7"/>
  <c r="G178" i="7"/>
  <c r="G179" i="7"/>
  <c r="G180" i="7"/>
  <c r="G181" i="7"/>
  <c r="J181" i="7" s="1"/>
  <c r="G182" i="7"/>
  <c r="G183" i="7"/>
  <c r="G184" i="7"/>
  <c r="G185" i="7"/>
  <c r="G186" i="7"/>
  <c r="G187" i="7"/>
  <c r="G188" i="7"/>
  <c r="G189" i="7"/>
  <c r="G190" i="7"/>
  <c r="G191" i="7"/>
  <c r="G192" i="7"/>
  <c r="G193" i="7"/>
  <c r="J193" i="7" s="1"/>
  <c r="G194" i="7"/>
  <c r="G195" i="7"/>
  <c r="G196" i="7"/>
  <c r="G197" i="7"/>
  <c r="G198" i="7"/>
  <c r="G199" i="7"/>
  <c r="G200" i="7"/>
  <c r="G201" i="7"/>
  <c r="G202" i="7"/>
  <c r="G203" i="7"/>
  <c r="G204" i="7"/>
  <c r="G205" i="7"/>
  <c r="J205" i="7" s="1"/>
  <c r="G206" i="7"/>
  <c r="G207" i="7"/>
  <c r="G208" i="7"/>
  <c r="G209" i="7"/>
  <c r="G210" i="7"/>
  <c r="G211" i="7"/>
  <c r="G212" i="7"/>
  <c r="G213" i="7"/>
  <c r="G214" i="7"/>
  <c r="G215" i="7"/>
  <c r="G216" i="7"/>
  <c r="G217" i="7"/>
  <c r="J217" i="7" s="1"/>
  <c r="G218" i="7"/>
  <c r="G219" i="7"/>
  <c r="G220" i="7"/>
  <c r="G221" i="7"/>
  <c r="G222" i="7"/>
  <c r="G223" i="7"/>
  <c r="G224" i="7"/>
  <c r="G225" i="7"/>
  <c r="G226" i="7"/>
  <c r="G227" i="7"/>
  <c r="G228" i="7"/>
  <c r="G229" i="7"/>
  <c r="J229" i="7" s="1"/>
  <c r="G230" i="7"/>
  <c r="G231" i="7"/>
  <c r="G232" i="7"/>
  <c r="G233" i="7"/>
  <c r="G234" i="7"/>
  <c r="G235" i="7"/>
  <c r="G236" i="7"/>
  <c r="G237" i="7"/>
  <c r="G238" i="7"/>
  <c r="G239" i="7"/>
  <c r="G240" i="7"/>
  <c r="G241" i="7"/>
  <c r="J241" i="7" s="1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J265" i="7" s="1"/>
  <c r="G266" i="7"/>
  <c r="G267" i="7"/>
  <c r="G268" i="7"/>
  <c r="G269" i="7"/>
  <c r="G270" i="7"/>
  <c r="G271" i="7"/>
  <c r="G272" i="7"/>
  <c r="G273" i="7"/>
  <c r="G274" i="7"/>
  <c r="G275" i="7"/>
  <c r="G276" i="7"/>
  <c r="G277" i="7"/>
  <c r="J277" i="7" s="1"/>
  <c r="G278" i="7"/>
  <c r="G279" i="7"/>
  <c r="G280" i="7"/>
  <c r="G281" i="7"/>
  <c r="G282" i="7"/>
  <c r="G283" i="7"/>
  <c r="G284" i="7"/>
  <c r="G285" i="7"/>
  <c r="G286" i="7"/>
  <c r="G287" i="7"/>
  <c r="G288" i="7"/>
  <c r="G289" i="7"/>
  <c r="K289" i="7" s="1"/>
  <c r="G290" i="7"/>
  <c r="G291" i="7"/>
  <c r="G292" i="7"/>
  <c r="G293" i="7"/>
  <c r="G294" i="7"/>
  <c r="G295" i="7"/>
  <c r="G296" i="7"/>
  <c r="G297" i="7"/>
  <c r="G298" i="7"/>
  <c r="G299" i="7"/>
  <c r="G300" i="7"/>
  <c r="G301" i="7"/>
  <c r="K301" i="7" s="1"/>
  <c r="G302" i="7"/>
  <c r="G303" i="7"/>
  <c r="G304" i="7"/>
  <c r="G305" i="7"/>
  <c r="G306" i="7"/>
  <c r="G307" i="7"/>
  <c r="G308" i="7"/>
  <c r="G309" i="7"/>
  <c r="G310" i="7"/>
  <c r="G311" i="7"/>
  <c r="G312" i="7"/>
  <c r="G313" i="7"/>
  <c r="K313" i="7" s="1"/>
  <c r="G314" i="7"/>
  <c r="G315" i="7"/>
  <c r="G316" i="7"/>
  <c r="G317" i="7"/>
  <c r="G318" i="7"/>
  <c r="G319" i="7"/>
  <c r="G320" i="7"/>
  <c r="G321" i="7"/>
  <c r="G322" i="7"/>
  <c r="G323" i="7"/>
  <c r="G324" i="7"/>
  <c r="G325" i="7"/>
  <c r="K325" i="7" s="1"/>
  <c r="G326" i="7"/>
  <c r="G327" i="7"/>
  <c r="G328" i="7"/>
  <c r="G329" i="7"/>
  <c r="G330" i="7"/>
  <c r="G331" i="7"/>
  <c r="G332" i="7"/>
  <c r="G333" i="7"/>
  <c r="G334" i="7"/>
  <c r="G335" i="7"/>
  <c r="G336" i="7"/>
  <c r="G337" i="7"/>
  <c r="K337" i="7" s="1"/>
  <c r="G338" i="7"/>
  <c r="G339" i="7"/>
  <c r="G340" i="7"/>
  <c r="G341" i="7"/>
  <c r="G342" i="7"/>
  <c r="G343" i="7"/>
  <c r="G344" i="7"/>
  <c r="G345" i="7"/>
  <c r="G346" i="7"/>
  <c r="G347" i="7"/>
  <c r="G348" i="7"/>
  <c r="G349" i="7"/>
  <c r="K349" i="7" s="1"/>
  <c r="G350" i="7"/>
  <c r="G351" i="7"/>
  <c r="G352" i="7"/>
  <c r="G353" i="7"/>
  <c r="G354" i="7"/>
  <c r="G355" i="7"/>
  <c r="G356" i="7"/>
  <c r="G357" i="7"/>
  <c r="G358" i="7"/>
  <c r="G359" i="7"/>
  <c r="G360" i="7"/>
  <c r="G361" i="7"/>
  <c r="K361" i="7" s="1"/>
  <c r="G362" i="7"/>
  <c r="G363" i="7"/>
  <c r="G364" i="7"/>
  <c r="G365" i="7"/>
  <c r="G366" i="7"/>
  <c r="G367" i="7"/>
  <c r="G368" i="7"/>
  <c r="G369" i="7"/>
  <c r="G370" i="7"/>
  <c r="G371" i="7"/>
  <c r="G372" i="7"/>
  <c r="G373" i="7"/>
  <c r="K373" i="7" s="1"/>
  <c r="G374" i="7"/>
  <c r="G375" i="7"/>
  <c r="G376" i="7"/>
  <c r="G377" i="7"/>
  <c r="G378" i="7"/>
  <c r="G379" i="7"/>
  <c r="G380" i="7"/>
  <c r="G381" i="7"/>
  <c r="G382" i="7"/>
  <c r="G383" i="7"/>
  <c r="G384" i="7"/>
  <c r="G385" i="7"/>
  <c r="K385" i="7" s="1"/>
  <c r="G386" i="7"/>
  <c r="G387" i="7"/>
  <c r="G388" i="7"/>
  <c r="G389" i="7"/>
  <c r="G390" i="7"/>
  <c r="G391" i="7"/>
  <c r="G392" i="7"/>
  <c r="G393" i="7"/>
  <c r="G394" i="7"/>
  <c r="G395" i="7"/>
  <c r="G396" i="7"/>
  <c r="G397" i="7"/>
  <c r="K397" i="7" s="1"/>
  <c r="G398" i="7"/>
  <c r="G399" i="7"/>
  <c r="G400" i="7"/>
  <c r="G401" i="7"/>
  <c r="G402" i="7"/>
  <c r="G403" i="7"/>
  <c r="G404" i="7"/>
  <c r="G405" i="7"/>
  <c r="G406" i="7"/>
  <c r="G407" i="7"/>
  <c r="G408" i="7"/>
  <c r="G409" i="7"/>
  <c r="K409" i="7" s="1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K433" i="7" s="1"/>
  <c r="G434" i="7"/>
  <c r="G435" i="7"/>
  <c r="G436" i="7"/>
  <c r="G437" i="7"/>
  <c r="G438" i="7"/>
  <c r="G439" i="7"/>
  <c r="G440" i="7"/>
  <c r="G441" i="7"/>
  <c r="G442" i="7"/>
  <c r="G443" i="7"/>
  <c r="G444" i="7"/>
  <c r="G445" i="7"/>
  <c r="K445" i="7" s="1"/>
  <c r="G446" i="7"/>
  <c r="G447" i="7"/>
  <c r="G448" i="7"/>
  <c r="G449" i="7"/>
  <c r="G450" i="7"/>
  <c r="G451" i="7"/>
  <c r="G452" i="7"/>
  <c r="G453" i="7"/>
  <c r="G454" i="7"/>
  <c r="G455" i="7"/>
  <c r="G456" i="7"/>
  <c r="G457" i="7"/>
  <c r="K457" i="7" s="1"/>
  <c r="G458" i="7"/>
  <c r="G459" i="7"/>
  <c r="G460" i="7"/>
  <c r="G461" i="7"/>
  <c r="G462" i="7"/>
  <c r="G463" i="7"/>
  <c r="G464" i="7"/>
  <c r="G465" i="7"/>
  <c r="G466" i="7"/>
  <c r="G467" i="7"/>
  <c r="G468" i="7"/>
  <c r="G469" i="7"/>
  <c r="K469" i="7" s="1"/>
  <c r="G470" i="7"/>
  <c r="G471" i="7"/>
  <c r="G472" i="7"/>
  <c r="G473" i="7"/>
  <c r="G474" i="7"/>
  <c r="G475" i="7"/>
  <c r="G476" i="7"/>
  <c r="G477" i="7"/>
  <c r="G478" i="7"/>
  <c r="G479" i="7"/>
  <c r="G480" i="7"/>
  <c r="G481" i="7"/>
  <c r="K481" i="7" s="1"/>
  <c r="G482" i="7"/>
  <c r="G483" i="7"/>
  <c r="G484" i="7"/>
  <c r="G485" i="7"/>
  <c r="G486" i="7"/>
  <c r="G487" i="7"/>
  <c r="G488" i="7"/>
  <c r="G489" i="7"/>
  <c r="G490" i="7"/>
  <c r="G491" i="7"/>
  <c r="G492" i="7"/>
  <c r="G493" i="7"/>
  <c r="K493" i="7" s="1"/>
  <c r="G494" i="7"/>
  <c r="G495" i="7"/>
  <c r="G496" i="7"/>
  <c r="G497" i="7"/>
  <c r="G498" i="7"/>
  <c r="G499" i="7"/>
  <c r="G500" i="7"/>
  <c r="G501" i="7"/>
  <c r="G502" i="7"/>
  <c r="G503" i="7"/>
  <c r="G504" i="7"/>
  <c r="G505" i="7"/>
  <c r="K505" i="7" s="1"/>
  <c r="G506" i="7"/>
  <c r="G507" i="7"/>
  <c r="G508" i="7"/>
  <c r="G509" i="7"/>
  <c r="G510" i="7"/>
  <c r="G511" i="7"/>
  <c r="G512" i="7"/>
  <c r="G513" i="7"/>
  <c r="G514" i="7"/>
  <c r="G515" i="7"/>
  <c r="G516" i="7"/>
  <c r="G517" i="7"/>
  <c r="K517" i="7" s="1"/>
  <c r="G518" i="7"/>
  <c r="G519" i="7"/>
  <c r="G520" i="7"/>
  <c r="G521" i="7"/>
  <c r="G522" i="7"/>
  <c r="G523" i="7"/>
  <c r="G524" i="7"/>
  <c r="G525" i="7"/>
  <c r="G526" i="7"/>
  <c r="G527" i="7"/>
  <c r="G528" i="7"/>
  <c r="G529" i="7"/>
  <c r="K529" i="7" s="1"/>
  <c r="G530" i="7"/>
  <c r="G531" i="7"/>
  <c r="G532" i="7"/>
  <c r="G533" i="7"/>
  <c r="G534" i="7"/>
  <c r="G535" i="7"/>
  <c r="G536" i="7"/>
  <c r="G537" i="7"/>
  <c r="G538" i="7"/>
  <c r="G539" i="7"/>
  <c r="G540" i="7"/>
  <c r="G541" i="7"/>
  <c r="K541" i="7" s="1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J288" i="7" s="1"/>
  <c r="F289" i="7"/>
  <c r="J289" i="7" s="1"/>
  <c r="F290" i="7"/>
  <c r="F291" i="7"/>
  <c r="F292" i="7"/>
  <c r="F293" i="7"/>
  <c r="F294" i="7"/>
  <c r="F295" i="7"/>
  <c r="F296" i="7"/>
  <c r="F297" i="7"/>
  <c r="F298" i="7"/>
  <c r="F299" i="7"/>
  <c r="F300" i="7"/>
  <c r="J300" i="7" s="1"/>
  <c r="F301" i="7"/>
  <c r="J301" i="7" s="1"/>
  <c r="F302" i="7"/>
  <c r="F303" i="7"/>
  <c r="F304" i="7"/>
  <c r="F305" i="7"/>
  <c r="F306" i="7"/>
  <c r="F307" i="7"/>
  <c r="F308" i="7"/>
  <c r="F309" i="7"/>
  <c r="F310" i="7"/>
  <c r="F311" i="7"/>
  <c r="F312" i="7"/>
  <c r="J312" i="7" s="1"/>
  <c r="F313" i="7"/>
  <c r="J313" i="7" s="1"/>
  <c r="F314" i="7"/>
  <c r="F315" i="7"/>
  <c r="F316" i="7"/>
  <c r="F317" i="7"/>
  <c r="F318" i="7"/>
  <c r="F319" i="7"/>
  <c r="F320" i="7"/>
  <c r="F321" i="7"/>
  <c r="F322" i="7"/>
  <c r="F323" i="7"/>
  <c r="F324" i="7"/>
  <c r="F325" i="7"/>
  <c r="J325" i="7" s="1"/>
  <c r="F326" i="7"/>
  <c r="F327" i="7"/>
  <c r="F328" i="7"/>
  <c r="F329" i="7"/>
  <c r="F330" i="7"/>
  <c r="F331" i="7"/>
  <c r="F332" i="7"/>
  <c r="F333" i="7"/>
  <c r="F334" i="7"/>
  <c r="F335" i="7"/>
  <c r="F336" i="7"/>
  <c r="J336" i="7" s="1"/>
  <c r="F337" i="7"/>
  <c r="J337" i="7" s="1"/>
  <c r="F338" i="7"/>
  <c r="F339" i="7"/>
  <c r="F340" i="7"/>
  <c r="F341" i="7"/>
  <c r="F342" i="7"/>
  <c r="F343" i="7"/>
  <c r="F344" i="7"/>
  <c r="F345" i="7"/>
  <c r="F346" i="7"/>
  <c r="F347" i="7"/>
  <c r="F348" i="7"/>
  <c r="J348" i="7" s="1"/>
  <c r="F349" i="7"/>
  <c r="J349" i="7" s="1"/>
  <c r="F350" i="7"/>
  <c r="F351" i="7"/>
  <c r="F352" i="7"/>
  <c r="F353" i="7"/>
  <c r="F354" i="7"/>
  <c r="F355" i="7"/>
  <c r="F356" i="7"/>
  <c r="F357" i="7"/>
  <c r="F358" i="7"/>
  <c r="F359" i="7"/>
  <c r="F360" i="7"/>
  <c r="J360" i="7" s="1"/>
  <c r="F361" i="7"/>
  <c r="J361" i="7" s="1"/>
  <c r="F362" i="7"/>
  <c r="F363" i="7"/>
  <c r="F364" i="7"/>
  <c r="F365" i="7"/>
  <c r="F366" i="7"/>
  <c r="F367" i="7"/>
  <c r="F368" i="7"/>
  <c r="F369" i="7"/>
  <c r="F370" i="7"/>
  <c r="F371" i="7"/>
  <c r="F372" i="7"/>
  <c r="F373" i="7"/>
  <c r="J373" i="7" s="1"/>
  <c r="F374" i="7"/>
  <c r="F375" i="7"/>
  <c r="F376" i="7"/>
  <c r="F377" i="7"/>
  <c r="F378" i="7"/>
  <c r="F379" i="7"/>
  <c r="F380" i="7"/>
  <c r="F381" i="7"/>
  <c r="F382" i="7"/>
  <c r="F383" i="7"/>
  <c r="F384" i="7"/>
  <c r="J384" i="7" s="1"/>
  <c r="F385" i="7"/>
  <c r="J385" i="7" s="1"/>
  <c r="F386" i="7"/>
  <c r="F387" i="7"/>
  <c r="F388" i="7"/>
  <c r="F389" i="7"/>
  <c r="F390" i="7"/>
  <c r="F391" i="7"/>
  <c r="F392" i="7"/>
  <c r="F393" i="7"/>
  <c r="F394" i="7"/>
  <c r="F395" i="7"/>
  <c r="F396" i="7"/>
  <c r="J396" i="7" s="1"/>
  <c r="F397" i="7"/>
  <c r="J397" i="7" s="1"/>
  <c r="F398" i="7"/>
  <c r="F399" i="7"/>
  <c r="F400" i="7"/>
  <c r="F401" i="7"/>
  <c r="F402" i="7"/>
  <c r="F403" i="7"/>
  <c r="F404" i="7"/>
  <c r="F405" i="7"/>
  <c r="F406" i="7"/>
  <c r="F407" i="7"/>
  <c r="F408" i="7"/>
  <c r="J408" i="7" s="1"/>
  <c r="F409" i="7"/>
  <c r="J409" i="7" s="1"/>
  <c r="F410" i="7"/>
  <c r="F411" i="7"/>
  <c r="F412" i="7"/>
  <c r="F413" i="7"/>
  <c r="F414" i="7"/>
  <c r="F415" i="7"/>
  <c r="F416" i="7"/>
  <c r="F417" i="7"/>
  <c r="F418" i="7"/>
  <c r="F419" i="7"/>
  <c r="F420" i="7"/>
  <c r="F421" i="7"/>
  <c r="J421" i="7" s="1"/>
  <c r="F422" i="7"/>
  <c r="F423" i="7"/>
  <c r="F424" i="7"/>
  <c r="F425" i="7"/>
  <c r="F426" i="7"/>
  <c r="F427" i="7"/>
  <c r="F428" i="7"/>
  <c r="F429" i="7"/>
  <c r="F430" i="7"/>
  <c r="F431" i="7"/>
  <c r="F432" i="7"/>
  <c r="J432" i="7" s="1"/>
  <c r="F433" i="7"/>
  <c r="J433" i="7" s="1"/>
  <c r="F434" i="7"/>
  <c r="F435" i="7"/>
  <c r="F436" i="7"/>
  <c r="F437" i="7"/>
  <c r="F438" i="7"/>
  <c r="F439" i="7"/>
  <c r="F440" i="7"/>
  <c r="F441" i="7"/>
  <c r="F442" i="7"/>
  <c r="F443" i="7"/>
  <c r="F444" i="7"/>
  <c r="J444" i="7" s="1"/>
  <c r="F445" i="7"/>
  <c r="J445" i="7" s="1"/>
  <c r="F446" i="7"/>
  <c r="F447" i="7"/>
  <c r="F448" i="7"/>
  <c r="F449" i="7"/>
  <c r="F450" i="7"/>
  <c r="F451" i="7"/>
  <c r="F452" i="7"/>
  <c r="F453" i="7"/>
  <c r="F454" i="7"/>
  <c r="F455" i="7"/>
  <c r="F456" i="7"/>
  <c r="F457" i="7"/>
  <c r="J457" i="7" s="1"/>
  <c r="F458" i="7"/>
  <c r="F459" i="7"/>
  <c r="F460" i="7"/>
  <c r="F461" i="7"/>
  <c r="F462" i="7"/>
  <c r="F463" i="7"/>
  <c r="F464" i="7"/>
  <c r="F465" i="7"/>
  <c r="F466" i="7"/>
  <c r="F467" i="7"/>
  <c r="F468" i="7"/>
  <c r="J468" i="7" s="1"/>
  <c r="F469" i="7"/>
  <c r="J469" i="7" s="1"/>
  <c r="F470" i="7"/>
  <c r="F471" i="7"/>
  <c r="F472" i="7"/>
  <c r="F473" i="7"/>
  <c r="F474" i="7"/>
  <c r="F475" i="7"/>
  <c r="F476" i="7"/>
  <c r="F477" i="7"/>
  <c r="F478" i="7"/>
  <c r="F479" i="7"/>
  <c r="F480" i="7"/>
  <c r="J480" i="7" s="1"/>
  <c r="F481" i="7"/>
  <c r="J481" i="7" s="1"/>
  <c r="F482" i="7"/>
  <c r="F483" i="7"/>
  <c r="F484" i="7"/>
  <c r="F485" i="7"/>
  <c r="F486" i="7"/>
  <c r="F487" i="7"/>
  <c r="F488" i="7"/>
  <c r="F489" i="7"/>
  <c r="F490" i="7"/>
  <c r="F491" i="7"/>
  <c r="F492" i="7"/>
  <c r="F493" i="7"/>
  <c r="J493" i="7" s="1"/>
  <c r="F494" i="7"/>
  <c r="F495" i="7"/>
  <c r="F496" i="7"/>
  <c r="F497" i="7"/>
  <c r="F498" i="7"/>
  <c r="F499" i="7"/>
  <c r="F500" i="7"/>
  <c r="F501" i="7"/>
  <c r="F502" i="7"/>
  <c r="F503" i="7"/>
  <c r="F504" i="7"/>
  <c r="J504" i="7" s="1"/>
  <c r="F505" i="7"/>
  <c r="J505" i="7" s="1"/>
  <c r="F506" i="7"/>
  <c r="F507" i="7"/>
  <c r="F508" i="7"/>
  <c r="F509" i="7"/>
  <c r="F510" i="7"/>
  <c r="F511" i="7"/>
  <c r="F512" i="7"/>
  <c r="F513" i="7"/>
  <c r="F514" i="7"/>
  <c r="F515" i="7"/>
  <c r="F516" i="7"/>
  <c r="J516" i="7" s="1"/>
  <c r="F517" i="7"/>
  <c r="J517" i="7" s="1"/>
  <c r="F518" i="7"/>
  <c r="F519" i="7"/>
  <c r="F520" i="7"/>
  <c r="F521" i="7"/>
  <c r="F522" i="7"/>
  <c r="F523" i="7"/>
  <c r="F524" i="7"/>
  <c r="F525" i="7"/>
  <c r="F526" i="7"/>
  <c r="F527" i="7"/>
  <c r="F528" i="7"/>
  <c r="J528" i="7" s="1"/>
  <c r="F529" i="7"/>
  <c r="J529" i="7" s="1"/>
  <c r="F530" i="7"/>
  <c r="F531" i="7"/>
  <c r="F532" i="7"/>
  <c r="F533" i="7"/>
  <c r="F534" i="7"/>
  <c r="F535" i="7"/>
  <c r="F536" i="7"/>
  <c r="F537" i="7"/>
  <c r="F538" i="7"/>
  <c r="F539" i="7"/>
  <c r="F540" i="7"/>
  <c r="F541" i="7"/>
  <c r="J541" i="7" s="1"/>
  <c r="F542" i="7"/>
  <c r="F543" i="7"/>
  <c r="F544" i="7"/>
  <c r="F545" i="7"/>
  <c r="F546" i="7"/>
  <c r="F547" i="7"/>
  <c r="F548" i="7"/>
  <c r="F549" i="7"/>
  <c r="F550" i="7"/>
  <c r="F551" i="7"/>
  <c r="F552" i="7"/>
  <c r="K552" i="7" s="1"/>
  <c r="F553" i="7"/>
  <c r="K553" i="7" s="1"/>
  <c r="F554" i="7"/>
  <c r="F555" i="7"/>
  <c r="F556" i="7"/>
  <c r="F557" i="7"/>
  <c r="F558" i="7"/>
  <c r="F559" i="7"/>
  <c r="F560" i="7"/>
  <c r="F561" i="7"/>
  <c r="F562" i="7"/>
  <c r="F563" i="7"/>
  <c r="F564" i="7"/>
  <c r="K564" i="7" s="1"/>
  <c r="F565" i="7"/>
  <c r="K565" i="7" s="1"/>
  <c r="F566" i="7"/>
  <c r="F567" i="7"/>
  <c r="F568" i="7"/>
  <c r="F569" i="7"/>
  <c r="F570" i="7"/>
  <c r="F571" i="7"/>
  <c r="F572" i="7"/>
  <c r="F573" i="7"/>
  <c r="F574" i="7"/>
  <c r="F575" i="7"/>
  <c r="F576" i="7"/>
  <c r="K576" i="7" s="1"/>
  <c r="F577" i="7"/>
  <c r="K577" i="7" s="1"/>
  <c r="F578" i="7"/>
  <c r="F579" i="7"/>
  <c r="F580" i="7"/>
  <c r="F581" i="7"/>
  <c r="F582" i="7"/>
  <c r="F583" i="7"/>
  <c r="F584" i="7"/>
  <c r="F585" i="7"/>
  <c r="F586" i="7"/>
  <c r="F587" i="7"/>
  <c r="F588" i="7"/>
  <c r="K588" i="7" s="1"/>
  <c r="F589" i="7"/>
  <c r="K589" i="7" s="1"/>
  <c r="F590" i="7"/>
  <c r="F591" i="7"/>
  <c r="F592" i="7"/>
  <c r="F593" i="7"/>
  <c r="F594" i="7"/>
  <c r="F595" i="7"/>
  <c r="F596" i="7"/>
  <c r="F597" i="7"/>
  <c r="F598" i="7"/>
  <c r="F599" i="7"/>
  <c r="F600" i="7"/>
  <c r="K600" i="7" s="1"/>
  <c r="F601" i="7"/>
  <c r="K601" i="7" s="1"/>
  <c r="F602" i="7"/>
  <c r="F603" i="7"/>
  <c r="F604" i="7"/>
  <c r="F605" i="7"/>
  <c r="F606" i="7"/>
  <c r="F607" i="7"/>
  <c r="F608" i="7"/>
  <c r="F609" i="7"/>
  <c r="F610" i="7"/>
  <c r="F611" i="7"/>
  <c r="F612" i="7"/>
  <c r="F613" i="7"/>
  <c r="K613" i="7" s="1"/>
  <c r="F614" i="7"/>
  <c r="F615" i="7"/>
  <c r="F616" i="7"/>
  <c r="F617" i="7"/>
  <c r="F618" i="7"/>
  <c r="F619" i="7"/>
  <c r="F620" i="7"/>
  <c r="F621" i="7"/>
  <c r="F622" i="7"/>
  <c r="F623" i="7"/>
  <c r="F624" i="7"/>
  <c r="K624" i="7" s="1"/>
  <c r="F625" i="7"/>
  <c r="K625" i="7" s="1"/>
  <c r="F626" i="7"/>
  <c r="F627" i="7"/>
  <c r="F628" i="7"/>
  <c r="F629" i="7"/>
  <c r="F630" i="7"/>
  <c r="F631" i="7"/>
  <c r="F632" i="7"/>
  <c r="F633" i="7"/>
  <c r="F634" i="7"/>
  <c r="F635" i="7"/>
  <c r="F636" i="7"/>
  <c r="K636" i="7" s="1"/>
  <c r="F637" i="7"/>
  <c r="K637" i="7" s="1"/>
  <c r="F638" i="7"/>
  <c r="F639" i="7"/>
  <c r="F640" i="7"/>
  <c r="F641" i="7"/>
  <c r="F642" i="7"/>
  <c r="F643" i="7"/>
  <c r="F644" i="7"/>
  <c r="F645" i="7"/>
  <c r="F646" i="7"/>
  <c r="F647" i="7"/>
  <c r="F648" i="7"/>
  <c r="K648" i="7" s="1"/>
  <c r="F649" i="7"/>
  <c r="K649" i="7" s="1"/>
  <c r="F650" i="7"/>
  <c r="F651" i="7"/>
  <c r="F652" i="7"/>
  <c r="F653" i="7"/>
  <c r="F654" i="7"/>
  <c r="F655" i="7"/>
  <c r="F656" i="7"/>
  <c r="F657" i="7"/>
  <c r="F658" i="7"/>
  <c r="F659" i="7"/>
  <c r="F660" i="7"/>
  <c r="F661" i="7"/>
  <c r="K661" i="7" s="1"/>
  <c r="F662" i="7"/>
  <c r="F663" i="7"/>
  <c r="F664" i="7"/>
  <c r="F665" i="7"/>
  <c r="F666" i="7"/>
  <c r="F667" i="7"/>
  <c r="F668" i="7"/>
  <c r="F669" i="7"/>
  <c r="F670" i="7"/>
  <c r="F671" i="7"/>
  <c r="F672" i="7"/>
  <c r="K672" i="7" s="1"/>
  <c r="F673" i="7"/>
  <c r="K673" i="7" s="1"/>
  <c r="F674" i="7"/>
  <c r="F675" i="7"/>
  <c r="F676" i="7"/>
  <c r="F677" i="7"/>
  <c r="F678" i="7"/>
  <c r="F679" i="7"/>
  <c r="F680" i="7"/>
  <c r="F681" i="7"/>
  <c r="F682" i="7"/>
  <c r="F683" i="7"/>
  <c r="F684" i="7"/>
  <c r="K684" i="7" s="1"/>
  <c r="F685" i="7"/>
  <c r="K685" i="7" s="1"/>
  <c r="F686" i="7"/>
  <c r="F687" i="7"/>
  <c r="F688" i="7"/>
  <c r="F689" i="7"/>
  <c r="F690" i="7"/>
  <c r="F691" i="7"/>
  <c r="F692" i="7"/>
  <c r="F693" i="7"/>
  <c r="F694" i="7"/>
  <c r="F695" i="7"/>
  <c r="F696" i="7"/>
  <c r="K696" i="7" s="1"/>
  <c r="F697" i="7"/>
  <c r="K697" i="7" s="1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K720" i="7" s="1"/>
  <c r="F721" i="7"/>
  <c r="K721" i="7" s="1"/>
  <c r="F722" i="7"/>
  <c r="F723" i="7"/>
  <c r="F724" i="7"/>
  <c r="F725" i="7"/>
  <c r="F726" i="7"/>
  <c r="F727" i="7"/>
  <c r="F728" i="7"/>
  <c r="F729" i="7"/>
  <c r="F730" i="7"/>
  <c r="F731" i="7"/>
  <c r="F732" i="7"/>
  <c r="K732" i="7" s="1"/>
  <c r="F733" i="7"/>
  <c r="K733" i="7" s="1"/>
  <c r="F734" i="7"/>
  <c r="F735" i="7"/>
  <c r="F736" i="7"/>
  <c r="F737" i="7"/>
  <c r="F738" i="7"/>
  <c r="F739" i="7"/>
  <c r="F740" i="7"/>
  <c r="F741" i="7"/>
  <c r="F742" i="7"/>
  <c r="F743" i="7"/>
  <c r="F744" i="7"/>
  <c r="K744" i="7" s="1"/>
  <c r="F745" i="7"/>
  <c r="K745" i="7" s="1"/>
  <c r="F746" i="7"/>
  <c r="F747" i="7"/>
  <c r="F748" i="7"/>
  <c r="F749" i="7"/>
  <c r="F750" i="7"/>
  <c r="F751" i="7"/>
  <c r="F752" i="7"/>
  <c r="F753" i="7"/>
  <c r="F754" i="7"/>
  <c r="F755" i="7"/>
  <c r="F756" i="7"/>
  <c r="K756" i="7" s="1"/>
  <c r="F757" i="7"/>
  <c r="K757" i="7" s="1"/>
  <c r="F758" i="7"/>
  <c r="F759" i="7"/>
  <c r="F760" i="7"/>
  <c r="F761" i="7"/>
  <c r="F762" i="7"/>
  <c r="F763" i="7"/>
  <c r="F764" i="7"/>
  <c r="F765" i="7"/>
  <c r="F766" i="7"/>
  <c r="F767" i="7"/>
  <c r="F768" i="7"/>
  <c r="K768" i="7" s="1"/>
  <c r="F769" i="7"/>
  <c r="K769" i="7" s="1"/>
  <c r="F770" i="7"/>
  <c r="F771" i="7"/>
  <c r="F772" i="7"/>
  <c r="F773" i="7"/>
  <c r="F774" i="7"/>
  <c r="F775" i="7"/>
  <c r="F776" i="7"/>
  <c r="F777" i="7"/>
  <c r="F778" i="7"/>
  <c r="F779" i="7"/>
  <c r="F780" i="7"/>
  <c r="F781" i="7"/>
  <c r="K781" i="7" s="1"/>
  <c r="F782" i="7"/>
  <c r="F783" i="7"/>
  <c r="F784" i="7"/>
  <c r="F785" i="7"/>
  <c r="F786" i="7"/>
  <c r="F787" i="7"/>
  <c r="F788" i="7"/>
  <c r="F789" i="7"/>
  <c r="F790" i="7"/>
  <c r="F791" i="7"/>
  <c r="F792" i="7"/>
  <c r="K792" i="7" s="1"/>
  <c r="F793" i="7"/>
  <c r="K793" i="7" s="1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J552" i="7" s="1"/>
  <c r="E553" i="7"/>
  <c r="J553" i="7" s="1"/>
  <c r="E554" i="7"/>
  <c r="E555" i="7"/>
  <c r="E556" i="7"/>
  <c r="E557" i="7"/>
  <c r="E558" i="7"/>
  <c r="E559" i="7"/>
  <c r="E560" i="7"/>
  <c r="E561" i="7"/>
  <c r="E562" i="7"/>
  <c r="E563" i="7"/>
  <c r="E564" i="7"/>
  <c r="J564" i="7" s="1"/>
  <c r="E565" i="7"/>
  <c r="J565" i="7" s="1"/>
  <c r="E566" i="7"/>
  <c r="E567" i="7"/>
  <c r="E568" i="7"/>
  <c r="E569" i="7"/>
  <c r="E570" i="7"/>
  <c r="E571" i="7"/>
  <c r="E572" i="7"/>
  <c r="E573" i="7"/>
  <c r="E574" i="7"/>
  <c r="E575" i="7"/>
  <c r="E576" i="7"/>
  <c r="E577" i="7"/>
  <c r="J577" i="7" s="1"/>
  <c r="E578" i="7"/>
  <c r="E579" i="7"/>
  <c r="E580" i="7"/>
  <c r="E581" i="7"/>
  <c r="E582" i="7"/>
  <c r="E583" i="7"/>
  <c r="E584" i="7"/>
  <c r="E585" i="7"/>
  <c r="E586" i="7"/>
  <c r="E587" i="7"/>
  <c r="E588" i="7"/>
  <c r="J588" i="7" s="1"/>
  <c r="E589" i="7"/>
  <c r="J589" i="7" s="1"/>
  <c r="E590" i="7"/>
  <c r="E591" i="7"/>
  <c r="E592" i="7"/>
  <c r="E593" i="7"/>
  <c r="E594" i="7"/>
  <c r="E595" i="7"/>
  <c r="E596" i="7"/>
  <c r="E597" i="7"/>
  <c r="E598" i="7"/>
  <c r="E599" i="7"/>
  <c r="E600" i="7"/>
  <c r="J600" i="7" s="1"/>
  <c r="E601" i="7"/>
  <c r="J601" i="7" s="1"/>
  <c r="E602" i="7"/>
  <c r="E603" i="7"/>
  <c r="E604" i="7"/>
  <c r="E605" i="7"/>
  <c r="E606" i="7"/>
  <c r="E607" i="7"/>
  <c r="E608" i="7"/>
  <c r="E609" i="7"/>
  <c r="E610" i="7"/>
  <c r="E611" i="7"/>
  <c r="E612" i="7"/>
  <c r="J612" i="7" s="1"/>
  <c r="E613" i="7"/>
  <c r="J613" i="7" s="1"/>
  <c r="E614" i="7"/>
  <c r="E615" i="7"/>
  <c r="E616" i="7"/>
  <c r="E617" i="7"/>
  <c r="E618" i="7"/>
  <c r="E619" i="7"/>
  <c r="E620" i="7"/>
  <c r="E621" i="7"/>
  <c r="E622" i="7"/>
  <c r="E623" i="7"/>
  <c r="E624" i="7"/>
  <c r="J624" i="7" s="1"/>
  <c r="E625" i="7"/>
  <c r="J625" i="7" s="1"/>
  <c r="E626" i="7"/>
  <c r="E627" i="7"/>
  <c r="E628" i="7"/>
  <c r="E629" i="7"/>
  <c r="E630" i="7"/>
  <c r="E631" i="7"/>
  <c r="E632" i="7"/>
  <c r="E633" i="7"/>
  <c r="E634" i="7"/>
  <c r="E635" i="7"/>
  <c r="E636" i="7"/>
  <c r="J636" i="7" s="1"/>
  <c r="E637" i="7"/>
  <c r="J637" i="7" s="1"/>
  <c r="E638" i="7"/>
  <c r="E639" i="7"/>
  <c r="E640" i="7"/>
  <c r="E641" i="7"/>
  <c r="E642" i="7"/>
  <c r="E643" i="7"/>
  <c r="E644" i="7"/>
  <c r="E645" i="7"/>
  <c r="E646" i="7"/>
  <c r="E647" i="7"/>
  <c r="E648" i="7"/>
  <c r="J648" i="7" s="1"/>
  <c r="E649" i="7"/>
  <c r="E650" i="7"/>
  <c r="E651" i="7"/>
  <c r="E652" i="7"/>
  <c r="E653" i="7"/>
  <c r="E654" i="7"/>
  <c r="E655" i="7"/>
  <c r="E656" i="7"/>
  <c r="E657" i="7"/>
  <c r="E658" i="7"/>
  <c r="E659" i="7"/>
  <c r="E660" i="7"/>
  <c r="J660" i="7" s="1"/>
  <c r="E661" i="7"/>
  <c r="J661" i="7" s="1"/>
  <c r="E662" i="7"/>
  <c r="E663" i="7"/>
  <c r="E664" i="7"/>
  <c r="E665" i="7"/>
  <c r="E666" i="7"/>
  <c r="E667" i="7"/>
  <c r="E668" i="7"/>
  <c r="E669" i="7"/>
  <c r="E670" i="7"/>
  <c r="E671" i="7"/>
  <c r="E672" i="7"/>
  <c r="J672" i="7" s="1"/>
  <c r="E673" i="7"/>
  <c r="J673" i="7" s="1"/>
  <c r="E674" i="7"/>
  <c r="E675" i="7"/>
  <c r="E676" i="7"/>
  <c r="E677" i="7"/>
  <c r="E678" i="7"/>
  <c r="E679" i="7"/>
  <c r="E680" i="7"/>
  <c r="E681" i="7"/>
  <c r="E682" i="7"/>
  <c r="E683" i="7"/>
  <c r="E684" i="7"/>
  <c r="J684" i="7" s="1"/>
  <c r="E685" i="7"/>
  <c r="J685" i="7" s="1"/>
  <c r="E686" i="7"/>
  <c r="E687" i="7"/>
  <c r="E688" i="7"/>
  <c r="E689" i="7"/>
  <c r="E690" i="7"/>
  <c r="E691" i="7"/>
  <c r="E692" i="7"/>
  <c r="E693" i="7"/>
  <c r="E694" i="7"/>
  <c r="E695" i="7"/>
  <c r="E696" i="7"/>
  <c r="J696" i="7" s="1"/>
  <c r="E697" i="7"/>
  <c r="J697" i="7" s="1"/>
  <c r="E698" i="7"/>
  <c r="E699" i="7"/>
  <c r="E700" i="7"/>
  <c r="E701" i="7"/>
  <c r="E702" i="7"/>
  <c r="E703" i="7"/>
  <c r="E704" i="7"/>
  <c r="E705" i="7"/>
  <c r="E706" i="7"/>
  <c r="E707" i="7"/>
  <c r="E708" i="7"/>
  <c r="J708" i="7" s="1"/>
  <c r="E709" i="7"/>
  <c r="J709" i="7" s="1"/>
  <c r="E710" i="7"/>
  <c r="E711" i="7"/>
  <c r="E712" i="7"/>
  <c r="E713" i="7"/>
  <c r="E714" i="7"/>
  <c r="E715" i="7"/>
  <c r="E716" i="7"/>
  <c r="E717" i="7"/>
  <c r="E718" i="7"/>
  <c r="E719" i="7"/>
  <c r="E720" i="7"/>
  <c r="J720" i="7" s="1"/>
  <c r="E721" i="7"/>
  <c r="J721" i="7" s="1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J744" i="7" s="1"/>
  <c r="E745" i="7"/>
  <c r="J745" i="7" s="1"/>
  <c r="E746" i="7"/>
  <c r="E747" i="7"/>
  <c r="E748" i="7"/>
  <c r="E749" i="7"/>
  <c r="E750" i="7"/>
  <c r="E751" i="7"/>
  <c r="E752" i="7"/>
  <c r="E753" i="7"/>
  <c r="E754" i="7"/>
  <c r="E755" i="7"/>
  <c r="E756" i="7"/>
  <c r="J756" i="7" s="1"/>
  <c r="E757" i="7"/>
  <c r="J757" i="7" s="1"/>
  <c r="E758" i="7"/>
  <c r="E759" i="7"/>
  <c r="E760" i="7"/>
  <c r="E761" i="7"/>
  <c r="E762" i="7"/>
  <c r="E763" i="7"/>
  <c r="E764" i="7"/>
  <c r="E765" i="7"/>
  <c r="E766" i="7"/>
  <c r="E767" i="7"/>
  <c r="E768" i="7"/>
  <c r="J768" i="7" s="1"/>
  <c r="E769" i="7"/>
  <c r="J769" i="7" s="1"/>
  <c r="E770" i="7"/>
  <c r="E771" i="7"/>
  <c r="E772" i="7"/>
  <c r="E773" i="7"/>
  <c r="E774" i="7"/>
  <c r="E775" i="7"/>
  <c r="E776" i="7"/>
  <c r="E777" i="7"/>
  <c r="E778" i="7"/>
  <c r="E779" i="7"/>
  <c r="E780" i="7"/>
  <c r="J780" i="7" s="1"/>
  <c r="E781" i="7"/>
  <c r="J781" i="7" s="1"/>
  <c r="E782" i="7"/>
  <c r="E783" i="7"/>
  <c r="E784" i="7"/>
  <c r="E785" i="7"/>
  <c r="E786" i="7"/>
  <c r="E787" i="7"/>
  <c r="E788" i="7"/>
  <c r="E789" i="7"/>
  <c r="E790" i="7"/>
  <c r="E791" i="7"/>
  <c r="E792" i="7"/>
  <c r="J792" i="7" s="1"/>
  <c r="E793" i="7"/>
  <c r="J793" i="7" s="1"/>
  <c r="E794" i="7"/>
  <c r="E795" i="7"/>
  <c r="E796" i="7"/>
  <c r="E797" i="7"/>
  <c r="E798" i="7"/>
  <c r="E799" i="7"/>
  <c r="E800" i="7"/>
  <c r="E801" i="7"/>
  <c r="E802" i="7"/>
  <c r="E803" i="7"/>
  <c r="E804" i="7"/>
  <c r="K804" i="7" s="1"/>
  <c r="E805" i="7"/>
  <c r="K805" i="7" s="1"/>
  <c r="E806" i="7"/>
  <c r="E807" i="7"/>
  <c r="E808" i="7"/>
  <c r="E809" i="7"/>
  <c r="E810" i="7"/>
  <c r="E811" i="7"/>
  <c r="E812" i="7"/>
  <c r="E813" i="7"/>
  <c r="E814" i="7"/>
  <c r="E815" i="7"/>
  <c r="E816" i="7"/>
  <c r="E817" i="7"/>
  <c r="K817" i="7" s="1"/>
  <c r="E818" i="7"/>
  <c r="E819" i="7"/>
  <c r="E820" i="7"/>
  <c r="E821" i="7"/>
  <c r="E822" i="7"/>
  <c r="E823" i="7"/>
  <c r="E824" i="7"/>
  <c r="E825" i="7"/>
  <c r="E826" i="7"/>
  <c r="E827" i="7"/>
  <c r="E828" i="7"/>
  <c r="K828" i="7" s="1"/>
  <c r="E829" i="7"/>
  <c r="K829" i="7" s="1"/>
  <c r="E830" i="7"/>
  <c r="E831" i="7"/>
  <c r="E832" i="7"/>
  <c r="E833" i="7"/>
  <c r="E834" i="7"/>
  <c r="E835" i="7"/>
  <c r="E836" i="7"/>
  <c r="E837" i="7"/>
  <c r="E838" i="7"/>
  <c r="E839" i="7"/>
  <c r="E840" i="7"/>
  <c r="K840" i="7" s="1"/>
  <c r="E841" i="7"/>
  <c r="K841" i="7" s="1"/>
  <c r="E842" i="7"/>
  <c r="E843" i="7"/>
  <c r="E844" i="7"/>
  <c r="E845" i="7"/>
  <c r="E846" i="7"/>
  <c r="E847" i="7"/>
  <c r="E848" i="7"/>
  <c r="E849" i="7"/>
  <c r="E850" i="7"/>
  <c r="E851" i="7"/>
  <c r="E852" i="7"/>
  <c r="K852" i="7" s="1"/>
  <c r="E853" i="7"/>
  <c r="K853" i="7" s="1"/>
  <c r="E854" i="7"/>
  <c r="E855" i="7"/>
  <c r="E856" i="7"/>
  <c r="E857" i="7"/>
  <c r="E858" i="7"/>
  <c r="E859" i="7"/>
  <c r="E860" i="7"/>
  <c r="E861" i="7"/>
  <c r="E862" i="7"/>
  <c r="E863" i="7"/>
  <c r="E864" i="7"/>
  <c r="K864" i="7" s="1"/>
  <c r="E865" i="7"/>
  <c r="K865" i="7" s="1"/>
  <c r="E866" i="7"/>
  <c r="E867" i="7"/>
  <c r="E868" i="7"/>
  <c r="E869" i="7"/>
  <c r="E870" i="7"/>
  <c r="E871" i="7"/>
  <c r="E872" i="7"/>
  <c r="E873" i="7"/>
  <c r="E874" i="7"/>
  <c r="E875" i="7"/>
  <c r="E876" i="7"/>
  <c r="K876" i="7" s="1"/>
  <c r="E877" i="7"/>
  <c r="K877" i="7" s="1"/>
  <c r="E878" i="7"/>
  <c r="E879" i="7"/>
  <c r="E880" i="7"/>
  <c r="E881" i="7"/>
  <c r="E882" i="7"/>
  <c r="E883" i="7"/>
  <c r="E884" i="7"/>
  <c r="E885" i="7"/>
  <c r="E886" i="7"/>
  <c r="E887" i="7"/>
  <c r="E888" i="7"/>
  <c r="E889" i="7"/>
  <c r="K889" i="7" s="1"/>
  <c r="E890" i="7"/>
  <c r="E891" i="7"/>
  <c r="E892" i="7"/>
  <c r="E893" i="7"/>
  <c r="E894" i="7"/>
  <c r="E895" i="7"/>
  <c r="E896" i="7"/>
  <c r="E897" i="7"/>
  <c r="E898" i="7"/>
  <c r="E899" i="7"/>
  <c r="E900" i="7"/>
  <c r="K900" i="7" s="1"/>
  <c r="E901" i="7"/>
  <c r="K901" i="7" s="1"/>
  <c r="E902" i="7"/>
  <c r="E903" i="7"/>
  <c r="E904" i="7"/>
  <c r="E905" i="7"/>
  <c r="E906" i="7"/>
  <c r="E907" i="7"/>
  <c r="E908" i="7"/>
  <c r="E909" i="7"/>
  <c r="E910" i="7"/>
  <c r="E911" i="7"/>
  <c r="E912" i="7"/>
  <c r="K912" i="7" s="1"/>
  <c r="E913" i="7"/>
  <c r="K913" i="7" s="1"/>
  <c r="E914" i="7"/>
  <c r="E915" i="7"/>
  <c r="E916" i="7"/>
  <c r="E917" i="7"/>
  <c r="E918" i="7"/>
  <c r="E919" i="7"/>
  <c r="E920" i="7"/>
  <c r="E921" i="7"/>
  <c r="E922" i="7"/>
  <c r="E923" i="7"/>
  <c r="E924" i="7"/>
  <c r="K924" i="7" s="1"/>
  <c r="E925" i="7"/>
  <c r="K925" i="7" s="1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J804" i="7" s="1"/>
  <c r="D805" i="7"/>
  <c r="J805" i="7" s="1"/>
  <c r="D806" i="7"/>
  <c r="D807" i="7"/>
  <c r="D808" i="7"/>
  <c r="D809" i="7"/>
  <c r="D810" i="7"/>
  <c r="D811" i="7"/>
  <c r="D812" i="7"/>
  <c r="D813" i="7"/>
  <c r="D814" i="7"/>
  <c r="D815" i="7"/>
  <c r="D816" i="7"/>
  <c r="J816" i="7" s="1"/>
  <c r="D817" i="7"/>
  <c r="J817" i="7" s="1"/>
  <c r="D818" i="7"/>
  <c r="D819" i="7"/>
  <c r="D820" i="7"/>
  <c r="D821" i="7"/>
  <c r="D822" i="7"/>
  <c r="D823" i="7"/>
  <c r="D824" i="7"/>
  <c r="D825" i="7"/>
  <c r="D826" i="7"/>
  <c r="D827" i="7"/>
  <c r="D828" i="7"/>
  <c r="D829" i="7"/>
  <c r="J829" i="7" s="1"/>
  <c r="D830" i="7"/>
  <c r="D831" i="7"/>
  <c r="D832" i="7"/>
  <c r="D833" i="7"/>
  <c r="D834" i="7"/>
  <c r="D835" i="7"/>
  <c r="D836" i="7"/>
  <c r="D837" i="7"/>
  <c r="D838" i="7"/>
  <c r="D839" i="7"/>
  <c r="D840" i="7"/>
  <c r="J840" i="7" s="1"/>
  <c r="D841" i="7"/>
  <c r="J841" i="7" s="1"/>
  <c r="D842" i="7"/>
  <c r="D843" i="7"/>
  <c r="D844" i="7"/>
  <c r="D845" i="7"/>
  <c r="D846" i="7"/>
  <c r="D847" i="7"/>
  <c r="D848" i="7"/>
  <c r="D849" i="7"/>
  <c r="D850" i="7"/>
  <c r="D851" i="7"/>
  <c r="D852" i="7"/>
  <c r="J852" i="7" s="1"/>
  <c r="D853" i="7"/>
  <c r="J853" i="7" s="1"/>
  <c r="D854" i="7"/>
  <c r="D855" i="7"/>
  <c r="D856" i="7"/>
  <c r="D857" i="7"/>
  <c r="D858" i="7"/>
  <c r="D859" i="7"/>
  <c r="D860" i="7"/>
  <c r="D861" i="7"/>
  <c r="D862" i="7"/>
  <c r="D863" i="7"/>
  <c r="D864" i="7"/>
  <c r="J864" i="7" s="1"/>
  <c r="D865" i="7"/>
  <c r="J865" i="7" s="1"/>
  <c r="D866" i="7"/>
  <c r="D867" i="7"/>
  <c r="D868" i="7"/>
  <c r="D869" i="7"/>
  <c r="D870" i="7"/>
  <c r="D871" i="7"/>
  <c r="D872" i="7"/>
  <c r="D873" i="7"/>
  <c r="D874" i="7"/>
  <c r="D875" i="7"/>
  <c r="D876" i="7"/>
  <c r="J876" i="7" s="1"/>
  <c r="D877" i="7"/>
  <c r="J877" i="7" s="1"/>
  <c r="D878" i="7"/>
  <c r="D879" i="7"/>
  <c r="D880" i="7"/>
  <c r="D881" i="7"/>
  <c r="D882" i="7"/>
  <c r="D883" i="7"/>
  <c r="D884" i="7"/>
  <c r="D885" i="7"/>
  <c r="D886" i="7"/>
  <c r="D887" i="7"/>
  <c r="D888" i="7"/>
  <c r="D889" i="7"/>
  <c r="J889" i="7" s="1"/>
  <c r="D890" i="7"/>
  <c r="D891" i="7"/>
  <c r="D892" i="7"/>
  <c r="D893" i="7"/>
  <c r="D894" i="7"/>
  <c r="D895" i="7"/>
  <c r="D896" i="7"/>
  <c r="D897" i="7"/>
  <c r="D898" i="7"/>
  <c r="D899" i="7"/>
  <c r="D900" i="7"/>
  <c r="J900" i="7" s="1"/>
  <c r="D901" i="7"/>
  <c r="J901" i="7" s="1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J924" i="7" s="1"/>
  <c r="D925" i="7"/>
  <c r="J925" i="7" s="1"/>
  <c r="D926" i="7"/>
  <c r="D927" i="7"/>
  <c r="D928" i="7"/>
  <c r="D929" i="7"/>
  <c r="D930" i="7"/>
  <c r="D931" i="7"/>
  <c r="D932" i="7"/>
  <c r="D933" i="7"/>
  <c r="D934" i="7"/>
  <c r="D935" i="7"/>
  <c r="D936" i="7"/>
  <c r="K936" i="7" s="1"/>
  <c r="D937" i="7"/>
  <c r="K937" i="7" s="1"/>
  <c r="D938" i="7"/>
  <c r="D939" i="7"/>
  <c r="D940" i="7"/>
  <c r="D941" i="7"/>
  <c r="D942" i="7"/>
  <c r="D943" i="7"/>
  <c r="D944" i="7"/>
  <c r="D945" i="7"/>
  <c r="D946" i="7"/>
  <c r="D947" i="7"/>
  <c r="D948" i="7"/>
  <c r="K948" i="7" s="1"/>
  <c r="D949" i="7"/>
  <c r="K949" i="7" s="1"/>
  <c r="D950" i="7"/>
  <c r="D951" i="7"/>
  <c r="D952" i="7"/>
  <c r="D953" i="7"/>
  <c r="D954" i="7"/>
  <c r="D955" i="7"/>
  <c r="D956" i="7"/>
  <c r="D957" i="7"/>
  <c r="D958" i="7"/>
  <c r="D959" i="7"/>
  <c r="D960" i="7"/>
  <c r="K960" i="7" s="1"/>
  <c r="D961" i="7"/>
  <c r="K961" i="7" s="1"/>
  <c r="D962" i="7"/>
  <c r="D963" i="7"/>
  <c r="D964" i="7"/>
  <c r="D965" i="7"/>
  <c r="D966" i="7"/>
  <c r="D967" i="7"/>
  <c r="D968" i="7"/>
  <c r="D969" i="7"/>
  <c r="D970" i="7"/>
  <c r="D971" i="7"/>
  <c r="D972" i="7"/>
  <c r="K972" i="7" s="1"/>
  <c r="D973" i="7"/>
  <c r="K973" i="7" s="1"/>
  <c r="D974" i="7"/>
  <c r="D975" i="7"/>
  <c r="D976" i="7"/>
  <c r="D977" i="7"/>
  <c r="D978" i="7"/>
  <c r="D979" i="7"/>
  <c r="D980" i="7"/>
  <c r="D981" i="7"/>
  <c r="D982" i="7"/>
  <c r="D983" i="7"/>
  <c r="D984" i="7"/>
  <c r="K984" i="7" s="1"/>
  <c r="D985" i="7"/>
  <c r="K985" i="7" s="1"/>
  <c r="D986" i="7"/>
  <c r="D987" i="7"/>
  <c r="D988" i="7"/>
  <c r="D989" i="7"/>
  <c r="D990" i="7"/>
  <c r="D991" i="7"/>
  <c r="D992" i="7"/>
  <c r="D993" i="7"/>
  <c r="D994" i="7"/>
  <c r="D995" i="7"/>
  <c r="D996" i="7"/>
  <c r="K996" i="7" s="1"/>
  <c r="D997" i="7"/>
  <c r="K997" i="7" s="1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J936" i="7" s="1"/>
  <c r="C937" i="7"/>
  <c r="J937" i="7" s="1"/>
  <c r="C938" i="7"/>
  <c r="C939" i="7"/>
  <c r="C940" i="7"/>
  <c r="C941" i="7"/>
  <c r="C942" i="7"/>
  <c r="J942" i="7" s="1"/>
  <c r="C943" i="7"/>
  <c r="C944" i="7"/>
  <c r="C945" i="7"/>
  <c r="C946" i="7"/>
  <c r="C947" i="7"/>
  <c r="C948" i="7"/>
  <c r="J948" i="7" s="1"/>
  <c r="C949" i="7"/>
  <c r="J949" i="7" s="1"/>
  <c r="C950" i="7"/>
  <c r="C951" i="7"/>
  <c r="C952" i="7"/>
  <c r="C953" i="7"/>
  <c r="C954" i="7"/>
  <c r="J954" i="7" s="1"/>
  <c r="C955" i="7"/>
  <c r="C956" i="7"/>
  <c r="C957" i="7"/>
  <c r="C958" i="7"/>
  <c r="C959" i="7"/>
  <c r="C960" i="7"/>
  <c r="C961" i="7"/>
  <c r="J961" i="7" s="1"/>
  <c r="C962" i="7"/>
  <c r="C963" i="7"/>
  <c r="C964" i="7"/>
  <c r="C965" i="7"/>
  <c r="C966" i="7"/>
  <c r="C967" i="7"/>
  <c r="C968" i="7"/>
  <c r="C969" i="7"/>
  <c r="C970" i="7"/>
  <c r="C971" i="7"/>
  <c r="C972" i="7"/>
  <c r="J972" i="7" s="1"/>
  <c r="C973" i="7"/>
  <c r="J973" i="7" s="1"/>
  <c r="C974" i="7"/>
  <c r="C975" i="7"/>
  <c r="C976" i="7"/>
  <c r="C977" i="7"/>
  <c r="C978" i="7"/>
  <c r="J978" i="7" s="1"/>
  <c r="C979" i="7"/>
  <c r="C980" i="7"/>
  <c r="C981" i="7"/>
  <c r="C982" i="7"/>
  <c r="C983" i="7"/>
  <c r="C984" i="7"/>
  <c r="J984" i="7" s="1"/>
  <c r="C985" i="7"/>
  <c r="J985" i="7" s="1"/>
  <c r="C986" i="7"/>
  <c r="C987" i="7"/>
  <c r="C988" i="7"/>
  <c r="C989" i="7"/>
  <c r="C990" i="7"/>
  <c r="J990" i="7" s="1"/>
  <c r="C991" i="7"/>
  <c r="C992" i="7"/>
  <c r="C993" i="7"/>
  <c r="C994" i="7"/>
  <c r="C995" i="7"/>
  <c r="C996" i="7"/>
  <c r="J996" i="7" s="1"/>
  <c r="C997" i="7"/>
  <c r="J997" i="7" s="1"/>
  <c r="C998" i="7"/>
  <c r="C999" i="7"/>
  <c r="C1000" i="7"/>
  <c r="C1001" i="7"/>
  <c r="C1002" i="7"/>
  <c r="K1002" i="7" s="1"/>
  <c r="C1003" i="7"/>
  <c r="C1004" i="7"/>
  <c r="C1005" i="7"/>
  <c r="C1006" i="7"/>
  <c r="C1007" i="7"/>
  <c r="C1008" i="7"/>
  <c r="K1008" i="7" s="1"/>
  <c r="C1009" i="7"/>
  <c r="K1009" i="7" s="1"/>
  <c r="C1010" i="7"/>
  <c r="C1011" i="7"/>
  <c r="C1012" i="7"/>
  <c r="C1013" i="7"/>
  <c r="C1014" i="7"/>
  <c r="C1015" i="7"/>
  <c r="C1016" i="7"/>
  <c r="C1017" i="7"/>
  <c r="C1018" i="7"/>
  <c r="C1019" i="7"/>
  <c r="C1020" i="7"/>
  <c r="K1020" i="7" s="1"/>
  <c r="C1021" i="7"/>
  <c r="K1021" i="7" s="1"/>
  <c r="C1022" i="7"/>
  <c r="C1023" i="7"/>
  <c r="C1024" i="7"/>
  <c r="C1025" i="7"/>
  <c r="C1026" i="7"/>
  <c r="C1027" i="7"/>
  <c r="C1028" i="7"/>
  <c r="C1029" i="7"/>
  <c r="C1030" i="7"/>
  <c r="C1031" i="7"/>
  <c r="C1032" i="7"/>
  <c r="K1032" i="7" s="1"/>
  <c r="C1033" i="7"/>
  <c r="K1033" i="7" s="1"/>
  <c r="C1034" i="7"/>
  <c r="C1035" i="7"/>
  <c r="C1036" i="7"/>
  <c r="C1037" i="7"/>
  <c r="C1038" i="7"/>
  <c r="K1038" i="7" s="1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J1008" i="7" s="1"/>
  <c r="B1009" i="7"/>
  <c r="J1009" i="7" s="1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J1021" i="7" s="1"/>
  <c r="B1022" i="7"/>
  <c r="B1023" i="7"/>
  <c r="B1024" i="7"/>
  <c r="B1025" i="7"/>
  <c r="B1026" i="7"/>
  <c r="B1027" i="7"/>
  <c r="B1028" i="7"/>
  <c r="B1029" i="7"/>
  <c r="B1030" i="7"/>
  <c r="B1031" i="7"/>
  <c r="B1032" i="7"/>
  <c r="J1032" i="7" s="1"/>
  <c r="B1033" i="7"/>
  <c r="J1033" i="7" s="1"/>
  <c r="B1034" i="7"/>
  <c r="B1035" i="7"/>
  <c r="B1036" i="7"/>
  <c r="B1037" i="7"/>
  <c r="B1038" i="7"/>
  <c r="B1039" i="7"/>
  <c r="B1040" i="7"/>
  <c r="B1041" i="7"/>
  <c r="B1042" i="7"/>
  <c r="B1043" i="7"/>
  <c r="B1044" i="7"/>
  <c r="K1044" i="7" s="1"/>
  <c r="N1044" i="7" s="1"/>
  <c r="B1045" i="7"/>
  <c r="K1045" i="7" s="1"/>
  <c r="N1045" i="7" s="1"/>
  <c r="B1046" i="7"/>
  <c r="B1047" i="7"/>
  <c r="B1048" i="7"/>
  <c r="B1049" i="7"/>
  <c r="B1050" i="7"/>
  <c r="B1051" i="7"/>
  <c r="B1052" i="7"/>
  <c r="B1053" i="7"/>
  <c r="B1054" i="7"/>
  <c r="B1055" i="7"/>
  <c r="B1056" i="7"/>
  <c r="K1056" i="7" s="1"/>
  <c r="N1056" i="7" s="1"/>
  <c r="B1057" i="7"/>
  <c r="K1057" i="7" s="1"/>
  <c r="N1057" i="7" s="1"/>
  <c r="B1058" i="7"/>
  <c r="B1059" i="7"/>
  <c r="B1060" i="7"/>
  <c r="B1061" i="7"/>
  <c r="B1062" i="7"/>
  <c r="O1042" i="7"/>
  <c r="O1043" i="7"/>
  <c r="O1044" i="7"/>
  <c r="O1045" i="7"/>
  <c r="O1046" i="7"/>
  <c r="O1047" i="7"/>
  <c r="O1048" i="7"/>
  <c r="O1049" i="7"/>
  <c r="O1050" i="7"/>
  <c r="O1051" i="7"/>
  <c r="O1052" i="7"/>
  <c r="O1053" i="7"/>
  <c r="O1054" i="7"/>
  <c r="O1055" i="7"/>
  <c r="O1056" i="7"/>
  <c r="O1057" i="7"/>
  <c r="O1058" i="7"/>
  <c r="O1059" i="7"/>
  <c r="O1060" i="7"/>
  <c r="O1061" i="7"/>
  <c r="O1062" i="7"/>
  <c r="N1042" i="7"/>
  <c r="N1053" i="7"/>
  <c r="N1054" i="7"/>
  <c r="M1043" i="7"/>
  <c r="M1044" i="7"/>
  <c r="M1045" i="7"/>
  <c r="M1046" i="7"/>
  <c r="M1047" i="7"/>
  <c r="M1048" i="7"/>
  <c r="M1049" i="7"/>
  <c r="M1050" i="7"/>
  <c r="M1051" i="7"/>
  <c r="M1052" i="7"/>
  <c r="M1053" i="7"/>
  <c r="M1054" i="7"/>
  <c r="M1055" i="7"/>
  <c r="M1056" i="7"/>
  <c r="M1057" i="7"/>
  <c r="M1058" i="7"/>
  <c r="M1059" i="7"/>
  <c r="M1060" i="7"/>
  <c r="M1061" i="7"/>
  <c r="M1062" i="7"/>
  <c r="M1042" i="7"/>
  <c r="L1001" i="7"/>
  <c r="L1002" i="7"/>
  <c r="L1003" i="7"/>
  <c r="L1004" i="7"/>
  <c r="L1005" i="7"/>
  <c r="L1006" i="7"/>
  <c r="L1007" i="7"/>
  <c r="L1008" i="7"/>
  <c r="L1009" i="7"/>
  <c r="L1010" i="7"/>
  <c r="L1011" i="7"/>
  <c r="L1012" i="7"/>
  <c r="O1012" i="7" s="1"/>
  <c r="L1013" i="7"/>
  <c r="L1014" i="7"/>
  <c r="L1015" i="7"/>
  <c r="L1016" i="7"/>
  <c r="L1017" i="7"/>
  <c r="L1018" i="7"/>
  <c r="L1019" i="7"/>
  <c r="L1020" i="7"/>
  <c r="L1021" i="7"/>
  <c r="L1022" i="7"/>
  <c r="L1023" i="7"/>
  <c r="L1024" i="7"/>
  <c r="O1024" i="7" s="1"/>
  <c r="L1025" i="7"/>
  <c r="L1026" i="7"/>
  <c r="L1027" i="7"/>
  <c r="L1028" i="7"/>
  <c r="L1029" i="7"/>
  <c r="L1030" i="7"/>
  <c r="L1031" i="7"/>
  <c r="L1032" i="7"/>
  <c r="L1033" i="7"/>
  <c r="L1034" i="7"/>
  <c r="L1035" i="7"/>
  <c r="L1036" i="7"/>
  <c r="O1036" i="7" s="1"/>
  <c r="L1037" i="7"/>
  <c r="L1038" i="7"/>
  <c r="L1039" i="7"/>
  <c r="L1040" i="7"/>
  <c r="L1041" i="7"/>
  <c r="L1000" i="7"/>
  <c r="K1043" i="7"/>
  <c r="N1043" i="7" s="1"/>
  <c r="K1046" i="7"/>
  <c r="N1046" i="7" s="1"/>
  <c r="K1047" i="7"/>
  <c r="N1047" i="7" s="1"/>
  <c r="K1048" i="7"/>
  <c r="N1048" i="7" s="1"/>
  <c r="K1049" i="7"/>
  <c r="N1049" i="7" s="1"/>
  <c r="K1050" i="7"/>
  <c r="N1050" i="7" s="1"/>
  <c r="K1051" i="7"/>
  <c r="N1051" i="7" s="1"/>
  <c r="K1052" i="7"/>
  <c r="N1052" i="7" s="1"/>
  <c r="K1053" i="7"/>
  <c r="K1054" i="7"/>
  <c r="K1055" i="7"/>
  <c r="N1055" i="7" s="1"/>
  <c r="K1058" i="7"/>
  <c r="N1058" i="7" s="1"/>
  <c r="K1059" i="7"/>
  <c r="N1059" i="7" s="1"/>
  <c r="K1060" i="7"/>
  <c r="N1060" i="7" s="1"/>
  <c r="K1061" i="7"/>
  <c r="N1061" i="7" s="1"/>
  <c r="K1062" i="7"/>
  <c r="N1062" i="7" s="1"/>
  <c r="K1042" i="7"/>
  <c r="K61" i="7"/>
  <c r="K217" i="7"/>
  <c r="J85" i="7"/>
  <c r="J253" i="7"/>
  <c r="K421" i="7"/>
  <c r="J323" i="7"/>
  <c r="J324" i="7"/>
  <c r="J335" i="7"/>
  <c r="J347" i="7"/>
  <c r="J359" i="7"/>
  <c r="J371" i="7"/>
  <c r="J372" i="7"/>
  <c r="J383" i="7"/>
  <c r="J395" i="7"/>
  <c r="J407" i="7"/>
  <c r="J419" i="7"/>
  <c r="J420" i="7"/>
  <c r="J467" i="7"/>
  <c r="J479" i="7"/>
  <c r="J491" i="7"/>
  <c r="J492" i="7"/>
  <c r="J503" i="7"/>
  <c r="J515" i="7"/>
  <c r="J527" i="7"/>
  <c r="J539" i="7"/>
  <c r="J540" i="7"/>
  <c r="K551" i="7"/>
  <c r="K599" i="7"/>
  <c r="K611" i="7"/>
  <c r="K612" i="7"/>
  <c r="K623" i="7"/>
  <c r="K635" i="7"/>
  <c r="K647" i="7"/>
  <c r="K659" i="7"/>
  <c r="K660" i="7"/>
  <c r="K671" i="7"/>
  <c r="K683" i="7"/>
  <c r="K695" i="7"/>
  <c r="K708" i="7"/>
  <c r="K709" i="7"/>
  <c r="K743" i="7"/>
  <c r="K755" i="7"/>
  <c r="K767" i="7"/>
  <c r="K779" i="7"/>
  <c r="K780" i="7"/>
  <c r="K791" i="7"/>
  <c r="J576" i="7"/>
  <c r="J649" i="7"/>
  <c r="J732" i="7"/>
  <c r="J733" i="7"/>
  <c r="K816" i="7"/>
  <c r="K888" i="7"/>
  <c r="J828" i="7"/>
  <c r="J912" i="7"/>
  <c r="J913" i="7"/>
  <c r="J960" i="7"/>
  <c r="J9" i="7"/>
  <c r="K14" i="7"/>
  <c r="J21" i="7"/>
  <c r="K26" i="7"/>
  <c r="J33" i="7"/>
  <c r="K38" i="7"/>
  <c r="J45" i="7"/>
  <c r="J57" i="7"/>
  <c r="J69" i="7"/>
  <c r="J81" i="7"/>
  <c r="K86" i="7"/>
  <c r="J93" i="7"/>
  <c r="J105" i="7"/>
  <c r="J117" i="7"/>
  <c r="J129" i="7"/>
  <c r="J141" i="7"/>
  <c r="J153" i="7"/>
  <c r="K158" i="7"/>
  <c r="J165" i="7"/>
  <c r="J177" i="7"/>
  <c r="J189" i="7"/>
  <c r="J201" i="7"/>
  <c r="J213" i="7"/>
  <c r="J225" i="7"/>
  <c r="K230" i="7"/>
  <c r="J237" i="7"/>
  <c r="J249" i="7"/>
  <c r="J261" i="7"/>
  <c r="J273" i="7"/>
  <c r="K285" i="7"/>
  <c r="J292" i="7"/>
  <c r="K297" i="7"/>
  <c r="J304" i="7"/>
  <c r="K309" i="7"/>
  <c r="J316" i="7"/>
  <c r="K321" i="7"/>
  <c r="J328" i="7"/>
  <c r="K333" i="7"/>
  <c r="J340" i="7"/>
  <c r="K345" i="7"/>
  <c r="J352" i="7"/>
  <c r="K357" i="7"/>
  <c r="J364" i="7"/>
  <c r="K369" i="7"/>
  <c r="J376" i="7"/>
  <c r="K381" i="7"/>
  <c r="J388" i="7"/>
  <c r="K393" i="7"/>
  <c r="J400" i="7"/>
  <c r="K405" i="7"/>
  <c r="J412" i="7"/>
  <c r="K417" i="7"/>
  <c r="J424" i="7"/>
  <c r="K429" i="7"/>
  <c r="J436" i="7"/>
  <c r="K441" i="7"/>
  <c r="J448" i="7"/>
  <c r="K453" i="7"/>
  <c r="J460" i="7"/>
  <c r="K465" i="7"/>
  <c r="J472" i="7"/>
  <c r="K477" i="7"/>
  <c r="J484" i="7"/>
  <c r="K489" i="7"/>
  <c r="J496" i="7"/>
  <c r="K501" i="7"/>
  <c r="J508" i="7"/>
  <c r="K513" i="7"/>
  <c r="J520" i="7"/>
  <c r="K525" i="7"/>
  <c r="J532" i="7"/>
  <c r="K537" i="7"/>
  <c r="K544" i="7"/>
  <c r="J551" i="7"/>
  <c r="K556" i="7"/>
  <c r="J563" i="7"/>
  <c r="K568" i="7"/>
  <c r="J575" i="7"/>
  <c r="K580" i="7"/>
  <c r="J587" i="7"/>
  <c r="K592" i="7"/>
  <c r="J599" i="7"/>
  <c r="K604" i="7"/>
  <c r="J611" i="7"/>
  <c r="K616" i="7"/>
  <c r="J623" i="7"/>
  <c r="K628" i="7"/>
  <c r="J635" i="7"/>
  <c r="K640" i="7"/>
  <c r="J647" i="7"/>
  <c r="K652" i="7"/>
  <c r="J659" i="7"/>
  <c r="K664" i="7"/>
  <c r="J671" i="7"/>
  <c r="K676" i="7"/>
  <c r="J683" i="7"/>
  <c r="K688" i="7"/>
  <c r="J695" i="7"/>
  <c r="K700" i="7"/>
  <c r="J707" i="7"/>
  <c r="K712" i="7"/>
  <c r="J719" i="7"/>
  <c r="K724" i="7"/>
  <c r="J731" i="7"/>
  <c r="K736" i="7"/>
  <c r="J743" i="7"/>
  <c r="K748" i="7"/>
  <c r="J755" i="7"/>
  <c r="K760" i="7"/>
  <c r="J767" i="7"/>
  <c r="K772" i="7"/>
  <c r="J779" i="7"/>
  <c r="K784" i="7"/>
  <c r="J791" i="7"/>
  <c r="K796" i="7"/>
  <c r="J810" i="7"/>
  <c r="J822" i="7"/>
  <c r="J834" i="7"/>
  <c r="J846" i="7"/>
  <c r="J858" i="7"/>
  <c r="J870" i="7"/>
  <c r="J882" i="7"/>
  <c r="J894" i="7"/>
  <c r="J906" i="7"/>
  <c r="J918" i="7"/>
  <c r="J930" i="7"/>
  <c r="K942" i="7"/>
  <c r="K954" i="7"/>
  <c r="K966" i="7"/>
  <c r="K978" i="7"/>
  <c r="K990" i="7"/>
  <c r="J1004" i="7"/>
  <c r="J1016" i="7"/>
  <c r="J1028" i="7"/>
  <c r="J1040" i="7"/>
  <c r="A3" i="7"/>
  <c r="A4" i="7"/>
  <c r="A5" i="7"/>
  <c r="A6" i="7"/>
  <c r="A7" i="7"/>
  <c r="A8" i="7"/>
  <c r="A9" i="7"/>
  <c r="A10" i="7"/>
  <c r="A11" i="7"/>
  <c r="A12" i="7"/>
  <c r="A13" i="7"/>
  <c r="A14" i="7"/>
  <c r="I14" i="7" s="1"/>
  <c r="A15" i="7"/>
  <c r="A16" i="7"/>
  <c r="A17" i="7"/>
  <c r="A18" i="7"/>
  <c r="A19" i="7"/>
  <c r="A20" i="7"/>
  <c r="A21" i="7"/>
  <c r="A22" i="7"/>
  <c r="A23" i="7"/>
  <c r="A24" i="7"/>
  <c r="A25" i="7"/>
  <c r="A26" i="7"/>
  <c r="I26" i="7" s="1"/>
  <c r="A27" i="7"/>
  <c r="A28" i="7"/>
  <c r="A29" i="7"/>
  <c r="A30" i="7"/>
  <c r="A31" i="7"/>
  <c r="A32" i="7"/>
  <c r="A33" i="7"/>
  <c r="A34" i="7"/>
  <c r="A35" i="7"/>
  <c r="A36" i="7"/>
  <c r="A37" i="7"/>
  <c r="A38" i="7"/>
  <c r="I38" i="7" s="1"/>
  <c r="A39" i="7"/>
  <c r="A40" i="7"/>
  <c r="A41" i="7"/>
  <c r="A42" i="7"/>
  <c r="A43" i="7"/>
  <c r="A44" i="7"/>
  <c r="A45" i="7"/>
  <c r="A46" i="7"/>
  <c r="A47" i="7"/>
  <c r="A48" i="7"/>
  <c r="A49" i="7"/>
  <c r="A50" i="7"/>
  <c r="I50" i="7" s="1"/>
  <c r="A51" i="7"/>
  <c r="A52" i="7"/>
  <c r="A53" i="7"/>
  <c r="A54" i="7"/>
  <c r="A55" i="7"/>
  <c r="A56" i="7"/>
  <c r="A57" i="7"/>
  <c r="A58" i="7"/>
  <c r="A59" i="7"/>
  <c r="A60" i="7"/>
  <c r="A61" i="7"/>
  <c r="A62" i="7"/>
  <c r="I62" i="7" s="1"/>
  <c r="A63" i="7"/>
  <c r="A64" i="7"/>
  <c r="A65" i="7"/>
  <c r="A66" i="7"/>
  <c r="A67" i="7"/>
  <c r="A68" i="7"/>
  <c r="A69" i="7"/>
  <c r="A70" i="7"/>
  <c r="A71" i="7"/>
  <c r="A72" i="7"/>
  <c r="A73" i="7"/>
  <c r="A74" i="7"/>
  <c r="I74" i="7" s="1"/>
  <c r="A75" i="7"/>
  <c r="A76" i="7"/>
  <c r="A77" i="7"/>
  <c r="A78" i="7"/>
  <c r="A79" i="7"/>
  <c r="A80" i="7"/>
  <c r="A81" i="7"/>
  <c r="A82" i="7"/>
  <c r="A83" i="7"/>
  <c r="A84" i="7"/>
  <c r="A85" i="7"/>
  <c r="A86" i="7"/>
  <c r="I86" i="7" s="1"/>
  <c r="A87" i="7"/>
  <c r="A88" i="7"/>
  <c r="A89" i="7"/>
  <c r="A90" i="7"/>
  <c r="A91" i="7"/>
  <c r="A92" i="7"/>
  <c r="A93" i="7"/>
  <c r="A94" i="7"/>
  <c r="A95" i="7"/>
  <c r="A96" i="7"/>
  <c r="A97" i="7"/>
  <c r="A98" i="7"/>
  <c r="I98" i="7" s="1"/>
  <c r="A99" i="7"/>
  <c r="A100" i="7"/>
  <c r="A101" i="7"/>
  <c r="A102" i="7"/>
  <c r="A103" i="7"/>
  <c r="A104" i="7"/>
  <c r="A105" i="7"/>
  <c r="A106" i="7"/>
  <c r="A107" i="7"/>
  <c r="A108" i="7"/>
  <c r="A109" i="7"/>
  <c r="A110" i="7"/>
  <c r="I110" i="7" s="1"/>
  <c r="A111" i="7"/>
  <c r="A112" i="7"/>
  <c r="A113" i="7"/>
  <c r="A114" i="7"/>
  <c r="A115" i="7"/>
  <c r="A116" i="7"/>
  <c r="A117" i="7"/>
  <c r="A118" i="7"/>
  <c r="A119" i="7"/>
  <c r="A120" i="7"/>
  <c r="A121" i="7"/>
  <c r="A122" i="7"/>
  <c r="I122" i="7" s="1"/>
  <c r="A123" i="7"/>
  <c r="A124" i="7"/>
  <c r="A125" i="7"/>
  <c r="A126" i="7"/>
  <c r="A127" i="7"/>
  <c r="A128" i="7"/>
  <c r="A129" i="7"/>
  <c r="A130" i="7"/>
  <c r="A131" i="7"/>
  <c r="A132" i="7"/>
  <c r="A133" i="7"/>
  <c r="A134" i="7"/>
  <c r="I134" i="7" s="1"/>
  <c r="A135" i="7"/>
  <c r="A136" i="7"/>
  <c r="A137" i="7"/>
  <c r="A138" i="7"/>
  <c r="A139" i="7"/>
  <c r="A140" i="7"/>
  <c r="A141" i="7"/>
  <c r="A142" i="7"/>
  <c r="A143" i="7"/>
  <c r="A144" i="7"/>
  <c r="A145" i="7"/>
  <c r="A146" i="7"/>
  <c r="I146" i="7" s="1"/>
  <c r="A147" i="7"/>
  <c r="A148" i="7"/>
  <c r="A149" i="7"/>
  <c r="A150" i="7"/>
  <c r="A151" i="7"/>
  <c r="A152" i="7"/>
  <c r="A153" i="7"/>
  <c r="A154" i="7"/>
  <c r="A155" i="7"/>
  <c r="A156" i="7"/>
  <c r="A157" i="7"/>
  <c r="A158" i="7"/>
  <c r="I158" i="7" s="1"/>
  <c r="A159" i="7"/>
  <c r="A160" i="7"/>
  <c r="A161" i="7"/>
  <c r="A162" i="7"/>
  <c r="A163" i="7"/>
  <c r="A164" i="7"/>
  <c r="A165" i="7"/>
  <c r="A166" i="7"/>
  <c r="A167" i="7"/>
  <c r="A168" i="7"/>
  <c r="A169" i="7"/>
  <c r="A170" i="7"/>
  <c r="I170" i="7" s="1"/>
  <c r="A171" i="7"/>
  <c r="A172" i="7"/>
  <c r="A173" i="7"/>
  <c r="A174" i="7"/>
  <c r="A175" i="7"/>
  <c r="A176" i="7"/>
  <c r="A177" i="7"/>
  <c r="A178" i="7"/>
  <c r="A179" i="7"/>
  <c r="A180" i="7"/>
  <c r="A181" i="7"/>
  <c r="A182" i="7"/>
  <c r="I182" i="7" s="1"/>
  <c r="A183" i="7"/>
  <c r="A184" i="7"/>
  <c r="A185" i="7"/>
  <c r="A186" i="7"/>
  <c r="A187" i="7"/>
  <c r="A188" i="7"/>
  <c r="A189" i="7"/>
  <c r="A190" i="7"/>
  <c r="A191" i="7"/>
  <c r="A192" i="7"/>
  <c r="A193" i="7"/>
  <c r="A194" i="7"/>
  <c r="I194" i="7" s="1"/>
  <c r="A195" i="7"/>
  <c r="A196" i="7"/>
  <c r="A197" i="7"/>
  <c r="A198" i="7"/>
  <c r="A199" i="7"/>
  <c r="A200" i="7"/>
  <c r="A201" i="7"/>
  <c r="A202" i="7"/>
  <c r="A203" i="7"/>
  <c r="A204" i="7"/>
  <c r="A205" i="7"/>
  <c r="A206" i="7"/>
  <c r="I206" i="7" s="1"/>
  <c r="A207" i="7"/>
  <c r="A208" i="7"/>
  <c r="A209" i="7"/>
  <c r="A210" i="7"/>
  <c r="A211" i="7"/>
  <c r="A212" i="7"/>
  <c r="A213" i="7"/>
  <c r="A214" i="7"/>
  <c r="A215" i="7"/>
  <c r="A216" i="7"/>
  <c r="A217" i="7"/>
  <c r="A218" i="7"/>
  <c r="I218" i="7" s="1"/>
  <c r="A219" i="7"/>
  <c r="A220" i="7"/>
  <c r="A221" i="7"/>
  <c r="A222" i="7"/>
  <c r="A223" i="7"/>
  <c r="A224" i="7"/>
  <c r="A225" i="7"/>
  <c r="A226" i="7"/>
  <c r="A227" i="7"/>
  <c r="A228" i="7"/>
  <c r="A229" i="7"/>
  <c r="A230" i="7"/>
  <c r="I230" i="7" s="1"/>
  <c r="A231" i="7"/>
  <c r="A232" i="7"/>
  <c r="A233" i="7"/>
  <c r="A234" i="7"/>
  <c r="A235" i="7"/>
  <c r="A236" i="7"/>
  <c r="A237" i="7"/>
  <c r="A238" i="7"/>
  <c r="A239" i="7"/>
  <c r="A240" i="7"/>
  <c r="A241" i="7"/>
  <c r="A242" i="7"/>
  <c r="I242" i="7" s="1"/>
  <c r="A243" i="7"/>
  <c r="A244" i="7"/>
  <c r="A245" i="7"/>
  <c r="A246" i="7"/>
  <c r="A247" i="7"/>
  <c r="A248" i="7"/>
  <c r="A249" i="7"/>
  <c r="A250" i="7"/>
  <c r="A251" i="7"/>
  <c r="A252" i="7"/>
  <c r="A253" i="7"/>
  <c r="A254" i="7"/>
  <c r="I254" i="7" s="1"/>
  <c r="A255" i="7"/>
  <c r="A256" i="7"/>
  <c r="A257" i="7"/>
  <c r="A258" i="7"/>
  <c r="A259" i="7"/>
  <c r="A260" i="7"/>
  <c r="A261" i="7"/>
  <c r="A262" i="7"/>
  <c r="A263" i="7"/>
  <c r="A264" i="7"/>
  <c r="A265" i="7"/>
  <c r="A266" i="7"/>
  <c r="I266" i="7" s="1"/>
  <c r="A267" i="7"/>
  <c r="A268" i="7"/>
  <c r="A269" i="7"/>
  <c r="A270" i="7"/>
  <c r="A271" i="7"/>
  <c r="A272" i="7"/>
  <c r="A273" i="7"/>
  <c r="A274" i="7"/>
  <c r="A275" i="7"/>
  <c r="A276" i="7"/>
  <c r="A277" i="7"/>
  <c r="A278" i="7"/>
  <c r="I278" i="7" s="1"/>
  <c r="A279" i="7"/>
  <c r="A280" i="7"/>
  <c r="A281" i="7"/>
  <c r="A282" i="7"/>
  <c r="A283" i="7"/>
  <c r="A284" i="7"/>
  <c r="A285" i="7"/>
  <c r="A286" i="7"/>
  <c r="A287" i="7"/>
  <c r="A288" i="7"/>
  <c r="A289" i="7"/>
  <c r="A290" i="7"/>
  <c r="I290" i="7" s="1"/>
  <c r="A291" i="7"/>
  <c r="A292" i="7"/>
  <c r="A293" i="7"/>
  <c r="A294" i="7"/>
  <c r="A295" i="7"/>
  <c r="A296" i="7"/>
  <c r="A297" i="7"/>
  <c r="A298" i="7"/>
  <c r="A299" i="7"/>
  <c r="A300" i="7"/>
  <c r="A301" i="7"/>
  <c r="A302" i="7"/>
  <c r="I302" i="7" s="1"/>
  <c r="A303" i="7"/>
  <c r="A304" i="7"/>
  <c r="A305" i="7"/>
  <c r="A306" i="7"/>
  <c r="A307" i="7"/>
  <c r="A308" i="7"/>
  <c r="A309" i="7"/>
  <c r="A310" i="7"/>
  <c r="A311" i="7"/>
  <c r="A312" i="7"/>
  <c r="A313" i="7"/>
  <c r="A314" i="7"/>
  <c r="I314" i="7" s="1"/>
  <c r="A315" i="7"/>
  <c r="A316" i="7"/>
  <c r="A317" i="7"/>
  <c r="A318" i="7"/>
  <c r="A319" i="7"/>
  <c r="A320" i="7"/>
  <c r="A321" i="7"/>
  <c r="A322" i="7"/>
  <c r="A323" i="7"/>
  <c r="A324" i="7"/>
  <c r="A325" i="7"/>
  <c r="A326" i="7"/>
  <c r="I326" i="7" s="1"/>
  <c r="A327" i="7"/>
  <c r="A328" i="7"/>
  <c r="A329" i="7"/>
  <c r="A330" i="7"/>
  <c r="A331" i="7"/>
  <c r="A332" i="7"/>
  <c r="A333" i="7"/>
  <c r="A334" i="7"/>
  <c r="A335" i="7"/>
  <c r="A336" i="7"/>
  <c r="A337" i="7"/>
  <c r="A338" i="7"/>
  <c r="I338" i="7" s="1"/>
  <c r="A339" i="7"/>
  <c r="A340" i="7"/>
  <c r="A341" i="7"/>
  <c r="A342" i="7"/>
  <c r="A343" i="7"/>
  <c r="A344" i="7"/>
  <c r="A345" i="7"/>
  <c r="A346" i="7"/>
  <c r="A347" i="7"/>
  <c r="A348" i="7"/>
  <c r="A349" i="7"/>
  <c r="A350" i="7"/>
  <c r="I350" i="7" s="1"/>
  <c r="A351" i="7"/>
  <c r="A352" i="7"/>
  <c r="A353" i="7"/>
  <c r="A354" i="7"/>
  <c r="A355" i="7"/>
  <c r="A356" i="7"/>
  <c r="A357" i="7"/>
  <c r="A358" i="7"/>
  <c r="A359" i="7"/>
  <c r="A360" i="7"/>
  <c r="A361" i="7"/>
  <c r="A362" i="7"/>
  <c r="I362" i="7" s="1"/>
  <c r="A363" i="7"/>
  <c r="A364" i="7"/>
  <c r="A365" i="7"/>
  <c r="A366" i="7"/>
  <c r="A367" i="7"/>
  <c r="A368" i="7"/>
  <c r="A369" i="7"/>
  <c r="A370" i="7"/>
  <c r="A371" i="7"/>
  <c r="A372" i="7"/>
  <c r="A373" i="7"/>
  <c r="A374" i="7"/>
  <c r="I374" i="7" s="1"/>
  <c r="A375" i="7"/>
  <c r="A376" i="7"/>
  <c r="A377" i="7"/>
  <c r="A378" i="7"/>
  <c r="A379" i="7"/>
  <c r="A380" i="7"/>
  <c r="A381" i="7"/>
  <c r="A382" i="7"/>
  <c r="A383" i="7"/>
  <c r="A384" i="7"/>
  <c r="A385" i="7"/>
  <c r="A386" i="7"/>
  <c r="I386" i="7" s="1"/>
  <c r="A387" i="7"/>
  <c r="A388" i="7"/>
  <c r="A389" i="7"/>
  <c r="A390" i="7"/>
  <c r="A391" i="7"/>
  <c r="A392" i="7"/>
  <c r="A393" i="7"/>
  <c r="A394" i="7"/>
  <c r="A395" i="7"/>
  <c r="A396" i="7"/>
  <c r="A397" i="7"/>
  <c r="A398" i="7"/>
  <c r="I398" i="7" s="1"/>
  <c r="A399" i="7"/>
  <c r="A400" i="7"/>
  <c r="A401" i="7"/>
  <c r="A402" i="7"/>
  <c r="A403" i="7"/>
  <c r="A404" i="7"/>
  <c r="A405" i="7"/>
  <c r="A406" i="7"/>
  <c r="A407" i="7"/>
  <c r="A408" i="7"/>
  <c r="A409" i="7"/>
  <c r="A410" i="7"/>
  <c r="I410" i="7" s="1"/>
  <c r="A411" i="7"/>
  <c r="A412" i="7"/>
  <c r="A413" i="7"/>
  <c r="A414" i="7"/>
  <c r="A415" i="7"/>
  <c r="A416" i="7"/>
  <c r="A417" i="7"/>
  <c r="A418" i="7"/>
  <c r="A419" i="7"/>
  <c r="A420" i="7"/>
  <c r="A421" i="7"/>
  <c r="A422" i="7"/>
  <c r="I422" i="7" s="1"/>
  <c r="A423" i="7"/>
  <c r="A424" i="7"/>
  <c r="A425" i="7"/>
  <c r="A426" i="7"/>
  <c r="A427" i="7"/>
  <c r="A428" i="7"/>
  <c r="A429" i="7"/>
  <c r="A430" i="7"/>
  <c r="A431" i="7"/>
  <c r="A432" i="7"/>
  <c r="A433" i="7"/>
  <c r="A434" i="7"/>
  <c r="I434" i="7" s="1"/>
  <c r="A435" i="7"/>
  <c r="A436" i="7"/>
  <c r="A437" i="7"/>
  <c r="A438" i="7"/>
  <c r="A439" i="7"/>
  <c r="A440" i="7"/>
  <c r="A441" i="7"/>
  <c r="A442" i="7"/>
  <c r="A443" i="7"/>
  <c r="A444" i="7"/>
  <c r="A445" i="7"/>
  <c r="A446" i="7"/>
  <c r="I446" i="7" s="1"/>
  <c r="A447" i="7"/>
  <c r="A448" i="7"/>
  <c r="A449" i="7"/>
  <c r="A450" i="7"/>
  <c r="A451" i="7"/>
  <c r="A452" i="7"/>
  <c r="A453" i="7"/>
  <c r="A454" i="7"/>
  <c r="A455" i="7"/>
  <c r="A456" i="7"/>
  <c r="A457" i="7"/>
  <c r="A458" i="7"/>
  <c r="I458" i="7" s="1"/>
  <c r="A459" i="7"/>
  <c r="A460" i="7"/>
  <c r="A461" i="7"/>
  <c r="A462" i="7"/>
  <c r="A463" i="7"/>
  <c r="A464" i="7"/>
  <c r="A465" i="7"/>
  <c r="A466" i="7"/>
  <c r="A467" i="7"/>
  <c r="A468" i="7"/>
  <c r="A469" i="7"/>
  <c r="A470" i="7"/>
  <c r="I470" i="7" s="1"/>
  <c r="A471" i="7"/>
  <c r="A472" i="7"/>
  <c r="A473" i="7"/>
  <c r="A474" i="7"/>
  <c r="A475" i="7"/>
  <c r="A476" i="7"/>
  <c r="A477" i="7"/>
  <c r="A478" i="7"/>
  <c r="A479" i="7"/>
  <c r="A480" i="7"/>
  <c r="A481" i="7"/>
  <c r="A482" i="7"/>
  <c r="I482" i="7" s="1"/>
  <c r="A483" i="7"/>
  <c r="A484" i="7"/>
  <c r="A485" i="7"/>
  <c r="A486" i="7"/>
  <c r="A487" i="7"/>
  <c r="A488" i="7"/>
  <c r="A489" i="7"/>
  <c r="A490" i="7"/>
  <c r="A491" i="7"/>
  <c r="A492" i="7"/>
  <c r="A493" i="7"/>
  <c r="A494" i="7"/>
  <c r="I494" i="7" s="1"/>
  <c r="A495" i="7"/>
  <c r="A496" i="7"/>
  <c r="A497" i="7"/>
  <c r="A498" i="7"/>
  <c r="A499" i="7"/>
  <c r="A500" i="7"/>
  <c r="A501" i="7"/>
  <c r="A502" i="7"/>
  <c r="A503" i="7"/>
  <c r="A504" i="7"/>
  <c r="A505" i="7"/>
  <c r="A506" i="7"/>
  <c r="I506" i="7" s="1"/>
  <c r="A507" i="7"/>
  <c r="A508" i="7"/>
  <c r="A509" i="7"/>
  <c r="A510" i="7"/>
  <c r="A511" i="7"/>
  <c r="A512" i="7"/>
  <c r="A513" i="7"/>
  <c r="A514" i="7"/>
  <c r="A515" i="7"/>
  <c r="A516" i="7"/>
  <c r="A517" i="7"/>
  <c r="A518" i="7"/>
  <c r="I518" i="7" s="1"/>
  <c r="A519" i="7"/>
  <c r="A520" i="7"/>
  <c r="A521" i="7"/>
  <c r="A522" i="7"/>
  <c r="A523" i="7"/>
  <c r="A524" i="7"/>
  <c r="A525" i="7"/>
  <c r="A526" i="7"/>
  <c r="A527" i="7"/>
  <c r="A528" i="7"/>
  <c r="A529" i="7"/>
  <c r="A530" i="7"/>
  <c r="I530" i="7" s="1"/>
  <c r="A531" i="7"/>
  <c r="A532" i="7"/>
  <c r="A533" i="7"/>
  <c r="A534" i="7"/>
  <c r="A535" i="7"/>
  <c r="A536" i="7"/>
  <c r="A537" i="7"/>
  <c r="A538" i="7"/>
  <c r="A539" i="7"/>
  <c r="A540" i="7"/>
  <c r="A541" i="7"/>
  <c r="A542" i="7"/>
  <c r="I542" i="7" s="1"/>
  <c r="A543" i="7"/>
  <c r="A544" i="7"/>
  <c r="A545" i="7"/>
  <c r="A546" i="7"/>
  <c r="A547" i="7"/>
  <c r="A548" i="7"/>
  <c r="A549" i="7"/>
  <c r="A550" i="7"/>
  <c r="A551" i="7"/>
  <c r="A552" i="7"/>
  <c r="A553" i="7"/>
  <c r="A554" i="7"/>
  <c r="I554" i="7" s="1"/>
  <c r="A555" i="7"/>
  <c r="A556" i="7"/>
  <c r="A557" i="7"/>
  <c r="A558" i="7"/>
  <c r="A559" i="7"/>
  <c r="A560" i="7"/>
  <c r="A561" i="7"/>
  <c r="A562" i="7"/>
  <c r="A563" i="7"/>
  <c r="A564" i="7"/>
  <c r="A565" i="7"/>
  <c r="A566" i="7"/>
  <c r="I566" i="7" s="1"/>
  <c r="A567" i="7"/>
  <c r="A568" i="7"/>
  <c r="A569" i="7"/>
  <c r="A570" i="7"/>
  <c r="A571" i="7"/>
  <c r="A572" i="7"/>
  <c r="A573" i="7"/>
  <c r="A574" i="7"/>
  <c r="A575" i="7"/>
  <c r="A576" i="7"/>
  <c r="A577" i="7"/>
  <c r="A578" i="7"/>
  <c r="I578" i="7" s="1"/>
  <c r="A579" i="7"/>
  <c r="A580" i="7"/>
  <c r="A581" i="7"/>
  <c r="A582" i="7"/>
  <c r="A583" i="7"/>
  <c r="A584" i="7"/>
  <c r="A585" i="7"/>
  <c r="A586" i="7"/>
  <c r="A587" i="7"/>
  <c r="A588" i="7"/>
  <c r="A589" i="7"/>
  <c r="A590" i="7"/>
  <c r="I590" i="7" s="1"/>
  <c r="A591" i="7"/>
  <c r="A592" i="7"/>
  <c r="A593" i="7"/>
  <c r="A594" i="7"/>
  <c r="A595" i="7"/>
  <c r="A596" i="7"/>
  <c r="A597" i="7"/>
  <c r="A598" i="7"/>
  <c r="A599" i="7"/>
  <c r="A600" i="7"/>
  <c r="A601" i="7"/>
  <c r="A602" i="7"/>
  <c r="I602" i="7" s="1"/>
  <c r="A603" i="7"/>
  <c r="A604" i="7"/>
  <c r="A605" i="7"/>
  <c r="A606" i="7"/>
  <c r="A607" i="7"/>
  <c r="A608" i="7"/>
  <c r="A609" i="7"/>
  <c r="A610" i="7"/>
  <c r="A611" i="7"/>
  <c r="A612" i="7"/>
  <c r="A613" i="7"/>
  <c r="A614" i="7"/>
  <c r="I614" i="7" s="1"/>
  <c r="A615" i="7"/>
  <c r="A616" i="7"/>
  <c r="A617" i="7"/>
  <c r="A618" i="7"/>
  <c r="A619" i="7"/>
  <c r="A620" i="7"/>
  <c r="A621" i="7"/>
  <c r="A622" i="7"/>
  <c r="A623" i="7"/>
  <c r="A624" i="7"/>
  <c r="A625" i="7"/>
  <c r="A626" i="7"/>
  <c r="I626" i="7" s="1"/>
  <c r="A627" i="7"/>
  <c r="A628" i="7"/>
  <c r="A629" i="7"/>
  <c r="A630" i="7"/>
  <c r="A631" i="7"/>
  <c r="A632" i="7"/>
  <c r="A633" i="7"/>
  <c r="A634" i="7"/>
  <c r="A635" i="7"/>
  <c r="A636" i="7"/>
  <c r="A637" i="7"/>
  <c r="A638" i="7"/>
  <c r="I638" i="7" s="1"/>
  <c r="A639" i="7"/>
  <c r="A640" i="7"/>
  <c r="A641" i="7"/>
  <c r="A642" i="7"/>
  <c r="A643" i="7"/>
  <c r="A644" i="7"/>
  <c r="A645" i="7"/>
  <c r="A646" i="7"/>
  <c r="A647" i="7"/>
  <c r="A648" i="7"/>
  <c r="A649" i="7"/>
  <c r="A650" i="7"/>
  <c r="I650" i="7" s="1"/>
  <c r="A651" i="7"/>
  <c r="A652" i="7"/>
  <c r="A653" i="7"/>
  <c r="A654" i="7"/>
  <c r="A655" i="7"/>
  <c r="A656" i="7"/>
  <c r="A657" i="7"/>
  <c r="A658" i="7"/>
  <c r="A659" i="7"/>
  <c r="A660" i="7"/>
  <c r="A661" i="7"/>
  <c r="A662" i="7"/>
  <c r="I662" i="7" s="1"/>
  <c r="A663" i="7"/>
  <c r="A664" i="7"/>
  <c r="A665" i="7"/>
  <c r="A666" i="7"/>
  <c r="A667" i="7"/>
  <c r="A668" i="7"/>
  <c r="A669" i="7"/>
  <c r="A670" i="7"/>
  <c r="A671" i="7"/>
  <c r="A672" i="7"/>
  <c r="A673" i="7"/>
  <c r="A674" i="7"/>
  <c r="I674" i="7" s="1"/>
  <c r="A675" i="7"/>
  <c r="A676" i="7"/>
  <c r="A677" i="7"/>
  <c r="A678" i="7"/>
  <c r="A679" i="7"/>
  <c r="A680" i="7"/>
  <c r="A681" i="7"/>
  <c r="A682" i="7"/>
  <c r="A683" i="7"/>
  <c r="A684" i="7"/>
  <c r="A685" i="7"/>
  <c r="A686" i="7"/>
  <c r="I686" i="7" s="1"/>
  <c r="A687" i="7"/>
  <c r="A688" i="7"/>
  <c r="A689" i="7"/>
  <c r="A690" i="7"/>
  <c r="A691" i="7"/>
  <c r="A692" i="7"/>
  <c r="A693" i="7"/>
  <c r="A694" i="7"/>
  <c r="A695" i="7"/>
  <c r="A696" i="7"/>
  <c r="A697" i="7"/>
  <c r="A698" i="7"/>
  <c r="I698" i="7" s="1"/>
  <c r="A699" i="7"/>
  <c r="A700" i="7"/>
  <c r="A701" i="7"/>
  <c r="A702" i="7"/>
  <c r="A703" i="7"/>
  <c r="A704" i="7"/>
  <c r="A705" i="7"/>
  <c r="A706" i="7"/>
  <c r="A707" i="7"/>
  <c r="A708" i="7"/>
  <c r="A709" i="7"/>
  <c r="A710" i="7"/>
  <c r="I710" i="7" s="1"/>
  <c r="A711" i="7"/>
  <c r="A712" i="7"/>
  <c r="A713" i="7"/>
  <c r="A714" i="7"/>
  <c r="A715" i="7"/>
  <c r="A716" i="7"/>
  <c r="A717" i="7"/>
  <c r="A718" i="7"/>
  <c r="A719" i="7"/>
  <c r="A720" i="7"/>
  <c r="A721" i="7"/>
  <c r="A722" i="7"/>
  <c r="I722" i="7" s="1"/>
  <c r="A723" i="7"/>
  <c r="A724" i="7"/>
  <c r="A725" i="7"/>
  <c r="A726" i="7"/>
  <c r="A727" i="7"/>
  <c r="A728" i="7"/>
  <c r="A729" i="7"/>
  <c r="A730" i="7"/>
  <c r="A731" i="7"/>
  <c r="A732" i="7"/>
  <c r="A733" i="7"/>
  <c r="A734" i="7"/>
  <c r="I734" i="7" s="1"/>
  <c r="A735" i="7"/>
  <c r="A736" i="7"/>
  <c r="A737" i="7"/>
  <c r="A738" i="7"/>
  <c r="A739" i="7"/>
  <c r="A740" i="7"/>
  <c r="A741" i="7"/>
  <c r="A742" i="7"/>
  <c r="A743" i="7"/>
  <c r="A744" i="7"/>
  <c r="A745" i="7"/>
  <c r="A746" i="7"/>
  <c r="I746" i="7" s="1"/>
  <c r="A747" i="7"/>
  <c r="A748" i="7"/>
  <c r="A749" i="7"/>
  <c r="A750" i="7"/>
  <c r="A751" i="7"/>
  <c r="A752" i="7"/>
  <c r="A753" i="7"/>
  <c r="A754" i="7"/>
  <c r="A755" i="7"/>
  <c r="A756" i="7"/>
  <c r="A757" i="7"/>
  <c r="A758" i="7"/>
  <c r="I758" i="7" s="1"/>
  <c r="A759" i="7"/>
  <c r="A760" i="7"/>
  <c r="A761" i="7"/>
  <c r="A762" i="7"/>
  <c r="A763" i="7"/>
  <c r="A764" i="7"/>
  <c r="A765" i="7"/>
  <c r="A766" i="7"/>
  <c r="A767" i="7"/>
  <c r="A768" i="7"/>
  <c r="A769" i="7"/>
  <c r="A770" i="7"/>
  <c r="I770" i="7" s="1"/>
  <c r="A771" i="7"/>
  <c r="A772" i="7"/>
  <c r="A773" i="7"/>
  <c r="A774" i="7"/>
  <c r="A775" i="7"/>
  <c r="A776" i="7"/>
  <c r="A777" i="7"/>
  <c r="A778" i="7"/>
  <c r="A779" i="7"/>
  <c r="A780" i="7"/>
  <c r="A781" i="7"/>
  <c r="A782" i="7"/>
  <c r="I782" i="7" s="1"/>
  <c r="A783" i="7"/>
  <c r="A784" i="7"/>
  <c r="A785" i="7"/>
  <c r="A786" i="7"/>
  <c r="A787" i="7"/>
  <c r="A788" i="7"/>
  <c r="A789" i="7"/>
  <c r="A790" i="7"/>
  <c r="A791" i="7"/>
  <c r="A792" i="7"/>
  <c r="A793" i="7"/>
  <c r="A794" i="7"/>
  <c r="I794" i="7" s="1"/>
  <c r="A795" i="7"/>
  <c r="A796" i="7"/>
  <c r="A797" i="7"/>
  <c r="A798" i="7"/>
  <c r="A799" i="7"/>
  <c r="A800" i="7"/>
  <c r="A801" i="7"/>
  <c r="A802" i="7"/>
  <c r="A803" i="7"/>
  <c r="A804" i="7"/>
  <c r="A805" i="7"/>
  <c r="A806" i="7"/>
  <c r="I806" i="7" s="1"/>
  <c r="A807" i="7"/>
  <c r="A808" i="7"/>
  <c r="A809" i="7"/>
  <c r="A810" i="7"/>
  <c r="A811" i="7"/>
  <c r="A812" i="7"/>
  <c r="A813" i="7"/>
  <c r="A814" i="7"/>
  <c r="A815" i="7"/>
  <c r="A816" i="7"/>
  <c r="A817" i="7"/>
  <c r="A818" i="7"/>
  <c r="I818" i="7" s="1"/>
  <c r="A819" i="7"/>
  <c r="A820" i="7"/>
  <c r="A821" i="7"/>
  <c r="A822" i="7"/>
  <c r="A823" i="7"/>
  <c r="A824" i="7"/>
  <c r="A825" i="7"/>
  <c r="A826" i="7"/>
  <c r="A827" i="7"/>
  <c r="A828" i="7"/>
  <c r="A829" i="7"/>
  <c r="A830" i="7"/>
  <c r="I830" i="7" s="1"/>
  <c r="A831" i="7"/>
  <c r="A832" i="7"/>
  <c r="A833" i="7"/>
  <c r="A834" i="7"/>
  <c r="A835" i="7"/>
  <c r="A836" i="7"/>
  <c r="A837" i="7"/>
  <c r="A838" i="7"/>
  <c r="A839" i="7"/>
  <c r="A840" i="7"/>
  <c r="A841" i="7"/>
  <c r="A842" i="7"/>
  <c r="I842" i="7" s="1"/>
  <c r="A843" i="7"/>
  <c r="A844" i="7"/>
  <c r="A845" i="7"/>
  <c r="A846" i="7"/>
  <c r="A847" i="7"/>
  <c r="A848" i="7"/>
  <c r="A849" i="7"/>
  <c r="A850" i="7"/>
  <c r="A851" i="7"/>
  <c r="A852" i="7"/>
  <c r="A853" i="7"/>
  <c r="A854" i="7"/>
  <c r="I854" i="7" s="1"/>
  <c r="A855" i="7"/>
  <c r="A856" i="7"/>
  <c r="A857" i="7"/>
  <c r="A858" i="7"/>
  <c r="A859" i="7"/>
  <c r="A860" i="7"/>
  <c r="A861" i="7"/>
  <c r="A862" i="7"/>
  <c r="A863" i="7"/>
  <c r="A864" i="7"/>
  <c r="A865" i="7"/>
  <c r="A866" i="7"/>
  <c r="I866" i="7" s="1"/>
  <c r="A867" i="7"/>
  <c r="A868" i="7"/>
  <c r="A869" i="7"/>
  <c r="A870" i="7"/>
  <c r="A871" i="7"/>
  <c r="A872" i="7"/>
  <c r="A873" i="7"/>
  <c r="A874" i="7"/>
  <c r="A875" i="7"/>
  <c r="A876" i="7"/>
  <c r="A877" i="7"/>
  <c r="A878" i="7"/>
  <c r="I878" i="7" s="1"/>
  <c r="A879" i="7"/>
  <c r="A880" i="7"/>
  <c r="A881" i="7"/>
  <c r="A882" i="7"/>
  <c r="A883" i="7"/>
  <c r="A884" i="7"/>
  <c r="A885" i="7"/>
  <c r="A886" i="7"/>
  <c r="A887" i="7"/>
  <c r="A888" i="7"/>
  <c r="A889" i="7"/>
  <c r="A890" i="7"/>
  <c r="I890" i="7" s="1"/>
  <c r="A891" i="7"/>
  <c r="A892" i="7"/>
  <c r="A893" i="7"/>
  <c r="A894" i="7"/>
  <c r="A895" i="7"/>
  <c r="A896" i="7"/>
  <c r="A897" i="7"/>
  <c r="A898" i="7"/>
  <c r="A899" i="7"/>
  <c r="A900" i="7"/>
  <c r="A901" i="7"/>
  <c r="A902" i="7"/>
  <c r="I902" i="7" s="1"/>
  <c r="A903" i="7"/>
  <c r="A904" i="7"/>
  <c r="A905" i="7"/>
  <c r="A906" i="7"/>
  <c r="A907" i="7"/>
  <c r="A908" i="7"/>
  <c r="A909" i="7"/>
  <c r="A910" i="7"/>
  <c r="A911" i="7"/>
  <c r="A912" i="7"/>
  <c r="A913" i="7"/>
  <c r="A914" i="7"/>
  <c r="I914" i="7" s="1"/>
  <c r="A915" i="7"/>
  <c r="A916" i="7"/>
  <c r="A917" i="7"/>
  <c r="A918" i="7"/>
  <c r="A919" i="7"/>
  <c r="A920" i="7"/>
  <c r="A921" i="7"/>
  <c r="A922" i="7"/>
  <c r="A923" i="7"/>
  <c r="A924" i="7"/>
  <c r="A925" i="7"/>
  <c r="A926" i="7"/>
  <c r="I926" i="7" s="1"/>
  <c r="A927" i="7"/>
  <c r="A928" i="7"/>
  <c r="A929" i="7"/>
  <c r="A930" i="7"/>
  <c r="A931" i="7"/>
  <c r="A932" i="7"/>
  <c r="A933" i="7"/>
  <c r="A934" i="7"/>
  <c r="A935" i="7"/>
  <c r="A936" i="7"/>
  <c r="A937" i="7"/>
  <c r="A938" i="7"/>
  <c r="I938" i="7" s="1"/>
  <c r="A939" i="7"/>
  <c r="A940" i="7"/>
  <c r="A941" i="7"/>
  <c r="A942" i="7"/>
  <c r="A943" i="7"/>
  <c r="A944" i="7"/>
  <c r="A945" i="7"/>
  <c r="A946" i="7"/>
  <c r="A947" i="7"/>
  <c r="A948" i="7"/>
  <c r="A949" i="7"/>
  <c r="A950" i="7"/>
  <c r="I950" i="7" s="1"/>
  <c r="A951" i="7"/>
  <c r="A952" i="7"/>
  <c r="A953" i="7"/>
  <c r="A954" i="7"/>
  <c r="A955" i="7"/>
  <c r="A956" i="7"/>
  <c r="A957" i="7"/>
  <c r="A958" i="7"/>
  <c r="A959" i="7"/>
  <c r="A960" i="7"/>
  <c r="A961" i="7"/>
  <c r="A962" i="7"/>
  <c r="I962" i="7" s="1"/>
  <c r="A963" i="7"/>
  <c r="A964" i="7"/>
  <c r="A965" i="7"/>
  <c r="A966" i="7"/>
  <c r="A967" i="7"/>
  <c r="A968" i="7"/>
  <c r="A969" i="7"/>
  <c r="A970" i="7"/>
  <c r="A971" i="7"/>
  <c r="A972" i="7"/>
  <c r="A973" i="7"/>
  <c r="A974" i="7"/>
  <c r="I974" i="7" s="1"/>
  <c r="A975" i="7"/>
  <c r="A976" i="7"/>
  <c r="A977" i="7"/>
  <c r="A978" i="7"/>
  <c r="A979" i="7"/>
  <c r="A980" i="7"/>
  <c r="A981" i="7"/>
  <c r="A982" i="7"/>
  <c r="A983" i="7"/>
  <c r="A984" i="7"/>
  <c r="A985" i="7"/>
  <c r="A986" i="7"/>
  <c r="I986" i="7" s="1"/>
  <c r="A987" i="7"/>
  <c r="A988" i="7"/>
  <c r="A989" i="7"/>
  <c r="A990" i="7"/>
  <c r="A991" i="7"/>
  <c r="A992" i="7"/>
  <c r="A993" i="7"/>
  <c r="A994" i="7"/>
  <c r="A995" i="7"/>
  <c r="A996" i="7"/>
  <c r="A997" i="7"/>
  <c r="A998" i="7"/>
  <c r="I998" i="7" s="1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I1010" i="7" s="1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I1022" i="7" s="1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I1034" i="7" s="1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I1046" i="7" s="1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I1058" i="7" s="1"/>
  <c r="A1059" i="7"/>
  <c r="A1060" i="7"/>
  <c r="A1061" i="7"/>
  <c r="A1062" i="7"/>
  <c r="A2" i="7"/>
  <c r="C3" i="8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663" i="7"/>
  <c r="O664" i="7"/>
  <c r="O665" i="7"/>
  <c r="O666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749" i="7"/>
  <c r="O750" i="7"/>
  <c r="O751" i="7"/>
  <c r="O752" i="7"/>
  <c r="O753" i="7"/>
  <c r="O754" i="7"/>
  <c r="O755" i="7"/>
  <c r="O756" i="7"/>
  <c r="O757" i="7"/>
  <c r="O758" i="7"/>
  <c r="O759" i="7"/>
  <c r="O760" i="7"/>
  <c r="O761" i="7"/>
  <c r="O762" i="7"/>
  <c r="O763" i="7"/>
  <c r="O764" i="7"/>
  <c r="O765" i="7"/>
  <c r="O766" i="7"/>
  <c r="O767" i="7"/>
  <c r="O768" i="7"/>
  <c r="O769" i="7"/>
  <c r="O770" i="7"/>
  <c r="O771" i="7"/>
  <c r="O772" i="7"/>
  <c r="O773" i="7"/>
  <c r="O774" i="7"/>
  <c r="O775" i="7"/>
  <c r="O776" i="7"/>
  <c r="O777" i="7"/>
  <c r="O778" i="7"/>
  <c r="O779" i="7"/>
  <c r="O780" i="7"/>
  <c r="O781" i="7"/>
  <c r="O782" i="7"/>
  <c r="O783" i="7"/>
  <c r="O784" i="7"/>
  <c r="O785" i="7"/>
  <c r="O786" i="7"/>
  <c r="O787" i="7"/>
  <c r="O788" i="7"/>
  <c r="O789" i="7"/>
  <c r="O790" i="7"/>
  <c r="O791" i="7"/>
  <c r="O792" i="7"/>
  <c r="O793" i="7"/>
  <c r="O794" i="7"/>
  <c r="O795" i="7"/>
  <c r="O796" i="7"/>
  <c r="O797" i="7"/>
  <c r="O798" i="7"/>
  <c r="O799" i="7"/>
  <c r="O800" i="7"/>
  <c r="O801" i="7"/>
  <c r="O802" i="7"/>
  <c r="O803" i="7"/>
  <c r="O804" i="7"/>
  <c r="O805" i="7"/>
  <c r="O806" i="7"/>
  <c r="O807" i="7"/>
  <c r="O808" i="7"/>
  <c r="O809" i="7"/>
  <c r="O810" i="7"/>
  <c r="O811" i="7"/>
  <c r="O812" i="7"/>
  <c r="O813" i="7"/>
  <c r="O814" i="7"/>
  <c r="O815" i="7"/>
  <c r="O816" i="7"/>
  <c r="O817" i="7"/>
  <c r="O818" i="7"/>
  <c r="O819" i="7"/>
  <c r="O820" i="7"/>
  <c r="O821" i="7"/>
  <c r="O822" i="7"/>
  <c r="O823" i="7"/>
  <c r="O824" i="7"/>
  <c r="O825" i="7"/>
  <c r="O826" i="7"/>
  <c r="O827" i="7"/>
  <c r="O828" i="7"/>
  <c r="O829" i="7"/>
  <c r="O830" i="7"/>
  <c r="O831" i="7"/>
  <c r="O832" i="7"/>
  <c r="O833" i="7"/>
  <c r="O834" i="7"/>
  <c r="O835" i="7"/>
  <c r="O836" i="7"/>
  <c r="O837" i="7"/>
  <c r="O838" i="7"/>
  <c r="O839" i="7"/>
  <c r="O840" i="7"/>
  <c r="O841" i="7"/>
  <c r="O842" i="7"/>
  <c r="O843" i="7"/>
  <c r="O844" i="7"/>
  <c r="O845" i="7"/>
  <c r="O846" i="7"/>
  <c r="O847" i="7"/>
  <c r="O848" i="7"/>
  <c r="O849" i="7"/>
  <c r="O850" i="7"/>
  <c r="O851" i="7"/>
  <c r="O852" i="7"/>
  <c r="O853" i="7"/>
  <c r="O854" i="7"/>
  <c r="O855" i="7"/>
  <c r="O856" i="7"/>
  <c r="O857" i="7"/>
  <c r="O858" i="7"/>
  <c r="O859" i="7"/>
  <c r="O860" i="7"/>
  <c r="O861" i="7"/>
  <c r="O862" i="7"/>
  <c r="O863" i="7"/>
  <c r="O864" i="7"/>
  <c r="O865" i="7"/>
  <c r="O866" i="7"/>
  <c r="O867" i="7"/>
  <c r="O868" i="7"/>
  <c r="O869" i="7"/>
  <c r="O870" i="7"/>
  <c r="O871" i="7"/>
  <c r="O872" i="7"/>
  <c r="O873" i="7"/>
  <c r="O874" i="7"/>
  <c r="O875" i="7"/>
  <c r="O876" i="7"/>
  <c r="O877" i="7"/>
  <c r="O878" i="7"/>
  <c r="O879" i="7"/>
  <c r="O880" i="7"/>
  <c r="O881" i="7"/>
  <c r="O882" i="7"/>
  <c r="O883" i="7"/>
  <c r="O884" i="7"/>
  <c r="O885" i="7"/>
  <c r="O886" i="7"/>
  <c r="O887" i="7"/>
  <c r="O888" i="7"/>
  <c r="O889" i="7"/>
  <c r="O890" i="7"/>
  <c r="O891" i="7"/>
  <c r="O892" i="7"/>
  <c r="O89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906" i="7"/>
  <c r="O907" i="7"/>
  <c r="O908" i="7"/>
  <c r="O909" i="7"/>
  <c r="O910" i="7"/>
  <c r="O911" i="7"/>
  <c r="O912" i="7"/>
  <c r="O913" i="7"/>
  <c r="O914" i="7"/>
  <c r="O915" i="7"/>
  <c r="O916" i="7"/>
  <c r="O917" i="7"/>
  <c r="O918" i="7"/>
  <c r="O919" i="7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941" i="7"/>
  <c r="O942" i="7"/>
  <c r="O943" i="7"/>
  <c r="O944" i="7"/>
  <c r="O945" i="7"/>
  <c r="O946" i="7"/>
  <c r="O947" i="7"/>
  <c r="O948" i="7"/>
  <c r="O949" i="7"/>
  <c r="O950" i="7"/>
  <c r="O951" i="7"/>
  <c r="O952" i="7"/>
  <c r="O953" i="7"/>
  <c r="O954" i="7"/>
  <c r="O955" i="7"/>
  <c r="O956" i="7"/>
  <c r="O957" i="7"/>
  <c r="O958" i="7"/>
  <c r="O959" i="7"/>
  <c r="O960" i="7"/>
  <c r="O961" i="7"/>
  <c r="O962" i="7"/>
  <c r="O963" i="7"/>
  <c r="O964" i="7"/>
  <c r="O965" i="7"/>
  <c r="O966" i="7"/>
  <c r="O967" i="7"/>
  <c r="O968" i="7"/>
  <c r="O969" i="7"/>
  <c r="O970" i="7"/>
  <c r="O971" i="7"/>
  <c r="O972" i="7"/>
  <c r="O973" i="7"/>
  <c r="O974" i="7"/>
  <c r="O975" i="7"/>
  <c r="O976" i="7"/>
  <c r="O977" i="7"/>
  <c r="O978" i="7"/>
  <c r="O979" i="7"/>
  <c r="O980" i="7"/>
  <c r="O981" i="7"/>
  <c r="O982" i="7"/>
  <c r="O983" i="7"/>
  <c r="O984" i="7"/>
  <c r="O985" i="7"/>
  <c r="O986" i="7"/>
  <c r="O987" i="7"/>
  <c r="O988" i="7"/>
  <c r="O989" i="7"/>
  <c r="O990" i="7"/>
  <c r="O991" i="7"/>
  <c r="O992" i="7"/>
  <c r="O993" i="7"/>
  <c r="O994" i="7"/>
  <c r="O995" i="7"/>
  <c r="O996" i="7"/>
  <c r="O997" i="7"/>
  <c r="O998" i="7"/>
  <c r="O999" i="7"/>
  <c r="O1000" i="7"/>
  <c r="O1001" i="7"/>
  <c r="O1002" i="7"/>
  <c r="O1003" i="7"/>
  <c r="O1004" i="7"/>
  <c r="O1005" i="7"/>
  <c r="O1006" i="7"/>
  <c r="O1007" i="7"/>
  <c r="O1008" i="7"/>
  <c r="O1009" i="7"/>
  <c r="O1010" i="7"/>
  <c r="O1011" i="7"/>
  <c r="O1013" i="7"/>
  <c r="O1014" i="7"/>
  <c r="O1015" i="7"/>
  <c r="O1016" i="7"/>
  <c r="O1017" i="7"/>
  <c r="O1018" i="7"/>
  <c r="O1019" i="7"/>
  <c r="O1020" i="7"/>
  <c r="O1021" i="7"/>
  <c r="O1022" i="7"/>
  <c r="O1023" i="7"/>
  <c r="O1025" i="7"/>
  <c r="O1026" i="7"/>
  <c r="O1027" i="7"/>
  <c r="O1028" i="7"/>
  <c r="O1029" i="7"/>
  <c r="O1030" i="7"/>
  <c r="O1031" i="7"/>
  <c r="O1032" i="7"/>
  <c r="O1033" i="7"/>
  <c r="O1034" i="7"/>
  <c r="O1035" i="7"/>
  <c r="O1037" i="7"/>
  <c r="O1038" i="7"/>
  <c r="O1039" i="7"/>
  <c r="O1040" i="7"/>
  <c r="O1041" i="7"/>
  <c r="O2" i="7"/>
  <c r="K2" i="7"/>
  <c r="K3" i="7"/>
  <c r="K4" i="7"/>
  <c r="K5" i="7"/>
  <c r="K6" i="7"/>
  <c r="K7" i="7"/>
  <c r="K8" i="7"/>
  <c r="K9" i="7"/>
  <c r="K10" i="7"/>
  <c r="K11" i="7"/>
  <c r="K12" i="7"/>
  <c r="K15" i="7"/>
  <c r="K16" i="7"/>
  <c r="K17" i="7"/>
  <c r="K18" i="7"/>
  <c r="K19" i="7"/>
  <c r="K20" i="7"/>
  <c r="K21" i="7"/>
  <c r="K22" i="7"/>
  <c r="K23" i="7"/>
  <c r="K24" i="7"/>
  <c r="K27" i="7"/>
  <c r="K28" i="7"/>
  <c r="K29" i="7"/>
  <c r="K30" i="7"/>
  <c r="K31" i="7"/>
  <c r="K32" i="7"/>
  <c r="K33" i="7"/>
  <c r="K34" i="7"/>
  <c r="K35" i="7"/>
  <c r="K36" i="7"/>
  <c r="K39" i="7"/>
  <c r="K40" i="7"/>
  <c r="K41" i="7"/>
  <c r="K42" i="7"/>
  <c r="K43" i="7"/>
  <c r="K44" i="7"/>
  <c r="K45" i="7"/>
  <c r="K46" i="7"/>
  <c r="K47" i="7"/>
  <c r="K48" i="7"/>
  <c r="K51" i="7"/>
  <c r="K52" i="7"/>
  <c r="K53" i="7"/>
  <c r="K54" i="7"/>
  <c r="K55" i="7"/>
  <c r="K56" i="7"/>
  <c r="K57" i="7"/>
  <c r="K58" i="7"/>
  <c r="K59" i="7"/>
  <c r="K60" i="7"/>
  <c r="K63" i="7"/>
  <c r="K64" i="7"/>
  <c r="K65" i="7"/>
  <c r="K66" i="7"/>
  <c r="K67" i="7"/>
  <c r="K68" i="7"/>
  <c r="K69" i="7"/>
  <c r="K70" i="7"/>
  <c r="K71" i="7"/>
  <c r="K72" i="7"/>
  <c r="K75" i="7"/>
  <c r="K76" i="7"/>
  <c r="K77" i="7"/>
  <c r="K78" i="7"/>
  <c r="K79" i="7"/>
  <c r="K80" i="7"/>
  <c r="K81" i="7"/>
  <c r="K82" i="7"/>
  <c r="K83" i="7"/>
  <c r="K84" i="7"/>
  <c r="K87" i="7"/>
  <c r="K88" i="7"/>
  <c r="K89" i="7"/>
  <c r="K90" i="7"/>
  <c r="K91" i="7"/>
  <c r="K92" i="7"/>
  <c r="K93" i="7"/>
  <c r="K94" i="7"/>
  <c r="K95" i="7"/>
  <c r="K96" i="7"/>
  <c r="K99" i="7"/>
  <c r="K100" i="7"/>
  <c r="K101" i="7"/>
  <c r="K102" i="7"/>
  <c r="K103" i="7"/>
  <c r="K104" i="7"/>
  <c r="K105" i="7"/>
  <c r="K106" i="7"/>
  <c r="K107" i="7"/>
  <c r="K108" i="7"/>
  <c r="K111" i="7"/>
  <c r="K112" i="7"/>
  <c r="K113" i="7"/>
  <c r="K114" i="7"/>
  <c r="K115" i="7"/>
  <c r="K116" i="7"/>
  <c r="K117" i="7"/>
  <c r="K118" i="7"/>
  <c r="K119" i="7"/>
  <c r="K120" i="7"/>
  <c r="K123" i="7"/>
  <c r="K124" i="7"/>
  <c r="K125" i="7"/>
  <c r="K126" i="7"/>
  <c r="K127" i="7"/>
  <c r="K128" i="7"/>
  <c r="K129" i="7"/>
  <c r="K130" i="7"/>
  <c r="K131" i="7"/>
  <c r="K132" i="7"/>
  <c r="K135" i="7"/>
  <c r="K136" i="7"/>
  <c r="K137" i="7"/>
  <c r="K138" i="7"/>
  <c r="K139" i="7"/>
  <c r="K140" i="7"/>
  <c r="K141" i="7"/>
  <c r="K142" i="7"/>
  <c r="K143" i="7"/>
  <c r="K144" i="7"/>
  <c r="K147" i="7"/>
  <c r="K148" i="7"/>
  <c r="K149" i="7"/>
  <c r="K150" i="7"/>
  <c r="K151" i="7"/>
  <c r="K152" i="7"/>
  <c r="K153" i="7"/>
  <c r="K154" i="7"/>
  <c r="K155" i="7"/>
  <c r="K156" i="7"/>
  <c r="K159" i="7"/>
  <c r="K160" i="7"/>
  <c r="K161" i="7"/>
  <c r="K162" i="7"/>
  <c r="K163" i="7"/>
  <c r="K164" i="7"/>
  <c r="K165" i="7"/>
  <c r="K166" i="7"/>
  <c r="K167" i="7"/>
  <c r="K168" i="7"/>
  <c r="K171" i="7"/>
  <c r="K172" i="7"/>
  <c r="K173" i="7"/>
  <c r="K174" i="7"/>
  <c r="K175" i="7"/>
  <c r="K176" i="7"/>
  <c r="K177" i="7"/>
  <c r="K178" i="7"/>
  <c r="K179" i="7"/>
  <c r="K180" i="7"/>
  <c r="K183" i="7"/>
  <c r="K184" i="7"/>
  <c r="K185" i="7"/>
  <c r="K186" i="7"/>
  <c r="K187" i="7"/>
  <c r="K188" i="7"/>
  <c r="K189" i="7"/>
  <c r="K190" i="7"/>
  <c r="K191" i="7"/>
  <c r="K192" i="7"/>
  <c r="K195" i="7"/>
  <c r="K196" i="7"/>
  <c r="K197" i="7"/>
  <c r="K198" i="7"/>
  <c r="K199" i="7"/>
  <c r="K200" i="7"/>
  <c r="K201" i="7"/>
  <c r="K202" i="7"/>
  <c r="K203" i="7"/>
  <c r="K204" i="7"/>
  <c r="K207" i="7"/>
  <c r="K208" i="7"/>
  <c r="K209" i="7"/>
  <c r="K210" i="7"/>
  <c r="K211" i="7"/>
  <c r="K212" i="7"/>
  <c r="K213" i="7"/>
  <c r="K214" i="7"/>
  <c r="K215" i="7"/>
  <c r="K216" i="7"/>
  <c r="K219" i="7"/>
  <c r="K220" i="7"/>
  <c r="K221" i="7"/>
  <c r="K222" i="7"/>
  <c r="K223" i="7"/>
  <c r="K224" i="7"/>
  <c r="K225" i="7"/>
  <c r="K226" i="7"/>
  <c r="K227" i="7"/>
  <c r="K228" i="7"/>
  <c r="K231" i="7"/>
  <c r="K232" i="7"/>
  <c r="K233" i="7"/>
  <c r="K234" i="7"/>
  <c r="K235" i="7"/>
  <c r="K236" i="7"/>
  <c r="K237" i="7"/>
  <c r="K238" i="7"/>
  <c r="K239" i="7"/>
  <c r="K240" i="7"/>
  <c r="K243" i="7"/>
  <c r="K244" i="7"/>
  <c r="K245" i="7"/>
  <c r="K246" i="7"/>
  <c r="K247" i="7"/>
  <c r="K248" i="7"/>
  <c r="K249" i="7"/>
  <c r="K250" i="7"/>
  <c r="K251" i="7"/>
  <c r="K252" i="7"/>
  <c r="K255" i="7"/>
  <c r="K256" i="7"/>
  <c r="K257" i="7"/>
  <c r="K258" i="7"/>
  <c r="K259" i="7"/>
  <c r="K260" i="7"/>
  <c r="K261" i="7"/>
  <c r="K262" i="7"/>
  <c r="K263" i="7"/>
  <c r="K264" i="7"/>
  <c r="K267" i="7"/>
  <c r="K268" i="7"/>
  <c r="K269" i="7"/>
  <c r="K270" i="7"/>
  <c r="K271" i="7"/>
  <c r="K272" i="7"/>
  <c r="K273" i="7"/>
  <c r="K274" i="7"/>
  <c r="K275" i="7"/>
  <c r="K276" i="7"/>
  <c r="K279" i="7"/>
  <c r="K280" i="7"/>
  <c r="K281" i="7"/>
  <c r="K282" i="7"/>
  <c r="K283" i="7"/>
  <c r="K284" i="7"/>
  <c r="K286" i="7"/>
  <c r="K287" i="7"/>
  <c r="K288" i="7"/>
  <c r="K290" i="7"/>
  <c r="K291" i="7"/>
  <c r="K292" i="7"/>
  <c r="K293" i="7"/>
  <c r="K294" i="7"/>
  <c r="K295" i="7"/>
  <c r="K296" i="7"/>
  <c r="K298" i="7"/>
  <c r="K299" i="7"/>
  <c r="K300" i="7"/>
  <c r="K302" i="7"/>
  <c r="K303" i="7"/>
  <c r="K304" i="7"/>
  <c r="K305" i="7"/>
  <c r="K306" i="7"/>
  <c r="K307" i="7"/>
  <c r="K308" i="7"/>
  <c r="K310" i="7"/>
  <c r="K311" i="7"/>
  <c r="K312" i="7"/>
  <c r="K314" i="7"/>
  <c r="K315" i="7"/>
  <c r="K316" i="7"/>
  <c r="K317" i="7"/>
  <c r="K318" i="7"/>
  <c r="K319" i="7"/>
  <c r="K320" i="7"/>
  <c r="K322" i="7"/>
  <c r="K323" i="7"/>
  <c r="K324" i="7"/>
  <c r="K326" i="7"/>
  <c r="K327" i="7"/>
  <c r="K328" i="7"/>
  <c r="K329" i="7"/>
  <c r="K330" i="7"/>
  <c r="K331" i="7"/>
  <c r="K332" i="7"/>
  <c r="K334" i="7"/>
  <c r="K335" i="7"/>
  <c r="K336" i="7"/>
  <c r="K338" i="7"/>
  <c r="K339" i="7"/>
  <c r="K340" i="7"/>
  <c r="K341" i="7"/>
  <c r="K342" i="7"/>
  <c r="K343" i="7"/>
  <c r="K344" i="7"/>
  <c r="K346" i="7"/>
  <c r="K347" i="7"/>
  <c r="K348" i="7"/>
  <c r="K350" i="7"/>
  <c r="K351" i="7"/>
  <c r="K352" i="7"/>
  <c r="K353" i="7"/>
  <c r="K354" i="7"/>
  <c r="K355" i="7"/>
  <c r="K356" i="7"/>
  <c r="K358" i="7"/>
  <c r="K359" i="7"/>
  <c r="K360" i="7"/>
  <c r="K362" i="7"/>
  <c r="K363" i="7"/>
  <c r="K364" i="7"/>
  <c r="K365" i="7"/>
  <c r="K366" i="7"/>
  <c r="K367" i="7"/>
  <c r="K368" i="7"/>
  <c r="K370" i="7"/>
  <c r="K371" i="7"/>
  <c r="K372" i="7"/>
  <c r="K374" i="7"/>
  <c r="K375" i="7"/>
  <c r="K376" i="7"/>
  <c r="K377" i="7"/>
  <c r="K378" i="7"/>
  <c r="K379" i="7"/>
  <c r="K380" i="7"/>
  <c r="K382" i="7"/>
  <c r="K383" i="7"/>
  <c r="K384" i="7"/>
  <c r="K386" i="7"/>
  <c r="K387" i="7"/>
  <c r="K388" i="7"/>
  <c r="K389" i="7"/>
  <c r="K390" i="7"/>
  <c r="K391" i="7"/>
  <c r="K392" i="7"/>
  <c r="K394" i="7"/>
  <c r="K395" i="7"/>
  <c r="K396" i="7"/>
  <c r="K398" i="7"/>
  <c r="K399" i="7"/>
  <c r="K400" i="7"/>
  <c r="K401" i="7"/>
  <c r="K402" i="7"/>
  <c r="K403" i="7"/>
  <c r="K404" i="7"/>
  <c r="K406" i="7"/>
  <c r="K407" i="7"/>
  <c r="K408" i="7"/>
  <c r="K410" i="7"/>
  <c r="K411" i="7"/>
  <c r="K412" i="7"/>
  <c r="K413" i="7"/>
  <c r="K414" i="7"/>
  <c r="K415" i="7"/>
  <c r="K416" i="7"/>
  <c r="K418" i="7"/>
  <c r="K419" i="7"/>
  <c r="K420" i="7"/>
  <c r="K422" i="7"/>
  <c r="K423" i="7"/>
  <c r="K424" i="7"/>
  <c r="K425" i="7"/>
  <c r="K426" i="7"/>
  <c r="K427" i="7"/>
  <c r="K428" i="7"/>
  <c r="K430" i="7"/>
  <c r="K431" i="7"/>
  <c r="K432" i="7"/>
  <c r="K434" i="7"/>
  <c r="K435" i="7"/>
  <c r="K436" i="7"/>
  <c r="K437" i="7"/>
  <c r="K438" i="7"/>
  <c r="K439" i="7"/>
  <c r="K440" i="7"/>
  <c r="K442" i="7"/>
  <c r="K443" i="7"/>
  <c r="K444" i="7"/>
  <c r="K446" i="7"/>
  <c r="K447" i="7"/>
  <c r="K448" i="7"/>
  <c r="K449" i="7"/>
  <c r="K450" i="7"/>
  <c r="K451" i="7"/>
  <c r="K452" i="7"/>
  <c r="K454" i="7"/>
  <c r="K455" i="7"/>
  <c r="K456" i="7"/>
  <c r="K458" i="7"/>
  <c r="K459" i="7"/>
  <c r="K460" i="7"/>
  <c r="K461" i="7"/>
  <c r="K462" i="7"/>
  <c r="K463" i="7"/>
  <c r="K464" i="7"/>
  <c r="K466" i="7"/>
  <c r="K467" i="7"/>
  <c r="K468" i="7"/>
  <c r="K470" i="7"/>
  <c r="K471" i="7"/>
  <c r="K472" i="7"/>
  <c r="K473" i="7"/>
  <c r="K474" i="7"/>
  <c r="K475" i="7"/>
  <c r="K476" i="7"/>
  <c r="K478" i="7"/>
  <c r="K479" i="7"/>
  <c r="K480" i="7"/>
  <c r="K482" i="7"/>
  <c r="K483" i="7"/>
  <c r="K484" i="7"/>
  <c r="K485" i="7"/>
  <c r="K486" i="7"/>
  <c r="K487" i="7"/>
  <c r="K488" i="7"/>
  <c r="K490" i="7"/>
  <c r="K491" i="7"/>
  <c r="K492" i="7"/>
  <c r="K494" i="7"/>
  <c r="K495" i="7"/>
  <c r="K496" i="7"/>
  <c r="K497" i="7"/>
  <c r="K498" i="7"/>
  <c r="K499" i="7"/>
  <c r="K500" i="7"/>
  <c r="K502" i="7"/>
  <c r="K503" i="7"/>
  <c r="K504" i="7"/>
  <c r="K506" i="7"/>
  <c r="K507" i="7"/>
  <c r="K508" i="7"/>
  <c r="K509" i="7"/>
  <c r="K510" i="7"/>
  <c r="K511" i="7"/>
  <c r="K512" i="7"/>
  <c r="K514" i="7"/>
  <c r="K515" i="7"/>
  <c r="K516" i="7"/>
  <c r="K518" i="7"/>
  <c r="K519" i="7"/>
  <c r="K520" i="7"/>
  <c r="K521" i="7"/>
  <c r="K522" i="7"/>
  <c r="K523" i="7"/>
  <c r="K524" i="7"/>
  <c r="K526" i="7"/>
  <c r="K527" i="7"/>
  <c r="K528" i="7"/>
  <c r="K530" i="7"/>
  <c r="K531" i="7"/>
  <c r="K532" i="7"/>
  <c r="K533" i="7"/>
  <c r="K534" i="7"/>
  <c r="K535" i="7"/>
  <c r="K536" i="7"/>
  <c r="K538" i="7"/>
  <c r="K539" i="7"/>
  <c r="K540" i="7"/>
  <c r="K542" i="7"/>
  <c r="K543" i="7"/>
  <c r="K545" i="7"/>
  <c r="K546" i="7"/>
  <c r="K547" i="7"/>
  <c r="K548" i="7"/>
  <c r="K549" i="7"/>
  <c r="K550" i="7"/>
  <c r="K554" i="7"/>
  <c r="K555" i="7"/>
  <c r="K557" i="7"/>
  <c r="K558" i="7"/>
  <c r="K559" i="7"/>
  <c r="K560" i="7"/>
  <c r="K561" i="7"/>
  <c r="K562" i="7"/>
  <c r="K563" i="7"/>
  <c r="K566" i="7"/>
  <c r="K567" i="7"/>
  <c r="K569" i="7"/>
  <c r="K570" i="7"/>
  <c r="K571" i="7"/>
  <c r="K572" i="7"/>
  <c r="K573" i="7"/>
  <c r="K574" i="7"/>
  <c r="K575" i="7"/>
  <c r="K578" i="7"/>
  <c r="K579" i="7"/>
  <c r="K581" i="7"/>
  <c r="K582" i="7"/>
  <c r="K583" i="7"/>
  <c r="K584" i="7"/>
  <c r="K585" i="7"/>
  <c r="K586" i="7"/>
  <c r="K587" i="7"/>
  <c r="K590" i="7"/>
  <c r="K591" i="7"/>
  <c r="K593" i="7"/>
  <c r="K594" i="7"/>
  <c r="K595" i="7"/>
  <c r="K596" i="7"/>
  <c r="K597" i="7"/>
  <c r="K598" i="7"/>
  <c r="K602" i="7"/>
  <c r="K603" i="7"/>
  <c r="K605" i="7"/>
  <c r="K606" i="7"/>
  <c r="K607" i="7"/>
  <c r="K608" i="7"/>
  <c r="K609" i="7"/>
  <c r="K610" i="7"/>
  <c r="K614" i="7"/>
  <c r="K615" i="7"/>
  <c r="K617" i="7"/>
  <c r="K618" i="7"/>
  <c r="K619" i="7"/>
  <c r="K620" i="7"/>
  <c r="K621" i="7"/>
  <c r="K622" i="7"/>
  <c r="K626" i="7"/>
  <c r="K627" i="7"/>
  <c r="K629" i="7"/>
  <c r="K630" i="7"/>
  <c r="K631" i="7"/>
  <c r="K632" i="7"/>
  <c r="K633" i="7"/>
  <c r="K634" i="7"/>
  <c r="K638" i="7"/>
  <c r="K639" i="7"/>
  <c r="K641" i="7"/>
  <c r="K642" i="7"/>
  <c r="K643" i="7"/>
  <c r="K644" i="7"/>
  <c r="K645" i="7"/>
  <c r="K646" i="7"/>
  <c r="K650" i="7"/>
  <c r="K651" i="7"/>
  <c r="K653" i="7"/>
  <c r="K654" i="7"/>
  <c r="K655" i="7"/>
  <c r="K656" i="7"/>
  <c r="K657" i="7"/>
  <c r="K658" i="7"/>
  <c r="K662" i="7"/>
  <c r="K663" i="7"/>
  <c r="K665" i="7"/>
  <c r="K666" i="7"/>
  <c r="K667" i="7"/>
  <c r="K668" i="7"/>
  <c r="K669" i="7"/>
  <c r="K670" i="7"/>
  <c r="K674" i="7"/>
  <c r="K675" i="7"/>
  <c r="K677" i="7"/>
  <c r="K678" i="7"/>
  <c r="K679" i="7"/>
  <c r="K680" i="7"/>
  <c r="K681" i="7"/>
  <c r="K682" i="7"/>
  <c r="K686" i="7"/>
  <c r="K687" i="7"/>
  <c r="K689" i="7"/>
  <c r="K690" i="7"/>
  <c r="K691" i="7"/>
  <c r="K692" i="7"/>
  <c r="K693" i="7"/>
  <c r="K694" i="7"/>
  <c r="K698" i="7"/>
  <c r="K699" i="7"/>
  <c r="K701" i="7"/>
  <c r="K702" i="7"/>
  <c r="K703" i="7"/>
  <c r="K704" i="7"/>
  <c r="K705" i="7"/>
  <c r="K706" i="7"/>
  <c r="K707" i="7"/>
  <c r="K710" i="7"/>
  <c r="K711" i="7"/>
  <c r="K713" i="7"/>
  <c r="K714" i="7"/>
  <c r="K715" i="7"/>
  <c r="K716" i="7"/>
  <c r="K717" i="7"/>
  <c r="K718" i="7"/>
  <c r="K719" i="7"/>
  <c r="K722" i="7"/>
  <c r="K723" i="7"/>
  <c r="K725" i="7"/>
  <c r="K726" i="7"/>
  <c r="K727" i="7"/>
  <c r="K728" i="7"/>
  <c r="K729" i="7"/>
  <c r="K730" i="7"/>
  <c r="K731" i="7"/>
  <c r="K734" i="7"/>
  <c r="K735" i="7"/>
  <c r="K737" i="7"/>
  <c r="K738" i="7"/>
  <c r="K739" i="7"/>
  <c r="K740" i="7"/>
  <c r="K741" i="7"/>
  <c r="K742" i="7"/>
  <c r="K746" i="7"/>
  <c r="K747" i="7"/>
  <c r="K749" i="7"/>
  <c r="K750" i="7"/>
  <c r="K751" i="7"/>
  <c r="K752" i="7"/>
  <c r="K753" i="7"/>
  <c r="K754" i="7"/>
  <c r="K758" i="7"/>
  <c r="K759" i="7"/>
  <c r="K761" i="7"/>
  <c r="K762" i="7"/>
  <c r="K763" i="7"/>
  <c r="K764" i="7"/>
  <c r="K765" i="7"/>
  <c r="K766" i="7"/>
  <c r="K770" i="7"/>
  <c r="K771" i="7"/>
  <c r="K773" i="7"/>
  <c r="K774" i="7"/>
  <c r="K775" i="7"/>
  <c r="K776" i="7"/>
  <c r="K777" i="7"/>
  <c r="K778" i="7"/>
  <c r="K782" i="7"/>
  <c r="K783" i="7"/>
  <c r="K785" i="7"/>
  <c r="K786" i="7"/>
  <c r="K787" i="7"/>
  <c r="K788" i="7"/>
  <c r="K789" i="7"/>
  <c r="K790" i="7"/>
  <c r="K794" i="7"/>
  <c r="K795" i="7"/>
  <c r="K797" i="7"/>
  <c r="K798" i="7"/>
  <c r="K799" i="7"/>
  <c r="K800" i="7"/>
  <c r="K801" i="7"/>
  <c r="K802" i="7"/>
  <c r="K803" i="7"/>
  <c r="K806" i="7"/>
  <c r="K807" i="7"/>
  <c r="K808" i="7"/>
  <c r="K809" i="7"/>
  <c r="K810" i="7"/>
  <c r="K811" i="7"/>
  <c r="K812" i="7"/>
  <c r="K813" i="7"/>
  <c r="K814" i="7"/>
  <c r="K815" i="7"/>
  <c r="K818" i="7"/>
  <c r="K819" i="7"/>
  <c r="K820" i="7"/>
  <c r="K821" i="7"/>
  <c r="K822" i="7"/>
  <c r="K823" i="7"/>
  <c r="K824" i="7"/>
  <c r="K825" i="7"/>
  <c r="K826" i="7"/>
  <c r="K827" i="7"/>
  <c r="K830" i="7"/>
  <c r="K831" i="7"/>
  <c r="K832" i="7"/>
  <c r="K833" i="7"/>
  <c r="K834" i="7"/>
  <c r="K835" i="7"/>
  <c r="K836" i="7"/>
  <c r="K837" i="7"/>
  <c r="K838" i="7"/>
  <c r="K839" i="7"/>
  <c r="K842" i="7"/>
  <c r="K843" i="7"/>
  <c r="K844" i="7"/>
  <c r="K845" i="7"/>
  <c r="K846" i="7"/>
  <c r="K847" i="7"/>
  <c r="K848" i="7"/>
  <c r="K849" i="7"/>
  <c r="K850" i="7"/>
  <c r="K851" i="7"/>
  <c r="K854" i="7"/>
  <c r="K855" i="7"/>
  <c r="K856" i="7"/>
  <c r="K857" i="7"/>
  <c r="K858" i="7"/>
  <c r="K859" i="7"/>
  <c r="K860" i="7"/>
  <c r="K861" i="7"/>
  <c r="K862" i="7"/>
  <c r="K863" i="7"/>
  <c r="K866" i="7"/>
  <c r="K867" i="7"/>
  <c r="K868" i="7"/>
  <c r="K869" i="7"/>
  <c r="K870" i="7"/>
  <c r="K871" i="7"/>
  <c r="K872" i="7"/>
  <c r="K873" i="7"/>
  <c r="K874" i="7"/>
  <c r="K875" i="7"/>
  <c r="K878" i="7"/>
  <c r="K879" i="7"/>
  <c r="K880" i="7"/>
  <c r="K881" i="7"/>
  <c r="K882" i="7"/>
  <c r="K883" i="7"/>
  <c r="K884" i="7"/>
  <c r="K885" i="7"/>
  <c r="K886" i="7"/>
  <c r="K887" i="7"/>
  <c r="K890" i="7"/>
  <c r="K891" i="7"/>
  <c r="K892" i="7"/>
  <c r="K893" i="7"/>
  <c r="K894" i="7"/>
  <c r="K895" i="7"/>
  <c r="K896" i="7"/>
  <c r="K897" i="7"/>
  <c r="K898" i="7"/>
  <c r="K899" i="7"/>
  <c r="K902" i="7"/>
  <c r="K903" i="7"/>
  <c r="K904" i="7"/>
  <c r="K905" i="7"/>
  <c r="K906" i="7"/>
  <c r="K907" i="7"/>
  <c r="K908" i="7"/>
  <c r="K909" i="7"/>
  <c r="K910" i="7"/>
  <c r="K911" i="7"/>
  <c r="K914" i="7"/>
  <c r="K915" i="7"/>
  <c r="K916" i="7"/>
  <c r="K917" i="7"/>
  <c r="K918" i="7"/>
  <c r="K919" i="7"/>
  <c r="K920" i="7"/>
  <c r="K921" i="7"/>
  <c r="K922" i="7"/>
  <c r="K923" i="7"/>
  <c r="N923" i="7" s="1"/>
  <c r="K926" i="7"/>
  <c r="K927" i="7"/>
  <c r="K928" i="7"/>
  <c r="K929" i="7"/>
  <c r="K930" i="7"/>
  <c r="K931" i="7"/>
  <c r="K932" i="7"/>
  <c r="K933" i="7"/>
  <c r="K934" i="7"/>
  <c r="K935" i="7"/>
  <c r="K938" i="7"/>
  <c r="K939" i="7"/>
  <c r="K940" i="7"/>
  <c r="K941" i="7"/>
  <c r="K943" i="7"/>
  <c r="K944" i="7"/>
  <c r="K945" i="7"/>
  <c r="K946" i="7"/>
  <c r="K947" i="7"/>
  <c r="K950" i="7"/>
  <c r="K951" i="7"/>
  <c r="K952" i="7"/>
  <c r="K953" i="7"/>
  <c r="K955" i="7"/>
  <c r="K956" i="7"/>
  <c r="K957" i="7"/>
  <c r="K958" i="7"/>
  <c r="K959" i="7"/>
  <c r="K962" i="7"/>
  <c r="K963" i="7"/>
  <c r="K964" i="7"/>
  <c r="K965" i="7"/>
  <c r="K967" i="7"/>
  <c r="K968" i="7"/>
  <c r="K969" i="7"/>
  <c r="K970" i="7"/>
  <c r="K971" i="7"/>
  <c r="K974" i="7"/>
  <c r="K975" i="7"/>
  <c r="K976" i="7"/>
  <c r="K977" i="7"/>
  <c r="K979" i="7"/>
  <c r="K980" i="7"/>
  <c r="K981" i="7"/>
  <c r="K982" i="7"/>
  <c r="K983" i="7"/>
  <c r="K986" i="7"/>
  <c r="K987" i="7"/>
  <c r="K988" i="7"/>
  <c r="K989" i="7"/>
  <c r="K991" i="7"/>
  <c r="K992" i="7"/>
  <c r="K993" i="7"/>
  <c r="K994" i="7"/>
  <c r="K995" i="7"/>
  <c r="K998" i="7"/>
  <c r="K999" i="7"/>
  <c r="K1000" i="7"/>
  <c r="K1001" i="7"/>
  <c r="K1003" i="7"/>
  <c r="K1004" i="7"/>
  <c r="K1005" i="7"/>
  <c r="K1006" i="7"/>
  <c r="K1007" i="7"/>
  <c r="K1010" i="7"/>
  <c r="K1011" i="7"/>
  <c r="K1012" i="7"/>
  <c r="K1013" i="7"/>
  <c r="K1014" i="7"/>
  <c r="K1015" i="7"/>
  <c r="K1016" i="7"/>
  <c r="K1017" i="7"/>
  <c r="K1018" i="7"/>
  <c r="K1019" i="7"/>
  <c r="K1022" i="7"/>
  <c r="K1023" i="7"/>
  <c r="K1024" i="7"/>
  <c r="K1025" i="7"/>
  <c r="K1026" i="7"/>
  <c r="K1027" i="7"/>
  <c r="K1028" i="7"/>
  <c r="K1029" i="7"/>
  <c r="K1030" i="7"/>
  <c r="K1031" i="7"/>
  <c r="K1034" i="7"/>
  <c r="K1035" i="7"/>
  <c r="K1036" i="7"/>
  <c r="K1037" i="7"/>
  <c r="K1039" i="7"/>
  <c r="K1040" i="7"/>
  <c r="K1041" i="7"/>
  <c r="J1001" i="7"/>
  <c r="J1002" i="7"/>
  <c r="J1003" i="7"/>
  <c r="J1005" i="7"/>
  <c r="J1006" i="7"/>
  <c r="J1007" i="7"/>
  <c r="J1010" i="7"/>
  <c r="J1011" i="7"/>
  <c r="J1012" i="7"/>
  <c r="J1013" i="7"/>
  <c r="J1014" i="7"/>
  <c r="J1015" i="7"/>
  <c r="J1017" i="7"/>
  <c r="J1018" i="7"/>
  <c r="J1019" i="7"/>
  <c r="J1020" i="7"/>
  <c r="J1022" i="7"/>
  <c r="J1023" i="7"/>
  <c r="J1024" i="7"/>
  <c r="J1025" i="7"/>
  <c r="J1026" i="7"/>
  <c r="J1027" i="7"/>
  <c r="J1029" i="7"/>
  <c r="J1030" i="7"/>
  <c r="J1031" i="7"/>
  <c r="J1034" i="7"/>
  <c r="J1035" i="7"/>
  <c r="J1036" i="7"/>
  <c r="J1037" i="7"/>
  <c r="J1038" i="7"/>
  <c r="J1039" i="7"/>
  <c r="J1041" i="7"/>
  <c r="J1000" i="7"/>
  <c r="J935" i="7"/>
  <c r="J938" i="7"/>
  <c r="J939" i="7"/>
  <c r="J940" i="7"/>
  <c r="J941" i="7"/>
  <c r="J943" i="7"/>
  <c r="J944" i="7"/>
  <c r="J945" i="7"/>
  <c r="J946" i="7"/>
  <c r="J947" i="7"/>
  <c r="J950" i="7"/>
  <c r="J951" i="7"/>
  <c r="J952" i="7"/>
  <c r="J953" i="7"/>
  <c r="J955" i="7"/>
  <c r="J956" i="7"/>
  <c r="J957" i="7"/>
  <c r="J958" i="7"/>
  <c r="J959" i="7"/>
  <c r="J962" i="7"/>
  <c r="J963" i="7"/>
  <c r="J964" i="7"/>
  <c r="J965" i="7"/>
  <c r="J966" i="7"/>
  <c r="J967" i="7"/>
  <c r="J968" i="7"/>
  <c r="J969" i="7"/>
  <c r="J970" i="7"/>
  <c r="J971" i="7"/>
  <c r="J974" i="7"/>
  <c r="J975" i="7"/>
  <c r="J976" i="7"/>
  <c r="J977" i="7"/>
  <c r="J979" i="7"/>
  <c r="J980" i="7"/>
  <c r="J981" i="7"/>
  <c r="J982" i="7"/>
  <c r="J983" i="7"/>
  <c r="J986" i="7"/>
  <c r="J987" i="7"/>
  <c r="J988" i="7"/>
  <c r="J989" i="7"/>
  <c r="J991" i="7"/>
  <c r="J992" i="7"/>
  <c r="J993" i="7"/>
  <c r="J994" i="7"/>
  <c r="J995" i="7"/>
  <c r="J998" i="7"/>
  <c r="J999" i="7"/>
  <c r="J934" i="7"/>
  <c r="J806" i="7"/>
  <c r="J807" i="7"/>
  <c r="J808" i="7"/>
  <c r="J809" i="7"/>
  <c r="J811" i="7"/>
  <c r="J812" i="7"/>
  <c r="J813" i="7"/>
  <c r="J814" i="7"/>
  <c r="J815" i="7"/>
  <c r="J818" i="7"/>
  <c r="J819" i="7"/>
  <c r="J820" i="7"/>
  <c r="J821" i="7"/>
  <c r="J823" i="7"/>
  <c r="J824" i="7"/>
  <c r="J825" i="7"/>
  <c r="J826" i="7"/>
  <c r="J827" i="7"/>
  <c r="J830" i="7"/>
  <c r="J831" i="7"/>
  <c r="J832" i="7"/>
  <c r="J833" i="7"/>
  <c r="J835" i="7"/>
  <c r="J836" i="7"/>
  <c r="J837" i="7"/>
  <c r="J838" i="7"/>
  <c r="J839" i="7"/>
  <c r="J842" i="7"/>
  <c r="J843" i="7"/>
  <c r="J844" i="7"/>
  <c r="J845" i="7"/>
  <c r="J847" i="7"/>
  <c r="J848" i="7"/>
  <c r="J849" i="7"/>
  <c r="J850" i="7"/>
  <c r="J851" i="7"/>
  <c r="J854" i="7"/>
  <c r="J855" i="7"/>
  <c r="J856" i="7"/>
  <c r="J857" i="7"/>
  <c r="J859" i="7"/>
  <c r="J860" i="7"/>
  <c r="J861" i="7"/>
  <c r="J862" i="7"/>
  <c r="J863" i="7"/>
  <c r="J866" i="7"/>
  <c r="J867" i="7"/>
  <c r="J868" i="7"/>
  <c r="J869" i="7"/>
  <c r="J871" i="7"/>
  <c r="J872" i="7"/>
  <c r="J873" i="7"/>
  <c r="J874" i="7"/>
  <c r="J875" i="7"/>
  <c r="J878" i="7"/>
  <c r="J879" i="7"/>
  <c r="J880" i="7"/>
  <c r="J881" i="7"/>
  <c r="J883" i="7"/>
  <c r="J884" i="7"/>
  <c r="J885" i="7"/>
  <c r="J886" i="7"/>
  <c r="J887" i="7"/>
  <c r="J888" i="7"/>
  <c r="J890" i="7"/>
  <c r="J891" i="7"/>
  <c r="J892" i="7"/>
  <c r="J893" i="7"/>
  <c r="J895" i="7"/>
  <c r="J896" i="7"/>
  <c r="J897" i="7"/>
  <c r="J898" i="7"/>
  <c r="J899" i="7"/>
  <c r="J902" i="7"/>
  <c r="J903" i="7"/>
  <c r="J904" i="7"/>
  <c r="J905" i="7"/>
  <c r="J907" i="7"/>
  <c r="J908" i="7"/>
  <c r="J909" i="7"/>
  <c r="J910" i="7"/>
  <c r="J911" i="7"/>
  <c r="J914" i="7"/>
  <c r="J915" i="7"/>
  <c r="J916" i="7"/>
  <c r="J917" i="7"/>
  <c r="J919" i="7"/>
  <c r="J920" i="7"/>
  <c r="J921" i="7"/>
  <c r="J922" i="7"/>
  <c r="J923" i="7"/>
  <c r="J926" i="7"/>
  <c r="J927" i="7"/>
  <c r="J928" i="7"/>
  <c r="J929" i="7"/>
  <c r="J931" i="7"/>
  <c r="J932" i="7"/>
  <c r="J933" i="7"/>
  <c r="J803" i="7"/>
  <c r="J543" i="7"/>
  <c r="J544" i="7"/>
  <c r="J545" i="7"/>
  <c r="J546" i="7"/>
  <c r="J547" i="7"/>
  <c r="J548" i="7"/>
  <c r="J549" i="7"/>
  <c r="J550" i="7"/>
  <c r="J554" i="7"/>
  <c r="J555" i="7"/>
  <c r="J556" i="7"/>
  <c r="J557" i="7"/>
  <c r="J558" i="7"/>
  <c r="J559" i="7"/>
  <c r="J560" i="7"/>
  <c r="J561" i="7"/>
  <c r="J562" i="7"/>
  <c r="J566" i="7"/>
  <c r="J567" i="7"/>
  <c r="J568" i="7"/>
  <c r="J569" i="7"/>
  <c r="J570" i="7"/>
  <c r="J571" i="7"/>
  <c r="J572" i="7"/>
  <c r="J573" i="7"/>
  <c r="J574" i="7"/>
  <c r="J578" i="7"/>
  <c r="J579" i="7"/>
  <c r="J580" i="7"/>
  <c r="J581" i="7"/>
  <c r="J582" i="7"/>
  <c r="J583" i="7"/>
  <c r="J584" i="7"/>
  <c r="J585" i="7"/>
  <c r="J586" i="7"/>
  <c r="J590" i="7"/>
  <c r="J591" i="7"/>
  <c r="J592" i="7"/>
  <c r="J593" i="7"/>
  <c r="J594" i="7"/>
  <c r="J595" i="7"/>
  <c r="J596" i="7"/>
  <c r="J597" i="7"/>
  <c r="J598" i="7"/>
  <c r="J602" i="7"/>
  <c r="J603" i="7"/>
  <c r="J604" i="7"/>
  <c r="J605" i="7"/>
  <c r="J606" i="7"/>
  <c r="J607" i="7"/>
  <c r="J608" i="7"/>
  <c r="J609" i="7"/>
  <c r="J610" i="7"/>
  <c r="J614" i="7"/>
  <c r="J615" i="7"/>
  <c r="J616" i="7"/>
  <c r="J617" i="7"/>
  <c r="J618" i="7"/>
  <c r="J619" i="7"/>
  <c r="J620" i="7"/>
  <c r="J621" i="7"/>
  <c r="J622" i="7"/>
  <c r="J626" i="7"/>
  <c r="J627" i="7"/>
  <c r="J628" i="7"/>
  <c r="J629" i="7"/>
  <c r="J630" i="7"/>
  <c r="J631" i="7"/>
  <c r="J632" i="7"/>
  <c r="J633" i="7"/>
  <c r="J634" i="7"/>
  <c r="J638" i="7"/>
  <c r="J639" i="7"/>
  <c r="J640" i="7"/>
  <c r="J641" i="7"/>
  <c r="J642" i="7"/>
  <c r="J643" i="7"/>
  <c r="J644" i="7"/>
  <c r="J645" i="7"/>
  <c r="J646" i="7"/>
  <c r="J650" i="7"/>
  <c r="J651" i="7"/>
  <c r="J652" i="7"/>
  <c r="J653" i="7"/>
  <c r="J654" i="7"/>
  <c r="J655" i="7"/>
  <c r="J656" i="7"/>
  <c r="J657" i="7"/>
  <c r="J658" i="7"/>
  <c r="J662" i="7"/>
  <c r="J663" i="7"/>
  <c r="J664" i="7"/>
  <c r="J665" i="7"/>
  <c r="J666" i="7"/>
  <c r="J667" i="7"/>
  <c r="J668" i="7"/>
  <c r="J669" i="7"/>
  <c r="J670" i="7"/>
  <c r="J674" i="7"/>
  <c r="J675" i="7"/>
  <c r="J676" i="7"/>
  <c r="J677" i="7"/>
  <c r="J678" i="7"/>
  <c r="J679" i="7"/>
  <c r="J680" i="7"/>
  <c r="J681" i="7"/>
  <c r="J682" i="7"/>
  <c r="J686" i="7"/>
  <c r="J687" i="7"/>
  <c r="J688" i="7"/>
  <c r="J689" i="7"/>
  <c r="J690" i="7"/>
  <c r="J691" i="7"/>
  <c r="J692" i="7"/>
  <c r="J693" i="7"/>
  <c r="J694" i="7"/>
  <c r="J698" i="7"/>
  <c r="J699" i="7"/>
  <c r="J700" i="7"/>
  <c r="J701" i="7"/>
  <c r="J702" i="7"/>
  <c r="J703" i="7"/>
  <c r="J704" i="7"/>
  <c r="J705" i="7"/>
  <c r="J706" i="7"/>
  <c r="J710" i="7"/>
  <c r="J711" i="7"/>
  <c r="J712" i="7"/>
  <c r="J713" i="7"/>
  <c r="J714" i="7"/>
  <c r="J715" i="7"/>
  <c r="J716" i="7"/>
  <c r="J717" i="7"/>
  <c r="J718" i="7"/>
  <c r="J722" i="7"/>
  <c r="J723" i="7"/>
  <c r="J724" i="7"/>
  <c r="J725" i="7"/>
  <c r="J726" i="7"/>
  <c r="J727" i="7"/>
  <c r="J728" i="7"/>
  <c r="J729" i="7"/>
  <c r="J730" i="7"/>
  <c r="J734" i="7"/>
  <c r="J735" i="7"/>
  <c r="J736" i="7"/>
  <c r="J737" i="7"/>
  <c r="J738" i="7"/>
  <c r="J739" i="7"/>
  <c r="J740" i="7"/>
  <c r="J741" i="7"/>
  <c r="J742" i="7"/>
  <c r="J746" i="7"/>
  <c r="J747" i="7"/>
  <c r="J748" i="7"/>
  <c r="J749" i="7"/>
  <c r="J750" i="7"/>
  <c r="J751" i="7"/>
  <c r="J752" i="7"/>
  <c r="J753" i="7"/>
  <c r="J754" i="7"/>
  <c r="J758" i="7"/>
  <c r="J759" i="7"/>
  <c r="J760" i="7"/>
  <c r="J761" i="7"/>
  <c r="J762" i="7"/>
  <c r="J763" i="7"/>
  <c r="J764" i="7"/>
  <c r="J765" i="7"/>
  <c r="J766" i="7"/>
  <c r="J770" i="7"/>
  <c r="J771" i="7"/>
  <c r="J772" i="7"/>
  <c r="J773" i="7"/>
  <c r="J774" i="7"/>
  <c r="J775" i="7"/>
  <c r="J776" i="7"/>
  <c r="J777" i="7"/>
  <c r="J778" i="7"/>
  <c r="J782" i="7"/>
  <c r="J783" i="7"/>
  <c r="J784" i="7"/>
  <c r="J785" i="7"/>
  <c r="J786" i="7"/>
  <c r="J787" i="7"/>
  <c r="J788" i="7"/>
  <c r="J789" i="7"/>
  <c r="J790" i="7"/>
  <c r="J794" i="7"/>
  <c r="J795" i="7"/>
  <c r="J796" i="7"/>
  <c r="J797" i="7"/>
  <c r="J798" i="7"/>
  <c r="J799" i="7"/>
  <c r="J800" i="7"/>
  <c r="J801" i="7"/>
  <c r="J802" i="7"/>
  <c r="J542" i="7"/>
  <c r="J282" i="7"/>
  <c r="J283" i="7"/>
  <c r="J284" i="7"/>
  <c r="J285" i="7"/>
  <c r="J286" i="7"/>
  <c r="J287" i="7"/>
  <c r="J290" i="7"/>
  <c r="J291" i="7"/>
  <c r="J293" i="7"/>
  <c r="J294" i="7"/>
  <c r="J295" i="7"/>
  <c r="J296" i="7"/>
  <c r="J297" i="7"/>
  <c r="J298" i="7"/>
  <c r="J299" i="7"/>
  <c r="J302" i="7"/>
  <c r="J303" i="7"/>
  <c r="J305" i="7"/>
  <c r="J306" i="7"/>
  <c r="J307" i="7"/>
  <c r="J308" i="7"/>
  <c r="J309" i="7"/>
  <c r="J310" i="7"/>
  <c r="J311" i="7"/>
  <c r="J314" i="7"/>
  <c r="J315" i="7"/>
  <c r="J317" i="7"/>
  <c r="J318" i="7"/>
  <c r="J319" i="7"/>
  <c r="J320" i="7"/>
  <c r="J321" i="7"/>
  <c r="J322" i="7"/>
  <c r="J326" i="7"/>
  <c r="J327" i="7"/>
  <c r="J329" i="7"/>
  <c r="J330" i="7"/>
  <c r="J331" i="7"/>
  <c r="J332" i="7"/>
  <c r="J333" i="7"/>
  <c r="J334" i="7"/>
  <c r="J338" i="7"/>
  <c r="J339" i="7"/>
  <c r="J341" i="7"/>
  <c r="J342" i="7"/>
  <c r="J343" i="7"/>
  <c r="J344" i="7"/>
  <c r="J345" i="7"/>
  <c r="J346" i="7"/>
  <c r="J350" i="7"/>
  <c r="J351" i="7"/>
  <c r="J353" i="7"/>
  <c r="J354" i="7"/>
  <c r="J355" i="7"/>
  <c r="J356" i="7"/>
  <c r="J357" i="7"/>
  <c r="J358" i="7"/>
  <c r="J362" i="7"/>
  <c r="J363" i="7"/>
  <c r="J365" i="7"/>
  <c r="J366" i="7"/>
  <c r="J367" i="7"/>
  <c r="J368" i="7"/>
  <c r="J369" i="7"/>
  <c r="J370" i="7"/>
  <c r="J374" i="7"/>
  <c r="J375" i="7"/>
  <c r="J377" i="7"/>
  <c r="J378" i="7"/>
  <c r="J379" i="7"/>
  <c r="J380" i="7"/>
  <c r="J381" i="7"/>
  <c r="J382" i="7"/>
  <c r="J386" i="7"/>
  <c r="J387" i="7"/>
  <c r="J389" i="7"/>
  <c r="J390" i="7"/>
  <c r="J391" i="7"/>
  <c r="J392" i="7"/>
  <c r="J393" i="7"/>
  <c r="J394" i="7"/>
  <c r="J398" i="7"/>
  <c r="J399" i="7"/>
  <c r="J401" i="7"/>
  <c r="J402" i="7"/>
  <c r="J403" i="7"/>
  <c r="J404" i="7"/>
  <c r="J405" i="7"/>
  <c r="J406" i="7"/>
  <c r="J410" i="7"/>
  <c r="J411" i="7"/>
  <c r="J413" i="7"/>
  <c r="J414" i="7"/>
  <c r="J415" i="7"/>
  <c r="J416" i="7"/>
  <c r="J417" i="7"/>
  <c r="J418" i="7"/>
  <c r="J422" i="7"/>
  <c r="J423" i="7"/>
  <c r="J425" i="7"/>
  <c r="J426" i="7"/>
  <c r="J427" i="7"/>
  <c r="J428" i="7"/>
  <c r="J429" i="7"/>
  <c r="J430" i="7"/>
  <c r="J431" i="7"/>
  <c r="J434" i="7"/>
  <c r="J435" i="7"/>
  <c r="J437" i="7"/>
  <c r="J438" i="7"/>
  <c r="J439" i="7"/>
  <c r="J440" i="7"/>
  <c r="J441" i="7"/>
  <c r="J442" i="7"/>
  <c r="J443" i="7"/>
  <c r="J446" i="7"/>
  <c r="J447" i="7"/>
  <c r="J449" i="7"/>
  <c r="J450" i="7"/>
  <c r="J451" i="7"/>
  <c r="J452" i="7"/>
  <c r="J453" i="7"/>
  <c r="J454" i="7"/>
  <c r="J455" i="7"/>
  <c r="J456" i="7"/>
  <c r="J458" i="7"/>
  <c r="J459" i="7"/>
  <c r="J461" i="7"/>
  <c r="J462" i="7"/>
  <c r="J463" i="7"/>
  <c r="J464" i="7"/>
  <c r="J465" i="7"/>
  <c r="J466" i="7"/>
  <c r="J470" i="7"/>
  <c r="J471" i="7"/>
  <c r="J473" i="7"/>
  <c r="J474" i="7"/>
  <c r="J475" i="7"/>
  <c r="J476" i="7"/>
  <c r="J477" i="7"/>
  <c r="J478" i="7"/>
  <c r="J482" i="7"/>
  <c r="J483" i="7"/>
  <c r="J485" i="7"/>
  <c r="J486" i="7"/>
  <c r="J487" i="7"/>
  <c r="J488" i="7"/>
  <c r="J489" i="7"/>
  <c r="J490" i="7"/>
  <c r="J494" i="7"/>
  <c r="J495" i="7"/>
  <c r="J497" i="7"/>
  <c r="J498" i="7"/>
  <c r="J499" i="7"/>
  <c r="J500" i="7"/>
  <c r="J501" i="7"/>
  <c r="J502" i="7"/>
  <c r="J506" i="7"/>
  <c r="J507" i="7"/>
  <c r="J509" i="7"/>
  <c r="J510" i="7"/>
  <c r="J511" i="7"/>
  <c r="J512" i="7"/>
  <c r="J513" i="7"/>
  <c r="J514" i="7"/>
  <c r="J518" i="7"/>
  <c r="J519" i="7"/>
  <c r="J521" i="7"/>
  <c r="J522" i="7"/>
  <c r="J523" i="7"/>
  <c r="J524" i="7"/>
  <c r="J525" i="7"/>
  <c r="J526" i="7"/>
  <c r="J530" i="7"/>
  <c r="J531" i="7"/>
  <c r="J533" i="7"/>
  <c r="J534" i="7"/>
  <c r="J535" i="7"/>
  <c r="J536" i="7"/>
  <c r="J537" i="7"/>
  <c r="J538" i="7"/>
  <c r="J281" i="7"/>
  <c r="J3" i="7"/>
  <c r="J4" i="7"/>
  <c r="J5" i="7"/>
  <c r="J6" i="7"/>
  <c r="J7" i="7"/>
  <c r="J8" i="7"/>
  <c r="J10" i="7"/>
  <c r="J11" i="7"/>
  <c r="J12" i="7"/>
  <c r="J14" i="7"/>
  <c r="J15" i="7"/>
  <c r="J16" i="7"/>
  <c r="J17" i="7"/>
  <c r="J18" i="7"/>
  <c r="J19" i="7"/>
  <c r="J20" i="7"/>
  <c r="J22" i="7"/>
  <c r="J23" i="7"/>
  <c r="J24" i="7"/>
  <c r="J26" i="7"/>
  <c r="J27" i="7"/>
  <c r="J28" i="7"/>
  <c r="J29" i="7"/>
  <c r="J30" i="7"/>
  <c r="J31" i="7"/>
  <c r="J32" i="7"/>
  <c r="J34" i="7"/>
  <c r="J35" i="7"/>
  <c r="J36" i="7"/>
  <c r="J38" i="7"/>
  <c r="J39" i="7"/>
  <c r="J40" i="7"/>
  <c r="J41" i="7"/>
  <c r="J42" i="7"/>
  <c r="J43" i="7"/>
  <c r="J44" i="7"/>
  <c r="J46" i="7"/>
  <c r="J47" i="7"/>
  <c r="J48" i="7"/>
  <c r="J50" i="7"/>
  <c r="J51" i="7"/>
  <c r="J52" i="7"/>
  <c r="J53" i="7"/>
  <c r="J54" i="7"/>
  <c r="J55" i="7"/>
  <c r="J56" i="7"/>
  <c r="J58" i="7"/>
  <c r="J59" i="7"/>
  <c r="J60" i="7"/>
  <c r="J61" i="7"/>
  <c r="J62" i="7"/>
  <c r="J63" i="7"/>
  <c r="J64" i="7"/>
  <c r="J65" i="7"/>
  <c r="J66" i="7"/>
  <c r="J67" i="7"/>
  <c r="J68" i="7"/>
  <c r="J70" i="7"/>
  <c r="J71" i="7"/>
  <c r="J72" i="7"/>
  <c r="J74" i="7"/>
  <c r="J75" i="7"/>
  <c r="J76" i="7"/>
  <c r="J77" i="7"/>
  <c r="J78" i="7"/>
  <c r="J79" i="7"/>
  <c r="J80" i="7"/>
  <c r="J82" i="7"/>
  <c r="J83" i="7"/>
  <c r="J84" i="7"/>
  <c r="J86" i="7"/>
  <c r="J87" i="7"/>
  <c r="J88" i="7"/>
  <c r="J89" i="7"/>
  <c r="J90" i="7"/>
  <c r="J91" i="7"/>
  <c r="J92" i="7"/>
  <c r="J94" i="7"/>
  <c r="J95" i="7"/>
  <c r="J96" i="7"/>
  <c r="J98" i="7"/>
  <c r="J99" i="7"/>
  <c r="J100" i="7"/>
  <c r="J101" i="7"/>
  <c r="J102" i="7"/>
  <c r="J103" i="7"/>
  <c r="J104" i="7"/>
  <c r="J106" i="7"/>
  <c r="J107" i="7"/>
  <c r="J108" i="7"/>
  <c r="J110" i="7"/>
  <c r="J111" i="7"/>
  <c r="J112" i="7"/>
  <c r="J113" i="7"/>
  <c r="J114" i="7"/>
  <c r="J115" i="7"/>
  <c r="J116" i="7"/>
  <c r="J118" i="7"/>
  <c r="J119" i="7"/>
  <c r="J120" i="7"/>
  <c r="J122" i="7"/>
  <c r="J123" i="7"/>
  <c r="J124" i="7"/>
  <c r="J125" i="7"/>
  <c r="J126" i="7"/>
  <c r="J127" i="7"/>
  <c r="J128" i="7"/>
  <c r="J130" i="7"/>
  <c r="J131" i="7"/>
  <c r="J132" i="7"/>
  <c r="J134" i="7"/>
  <c r="J135" i="7"/>
  <c r="J136" i="7"/>
  <c r="J137" i="7"/>
  <c r="J138" i="7"/>
  <c r="J139" i="7"/>
  <c r="J140" i="7"/>
  <c r="J142" i="7"/>
  <c r="J143" i="7"/>
  <c r="J144" i="7"/>
  <c r="J146" i="7"/>
  <c r="J147" i="7"/>
  <c r="J148" i="7"/>
  <c r="J149" i="7"/>
  <c r="J150" i="7"/>
  <c r="J151" i="7"/>
  <c r="J152" i="7"/>
  <c r="J154" i="7"/>
  <c r="J155" i="7"/>
  <c r="J156" i="7"/>
  <c r="J158" i="7"/>
  <c r="J159" i="7"/>
  <c r="J160" i="7"/>
  <c r="J161" i="7"/>
  <c r="J162" i="7"/>
  <c r="J163" i="7"/>
  <c r="J164" i="7"/>
  <c r="J166" i="7"/>
  <c r="J167" i="7"/>
  <c r="J168" i="7"/>
  <c r="J170" i="7"/>
  <c r="J171" i="7"/>
  <c r="J172" i="7"/>
  <c r="J173" i="7"/>
  <c r="J174" i="7"/>
  <c r="J175" i="7"/>
  <c r="J176" i="7"/>
  <c r="J178" i="7"/>
  <c r="J179" i="7"/>
  <c r="J180" i="7"/>
  <c r="J182" i="7"/>
  <c r="J183" i="7"/>
  <c r="J184" i="7"/>
  <c r="J185" i="7"/>
  <c r="J186" i="7"/>
  <c r="J187" i="7"/>
  <c r="J188" i="7"/>
  <c r="J190" i="7"/>
  <c r="J191" i="7"/>
  <c r="J192" i="7"/>
  <c r="J194" i="7"/>
  <c r="J195" i="7"/>
  <c r="J196" i="7"/>
  <c r="J197" i="7"/>
  <c r="J198" i="7"/>
  <c r="J199" i="7"/>
  <c r="J200" i="7"/>
  <c r="J202" i="7"/>
  <c r="J203" i="7"/>
  <c r="J204" i="7"/>
  <c r="J206" i="7"/>
  <c r="J207" i="7"/>
  <c r="J208" i="7"/>
  <c r="J209" i="7"/>
  <c r="J210" i="7"/>
  <c r="J211" i="7"/>
  <c r="J212" i="7"/>
  <c r="J214" i="7"/>
  <c r="J215" i="7"/>
  <c r="J216" i="7"/>
  <c r="J218" i="7"/>
  <c r="J219" i="7"/>
  <c r="J220" i="7"/>
  <c r="J221" i="7"/>
  <c r="N221" i="7" s="1"/>
  <c r="J222" i="7"/>
  <c r="J223" i="7"/>
  <c r="J224" i="7"/>
  <c r="J226" i="7"/>
  <c r="J227" i="7"/>
  <c r="J228" i="7"/>
  <c r="J230" i="7"/>
  <c r="J231" i="7"/>
  <c r="J232" i="7"/>
  <c r="J233" i="7"/>
  <c r="J234" i="7"/>
  <c r="J235" i="7"/>
  <c r="J236" i="7"/>
  <c r="J238" i="7"/>
  <c r="J239" i="7"/>
  <c r="J240" i="7"/>
  <c r="J242" i="7"/>
  <c r="J243" i="7"/>
  <c r="J244" i="7"/>
  <c r="J245" i="7"/>
  <c r="J246" i="7"/>
  <c r="J247" i="7"/>
  <c r="J248" i="7"/>
  <c r="J250" i="7"/>
  <c r="J251" i="7"/>
  <c r="J252" i="7"/>
  <c r="J254" i="7"/>
  <c r="J255" i="7"/>
  <c r="J256" i="7"/>
  <c r="J257" i="7"/>
  <c r="J258" i="7"/>
  <c r="J259" i="7"/>
  <c r="J260" i="7"/>
  <c r="J262" i="7"/>
  <c r="J263" i="7"/>
  <c r="J264" i="7"/>
  <c r="J266" i="7"/>
  <c r="J267" i="7"/>
  <c r="J268" i="7"/>
  <c r="J269" i="7"/>
  <c r="J270" i="7"/>
  <c r="J271" i="7"/>
  <c r="J272" i="7"/>
  <c r="J274" i="7"/>
  <c r="J275" i="7"/>
  <c r="J276" i="7"/>
  <c r="J278" i="7"/>
  <c r="J279" i="7"/>
  <c r="J280" i="7"/>
  <c r="J2" i="7"/>
  <c r="N2" i="7" s="1"/>
  <c r="I3" i="7"/>
  <c r="I4" i="7"/>
  <c r="I5" i="7"/>
  <c r="I6" i="7"/>
  <c r="I7" i="7"/>
  <c r="I8" i="7"/>
  <c r="I9" i="7"/>
  <c r="I10" i="7"/>
  <c r="I11" i="7"/>
  <c r="I12" i="7"/>
  <c r="I13" i="7"/>
  <c r="I15" i="7"/>
  <c r="I16" i="7"/>
  <c r="I17" i="7"/>
  <c r="I18" i="7"/>
  <c r="I19" i="7"/>
  <c r="I20" i="7"/>
  <c r="I21" i="7"/>
  <c r="I22" i="7"/>
  <c r="I23" i="7"/>
  <c r="I24" i="7"/>
  <c r="I25" i="7"/>
  <c r="I27" i="7"/>
  <c r="I28" i="7"/>
  <c r="I29" i="7"/>
  <c r="I30" i="7"/>
  <c r="I31" i="7"/>
  <c r="I32" i="7"/>
  <c r="I33" i="7"/>
  <c r="I34" i="7"/>
  <c r="I35" i="7"/>
  <c r="I36" i="7"/>
  <c r="I37" i="7"/>
  <c r="I39" i="7"/>
  <c r="I40" i="7"/>
  <c r="I41" i="7"/>
  <c r="I42" i="7"/>
  <c r="I43" i="7"/>
  <c r="I44" i="7"/>
  <c r="I45" i="7"/>
  <c r="I46" i="7"/>
  <c r="I47" i="7"/>
  <c r="I48" i="7"/>
  <c r="I49" i="7"/>
  <c r="I51" i="7"/>
  <c r="I52" i="7"/>
  <c r="I53" i="7"/>
  <c r="I54" i="7"/>
  <c r="I55" i="7"/>
  <c r="I56" i="7"/>
  <c r="I57" i="7"/>
  <c r="I58" i="7"/>
  <c r="I59" i="7"/>
  <c r="I60" i="7"/>
  <c r="I61" i="7"/>
  <c r="I63" i="7"/>
  <c r="I64" i="7"/>
  <c r="I65" i="7"/>
  <c r="I66" i="7"/>
  <c r="I67" i="7"/>
  <c r="I68" i="7"/>
  <c r="I69" i="7"/>
  <c r="I70" i="7"/>
  <c r="I71" i="7"/>
  <c r="I72" i="7"/>
  <c r="I73" i="7"/>
  <c r="I75" i="7"/>
  <c r="I76" i="7"/>
  <c r="I77" i="7"/>
  <c r="I78" i="7"/>
  <c r="I79" i="7"/>
  <c r="I80" i="7"/>
  <c r="I81" i="7"/>
  <c r="I82" i="7"/>
  <c r="I83" i="7"/>
  <c r="I84" i="7"/>
  <c r="I85" i="7"/>
  <c r="I87" i="7"/>
  <c r="I88" i="7"/>
  <c r="I89" i="7"/>
  <c r="I90" i="7"/>
  <c r="I91" i="7"/>
  <c r="I92" i="7"/>
  <c r="I93" i="7"/>
  <c r="I94" i="7"/>
  <c r="I95" i="7"/>
  <c r="I96" i="7"/>
  <c r="I97" i="7"/>
  <c r="I99" i="7"/>
  <c r="I100" i="7"/>
  <c r="I101" i="7"/>
  <c r="I102" i="7"/>
  <c r="I103" i="7"/>
  <c r="I104" i="7"/>
  <c r="I105" i="7"/>
  <c r="I106" i="7"/>
  <c r="I107" i="7"/>
  <c r="I108" i="7"/>
  <c r="I109" i="7"/>
  <c r="I111" i="7"/>
  <c r="I112" i="7"/>
  <c r="I113" i="7"/>
  <c r="I114" i="7"/>
  <c r="I115" i="7"/>
  <c r="I116" i="7"/>
  <c r="I117" i="7"/>
  <c r="I118" i="7"/>
  <c r="I119" i="7"/>
  <c r="I120" i="7"/>
  <c r="I121" i="7"/>
  <c r="I123" i="7"/>
  <c r="I124" i="7"/>
  <c r="I125" i="7"/>
  <c r="I126" i="7"/>
  <c r="I127" i="7"/>
  <c r="I128" i="7"/>
  <c r="I129" i="7"/>
  <c r="I130" i="7"/>
  <c r="I131" i="7"/>
  <c r="I132" i="7"/>
  <c r="I133" i="7"/>
  <c r="I135" i="7"/>
  <c r="I136" i="7"/>
  <c r="I137" i="7"/>
  <c r="I138" i="7"/>
  <c r="I139" i="7"/>
  <c r="I140" i="7"/>
  <c r="I141" i="7"/>
  <c r="I142" i="7"/>
  <c r="I143" i="7"/>
  <c r="I144" i="7"/>
  <c r="I145" i="7"/>
  <c r="I147" i="7"/>
  <c r="I148" i="7"/>
  <c r="I149" i="7"/>
  <c r="I150" i="7"/>
  <c r="I151" i="7"/>
  <c r="I152" i="7"/>
  <c r="I153" i="7"/>
  <c r="I154" i="7"/>
  <c r="I155" i="7"/>
  <c r="I156" i="7"/>
  <c r="I157" i="7"/>
  <c r="I159" i="7"/>
  <c r="I160" i="7"/>
  <c r="I161" i="7"/>
  <c r="I162" i="7"/>
  <c r="I163" i="7"/>
  <c r="I164" i="7"/>
  <c r="I165" i="7"/>
  <c r="I166" i="7"/>
  <c r="I167" i="7"/>
  <c r="I168" i="7"/>
  <c r="I169" i="7"/>
  <c r="I171" i="7"/>
  <c r="I172" i="7"/>
  <c r="I173" i="7"/>
  <c r="I174" i="7"/>
  <c r="I175" i="7"/>
  <c r="I176" i="7"/>
  <c r="I177" i="7"/>
  <c r="I178" i="7"/>
  <c r="I179" i="7"/>
  <c r="I180" i="7"/>
  <c r="I181" i="7"/>
  <c r="I183" i="7"/>
  <c r="I184" i="7"/>
  <c r="I185" i="7"/>
  <c r="I186" i="7"/>
  <c r="I187" i="7"/>
  <c r="I188" i="7"/>
  <c r="I189" i="7"/>
  <c r="I190" i="7"/>
  <c r="I191" i="7"/>
  <c r="I192" i="7"/>
  <c r="I193" i="7"/>
  <c r="I195" i="7"/>
  <c r="I196" i="7"/>
  <c r="I197" i="7"/>
  <c r="I198" i="7"/>
  <c r="I199" i="7"/>
  <c r="I200" i="7"/>
  <c r="I201" i="7"/>
  <c r="I202" i="7"/>
  <c r="I203" i="7"/>
  <c r="I204" i="7"/>
  <c r="I205" i="7"/>
  <c r="I207" i="7"/>
  <c r="I208" i="7"/>
  <c r="I209" i="7"/>
  <c r="I210" i="7"/>
  <c r="I211" i="7"/>
  <c r="I212" i="7"/>
  <c r="I213" i="7"/>
  <c r="I214" i="7"/>
  <c r="I215" i="7"/>
  <c r="I216" i="7"/>
  <c r="I217" i="7"/>
  <c r="I219" i="7"/>
  <c r="I220" i="7"/>
  <c r="I221" i="7"/>
  <c r="I222" i="7"/>
  <c r="I223" i="7"/>
  <c r="I224" i="7"/>
  <c r="I225" i="7"/>
  <c r="I226" i="7"/>
  <c r="I227" i="7"/>
  <c r="I228" i="7"/>
  <c r="I229" i="7"/>
  <c r="I231" i="7"/>
  <c r="I232" i="7"/>
  <c r="I233" i="7"/>
  <c r="I234" i="7"/>
  <c r="I235" i="7"/>
  <c r="I236" i="7"/>
  <c r="I237" i="7"/>
  <c r="I238" i="7"/>
  <c r="I239" i="7"/>
  <c r="I240" i="7"/>
  <c r="I241" i="7"/>
  <c r="I243" i="7"/>
  <c r="I244" i="7"/>
  <c r="I245" i="7"/>
  <c r="I246" i="7"/>
  <c r="I247" i="7"/>
  <c r="I248" i="7"/>
  <c r="I249" i="7"/>
  <c r="I250" i="7"/>
  <c r="I251" i="7"/>
  <c r="I252" i="7"/>
  <c r="I253" i="7"/>
  <c r="I255" i="7"/>
  <c r="I256" i="7"/>
  <c r="I257" i="7"/>
  <c r="I258" i="7"/>
  <c r="I259" i="7"/>
  <c r="I260" i="7"/>
  <c r="I261" i="7"/>
  <c r="I262" i="7"/>
  <c r="I263" i="7"/>
  <c r="I264" i="7"/>
  <c r="I265" i="7"/>
  <c r="I267" i="7"/>
  <c r="I268" i="7"/>
  <c r="I269" i="7"/>
  <c r="I270" i="7"/>
  <c r="I271" i="7"/>
  <c r="I272" i="7"/>
  <c r="I273" i="7"/>
  <c r="I274" i="7"/>
  <c r="I275" i="7"/>
  <c r="I276" i="7"/>
  <c r="I277" i="7"/>
  <c r="I279" i="7"/>
  <c r="I280" i="7"/>
  <c r="I281" i="7"/>
  <c r="I282" i="7"/>
  <c r="I283" i="7"/>
  <c r="I284" i="7"/>
  <c r="I285" i="7"/>
  <c r="I286" i="7"/>
  <c r="I287" i="7"/>
  <c r="I288" i="7"/>
  <c r="I289" i="7"/>
  <c r="I291" i="7"/>
  <c r="I292" i="7"/>
  <c r="I293" i="7"/>
  <c r="I294" i="7"/>
  <c r="I295" i="7"/>
  <c r="I296" i="7"/>
  <c r="I297" i="7"/>
  <c r="I298" i="7"/>
  <c r="I299" i="7"/>
  <c r="I300" i="7"/>
  <c r="I301" i="7"/>
  <c r="I303" i="7"/>
  <c r="I304" i="7"/>
  <c r="I305" i="7"/>
  <c r="I306" i="7"/>
  <c r="I307" i="7"/>
  <c r="I308" i="7"/>
  <c r="I309" i="7"/>
  <c r="I310" i="7"/>
  <c r="I311" i="7"/>
  <c r="I312" i="7"/>
  <c r="I313" i="7"/>
  <c r="I315" i="7"/>
  <c r="I316" i="7"/>
  <c r="I317" i="7"/>
  <c r="I318" i="7"/>
  <c r="I319" i="7"/>
  <c r="I320" i="7"/>
  <c r="I321" i="7"/>
  <c r="I322" i="7"/>
  <c r="I323" i="7"/>
  <c r="I324" i="7"/>
  <c r="I325" i="7"/>
  <c r="I327" i="7"/>
  <c r="I328" i="7"/>
  <c r="I329" i="7"/>
  <c r="I330" i="7"/>
  <c r="I331" i="7"/>
  <c r="I332" i="7"/>
  <c r="I333" i="7"/>
  <c r="I334" i="7"/>
  <c r="I335" i="7"/>
  <c r="I336" i="7"/>
  <c r="I337" i="7"/>
  <c r="I339" i="7"/>
  <c r="I340" i="7"/>
  <c r="I341" i="7"/>
  <c r="I342" i="7"/>
  <c r="I343" i="7"/>
  <c r="I344" i="7"/>
  <c r="I345" i="7"/>
  <c r="I346" i="7"/>
  <c r="I347" i="7"/>
  <c r="I348" i="7"/>
  <c r="I349" i="7"/>
  <c r="I351" i="7"/>
  <c r="I352" i="7"/>
  <c r="I353" i="7"/>
  <c r="I354" i="7"/>
  <c r="I355" i="7"/>
  <c r="I356" i="7"/>
  <c r="I357" i="7"/>
  <c r="I358" i="7"/>
  <c r="I359" i="7"/>
  <c r="I360" i="7"/>
  <c r="I361" i="7"/>
  <c r="I363" i="7"/>
  <c r="I364" i="7"/>
  <c r="I365" i="7"/>
  <c r="I366" i="7"/>
  <c r="I367" i="7"/>
  <c r="I368" i="7"/>
  <c r="I369" i="7"/>
  <c r="I370" i="7"/>
  <c r="I371" i="7"/>
  <c r="I372" i="7"/>
  <c r="I373" i="7"/>
  <c r="I375" i="7"/>
  <c r="I376" i="7"/>
  <c r="I377" i="7"/>
  <c r="I378" i="7"/>
  <c r="I379" i="7"/>
  <c r="I380" i="7"/>
  <c r="I381" i="7"/>
  <c r="I382" i="7"/>
  <c r="I383" i="7"/>
  <c r="I384" i="7"/>
  <c r="I385" i="7"/>
  <c r="I387" i="7"/>
  <c r="I388" i="7"/>
  <c r="I389" i="7"/>
  <c r="I390" i="7"/>
  <c r="I391" i="7"/>
  <c r="I392" i="7"/>
  <c r="I393" i="7"/>
  <c r="I394" i="7"/>
  <c r="I395" i="7"/>
  <c r="I396" i="7"/>
  <c r="I397" i="7"/>
  <c r="I399" i="7"/>
  <c r="I400" i="7"/>
  <c r="I401" i="7"/>
  <c r="I402" i="7"/>
  <c r="I403" i="7"/>
  <c r="I404" i="7"/>
  <c r="I405" i="7"/>
  <c r="I406" i="7"/>
  <c r="I407" i="7"/>
  <c r="I408" i="7"/>
  <c r="I409" i="7"/>
  <c r="I411" i="7"/>
  <c r="I412" i="7"/>
  <c r="I413" i="7"/>
  <c r="I414" i="7"/>
  <c r="I415" i="7"/>
  <c r="I416" i="7"/>
  <c r="I417" i="7"/>
  <c r="I418" i="7"/>
  <c r="I419" i="7"/>
  <c r="I420" i="7"/>
  <c r="I421" i="7"/>
  <c r="I423" i="7"/>
  <c r="I424" i="7"/>
  <c r="I425" i="7"/>
  <c r="I426" i="7"/>
  <c r="I427" i="7"/>
  <c r="I428" i="7"/>
  <c r="I429" i="7"/>
  <c r="I430" i="7"/>
  <c r="I431" i="7"/>
  <c r="I432" i="7"/>
  <c r="I433" i="7"/>
  <c r="I435" i="7"/>
  <c r="I436" i="7"/>
  <c r="I437" i="7"/>
  <c r="I438" i="7"/>
  <c r="I439" i="7"/>
  <c r="I440" i="7"/>
  <c r="I441" i="7"/>
  <c r="I442" i="7"/>
  <c r="I443" i="7"/>
  <c r="I444" i="7"/>
  <c r="I445" i="7"/>
  <c r="I447" i="7"/>
  <c r="I448" i="7"/>
  <c r="I449" i="7"/>
  <c r="I450" i="7"/>
  <c r="I451" i="7"/>
  <c r="I452" i="7"/>
  <c r="I453" i="7"/>
  <c r="I454" i="7"/>
  <c r="I455" i="7"/>
  <c r="I456" i="7"/>
  <c r="I457" i="7"/>
  <c r="I459" i="7"/>
  <c r="I460" i="7"/>
  <c r="I461" i="7"/>
  <c r="I462" i="7"/>
  <c r="I463" i="7"/>
  <c r="I464" i="7"/>
  <c r="I465" i="7"/>
  <c r="I466" i="7"/>
  <c r="I467" i="7"/>
  <c r="I468" i="7"/>
  <c r="I469" i="7"/>
  <c r="I471" i="7"/>
  <c r="I472" i="7"/>
  <c r="I473" i="7"/>
  <c r="I474" i="7"/>
  <c r="I475" i="7"/>
  <c r="I476" i="7"/>
  <c r="I477" i="7"/>
  <c r="I478" i="7"/>
  <c r="I479" i="7"/>
  <c r="I480" i="7"/>
  <c r="I481" i="7"/>
  <c r="I483" i="7"/>
  <c r="I484" i="7"/>
  <c r="I485" i="7"/>
  <c r="I486" i="7"/>
  <c r="I487" i="7"/>
  <c r="I488" i="7"/>
  <c r="I489" i="7"/>
  <c r="I490" i="7"/>
  <c r="I491" i="7"/>
  <c r="I492" i="7"/>
  <c r="I493" i="7"/>
  <c r="I495" i="7"/>
  <c r="I496" i="7"/>
  <c r="I497" i="7"/>
  <c r="I498" i="7"/>
  <c r="I499" i="7"/>
  <c r="I500" i="7"/>
  <c r="I501" i="7"/>
  <c r="I502" i="7"/>
  <c r="I503" i="7"/>
  <c r="I504" i="7"/>
  <c r="I505" i="7"/>
  <c r="I507" i="7"/>
  <c r="I508" i="7"/>
  <c r="I509" i="7"/>
  <c r="I510" i="7"/>
  <c r="I511" i="7"/>
  <c r="I512" i="7"/>
  <c r="I513" i="7"/>
  <c r="I514" i="7"/>
  <c r="I515" i="7"/>
  <c r="I516" i="7"/>
  <c r="I517" i="7"/>
  <c r="I519" i="7"/>
  <c r="I520" i="7"/>
  <c r="I521" i="7"/>
  <c r="I522" i="7"/>
  <c r="I523" i="7"/>
  <c r="I524" i="7"/>
  <c r="I525" i="7"/>
  <c r="I526" i="7"/>
  <c r="I527" i="7"/>
  <c r="I528" i="7"/>
  <c r="I529" i="7"/>
  <c r="I531" i="7"/>
  <c r="I532" i="7"/>
  <c r="I533" i="7"/>
  <c r="I534" i="7"/>
  <c r="I535" i="7"/>
  <c r="I536" i="7"/>
  <c r="I537" i="7"/>
  <c r="I538" i="7"/>
  <c r="I539" i="7"/>
  <c r="I540" i="7"/>
  <c r="I541" i="7"/>
  <c r="I543" i="7"/>
  <c r="I544" i="7"/>
  <c r="I545" i="7"/>
  <c r="I546" i="7"/>
  <c r="I547" i="7"/>
  <c r="I548" i="7"/>
  <c r="I549" i="7"/>
  <c r="I550" i="7"/>
  <c r="I551" i="7"/>
  <c r="I552" i="7"/>
  <c r="I553" i="7"/>
  <c r="I555" i="7"/>
  <c r="I556" i="7"/>
  <c r="I557" i="7"/>
  <c r="I558" i="7"/>
  <c r="I559" i="7"/>
  <c r="I560" i="7"/>
  <c r="I561" i="7"/>
  <c r="I562" i="7"/>
  <c r="I563" i="7"/>
  <c r="I564" i="7"/>
  <c r="I565" i="7"/>
  <c r="I567" i="7"/>
  <c r="I568" i="7"/>
  <c r="I569" i="7"/>
  <c r="I570" i="7"/>
  <c r="I571" i="7"/>
  <c r="I572" i="7"/>
  <c r="I573" i="7"/>
  <c r="I574" i="7"/>
  <c r="I575" i="7"/>
  <c r="I576" i="7"/>
  <c r="I577" i="7"/>
  <c r="I579" i="7"/>
  <c r="I580" i="7"/>
  <c r="I581" i="7"/>
  <c r="I582" i="7"/>
  <c r="I583" i="7"/>
  <c r="I584" i="7"/>
  <c r="I585" i="7"/>
  <c r="I586" i="7"/>
  <c r="I587" i="7"/>
  <c r="I588" i="7"/>
  <c r="I589" i="7"/>
  <c r="I591" i="7"/>
  <c r="I592" i="7"/>
  <c r="I593" i="7"/>
  <c r="I594" i="7"/>
  <c r="I595" i="7"/>
  <c r="I596" i="7"/>
  <c r="I597" i="7"/>
  <c r="I598" i="7"/>
  <c r="I599" i="7"/>
  <c r="I600" i="7"/>
  <c r="I601" i="7"/>
  <c r="I603" i="7"/>
  <c r="I604" i="7"/>
  <c r="I605" i="7"/>
  <c r="I606" i="7"/>
  <c r="I607" i="7"/>
  <c r="I608" i="7"/>
  <c r="I609" i="7"/>
  <c r="I610" i="7"/>
  <c r="I611" i="7"/>
  <c r="I612" i="7"/>
  <c r="I613" i="7"/>
  <c r="I615" i="7"/>
  <c r="I616" i="7"/>
  <c r="I617" i="7"/>
  <c r="I618" i="7"/>
  <c r="I619" i="7"/>
  <c r="I620" i="7"/>
  <c r="I621" i="7"/>
  <c r="I622" i="7"/>
  <c r="I623" i="7"/>
  <c r="I624" i="7"/>
  <c r="I625" i="7"/>
  <c r="I627" i="7"/>
  <c r="I628" i="7"/>
  <c r="I629" i="7"/>
  <c r="I630" i="7"/>
  <c r="I631" i="7"/>
  <c r="I632" i="7"/>
  <c r="I633" i="7"/>
  <c r="I634" i="7"/>
  <c r="I635" i="7"/>
  <c r="I636" i="7"/>
  <c r="I637" i="7"/>
  <c r="I639" i="7"/>
  <c r="I640" i="7"/>
  <c r="I641" i="7"/>
  <c r="I642" i="7"/>
  <c r="I643" i="7"/>
  <c r="I644" i="7"/>
  <c r="I645" i="7"/>
  <c r="I646" i="7"/>
  <c r="I647" i="7"/>
  <c r="I648" i="7"/>
  <c r="I649" i="7"/>
  <c r="I651" i="7"/>
  <c r="I652" i="7"/>
  <c r="I653" i="7"/>
  <c r="I654" i="7"/>
  <c r="I655" i="7"/>
  <c r="I656" i="7"/>
  <c r="I657" i="7"/>
  <c r="I658" i="7"/>
  <c r="I659" i="7"/>
  <c r="I660" i="7"/>
  <c r="I661" i="7"/>
  <c r="I663" i="7"/>
  <c r="I664" i="7"/>
  <c r="I665" i="7"/>
  <c r="I666" i="7"/>
  <c r="I667" i="7"/>
  <c r="I668" i="7"/>
  <c r="I669" i="7"/>
  <c r="I670" i="7"/>
  <c r="I671" i="7"/>
  <c r="I672" i="7"/>
  <c r="I673" i="7"/>
  <c r="I675" i="7"/>
  <c r="I676" i="7"/>
  <c r="I677" i="7"/>
  <c r="I678" i="7"/>
  <c r="I679" i="7"/>
  <c r="I680" i="7"/>
  <c r="I681" i="7"/>
  <c r="I682" i="7"/>
  <c r="I683" i="7"/>
  <c r="I684" i="7"/>
  <c r="I685" i="7"/>
  <c r="I687" i="7"/>
  <c r="I688" i="7"/>
  <c r="I689" i="7"/>
  <c r="I690" i="7"/>
  <c r="I691" i="7"/>
  <c r="I692" i="7"/>
  <c r="I693" i="7"/>
  <c r="I694" i="7"/>
  <c r="I695" i="7"/>
  <c r="I696" i="7"/>
  <c r="I697" i="7"/>
  <c r="I699" i="7"/>
  <c r="I700" i="7"/>
  <c r="I701" i="7"/>
  <c r="I702" i="7"/>
  <c r="I703" i="7"/>
  <c r="I704" i="7"/>
  <c r="I705" i="7"/>
  <c r="I706" i="7"/>
  <c r="I707" i="7"/>
  <c r="I708" i="7"/>
  <c r="I709" i="7"/>
  <c r="I711" i="7"/>
  <c r="I712" i="7"/>
  <c r="I713" i="7"/>
  <c r="I714" i="7"/>
  <c r="I715" i="7"/>
  <c r="I716" i="7"/>
  <c r="I717" i="7"/>
  <c r="I718" i="7"/>
  <c r="I719" i="7"/>
  <c r="I720" i="7"/>
  <c r="I721" i="7"/>
  <c r="I723" i="7"/>
  <c r="I724" i="7"/>
  <c r="I725" i="7"/>
  <c r="I726" i="7"/>
  <c r="I727" i="7"/>
  <c r="I728" i="7"/>
  <c r="I729" i="7"/>
  <c r="I730" i="7"/>
  <c r="I731" i="7"/>
  <c r="I732" i="7"/>
  <c r="I733" i="7"/>
  <c r="I735" i="7"/>
  <c r="I736" i="7"/>
  <c r="I737" i="7"/>
  <c r="I738" i="7"/>
  <c r="I739" i="7"/>
  <c r="I740" i="7"/>
  <c r="I741" i="7"/>
  <c r="I742" i="7"/>
  <c r="I743" i="7"/>
  <c r="I744" i="7"/>
  <c r="I745" i="7"/>
  <c r="I747" i="7"/>
  <c r="I748" i="7"/>
  <c r="I749" i="7"/>
  <c r="I750" i="7"/>
  <c r="I751" i="7"/>
  <c r="I752" i="7"/>
  <c r="I753" i="7"/>
  <c r="I754" i="7"/>
  <c r="I755" i="7"/>
  <c r="I756" i="7"/>
  <c r="I757" i="7"/>
  <c r="I759" i="7"/>
  <c r="I760" i="7"/>
  <c r="I761" i="7"/>
  <c r="I762" i="7"/>
  <c r="I763" i="7"/>
  <c r="I764" i="7"/>
  <c r="I765" i="7"/>
  <c r="I766" i="7"/>
  <c r="I767" i="7"/>
  <c r="I768" i="7"/>
  <c r="I769" i="7"/>
  <c r="I771" i="7"/>
  <c r="I772" i="7"/>
  <c r="I773" i="7"/>
  <c r="I774" i="7"/>
  <c r="I775" i="7"/>
  <c r="I776" i="7"/>
  <c r="I777" i="7"/>
  <c r="I778" i="7"/>
  <c r="I779" i="7"/>
  <c r="I780" i="7"/>
  <c r="I781" i="7"/>
  <c r="I783" i="7"/>
  <c r="I784" i="7"/>
  <c r="I785" i="7"/>
  <c r="I786" i="7"/>
  <c r="I787" i="7"/>
  <c r="I788" i="7"/>
  <c r="I789" i="7"/>
  <c r="I790" i="7"/>
  <c r="I791" i="7"/>
  <c r="I792" i="7"/>
  <c r="I793" i="7"/>
  <c r="I795" i="7"/>
  <c r="I796" i="7"/>
  <c r="I797" i="7"/>
  <c r="I798" i="7"/>
  <c r="I799" i="7"/>
  <c r="I800" i="7"/>
  <c r="I801" i="7"/>
  <c r="I802" i="7"/>
  <c r="I803" i="7"/>
  <c r="I804" i="7"/>
  <c r="I805" i="7"/>
  <c r="I807" i="7"/>
  <c r="I808" i="7"/>
  <c r="I809" i="7"/>
  <c r="I810" i="7"/>
  <c r="I811" i="7"/>
  <c r="I812" i="7"/>
  <c r="I813" i="7"/>
  <c r="I814" i="7"/>
  <c r="I815" i="7"/>
  <c r="I816" i="7"/>
  <c r="I817" i="7"/>
  <c r="I819" i="7"/>
  <c r="I820" i="7"/>
  <c r="I821" i="7"/>
  <c r="I822" i="7"/>
  <c r="I823" i="7"/>
  <c r="I824" i="7"/>
  <c r="I825" i="7"/>
  <c r="I826" i="7"/>
  <c r="I827" i="7"/>
  <c r="I828" i="7"/>
  <c r="I829" i="7"/>
  <c r="I831" i="7"/>
  <c r="I832" i="7"/>
  <c r="I833" i="7"/>
  <c r="I834" i="7"/>
  <c r="I835" i="7"/>
  <c r="I836" i="7"/>
  <c r="I837" i="7"/>
  <c r="I838" i="7"/>
  <c r="I839" i="7"/>
  <c r="I840" i="7"/>
  <c r="I841" i="7"/>
  <c r="I843" i="7"/>
  <c r="I844" i="7"/>
  <c r="I845" i="7"/>
  <c r="I846" i="7"/>
  <c r="I847" i="7"/>
  <c r="I848" i="7"/>
  <c r="I849" i="7"/>
  <c r="I850" i="7"/>
  <c r="I851" i="7"/>
  <c r="I852" i="7"/>
  <c r="I853" i="7"/>
  <c r="I855" i="7"/>
  <c r="I856" i="7"/>
  <c r="I857" i="7"/>
  <c r="I858" i="7"/>
  <c r="I859" i="7"/>
  <c r="I860" i="7"/>
  <c r="I861" i="7"/>
  <c r="I862" i="7"/>
  <c r="I863" i="7"/>
  <c r="I864" i="7"/>
  <c r="I865" i="7"/>
  <c r="I867" i="7"/>
  <c r="I868" i="7"/>
  <c r="I869" i="7"/>
  <c r="I870" i="7"/>
  <c r="I871" i="7"/>
  <c r="I872" i="7"/>
  <c r="I873" i="7"/>
  <c r="I874" i="7"/>
  <c r="I875" i="7"/>
  <c r="I876" i="7"/>
  <c r="I877" i="7"/>
  <c r="I879" i="7"/>
  <c r="I880" i="7"/>
  <c r="I881" i="7"/>
  <c r="I882" i="7"/>
  <c r="I883" i="7"/>
  <c r="I884" i="7"/>
  <c r="I885" i="7"/>
  <c r="I886" i="7"/>
  <c r="I887" i="7"/>
  <c r="I888" i="7"/>
  <c r="I889" i="7"/>
  <c r="I891" i="7"/>
  <c r="I892" i="7"/>
  <c r="I893" i="7"/>
  <c r="I894" i="7"/>
  <c r="I895" i="7"/>
  <c r="I896" i="7"/>
  <c r="I897" i="7"/>
  <c r="I898" i="7"/>
  <c r="I899" i="7"/>
  <c r="I900" i="7"/>
  <c r="I901" i="7"/>
  <c r="I903" i="7"/>
  <c r="I904" i="7"/>
  <c r="I905" i="7"/>
  <c r="I906" i="7"/>
  <c r="I907" i="7"/>
  <c r="I908" i="7"/>
  <c r="I909" i="7"/>
  <c r="I910" i="7"/>
  <c r="I911" i="7"/>
  <c r="I912" i="7"/>
  <c r="I913" i="7"/>
  <c r="I915" i="7"/>
  <c r="I916" i="7"/>
  <c r="I917" i="7"/>
  <c r="I918" i="7"/>
  <c r="I919" i="7"/>
  <c r="I920" i="7"/>
  <c r="I921" i="7"/>
  <c r="I922" i="7"/>
  <c r="I923" i="7"/>
  <c r="I924" i="7"/>
  <c r="I925" i="7"/>
  <c r="I927" i="7"/>
  <c r="I928" i="7"/>
  <c r="I929" i="7"/>
  <c r="I930" i="7"/>
  <c r="I931" i="7"/>
  <c r="I932" i="7"/>
  <c r="I933" i="7"/>
  <c r="I934" i="7"/>
  <c r="I935" i="7"/>
  <c r="I936" i="7"/>
  <c r="I937" i="7"/>
  <c r="I939" i="7"/>
  <c r="I940" i="7"/>
  <c r="I941" i="7"/>
  <c r="I942" i="7"/>
  <c r="I943" i="7"/>
  <c r="I944" i="7"/>
  <c r="I945" i="7"/>
  <c r="I946" i="7"/>
  <c r="I947" i="7"/>
  <c r="I948" i="7"/>
  <c r="I949" i="7"/>
  <c r="I951" i="7"/>
  <c r="I952" i="7"/>
  <c r="I953" i="7"/>
  <c r="I954" i="7"/>
  <c r="I955" i="7"/>
  <c r="I956" i="7"/>
  <c r="I957" i="7"/>
  <c r="I958" i="7"/>
  <c r="I959" i="7"/>
  <c r="I960" i="7"/>
  <c r="I961" i="7"/>
  <c r="I963" i="7"/>
  <c r="I964" i="7"/>
  <c r="I965" i="7"/>
  <c r="I966" i="7"/>
  <c r="I967" i="7"/>
  <c r="I968" i="7"/>
  <c r="I969" i="7"/>
  <c r="I970" i="7"/>
  <c r="I971" i="7"/>
  <c r="I972" i="7"/>
  <c r="I973" i="7"/>
  <c r="I975" i="7"/>
  <c r="I976" i="7"/>
  <c r="I977" i="7"/>
  <c r="I978" i="7"/>
  <c r="I979" i="7"/>
  <c r="I980" i="7"/>
  <c r="I981" i="7"/>
  <c r="I982" i="7"/>
  <c r="I983" i="7"/>
  <c r="I984" i="7"/>
  <c r="I985" i="7"/>
  <c r="I987" i="7"/>
  <c r="I988" i="7"/>
  <c r="I989" i="7"/>
  <c r="I990" i="7"/>
  <c r="I991" i="7"/>
  <c r="I992" i="7"/>
  <c r="I993" i="7"/>
  <c r="I994" i="7"/>
  <c r="I995" i="7"/>
  <c r="I996" i="7"/>
  <c r="I997" i="7"/>
  <c r="I999" i="7"/>
  <c r="I1000" i="7"/>
  <c r="I1001" i="7"/>
  <c r="I1002" i="7"/>
  <c r="I1003" i="7"/>
  <c r="I1004" i="7"/>
  <c r="I1005" i="7"/>
  <c r="I1006" i="7"/>
  <c r="I1007" i="7"/>
  <c r="I1008" i="7"/>
  <c r="I1009" i="7"/>
  <c r="I1011" i="7"/>
  <c r="I1012" i="7"/>
  <c r="I1013" i="7"/>
  <c r="I1014" i="7"/>
  <c r="I1015" i="7"/>
  <c r="I1016" i="7"/>
  <c r="I1017" i="7"/>
  <c r="I1018" i="7"/>
  <c r="I1019" i="7"/>
  <c r="I1020" i="7"/>
  <c r="I1021" i="7"/>
  <c r="I1023" i="7"/>
  <c r="I1024" i="7"/>
  <c r="I1025" i="7"/>
  <c r="I1026" i="7"/>
  <c r="I1027" i="7"/>
  <c r="I1028" i="7"/>
  <c r="I1029" i="7"/>
  <c r="I1030" i="7"/>
  <c r="I1031" i="7"/>
  <c r="I1032" i="7"/>
  <c r="I1033" i="7"/>
  <c r="I1035" i="7"/>
  <c r="I1036" i="7"/>
  <c r="I1037" i="7"/>
  <c r="I1038" i="7"/>
  <c r="I1039" i="7"/>
  <c r="I1040" i="7"/>
  <c r="I1041" i="7"/>
  <c r="I1042" i="7"/>
  <c r="I1043" i="7"/>
  <c r="I1044" i="7"/>
  <c r="I1045" i="7"/>
  <c r="I1047" i="7"/>
  <c r="I1048" i="7"/>
  <c r="I1049" i="7"/>
  <c r="I1050" i="7"/>
  <c r="I1051" i="7"/>
  <c r="I1052" i="7"/>
  <c r="I1053" i="7"/>
  <c r="I1054" i="7"/>
  <c r="I1055" i="7"/>
  <c r="I1056" i="7"/>
  <c r="I1057" i="7"/>
  <c r="I1059" i="7"/>
  <c r="I1060" i="7"/>
  <c r="I1061" i="7"/>
  <c r="I1062" i="7"/>
  <c r="I2" i="7"/>
  <c r="E1020" i="1"/>
  <c r="F1020" i="1" s="1"/>
  <c r="E1021" i="1"/>
  <c r="F1021" i="1" s="1"/>
  <c r="E1025" i="1"/>
  <c r="F1025" i="1" s="1"/>
  <c r="E1026" i="1"/>
  <c r="F1026" i="1" s="1"/>
  <c r="E1030" i="1"/>
  <c r="F1030" i="1" s="1"/>
  <c r="E1031" i="1"/>
  <c r="F1031" i="1" s="1"/>
  <c r="E1032" i="1"/>
  <c r="F1032" i="1" s="1"/>
  <c r="E1033" i="1"/>
  <c r="F1033" i="1" s="1"/>
  <c r="D92" i="9" l="1"/>
  <c r="E92" i="9" s="1"/>
  <c r="D80" i="9"/>
  <c r="E80" i="9" s="1"/>
  <c r="D68" i="9"/>
  <c r="E68" i="9" s="1"/>
  <c r="D56" i="9"/>
  <c r="E56" i="9" s="1"/>
  <c r="D44" i="9"/>
  <c r="E44" i="9" s="1"/>
  <c r="D32" i="9"/>
  <c r="E32" i="9" s="1"/>
  <c r="D20" i="9"/>
  <c r="E20" i="9" s="1"/>
  <c r="D8" i="9"/>
  <c r="E8" i="9" s="1"/>
  <c r="I85" i="9"/>
  <c r="H85" i="9"/>
  <c r="I36" i="9"/>
  <c r="H36" i="9"/>
  <c r="I73" i="9"/>
  <c r="H73" i="9"/>
  <c r="I93" i="9"/>
  <c r="H93" i="9"/>
  <c r="I81" i="9"/>
  <c r="H81" i="9"/>
  <c r="I69" i="9"/>
  <c r="H69" i="9"/>
  <c r="I57" i="9"/>
  <c r="H57" i="9"/>
  <c r="I45" i="9"/>
  <c r="H45" i="9"/>
  <c r="I33" i="9"/>
  <c r="H33" i="9"/>
  <c r="I49" i="9"/>
  <c r="H49" i="9"/>
  <c r="I91" i="9"/>
  <c r="H91" i="9"/>
  <c r="I79" i="9"/>
  <c r="H79" i="9"/>
  <c r="I67" i="9"/>
  <c r="H67" i="9"/>
  <c r="I55" i="9"/>
  <c r="H55" i="9"/>
  <c r="I43" i="9"/>
  <c r="H43" i="9"/>
  <c r="I31" i="9"/>
  <c r="H31" i="9"/>
  <c r="I37" i="9"/>
  <c r="H37" i="9"/>
  <c r="I90" i="9"/>
  <c r="H90" i="9"/>
  <c r="I78" i="9"/>
  <c r="H78" i="9"/>
  <c r="I66" i="9"/>
  <c r="H66" i="9"/>
  <c r="I54" i="9"/>
  <c r="H54" i="9"/>
  <c r="I42" i="9"/>
  <c r="H42" i="9"/>
  <c r="I30" i="9"/>
  <c r="H30" i="9"/>
  <c r="I61" i="9"/>
  <c r="H61" i="9"/>
  <c r="I88" i="9"/>
  <c r="H88" i="9"/>
  <c r="I76" i="9"/>
  <c r="H76" i="9"/>
  <c r="I64" i="9"/>
  <c r="H64" i="9"/>
  <c r="I52" i="9"/>
  <c r="H52" i="9"/>
  <c r="I40" i="9"/>
  <c r="H40" i="9"/>
  <c r="I86" i="9"/>
  <c r="H86" i="9"/>
  <c r="I74" i="9"/>
  <c r="H74" i="9"/>
  <c r="I62" i="9"/>
  <c r="H62" i="9"/>
  <c r="I50" i="9"/>
  <c r="H50" i="9"/>
  <c r="I38" i="9"/>
  <c r="H38" i="9"/>
  <c r="B1011" i="1"/>
  <c r="D1011" i="1" s="1"/>
  <c r="I1105" i="9"/>
  <c r="B999" i="1"/>
  <c r="D999" i="1" s="1"/>
  <c r="I1093" i="9"/>
  <c r="B987" i="1"/>
  <c r="D987" i="1" s="1"/>
  <c r="I1081" i="9"/>
  <c r="B975" i="1"/>
  <c r="I1069" i="9"/>
  <c r="B963" i="1"/>
  <c r="D963" i="1" s="1"/>
  <c r="I1057" i="9"/>
  <c r="B951" i="1"/>
  <c r="D951" i="1" s="1"/>
  <c r="I1045" i="9"/>
  <c r="B939" i="1"/>
  <c r="I1033" i="9"/>
  <c r="B927" i="1"/>
  <c r="D927" i="1" s="1"/>
  <c r="I1021" i="9"/>
  <c r="B915" i="1"/>
  <c r="D915" i="1" s="1"/>
  <c r="I1009" i="9"/>
  <c r="B903" i="1"/>
  <c r="I997" i="9"/>
  <c r="B891" i="1"/>
  <c r="D891" i="1" s="1"/>
  <c r="I985" i="9"/>
  <c r="B879" i="1"/>
  <c r="D879" i="1" s="1"/>
  <c r="I973" i="9"/>
  <c r="B867" i="1"/>
  <c r="I961" i="9"/>
  <c r="B855" i="1"/>
  <c r="D855" i="1" s="1"/>
  <c r="I949" i="9"/>
  <c r="B843" i="1"/>
  <c r="D843" i="1" s="1"/>
  <c r="I937" i="9"/>
  <c r="B831" i="1"/>
  <c r="I925" i="9"/>
  <c r="B819" i="1"/>
  <c r="D819" i="1" s="1"/>
  <c r="I913" i="9"/>
  <c r="B807" i="1"/>
  <c r="D807" i="1" s="1"/>
  <c r="I901" i="9"/>
  <c r="B795" i="1"/>
  <c r="I889" i="9"/>
  <c r="B783" i="1"/>
  <c r="D783" i="1" s="1"/>
  <c r="I877" i="9"/>
  <c r="B771" i="1"/>
  <c r="D771" i="1" s="1"/>
  <c r="I865" i="9"/>
  <c r="B759" i="1"/>
  <c r="I853" i="9"/>
  <c r="B747" i="1"/>
  <c r="D747" i="1" s="1"/>
  <c r="I841" i="9"/>
  <c r="B735" i="1"/>
  <c r="D735" i="1" s="1"/>
  <c r="I829" i="9"/>
  <c r="B723" i="1"/>
  <c r="D723" i="1" s="1"/>
  <c r="I817" i="9"/>
  <c r="B711" i="1"/>
  <c r="D711" i="1" s="1"/>
  <c r="I805" i="9"/>
  <c r="B699" i="1"/>
  <c r="D699" i="1" s="1"/>
  <c r="I793" i="9"/>
  <c r="B687" i="1"/>
  <c r="D687" i="1" s="1"/>
  <c r="I781" i="9"/>
  <c r="B675" i="1"/>
  <c r="D675" i="1" s="1"/>
  <c r="I769" i="9"/>
  <c r="B663" i="1"/>
  <c r="D663" i="1" s="1"/>
  <c r="I757" i="9"/>
  <c r="B651" i="1"/>
  <c r="D651" i="1" s="1"/>
  <c r="I745" i="9"/>
  <c r="B639" i="1"/>
  <c r="D639" i="1" s="1"/>
  <c r="I733" i="9"/>
  <c r="B627" i="1"/>
  <c r="D627" i="1" s="1"/>
  <c r="I721" i="9"/>
  <c r="B615" i="1"/>
  <c r="D615" i="1" s="1"/>
  <c r="I709" i="9"/>
  <c r="B603" i="1"/>
  <c r="D603" i="1" s="1"/>
  <c r="I697" i="9"/>
  <c r="B591" i="1"/>
  <c r="D591" i="1" s="1"/>
  <c r="I685" i="9"/>
  <c r="B579" i="1"/>
  <c r="D579" i="1" s="1"/>
  <c r="I673" i="9"/>
  <c r="B567" i="1"/>
  <c r="D567" i="1" s="1"/>
  <c r="I661" i="9"/>
  <c r="B555" i="1"/>
  <c r="D555" i="1" s="1"/>
  <c r="I649" i="9"/>
  <c r="B543" i="1"/>
  <c r="D543" i="1" s="1"/>
  <c r="I637" i="9"/>
  <c r="B531" i="1"/>
  <c r="D531" i="1" s="1"/>
  <c r="I625" i="9"/>
  <c r="B519" i="1"/>
  <c r="D519" i="1" s="1"/>
  <c r="I613" i="9"/>
  <c r="B507" i="1"/>
  <c r="D507" i="1" s="1"/>
  <c r="I601" i="9"/>
  <c r="B495" i="1"/>
  <c r="D495" i="1" s="1"/>
  <c r="I589" i="9"/>
  <c r="B483" i="1"/>
  <c r="D483" i="1" s="1"/>
  <c r="I577" i="9"/>
  <c r="B471" i="1"/>
  <c r="D471" i="1" s="1"/>
  <c r="I565" i="9"/>
  <c r="B459" i="1"/>
  <c r="D459" i="1" s="1"/>
  <c r="I553" i="9"/>
  <c r="B447" i="1"/>
  <c r="D447" i="1" s="1"/>
  <c r="I541" i="9"/>
  <c r="B435" i="1"/>
  <c r="D435" i="1" s="1"/>
  <c r="I529" i="9"/>
  <c r="B423" i="1"/>
  <c r="D423" i="1" s="1"/>
  <c r="I517" i="9"/>
  <c r="B411" i="1"/>
  <c r="D411" i="1" s="1"/>
  <c r="I505" i="9"/>
  <c r="B399" i="1"/>
  <c r="D399" i="1" s="1"/>
  <c r="I493" i="9"/>
  <c r="B387" i="1"/>
  <c r="D387" i="1" s="1"/>
  <c r="I481" i="9"/>
  <c r="B375" i="1"/>
  <c r="D375" i="1" s="1"/>
  <c r="I469" i="9"/>
  <c r="B363" i="1"/>
  <c r="D363" i="1" s="1"/>
  <c r="I457" i="9"/>
  <c r="B351" i="1"/>
  <c r="D351" i="1" s="1"/>
  <c r="I445" i="9"/>
  <c r="B339" i="1"/>
  <c r="D339" i="1" s="1"/>
  <c r="I433" i="9"/>
  <c r="B327" i="1"/>
  <c r="D327" i="1" s="1"/>
  <c r="I421" i="9"/>
  <c r="B315" i="1"/>
  <c r="D315" i="1" s="1"/>
  <c r="I409" i="9"/>
  <c r="B303" i="1"/>
  <c r="D303" i="1" s="1"/>
  <c r="I397" i="9"/>
  <c r="B291" i="1"/>
  <c r="D291" i="1" s="1"/>
  <c r="I385" i="9"/>
  <c r="B279" i="1"/>
  <c r="D279" i="1" s="1"/>
  <c r="I373" i="9"/>
  <c r="B267" i="1"/>
  <c r="D267" i="1" s="1"/>
  <c r="I361" i="9"/>
  <c r="B255" i="1"/>
  <c r="D255" i="1" s="1"/>
  <c r="I349" i="9"/>
  <c r="B243" i="1"/>
  <c r="D243" i="1" s="1"/>
  <c r="I337" i="9"/>
  <c r="B231" i="1"/>
  <c r="D231" i="1" s="1"/>
  <c r="I325" i="9"/>
  <c r="B219" i="1"/>
  <c r="D219" i="1" s="1"/>
  <c r="I313" i="9"/>
  <c r="B207" i="1"/>
  <c r="D207" i="1" s="1"/>
  <c r="I301" i="9"/>
  <c r="B195" i="1"/>
  <c r="D195" i="1" s="1"/>
  <c r="I289" i="9"/>
  <c r="B183" i="1"/>
  <c r="D183" i="1" s="1"/>
  <c r="I277" i="9"/>
  <c r="B171" i="1"/>
  <c r="I265" i="9"/>
  <c r="B159" i="1"/>
  <c r="I253" i="9"/>
  <c r="B147" i="1"/>
  <c r="I241" i="9"/>
  <c r="B135" i="1"/>
  <c r="I229" i="9"/>
  <c r="B123" i="1"/>
  <c r="I217" i="9"/>
  <c r="B111" i="1"/>
  <c r="I205" i="9"/>
  <c r="B99" i="1"/>
  <c r="I193" i="9"/>
  <c r="B87" i="1"/>
  <c r="I181" i="9"/>
  <c r="B75" i="1"/>
  <c r="I169" i="9"/>
  <c r="B63" i="1"/>
  <c r="I157" i="9"/>
  <c r="B51" i="1"/>
  <c r="I145" i="9"/>
  <c r="B39" i="1"/>
  <c r="I133" i="9"/>
  <c r="B27" i="1"/>
  <c r="I121" i="9"/>
  <c r="B15" i="1"/>
  <c r="D15" i="1" s="1"/>
  <c r="I109" i="9"/>
  <c r="B3" i="1"/>
  <c r="I97" i="9"/>
  <c r="B1023" i="1"/>
  <c r="I1117" i="9"/>
  <c r="B1026" i="1"/>
  <c r="I1120" i="9"/>
  <c r="B1010" i="1"/>
  <c r="D1010" i="1" s="1"/>
  <c r="I1104" i="9"/>
  <c r="B998" i="1"/>
  <c r="D998" i="1" s="1"/>
  <c r="I1092" i="9"/>
  <c r="B986" i="1"/>
  <c r="D986" i="1" s="1"/>
  <c r="I1080" i="9"/>
  <c r="B974" i="1"/>
  <c r="D974" i="1" s="1"/>
  <c r="I1068" i="9"/>
  <c r="B962" i="1"/>
  <c r="D962" i="1" s="1"/>
  <c r="I1056" i="9"/>
  <c r="B950" i="1"/>
  <c r="D950" i="1" s="1"/>
  <c r="I1044" i="9"/>
  <c r="B938" i="1"/>
  <c r="D938" i="1" s="1"/>
  <c r="I1032" i="9"/>
  <c r="B926" i="1"/>
  <c r="D926" i="1" s="1"/>
  <c r="I1020" i="9"/>
  <c r="B914" i="1"/>
  <c r="D914" i="1" s="1"/>
  <c r="I1008" i="9"/>
  <c r="B902" i="1"/>
  <c r="D902" i="1" s="1"/>
  <c r="I996" i="9"/>
  <c r="B890" i="1"/>
  <c r="D890" i="1" s="1"/>
  <c r="I984" i="9"/>
  <c r="B878" i="1"/>
  <c r="D878" i="1" s="1"/>
  <c r="I972" i="9"/>
  <c r="B866" i="1"/>
  <c r="D866" i="1" s="1"/>
  <c r="I960" i="9"/>
  <c r="B854" i="1"/>
  <c r="D854" i="1" s="1"/>
  <c r="I948" i="9"/>
  <c r="B842" i="1"/>
  <c r="D842" i="1" s="1"/>
  <c r="I936" i="9"/>
  <c r="B830" i="1"/>
  <c r="D830" i="1" s="1"/>
  <c r="I924" i="9"/>
  <c r="B818" i="1"/>
  <c r="D818" i="1" s="1"/>
  <c r="I912" i="9"/>
  <c r="B806" i="1"/>
  <c r="D806" i="1" s="1"/>
  <c r="I900" i="9"/>
  <c r="B794" i="1"/>
  <c r="D794" i="1" s="1"/>
  <c r="I888" i="9"/>
  <c r="B782" i="1"/>
  <c r="D782" i="1" s="1"/>
  <c r="I876" i="9"/>
  <c r="B770" i="1"/>
  <c r="D770" i="1" s="1"/>
  <c r="I864" i="9"/>
  <c r="B758" i="1"/>
  <c r="D758" i="1" s="1"/>
  <c r="I852" i="9"/>
  <c r="B746" i="1"/>
  <c r="D746" i="1" s="1"/>
  <c r="I840" i="9"/>
  <c r="B734" i="1"/>
  <c r="D734" i="1" s="1"/>
  <c r="I828" i="9"/>
  <c r="B722" i="1"/>
  <c r="D722" i="1" s="1"/>
  <c r="I816" i="9"/>
  <c r="B710" i="1"/>
  <c r="D710" i="1" s="1"/>
  <c r="I804" i="9"/>
  <c r="B698" i="1"/>
  <c r="D698" i="1" s="1"/>
  <c r="I792" i="9"/>
  <c r="B686" i="1"/>
  <c r="D686" i="1" s="1"/>
  <c r="I780" i="9"/>
  <c r="B674" i="1"/>
  <c r="D674" i="1" s="1"/>
  <c r="I768" i="9"/>
  <c r="B662" i="1"/>
  <c r="D662" i="1" s="1"/>
  <c r="I756" i="9"/>
  <c r="B650" i="1"/>
  <c r="D650" i="1" s="1"/>
  <c r="I744" i="9"/>
  <c r="B638" i="1"/>
  <c r="D638" i="1" s="1"/>
  <c r="I732" i="9"/>
  <c r="B626" i="1"/>
  <c r="D626" i="1" s="1"/>
  <c r="I720" i="9"/>
  <c r="B614" i="1"/>
  <c r="D614" i="1" s="1"/>
  <c r="I708" i="9"/>
  <c r="B602" i="1"/>
  <c r="D602" i="1" s="1"/>
  <c r="I696" i="9"/>
  <c r="B590" i="1"/>
  <c r="D590" i="1" s="1"/>
  <c r="I684" i="9"/>
  <c r="B578" i="1"/>
  <c r="D578" i="1" s="1"/>
  <c r="I672" i="9"/>
  <c r="B566" i="1"/>
  <c r="D566" i="1" s="1"/>
  <c r="I660" i="9"/>
  <c r="B554" i="1"/>
  <c r="D554" i="1" s="1"/>
  <c r="I648" i="9"/>
  <c r="B542" i="1"/>
  <c r="D542" i="1" s="1"/>
  <c r="I636" i="9"/>
  <c r="B530" i="1"/>
  <c r="D530" i="1" s="1"/>
  <c r="I624" i="9"/>
  <c r="B518" i="1"/>
  <c r="D518" i="1" s="1"/>
  <c r="I612" i="9"/>
  <c r="B506" i="1"/>
  <c r="D506" i="1" s="1"/>
  <c r="I600" i="9"/>
  <c r="B494" i="1"/>
  <c r="D494" i="1" s="1"/>
  <c r="I588" i="9"/>
  <c r="B482" i="1"/>
  <c r="D482" i="1" s="1"/>
  <c r="I576" i="9"/>
  <c r="B470" i="1"/>
  <c r="D470" i="1" s="1"/>
  <c r="I564" i="9"/>
  <c r="B458" i="1"/>
  <c r="D458" i="1" s="1"/>
  <c r="I552" i="9"/>
  <c r="B446" i="1"/>
  <c r="D446" i="1" s="1"/>
  <c r="I540" i="9"/>
  <c r="B434" i="1"/>
  <c r="D434" i="1" s="1"/>
  <c r="I528" i="9"/>
  <c r="B422" i="1"/>
  <c r="D422" i="1" s="1"/>
  <c r="I516" i="9"/>
  <c r="B410" i="1"/>
  <c r="D410" i="1" s="1"/>
  <c r="I504" i="9"/>
  <c r="B398" i="1"/>
  <c r="D398" i="1" s="1"/>
  <c r="I492" i="9"/>
  <c r="B386" i="1"/>
  <c r="D386" i="1" s="1"/>
  <c r="I480" i="9"/>
  <c r="B374" i="1"/>
  <c r="D374" i="1" s="1"/>
  <c r="I468" i="9"/>
  <c r="B362" i="1"/>
  <c r="D362" i="1" s="1"/>
  <c r="I456" i="9"/>
  <c r="B350" i="1"/>
  <c r="D350" i="1" s="1"/>
  <c r="I444" i="9"/>
  <c r="B338" i="1"/>
  <c r="D338" i="1" s="1"/>
  <c r="I432" i="9"/>
  <c r="B326" i="1"/>
  <c r="D326" i="1" s="1"/>
  <c r="I420" i="9"/>
  <c r="B314" i="1"/>
  <c r="D314" i="1" s="1"/>
  <c r="I408" i="9"/>
  <c r="B302" i="1"/>
  <c r="D302" i="1" s="1"/>
  <c r="I396" i="9"/>
  <c r="B290" i="1"/>
  <c r="D290" i="1" s="1"/>
  <c r="I384" i="9"/>
  <c r="B278" i="1"/>
  <c r="D278" i="1" s="1"/>
  <c r="I372" i="9"/>
  <c r="B266" i="1"/>
  <c r="D266" i="1" s="1"/>
  <c r="I360" i="9"/>
  <c r="B254" i="1"/>
  <c r="D254" i="1" s="1"/>
  <c r="I348" i="9"/>
  <c r="B242" i="1"/>
  <c r="D242" i="1" s="1"/>
  <c r="I336" i="9"/>
  <c r="B230" i="1"/>
  <c r="D230" i="1" s="1"/>
  <c r="I324" i="9"/>
  <c r="B218" i="1"/>
  <c r="D218" i="1" s="1"/>
  <c r="I312" i="9"/>
  <c r="B206" i="1"/>
  <c r="D206" i="1" s="1"/>
  <c r="I300" i="9"/>
  <c r="B194" i="1"/>
  <c r="D194" i="1" s="1"/>
  <c r="I288" i="9"/>
  <c r="B182" i="1"/>
  <c r="D182" i="1" s="1"/>
  <c r="I276" i="9"/>
  <c r="B170" i="1"/>
  <c r="D170" i="1" s="1"/>
  <c r="I264" i="9"/>
  <c r="B158" i="1"/>
  <c r="D158" i="1" s="1"/>
  <c r="I252" i="9"/>
  <c r="B146" i="1"/>
  <c r="D146" i="1" s="1"/>
  <c r="I240" i="9"/>
  <c r="B134" i="1"/>
  <c r="I228" i="9"/>
  <c r="B122" i="1"/>
  <c r="D122" i="1" s="1"/>
  <c r="I216" i="9"/>
  <c r="B110" i="1"/>
  <c r="D110" i="1" s="1"/>
  <c r="I204" i="9"/>
  <c r="B98" i="1"/>
  <c r="D98" i="1" s="1"/>
  <c r="I192" i="9"/>
  <c r="B86" i="1"/>
  <c r="D86" i="1" s="1"/>
  <c r="I180" i="9"/>
  <c r="B74" i="1"/>
  <c r="D74" i="1" s="1"/>
  <c r="I168" i="9"/>
  <c r="B62" i="1"/>
  <c r="D62" i="1" s="1"/>
  <c r="I156" i="9"/>
  <c r="B50" i="1"/>
  <c r="D50" i="1" s="1"/>
  <c r="I144" i="9"/>
  <c r="B38" i="1"/>
  <c r="D38" i="1" s="1"/>
  <c r="I132" i="9"/>
  <c r="B26" i="1"/>
  <c r="D26" i="1" s="1"/>
  <c r="I120" i="9"/>
  <c r="B14" i="1"/>
  <c r="I108" i="9"/>
  <c r="I96" i="9"/>
  <c r="I84" i="9"/>
  <c r="I72" i="9"/>
  <c r="I60" i="9"/>
  <c r="I48" i="9"/>
  <c r="B1022" i="1"/>
  <c r="D1022" i="1" s="1"/>
  <c r="I1116" i="9"/>
  <c r="B1025" i="1"/>
  <c r="I1119" i="9"/>
  <c r="B1009" i="1"/>
  <c r="I1103" i="9"/>
  <c r="B997" i="1"/>
  <c r="I1091" i="9"/>
  <c r="B985" i="1"/>
  <c r="I1079" i="9"/>
  <c r="B973" i="1"/>
  <c r="I1067" i="9"/>
  <c r="B961" i="1"/>
  <c r="I1055" i="9"/>
  <c r="B949" i="1"/>
  <c r="I1043" i="9"/>
  <c r="B937" i="1"/>
  <c r="D937" i="1" s="1"/>
  <c r="I1031" i="9"/>
  <c r="B925" i="1"/>
  <c r="I1019" i="9"/>
  <c r="B913" i="1"/>
  <c r="D913" i="1" s="1"/>
  <c r="I1007" i="9"/>
  <c r="B901" i="1"/>
  <c r="D901" i="1" s="1"/>
  <c r="I995" i="9"/>
  <c r="B889" i="1"/>
  <c r="D889" i="1" s="1"/>
  <c r="I983" i="9"/>
  <c r="B877" i="1"/>
  <c r="D877" i="1" s="1"/>
  <c r="I971" i="9"/>
  <c r="B865" i="1"/>
  <c r="D865" i="1" s="1"/>
  <c r="I959" i="9"/>
  <c r="B853" i="1"/>
  <c r="I947" i="9"/>
  <c r="B841" i="1"/>
  <c r="B820" i="8" s="1"/>
  <c r="I935" i="9"/>
  <c r="B829" i="1"/>
  <c r="D829" i="1" s="1"/>
  <c r="I923" i="9"/>
  <c r="B817" i="1"/>
  <c r="D817" i="1" s="1"/>
  <c r="I911" i="9"/>
  <c r="B805" i="1"/>
  <c r="D805" i="1" s="1"/>
  <c r="I899" i="9"/>
  <c r="B793" i="1"/>
  <c r="D793" i="1" s="1"/>
  <c r="I887" i="9"/>
  <c r="B781" i="1"/>
  <c r="I875" i="9"/>
  <c r="B769" i="1"/>
  <c r="I863" i="9"/>
  <c r="B757" i="1"/>
  <c r="I851" i="9"/>
  <c r="B745" i="1"/>
  <c r="I839" i="9"/>
  <c r="B733" i="1"/>
  <c r="D733" i="1" s="1"/>
  <c r="I827" i="9"/>
  <c r="B721" i="1"/>
  <c r="D721" i="1" s="1"/>
  <c r="I815" i="9"/>
  <c r="B709" i="1"/>
  <c r="B688" i="8" s="1"/>
  <c r="I803" i="9"/>
  <c r="B697" i="1"/>
  <c r="B676" i="8" s="1"/>
  <c r="I791" i="9"/>
  <c r="B685" i="1"/>
  <c r="D685" i="1" s="1"/>
  <c r="I779" i="9"/>
  <c r="B673" i="1"/>
  <c r="D673" i="1" s="1"/>
  <c r="I767" i="9"/>
  <c r="B661" i="1"/>
  <c r="D661" i="1" s="1"/>
  <c r="I755" i="9"/>
  <c r="B649" i="1"/>
  <c r="D649" i="1" s="1"/>
  <c r="I743" i="9"/>
  <c r="B637" i="1"/>
  <c r="I731" i="9"/>
  <c r="B625" i="1"/>
  <c r="I719" i="9"/>
  <c r="B613" i="1"/>
  <c r="I707" i="9"/>
  <c r="B601" i="1"/>
  <c r="I695" i="9"/>
  <c r="B589" i="1"/>
  <c r="D589" i="1" s="1"/>
  <c r="I683" i="9"/>
  <c r="B577" i="1"/>
  <c r="B556" i="8" s="1"/>
  <c r="I671" i="9"/>
  <c r="B565" i="1"/>
  <c r="B544" i="8" s="1"/>
  <c r="I659" i="9"/>
  <c r="B553" i="1"/>
  <c r="B532" i="8" s="1"/>
  <c r="I647" i="9"/>
  <c r="B541" i="1"/>
  <c r="D541" i="1" s="1"/>
  <c r="I635" i="9"/>
  <c r="B529" i="1"/>
  <c r="D529" i="1" s="1"/>
  <c r="I623" i="9"/>
  <c r="B517" i="1"/>
  <c r="D517" i="1" s="1"/>
  <c r="I611" i="9"/>
  <c r="B505" i="1"/>
  <c r="D505" i="1" s="1"/>
  <c r="I599" i="9"/>
  <c r="B493" i="1"/>
  <c r="I587" i="9"/>
  <c r="B481" i="1"/>
  <c r="I575" i="9"/>
  <c r="B469" i="1"/>
  <c r="I563" i="9"/>
  <c r="B457" i="1"/>
  <c r="I551" i="9"/>
  <c r="B445" i="1"/>
  <c r="D445" i="1" s="1"/>
  <c r="I539" i="9"/>
  <c r="B433" i="1"/>
  <c r="B412" i="8" s="1"/>
  <c r="I527" i="9"/>
  <c r="B421" i="1"/>
  <c r="B400" i="8" s="1"/>
  <c r="I515" i="9"/>
  <c r="B409" i="1"/>
  <c r="B388" i="8" s="1"/>
  <c r="I503" i="9"/>
  <c r="B397" i="1"/>
  <c r="D397" i="1" s="1"/>
  <c r="I491" i="9"/>
  <c r="B385" i="1"/>
  <c r="D385" i="1" s="1"/>
  <c r="I479" i="9"/>
  <c r="B373" i="1"/>
  <c r="D373" i="1" s="1"/>
  <c r="I467" i="9"/>
  <c r="B361" i="1"/>
  <c r="D361" i="1" s="1"/>
  <c r="I455" i="9"/>
  <c r="B349" i="1"/>
  <c r="I443" i="9"/>
  <c r="B337" i="1"/>
  <c r="I431" i="9"/>
  <c r="B325" i="1"/>
  <c r="I419" i="9"/>
  <c r="B313" i="1"/>
  <c r="I407" i="9"/>
  <c r="B301" i="1"/>
  <c r="D301" i="1" s="1"/>
  <c r="I395" i="9"/>
  <c r="B289" i="1"/>
  <c r="I290" i="1" s="1"/>
  <c r="I383" i="9"/>
  <c r="B277" i="1"/>
  <c r="B256" i="8" s="1"/>
  <c r="I371" i="9"/>
  <c r="B265" i="1"/>
  <c r="B244" i="8" s="1"/>
  <c r="E244" i="8" s="1"/>
  <c r="I359" i="9"/>
  <c r="B253" i="1"/>
  <c r="D253" i="1" s="1"/>
  <c r="I347" i="9"/>
  <c r="B241" i="1"/>
  <c r="D241" i="1" s="1"/>
  <c r="I335" i="9"/>
  <c r="B229" i="1"/>
  <c r="D229" i="1" s="1"/>
  <c r="I323" i="9"/>
  <c r="B217" i="1"/>
  <c r="D217" i="1" s="1"/>
  <c r="I311" i="9"/>
  <c r="B205" i="1"/>
  <c r="I299" i="9"/>
  <c r="B193" i="1"/>
  <c r="I287" i="9"/>
  <c r="B181" i="1"/>
  <c r="I275" i="9"/>
  <c r="B169" i="1"/>
  <c r="I263" i="9"/>
  <c r="B157" i="1"/>
  <c r="D157" i="1" s="1"/>
  <c r="I251" i="9"/>
  <c r="B145" i="1"/>
  <c r="I146" i="1" s="1"/>
  <c r="I239" i="9"/>
  <c r="B133" i="1"/>
  <c r="B112" i="8" s="1"/>
  <c r="I227" i="9"/>
  <c r="B121" i="1"/>
  <c r="B100" i="8" s="1"/>
  <c r="E100" i="8" s="1"/>
  <c r="I215" i="9"/>
  <c r="B109" i="1"/>
  <c r="D109" i="1" s="1"/>
  <c r="I203" i="9"/>
  <c r="B97" i="1"/>
  <c r="D97" i="1" s="1"/>
  <c r="I191" i="9"/>
  <c r="B85" i="1"/>
  <c r="D85" i="1" s="1"/>
  <c r="I179" i="9"/>
  <c r="B73" i="1"/>
  <c r="D73" i="1" s="1"/>
  <c r="I167" i="9"/>
  <c r="B61" i="1"/>
  <c r="D61" i="1" s="1"/>
  <c r="I155" i="9"/>
  <c r="B49" i="1"/>
  <c r="I143" i="9"/>
  <c r="B37" i="1"/>
  <c r="I131" i="9"/>
  <c r="B25" i="1"/>
  <c r="I119" i="9"/>
  <c r="B13" i="1"/>
  <c r="I107" i="9"/>
  <c r="I95" i="9"/>
  <c r="I83" i="9"/>
  <c r="I71" i="9"/>
  <c r="I59" i="9"/>
  <c r="I47" i="9"/>
  <c r="I35" i="9"/>
  <c r="B1021" i="1"/>
  <c r="D1021" i="1" s="1"/>
  <c r="I1115" i="9"/>
  <c r="B1035" i="1"/>
  <c r="I1129" i="9"/>
  <c r="B1008" i="1"/>
  <c r="D1008" i="1" s="1"/>
  <c r="I1102" i="9"/>
  <c r="B996" i="1"/>
  <c r="D996" i="1" s="1"/>
  <c r="I1090" i="9"/>
  <c r="B984" i="1"/>
  <c r="D984" i="1" s="1"/>
  <c r="I1078" i="9"/>
  <c r="B972" i="1"/>
  <c r="D972" i="1" s="1"/>
  <c r="I1066" i="9"/>
  <c r="B960" i="1"/>
  <c r="D960" i="1" s="1"/>
  <c r="I1054" i="9"/>
  <c r="B948" i="1"/>
  <c r="D948" i="1" s="1"/>
  <c r="I1042" i="9"/>
  <c r="B936" i="1"/>
  <c r="D936" i="1" s="1"/>
  <c r="I1030" i="9"/>
  <c r="B924" i="1"/>
  <c r="D924" i="1" s="1"/>
  <c r="I1018" i="9"/>
  <c r="B912" i="1"/>
  <c r="D912" i="1" s="1"/>
  <c r="I1006" i="9"/>
  <c r="B900" i="1"/>
  <c r="D900" i="1" s="1"/>
  <c r="I994" i="9"/>
  <c r="B888" i="1"/>
  <c r="D888" i="1" s="1"/>
  <c r="I982" i="9"/>
  <c r="B876" i="1"/>
  <c r="D876" i="1" s="1"/>
  <c r="I970" i="9"/>
  <c r="B864" i="1"/>
  <c r="I958" i="9"/>
  <c r="B852" i="1"/>
  <c r="D852" i="1" s="1"/>
  <c r="I946" i="9"/>
  <c r="B840" i="1"/>
  <c r="D840" i="1" s="1"/>
  <c r="I934" i="9"/>
  <c r="B828" i="1"/>
  <c r="D828" i="1" s="1"/>
  <c r="I922" i="9"/>
  <c r="B816" i="1"/>
  <c r="D816" i="1" s="1"/>
  <c r="I910" i="9"/>
  <c r="B804" i="1"/>
  <c r="D804" i="1" s="1"/>
  <c r="I898" i="9"/>
  <c r="B792" i="1"/>
  <c r="D792" i="1" s="1"/>
  <c r="I886" i="9"/>
  <c r="B780" i="1"/>
  <c r="D780" i="1" s="1"/>
  <c r="I874" i="9"/>
  <c r="B768" i="1"/>
  <c r="D768" i="1" s="1"/>
  <c r="I862" i="9"/>
  <c r="B756" i="1"/>
  <c r="D756" i="1" s="1"/>
  <c r="I850" i="9"/>
  <c r="B744" i="1"/>
  <c r="I838" i="9"/>
  <c r="B732" i="1"/>
  <c r="D732" i="1" s="1"/>
  <c r="I826" i="9"/>
  <c r="B720" i="1"/>
  <c r="D720" i="1" s="1"/>
  <c r="I814" i="9"/>
  <c r="B708" i="1"/>
  <c r="D708" i="1" s="1"/>
  <c r="I802" i="9"/>
  <c r="B696" i="1"/>
  <c r="D696" i="1" s="1"/>
  <c r="I790" i="9"/>
  <c r="B684" i="1"/>
  <c r="D684" i="1" s="1"/>
  <c r="I778" i="9"/>
  <c r="B672" i="1"/>
  <c r="D672" i="1" s="1"/>
  <c r="I766" i="9"/>
  <c r="B660" i="1"/>
  <c r="I754" i="9"/>
  <c r="B648" i="1"/>
  <c r="D648" i="1" s="1"/>
  <c r="I742" i="9"/>
  <c r="B636" i="1"/>
  <c r="D636" i="1" s="1"/>
  <c r="I730" i="9"/>
  <c r="B624" i="1"/>
  <c r="D624" i="1" s="1"/>
  <c r="I718" i="9"/>
  <c r="B612" i="1"/>
  <c r="I706" i="9"/>
  <c r="B600" i="1"/>
  <c r="D600" i="1" s="1"/>
  <c r="I694" i="9"/>
  <c r="B588" i="1"/>
  <c r="D588" i="1" s="1"/>
  <c r="I682" i="9"/>
  <c r="B576" i="1"/>
  <c r="D576" i="1" s="1"/>
  <c r="I670" i="9"/>
  <c r="B564" i="1"/>
  <c r="I658" i="9"/>
  <c r="B552" i="1"/>
  <c r="D552" i="1" s="1"/>
  <c r="I646" i="9"/>
  <c r="B540" i="1"/>
  <c r="I634" i="9"/>
  <c r="B528" i="1"/>
  <c r="I622" i="9"/>
  <c r="B516" i="1"/>
  <c r="D516" i="1" s="1"/>
  <c r="I610" i="9"/>
  <c r="B504" i="1"/>
  <c r="I598" i="9"/>
  <c r="B492" i="1"/>
  <c r="I586" i="9"/>
  <c r="B480" i="1"/>
  <c r="I574" i="9"/>
  <c r="B468" i="1"/>
  <c r="I562" i="9"/>
  <c r="B456" i="1"/>
  <c r="I550" i="9"/>
  <c r="B444" i="1"/>
  <c r="I538" i="9"/>
  <c r="B432" i="1"/>
  <c r="I526" i="9"/>
  <c r="B420" i="1"/>
  <c r="I514" i="9"/>
  <c r="B408" i="1"/>
  <c r="I502" i="9"/>
  <c r="B396" i="1"/>
  <c r="I490" i="9"/>
  <c r="B384" i="1"/>
  <c r="D384" i="1" s="1"/>
  <c r="I478" i="9"/>
  <c r="B372" i="1"/>
  <c r="D372" i="1" s="1"/>
  <c r="I466" i="9"/>
  <c r="B360" i="1"/>
  <c r="D360" i="1" s="1"/>
  <c r="I454" i="9"/>
  <c r="B348" i="1"/>
  <c r="D348" i="1" s="1"/>
  <c r="I442" i="9"/>
  <c r="B336" i="1"/>
  <c r="D336" i="1" s="1"/>
  <c r="I430" i="9"/>
  <c r="B324" i="1"/>
  <c r="I418" i="9"/>
  <c r="B312" i="1"/>
  <c r="I406" i="9"/>
  <c r="B300" i="1"/>
  <c r="D300" i="1" s="1"/>
  <c r="I394" i="9"/>
  <c r="B288" i="1"/>
  <c r="I382" i="9"/>
  <c r="B276" i="1"/>
  <c r="D276" i="1" s="1"/>
  <c r="I370" i="9"/>
  <c r="B264" i="1"/>
  <c r="I358" i="9"/>
  <c r="B252" i="1"/>
  <c r="D252" i="1" s="1"/>
  <c r="I346" i="9"/>
  <c r="B240" i="1"/>
  <c r="I334" i="9"/>
  <c r="B228" i="1"/>
  <c r="I322" i="9"/>
  <c r="B216" i="1"/>
  <c r="I310" i="9"/>
  <c r="B204" i="1"/>
  <c r="D204" i="1" s="1"/>
  <c r="I298" i="9"/>
  <c r="B192" i="1"/>
  <c r="I286" i="9"/>
  <c r="B180" i="1"/>
  <c r="I274" i="9"/>
  <c r="B168" i="1"/>
  <c r="I262" i="9"/>
  <c r="B156" i="1"/>
  <c r="I250" i="9"/>
  <c r="B144" i="1"/>
  <c r="I238" i="9"/>
  <c r="B132" i="1"/>
  <c r="D132" i="1" s="1"/>
  <c r="I226" i="9"/>
  <c r="B120" i="1"/>
  <c r="I214" i="9"/>
  <c r="B108" i="1"/>
  <c r="I202" i="9"/>
  <c r="B96" i="1"/>
  <c r="I190" i="9"/>
  <c r="B84" i="1"/>
  <c r="I178" i="9"/>
  <c r="B72" i="1"/>
  <c r="I166" i="9"/>
  <c r="B60" i="1"/>
  <c r="I154" i="9"/>
  <c r="B48" i="1"/>
  <c r="I142" i="9"/>
  <c r="B36" i="1"/>
  <c r="I130" i="9"/>
  <c r="B24" i="1"/>
  <c r="I118" i="9"/>
  <c r="B12" i="1"/>
  <c r="I106" i="9"/>
  <c r="I94" i="9"/>
  <c r="I82" i="9"/>
  <c r="I70" i="9"/>
  <c r="I58" i="9"/>
  <c r="I46" i="9"/>
  <c r="I34" i="9"/>
  <c r="B1020" i="1"/>
  <c r="I1114" i="9"/>
  <c r="B1034" i="1"/>
  <c r="D1034" i="1" s="1"/>
  <c r="I1128" i="9"/>
  <c r="B1007" i="1"/>
  <c r="B986" i="8" s="1"/>
  <c r="I1101" i="9"/>
  <c r="B995" i="1"/>
  <c r="B974" i="8" s="1"/>
  <c r="I1089" i="9"/>
  <c r="B983" i="1"/>
  <c r="B962" i="8" s="1"/>
  <c r="I1077" i="9"/>
  <c r="B971" i="1"/>
  <c r="B950" i="8" s="1"/>
  <c r="I1065" i="9"/>
  <c r="B959" i="1"/>
  <c r="B938" i="8" s="1"/>
  <c r="E938" i="8" s="1"/>
  <c r="I1053" i="9"/>
  <c r="B947" i="1"/>
  <c r="B926" i="8" s="1"/>
  <c r="I1041" i="9"/>
  <c r="B935" i="1"/>
  <c r="B914" i="8" s="1"/>
  <c r="I1029" i="9"/>
  <c r="B923" i="1"/>
  <c r="B902" i="8" s="1"/>
  <c r="I1017" i="9"/>
  <c r="B911" i="1"/>
  <c r="B890" i="8" s="1"/>
  <c r="I1005" i="9"/>
  <c r="B899" i="1"/>
  <c r="B878" i="8" s="1"/>
  <c r="I993" i="9"/>
  <c r="B887" i="1"/>
  <c r="B866" i="8" s="1"/>
  <c r="E866" i="8" s="1"/>
  <c r="I981" i="9"/>
  <c r="B875" i="1"/>
  <c r="B854" i="8" s="1"/>
  <c r="I969" i="9"/>
  <c r="B863" i="1"/>
  <c r="B842" i="8" s="1"/>
  <c r="I957" i="9"/>
  <c r="B851" i="1"/>
  <c r="B830" i="8" s="1"/>
  <c r="I945" i="9"/>
  <c r="B839" i="1"/>
  <c r="B818" i="8" s="1"/>
  <c r="I933" i="9"/>
  <c r="B827" i="1"/>
  <c r="B806" i="8" s="1"/>
  <c r="I921" i="9"/>
  <c r="B815" i="1"/>
  <c r="B794" i="8" s="1"/>
  <c r="E794" i="8" s="1"/>
  <c r="I909" i="9"/>
  <c r="B803" i="1"/>
  <c r="B782" i="8" s="1"/>
  <c r="I897" i="9"/>
  <c r="B791" i="1"/>
  <c r="B770" i="8" s="1"/>
  <c r="I885" i="9"/>
  <c r="B779" i="1"/>
  <c r="B758" i="8" s="1"/>
  <c r="I873" i="9"/>
  <c r="B767" i="1"/>
  <c r="B746" i="8" s="1"/>
  <c r="I861" i="9"/>
  <c r="B755" i="1"/>
  <c r="B734" i="8" s="1"/>
  <c r="I849" i="9"/>
  <c r="B743" i="1"/>
  <c r="B722" i="8" s="1"/>
  <c r="E722" i="8" s="1"/>
  <c r="I837" i="9"/>
  <c r="B731" i="1"/>
  <c r="B710" i="8" s="1"/>
  <c r="I825" i="9"/>
  <c r="B719" i="1"/>
  <c r="B698" i="8" s="1"/>
  <c r="I813" i="9"/>
  <c r="B707" i="1"/>
  <c r="B686" i="8" s="1"/>
  <c r="I801" i="9"/>
  <c r="B695" i="1"/>
  <c r="B674" i="8" s="1"/>
  <c r="I789" i="9"/>
  <c r="B683" i="1"/>
  <c r="B662" i="8" s="1"/>
  <c r="I777" i="9"/>
  <c r="B671" i="1"/>
  <c r="B650" i="8" s="1"/>
  <c r="E650" i="8" s="1"/>
  <c r="I765" i="9"/>
  <c r="B659" i="1"/>
  <c r="B638" i="8" s="1"/>
  <c r="I753" i="9"/>
  <c r="B647" i="1"/>
  <c r="B626" i="8" s="1"/>
  <c r="I741" i="9"/>
  <c r="B635" i="1"/>
  <c r="B614" i="8" s="1"/>
  <c r="I729" i="9"/>
  <c r="B623" i="1"/>
  <c r="B602" i="8" s="1"/>
  <c r="I717" i="9"/>
  <c r="B611" i="1"/>
  <c r="B590" i="8" s="1"/>
  <c r="I705" i="9"/>
  <c r="B599" i="1"/>
  <c r="B578" i="8" s="1"/>
  <c r="E578" i="8" s="1"/>
  <c r="I693" i="9"/>
  <c r="B587" i="1"/>
  <c r="B566" i="8" s="1"/>
  <c r="I681" i="9"/>
  <c r="B575" i="1"/>
  <c r="B554" i="8" s="1"/>
  <c r="I669" i="9"/>
  <c r="B563" i="1"/>
  <c r="B542" i="8" s="1"/>
  <c r="I657" i="9"/>
  <c r="B551" i="1"/>
  <c r="B530" i="8" s="1"/>
  <c r="I645" i="9"/>
  <c r="B539" i="1"/>
  <c r="B518" i="8" s="1"/>
  <c r="I633" i="9"/>
  <c r="B527" i="1"/>
  <c r="B506" i="8" s="1"/>
  <c r="E506" i="8" s="1"/>
  <c r="I621" i="9"/>
  <c r="B515" i="1"/>
  <c r="B494" i="8" s="1"/>
  <c r="I609" i="9"/>
  <c r="B503" i="1"/>
  <c r="B482" i="8" s="1"/>
  <c r="I597" i="9"/>
  <c r="B491" i="1"/>
  <c r="B470" i="8" s="1"/>
  <c r="I585" i="9"/>
  <c r="B479" i="1"/>
  <c r="B458" i="8" s="1"/>
  <c r="I573" i="9"/>
  <c r="B467" i="1"/>
  <c r="B446" i="8" s="1"/>
  <c r="I561" i="9"/>
  <c r="B455" i="1"/>
  <c r="B434" i="8" s="1"/>
  <c r="E434" i="8" s="1"/>
  <c r="I549" i="9"/>
  <c r="B443" i="1"/>
  <c r="B422" i="8" s="1"/>
  <c r="I537" i="9"/>
  <c r="B431" i="1"/>
  <c r="B410" i="8" s="1"/>
  <c r="I525" i="9"/>
  <c r="B419" i="1"/>
  <c r="B398" i="8" s="1"/>
  <c r="I513" i="9"/>
  <c r="B407" i="1"/>
  <c r="B386" i="8" s="1"/>
  <c r="I501" i="9"/>
  <c r="B395" i="1"/>
  <c r="B374" i="8" s="1"/>
  <c r="I489" i="9"/>
  <c r="B383" i="1"/>
  <c r="B362" i="8" s="1"/>
  <c r="E362" i="8" s="1"/>
  <c r="I477" i="9"/>
  <c r="B371" i="1"/>
  <c r="B350" i="8" s="1"/>
  <c r="I465" i="9"/>
  <c r="B359" i="1"/>
  <c r="B338" i="8" s="1"/>
  <c r="I453" i="9"/>
  <c r="B347" i="1"/>
  <c r="B326" i="8" s="1"/>
  <c r="I441" i="9"/>
  <c r="B335" i="1"/>
  <c r="B314" i="8" s="1"/>
  <c r="I429" i="9"/>
  <c r="B323" i="1"/>
  <c r="B302" i="8" s="1"/>
  <c r="I417" i="9"/>
  <c r="B311" i="1"/>
  <c r="B290" i="8" s="1"/>
  <c r="E290" i="8" s="1"/>
  <c r="I405" i="9"/>
  <c r="B299" i="1"/>
  <c r="B278" i="8" s="1"/>
  <c r="I393" i="9"/>
  <c r="B287" i="1"/>
  <c r="B266" i="8" s="1"/>
  <c r="I381" i="9"/>
  <c r="B275" i="1"/>
  <c r="B254" i="8" s="1"/>
  <c r="I369" i="9"/>
  <c r="B263" i="1"/>
  <c r="B242" i="8" s="1"/>
  <c r="I357" i="9"/>
  <c r="B251" i="1"/>
  <c r="B230" i="8" s="1"/>
  <c r="I345" i="9"/>
  <c r="B239" i="1"/>
  <c r="B218" i="8" s="1"/>
  <c r="E218" i="8" s="1"/>
  <c r="I333" i="9"/>
  <c r="B227" i="1"/>
  <c r="B206" i="8" s="1"/>
  <c r="I321" i="9"/>
  <c r="B215" i="1"/>
  <c r="B194" i="8" s="1"/>
  <c r="I309" i="9"/>
  <c r="B203" i="1"/>
  <c r="B182" i="8" s="1"/>
  <c r="I297" i="9"/>
  <c r="B191" i="1"/>
  <c r="B170" i="8" s="1"/>
  <c r="I285" i="9"/>
  <c r="B179" i="1"/>
  <c r="B158" i="8" s="1"/>
  <c r="I273" i="9"/>
  <c r="B167" i="1"/>
  <c r="B146" i="8" s="1"/>
  <c r="E146" i="8" s="1"/>
  <c r="I261" i="9"/>
  <c r="B155" i="1"/>
  <c r="B134" i="8" s="1"/>
  <c r="I249" i="9"/>
  <c r="B143" i="1"/>
  <c r="B122" i="8" s="1"/>
  <c r="I237" i="9"/>
  <c r="B131" i="1"/>
  <c r="B110" i="8" s="1"/>
  <c r="I225" i="9"/>
  <c r="B119" i="1"/>
  <c r="B98" i="8" s="1"/>
  <c r="I213" i="9"/>
  <c r="B107" i="1"/>
  <c r="B86" i="8" s="1"/>
  <c r="I201" i="9"/>
  <c r="B95" i="1"/>
  <c r="B74" i="8" s="1"/>
  <c r="E74" i="8" s="1"/>
  <c r="I189" i="9"/>
  <c r="B83" i="1"/>
  <c r="B62" i="8" s="1"/>
  <c r="I177" i="9"/>
  <c r="B71" i="1"/>
  <c r="B50" i="8" s="1"/>
  <c r="I165" i="9"/>
  <c r="B59" i="1"/>
  <c r="B38" i="8" s="1"/>
  <c r="I153" i="9"/>
  <c r="B47" i="1"/>
  <c r="B26" i="8" s="1"/>
  <c r="I141" i="9"/>
  <c r="B35" i="1"/>
  <c r="B14" i="8" s="1"/>
  <c r="I129" i="9"/>
  <c r="B23" i="1"/>
  <c r="D23" i="1" s="1"/>
  <c r="I117" i="9"/>
  <c r="B11" i="1"/>
  <c r="I105" i="9"/>
  <c r="B1019" i="1"/>
  <c r="B998" i="8" s="1"/>
  <c r="I1113" i="9"/>
  <c r="B1018" i="1"/>
  <c r="D1018" i="1" s="1"/>
  <c r="I1112" i="9"/>
  <c r="B1006" i="1"/>
  <c r="D1006" i="1" s="1"/>
  <c r="I1100" i="9"/>
  <c r="B994" i="1"/>
  <c r="D994" i="1" s="1"/>
  <c r="I1088" i="9"/>
  <c r="B982" i="1"/>
  <c r="D982" i="1" s="1"/>
  <c r="I1076" i="9"/>
  <c r="B970" i="1"/>
  <c r="D970" i="1" s="1"/>
  <c r="I1064" i="9"/>
  <c r="B958" i="1"/>
  <c r="I1052" i="9"/>
  <c r="B946" i="1"/>
  <c r="D946" i="1" s="1"/>
  <c r="I1040" i="9"/>
  <c r="B934" i="1"/>
  <c r="D934" i="1" s="1"/>
  <c r="I1028" i="9"/>
  <c r="B922" i="1"/>
  <c r="D922" i="1" s="1"/>
  <c r="I1016" i="9"/>
  <c r="B910" i="1"/>
  <c r="D910" i="1" s="1"/>
  <c r="I1004" i="9"/>
  <c r="B898" i="1"/>
  <c r="I992" i="9"/>
  <c r="B886" i="1"/>
  <c r="I980" i="9"/>
  <c r="B874" i="1"/>
  <c r="D874" i="1" s="1"/>
  <c r="I968" i="9"/>
  <c r="B862" i="1"/>
  <c r="I956" i="9"/>
  <c r="B850" i="1"/>
  <c r="D850" i="1" s="1"/>
  <c r="I944" i="9"/>
  <c r="B838" i="1"/>
  <c r="D838" i="1" s="1"/>
  <c r="I932" i="9"/>
  <c r="B826" i="1"/>
  <c r="D826" i="1" s="1"/>
  <c r="I920" i="9"/>
  <c r="B814" i="1"/>
  <c r="D814" i="1" s="1"/>
  <c r="I908" i="9"/>
  <c r="B802" i="1"/>
  <c r="D802" i="1" s="1"/>
  <c r="I896" i="9"/>
  <c r="B790" i="1"/>
  <c r="D790" i="1" s="1"/>
  <c r="I884" i="9"/>
  <c r="B778" i="1"/>
  <c r="I872" i="9"/>
  <c r="B766" i="1"/>
  <c r="D766" i="1" s="1"/>
  <c r="I860" i="9"/>
  <c r="B754" i="1"/>
  <c r="D754" i="1" s="1"/>
  <c r="I848" i="9"/>
  <c r="B742" i="1"/>
  <c r="D742" i="1" s="1"/>
  <c r="I836" i="9"/>
  <c r="B730" i="1"/>
  <c r="D730" i="1" s="1"/>
  <c r="I824" i="9"/>
  <c r="B718" i="1"/>
  <c r="D718" i="1" s="1"/>
  <c r="I812" i="9"/>
  <c r="B706" i="1"/>
  <c r="D706" i="1" s="1"/>
  <c r="I800" i="9"/>
  <c r="B694" i="1"/>
  <c r="D694" i="1" s="1"/>
  <c r="I788" i="9"/>
  <c r="B682" i="1"/>
  <c r="D682" i="1" s="1"/>
  <c r="I776" i="9"/>
  <c r="B670" i="1"/>
  <c r="I764" i="9"/>
  <c r="B658" i="1"/>
  <c r="D658" i="1" s="1"/>
  <c r="I752" i="9"/>
  <c r="B646" i="1"/>
  <c r="D646" i="1" s="1"/>
  <c r="I740" i="9"/>
  <c r="B634" i="1"/>
  <c r="D634" i="1" s="1"/>
  <c r="I728" i="9"/>
  <c r="B622" i="1"/>
  <c r="D622" i="1" s="1"/>
  <c r="I716" i="9"/>
  <c r="B610" i="1"/>
  <c r="D610" i="1" s="1"/>
  <c r="I704" i="9"/>
  <c r="B598" i="1"/>
  <c r="D598" i="1" s="1"/>
  <c r="I692" i="9"/>
  <c r="B586" i="1"/>
  <c r="D586" i="1" s="1"/>
  <c r="I680" i="9"/>
  <c r="B574" i="1"/>
  <c r="I668" i="9"/>
  <c r="B562" i="1"/>
  <c r="D562" i="1" s="1"/>
  <c r="I656" i="9"/>
  <c r="B550" i="1"/>
  <c r="D550" i="1" s="1"/>
  <c r="I644" i="9"/>
  <c r="B538" i="1"/>
  <c r="D538" i="1" s="1"/>
  <c r="I632" i="9"/>
  <c r="B526" i="1"/>
  <c r="D526" i="1" s="1"/>
  <c r="I620" i="9"/>
  <c r="B514" i="1"/>
  <c r="I608" i="9"/>
  <c r="B502" i="1"/>
  <c r="I596" i="9"/>
  <c r="B490" i="1"/>
  <c r="D490" i="1" s="1"/>
  <c r="I584" i="9"/>
  <c r="B478" i="1"/>
  <c r="D478" i="1" s="1"/>
  <c r="I572" i="9"/>
  <c r="B466" i="1"/>
  <c r="I560" i="9"/>
  <c r="B454" i="1"/>
  <c r="D454" i="1" s="1"/>
  <c r="I548" i="9"/>
  <c r="B442" i="1"/>
  <c r="D442" i="1" s="1"/>
  <c r="I536" i="9"/>
  <c r="B430" i="1"/>
  <c r="I524" i="9"/>
  <c r="B418" i="1"/>
  <c r="D418" i="1" s="1"/>
  <c r="I512" i="9"/>
  <c r="B406" i="1"/>
  <c r="D406" i="1" s="1"/>
  <c r="I500" i="9"/>
  <c r="B394" i="1"/>
  <c r="D394" i="1" s="1"/>
  <c r="I488" i="9"/>
  <c r="B382" i="1"/>
  <c r="D382" i="1" s="1"/>
  <c r="I476" i="9"/>
  <c r="B370" i="1"/>
  <c r="D370" i="1" s="1"/>
  <c r="I464" i="9"/>
  <c r="B358" i="1"/>
  <c r="D358" i="1" s="1"/>
  <c r="I452" i="9"/>
  <c r="B346" i="1"/>
  <c r="I440" i="9"/>
  <c r="B334" i="1"/>
  <c r="D334" i="1" s="1"/>
  <c r="I428" i="9"/>
  <c r="B322" i="1"/>
  <c r="D322" i="1" s="1"/>
  <c r="I416" i="9"/>
  <c r="B310" i="1"/>
  <c r="D310" i="1" s="1"/>
  <c r="I404" i="9"/>
  <c r="B298" i="1"/>
  <c r="I392" i="9"/>
  <c r="B286" i="1"/>
  <c r="I380" i="9"/>
  <c r="B274" i="1"/>
  <c r="D274" i="1" s="1"/>
  <c r="I368" i="9"/>
  <c r="B262" i="1"/>
  <c r="D262" i="1" s="1"/>
  <c r="I356" i="9"/>
  <c r="B250" i="1"/>
  <c r="I344" i="9"/>
  <c r="B238" i="1"/>
  <c r="D238" i="1" s="1"/>
  <c r="I332" i="9"/>
  <c r="B226" i="1"/>
  <c r="D226" i="1" s="1"/>
  <c r="I320" i="9"/>
  <c r="B214" i="1"/>
  <c r="D214" i="1" s="1"/>
  <c r="I308" i="9"/>
  <c r="B202" i="1"/>
  <c r="I296" i="9"/>
  <c r="B190" i="1"/>
  <c r="I284" i="9"/>
  <c r="B178" i="1"/>
  <c r="I272" i="9"/>
  <c r="B166" i="1"/>
  <c r="I260" i="9"/>
  <c r="B154" i="1"/>
  <c r="I248" i="9"/>
  <c r="B142" i="1"/>
  <c r="I236" i="9"/>
  <c r="B130" i="1"/>
  <c r="I224" i="9"/>
  <c r="B118" i="1"/>
  <c r="I212" i="9"/>
  <c r="B106" i="1"/>
  <c r="I200" i="9"/>
  <c r="B94" i="1"/>
  <c r="I188" i="9"/>
  <c r="B82" i="1"/>
  <c r="I176" i="9"/>
  <c r="B70" i="1"/>
  <c r="I164" i="9"/>
  <c r="B58" i="1"/>
  <c r="I152" i="9"/>
  <c r="B46" i="1"/>
  <c r="I140" i="9"/>
  <c r="B34" i="1"/>
  <c r="I128" i="9"/>
  <c r="B22" i="1"/>
  <c r="D22" i="1" s="1"/>
  <c r="I116" i="9"/>
  <c r="B10" i="1"/>
  <c r="I104" i="9"/>
  <c r="I92" i="9"/>
  <c r="I80" i="9"/>
  <c r="I68" i="9"/>
  <c r="I56" i="9"/>
  <c r="I44" i="9"/>
  <c r="I32" i="9"/>
  <c r="B1033" i="1"/>
  <c r="D1033" i="1" s="1"/>
  <c r="I1127" i="9"/>
  <c r="B1017" i="1"/>
  <c r="B996" i="8" s="1"/>
  <c r="I1111" i="9"/>
  <c r="B1005" i="1"/>
  <c r="B984" i="8" s="1"/>
  <c r="I1099" i="9"/>
  <c r="B993" i="1"/>
  <c r="B972" i="8" s="1"/>
  <c r="I1087" i="9"/>
  <c r="B981" i="1"/>
  <c r="B960" i="8" s="1"/>
  <c r="I1075" i="9"/>
  <c r="B969" i="1"/>
  <c r="B948" i="8" s="1"/>
  <c r="E948" i="8" s="1"/>
  <c r="I1063" i="9"/>
  <c r="B957" i="1"/>
  <c r="B936" i="8" s="1"/>
  <c r="I1051" i="9"/>
  <c r="B945" i="1"/>
  <c r="B924" i="8" s="1"/>
  <c r="I1039" i="9"/>
  <c r="B933" i="1"/>
  <c r="I1027" i="9"/>
  <c r="B921" i="1"/>
  <c r="I1015" i="9"/>
  <c r="B909" i="1"/>
  <c r="B888" i="8" s="1"/>
  <c r="I1003" i="9"/>
  <c r="B897" i="1"/>
  <c r="I991" i="9"/>
  <c r="B885" i="1"/>
  <c r="I979" i="9"/>
  <c r="B873" i="1"/>
  <c r="B852" i="8" s="1"/>
  <c r="I967" i="9"/>
  <c r="B861" i="1"/>
  <c r="B840" i="8" s="1"/>
  <c r="I955" i="9"/>
  <c r="B849" i="1"/>
  <c r="B828" i="8" s="1"/>
  <c r="I943" i="9"/>
  <c r="B837" i="1"/>
  <c r="B816" i="8" s="1"/>
  <c r="I931" i="9"/>
  <c r="B825" i="1"/>
  <c r="B804" i="8" s="1"/>
  <c r="E804" i="8" s="1"/>
  <c r="I919" i="9"/>
  <c r="B813" i="1"/>
  <c r="B792" i="8" s="1"/>
  <c r="I907" i="9"/>
  <c r="B801" i="1"/>
  <c r="B780" i="8" s="1"/>
  <c r="I895" i="9"/>
  <c r="B789" i="1"/>
  <c r="B768" i="8" s="1"/>
  <c r="I883" i="9"/>
  <c r="B777" i="1"/>
  <c r="B756" i="8" s="1"/>
  <c r="I871" i="9"/>
  <c r="B765" i="1"/>
  <c r="B744" i="8" s="1"/>
  <c r="I859" i="9"/>
  <c r="B753" i="1"/>
  <c r="B732" i="8" s="1"/>
  <c r="E732" i="8" s="1"/>
  <c r="I847" i="9"/>
  <c r="B741" i="1"/>
  <c r="B720" i="8" s="1"/>
  <c r="I835" i="9"/>
  <c r="B729" i="1"/>
  <c r="B708" i="8" s="1"/>
  <c r="I823" i="9"/>
  <c r="B717" i="1"/>
  <c r="B696" i="8" s="1"/>
  <c r="I811" i="9"/>
  <c r="B705" i="1"/>
  <c r="B684" i="8" s="1"/>
  <c r="I799" i="9"/>
  <c r="B693" i="1"/>
  <c r="B672" i="8" s="1"/>
  <c r="I787" i="9"/>
  <c r="B681" i="1"/>
  <c r="I775" i="9"/>
  <c r="B669" i="1"/>
  <c r="I763" i="9"/>
  <c r="B657" i="1"/>
  <c r="B636" i="8" s="1"/>
  <c r="I751" i="9"/>
  <c r="B645" i="1"/>
  <c r="I739" i="9"/>
  <c r="B633" i="1"/>
  <c r="D633" i="1" s="1"/>
  <c r="I727" i="9"/>
  <c r="B621" i="1"/>
  <c r="B600" i="8" s="1"/>
  <c r="I715" i="9"/>
  <c r="B609" i="1"/>
  <c r="I703" i="9"/>
  <c r="B597" i="1"/>
  <c r="B576" i="8" s="1"/>
  <c r="I691" i="9"/>
  <c r="B585" i="1"/>
  <c r="B564" i="8" s="1"/>
  <c r="I679" i="9"/>
  <c r="B573" i="1"/>
  <c r="D573" i="1" s="1"/>
  <c r="I667" i="9"/>
  <c r="B561" i="1"/>
  <c r="D561" i="1" s="1"/>
  <c r="I655" i="9"/>
  <c r="B549" i="1"/>
  <c r="I643" i="9"/>
  <c r="B537" i="1"/>
  <c r="D537" i="1" s="1"/>
  <c r="I631" i="9"/>
  <c r="B525" i="1"/>
  <c r="D525" i="1" s="1"/>
  <c r="I619" i="9"/>
  <c r="B513" i="1"/>
  <c r="D513" i="1" s="1"/>
  <c r="I607" i="9"/>
  <c r="B501" i="1"/>
  <c r="D501" i="1" s="1"/>
  <c r="I595" i="9"/>
  <c r="B489" i="1"/>
  <c r="I583" i="9"/>
  <c r="B477" i="1"/>
  <c r="D477" i="1" s="1"/>
  <c r="I571" i="9"/>
  <c r="B465" i="1"/>
  <c r="D465" i="1" s="1"/>
  <c r="I559" i="9"/>
  <c r="B453" i="1"/>
  <c r="D453" i="1" s="1"/>
  <c r="I547" i="9"/>
  <c r="B441" i="1"/>
  <c r="I535" i="9"/>
  <c r="B429" i="1"/>
  <c r="D429" i="1" s="1"/>
  <c r="I523" i="9"/>
  <c r="B417" i="1"/>
  <c r="I511" i="9"/>
  <c r="B405" i="1"/>
  <c r="I499" i="9"/>
  <c r="B393" i="1"/>
  <c r="D393" i="1" s="1"/>
  <c r="I487" i="9"/>
  <c r="B381" i="1"/>
  <c r="I475" i="9"/>
  <c r="B369" i="1"/>
  <c r="D369" i="1" s="1"/>
  <c r="I463" i="9"/>
  <c r="B357" i="1"/>
  <c r="I451" i="9"/>
  <c r="B345" i="1"/>
  <c r="I439" i="9"/>
  <c r="B333" i="1"/>
  <c r="D333" i="1" s="1"/>
  <c r="I427" i="9"/>
  <c r="B321" i="1"/>
  <c r="I415" i="9"/>
  <c r="B309" i="1"/>
  <c r="D309" i="1" s="1"/>
  <c r="I403" i="9"/>
  <c r="B297" i="1"/>
  <c r="D297" i="1" s="1"/>
  <c r="I391" i="9"/>
  <c r="B285" i="1"/>
  <c r="D285" i="1" s="1"/>
  <c r="I379" i="9"/>
  <c r="B273" i="1"/>
  <c r="D273" i="1" s="1"/>
  <c r="I367" i="9"/>
  <c r="B261" i="1"/>
  <c r="D261" i="1" s="1"/>
  <c r="I355" i="9"/>
  <c r="B249" i="1"/>
  <c r="D249" i="1" s="1"/>
  <c r="I343" i="9"/>
  <c r="B237" i="1"/>
  <c r="I331" i="9"/>
  <c r="B225" i="1"/>
  <c r="D225" i="1" s="1"/>
  <c r="I319" i="9"/>
  <c r="B213" i="1"/>
  <c r="I307" i="9"/>
  <c r="B201" i="1"/>
  <c r="D201" i="1" s="1"/>
  <c r="I295" i="9"/>
  <c r="B189" i="1"/>
  <c r="I283" i="9"/>
  <c r="B177" i="1"/>
  <c r="I271" i="9"/>
  <c r="B165" i="1"/>
  <c r="I259" i="9"/>
  <c r="B153" i="1"/>
  <c r="I247" i="9"/>
  <c r="B141" i="1"/>
  <c r="I235" i="9"/>
  <c r="B129" i="1"/>
  <c r="I223" i="9"/>
  <c r="B117" i="1"/>
  <c r="I211" i="9"/>
  <c r="B105" i="1"/>
  <c r="I199" i="9"/>
  <c r="B93" i="1"/>
  <c r="I187" i="9"/>
  <c r="B81" i="1"/>
  <c r="I175" i="9"/>
  <c r="B69" i="1"/>
  <c r="I163" i="9"/>
  <c r="B57" i="1"/>
  <c r="I151" i="9"/>
  <c r="B45" i="1"/>
  <c r="I139" i="9"/>
  <c r="B33" i="1"/>
  <c r="I127" i="9"/>
  <c r="B21" i="1"/>
  <c r="D21" i="1" s="1"/>
  <c r="I115" i="9"/>
  <c r="B9" i="1"/>
  <c r="I103" i="9"/>
  <c r="D10" i="9"/>
  <c r="E10" i="9" s="1"/>
  <c r="B1032" i="1"/>
  <c r="I1126" i="9"/>
  <c r="B1016" i="1"/>
  <c r="D1016" i="1" s="1"/>
  <c r="I1110" i="9"/>
  <c r="B1004" i="1"/>
  <c r="D1004" i="1" s="1"/>
  <c r="I1098" i="9"/>
  <c r="B992" i="1"/>
  <c r="D992" i="1" s="1"/>
  <c r="I1086" i="9"/>
  <c r="B980" i="1"/>
  <c r="D980" i="1" s="1"/>
  <c r="I1074" i="9"/>
  <c r="B968" i="1"/>
  <c r="D968" i="1" s="1"/>
  <c r="I1062" i="9"/>
  <c r="B956" i="1"/>
  <c r="I1050" i="9"/>
  <c r="B944" i="1"/>
  <c r="D944" i="1" s="1"/>
  <c r="I1038" i="9"/>
  <c r="B932" i="1"/>
  <c r="D932" i="1" s="1"/>
  <c r="I1026" i="9"/>
  <c r="B920" i="1"/>
  <c r="D920" i="1" s="1"/>
  <c r="I1014" i="9"/>
  <c r="B908" i="1"/>
  <c r="D908" i="1" s="1"/>
  <c r="I1002" i="9"/>
  <c r="B896" i="1"/>
  <c r="D896" i="1" s="1"/>
  <c r="I990" i="9"/>
  <c r="B884" i="1"/>
  <c r="D884" i="1" s="1"/>
  <c r="I978" i="9"/>
  <c r="B872" i="1"/>
  <c r="D872" i="1" s="1"/>
  <c r="I966" i="9"/>
  <c r="B860" i="1"/>
  <c r="D860" i="1" s="1"/>
  <c r="I954" i="9"/>
  <c r="B848" i="1"/>
  <c r="D848" i="1" s="1"/>
  <c r="I942" i="9"/>
  <c r="B836" i="1"/>
  <c r="D836" i="1" s="1"/>
  <c r="I930" i="9"/>
  <c r="B824" i="1"/>
  <c r="I918" i="9"/>
  <c r="B812" i="1"/>
  <c r="I906" i="9"/>
  <c r="B800" i="1"/>
  <c r="I894" i="9"/>
  <c r="B788" i="1"/>
  <c r="I882" i="9"/>
  <c r="B776" i="1"/>
  <c r="I870" i="9"/>
  <c r="B764" i="1"/>
  <c r="I858" i="9"/>
  <c r="B752" i="1"/>
  <c r="D752" i="1" s="1"/>
  <c r="I846" i="9"/>
  <c r="B740" i="1"/>
  <c r="I834" i="9"/>
  <c r="B728" i="1"/>
  <c r="D728" i="1" s="1"/>
  <c r="I822" i="9"/>
  <c r="B716" i="1"/>
  <c r="I810" i="9"/>
  <c r="B704" i="1"/>
  <c r="D704" i="1" s="1"/>
  <c r="I798" i="9"/>
  <c r="B692" i="1"/>
  <c r="D692" i="1" s="1"/>
  <c r="I786" i="9"/>
  <c r="B680" i="1"/>
  <c r="I774" i="9"/>
  <c r="B668" i="1"/>
  <c r="I762" i="9"/>
  <c r="B656" i="1"/>
  <c r="I750" i="9"/>
  <c r="B644" i="1"/>
  <c r="D644" i="1" s="1"/>
  <c r="I738" i="9"/>
  <c r="B632" i="1"/>
  <c r="D632" i="1" s="1"/>
  <c r="I726" i="9"/>
  <c r="B620" i="1"/>
  <c r="I714" i="9"/>
  <c r="B608" i="1"/>
  <c r="D608" i="1" s="1"/>
  <c r="I702" i="9"/>
  <c r="B596" i="1"/>
  <c r="D596" i="1" s="1"/>
  <c r="I690" i="9"/>
  <c r="B584" i="1"/>
  <c r="I678" i="9"/>
  <c r="B572" i="1"/>
  <c r="I666" i="9"/>
  <c r="B560" i="1"/>
  <c r="I654" i="9"/>
  <c r="B548" i="1"/>
  <c r="D548" i="1" s="1"/>
  <c r="I642" i="9"/>
  <c r="B536" i="1"/>
  <c r="D536" i="1" s="1"/>
  <c r="I630" i="9"/>
  <c r="B524" i="1"/>
  <c r="D524" i="1" s="1"/>
  <c r="I618" i="9"/>
  <c r="B512" i="1"/>
  <c r="I606" i="9"/>
  <c r="B500" i="1"/>
  <c r="I594" i="9"/>
  <c r="B488" i="1"/>
  <c r="I582" i="9"/>
  <c r="B476" i="1"/>
  <c r="I570" i="9"/>
  <c r="B464" i="1"/>
  <c r="I558" i="9"/>
  <c r="B452" i="1"/>
  <c r="I546" i="9"/>
  <c r="B440" i="1"/>
  <c r="I534" i="9"/>
  <c r="B428" i="1"/>
  <c r="B407" i="8" s="1"/>
  <c r="E407" i="8" s="1"/>
  <c r="I522" i="9"/>
  <c r="B416" i="1"/>
  <c r="B395" i="8" s="1"/>
  <c r="I510" i="9"/>
  <c r="B404" i="1"/>
  <c r="I498" i="9"/>
  <c r="B392" i="1"/>
  <c r="I486" i="9"/>
  <c r="B380" i="1"/>
  <c r="I474" i="9"/>
  <c r="B368" i="1"/>
  <c r="I462" i="9"/>
  <c r="B356" i="1"/>
  <c r="I450" i="9"/>
  <c r="B344" i="1"/>
  <c r="I438" i="9"/>
  <c r="B332" i="1"/>
  <c r="I426" i="9"/>
  <c r="B320" i="1"/>
  <c r="I414" i="9"/>
  <c r="B308" i="1"/>
  <c r="I402" i="9"/>
  <c r="B296" i="1"/>
  <c r="I390" i="9"/>
  <c r="B284" i="1"/>
  <c r="I378" i="9"/>
  <c r="B272" i="1"/>
  <c r="I366" i="9"/>
  <c r="B260" i="1"/>
  <c r="I354" i="9"/>
  <c r="B248" i="1"/>
  <c r="I342" i="9"/>
  <c r="B236" i="1"/>
  <c r="I330" i="9"/>
  <c r="B224" i="1"/>
  <c r="I318" i="9"/>
  <c r="B212" i="1"/>
  <c r="I306" i="9"/>
  <c r="B200" i="1"/>
  <c r="I294" i="9"/>
  <c r="B188" i="1"/>
  <c r="I282" i="9"/>
  <c r="B176" i="1"/>
  <c r="I270" i="9"/>
  <c r="B164" i="1"/>
  <c r="I258" i="9"/>
  <c r="B152" i="1"/>
  <c r="I246" i="9"/>
  <c r="B140" i="1"/>
  <c r="I234" i="9"/>
  <c r="B128" i="1"/>
  <c r="I222" i="9"/>
  <c r="B116" i="1"/>
  <c r="I210" i="9"/>
  <c r="B104" i="1"/>
  <c r="I198" i="9"/>
  <c r="B92" i="1"/>
  <c r="I186" i="9"/>
  <c r="B80" i="1"/>
  <c r="I174" i="9"/>
  <c r="B68" i="1"/>
  <c r="I162" i="9"/>
  <c r="B56" i="1"/>
  <c r="I150" i="9"/>
  <c r="B44" i="1"/>
  <c r="I138" i="9"/>
  <c r="B32" i="1"/>
  <c r="I126" i="9"/>
  <c r="B20" i="1"/>
  <c r="D20" i="1" s="1"/>
  <c r="I114" i="9"/>
  <c r="B8" i="1"/>
  <c r="I102" i="9"/>
  <c r="B1031" i="1"/>
  <c r="B1010" i="8" s="1"/>
  <c r="E1010" i="8" s="1"/>
  <c r="I1125" i="9"/>
  <c r="B1015" i="1"/>
  <c r="B994" i="8" s="1"/>
  <c r="I1109" i="9"/>
  <c r="B1003" i="1"/>
  <c r="B982" i="8" s="1"/>
  <c r="I1097" i="9"/>
  <c r="B991" i="1"/>
  <c r="B970" i="8" s="1"/>
  <c r="I1085" i="9"/>
  <c r="B979" i="1"/>
  <c r="B958" i="8" s="1"/>
  <c r="I1073" i="9"/>
  <c r="B967" i="1"/>
  <c r="B946" i="8" s="1"/>
  <c r="I1061" i="9"/>
  <c r="B955" i="1"/>
  <c r="B934" i="8" s="1"/>
  <c r="E934" i="8" s="1"/>
  <c r="I1049" i="9"/>
  <c r="B943" i="1"/>
  <c r="B922" i="8" s="1"/>
  <c r="I1037" i="9"/>
  <c r="B931" i="1"/>
  <c r="B910" i="8" s="1"/>
  <c r="I1025" i="9"/>
  <c r="B919" i="1"/>
  <c r="B898" i="8" s="1"/>
  <c r="I1013" i="9"/>
  <c r="B907" i="1"/>
  <c r="B886" i="8" s="1"/>
  <c r="I1001" i="9"/>
  <c r="B895" i="1"/>
  <c r="B874" i="8" s="1"/>
  <c r="I989" i="9"/>
  <c r="B883" i="1"/>
  <c r="B862" i="8" s="1"/>
  <c r="E862" i="8" s="1"/>
  <c r="I977" i="9"/>
  <c r="B871" i="1"/>
  <c r="B850" i="8" s="1"/>
  <c r="I965" i="9"/>
  <c r="B859" i="1"/>
  <c r="B838" i="8" s="1"/>
  <c r="I953" i="9"/>
  <c r="B847" i="1"/>
  <c r="B826" i="8" s="1"/>
  <c r="I941" i="9"/>
  <c r="B835" i="1"/>
  <c r="B814" i="8" s="1"/>
  <c r="I929" i="9"/>
  <c r="B823" i="1"/>
  <c r="B802" i="8" s="1"/>
  <c r="I917" i="9"/>
  <c r="B811" i="1"/>
  <c r="B790" i="8" s="1"/>
  <c r="E790" i="8" s="1"/>
  <c r="I905" i="9"/>
  <c r="B799" i="1"/>
  <c r="B778" i="8" s="1"/>
  <c r="I893" i="9"/>
  <c r="B787" i="1"/>
  <c r="B766" i="8" s="1"/>
  <c r="I881" i="9"/>
  <c r="B775" i="1"/>
  <c r="B754" i="8" s="1"/>
  <c r="I869" i="9"/>
  <c r="B763" i="1"/>
  <c r="B742" i="8" s="1"/>
  <c r="I857" i="9"/>
  <c r="B751" i="1"/>
  <c r="B730" i="8" s="1"/>
  <c r="I845" i="9"/>
  <c r="B739" i="1"/>
  <c r="B718" i="8" s="1"/>
  <c r="E718" i="8" s="1"/>
  <c r="I833" i="9"/>
  <c r="B727" i="1"/>
  <c r="B706" i="8" s="1"/>
  <c r="I821" i="9"/>
  <c r="B715" i="1"/>
  <c r="B694" i="8" s="1"/>
  <c r="I809" i="9"/>
  <c r="B703" i="1"/>
  <c r="B682" i="8" s="1"/>
  <c r="I797" i="9"/>
  <c r="B691" i="1"/>
  <c r="B670" i="8" s="1"/>
  <c r="I785" i="9"/>
  <c r="B679" i="1"/>
  <c r="B658" i="8" s="1"/>
  <c r="I773" i="9"/>
  <c r="B667" i="1"/>
  <c r="B646" i="8" s="1"/>
  <c r="E646" i="8" s="1"/>
  <c r="I761" i="9"/>
  <c r="B655" i="1"/>
  <c r="B634" i="8" s="1"/>
  <c r="I749" i="9"/>
  <c r="B643" i="1"/>
  <c r="B622" i="8" s="1"/>
  <c r="I737" i="9"/>
  <c r="B631" i="1"/>
  <c r="B610" i="8" s="1"/>
  <c r="I725" i="9"/>
  <c r="B619" i="1"/>
  <c r="B598" i="8" s="1"/>
  <c r="I713" i="9"/>
  <c r="B607" i="1"/>
  <c r="B586" i="8" s="1"/>
  <c r="I701" i="9"/>
  <c r="B595" i="1"/>
  <c r="B574" i="8" s="1"/>
  <c r="E574" i="8" s="1"/>
  <c r="I689" i="9"/>
  <c r="B583" i="1"/>
  <c r="B562" i="8" s="1"/>
  <c r="I677" i="9"/>
  <c r="B571" i="1"/>
  <c r="B550" i="8" s="1"/>
  <c r="I665" i="9"/>
  <c r="B559" i="1"/>
  <c r="B538" i="8" s="1"/>
  <c r="I653" i="9"/>
  <c r="B547" i="1"/>
  <c r="B526" i="8" s="1"/>
  <c r="I641" i="9"/>
  <c r="B535" i="1"/>
  <c r="B514" i="8" s="1"/>
  <c r="I629" i="9"/>
  <c r="B523" i="1"/>
  <c r="B502" i="8" s="1"/>
  <c r="E502" i="8" s="1"/>
  <c r="I617" i="9"/>
  <c r="B511" i="1"/>
  <c r="B490" i="8" s="1"/>
  <c r="I605" i="9"/>
  <c r="B499" i="1"/>
  <c r="B478" i="8" s="1"/>
  <c r="I593" i="9"/>
  <c r="B487" i="1"/>
  <c r="B466" i="8" s="1"/>
  <c r="I581" i="9"/>
  <c r="B475" i="1"/>
  <c r="B454" i="8" s="1"/>
  <c r="I569" i="9"/>
  <c r="B463" i="1"/>
  <c r="B442" i="8" s="1"/>
  <c r="I557" i="9"/>
  <c r="B451" i="1"/>
  <c r="B430" i="8" s="1"/>
  <c r="E430" i="8" s="1"/>
  <c r="I545" i="9"/>
  <c r="B439" i="1"/>
  <c r="B418" i="8" s="1"/>
  <c r="I533" i="9"/>
  <c r="B427" i="1"/>
  <c r="B406" i="8" s="1"/>
  <c r="I521" i="9"/>
  <c r="B415" i="1"/>
  <c r="B394" i="8" s="1"/>
  <c r="I509" i="9"/>
  <c r="B403" i="1"/>
  <c r="B382" i="8" s="1"/>
  <c r="I497" i="9"/>
  <c r="B391" i="1"/>
  <c r="B370" i="8" s="1"/>
  <c r="I485" i="9"/>
  <c r="B379" i="1"/>
  <c r="B358" i="8" s="1"/>
  <c r="E358" i="8" s="1"/>
  <c r="I473" i="9"/>
  <c r="B367" i="1"/>
  <c r="B346" i="8" s="1"/>
  <c r="I461" i="9"/>
  <c r="B355" i="1"/>
  <c r="B334" i="8" s="1"/>
  <c r="I449" i="9"/>
  <c r="B343" i="1"/>
  <c r="B322" i="8" s="1"/>
  <c r="I437" i="9"/>
  <c r="B331" i="1"/>
  <c r="B310" i="8" s="1"/>
  <c r="I425" i="9"/>
  <c r="B319" i="1"/>
  <c r="B298" i="8" s="1"/>
  <c r="I413" i="9"/>
  <c r="B307" i="1"/>
  <c r="B286" i="8" s="1"/>
  <c r="E286" i="8" s="1"/>
  <c r="I401" i="9"/>
  <c r="B295" i="1"/>
  <c r="B274" i="8" s="1"/>
  <c r="I389" i="9"/>
  <c r="B283" i="1"/>
  <c r="B262" i="8" s="1"/>
  <c r="I377" i="9"/>
  <c r="B271" i="1"/>
  <c r="B250" i="8" s="1"/>
  <c r="I365" i="9"/>
  <c r="B259" i="1"/>
  <c r="B238" i="8" s="1"/>
  <c r="I353" i="9"/>
  <c r="B247" i="1"/>
  <c r="B226" i="8" s="1"/>
  <c r="I341" i="9"/>
  <c r="B235" i="1"/>
  <c r="B214" i="8" s="1"/>
  <c r="E214" i="8" s="1"/>
  <c r="I329" i="9"/>
  <c r="B223" i="1"/>
  <c r="B202" i="8" s="1"/>
  <c r="I317" i="9"/>
  <c r="B211" i="1"/>
  <c r="B190" i="8" s="1"/>
  <c r="I305" i="9"/>
  <c r="B199" i="1"/>
  <c r="B178" i="8" s="1"/>
  <c r="I293" i="9"/>
  <c r="B187" i="1"/>
  <c r="B166" i="8" s="1"/>
  <c r="I281" i="9"/>
  <c r="B175" i="1"/>
  <c r="B154" i="8" s="1"/>
  <c r="I269" i="9"/>
  <c r="B163" i="1"/>
  <c r="B142" i="8" s="1"/>
  <c r="E142" i="8" s="1"/>
  <c r="I257" i="9"/>
  <c r="B151" i="1"/>
  <c r="B130" i="8" s="1"/>
  <c r="I245" i="9"/>
  <c r="B139" i="1"/>
  <c r="B118" i="8" s="1"/>
  <c r="I233" i="9"/>
  <c r="B127" i="1"/>
  <c r="B106" i="8" s="1"/>
  <c r="I221" i="9"/>
  <c r="B115" i="1"/>
  <c r="B94" i="8" s="1"/>
  <c r="I209" i="9"/>
  <c r="B103" i="1"/>
  <c r="B82" i="8" s="1"/>
  <c r="I197" i="9"/>
  <c r="B91" i="1"/>
  <c r="B70" i="8" s="1"/>
  <c r="E70" i="8" s="1"/>
  <c r="I185" i="9"/>
  <c r="B79" i="1"/>
  <c r="B58" i="8" s="1"/>
  <c r="I173" i="9"/>
  <c r="B67" i="1"/>
  <c r="B46" i="8" s="1"/>
  <c r="I161" i="9"/>
  <c r="B55" i="1"/>
  <c r="B34" i="8" s="1"/>
  <c r="I149" i="9"/>
  <c r="B43" i="1"/>
  <c r="B22" i="8" s="1"/>
  <c r="I137" i="9"/>
  <c r="B31" i="1"/>
  <c r="B10" i="8" s="1"/>
  <c r="I125" i="9"/>
  <c r="B19" i="1"/>
  <c r="D19" i="1" s="1"/>
  <c r="I113" i="9"/>
  <c r="B7" i="1"/>
  <c r="I101" i="9"/>
  <c r="I89" i="9"/>
  <c r="I77" i="9"/>
  <c r="I65" i="9"/>
  <c r="I53" i="9"/>
  <c r="I41" i="9"/>
  <c r="I29" i="9"/>
  <c r="B1030" i="1"/>
  <c r="I1124" i="9"/>
  <c r="B1014" i="1"/>
  <c r="D1014" i="1" s="1"/>
  <c r="I1108" i="9"/>
  <c r="B1002" i="1"/>
  <c r="D1002" i="1" s="1"/>
  <c r="I1096" i="9"/>
  <c r="B990" i="1"/>
  <c r="D990" i="1" s="1"/>
  <c r="I1084" i="9"/>
  <c r="B978" i="1"/>
  <c r="D978" i="1" s="1"/>
  <c r="I1072" i="9"/>
  <c r="B966" i="1"/>
  <c r="D966" i="1" s="1"/>
  <c r="I1060" i="9"/>
  <c r="B954" i="1"/>
  <c r="D954" i="1" s="1"/>
  <c r="I1048" i="9"/>
  <c r="B942" i="1"/>
  <c r="D942" i="1" s="1"/>
  <c r="I1036" i="9"/>
  <c r="B930" i="1"/>
  <c r="D930" i="1" s="1"/>
  <c r="I1024" i="9"/>
  <c r="B918" i="1"/>
  <c r="D918" i="1" s="1"/>
  <c r="I1012" i="9"/>
  <c r="B906" i="1"/>
  <c r="D906" i="1" s="1"/>
  <c r="I1000" i="9"/>
  <c r="B894" i="1"/>
  <c r="D894" i="1" s="1"/>
  <c r="I988" i="9"/>
  <c r="B882" i="1"/>
  <c r="D882" i="1" s="1"/>
  <c r="I976" i="9"/>
  <c r="B870" i="1"/>
  <c r="D870" i="1" s="1"/>
  <c r="I964" i="9"/>
  <c r="B858" i="1"/>
  <c r="D858" i="1" s="1"/>
  <c r="I952" i="9"/>
  <c r="B846" i="1"/>
  <c r="D846" i="1" s="1"/>
  <c r="I940" i="9"/>
  <c r="B834" i="1"/>
  <c r="D834" i="1" s="1"/>
  <c r="I928" i="9"/>
  <c r="B822" i="1"/>
  <c r="D822" i="1" s="1"/>
  <c r="I916" i="9"/>
  <c r="B810" i="1"/>
  <c r="D810" i="1" s="1"/>
  <c r="I904" i="9"/>
  <c r="B798" i="1"/>
  <c r="I892" i="9"/>
  <c r="B786" i="1"/>
  <c r="D786" i="1" s="1"/>
  <c r="I880" i="9"/>
  <c r="B774" i="1"/>
  <c r="D774" i="1" s="1"/>
  <c r="I868" i="9"/>
  <c r="B762" i="1"/>
  <c r="D762" i="1" s="1"/>
  <c r="I856" i="9"/>
  <c r="B750" i="1"/>
  <c r="D750" i="1" s="1"/>
  <c r="I844" i="9"/>
  <c r="B738" i="1"/>
  <c r="D738" i="1" s="1"/>
  <c r="I832" i="9"/>
  <c r="B726" i="1"/>
  <c r="D726" i="1" s="1"/>
  <c r="I820" i="9"/>
  <c r="B714" i="1"/>
  <c r="D714" i="1" s="1"/>
  <c r="I808" i="9"/>
  <c r="B702" i="1"/>
  <c r="I796" i="9"/>
  <c r="B690" i="1"/>
  <c r="D690" i="1" s="1"/>
  <c r="I784" i="9"/>
  <c r="B678" i="1"/>
  <c r="D678" i="1" s="1"/>
  <c r="I772" i="9"/>
  <c r="B666" i="1"/>
  <c r="I760" i="9"/>
  <c r="B654" i="1"/>
  <c r="I748" i="9"/>
  <c r="B642" i="1"/>
  <c r="D642" i="1" s="1"/>
  <c r="I736" i="9"/>
  <c r="B630" i="1"/>
  <c r="I724" i="9"/>
  <c r="B618" i="1"/>
  <c r="D618" i="1" s="1"/>
  <c r="I712" i="9"/>
  <c r="B606" i="1"/>
  <c r="D606" i="1" s="1"/>
  <c r="I700" i="9"/>
  <c r="B594" i="1"/>
  <c r="I688" i="9"/>
  <c r="B582" i="1"/>
  <c r="D582" i="1" s="1"/>
  <c r="I676" i="9"/>
  <c r="B570" i="1"/>
  <c r="D570" i="1" s="1"/>
  <c r="I664" i="9"/>
  <c r="B558" i="1"/>
  <c r="I652" i="9"/>
  <c r="B546" i="1"/>
  <c r="D546" i="1" s="1"/>
  <c r="I640" i="9"/>
  <c r="B534" i="1"/>
  <c r="I628" i="9"/>
  <c r="B522" i="1"/>
  <c r="I616" i="9"/>
  <c r="B510" i="1"/>
  <c r="I604" i="9"/>
  <c r="B498" i="1"/>
  <c r="I592" i="9"/>
  <c r="B486" i="1"/>
  <c r="I580" i="9"/>
  <c r="B474" i="1"/>
  <c r="I568" i="9"/>
  <c r="B462" i="1"/>
  <c r="I556" i="9"/>
  <c r="B450" i="1"/>
  <c r="I544" i="9"/>
  <c r="B438" i="1"/>
  <c r="I532" i="9"/>
  <c r="B426" i="1"/>
  <c r="I520" i="9"/>
  <c r="B414" i="1"/>
  <c r="I508" i="9"/>
  <c r="B402" i="1"/>
  <c r="I496" i="9"/>
  <c r="B390" i="1"/>
  <c r="I484" i="9"/>
  <c r="B378" i="1"/>
  <c r="I472" i="9"/>
  <c r="B366" i="1"/>
  <c r="I460" i="9"/>
  <c r="B354" i="1"/>
  <c r="I448" i="9"/>
  <c r="B342" i="1"/>
  <c r="I436" i="9"/>
  <c r="B330" i="1"/>
  <c r="I424" i="9"/>
  <c r="B318" i="1"/>
  <c r="I412" i="9"/>
  <c r="B306" i="1"/>
  <c r="I400" i="9"/>
  <c r="B294" i="1"/>
  <c r="I388" i="9"/>
  <c r="B282" i="1"/>
  <c r="I376" i="9"/>
  <c r="B270" i="1"/>
  <c r="I364" i="9"/>
  <c r="B258" i="1"/>
  <c r="I352" i="9"/>
  <c r="B246" i="1"/>
  <c r="I340" i="9"/>
  <c r="B234" i="1"/>
  <c r="I328" i="9"/>
  <c r="B222" i="1"/>
  <c r="I316" i="9"/>
  <c r="B210" i="1"/>
  <c r="I304" i="9"/>
  <c r="B198" i="1"/>
  <c r="I292" i="9"/>
  <c r="B186" i="1"/>
  <c r="I280" i="9"/>
  <c r="B174" i="1"/>
  <c r="I268" i="9"/>
  <c r="B162" i="1"/>
  <c r="I256" i="9"/>
  <c r="B150" i="1"/>
  <c r="I244" i="9"/>
  <c r="B138" i="1"/>
  <c r="I232" i="9"/>
  <c r="B126" i="1"/>
  <c r="I220" i="9"/>
  <c r="B114" i="1"/>
  <c r="I208" i="9"/>
  <c r="B102" i="1"/>
  <c r="I196" i="9"/>
  <c r="B90" i="1"/>
  <c r="I184" i="9"/>
  <c r="B78" i="1"/>
  <c r="I172" i="9"/>
  <c r="B66" i="1"/>
  <c r="I160" i="9"/>
  <c r="B54" i="1"/>
  <c r="I148" i="9"/>
  <c r="B42" i="1"/>
  <c r="I136" i="9"/>
  <c r="B30" i="1"/>
  <c r="I124" i="9"/>
  <c r="B18" i="1"/>
  <c r="D18" i="1" s="1"/>
  <c r="I112" i="9"/>
  <c r="B6" i="1"/>
  <c r="I100" i="9"/>
  <c r="B1029" i="1"/>
  <c r="B1008" i="8" s="1"/>
  <c r="I1123" i="9"/>
  <c r="B1013" i="1"/>
  <c r="D1013" i="1" s="1"/>
  <c r="I1107" i="9"/>
  <c r="B1001" i="1"/>
  <c r="I1095" i="9"/>
  <c r="B989" i="1"/>
  <c r="D989" i="1" s="1"/>
  <c r="I1083" i="9"/>
  <c r="B977" i="1"/>
  <c r="I1071" i="9"/>
  <c r="B965" i="1"/>
  <c r="I1059" i="9"/>
  <c r="B953" i="1"/>
  <c r="D953" i="1" s="1"/>
  <c r="I1047" i="9"/>
  <c r="B941" i="1"/>
  <c r="I1035" i="9"/>
  <c r="B929" i="1"/>
  <c r="D929" i="1" s="1"/>
  <c r="I1023" i="9"/>
  <c r="B917" i="1"/>
  <c r="I1011" i="9"/>
  <c r="B905" i="1"/>
  <c r="I999" i="9"/>
  <c r="B893" i="1"/>
  <c r="I987" i="9"/>
  <c r="B881" i="1"/>
  <c r="D881" i="1" s="1"/>
  <c r="I975" i="9"/>
  <c r="B869" i="1"/>
  <c r="I963" i="9"/>
  <c r="B857" i="1"/>
  <c r="I951" i="9"/>
  <c r="B845" i="1"/>
  <c r="B824" i="8" s="1"/>
  <c r="I939" i="9"/>
  <c r="B833" i="1"/>
  <c r="D833" i="1" s="1"/>
  <c r="I927" i="9"/>
  <c r="B821" i="1"/>
  <c r="I915" i="9"/>
  <c r="B809" i="1"/>
  <c r="D809" i="1" s="1"/>
  <c r="I903" i="9"/>
  <c r="B797" i="1"/>
  <c r="I891" i="9"/>
  <c r="B785" i="1"/>
  <c r="D785" i="1" s="1"/>
  <c r="I879" i="9"/>
  <c r="B773" i="1"/>
  <c r="I867" i="9"/>
  <c r="B761" i="1"/>
  <c r="D761" i="1" s="1"/>
  <c r="I855" i="9"/>
  <c r="B749" i="1"/>
  <c r="I843" i="9"/>
  <c r="B737" i="1"/>
  <c r="D737" i="1" s="1"/>
  <c r="I831" i="9"/>
  <c r="B725" i="1"/>
  <c r="I819" i="9"/>
  <c r="B713" i="1"/>
  <c r="D713" i="1" s="1"/>
  <c r="I807" i="9"/>
  <c r="B701" i="1"/>
  <c r="D701" i="1" s="1"/>
  <c r="I795" i="9"/>
  <c r="B689" i="1"/>
  <c r="D689" i="1" s="1"/>
  <c r="I783" i="9"/>
  <c r="B677" i="1"/>
  <c r="D677" i="1" s="1"/>
  <c r="I771" i="9"/>
  <c r="B665" i="1"/>
  <c r="D665" i="1" s="1"/>
  <c r="I759" i="9"/>
  <c r="B653" i="1"/>
  <c r="D653" i="1" s="1"/>
  <c r="I747" i="9"/>
  <c r="B641" i="1"/>
  <c r="I735" i="9"/>
  <c r="B629" i="1"/>
  <c r="D629" i="1" s="1"/>
  <c r="I723" i="9"/>
  <c r="B617" i="1"/>
  <c r="D617" i="1" s="1"/>
  <c r="I711" i="9"/>
  <c r="B605" i="1"/>
  <c r="I699" i="9"/>
  <c r="B593" i="1"/>
  <c r="D593" i="1" s="1"/>
  <c r="I687" i="9"/>
  <c r="B581" i="1"/>
  <c r="D581" i="1" s="1"/>
  <c r="I675" i="9"/>
  <c r="B569" i="1"/>
  <c r="D569" i="1" s="1"/>
  <c r="I663" i="9"/>
  <c r="B557" i="1"/>
  <c r="I651" i="9"/>
  <c r="B545" i="1"/>
  <c r="I639" i="9"/>
  <c r="B533" i="1"/>
  <c r="I627" i="9"/>
  <c r="B521" i="1"/>
  <c r="I615" i="9"/>
  <c r="B509" i="1"/>
  <c r="I603" i="9"/>
  <c r="B497" i="1"/>
  <c r="I591" i="9"/>
  <c r="B485" i="1"/>
  <c r="I579" i="9"/>
  <c r="B473" i="1"/>
  <c r="I567" i="9"/>
  <c r="B461" i="1"/>
  <c r="I555" i="9"/>
  <c r="B449" i="1"/>
  <c r="I543" i="9"/>
  <c r="B437" i="1"/>
  <c r="I531" i="9"/>
  <c r="B425" i="1"/>
  <c r="I519" i="9"/>
  <c r="B413" i="1"/>
  <c r="I507" i="9"/>
  <c r="B401" i="1"/>
  <c r="I495" i="9"/>
  <c r="B389" i="1"/>
  <c r="B368" i="8" s="1"/>
  <c r="E368" i="8" s="1"/>
  <c r="I483" i="9"/>
  <c r="B377" i="1"/>
  <c r="B356" i="8" s="1"/>
  <c r="I471" i="9"/>
  <c r="B365" i="1"/>
  <c r="B344" i="8" s="1"/>
  <c r="I459" i="9"/>
  <c r="B353" i="1"/>
  <c r="B332" i="8" s="1"/>
  <c r="I447" i="9"/>
  <c r="B341" i="1"/>
  <c r="B320" i="8" s="1"/>
  <c r="I435" i="9"/>
  <c r="B329" i="1"/>
  <c r="B308" i="8" s="1"/>
  <c r="I423" i="9"/>
  <c r="B317" i="1"/>
  <c r="B296" i="8" s="1"/>
  <c r="E296" i="8" s="1"/>
  <c r="I411" i="9"/>
  <c r="B305" i="1"/>
  <c r="B284" i="8" s="1"/>
  <c r="I399" i="9"/>
  <c r="B293" i="1"/>
  <c r="B272" i="8" s="1"/>
  <c r="I387" i="9"/>
  <c r="B281" i="1"/>
  <c r="B260" i="8" s="1"/>
  <c r="I375" i="9"/>
  <c r="B269" i="1"/>
  <c r="B248" i="8" s="1"/>
  <c r="I363" i="9"/>
  <c r="B257" i="1"/>
  <c r="B236" i="8" s="1"/>
  <c r="I351" i="9"/>
  <c r="B245" i="1"/>
  <c r="B224" i="8" s="1"/>
  <c r="E224" i="8" s="1"/>
  <c r="I339" i="9"/>
  <c r="B233" i="1"/>
  <c r="B212" i="8" s="1"/>
  <c r="I327" i="9"/>
  <c r="B221" i="1"/>
  <c r="B200" i="8" s="1"/>
  <c r="I315" i="9"/>
  <c r="B209" i="1"/>
  <c r="B188" i="8" s="1"/>
  <c r="I303" i="9"/>
  <c r="B197" i="1"/>
  <c r="B176" i="8" s="1"/>
  <c r="I291" i="9"/>
  <c r="B185" i="1"/>
  <c r="B164" i="8" s="1"/>
  <c r="I279" i="9"/>
  <c r="B173" i="1"/>
  <c r="B152" i="8" s="1"/>
  <c r="E152" i="8" s="1"/>
  <c r="I267" i="9"/>
  <c r="B161" i="1"/>
  <c r="B140" i="8" s="1"/>
  <c r="I255" i="9"/>
  <c r="B149" i="1"/>
  <c r="B128" i="8" s="1"/>
  <c r="I243" i="9"/>
  <c r="B137" i="1"/>
  <c r="B116" i="8" s="1"/>
  <c r="I231" i="9"/>
  <c r="B125" i="1"/>
  <c r="B104" i="8" s="1"/>
  <c r="I219" i="9"/>
  <c r="B113" i="1"/>
  <c r="B92" i="8" s="1"/>
  <c r="I207" i="9"/>
  <c r="B101" i="1"/>
  <c r="B80" i="8" s="1"/>
  <c r="E80" i="8" s="1"/>
  <c r="I195" i="9"/>
  <c r="B89" i="1"/>
  <c r="B68" i="8" s="1"/>
  <c r="I183" i="9"/>
  <c r="B77" i="1"/>
  <c r="B56" i="8" s="1"/>
  <c r="I171" i="9"/>
  <c r="B65" i="1"/>
  <c r="B44" i="8" s="1"/>
  <c r="I159" i="9"/>
  <c r="B53" i="1"/>
  <c r="B32" i="8" s="1"/>
  <c r="I147" i="9"/>
  <c r="B41" i="1"/>
  <c r="B20" i="8" s="1"/>
  <c r="I135" i="9"/>
  <c r="B29" i="1"/>
  <c r="B8" i="8" s="1"/>
  <c r="E8" i="8" s="1"/>
  <c r="I123" i="9"/>
  <c r="B17" i="1"/>
  <c r="D17" i="1" s="1"/>
  <c r="I111" i="9"/>
  <c r="B5" i="1"/>
  <c r="I99" i="9"/>
  <c r="I87" i="9"/>
  <c r="I75" i="9"/>
  <c r="I63" i="9"/>
  <c r="I51" i="9"/>
  <c r="I39" i="9"/>
  <c r="B1028" i="1"/>
  <c r="I1029" i="1" s="1"/>
  <c r="I1122" i="9"/>
  <c r="B1012" i="1"/>
  <c r="I1106" i="9"/>
  <c r="B1000" i="1"/>
  <c r="I1094" i="9"/>
  <c r="B988" i="1"/>
  <c r="D988" i="1" s="1"/>
  <c r="I1082" i="9"/>
  <c r="B976" i="1"/>
  <c r="I1070" i="9"/>
  <c r="B964" i="1"/>
  <c r="I964" i="1" s="1"/>
  <c r="I1058" i="9"/>
  <c r="B952" i="1"/>
  <c r="I1046" i="9"/>
  <c r="B940" i="1"/>
  <c r="I1034" i="9"/>
  <c r="B928" i="1"/>
  <c r="I1022" i="9"/>
  <c r="B916" i="1"/>
  <c r="I1010" i="9"/>
  <c r="B904" i="1"/>
  <c r="D904" i="1" s="1"/>
  <c r="I998" i="9"/>
  <c r="B892" i="1"/>
  <c r="I892" i="1" s="1"/>
  <c r="I986" i="9"/>
  <c r="B880" i="1"/>
  <c r="I974" i="9"/>
  <c r="B868" i="1"/>
  <c r="I962" i="9"/>
  <c r="B856" i="1"/>
  <c r="I950" i="9"/>
  <c r="B844" i="1"/>
  <c r="I938" i="9"/>
  <c r="B832" i="1"/>
  <c r="I926" i="9"/>
  <c r="B820" i="1"/>
  <c r="I820" i="1" s="1"/>
  <c r="I914" i="9"/>
  <c r="B808" i="1"/>
  <c r="D808" i="1" s="1"/>
  <c r="I902" i="9"/>
  <c r="B796" i="1"/>
  <c r="I890" i="9"/>
  <c r="B784" i="1"/>
  <c r="I878" i="9"/>
  <c r="B772" i="1"/>
  <c r="I866" i="9"/>
  <c r="B760" i="1"/>
  <c r="I854" i="9"/>
  <c r="B748" i="1"/>
  <c r="I748" i="1" s="1"/>
  <c r="I842" i="9"/>
  <c r="B736" i="1"/>
  <c r="I830" i="9"/>
  <c r="B724" i="1"/>
  <c r="D724" i="1" s="1"/>
  <c r="I818" i="9"/>
  <c r="B712" i="1"/>
  <c r="I806" i="9"/>
  <c r="B700" i="1"/>
  <c r="I794" i="9"/>
  <c r="B688" i="1"/>
  <c r="I782" i="9"/>
  <c r="B676" i="1"/>
  <c r="I676" i="1" s="1"/>
  <c r="I770" i="9"/>
  <c r="B664" i="1"/>
  <c r="I758" i="9"/>
  <c r="B652" i="1"/>
  <c r="I746" i="9"/>
  <c r="B640" i="1"/>
  <c r="D640" i="1" s="1"/>
  <c r="I734" i="9"/>
  <c r="B628" i="1"/>
  <c r="I722" i="9"/>
  <c r="B616" i="1"/>
  <c r="I710" i="9"/>
  <c r="B604" i="1"/>
  <c r="I604" i="1" s="1"/>
  <c r="I698" i="9"/>
  <c r="B592" i="1"/>
  <c r="I686" i="9"/>
  <c r="B580" i="1"/>
  <c r="I674" i="9"/>
  <c r="B568" i="1"/>
  <c r="I662" i="9"/>
  <c r="B556" i="1"/>
  <c r="D556" i="1" s="1"/>
  <c r="I650" i="9"/>
  <c r="B544" i="1"/>
  <c r="I638" i="9"/>
  <c r="B532" i="1"/>
  <c r="I532" i="1" s="1"/>
  <c r="I626" i="9"/>
  <c r="B520" i="1"/>
  <c r="I614" i="9"/>
  <c r="B508" i="1"/>
  <c r="I602" i="9"/>
  <c r="B496" i="1"/>
  <c r="I590" i="9"/>
  <c r="B484" i="1"/>
  <c r="I578" i="9"/>
  <c r="B472" i="1"/>
  <c r="D472" i="1" s="1"/>
  <c r="I566" i="9"/>
  <c r="B460" i="1"/>
  <c r="I460" i="1" s="1"/>
  <c r="I554" i="9"/>
  <c r="B448" i="1"/>
  <c r="I542" i="9"/>
  <c r="B436" i="1"/>
  <c r="I530" i="9"/>
  <c r="B424" i="1"/>
  <c r="I518" i="9"/>
  <c r="B412" i="1"/>
  <c r="B391" i="8" s="1"/>
  <c r="I506" i="9"/>
  <c r="B400" i="1"/>
  <c r="I494" i="9"/>
  <c r="B388" i="1"/>
  <c r="B367" i="8" s="1"/>
  <c r="I482" i="9"/>
  <c r="B376" i="1"/>
  <c r="B355" i="8" s="1"/>
  <c r="I470" i="9"/>
  <c r="B364" i="1"/>
  <c r="B343" i="8" s="1"/>
  <c r="E343" i="8" s="1"/>
  <c r="I458" i="9"/>
  <c r="B352" i="1"/>
  <c r="B331" i="8" s="1"/>
  <c r="I446" i="9"/>
  <c r="B340" i="1"/>
  <c r="B319" i="8" s="1"/>
  <c r="I434" i="9"/>
  <c r="B328" i="1"/>
  <c r="B307" i="8" s="1"/>
  <c r="I422" i="9"/>
  <c r="B316" i="1"/>
  <c r="B295" i="8" s="1"/>
  <c r="I410" i="9"/>
  <c r="B304" i="1"/>
  <c r="B283" i="8" s="1"/>
  <c r="I398" i="9"/>
  <c r="B292" i="1"/>
  <c r="B271" i="8" s="1"/>
  <c r="E271" i="8" s="1"/>
  <c r="I386" i="9"/>
  <c r="B280" i="1"/>
  <c r="B259" i="8" s="1"/>
  <c r="I374" i="9"/>
  <c r="B268" i="1"/>
  <c r="B247" i="8" s="1"/>
  <c r="E247" i="8" s="1"/>
  <c r="I362" i="9"/>
  <c r="B256" i="1"/>
  <c r="B235" i="8" s="1"/>
  <c r="I350" i="9"/>
  <c r="B244" i="1"/>
  <c r="B223" i="8" s="1"/>
  <c r="I338" i="9"/>
  <c r="B232" i="1"/>
  <c r="B211" i="8" s="1"/>
  <c r="I326" i="9"/>
  <c r="B220" i="1"/>
  <c r="B199" i="8" s="1"/>
  <c r="E199" i="8" s="1"/>
  <c r="I314" i="9"/>
  <c r="B208" i="1"/>
  <c r="B187" i="8" s="1"/>
  <c r="I302" i="9"/>
  <c r="B196" i="1"/>
  <c r="B175" i="8" s="1"/>
  <c r="I290" i="9"/>
  <c r="B184" i="1"/>
  <c r="B163" i="8" s="1"/>
  <c r="I278" i="9"/>
  <c r="B172" i="1"/>
  <c r="B151" i="8" s="1"/>
  <c r="I266" i="9"/>
  <c r="B160" i="1"/>
  <c r="B139" i="8" s="1"/>
  <c r="I254" i="9"/>
  <c r="B148" i="1"/>
  <c r="B127" i="8" s="1"/>
  <c r="E127" i="8" s="1"/>
  <c r="I242" i="9"/>
  <c r="B136" i="1"/>
  <c r="B115" i="8" s="1"/>
  <c r="I230" i="9"/>
  <c r="B124" i="1"/>
  <c r="B103" i="8" s="1"/>
  <c r="I218" i="9"/>
  <c r="B112" i="1"/>
  <c r="B91" i="8" s="1"/>
  <c r="I206" i="9"/>
  <c r="B100" i="1"/>
  <c r="B79" i="8" s="1"/>
  <c r="I194" i="9"/>
  <c r="B88" i="1"/>
  <c r="B67" i="8" s="1"/>
  <c r="I182" i="9"/>
  <c r="B76" i="1"/>
  <c r="B55" i="8" s="1"/>
  <c r="E55" i="8" s="1"/>
  <c r="I170" i="9"/>
  <c r="B64" i="1"/>
  <c r="B43" i="8" s="1"/>
  <c r="I158" i="9"/>
  <c r="B52" i="1"/>
  <c r="B31" i="8" s="1"/>
  <c r="E31" i="8" s="1"/>
  <c r="I146" i="9"/>
  <c r="B40" i="1"/>
  <c r="B19" i="8" s="1"/>
  <c r="I134" i="9"/>
  <c r="B28" i="1"/>
  <c r="B7" i="8" s="1"/>
  <c r="I122" i="9"/>
  <c r="B16" i="1"/>
  <c r="D16" i="1" s="1"/>
  <c r="I110" i="9"/>
  <c r="B4" i="1"/>
  <c r="I98" i="9"/>
  <c r="B1024" i="1"/>
  <c r="I1118" i="9"/>
  <c r="B1027" i="1"/>
  <c r="B1006" i="8" s="1"/>
  <c r="E1006" i="8" s="1"/>
  <c r="I1121" i="9"/>
  <c r="B861" i="8"/>
  <c r="B825" i="8"/>
  <c r="B851" i="8"/>
  <c r="B747" i="8"/>
  <c r="B685" i="8"/>
  <c r="B504" i="8"/>
  <c r="E504" i="8" s="1"/>
  <c r="B457" i="8"/>
  <c r="E457" i="8" s="1"/>
  <c r="B433" i="8"/>
  <c r="B372" i="8"/>
  <c r="B205" i="8"/>
  <c r="B968" i="8"/>
  <c r="B923" i="8"/>
  <c r="B707" i="8"/>
  <c r="B680" i="8"/>
  <c r="B611" i="8"/>
  <c r="E611" i="8" s="1"/>
  <c r="B577" i="8"/>
  <c r="B545" i="8"/>
  <c r="B385" i="8"/>
  <c r="E385" i="8" s="1"/>
  <c r="B279" i="8"/>
  <c r="B863" i="8"/>
  <c r="B827" i="8"/>
  <c r="B793" i="8"/>
  <c r="B731" i="8"/>
  <c r="B671" i="8"/>
  <c r="B567" i="8"/>
  <c r="B541" i="8"/>
  <c r="B517" i="8"/>
  <c r="E517" i="8" s="1"/>
  <c r="B421" i="8"/>
  <c r="B315" i="8"/>
  <c r="B941" i="8"/>
  <c r="E941" i="8" s="1"/>
  <c r="B899" i="8"/>
  <c r="E899" i="8" s="1"/>
  <c r="B885" i="8"/>
  <c r="B771" i="8"/>
  <c r="B661" i="8"/>
  <c r="B575" i="8"/>
  <c r="B529" i="8"/>
  <c r="B505" i="8"/>
  <c r="B264" i="8"/>
  <c r="B947" i="8"/>
  <c r="E947" i="8" s="1"/>
  <c r="B623" i="8"/>
  <c r="B373" i="8"/>
  <c r="B351" i="8"/>
  <c r="E351" i="8" s="1"/>
  <c r="B312" i="8"/>
  <c r="E312" i="8" s="1"/>
  <c r="B276" i="8"/>
  <c r="B241" i="8"/>
  <c r="B204" i="8"/>
  <c r="B973" i="8"/>
  <c r="B901" i="8"/>
  <c r="D1125" i="9"/>
  <c r="E1125" i="9" s="1"/>
  <c r="D1124" i="9"/>
  <c r="E1124" i="9" s="1"/>
  <c r="B839" i="8"/>
  <c r="E839" i="8" s="1"/>
  <c r="B815" i="8"/>
  <c r="B589" i="8"/>
  <c r="B515" i="8"/>
  <c r="E515" i="8" s="1"/>
  <c r="B492" i="8"/>
  <c r="E492" i="8" s="1"/>
  <c r="B469" i="8"/>
  <c r="B289" i="8"/>
  <c r="B253" i="8"/>
  <c r="B963" i="8"/>
  <c r="E963" i="8" s="1"/>
  <c r="B932" i="8"/>
  <c r="B897" i="8"/>
  <c r="E1029" i="1"/>
  <c r="F1029" i="1" s="1"/>
  <c r="D88" i="9"/>
  <c r="E88" i="9" s="1"/>
  <c r="D76" i="9"/>
  <c r="E76" i="9" s="1"/>
  <c r="D64" i="9"/>
  <c r="E64" i="9" s="1"/>
  <c r="D52" i="9"/>
  <c r="E52" i="9" s="1"/>
  <c r="D40" i="9"/>
  <c r="E40" i="9" s="1"/>
  <c r="D28" i="9"/>
  <c r="E28" i="9" s="1"/>
  <c r="D16" i="9"/>
  <c r="E16" i="9" s="1"/>
  <c r="D87" i="9"/>
  <c r="E87" i="9" s="1"/>
  <c r="D75" i="9"/>
  <c r="E75" i="9" s="1"/>
  <c r="D63" i="9"/>
  <c r="E63" i="9" s="1"/>
  <c r="D51" i="9"/>
  <c r="E51" i="9" s="1"/>
  <c r="D39" i="9"/>
  <c r="E39" i="9" s="1"/>
  <c r="D27" i="9"/>
  <c r="E27" i="9" s="1"/>
  <c r="D15" i="9"/>
  <c r="E15" i="9" s="1"/>
  <c r="B921" i="8"/>
  <c r="D1123" i="9"/>
  <c r="E1123" i="9" s="1"/>
  <c r="D1117" i="9"/>
  <c r="E1117" i="9" s="1"/>
  <c r="B993" i="8"/>
  <c r="B833" i="8"/>
  <c r="B813" i="8"/>
  <c r="B788" i="8"/>
  <c r="B456" i="8"/>
  <c r="B288" i="8"/>
  <c r="B257" i="8"/>
  <c r="B992" i="8"/>
  <c r="E992" i="8" s="1"/>
  <c r="D1114" i="9"/>
  <c r="E1114" i="9" s="1"/>
  <c r="B812" i="8"/>
  <c r="B740" i="8"/>
  <c r="B689" i="8"/>
  <c r="B663" i="8"/>
  <c r="B613" i="8"/>
  <c r="B587" i="8"/>
  <c r="B432" i="8"/>
  <c r="B240" i="8"/>
  <c r="B987" i="8"/>
  <c r="B875" i="8"/>
  <c r="B849" i="8"/>
  <c r="E849" i="8" s="1"/>
  <c r="D970" i="9"/>
  <c r="E970" i="9" s="1"/>
  <c r="B561" i="8"/>
  <c r="D95" i="9"/>
  <c r="E95" i="9" s="1"/>
  <c r="D83" i="9"/>
  <c r="E83" i="9" s="1"/>
  <c r="D71" i="9"/>
  <c r="E71" i="9" s="1"/>
  <c r="D59" i="9"/>
  <c r="E59" i="9" s="1"/>
  <c r="D47" i="9"/>
  <c r="E47" i="9" s="1"/>
  <c r="D35" i="9"/>
  <c r="E35" i="9" s="1"/>
  <c r="D23" i="9"/>
  <c r="E23" i="9" s="1"/>
  <c r="D11" i="9"/>
  <c r="E11" i="9" s="1"/>
  <c r="E1034" i="1"/>
  <c r="F1034" i="1" s="1"/>
  <c r="D826" i="9"/>
  <c r="E826" i="9" s="1"/>
  <c r="B957" i="8"/>
  <c r="B933" i="8"/>
  <c r="D682" i="9"/>
  <c r="E682" i="9" s="1"/>
  <c r="D538" i="9"/>
  <c r="E538" i="9" s="1"/>
  <c r="D91" i="9"/>
  <c r="E91" i="9" s="1"/>
  <c r="D79" i="9"/>
  <c r="E79" i="9" s="1"/>
  <c r="D67" i="9"/>
  <c r="E67" i="9" s="1"/>
  <c r="D55" i="9"/>
  <c r="E55" i="9" s="1"/>
  <c r="D43" i="9"/>
  <c r="E43" i="9" s="1"/>
  <c r="D31" i="9"/>
  <c r="E31" i="9" s="1"/>
  <c r="D19" i="9"/>
  <c r="E19" i="9" s="1"/>
  <c r="D7" i="9"/>
  <c r="E7" i="9" s="1"/>
  <c r="D1129" i="9"/>
  <c r="E1129" i="9" s="1"/>
  <c r="D90" i="9"/>
  <c r="E90" i="9" s="1"/>
  <c r="D78" i="9"/>
  <c r="E78" i="9" s="1"/>
  <c r="D66" i="9"/>
  <c r="E66" i="9" s="1"/>
  <c r="D54" i="9"/>
  <c r="E54" i="9" s="1"/>
  <c r="D42" i="9"/>
  <c r="E42" i="9" s="1"/>
  <c r="D30" i="9"/>
  <c r="E30" i="9" s="1"/>
  <c r="D18" i="9"/>
  <c r="E18" i="9" s="1"/>
  <c r="D1126" i="9"/>
  <c r="E1126" i="9" s="1"/>
  <c r="D997" i="1"/>
  <c r="I985" i="1"/>
  <c r="D985" i="1"/>
  <c r="I973" i="1"/>
  <c r="D973" i="1"/>
  <c r="I961" i="1"/>
  <c r="D961" i="1"/>
  <c r="B940" i="8"/>
  <c r="I949" i="1"/>
  <c r="D949" i="1"/>
  <c r="B928" i="8"/>
  <c r="E928" i="8" s="1"/>
  <c r="D925" i="1"/>
  <c r="D853" i="1"/>
  <c r="B832" i="8"/>
  <c r="I841" i="1"/>
  <c r="D841" i="1"/>
  <c r="D540" i="1"/>
  <c r="B519" i="8"/>
  <c r="E519" i="8" s="1"/>
  <c r="D528" i="1"/>
  <c r="B507" i="8"/>
  <c r="D504" i="1"/>
  <c r="B483" i="8"/>
  <c r="D468" i="1"/>
  <c r="B447" i="8"/>
  <c r="D456" i="1"/>
  <c r="B435" i="8"/>
  <c r="D408" i="1"/>
  <c r="B387" i="8"/>
  <c r="C1011" i="1"/>
  <c r="D1105" i="9"/>
  <c r="E1105" i="9" s="1"/>
  <c r="C999" i="1"/>
  <c r="D1093" i="9"/>
  <c r="E1093" i="9" s="1"/>
  <c r="C987" i="1"/>
  <c r="D1081" i="9"/>
  <c r="E1081" i="9" s="1"/>
  <c r="C975" i="1"/>
  <c r="D1069" i="9"/>
  <c r="E1069" i="9" s="1"/>
  <c r="C963" i="1"/>
  <c r="D1057" i="9"/>
  <c r="E1057" i="9" s="1"/>
  <c r="C951" i="1"/>
  <c r="D1045" i="9"/>
  <c r="E1045" i="9" s="1"/>
  <c r="C939" i="1"/>
  <c r="D1033" i="9"/>
  <c r="E1033" i="9" s="1"/>
  <c r="C927" i="1"/>
  <c r="D1021" i="9"/>
  <c r="E1021" i="9" s="1"/>
  <c r="C915" i="1"/>
  <c r="D1009" i="9"/>
  <c r="E1009" i="9" s="1"/>
  <c r="C903" i="1"/>
  <c r="D997" i="9"/>
  <c r="E997" i="9" s="1"/>
  <c r="C891" i="1"/>
  <c r="D985" i="9"/>
  <c r="E985" i="9" s="1"/>
  <c r="C879" i="1"/>
  <c r="D973" i="9"/>
  <c r="E973" i="9" s="1"/>
  <c r="C867" i="1"/>
  <c r="D961" i="9"/>
  <c r="E961" i="9" s="1"/>
  <c r="C855" i="1"/>
  <c r="D949" i="9"/>
  <c r="E949" i="9" s="1"/>
  <c r="C843" i="1"/>
  <c r="D937" i="9"/>
  <c r="E937" i="9" s="1"/>
  <c r="C831" i="1"/>
  <c r="D925" i="9"/>
  <c r="E925" i="9" s="1"/>
  <c r="C819" i="1"/>
  <c r="D913" i="9"/>
  <c r="E913" i="9" s="1"/>
  <c r="C807" i="1"/>
  <c r="D901" i="9"/>
  <c r="E901" i="9" s="1"/>
  <c r="C795" i="1"/>
  <c r="D889" i="9"/>
  <c r="E889" i="9" s="1"/>
  <c r="C783" i="1"/>
  <c r="D877" i="9"/>
  <c r="E877" i="9" s="1"/>
  <c r="C771" i="1"/>
  <c r="D865" i="9"/>
  <c r="E865" i="9" s="1"/>
  <c r="C759" i="1"/>
  <c r="D853" i="9"/>
  <c r="E853" i="9" s="1"/>
  <c r="C747" i="1"/>
  <c r="D841" i="9"/>
  <c r="E841" i="9" s="1"/>
  <c r="C735" i="1"/>
  <c r="D829" i="9"/>
  <c r="E829" i="9" s="1"/>
  <c r="C723" i="1"/>
  <c r="D817" i="9"/>
  <c r="E817" i="9" s="1"/>
  <c r="C711" i="1"/>
  <c r="E711" i="1" s="1"/>
  <c r="F711" i="1" s="1"/>
  <c r="D805" i="9"/>
  <c r="E805" i="9" s="1"/>
  <c r="C699" i="1"/>
  <c r="D793" i="9"/>
  <c r="E793" i="9" s="1"/>
  <c r="C687" i="1"/>
  <c r="D781" i="9"/>
  <c r="E781" i="9" s="1"/>
  <c r="C675" i="1"/>
  <c r="D769" i="9"/>
  <c r="E769" i="9" s="1"/>
  <c r="C663" i="1"/>
  <c r="D757" i="9"/>
  <c r="E757" i="9" s="1"/>
  <c r="C651" i="1"/>
  <c r="D745" i="9"/>
  <c r="E745" i="9" s="1"/>
  <c r="C639" i="1"/>
  <c r="E639" i="1" s="1"/>
  <c r="F639" i="1" s="1"/>
  <c r="D733" i="9"/>
  <c r="E733" i="9" s="1"/>
  <c r="C627" i="1"/>
  <c r="D721" i="9"/>
  <c r="E721" i="9" s="1"/>
  <c r="C615" i="1"/>
  <c r="D709" i="9"/>
  <c r="E709" i="9" s="1"/>
  <c r="C603" i="1"/>
  <c r="D697" i="9"/>
  <c r="E697" i="9" s="1"/>
  <c r="C591" i="1"/>
  <c r="D685" i="9"/>
  <c r="E685" i="9" s="1"/>
  <c r="C579" i="1"/>
  <c r="D673" i="9"/>
  <c r="E673" i="9" s="1"/>
  <c r="C567" i="1"/>
  <c r="D661" i="9"/>
  <c r="E661" i="9" s="1"/>
  <c r="C555" i="1"/>
  <c r="D649" i="9"/>
  <c r="E649" i="9" s="1"/>
  <c r="C543" i="1"/>
  <c r="D637" i="9"/>
  <c r="E637" i="9" s="1"/>
  <c r="C531" i="1"/>
  <c r="D625" i="9"/>
  <c r="E625" i="9" s="1"/>
  <c r="C519" i="1"/>
  <c r="D613" i="9"/>
  <c r="E613" i="9" s="1"/>
  <c r="C507" i="1"/>
  <c r="D601" i="9"/>
  <c r="E601" i="9" s="1"/>
  <c r="C495" i="1"/>
  <c r="D589" i="9"/>
  <c r="E589" i="9" s="1"/>
  <c r="C483" i="1"/>
  <c r="D577" i="9"/>
  <c r="E577" i="9" s="1"/>
  <c r="C471" i="1"/>
  <c r="D565" i="9"/>
  <c r="E565" i="9" s="1"/>
  <c r="C459" i="1"/>
  <c r="D553" i="9"/>
  <c r="E553" i="9" s="1"/>
  <c r="C447" i="1"/>
  <c r="D541" i="9"/>
  <c r="E541" i="9" s="1"/>
  <c r="C435" i="1"/>
  <c r="D529" i="9"/>
  <c r="E529" i="9" s="1"/>
  <c r="C423" i="1"/>
  <c r="D517" i="9"/>
  <c r="E517" i="9" s="1"/>
  <c r="C411" i="1"/>
  <c r="D505" i="9"/>
  <c r="E505" i="9" s="1"/>
  <c r="C399" i="1"/>
  <c r="D493" i="9"/>
  <c r="E493" i="9" s="1"/>
  <c r="C387" i="1"/>
  <c r="D481" i="9"/>
  <c r="E481" i="9" s="1"/>
  <c r="C375" i="1"/>
  <c r="D469" i="9"/>
  <c r="E469" i="9" s="1"/>
  <c r="C363" i="1"/>
  <c r="D457" i="9"/>
  <c r="E457" i="9" s="1"/>
  <c r="C351" i="1"/>
  <c r="E351" i="1" s="1"/>
  <c r="F351" i="1" s="1"/>
  <c r="D445" i="9"/>
  <c r="E445" i="9" s="1"/>
  <c r="C339" i="1"/>
  <c r="D433" i="9"/>
  <c r="E433" i="9" s="1"/>
  <c r="C327" i="1"/>
  <c r="D421" i="9"/>
  <c r="E421" i="9" s="1"/>
  <c r="C315" i="1"/>
  <c r="D409" i="9"/>
  <c r="E409" i="9" s="1"/>
  <c r="C303" i="1"/>
  <c r="D397" i="9"/>
  <c r="E397" i="9" s="1"/>
  <c r="C291" i="1"/>
  <c r="D385" i="9"/>
  <c r="E385" i="9" s="1"/>
  <c r="C279" i="1"/>
  <c r="D373" i="9"/>
  <c r="E373" i="9" s="1"/>
  <c r="C267" i="1"/>
  <c r="D361" i="9"/>
  <c r="E361" i="9" s="1"/>
  <c r="C255" i="1"/>
  <c r="D349" i="9"/>
  <c r="E349" i="9" s="1"/>
  <c r="C243" i="1"/>
  <c r="D337" i="9"/>
  <c r="E337" i="9" s="1"/>
  <c r="C231" i="1"/>
  <c r="D325" i="9"/>
  <c r="E325" i="9" s="1"/>
  <c r="C219" i="1"/>
  <c r="D313" i="9"/>
  <c r="E313" i="9" s="1"/>
  <c r="C207" i="1"/>
  <c r="E207" i="1" s="1"/>
  <c r="F207" i="1" s="1"/>
  <c r="D301" i="9"/>
  <c r="E301" i="9" s="1"/>
  <c r="C195" i="1"/>
  <c r="D289" i="9"/>
  <c r="E289" i="9" s="1"/>
  <c r="C183" i="1"/>
  <c r="D277" i="9"/>
  <c r="E277" i="9" s="1"/>
  <c r="C171" i="1"/>
  <c r="E171" i="1" s="1"/>
  <c r="F171" i="1" s="1"/>
  <c r="D265" i="9"/>
  <c r="E265" i="9" s="1"/>
  <c r="C159" i="1"/>
  <c r="D253" i="9"/>
  <c r="E253" i="9" s="1"/>
  <c r="C147" i="1"/>
  <c r="D241" i="9"/>
  <c r="E241" i="9" s="1"/>
  <c r="C135" i="1"/>
  <c r="E135" i="1" s="1"/>
  <c r="F135" i="1" s="1"/>
  <c r="D229" i="9"/>
  <c r="E229" i="9" s="1"/>
  <c r="C123" i="1"/>
  <c r="D217" i="9"/>
  <c r="E217" i="9" s="1"/>
  <c r="C111" i="1"/>
  <c r="D205" i="9"/>
  <c r="E205" i="9" s="1"/>
  <c r="C99" i="1"/>
  <c r="E99" i="1" s="1"/>
  <c r="F99" i="1" s="1"/>
  <c r="D193" i="9"/>
  <c r="E193" i="9" s="1"/>
  <c r="C87" i="1"/>
  <c r="D181" i="9"/>
  <c r="E181" i="9" s="1"/>
  <c r="C75" i="1"/>
  <c r="E75" i="1" s="1"/>
  <c r="F75" i="1" s="1"/>
  <c r="D169" i="9"/>
  <c r="E169" i="9" s="1"/>
  <c r="C63" i="1"/>
  <c r="E63" i="1" s="1"/>
  <c r="F63" i="1" s="1"/>
  <c r="D157" i="9"/>
  <c r="E157" i="9" s="1"/>
  <c r="C51" i="1"/>
  <c r="D145" i="9"/>
  <c r="E145" i="9" s="1"/>
  <c r="C39" i="1"/>
  <c r="D133" i="9"/>
  <c r="E133" i="9" s="1"/>
  <c r="C27" i="1"/>
  <c r="E27" i="1" s="1"/>
  <c r="F27" i="1" s="1"/>
  <c r="D121" i="9"/>
  <c r="E121" i="9" s="1"/>
  <c r="C15" i="1"/>
  <c r="D109" i="9"/>
  <c r="E109" i="9" s="1"/>
  <c r="C3" i="1"/>
  <c r="D97" i="9"/>
  <c r="E97" i="9" s="1"/>
  <c r="B807" i="8"/>
  <c r="B699" i="8"/>
  <c r="B363" i="8"/>
  <c r="B231" i="8"/>
  <c r="B983" i="8"/>
  <c r="B939" i="8"/>
  <c r="D864" i="1"/>
  <c r="B843" i="8"/>
  <c r="D432" i="1"/>
  <c r="B411" i="8"/>
  <c r="B783" i="8"/>
  <c r="B327" i="8"/>
  <c r="B959" i="8"/>
  <c r="E959" i="8" s="1"/>
  <c r="B915" i="8"/>
  <c r="B891" i="8"/>
  <c r="B867" i="8"/>
  <c r="B675" i="8"/>
  <c r="B651" i="8"/>
  <c r="B627" i="8"/>
  <c r="B603" i="8"/>
  <c r="B579" i="8"/>
  <c r="B555" i="8"/>
  <c r="B495" i="8"/>
  <c r="I1017" i="1"/>
  <c r="D1017" i="1"/>
  <c r="I1005" i="1"/>
  <c r="D1005" i="1"/>
  <c r="I981" i="1"/>
  <c r="D981" i="1"/>
  <c r="I969" i="1"/>
  <c r="D969" i="1"/>
  <c r="I957" i="1"/>
  <c r="D957" i="1"/>
  <c r="I945" i="1"/>
  <c r="D945" i="1"/>
  <c r="I933" i="1"/>
  <c r="D933" i="1"/>
  <c r="B912" i="8"/>
  <c r="I909" i="1"/>
  <c r="D909" i="1"/>
  <c r="I897" i="1"/>
  <c r="D897" i="1"/>
  <c r="B876" i="8"/>
  <c r="I885" i="1"/>
  <c r="D885" i="1"/>
  <c r="B864" i="8"/>
  <c r="I873" i="1"/>
  <c r="D873" i="1"/>
  <c r="I861" i="1"/>
  <c r="D861" i="1"/>
  <c r="I837" i="1"/>
  <c r="D837" i="1"/>
  <c r="I825" i="1"/>
  <c r="D825" i="1"/>
  <c r="I813" i="1"/>
  <c r="D813" i="1"/>
  <c r="I801" i="1"/>
  <c r="D801" i="1"/>
  <c r="I789" i="1"/>
  <c r="D789" i="1"/>
  <c r="I765" i="1"/>
  <c r="D765" i="1"/>
  <c r="I753" i="1"/>
  <c r="D753" i="1"/>
  <c r="I741" i="1"/>
  <c r="D741" i="1"/>
  <c r="I729" i="1"/>
  <c r="I717" i="1"/>
  <c r="D717" i="1"/>
  <c r="I693" i="1"/>
  <c r="D693" i="1"/>
  <c r="I681" i="1"/>
  <c r="D681" i="1"/>
  <c r="B660" i="8"/>
  <c r="I669" i="1"/>
  <c r="D669" i="1"/>
  <c r="B648" i="8"/>
  <c r="I657" i="1"/>
  <c r="I645" i="1"/>
  <c r="D645" i="1"/>
  <c r="B624" i="8"/>
  <c r="E624" i="8" s="1"/>
  <c r="I633" i="1"/>
  <c r="I621" i="1"/>
  <c r="D621" i="1"/>
  <c r="I609" i="1"/>
  <c r="D609" i="1"/>
  <c r="B588" i="8"/>
  <c r="I597" i="1"/>
  <c r="D597" i="1"/>
  <c r="I585" i="1"/>
  <c r="D585" i="1"/>
  <c r="D956" i="1"/>
  <c r="B935" i="8"/>
  <c r="B735" i="8"/>
  <c r="B339" i="8"/>
  <c r="B911" i="8"/>
  <c r="B887" i="8"/>
  <c r="E887" i="8" s="1"/>
  <c r="B819" i="8"/>
  <c r="B711" i="8"/>
  <c r="B995" i="8"/>
  <c r="B951" i="8"/>
  <c r="E951" i="8" s="1"/>
  <c r="B795" i="8"/>
  <c r="D941" i="1"/>
  <c r="B920" i="8"/>
  <c r="D917" i="1"/>
  <c r="B896" i="8"/>
  <c r="D905" i="1"/>
  <c r="B884" i="8"/>
  <c r="B860" i="8"/>
  <c r="E860" i="8" s="1"/>
  <c r="D869" i="1"/>
  <c r="B848" i="8"/>
  <c r="D845" i="1"/>
  <c r="B687" i="8"/>
  <c r="B531" i="8"/>
  <c r="B971" i="8"/>
  <c r="B927" i="8"/>
  <c r="B879" i="8"/>
  <c r="B855" i="8"/>
  <c r="B954" i="8"/>
  <c r="D975" i="1"/>
  <c r="B918" i="8"/>
  <c r="E918" i="8" s="1"/>
  <c r="D939" i="1"/>
  <c r="B882" i="8"/>
  <c r="D903" i="1"/>
  <c r="B846" i="8"/>
  <c r="D867" i="1"/>
  <c r="I867" i="1"/>
  <c r="B805" i="8"/>
  <c r="B789" i="8"/>
  <c r="B753" i="8"/>
  <c r="B733" i="8"/>
  <c r="B717" i="8"/>
  <c r="B683" i="8"/>
  <c r="B668" i="8"/>
  <c r="B632" i="8"/>
  <c r="B596" i="8"/>
  <c r="B560" i="8"/>
  <c r="B527" i="8"/>
  <c r="B401" i="8"/>
  <c r="B969" i="8"/>
  <c r="B949" i="8"/>
  <c r="D1007" i="1"/>
  <c r="I995" i="1"/>
  <c r="D995" i="1"/>
  <c r="I971" i="1"/>
  <c r="D971" i="1"/>
  <c r="I959" i="1"/>
  <c r="D959" i="1"/>
  <c r="I947" i="1"/>
  <c r="D947" i="1"/>
  <c r="D935" i="1"/>
  <c r="I923" i="1"/>
  <c r="D923" i="1"/>
  <c r="I899" i="1"/>
  <c r="D899" i="1"/>
  <c r="I887" i="1"/>
  <c r="D887" i="1"/>
  <c r="I875" i="1"/>
  <c r="D875" i="1"/>
  <c r="D863" i="1"/>
  <c r="I851" i="1"/>
  <c r="D851" i="1"/>
  <c r="I827" i="1"/>
  <c r="D827" i="1"/>
  <c r="I815" i="1"/>
  <c r="D815" i="1"/>
  <c r="I803" i="1"/>
  <c r="D803" i="1"/>
  <c r="D791" i="1"/>
  <c r="I779" i="1"/>
  <c r="D779" i="1"/>
  <c r="I755" i="1"/>
  <c r="D755" i="1"/>
  <c r="I743" i="1"/>
  <c r="D743" i="1"/>
  <c r="I731" i="1"/>
  <c r="D731" i="1"/>
  <c r="D719" i="1"/>
  <c r="I707" i="1"/>
  <c r="D707" i="1"/>
  <c r="I683" i="1"/>
  <c r="D683" i="1"/>
  <c r="I671" i="1"/>
  <c r="D671" i="1"/>
  <c r="I659" i="1"/>
  <c r="D659" i="1"/>
  <c r="D647" i="1"/>
  <c r="I635" i="1"/>
  <c r="D635" i="1"/>
  <c r="I611" i="1"/>
  <c r="D611" i="1"/>
  <c r="I599" i="1"/>
  <c r="D599" i="1"/>
  <c r="I587" i="1"/>
  <c r="D587" i="1"/>
  <c r="D575" i="1"/>
  <c r="I563" i="1"/>
  <c r="D563" i="1"/>
  <c r="I539" i="1"/>
  <c r="D539" i="1"/>
  <c r="I527" i="1"/>
  <c r="D527" i="1"/>
  <c r="I515" i="1"/>
  <c r="D515" i="1"/>
  <c r="D503" i="1"/>
  <c r="I491" i="1"/>
  <c r="D491" i="1"/>
  <c r="I467" i="1"/>
  <c r="D467" i="1"/>
  <c r="I455" i="1"/>
  <c r="D455" i="1"/>
  <c r="I443" i="1"/>
  <c r="D443" i="1"/>
  <c r="D431" i="1"/>
  <c r="I419" i="1"/>
  <c r="D419" i="1"/>
  <c r="I395" i="1"/>
  <c r="D395" i="1"/>
  <c r="I383" i="1"/>
  <c r="D383" i="1"/>
  <c r="I371" i="1"/>
  <c r="D371" i="1"/>
  <c r="D359" i="1"/>
  <c r="I347" i="1"/>
  <c r="D347" i="1"/>
  <c r="I323" i="1"/>
  <c r="D323" i="1"/>
  <c r="I311" i="1"/>
  <c r="D311" i="1"/>
  <c r="I299" i="1"/>
  <c r="D299" i="1"/>
  <c r="D287" i="1"/>
  <c r="I275" i="1"/>
  <c r="D275" i="1"/>
  <c r="I251" i="1"/>
  <c r="D251" i="1"/>
  <c r="I239" i="1"/>
  <c r="D239" i="1"/>
  <c r="I227" i="1"/>
  <c r="D227" i="1"/>
  <c r="D215" i="1"/>
  <c r="I203" i="1"/>
  <c r="D203" i="1"/>
  <c r="D179" i="1"/>
  <c r="I167" i="1"/>
  <c r="D167" i="1"/>
  <c r="I155" i="1"/>
  <c r="D155" i="1"/>
  <c r="D143" i="1"/>
  <c r="I131" i="1"/>
  <c r="D131" i="1"/>
  <c r="I107" i="1"/>
  <c r="D107" i="1"/>
  <c r="I95" i="1"/>
  <c r="D95" i="1"/>
  <c r="I83" i="1"/>
  <c r="D83" i="1"/>
  <c r="D71" i="1"/>
  <c r="I59" i="1"/>
  <c r="D59" i="1"/>
  <c r="I35" i="1"/>
  <c r="D35" i="1"/>
  <c r="C1010" i="1"/>
  <c r="D1104" i="9"/>
  <c r="E1104" i="9" s="1"/>
  <c r="C998" i="1"/>
  <c r="D1092" i="9"/>
  <c r="E1092" i="9" s="1"/>
  <c r="C986" i="1"/>
  <c r="D1080" i="9"/>
  <c r="E1080" i="9" s="1"/>
  <c r="C974" i="1"/>
  <c r="D1068" i="9"/>
  <c r="E1068" i="9" s="1"/>
  <c r="C962" i="1"/>
  <c r="D1056" i="9"/>
  <c r="E1056" i="9" s="1"/>
  <c r="C950" i="1"/>
  <c r="D1044" i="9"/>
  <c r="E1044" i="9" s="1"/>
  <c r="C938" i="1"/>
  <c r="E939" i="1" s="1"/>
  <c r="F939" i="1" s="1"/>
  <c r="D1032" i="9"/>
  <c r="E1032" i="9" s="1"/>
  <c r="C926" i="1"/>
  <c r="D1020" i="9"/>
  <c r="E1020" i="9" s="1"/>
  <c r="C914" i="1"/>
  <c r="D1008" i="9"/>
  <c r="E1008" i="9" s="1"/>
  <c r="C902" i="1"/>
  <c r="E903" i="1" s="1"/>
  <c r="F903" i="1" s="1"/>
  <c r="D996" i="9"/>
  <c r="E996" i="9" s="1"/>
  <c r="C890" i="1"/>
  <c r="D984" i="9"/>
  <c r="E984" i="9" s="1"/>
  <c r="C878" i="1"/>
  <c r="D972" i="9"/>
  <c r="E972" i="9" s="1"/>
  <c r="C866" i="1"/>
  <c r="E867" i="1" s="1"/>
  <c r="F867" i="1" s="1"/>
  <c r="D960" i="9"/>
  <c r="E960" i="9" s="1"/>
  <c r="C854" i="1"/>
  <c r="D948" i="9"/>
  <c r="E948" i="9" s="1"/>
  <c r="C842" i="1"/>
  <c r="D936" i="9"/>
  <c r="E936" i="9" s="1"/>
  <c r="C830" i="1"/>
  <c r="E831" i="1" s="1"/>
  <c r="F831" i="1" s="1"/>
  <c r="D924" i="9"/>
  <c r="E924" i="9" s="1"/>
  <c r="C818" i="1"/>
  <c r="D912" i="9"/>
  <c r="E912" i="9" s="1"/>
  <c r="C806" i="1"/>
  <c r="D900" i="9"/>
  <c r="E900" i="9" s="1"/>
  <c r="C794" i="1"/>
  <c r="D888" i="9"/>
  <c r="E888" i="9" s="1"/>
  <c r="C782" i="1"/>
  <c r="D876" i="9"/>
  <c r="E876" i="9" s="1"/>
  <c r="C770" i="1"/>
  <c r="D864" i="9"/>
  <c r="E864" i="9" s="1"/>
  <c r="C758" i="1"/>
  <c r="E759" i="1" s="1"/>
  <c r="F759" i="1" s="1"/>
  <c r="D852" i="9"/>
  <c r="E852" i="9" s="1"/>
  <c r="C746" i="1"/>
  <c r="D840" i="9"/>
  <c r="E840" i="9" s="1"/>
  <c r="C734" i="1"/>
  <c r="D828" i="9"/>
  <c r="E828" i="9" s="1"/>
  <c r="C722" i="1"/>
  <c r="D816" i="9"/>
  <c r="E816" i="9" s="1"/>
  <c r="C710" i="1"/>
  <c r="D804" i="9"/>
  <c r="E804" i="9" s="1"/>
  <c r="C698" i="1"/>
  <c r="D792" i="9"/>
  <c r="E792" i="9" s="1"/>
  <c r="C686" i="1"/>
  <c r="E687" i="1" s="1"/>
  <c r="F687" i="1" s="1"/>
  <c r="D780" i="9"/>
  <c r="E780" i="9" s="1"/>
  <c r="C674" i="1"/>
  <c r="D768" i="9"/>
  <c r="E768" i="9" s="1"/>
  <c r="C662" i="1"/>
  <c r="D756" i="9"/>
  <c r="E756" i="9" s="1"/>
  <c r="C650" i="1"/>
  <c r="E651" i="1" s="1"/>
  <c r="F651" i="1" s="1"/>
  <c r="D744" i="9"/>
  <c r="E744" i="9" s="1"/>
  <c r="C638" i="1"/>
  <c r="D732" i="9"/>
  <c r="E732" i="9" s="1"/>
  <c r="C626" i="1"/>
  <c r="D720" i="9"/>
  <c r="E720" i="9" s="1"/>
  <c r="C614" i="1"/>
  <c r="D708" i="9"/>
  <c r="E708" i="9" s="1"/>
  <c r="C602" i="1"/>
  <c r="D696" i="9"/>
  <c r="E696" i="9" s="1"/>
  <c r="C590" i="1"/>
  <c r="D684" i="9"/>
  <c r="E684" i="9" s="1"/>
  <c r="C578" i="1"/>
  <c r="D672" i="9"/>
  <c r="E672" i="9" s="1"/>
  <c r="C566" i="1"/>
  <c r="D660" i="9"/>
  <c r="E660" i="9" s="1"/>
  <c r="C554" i="1"/>
  <c r="D648" i="9"/>
  <c r="E648" i="9" s="1"/>
  <c r="C542" i="1"/>
  <c r="D636" i="9"/>
  <c r="E636" i="9" s="1"/>
  <c r="C530" i="1"/>
  <c r="D624" i="9"/>
  <c r="E624" i="9" s="1"/>
  <c r="C518" i="1"/>
  <c r="D612" i="9"/>
  <c r="E612" i="9" s="1"/>
  <c r="C506" i="1"/>
  <c r="D600" i="9"/>
  <c r="E600" i="9" s="1"/>
  <c r="C494" i="1"/>
  <c r="D588" i="9"/>
  <c r="E588" i="9" s="1"/>
  <c r="C482" i="1"/>
  <c r="D576" i="9"/>
  <c r="E576" i="9" s="1"/>
  <c r="C470" i="1"/>
  <c r="E471" i="1" s="1"/>
  <c r="F471" i="1" s="1"/>
  <c r="D564" i="9"/>
  <c r="E564" i="9" s="1"/>
  <c r="C458" i="1"/>
  <c r="D552" i="9"/>
  <c r="E552" i="9" s="1"/>
  <c r="C446" i="1"/>
  <c r="D540" i="9"/>
  <c r="E540" i="9" s="1"/>
  <c r="C434" i="1"/>
  <c r="D528" i="9"/>
  <c r="E528" i="9" s="1"/>
  <c r="C422" i="1"/>
  <c r="D516" i="9"/>
  <c r="E516" i="9" s="1"/>
  <c r="C410" i="1"/>
  <c r="D504" i="9"/>
  <c r="E504" i="9" s="1"/>
  <c r="C398" i="1"/>
  <c r="E399" i="1" s="1"/>
  <c r="F399" i="1" s="1"/>
  <c r="D492" i="9"/>
  <c r="E492" i="9" s="1"/>
  <c r="C386" i="1"/>
  <c r="D480" i="9"/>
  <c r="E480" i="9" s="1"/>
  <c r="C374" i="1"/>
  <c r="D468" i="9"/>
  <c r="E468" i="9" s="1"/>
  <c r="C362" i="1"/>
  <c r="D456" i="9"/>
  <c r="E456" i="9" s="1"/>
  <c r="C350" i="1"/>
  <c r="D444" i="9"/>
  <c r="E444" i="9" s="1"/>
  <c r="C338" i="1"/>
  <c r="D432" i="9"/>
  <c r="E432" i="9" s="1"/>
  <c r="C326" i="1"/>
  <c r="D420" i="9"/>
  <c r="E420" i="9" s="1"/>
  <c r="C314" i="1"/>
  <c r="D408" i="9"/>
  <c r="E408" i="9" s="1"/>
  <c r="C302" i="1"/>
  <c r="D396" i="9"/>
  <c r="E396" i="9" s="1"/>
  <c r="C290" i="1"/>
  <c r="D384" i="9"/>
  <c r="E384" i="9" s="1"/>
  <c r="C278" i="1"/>
  <c r="D372" i="9"/>
  <c r="E372" i="9" s="1"/>
  <c r="C266" i="1"/>
  <c r="D360" i="9"/>
  <c r="E360" i="9" s="1"/>
  <c r="C254" i="1"/>
  <c r="D348" i="9"/>
  <c r="E348" i="9" s="1"/>
  <c r="C242" i="1"/>
  <c r="D336" i="9"/>
  <c r="E336" i="9" s="1"/>
  <c r="C230" i="1"/>
  <c r="D324" i="9"/>
  <c r="E324" i="9" s="1"/>
  <c r="D96" i="9"/>
  <c r="E96" i="9" s="1"/>
  <c r="D84" i="9"/>
  <c r="E84" i="9" s="1"/>
  <c r="D72" i="9"/>
  <c r="E72" i="9" s="1"/>
  <c r="D60" i="9"/>
  <c r="E60" i="9" s="1"/>
  <c r="D48" i="9"/>
  <c r="E48" i="9" s="1"/>
  <c r="D36" i="9"/>
  <c r="E36" i="9" s="1"/>
  <c r="D24" i="9"/>
  <c r="E24" i="9" s="1"/>
  <c r="D12" i="9"/>
  <c r="E12" i="9" s="1"/>
  <c r="D1102" i="9"/>
  <c r="E1102" i="9" s="1"/>
  <c r="D958" i="9"/>
  <c r="E958" i="9" s="1"/>
  <c r="D814" i="9"/>
  <c r="E814" i="9" s="1"/>
  <c r="D670" i="9"/>
  <c r="E670" i="9" s="1"/>
  <c r="D526" i="9"/>
  <c r="E526" i="9" s="1"/>
  <c r="C1009" i="1"/>
  <c r="E1009" i="1" s="1"/>
  <c r="F1009" i="1" s="1"/>
  <c r="D1103" i="9"/>
  <c r="E1103" i="9" s="1"/>
  <c r="C997" i="1"/>
  <c r="E997" i="1" s="1"/>
  <c r="F997" i="1" s="1"/>
  <c r="D1091" i="9"/>
  <c r="E1091" i="9" s="1"/>
  <c r="C985" i="1"/>
  <c r="E985" i="1" s="1"/>
  <c r="F985" i="1" s="1"/>
  <c r="D1079" i="9"/>
  <c r="E1079" i="9" s="1"/>
  <c r="C973" i="1"/>
  <c r="E973" i="1" s="1"/>
  <c r="F973" i="1" s="1"/>
  <c r="D1067" i="9"/>
  <c r="E1067" i="9" s="1"/>
  <c r="C961" i="1"/>
  <c r="E961" i="1" s="1"/>
  <c r="F961" i="1" s="1"/>
  <c r="D1055" i="9"/>
  <c r="E1055" i="9" s="1"/>
  <c r="C949" i="1"/>
  <c r="E949" i="1" s="1"/>
  <c r="F949" i="1" s="1"/>
  <c r="D1043" i="9"/>
  <c r="E1043" i="9" s="1"/>
  <c r="C937" i="1"/>
  <c r="E937" i="1" s="1"/>
  <c r="F937" i="1" s="1"/>
  <c r="D1031" i="9"/>
  <c r="E1031" i="9" s="1"/>
  <c r="C925" i="1"/>
  <c r="E925" i="1" s="1"/>
  <c r="F925" i="1" s="1"/>
  <c r="D1019" i="9"/>
  <c r="E1019" i="9" s="1"/>
  <c r="C913" i="1"/>
  <c r="E913" i="1" s="1"/>
  <c r="F913" i="1" s="1"/>
  <c r="D1007" i="9"/>
  <c r="E1007" i="9" s="1"/>
  <c r="C901" i="1"/>
  <c r="E901" i="1" s="1"/>
  <c r="F901" i="1" s="1"/>
  <c r="D995" i="9"/>
  <c r="E995" i="9" s="1"/>
  <c r="C889" i="1"/>
  <c r="E889" i="1" s="1"/>
  <c r="F889" i="1" s="1"/>
  <c r="D983" i="9"/>
  <c r="E983" i="9" s="1"/>
  <c r="C877" i="1"/>
  <c r="E877" i="1" s="1"/>
  <c r="F877" i="1" s="1"/>
  <c r="D971" i="9"/>
  <c r="E971" i="9" s="1"/>
  <c r="C865" i="1"/>
  <c r="E865" i="1" s="1"/>
  <c r="F865" i="1" s="1"/>
  <c r="D959" i="9"/>
  <c r="E959" i="9" s="1"/>
  <c r="C853" i="1"/>
  <c r="E853" i="1" s="1"/>
  <c r="F853" i="1" s="1"/>
  <c r="D947" i="9"/>
  <c r="E947" i="9" s="1"/>
  <c r="C841" i="1"/>
  <c r="E841" i="1" s="1"/>
  <c r="F841" i="1" s="1"/>
  <c r="D935" i="9"/>
  <c r="E935" i="9" s="1"/>
  <c r="C829" i="1"/>
  <c r="E829" i="1" s="1"/>
  <c r="F829" i="1" s="1"/>
  <c r="D923" i="9"/>
  <c r="E923" i="9" s="1"/>
  <c r="C817" i="1"/>
  <c r="E817" i="1" s="1"/>
  <c r="F817" i="1" s="1"/>
  <c r="D911" i="9"/>
  <c r="E911" i="9" s="1"/>
  <c r="C805" i="1"/>
  <c r="E805" i="1" s="1"/>
  <c r="F805" i="1" s="1"/>
  <c r="D899" i="9"/>
  <c r="E899" i="9" s="1"/>
  <c r="C793" i="1"/>
  <c r="E793" i="1" s="1"/>
  <c r="F793" i="1" s="1"/>
  <c r="D887" i="9"/>
  <c r="E887" i="9" s="1"/>
  <c r="C781" i="1"/>
  <c r="E781" i="1" s="1"/>
  <c r="F781" i="1" s="1"/>
  <c r="D875" i="9"/>
  <c r="E875" i="9" s="1"/>
  <c r="C769" i="1"/>
  <c r="E769" i="1" s="1"/>
  <c r="F769" i="1" s="1"/>
  <c r="D863" i="9"/>
  <c r="E863" i="9" s="1"/>
  <c r="C757" i="1"/>
  <c r="E757" i="1" s="1"/>
  <c r="F757" i="1" s="1"/>
  <c r="D851" i="9"/>
  <c r="E851" i="9" s="1"/>
  <c r="C745" i="1"/>
  <c r="E745" i="1" s="1"/>
  <c r="F745" i="1" s="1"/>
  <c r="D839" i="9"/>
  <c r="E839" i="9" s="1"/>
  <c r="C733" i="1"/>
  <c r="E733" i="1" s="1"/>
  <c r="F733" i="1" s="1"/>
  <c r="D827" i="9"/>
  <c r="E827" i="9" s="1"/>
  <c r="C721" i="1"/>
  <c r="E721" i="1" s="1"/>
  <c r="F721" i="1" s="1"/>
  <c r="D815" i="9"/>
  <c r="E815" i="9" s="1"/>
  <c r="C709" i="1"/>
  <c r="E709" i="1" s="1"/>
  <c r="F709" i="1" s="1"/>
  <c r="D803" i="9"/>
  <c r="E803" i="9" s="1"/>
  <c r="C697" i="1"/>
  <c r="E697" i="1" s="1"/>
  <c r="F697" i="1" s="1"/>
  <c r="D791" i="9"/>
  <c r="E791" i="9" s="1"/>
  <c r="C685" i="1"/>
  <c r="E685" i="1" s="1"/>
  <c r="F685" i="1" s="1"/>
  <c r="D779" i="9"/>
  <c r="E779" i="9" s="1"/>
  <c r="C673" i="1"/>
  <c r="E673" i="1" s="1"/>
  <c r="F673" i="1" s="1"/>
  <c r="D767" i="9"/>
  <c r="E767" i="9" s="1"/>
  <c r="C661" i="1"/>
  <c r="E661" i="1" s="1"/>
  <c r="F661" i="1" s="1"/>
  <c r="D755" i="9"/>
  <c r="E755" i="9" s="1"/>
  <c r="C649" i="1"/>
  <c r="E649" i="1" s="1"/>
  <c r="F649" i="1" s="1"/>
  <c r="D743" i="9"/>
  <c r="E743" i="9" s="1"/>
  <c r="C637" i="1"/>
  <c r="E637" i="1" s="1"/>
  <c r="F637" i="1" s="1"/>
  <c r="D731" i="9"/>
  <c r="E731" i="9" s="1"/>
  <c r="C625" i="1"/>
  <c r="E625" i="1" s="1"/>
  <c r="F625" i="1" s="1"/>
  <c r="D719" i="9"/>
  <c r="E719" i="9" s="1"/>
  <c r="C613" i="1"/>
  <c r="E613" i="1" s="1"/>
  <c r="F613" i="1" s="1"/>
  <c r="D707" i="9"/>
  <c r="E707" i="9" s="1"/>
  <c r="C601" i="1"/>
  <c r="E601" i="1" s="1"/>
  <c r="F601" i="1" s="1"/>
  <c r="D695" i="9"/>
  <c r="E695" i="9" s="1"/>
  <c r="C589" i="1"/>
  <c r="E589" i="1" s="1"/>
  <c r="F589" i="1" s="1"/>
  <c r="D683" i="9"/>
  <c r="E683" i="9" s="1"/>
  <c r="C577" i="1"/>
  <c r="E577" i="1" s="1"/>
  <c r="F577" i="1" s="1"/>
  <c r="D671" i="9"/>
  <c r="E671" i="9" s="1"/>
  <c r="C565" i="1"/>
  <c r="E565" i="1" s="1"/>
  <c r="F565" i="1" s="1"/>
  <c r="D659" i="9"/>
  <c r="E659" i="9" s="1"/>
  <c r="C553" i="1"/>
  <c r="E553" i="1" s="1"/>
  <c r="F553" i="1" s="1"/>
  <c r="D647" i="9"/>
  <c r="E647" i="9" s="1"/>
  <c r="C541" i="1"/>
  <c r="E541" i="1" s="1"/>
  <c r="F541" i="1" s="1"/>
  <c r="D635" i="9"/>
  <c r="E635" i="9" s="1"/>
  <c r="C529" i="1"/>
  <c r="E529" i="1" s="1"/>
  <c r="F529" i="1" s="1"/>
  <c r="D623" i="9"/>
  <c r="E623" i="9" s="1"/>
  <c r="C517" i="1"/>
  <c r="E517" i="1" s="1"/>
  <c r="F517" i="1" s="1"/>
  <c r="D611" i="9"/>
  <c r="E611" i="9" s="1"/>
  <c r="C505" i="1"/>
  <c r="E505" i="1" s="1"/>
  <c r="F505" i="1" s="1"/>
  <c r="D599" i="9"/>
  <c r="E599" i="9" s="1"/>
  <c r="C493" i="1"/>
  <c r="E493" i="1" s="1"/>
  <c r="F493" i="1" s="1"/>
  <c r="D587" i="9"/>
  <c r="E587" i="9" s="1"/>
  <c r="C481" i="1"/>
  <c r="E481" i="1" s="1"/>
  <c r="F481" i="1" s="1"/>
  <c r="D575" i="9"/>
  <c r="E575" i="9" s="1"/>
  <c r="C469" i="1"/>
  <c r="E469" i="1" s="1"/>
  <c r="F469" i="1" s="1"/>
  <c r="D563" i="9"/>
  <c r="E563" i="9" s="1"/>
  <c r="C457" i="1"/>
  <c r="E457" i="1" s="1"/>
  <c r="F457" i="1" s="1"/>
  <c r="D551" i="9"/>
  <c r="E551" i="9" s="1"/>
  <c r="C445" i="1"/>
  <c r="E445" i="1" s="1"/>
  <c r="F445" i="1" s="1"/>
  <c r="D539" i="9"/>
  <c r="E539" i="9" s="1"/>
  <c r="C433" i="1"/>
  <c r="E433" i="1" s="1"/>
  <c r="F433" i="1" s="1"/>
  <c r="D527" i="9"/>
  <c r="E527" i="9" s="1"/>
  <c r="C421" i="1"/>
  <c r="E421" i="1" s="1"/>
  <c r="F421" i="1" s="1"/>
  <c r="D515" i="9"/>
  <c r="E515" i="9" s="1"/>
  <c r="C409" i="1"/>
  <c r="E409" i="1" s="1"/>
  <c r="F409" i="1" s="1"/>
  <c r="D503" i="9"/>
  <c r="E503" i="9" s="1"/>
  <c r="C397" i="1"/>
  <c r="E397" i="1" s="1"/>
  <c r="F397" i="1" s="1"/>
  <c r="D491" i="9"/>
  <c r="E491" i="9" s="1"/>
  <c r="C385" i="1"/>
  <c r="E385" i="1" s="1"/>
  <c r="F385" i="1" s="1"/>
  <c r="D479" i="9"/>
  <c r="E479" i="9" s="1"/>
  <c r="C373" i="1"/>
  <c r="E373" i="1" s="1"/>
  <c r="F373" i="1" s="1"/>
  <c r="D467" i="9"/>
  <c r="E467" i="9" s="1"/>
  <c r="C361" i="1"/>
  <c r="D455" i="9"/>
  <c r="E455" i="9" s="1"/>
  <c r="C349" i="1"/>
  <c r="D443" i="9"/>
  <c r="E443" i="9" s="1"/>
  <c r="C337" i="1"/>
  <c r="D431" i="9"/>
  <c r="E431" i="9" s="1"/>
  <c r="C325" i="1"/>
  <c r="D419" i="9"/>
  <c r="E419" i="9" s="1"/>
  <c r="C313" i="1"/>
  <c r="D407" i="9"/>
  <c r="E407" i="9" s="1"/>
  <c r="C301" i="1"/>
  <c r="D395" i="9"/>
  <c r="E395" i="9" s="1"/>
  <c r="C289" i="1"/>
  <c r="D383" i="9"/>
  <c r="E383" i="9" s="1"/>
  <c r="C277" i="1"/>
  <c r="D371" i="9"/>
  <c r="E371" i="9" s="1"/>
  <c r="C265" i="1"/>
  <c r="D359" i="9"/>
  <c r="E359" i="9" s="1"/>
  <c r="C253" i="1"/>
  <c r="D347" i="9"/>
  <c r="E347" i="9" s="1"/>
  <c r="C241" i="1"/>
  <c r="D335" i="9"/>
  <c r="E335" i="9" s="1"/>
  <c r="C229" i="1"/>
  <c r="D323" i="9"/>
  <c r="E323" i="9" s="1"/>
  <c r="C217" i="1"/>
  <c r="E218" i="1" s="1"/>
  <c r="F218" i="1" s="1"/>
  <c r="D311" i="9"/>
  <c r="E311" i="9" s="1"/>
  <c r="C205" i="1"/>
  <c r="D299" i="9"/>
  <c r="E299" i="9" s="1"/>
  <c r="C193" i="1"/>
  <c r="E194" i="1" s="1"/>
  <c r="F194" i="1" s="1"/>
  <c r="D287" i="9"/>
  <c r="E287" i="9" s="1"/>
  <c r="C181" i="1"/>
  <c r="E182" i="1" s="1"/>
  <c r="F182" i="1" s="1"/>
  <c r="D275" i="9"/>
  <c r="E275" i="9" s="1"/>
  <c r="C169" i="1"/>
  <c r="D263" i="9"/>
  <c r="E263" i="9" s="1"/>
  <c r="C157" i="1"/>
  <c r="D251" i="9"/>
  <c r="E251" i="9" s="1"/>
  <c r="C145" i="1"/>
  <c r="D239" i="9"/>
  <c r="E239" i="9" s="1"/>
  <c r="C133" i="1"/>
  <c r="E134" i="1" s="1"/>
  <c r="F134" i="1" s="1"/>
  <c r="D227" i="9"/>
  <c r="E227" i="9" s="1"/>
  <c r="C121" i="1"/>
  <c r="E122" i="1" s="1"/>
  <c r="F122" i="1" s="1"/>
  <c r="D215" i="9"/>
  <c r="E215" i="9" s="1"/>
  <c r="C109" i="1"/>
  <c r="E110" i="1" s="1"/>
  <c r="F110" i="1" s="1"/>
  <c r="D203" i="9"/>
  <c r="E203" i="9" s="1"/>
  <c r="C97" i="1"/>
  <c r="D191" i="9"/>
  <c r="E191" i="9" s="1"/>
  <c r="C85" i="1"/>
  <c r="E86" i="1" s="1"/>
  <c r="F86" i="1" s="1"/>
  <c r="D179" i="9"/>
  <c r="E179" i="9" s="1"/>
  <c r="C73" i="1"/>
  <c r="D167" i="9"/>
  <c r="E167" i="9" s="1"/>
  <c r="C61" i="1"/>
  <c r="D155" i="9"/>
  <c r="E155" i="9" s="1"/>
  <c r="C49" i="1"/>
  <c r="E50" i="1" s="1"/>
  <c r="F50" i="1" s="1"/>
  <c r="D143" i="9"/>
  <c r="E143" i="9" s="1"/>
  <c r="C37" i="1"/>
  <c r="E38" i="1" s="1"/>
  <c r="F38" i="1" s="1"/>
  <c r="D131" i="9"/>
  <c r="E131" i="9" s="1"/>
  <c r="C25" i="1"/>
  <c r="D119" i="9"/>
  <c r="E119" i="9" s="1"/>
  <c r="C13" i="1"/>
  <c r="D107" i="9"/>
  <c r="E107" i="9" s="1"/>
  <c r="D1090" i="9"/>
  <c r="E1090" i="9" s="1"/>
  <c r="D946" i="9"/>
  <c r="E946" i="9" s="1"/>
  <c r="D802" i="9"/>
  <c r="E802" i="9" s="1"/>
  <c r="D658" i="9"/>
  <c r="E658" i="9" s="1"/>
  <c r="D514" i="9"/>
  <c r="E514" i="9" s="1"/>
  <c r="C360" i="1"/>
  <c r="D454" i="9"/>
  <c r="E454" i="9" s="1"/>
  <c r="C348" i="1"/>
  <c r="D442" i="9"/>
  <c r="E442" i="9" s="1"/>
  <c r="C336" i="1"/>
  <c r="D430" i="9"/>
  <c r="E430" i="9" s="1"/>
  <c r="C324" i="1"/>
  <c r="D418" i="9"/>
  <c r="E418" i="9" s="1"/>
  <c r="C312" i="1"/>
  <c r="D406" i="9"/>
  <c r="E406" i="9" s="1"/>
  <c r="C300" i="1"/>
  <c r="D394" i="9"/>
  <c r="E394" i="9" s="1"/>
  <c r="C288" i="1"/>
  <c r="D382" i="9"/>
  <c r="E382" i="9" s="1"/>
  <c r="C276" i="1"/>
  <c r="E276" i="1" s="1"/>
  <c r="F276" i="1" s="1"/>
  <c r="D370" i="9"/>
  <c r="E370" i="9" s="1"/>
  <c r="C264" i="1"/>
  <c r="E264" i="1" s="1"/>
  <c r="F264" i="1" s="1"/>
  <c r="D358" i="9"/>
  <c r="E358" i="9" s="1"/>
  <c r="C252" i="1"/>
  <c r="E252" i="1" s="1"/>
  <c r="F252" i="1" s="1"/>
  <c r="D346" i="9"/>
  <c r="E346" i="9" s="1"/>
  <c r="C240" i="1"/>
  <c r="E240" i="1" s="1"/>
  <c r="F240" i="1" s="1"/>
  <c r="D334" i="9"/>
  <c r="E334" i="9" s="1"/>
  <c r="C228" i="1"/>
  <c r="E228" i="1" s="1"/>
  <c r="F228" i="1" s="1"/>
  <c r="D322" i="9"/>
  <c r="E322" i="9" s="1"/>
  <c r="C216" i="1"/>
  <c r="E216" i="1" s="1"/>
  <c r="F216" i="1" s="1"/>
  <c r="D310" i="9"/>
  <c r="E310" i="9" s="1"/>
  <c r="C204" i="1"/>
  <c r="E204" i="1" s="1"/>
  <c r="F204" i="1" s="1"/>
  <c r="D298" i="9"/>
  <c r="E298" i="9" s="1"/>
  <c r="C192" i="1"/>
  <c r="E192" i="1" s="1"/>
  <c r="F192" i="1" s="1"/>
  <c r="D286" i="9"/>
  <c r="E286" i="9" s="1"/>
  <c r="C180" i="1"/>
  <c r="E180" i="1" s="1"/>
  <c r="F180" i="1" s="1"/>
  <c r="D274" i="9"/>
  <c r="E274" i="9" s="1"/>
  <c r="C168" i="1"/>
  <c r="E168" i="1" s="1"/>
  <c r="F168" i="1" s="1"/>
  <c r="D262" i="9"/>
  <c r="E262" i="9" s="1"/>
  <c r="C156" i="1"/>
  <c r="E156" i="1" s="1"/>
  <c r="F156" i="1" s="1"/>
  <c r="D250" i="9"/>
  <c r="E250" i="9" s="1"/>
  <c r="C144" i="1"/>
  <c r="E144" i="1" s="1"/>
  <c r="F144" i="1" s="1"/>
  <c r="D238" i="9"/>
  <c r="E238" i="9" s="1"/>
  <c r="C132" i="1"/>
  <c r="E132" i="1" s="1"/>
  <c r="F132" i="1" s="1"/>
  <c r="D226" i="9"/>
  <c r="E226" i="9" s="1"/>
  <c r="C120" i="1"/>
  <c r="E120" i="1" s="1"/>
  <c r="F120" i="1" s="1"/>
  <c r="D214" i="9"/>
  <c r="E214" i="9" s="1"/>
  <c r="C108" i="1"/>
  <c r="E108" i="1" s="1"/>
  <c r="F108" i="1" s="1"/>
  <c r="D202" i="9"/>
  <c r="E202" i="9" s="1"/>
  <c r="C96" i="1"/>
  <c r="E96" i="1" s="1"/>
  <c r="F96" i="1" s="1"/>
  <c r="D190" i="9"/>
  <c r="E190" i="9" s="1"/>
  <c r="C84" i="1"/>
  <c r="E84" i="1" s="1"/>
  <c r="F84" i="1" s="1"/>
  <c r="D178" i="9"/>
  <c r="E178" i="9" s="1"/>
  <c r="C72" i="1"/>
  <c r="E72" i="1" s="1"/>
  <c r="F72" i="1" s="1"/>
  <c r="D166" i="9"/>
  <c r="E166" i="9" s="1"/>
  <c r="C60" i="1"/>
  <c r="E60" i="1" s="1"/>
  <c r="F60" i="1" s="1"/>
  <c r="D154" i="9"/>
  <c r="E154" i="9" s="1"/>
  <c r="C48" i="1"/>
  <c r="E48" i="1" s="1"/>
  <c r="F48" i="1" s="1"/>
  <c r="D142" i="9"/>
  <c r="E142" i="9" s="1"/>
  <c r="C36" i="1"/>
  <c r="E36" i="1" s="1"/>
  <c r="F36" i="1" s="1"/>
  <c r="D130" i="9"/>
  <c r="E130" i="9" s="1"/>
  <c r="C24" i="1"/>
  <c r="E24" i="1" s="1"/>
  <c r="F24" i="1" s="1"/>
  <c r="D118" i="9"/>
  <c r="E118" i="9" s="1"/>
  <c r="C12" i="1"/>
  <c r="E12" i="1" s="1"/>
  <c r="F12" i="1" s="1"/>
  <c r="D106" i="9"/>
  <c r="E106" i="9" s="1"/>
  <c r="D1078" i="9"/>
  <c r="E1078" i="9" s="1"/>
  <c r="D934" i="9"/>
  <c r="E934" i="9" s="1"/>
  <c r="D790" i="9"/>
  <c r="E790" i="9" s="1"/>
  <c r="D646" i="9"/>
  <c r="E646" i="9" s="1"/>
  <c r="D502" i="9"/>
  <c r="E502" i="9" s="1"/>
  <c r="I428" i="1"/>
  <c r="D428" i="1"/>
  <c r="I416" i="1"/>
  <c r="D416" i="1"/>
  <c r="C1007" i="1"/>
  <c r="D1101" i="9"/>
  <c r="E1101" i="9" s="1"/>
  <c r="C995" i="1"/>
  <c r="D1089" i="9"/>
  <c r="E1089" i="9" s="1"/>
  <c r="C983" i="1"/>
  <c r="D1077" i="9"/>
  <c r="E1077" i="9" s="1"/>
  <c r="C971" i="1"/>
  <c r="D1065" i="9"/>
  <c r="E1065" i="9" s="1"/>
  <c r="C959" i="1"/>
  <c r="D1053" i="9"/>
  <c r="E1053" i="9" s="1"/>
  <c r="C947" i="1"/>
  <c r="D1041" i="9"/>
  <c r="E1041" i="9" s="1"/>
  <c r="C935" i="1"/>
  <c r="D1029" i="9"/>
  <c r="E1029" i="9" s="1"/>
  <c r="C923" i="1"/>
  <c r="D1017" i="9"/>
  <c r="E1017" i="9" s="1"/>
  <c r="C911" i="1"/>
  <c r="D1005" i="9"/>
  <c r="E1005" i="9" s="1"/>
  <c r="C899" i="1"/>
  <c r="D993" i="9"/>
  <c r="E993" i="9" s="1"/>
  <c r="C887" i="1"/>
  <c r="D981" i="9"/>
  <c r="E981" i="9" s="1"/>
  <c r="C875" i="1"/>
  <c r="D969" i="9"/>
  <c r="E969" i="9" s="1"/>
  <c r="C863" i="1"/>
  <c r="D957" i="9"/>
  <c r="E957" i="9" s="1"/>
  <c r="C851" i="1"/>
  <c r="D945" i="9"/>
  <c r="E945" i="9" s="1"/>
  <c r="C839" i="1"/>
  <c r="D933" i="9"/>
  <c r="E933" i="9" s="1"/>
  <c r="C827" i="1"/>
  <c r="D921" i="9"/>
  <c r="E921" i="9" s="1"/>
  <c r="C815" i="1"/>
  <c r="D909" i="9"/>
  <c r="E909" i="9" s="1"/>
  <c r="C803" i="1"/>
  <c r="D897" i="9"/>
  <c r="E897" i="9" s="1"/>
  <c r="C791" i="1"/>
  <c r="D885" i="9"/>
  <c r="E885" i="9" s="1"/>
  <c r="C779" i="1"/>
  <c r="D873" i="9"/>
  <c r="E873" i="9" s="1"/>
  <c r="C767" i="1"/>
  <c r="D861" i="9"/>
  <c r="E861" i="9" s="1"/>
  <c r="C755" i="1"/>
  <c r="D849" i="9"/>
  <c r="E849" i="9" s="1"/>
  <c r="C743" i="1"/>
  <c r="D837" i="9"/>
  <c r="E837" i="9" s="1"/>
  <c r="C731" i="1"/>
  <c r="D825" i="9"/>
  <c r="E825" i="9" s="1"/>
  <c r="C719" i="1"/>
  <c r="D813" i="9"/>
  <c r="E813" i="9" s="1"/>
  <c r="C707" i="1"/>
  <c r="D801" i="9"/>
  <c r="E801" i="9" s="1"/>
  <c r="C695" i="1"/>
  <c r="D789" i="9"/>
  <c r="E789" i="9" s="1"/>
  <c r="C683" i="1"/>
  <c r="D777" i="9"/>
  <c r="E777" i="9" s="1"/>
  <c r="C671" i="1"/>
  <c r="D765" i="9"/>
  <c r="E765" i="9" s="1"/>
  <c r="C659" i="1"/>
  <c r="D753" i="9"/>
  <c r="E753" i="9" s="1"/>
  <c r="C647" i="1"/>
  <c r="D741" i="9"/>
  <c r="E741" i="9" s="1"/>
  <c r="C635" i="1"/>
  <c r="D729" i="9"/>
  <c r="E729" i="9" s="1"/>
  <c r="C623" i="1"/>
  <c r="D717" i="9"/>
  <c r="E717" i="9" s="1"/>
  <c r="C611" i="1"/>
  <c r="D705" i="9"/>
  <c r="E705" i="9" s="1"/>
  <c r="C599" i="1"/>
  <c r="D693" i="9"/>
  <c r="E693" i="9" s="1"/>
  <c r="C587" i="1"/>
  <c r="D681" i="9"/>
  <c r="E681" i="9" s="1"/>
  <c r="C575" i="1"/>
  <c r="D669" i="9"/>
  <c r="E669" i="9" s="1"/>
  <c r="C563" i="1"/>
  <c r="D657" i="9"/>
  <c r="E657" i="9" s="1"/>
  <c r="C551" i="1"/>
  <c r="D645" i="9"/>
  <c r="E645" i="9" s="1"/>
  <c r="C539" i="1"/>
  <c r="D633" i="9"/>
  <c r="E633" i="9" s="1"/>
  <c r="C527" i="1"/>
  <c r="D621" i="9"/>
  <c r="E621" i="9" s="1"/>
  <c r="C515" i="1"/>
  <c r="D609" i="9"/>
  <c r="E609" i="9" s="1"/>
  <c r="C503" i="1"/>
  <c r="D597" i="9"/>
  <c r="E597" i="9" s="1"/>
  <c r="C491" i="1"/>
  <c r="D585" i="9"/>
  <c r="E585" i="9" s="1"/>
  <c r="C479" i="1"/>
  <c r="D573" i="9"/>
  <c r="E573" i="9" s="1"/>
  <c r="C467" i="1"/>
  <c r="D561" i="9"/>
  <c r="E561" i="9" s="1"/>
  <c r="C455" i="1"/>
  <c r="D549" i="9"/>
  <c r="E549" i="9" s="1"/>
  <c r="C443" i="1"/>
  <c r="D537" i="9"/>
  <c r="E537" i="9" s="1"/>
  <c r="C431" i="1"/>
  <c r="D525" i="9"/>
  <c r="E525" i="9" s="1"/>
  <c r="C419" i="1"/>
  <c r="D513" i="9"/>
  <c r="E513" i="9" s="1"/>
  <c r="C407" i="1"/>
  <c r="D501" i="9"/>
  <c r="E501" i="9" s="1"/>
  <c r="C395" i="1"/>
  <c r="D489" i="9"/>
  <c r="E489" i="9" s="1"/>
  <c r="C383" i="1"/>
  <c r="D477" i="9"/>
  <c r="E477" i="9" s="1"/>
  <c r="C371" i="1"/>
  <c r="D465" i="9"/>
  <c r="E465" i="9" s="1"/>
  <c r="C359" i="1"/>
  <c r="D453" i="9"/>
  <c r="E453" i="9" s="1"/>
  <c r="C347" i="1"/>
  <c r="D441" i="9"/>
  <c r="E441" i="9" s="1"/>
  <c r="C335" i="1"/>
  <c r="D429" i="9"/>
  <c r="E429" i="9" s="1"/>
  <c r="C323" i="1"/>
  <c r="D417" i="9"/>
  <c r="E417" i="9" s="1"/>
  <c r="C311" i="1"/>
  <c r="D405" i="9"/>
  <c r="E405" i="9" s="1"/>
  <c r="C299" i="1"/>
  <c r="D393" i="9"/>
  <c r="E393" i="9" s="1"/>
  <c r="C287" i="1"/>
  <c r="D381" i="9"/>
  <c r="E381" i="9" s="1"/>
  <c r="D93" i="9"/>
  <c r="E93" i="9" s="1"/>
  <c r="D81" i="9"/>
  <c r="E81" i="9" s="1"/>
  <c r="D69" i="9"/>
  <c r="E69" i="9" s="1"/>
  <c r="D57" i="9"/>
  <c r="E57" i="9" s="1"/>
  <c r="D45" i="9"/>
  <c r="E45" i="9" s="1"/>
  <c r="D33" i="9"/>
  <c r="E33" i="9" s="1"/>
  <c r="D21" i="9"/>
  <c r="E21" i="9" s="1"/>
  <c r="D9" i="9"/>
  <c r="E9" i="9" s="1"/>
  <c r="D1066" i="9"/>
  <c r="E1066" i="9" s="1"/>
  <c r="D922" i="9"/>
  <c r="E922" i="9" s="1"/>
  <c r="D778" i="9"/>
  <c r="E778" i="9" s="1"/>
  <c r="D634" i="9"/>
  <c r="E634" i="9" s="1"/>
  <c r="D490" i="9"/>
  <c r="E490" i="9" s="1"/>
  <c r="B817" i="8"/>
  <c r="B801" i="8"/>
  <c r="B781" i="8"/>
  <c r="B765" i="8"/>
  <c r="B745" i="8"/>
  <c r="E745" i="8" s="1"/>
  <c r="B729" i="8"/>
  <c r="B709" i="8"/>
  <c r="B693" i="8"/>
  <c r="E693" i="8" s="1"/>
  <c r="B644" i="8"/>
  <c r="E644" i="8" s="1"/>
  <c r="B608" i="8"/>
  <c r="B552" i="8"/>
  <c r="B503" i="8"/>
  <c r="B397" i="8"/>
  <c r="B349" i="8"/>
  <c r="B301" i="8"/>
  <c r="B997" i="8"/>
  <c r="B981" i="8"/>
  <c r="E981" i="8" s="1"/>
  <c r="B961" i="8"/>
  <c r="B945" i="8"/>
  <c r="I1015" i="1"/>
  <c r="D1015" i="1"/>
  <c r="I1003" i="1"/>
  <c r="D1003" i="1"/>
  <c r="I991" i="1"/>
  <c r="D991" i="1"/>
  <c r="I979" i="1"/>
  <c r="D979" i="1"/>
  <c r="I967" i="1"/>
  <c r="D967" i="1"/>
  <c r="I955" i="1"/>
  <c r="D955" i="1"/>
  <c r="I943" i="1"/>
  <c r="D943" i="1"/>
  <c r="I931" i="1"/>
  <c r="D931" i="1"/>
  <c r="I919" i="1"/>
  <c r="D919" i="1"/>
  <c r="I907" i="1"/>
  <c r="D907" i="1"/>
  <c r="I895" i="1"/>
  <c r="D895" i="1"/>
  <c r="I883" i="1"/>
  <c r="D883" i="1"/>
  <c r="I871" i="1"/>
  <c r="D871" i="1"/>
  <c r="I859" i="1"/>
  <c r="D859" i="1"/>
  <c r="I847" i="1"/>
  <c r="D847" i="1"/>
  <c r="I835" i="1"/>
  <c r="D835" i="1"/>
  <c r="I823" i="1"/>
  <c r="D823" i="1"/>
  <c r="I811" i="1"/>
  <c r="D811" i="1"/>
  <c r="I799" i="1"/>
  <c r="D799" i="1"/>
  <c r="I787" i="1"/>
  <c r="D787" i="1"/>
  <c r="I775" i="1"/>
  <c r="D775" i="1"/>
  <c r="I763" i="1"/>
  <c r="D763" i="1"/>
  <c r="I751" i="1"/>
  <c r="D751" i="1"/>
  <c r="I739" i="1"/>
  <c r="D739" i="1"/>
  <c r="I727" i="1"/>
  <c r="D727" i="1"/>
  <c r="I715" i="1"/>
  <c r="D715" i="1"/>
  <c r="I703" i="1"/>
  <c r="D703" i="1"/>
  <c r="I691" i="1"/>
  <c r="D691" i="1"/>
  <c r="I679" i="1"/>
  <c r="D679" i="1"/>
  <c r="I667" i="1"/>
  <c r="D667" i="1"/>
  <c r="I655" i="1"/>
  <c r="D655" i="1"/>
  <c r="I643" i="1"/>
  <c r="D643" i="1"/>
  <c r="I631" i="1"/>
  <c r="D631" i="1"/>
  <c r="I619" i="1"/>
  <c r="D619" i="1"/>
  <c r="I607" i="1"/>
  <c r="D607" i="1"/>
  <c r="I595" i="1"/>
  <c r="D595" i="1"/>
  <c r="I583" i="1"/>
  <c r="D583" i="1"/>
  <c r="I571" i="1"/>
  <c r="D571" i="1"/>
  <c r="I559" i="1"/>
  <c r="D559" i="1"/>
  <c r="I547" i="1"/>
  <c r="D547" i="1"/>
  <c r="I535" i="1"/>
  <c r="D535" i="1"/>
  <c r="I523" i="1"/>
  <c r="D523" i="1"/>
  <c r="I511" i="1"/>
  <c r="D511" i="1"/>
  <c r="I499" i="1"/>
  <c r="D499" i="1"/>
  <c r="I487" i="1"/>
  <c r="D487" i="1"/>
  <c r="I475" i="1"/>
  <c r="D475" i="1"/>
  <c r="I463" i="1"/>
  <c r="D463" i="1"/>
  <c r="I451" i="1"/>
  <c r="D451" i="1"/>
  <c r="I439" i="1"/>
  <c r="D439" i="1"/>
  <c r="I427" i="1"/>
  <c r="D427" i="1"/>
  <c r="I415" i="1"/>
  <c r="D415" i="1"/>
  <c r="I403" i="1"/>
  <c r="D403" i="1"/>
  <c r="I391" i="1"/>
  <c r="D391" i="1"/>
  <c r="I379" i="1"/>
  <c r="D379" i="1"/>
  <c r="I367" i="1"/>
  <c r="D367" i="1"/>
  <c r="I355" i="1"/>
  <c r="D355" i="1"/>
  <c r="I343" i="1"/>
  <c r="D343" i="1"/>
  <c r="I331" i="1"/>
  <c r="D331" i="1"/>
  <c r="I319" i="1"/>
  <c r="D319" i="1"/>
  <c r="I307" i="1"/>
  <c r="D307" i="1"/>
  <c r="I295" i="1"/>
  <c r="D295" i="1"/>
  <c r="I283" i="1"/>
  <c r="D283" i="1"/>
  <c r="I271" i="1"/>
  <c r="D271" i="1"/>
  <c r="I259" i="1"/>
  <c r="D259" i="1"/>
  <c r="I247" i="1"/>
  <c r="D247" i="1"/>
  <c r="I235" i="1"/>
  <c r="D235" i="1"/>
  <c r="I223" i="1"/>
  <c r="D223" i="1"/>
  <c r="I211" i="1"/>
  <c r="D211" i="1"/>
  <c r="I199" i="1"/>
  <c r="D199" i="1"/>
  <c r="I187" i="1"/>
  <c r="D187" i="1"/>
  <c r="I175" i="1"/>
  <c r="D175" i="1"/>
  <c r="I163" i="1"/>
  <c r="D163" i="1"/>
  <c r="I151" i="1"/>
  <c r="D151" i="1"/>
  <c r="I139" i="1"/>
  <c r="D139" i="1"/>
  <c r="I127" i="1"/>
  <c r="D127" i="1"/>
  <c r="I115" i="1"/>
  <c r="D115" i="1"/>
  <c r="I103" i="1"/>
  <c r="D103" i="1"/>
  <c r="I91" i="1"/>
  <c r="D91" i="1"/>
  <c r="I79" i="1"/>
  <c r="D79" i="1"/>
  <c r="I67" i="1"/>
  <c r="D67" i="1"/>
  <c r="I55" i="1"/>
  <c r="D55" i="1"/>
  <c r="I43" i="1"/>
  <c r="D43" i="1"/>
  <c r="I31" i="1"/>
  <c r="D31" i="1"/>
  <c r="C1018" i="1"/>
  <c r="D1112" i="9"/>
  <c r="E1112" i="9" s="1"/>
  <c r="D1113" i="9"/>
  <c r="E1113" i="9" s="1"/>
  <c r="C1006" i="1"/>
  <c r="D1100" i="9"/>
  <c r="E1100" i="9" s="1"/>
  <c r="C994" i="1"/>
  <c r="D1088" i="9"/>
  <c r="E1088" i="9" s="1"/>
  <c r="C982" i="1"/>
  <c r="D1076" i="9"/>
  <c r="E1076" i="9" s="1"/>
  <c r="C970" i="1"/>
  <c r="D1064" i="9"/>
  <c r="E1064" i="9" s="1"/>
  <c r="C958" i="1"/>
  <c r="D1052" i="9"/>
  <c r="E1052" i="9" s="1"/>
  <c r="C946" i="1"/>
  <c r="D1040" i="9"/>
  <c r="E1040" i="9" s="1"/>
  <c r="C934" i="1"/>
  <c r="D1028" i="9"/>
  <c r="E1028" i="9" s="1"/>
  <c r="C922" i="1"/>
  <c r="D1016" i="9"/>
  <c r="E1016" i="9" s="1"/>
  <c r="C910" i="1"/>
  <c r="D1004" i="9"/>
  <c r="E1004" i="9" s="1"/>
  <c r="C898" i="1"/>
  <c r="D992" i="9"/>
  <c r="E992" i="9" s="1"/>
  <c r="C886" i="1"/>
  <c r="D980" i="9"/>
  <c r="E980" i="9" s="1"/>
  <c r="C874" i="1"/>
  <c r="D968" i="9"/>
  <c r="E968" i="9" s="1"/>
  <c r="C862" i="1"/>
  <c r="D956" i="9"/>
  <c r="E956" i="9" s="1"/>
  <c r="C850" i="1"/>
  <c r="D944" i="9"/>
  <c r="E944" i="9" s="1"/>
  <c r="C838" i="1"/>
  <c r="D932" i="9"/>
  <c r="E932" i="9" s="1"/>
  <c r="C826" i="1"/>
  <c r="D920" i="9"/>
  <c r="E920" i="9" s="1"/>
  <c r="C814" i="1"/>
  <c r="D908" i="9"/>
  <c r="E908" i="9" s="1"/>
  <c r="C802" i="1"/>
  <c r="D896" i="9"/>
  <c r="E896" i="9" s="1"/>
  <c r="C790" i="1"/>
  <c r="D884" i="9"/>
  <c r="E884" i="9" s="1"/>
  <c r="C778" i="1"/>
  <c r="D872" i="9"/>
  <c r="E872" i="9" s="1"/>
  <c r="C766" i="1"/>
  <c r="D860" i="9"/>
  <c r="E860" i="9" s="1"/>
  <c r="C754" i="1"/>
  <c r="D848" i="9"/>
  <c r="E848" i="9" s="1"/>
  <c r="C742" i="1"/>
  <c r="D836" i="9"/>
  <c r="E836" i="9" s="1"/>
  <c r="C730" i="1"/>
  <c r="D824" i="9"/>
  <c r="E824" i="9" s="1"/>
  <c r="C718" i="1"/>
  <c r="D812" i="9"/>
  <c r="E812" i="9" s="1"/>
  <c r="C706" i="1"/>
  <c r="D800" i="9"/>
  <c r="E800" i="9" s="1"/>
  <c r="C694" i="1"/>
  <c r="D788" i="9"/>
  <c r="E788" i="9" s="1"/>
  <c r="C682" i="1"/>
  <c r="D776" i="9"/>
  <c r="E776" i="9" s="1"/>
  <c r="C670" i="1"/>
  <c r="D764" i="9"/>
  <c r="E764" i="9" s="1"/>
  <c r="C658" i="1"/>
  <c r="D752" i="9"/>
  <c r="E752" i="9" s="1"/>
  <c r="C646" i="1"/>
  <c r="D740" i="9"/>
  <c r="E740" i="9" s="1"/>
  <c r="C634" i="1"/>
  <c r="D728" i="9"/>
  <c r="E728" i="9" s="1"/>
  <c r="C622" i="1"/>
  <c r="D716" i="9"/>
  <c r="E716" i="9" s="1"/>
  <c r="C610" i="1"/>
  <c r="D704" i="9"/>
  <c r="E704" i="9" s="1"/>
  <c r="C598" i="1"/>
  <c r="D692" i="9"/>
  <c r="E692" i="9" s="1"/>
  <c r="C586" i="1"/>
  <c r="D680" i="9"/>
  <c r="E680" i="9" s="1"/>
  <c r="C574" i="1"/>
  <c r="D668" i="9"/>
  <c r="E668" i="9" s="1"/>
  <c r="C562" i="1"/>
  <c r="D656" i="9"/>
  <c r="E656" i="9" s="1"/>
  <c r="C550" i="1"/>
  <c r="D644" i="9"/>
  <c r="E644" i="9" s="1"/>
  <c r="C538" i="1"/>
  <c r="D632" i="9"/>
  <c r="E632" i="9" s="1"/>
  <c r="C526" i="1"/>
  <c r="D620" i="9"/>
  <c r="E620" i="9" s="1"/>
  <c r="C514" i="1"/>
  <c r="D608" i="9"/>
  <c r="E608" i="9" s="1"/>
  <c r="C502" i="1"/>
  <c r="D596" i="9"/>
  <c r="E596" i="9" s="1"/>
  <c r="C490" i="1"/>
  <c r="D584" i="9"/>
  <c r="E584" i="9" s="1"/>
  <c r="C478" i="1"/>
  <c r="D572" i="9"/>
  <c r="E572" i="9" s="1"/>
  <c r="C466" i="1"/>
  <c r="D560" i="9"/>
  <c r="E560" i="9" s="1"/>
  <c r="C454" i="1"/>
  <c r="D548" i="9"/>
  <c r="E548" i="9" s="1"/>
  <c r="C442" i="1"/>
  <c r="D536" i="9"/>
  <c r="E536" i="9" s="1"/>
  <c r="C430" i="1"/>
  <c r="E430" i="1" s="1"/>
  <c r="F430" i="1" s="1"/>
  <c r="D524" i="9"/>
  <c r="E524" i="9" s="1"/>
  <c r="C418" i="1"/>
  <c r="D512" i="9"/>
  <c r="E512" i="9" s="1"/>
  <c r="C406" i="1"/>
  <c r="D500" i="9"/>
  <c r="E500" i="9" s="1"/>
  <c r="C394" i="1"/>
  <c r="D488" i="9"/>
  <c r="E488" i="9" s="1"/>
  <c r="C382" i="1"/>
  <c r="D476" i="9"/>
  <c r="E476" i="9" s="1"/>
  <c r="C370" i="1"/>
  <c r="D464" i="9"/>
  <c r="E464" i="9" s="1"/>
  <c r="C358" i="1"/>
  <c r="E358" i="1" s="1"/>
  <c r="F358" i="1" s="1"/>
  <c r="D452" i="9"/>
  <c r="E452" i="9" s="1"/>
  <c r="C346" i="1"/>
  <c r="D440" i="9"/>
  <c r="E440" i="9" s="1"/>
  <c r="C334" i="1"/>
  <c r="D428" i="9"/>
  <c r="E428" i="9" s="1"/>
  <c r="C322" i="1"/>
  <c r="D416" i="9"/>
  <c r="E416" i="9" s="1"/>
  <c r="C310" i="1"/>
  <c r="D404" i="9"/>
  <c r="E404" i="9" s="1"/>
  <c r="C298" i="1"/>
  <c r="D392" i="9"/>
  <c r="E392" i="9" s="1"/>
  <c r="C286" i="1"/>
  <c r="E286" i="1" s="1"/>
  <c r="F286" i="1" s="1"/>
  <c r="D380" i="9"/>
  <c r="E380" i="9" s="1"/>
  <c r="C274" i="1"/>
  <c r="D368" i="9"/>
  <c r="E368" i="9" s="1"/>
  <c r="C262" i="1"/>
  <c r="D356" i="9"/>
  <c r="E356" i="9" s="1"/>
  <c r="C250" i="1"/>
  <c r="D344" i="9"/>
  <c r="E344" i="9" s="1"/>
  <c r="C238" i="1"/>
  <c r="D332" i="9"/>
  <c r="E332" i="9" s="1"/>
  <c r="C226" i="1"/>
  <c r="D320" i="9"/>
  <c r="E320" i="9" s="1"/>
  <c r="C214" i="1"/>
  <c r="D308" i="9"/>
  <c r="E308" i="9" s="1"/>
  <c r="C202" i="1"/>
  <c r="D296" i="9"/>
  <c r="E296" i="9" s="1"/>
  <c r="C190" i="1"/>
  <c r="D284" i="9"/>
  <c r="E284" i="9" s="1"/>
  <c r="C178" i="1"/>
  <c r="D272" i="9"/>
  <c r="E272" i="9" s="1"/>
  <c r="C166" i="1"/>
  <c r="D260" i="9"/>
  <c r="E260" i="9" s="1"/>
  <c r="C154" i="1"/>
  <c r="D248" i="9"/>
  <c r="E248" i="9" s="1"/>
  <c r="C142" i="1"/>
  <c r="D236" i="9"/>
  <c r="E236" i="9" s="1"/>
  <c r="C130" i="1"/>
  <c r="D224" i="9"/>
  <c r="E224" i="9" s="1"/>
  <c r="C118" i="1"/>
  <c r="D212" i="9"/>
  <c r="E212" i="9" s="1"/>
  <c r="C106" i="1"/>
  <c r="D200" i="9"/>
  <c r="E200" i="9" s="1"/>
  <c r="C94" i="1"/>
  <c r="D188" i="9"/>
  <c r="E188" i="9" s="1"/>
  <c r="C82" i="1"/>
  <c r="D176" i="9"/>
  <c r="E176" i="9" s="1"/>
  <c r="C70" i="1"/>
  <c r="D164" i="9"/>
  <c r="E164" i="9" s="1"/>
  <c r="C58" i="1"/>
  <c r="D152" i="9"/>
  <c r="E152" i="9" s="1"/>
  <c r="C46" i="1"/>
  <c r="D140" i="9"/>
  <c r="E140" i="9" s="1"/>
  <c r="C34" i="1"/>
  <c r="D128" i="9"/>
  <c r="E128" i="9" s="1"/>
  <c r="C22" i="1"/>
  <c r="D116" i="9"/>
  <c r="E116" i="9" s="1"/>
  <c r="C10" i="1"/>
  <c r="D104" i="9"/>
  <c r="E104" i="9" s="1"/>
  <c r="D1054" i="9"/>
  <c r="E1054" i="9" s="1"/>
  <c r="D910" i="9"/>
  <c r="E910" i="9" s="1"/>
  <c r="D766" i="9"/>
  <c r="E766" i="9" s="1"/>
  <c r="D622" i="9"/>
  <c r="E622" i="9" s="1"/>
  <c r="D478" i="9"/>
  <c r="E478" i="9" s="1"/>
  <c r="C1017" i="1"/>
  <c r="D1111" i="9"/>
  <c r="E1111" i="9" s="1"/>
  <c r="C1005" i="1"/>
  <c r="D1099" i="9"/>
  <c r="E1099" i="9" s="1"/>
  <c r="C993" i="1"/>
  <c r="D1087" i="9"/>
  <c r="E1087" i="9" s="1"/>
  <c r="C981" i="1"/>
  <c r="D1075" i="9"/>
  <c r="E1075" i="9" s="1"/>
  <c r="C969" i="1"/>
  <c r="D1063" i="9"/>
  <c r="E1063" i="9" s="1"/>
  <c r="C957" i="1"/>
  <c r="D1051" i="9"/>
  <c r="E1051" i="9" s="1"/>
  <c r="C945" i="1"/>
  <c r="D1039" i="9"/>
  <c r="E1039" i="9" s="1"/>
  <c r="C933" i="1"/>
  <c r="D1027" i="9"/>
  <c r="E1027" i="9" s="1"/>
  <c r="C921" i="1"/>
  <c r="D1015" i="9"/>
  <c r="E1015" i="9" s="1"/>
  <c r="C909" i="1"/>
  <c r="D1003" i="9"/>
  <c r="E1003" i="9" s="1"/>
  <c r="C897" i="1"/>
  <c r="D991" i="9"/>
  <c r="E991" i="9" s="1"/>
  <c r="C885" i="1"/>
  <c r="D979" i="9"/>
  <c r="E979" i="9" s="1"/>
  <c r="C873" i="1"/>
  <c r="D967" i="9"/>
  <c r="E967" i="9" s="1"/>
  <c r="C861" i="1"/>
  <c r="D955" i="9"/>
  <c r="E955" i="9" s="1"/>
  <c r="C849" i="1"/>
  <c r="D943" i="9"/>
  <c r="E943" i="9" s="1"/>
  <c r="C837" i="1"/>
  <c r="D931" i="9"/>
  <c r="E931" i="9" s="1"/>
  <c r="C825" i="1"/>
  <c r="D919" i="9"/>
  <c r="E919" i="9" s="1"/>
  <c r="C813" i="1"/>
  <c r="D907" i="9"/>
  <c r="E907" i="9" s="1"/>
  <c r="C801" i="1"/>
  <c r="D895" i="9"/>
  <c r="E895" i="9" s="1"/>
  <c r="C789" i="1"/>
  <c r="D883" i="9"/>
  <c r="E883" i="9" s="1"/>
  <c r="C777" i="1"/>
  <c r="D871" i="9"/>
  <c r="E871" i="9" s="1"/>
  <c r="C765" i="1"/>
  <c r="D859" i="9"/>
  <c r="E859" i="9" s="1"/>
  <c r="C753" i="1"/>
  <c r="D847" i="9"/>
  <c r="E847" i="9" s="1"/>
  <c r="C741" i="1"/>
  <c r="D835" i="9"/>
  <c r="E835" i="9" s="1"/>
  <c r="C729" i="1"/>
  <c r="D823" i="9"/>
  <c r="E823" i="9" s="1"/>
  <c r="C717" i="1"/>
  <c r="D811" i="9"/>
  <c r="E811" i="9" s="1"/>
  <c r="C705" i="1"/>
  <c r="D799" i="9"/>
  <c r="E799" i="9" s="1"/>
  <c r="C693" i="1"/>
  <c r="D787" i="9"/>
  <c r="E787" i="9" s="1"/>
  <c r="C681" i="1"/>
  <c r="D775" i="9"/>
  <c r="E775" i="9" s="1"/>
  <c r="C669" i="1"/>
  <c r="D763" i="9"/>
  <c r="E763" i="9" s="1"/>
  <c r="C657" i="1"/>
  <c r="D751" i="9"/>
  <c r="E751" i="9" s="1"/>
  <c r="C645" i="1"/>
  <c r="D739" i="9"/>
  <c r="E739" i="9" s="1"/>
  <c r="C633" i="1"/>
  <c r="D727" i="9"/>
  <c r="E727" i="9" s="1"/>
  <c r="C621" i="1"/>
  <c r="D715" i="9"/>
  <c r="E715" i="9" s="1"/>
  <c r="C609" i="1"/>
  <c r="D703" i="9"/>
  <c r="E703" i="9" s="1"/>
  <c r="C597" i="1"/>
  <c r="D691" i="9"/>
  <c r="E691" i="9" s="1"/>
  <c r="C585" i="1"/>
  <c r="D679" i="9"/>
  <c r="E679" i="9" s="1"/>
  <c r="C573" i="1"/>
  <c r="D667" i="9"/>
  <c r="E667" i="9" s="1"/>
  <c r="C561" i="1"/>
  <c r="D655" i="9"/>
  <c r="E655" i="9" s="1"/>
  <c r="C549" i="1"/>
  <c r="D643" i="9"/>
  <c r="E643" i="9" s="1"/>
  <c r="C537" i="1"/>
  <c r="D631" i="9"/>
  <c r="E631" i="9" s="1"/>
  <c r="C525" i="1"/>
  <c r="D619" i="9"/>
  <c r="E619" i="9" s="1"/>
  <c r="C513" i="1"/>
  <c r="D607" i="9"/>
  <c r="E607" i="9" s="1"/>
  <c r="C501" i="1"/>
  <c r="D595" i="9"/>
  <c r="E595" i="9" s="1"/>
  <c r="C489" i="1"/>
  <c r="D583" i="9"/>
  <c r="E583" i="9" s="1"/>
  <c r="C477" i="1"/>
  <c r="D571" i="9"/>
  <c r="E571" i="9" s="1"/>
  <c r="C465" i="1"/>
  <c r="D559" i="9"/>
  <c r="E559" i="9" s="1"/>
  <c r="C453" i="1"/>
  <c r="D547" i="9"/>
  <c r="E547" i="9" s="1"/>
  <c r="C441" i="1"/>
  <c r="D535" i="9"/>
  <c r="E535" i="9" s="1"/>
  <c r="C429" i="1"/>
  <c r="D523" i="9"/>
  <c r="E523" i="9" s="1"/>
  <c r="C417" i="1"/>
  <c r="D511" i="9"/>
  <c r="E511" i="9" s="1"/>
  <c r="C405" i="1"/>
  <c r="D499" i="9"/>
  <c r="E499" i="9" s="1"/>
  <c r="C393" i="1"/>
  <c r="D487" i="9"/>
  <c r="E487" i="9" s="1"/>
  <c r="C381" i="1"/>
  <c r="D475" i="9"/>
  <c r="E475" i="9" s="1"/>
  <c r="C369" i="1"/>
  <c r="D463" i="9"/>
  <c r="E463" i="9" s="1"/>
  <c r="C357" i="1"/>
  <c r="D451" i="9"/>
  <c r="E451" i="9" s="1"/>
  <c r="C345" i="1"/>
  <c r="D439" i="9"/>
  <c r="E439" i="9" s="1"/>
  <c r="C333" i="1"/>
  <c r="D427" i="9"/>
  <c r="E427" i="9" s="1"/>
  <c r="C321" i="1"/>
  <c r="D415" i="9"/>
  <c r="E415" i="9" s="1"/>
  <c r="C309" i="1"/>
  <c r="D403" i="9"/>
  <c r="E403" i="9" s="1"/>
  <c r="C297" i="1"/>
  <c r="D391" i="9"/>
  <c r="E391" i="9" s="1"/>
  <c r="C285" i="1"/>
  <c r="D379" i="9"/>
  <c r="E379" i="9" s="1"/>
  <c r="C273" i="1"/>
  <c r="D367" i="9"/>
  <c r="E367" i="9" s="1"/>
  <c r="C261" i="1"/>
  <c r="D355" i="9"/>
  <c r="E355" i="9" s="1"/>
  <c r="C249" i="1"/>
  <c r="D343" i="9"/>
  <c r="E343" i="9" s="1"/>
  <c r="C237" i="1"/>
  <c r="D331" i="9"/>
  <c r="E331" i="9" s="1"/>
  <c r="C225" i="1"/>
  <c r="D319" i="9"/>
  <c r="E319" i="9" s="1"/>
  <c r="C213" i="1"/>
  <c r="D307" i="9"/>
  <c r="E307" i="9" s="1"/>
  <c r="C201" i="1"/>
  <c r="D295" i="9"/>
  <c r="E295" i="9" s="1"/>
  <c r="D1042" i="9"/>
  <c r="E1042" i="9" s="1"/>
  <c r="D898" i="9"/>
  <c r="E898" i="9" s="1"/>
  <c r="D754" i="9"/>
  <c r="E754" i="9" s="1"/>
  <c r="D610" i="9"/>
  <c r="E610" i="9" s="1"/>
  <c r="D466" i="9"/>
  <c r="E466" i="9" s="1"/>
  <c r="I389" i="1"/>
  <c r="D389" i="1"/>
  <c r="I377" i="1"/>
  <c r="D377" i="1"/>
  <c r="I365" i="1"/>
  <c r="D365" i="1"/>
  <c r="I353" i="1"/>
  <c r="D353" i="1"/>
  <c r="I341" i="1"/>
  <c r="D341" i="1"/>
  <c r="I329" i="1"/>
  <c r="D329" i="1"/>
  <c r="I317" i="1"/>
  <c r="D317" i="1"/>
  <c r="I305" i="1"/>
  <c r="D305" i="1"/>
  <c r="I293" i="1"/>
  <c r="D293" i="1"/>
  <c r="I281" i="1"/>
  <c r="D281" i="1"/>
  <c r="I269" i="1"/>
  <c r="D269" i="1"/>
  <c r="I257" i="1"/>
  <c r="D257" i="1"/>
  <c r="I245" i="1"/>
  <c r="D245" i="1"/>
  <c r="I233" i="1"/>
  <c r="D233" i="1"/>
  <c r="I221" i="1"/>
  <c r="D221" i="1"/>
  <c r="I209" i="1"/>
  <c r="D209" i="1"/>
  <c r="I197" i="1"/>
  <c r="I185" i="1"/>
  <c r="D185" i="1"/>
  <c r="I173" i="1"/>
  <c r="D173" i="1"/>
  <c r="I161" i="1"/>
  <c r="D161" i="1"/>
  <c r="I149" i="1"/>
  <c r="D149" i="1"/>
  <c r="I137" i="1"/>
  <c r="D137" i="1"/>
  <c r="I125" i="1"/>
  <c r="I113" i="1"/>
  <c r="D113" i="1"/>
  <c r="I101" i="1"/>
  <c r="D101" i="1"/>
  <c r="I89" i="1"/>
  <c r="D89" i="1"/>
  <c r="I77" i="1"/>
  <c r="D77" i="1"/>
  <c r="I65" i="1"/>
  <c r="D65" i="1"/>
  <c r="I53" i="1"/>
  <c r="I41" i="1"/>
  <c r="D41" i="1"/>
  <c r="I29" i="1"/>
  <c r="D29" i="1"/>
  <c r="C1016" i="1"/>
  <c r="D1110" i="9"/>
  <c r="E1110" i="9" s="1"/>
  <c r="C1004" i="1"/>
  <c r="D1098" i="9"/>
  <c r="E1098" i="9" s="1"/>
  <c r="C992" i="1"/>
  <c r="D1086" i="9"/>
  <c r="E1086" i="9" s="1"/>
  <c r="C980" i="1"/>
  <c r="D1074" i="9"/>
  <c r="E1074" i="9" s="1"/>
  <c r="C968" i="1"/>
  <c r="D1062" i="9"/>
  <c r="E1062" i="9" s="1"/>
  <c r="C956" i="1"/>
  <c r="D1050" i="9"/>
  <c r="E1050" i="9" s="1"/>
  <c r="C944" i="1"/>
  <c r="D1038" i="9"/>
  <c r="E1038" i="9" s="1"/>
  <c r="C932" i="1"/>
  <c r="D1026" i="9"/>
  <c r="E1026" i="9" s="1"/>
  <c r="C920" i="1"/>
  <c r="D1014" i="9"/>
  <c r="E1014" i="9" s="1"/>
  <c r="C908" i="1"/>
  <c r="D1002" i="9"/>
  <c r="E1002" i="9" s="1"/>
  <c r="C896" i="1"/>
  <c r="D990" i="9"/>
  <c r="E990" i="9" s="1"/>
  <c r="C884" i="1"/>
  <c r="D978" i="9"/>
  <c r="E978" i="9" s="1"/>
  <c r="C872" i="1"/>
  <c r="D966" i="9"/>
  <c r="E966" i="9" s="1"/>
  <c r="C860" i="1"/>
  <c r="D954" i="9"/>
  <c r="E954" i="9" s="1"/>
  <c r="C848" i="1"/>
  <c r="D942" i="9"/>
  <c r="E942" i="9" s="1"/>
  <c r="C836" i="1"/>
  <c r="D930" i="9"/>
  <c r="E930" i="9" s="1"/>
  <c r="C824" i="1"/>
  <c r="D918" i="9"/>
  <c r="E918" i="9" s="1"/>
  <c r="C812" i="1"/>
  <c r="D906" i="9"/>
  <c r="E906" i="9" s="1"/>
  <c r="C800" i="1"/>
  <c r="D894" i="9"/>
  <c r="E894" i="9" s="1"/>
  <c r="C788" i="1"/>
  <c r="D882" i="9"/>
  <c r="E882" i="9" s="1"/>
  <c r="C776" i="1"/>
  <c r="D870" i="9"/>
  <c r="E870" i="9" s="1"/>
  <c r="C764" i="1"/>
  <c r="D858" i="9"/>
  <c r="E858" i="9" s="1"/>
  <c r="C752" i="1"/>
  <c r="D846" i="9"/>
  <c r="E846" i="9" s="1"/>
  <c r="C740" i="1"/>
  <c r="D834" i="9"/>
  <c r="E834" i="9" s="1"/>
  <c r="C728" i="1"/>
  <c r="D822" i="9"/>
  <c r="E822" i="9" s="1"/>
  <c r="C716" i="1"/>
  <c r="D810" i="9"/>
  <c r="E810" i="9" s="1"/>
  <c r="C704" i="1"/>
  <c r="D798" i="9"/>
  <c r="E798" i="9" s="1"/>
  <c r="C692" i="1"/>
  <c r="D786" i="9"/>
  <c r="E786" i="9" s="1"/>
  <c r="C680" i="1"/>
  <c r="D774" i="9"/>
  <c r="E774" i="9" s="1"/>
  <c r="C668" i="1"/>
  <c r="D762" i="9"/>
  <c r="E762" i="9" s="1"/>
  <c r="C656" i="1"/>
  <c r="D750" i="9"/>
  <c r="E750" i="9" s="1"/>
  <c r="C644" i="1"/>
  <c r="D738" i="9"/>
  <c r="E738" i="9" s="1"/>
  <c r="C632" i="1"/>
  <c r="D726" i="9"/>
  <c r="E726" i="9" s="1"/>
  <c r="C620" i="1"/>
  <c r="D714" i="9"/>
  <c r="E714" i="9" s="1"/>
  <c r="C608" i="1"/>
  <c r="D702" i="9"/>
  <c r="E702" i="9" s="1"/>
  <c r="C596" i="1"/>
  <c r="D690" i="9"/>
  <c r="E690" i="9" s="1"/>
  <c r="C584" i="1"/>
  <c r="D678" i="9"/>
  <c r="E678" i="9" s="1"/>
  <c r="C572" i="1"/>
  <c r="D666" i="9"/>
  <c r="E666" i="9" s="1"/>
  <c r="C560" i="1"/>
  <c r="D654" i="9"/>
  <c r="E654" i="9" s="1"/>
  <c r="C548" i="1"/>
  <c r="D642" i="9"/>
  <c r="E642" i="9" s="1"/>
  <c r="C536" i="1"/>
  <c r="D630" i="9"/>
  <c r="E630" i="9" s="1"/>
  <c r="C524" i="1"/>
  <c r="D618" i="9"/>
  <c r="E618" i="9" s="1"/>
  <c r="C512" i="1"/>
  <c r="D606" i="9"/>
  <c r="E606" i="9" s="1"/>
  <c r="C500" i="1"/>
  <c r="D594" i="9"/>
  <c r="E594" i="9" s="1"/>
  <c r="C488" i="1"/>
  <c r="D582" i="9"/>
  <c r="E582" i="9" s="1"/>
  <c r="C476" i="1"/>
  <c r="D570" i="9"/>
  <c r="E570" i="9" s="1"/>
  <c r="C464" i="1"/>
  <c r="D558" i="9"/>
  <c r="E558" i="9" s="1"/>
  <c r="C452" i="1"/>
  <c r="D546" i="9"/>
  <c r="E546" i="9" s="1"/>
  <c r="C440" i="1"/>
  <c r="D534" i="9"/>
  <c r="E534" i="9" s="1"/>
  <c r="C428" i="1"/>
  <c r="D522" i="9"/>
  <c r="E522" i="9" s="1"/>
  <c r="C416" i="1"/>
  <c r="D510" i="9"/>
  <c r="E510" i="9" s="1"/>
  <c r="C404" i="1"/>
  <c r="D498" i="9"/>
  <c r="E498" i="9" s="1"/>
  <c r="C392" i="1"/>
  <c r="D486" i="9"/>
  <c r="E486" i="9" s="1"/>
  <c r="C380" i="1"/>
  <c r="D474" i="9"/>
  <c r="E474" i="9" s="1"/>
  <c r="C368" i="1"/>
  <c r="D462" i="9"/>
  <c r="E462" i="9" s="1"/>
  <c r="C356" i="1"/>
  <c r="D450" i="9"/>
  <c r="E450" i="9" s="1"/>
  <c r="C344" i="1"/>
  <c r="D438" i="9"/>
  <c r="E438" i="9" s="1"/>
  <c r="C332" i="1"/>
  <c r="D426" i="9"/>
  <c r="E426" i="9" s="1"/>
  <c r="C320" i="1"/>
  <c r="D414" i="9"/>
  <c r="E414" i="9" s="1"/>
  <c r="C308" i="1"/>
  <c r="D402" i="9"/>
  <c r="E402" i="9" s="1"/>
  <c r="C296" i="1"/>
  <c r="D390" i="9"/>
  <c r="E390" i="9" s="1"/>
  <c r="C284" i="1"/>
  <c r="D378" i="9"/>
  <c r="E378" i="9" s="1"/>
  <c r="C272" i="1"/>
  <c r="E272" i="1" s="1"/>
  <c r="F272" i="1" s="1"/>
  <c r="D366" i="9"/>
  <c r="E366" i="9" s="1"/>
  <c r="C260" i="1"/>
  <c r="E260" i="1" s="1"/>
  <c r="F260" i="1" s="1"/>
  <c r="D354" i="9"/>
  <c r="E354" i="9" s="1"/>
  <c r="C248" i="1"/>
  <c r="E248" i="1" s="1"/>
  <c r="F248" i="1" s="1"/>
  <c r="D342" i="9"/>
  <c r="E342" i="9" s="1"/>
  <c r="C236" i="1"/>
  <c r="E236" i="1" s="1"/>
  <c r="F236" i="1" s="1"/>
  <c r="D330" i="9"/>
  <c r="E330" i="9" s="1"/>
  <c r="C224" i="1"/>
  <c r="E224" i="1" s="1"/>
  <c r="F224" i="1" s="1"/>
  <c r="D318" i="9"/>
  <c r="E318" i="9" s="1"/>
  <c r="C212" i="1"/>
  <c r="E212" i="1" s="1"/>
  <c r="F212" i="1" s="1"/>
  <c r="D306" i="9"/>
  <c r="E306" i="9" s="1"/>
  <c r="C200" i="1"/>
  <c r="E200" i="1" s="1"/>
  <c r="F200" i="1" s="1"/>
  <c r="D294" i="9"/>
  <c r="E294" i="9" s="1"/>
  <c r="C188" i="1"/>
  <c r="D282" i="9"/>
  <c r="E282" i="9" s="1"/>
  <c r="C176" i="1"/>
  <c r="D270" i="9"/>
  <c r="E270" i="9" s="1"/>
  <c r="C164" i="1"/>
  <c r="D258" i="9"/>
  <c r="E258" i="9" s="1"/>
  <c r="C152" i="1"/>
  <c r="D246" i="9"/>
  <c r="E246" i="9" s="1"/>
  <c r="C140" i="1"/>
  <c r="D234" i="9"/>
  <c r="E234" i="9" s="1"/>
  <c r="C128" i="1"/>
  <c r="D222" i="9"/>
  <c r="E222" i="9" s="1"/>
  <c r="C116" i="1"/>
  <c r="D210" i="9"/>
  <c r="E210" i="9" s="1"/>
  <c r="C104" i="1"/>
  <c r="D198" i="9"/>
  <c r="E198" i="9" s="1"/>
  <c r="C92" i="1"/>
  <c r="D186" i="9"/>
  <c r="E186" i="9" s="1"/>
  <c r="C80" i="1"/>
  <c r="D174" i="9"/>
  <c r="E174" i="9" s="1"/>
  <c r="C68" i="1"/>
  <c r="D162" i="9"/>
  <c r="E162" i="9" s="1"/>
  <c r="C56" i="1"/>
  <c r="D150" i="9"/>
  <c r="E150" i="9" s="1"/>
  <c r="C44" i="1"/>
  <c r="D138" i="9"/>
  <c r="E138" i="9" s="1"/>
  <c r="C32" i="1"/>
  <c r="D126" i="9"/>
  <c r="E126" i="9" s="1"/>
  <c r="C20" i="1"/>
  <c r="D114" i="9"/>
  <c r="E114" i="9" s="1"/>
  <c r="C8" i="1"/>
  <c r="D102" i="9"/>
  <c r="E102" i="9" s="1"/>
  <c r="D1030" i="9"/>
  <c r="E1030" i="9" s="1"/>
  <c r="D886" i="9"/>
  <c r="E886" i="9" s="1"/>
  <c r="D742" i="9"/>
  <c r="E742" i="9" s="1"/>
  <c r="D598" i="9"/>
  <c r="E598" i="9" s="1"/>
  <c r="B829" i="8"/>
  <c r="B673" i="8"/>
  <c r="B657" i="8"/>
  <c r="B637" i="8"/>
  <c r="E637" i="8" s="1"/>
  <c r="B621" i="8"/>
  <c r="B601" i="8"/>
  <c r="B585" i="8"/>
  <c r="B565" i="8"/>
  <c r="E565" i="8" s="1"/>
  <c r="B549" i="8"/>
  <c r="B516" i="8"/>
  <c r="B480" i="8"/>
  <c r="B444" i="8"/>
  <c r="B408" i="8"/>
  <c r="B361" i="8"/>
  <c r="B313" i="8"/>
  <c r="B925" i="8"/>
  <c r="B909" i="8"/>
  <c r="B889" i="8"/>
  <c r="B873" i="8"/>
  <c r="B853" i="8"/>
  <c r="E853" i="8" s="1"/>
  <c r="I1012" i="1"/>
  <c r="D1012" i="1"/>
  <c r="I1000" i="1"/>
  <c r="D1000" i="1"/>
  <c r="I988" i="1"/>
  <c r="I976" i="1"/>
  <c r="D976" i="1"/>
  <c r="I952" i="1"/>
  <c r="D952" i="1"/>
  <c r="I940" i="1"/>
  <c r="D940" i="1"/>
  <c r="I928" i="1"/>
  <c r="D928" i="1"/>
  <c r="I916" i="1"/>
  <c r="D916" i="1"/>
  <c r="I904" i="1"/>
  <c r="I880" i="1"/>
  <c r="D880" i="1"/>
  <c r="I868" i="1"/>
  <c r="D868" i="1"/>
  <c r="I856" i="1"/>
  <c r="D856" i="1"/>
  <c r="I844" i="1"/>
  <c r="D844" i="1"/>
  <c r="I832" i="1"/>
  <c r="D832" i="1"/>
  <c r="I808" i="1"/>
  <c r="I796" i="1"/>
  <c r="D796" i="1"/>
  <c r="I784" i="1"/>
  <c r="D784" i="1"/>
  <c r="I772" i="1"/>
  <c r="D772" i="1"/>
  <c r="I760" i="1"/>
  <c r="D760" i="1"/>
  <c r="I736" i="1"/>
  <c r="D736" i="1"/>
  <c r="I724" i="1"/>
  <c r="I712" i="1"/>
  <c r="D712" i="1"/>
  <c r="I700" i="1"/>
  <c r="D700" i="1"/>
  <c r="I688" i="1"/>
  <c r="D688" i="1"/>
  <c r="I664" i="1"/>
  <c r="D664" i="1"/>
  <c r="I652" i="1"/>
  <c r="D652" i="1"/>
  <c r="I640" i="1"/>
  <c r="I628" i="1"/>
  <c r="D628" i="1"/>
  <c r="I616" i="1"/>
  <c r="D616" i="1"/>
  <c r="I592" i="1"/>
  <c r="D592" i="1"/>
  <c r="I580" i="1"/>
  <c r="D580" i="1"/>
  <c r="I568" i="1"/>
  <c r="D568" i="1"/>
  <c r="I556" i="1"/>
  <c r="I544" i="1"/>
  <c r="D544" i="1"/>
  <c r="I520" i="1"/>
  <c r="D520" i="1"/>
  <c r="I508" i="1"/>
  <c r="D508" i="1"/>
  <c r="I496" i="1"/>
  <c r="D496" i="1"/>
  <c r="I484" i="1"/>
  <c r="D484" i="1"/>
  <c r="I472" i="1"/>
  <c r="I448" i="1"/>
  <c r="D448" i="1"/>
  <c r="I436" i="1"/>
  <c r="D436" i="1"/>
  <c r="I424" i="1"/>
  <c r="D424" i="1"/>
  <c r="I412" i="1"/>
  <c r="D412" i="1"/>
  <c r="I400" i="1"/>
  <c r="D400" i="1"/>
  <c r="I376" i="1"/>
  <c r="I364" i="1"/>
  <c r="D364" i="1"/>
  <c r="I352" i="1"/>
  <c r="D352" i="1"/>
  <c r="I340" i="1"/>
  <c r="D340" i="1"/>
  <c r="I328" i="1"/>
  <c r="D328" i="1"/>
  <c r="I304" i="1"/>
  <c r="D304" i="1"/>
  <c r="I292" i="1"/>
  <c r="I280" i="1"/>
  <c r="D280" i="1"/>
  <c r="I268" i="1"/>
  <c r="D268" i="1"/>
  <c r="I256" i="1"/>
  <c r="D256" i="1"/>
  <c r="I232" i="1"/>
  <c r="D232" i="1"/>
  <c r="I220" i="1"/>
  <c r="D220" i="1"/>
  <c r="I208" i="1"/>
  <c r="I196" i="1"/>
  <c r="D196" i="1"/>
  <c r="I184" i="1"/>
  <c r="D184" i="1"/>
  <c r="I160" i="1"/>
  <c r="D160" i="1"/>
  <c r="I148" i="1"/>
  <c r="D148" i="1"/>
  <c r="I136" i="1"/>
  <c r="D136" i="1"/>
  <c r="I124" i="1"/>
  <c r="I112" i="1"/>
  <c r="D112" i="1"/>
  <c r="I88" i="1"/>
  <c r="D88" i="1"/>
  <c r="I76" i="1"/>
  <c r="D76" i="1"/>
  <c r="I64" i="1"/>
  <c r="D64" i="1"/>
  <c r="I52" i="1"/>
  <c r="D52" i="1"/>
  <c r="I40" i="1"/>
  <c r="C1015" i="1"/>
  <c r="D1109" i="9"/>
  <c r="E1109" i="9" s="1"/>
  <c r="C1003" i="1"/>
  <c r="D1097" i="9"/>
  <c r="E1097" i="9" s="1"/>
  <c r="C991" i="1"/>
  <c r="D1085" i="9"/>
  <c r="E1085" i="9" s="1"/>
  <c r="C979" i="1"/>
  <c r="D1073" i="9"/>
  <c r="E1073" i="9" s="1"/>
  <c r="C967" i="1"/>
  <c r="D1061" i="9"/>
  <c r="E1061" i="9" s="1"/>
  <c r="C955" i="1"/>
  <c r="D1049" i="9"/>
  <c r="E1049" i="9" s="1"/>
  <c r="C943" i="1"/>
  <c r="D1037" i="9"/>
  <c r="E1037" i="9" s="1"/>
  <c r="C931" i="1"/>
  <c r="D1025" i="9"/>
  <c r="E1025" i="9" s="1"/>
  <c r="C919" i="1"/>
  <c r="D1013" i="9"/>
  <c r="E1013" i="9" s="1"/>
  <c r="C907" i="1"/>
  <c r="D1001" i="9"/>
  <c r="E1001" i="9" s="1"/>
  <c r="C895" i="1"/>
  <c r="D989" i="9"/>
  <c r="E989" i="9" s="1"/>
  <c r="C883" i="1"/>
  <c r="D977" i="9"/>
  <c r="E977" i="9" s="1"/>
  <c r="C871" i="1"/>
  <c r="D965" i="9"/>
  <c r="E965" i="9" s="1"/>
  <c r="C859" i="1"/>
  <c r="D953" i="9"/>
  <c r="E953" i="9" s="1"/>
  <c r="C847" i="1"/>
  <c r="D941" i="9"/>
  <c r="E941" i="9" s="1"/>
  <c r="C835" i="1"/>
  <c r="D929" i="9"/>
  <c r="E929" i="9" s="1"/>
  <c r="C823" i="1"/>
  <c r="D917" i="9"/>
  <c r="E917" i="9" s="1"/>
  <c r="C811" i="1"/>
  <c r="D905" i="9"/>
  <c r="E905" i="9" s="1"/>
  <c r="C799" i="1"/>
  <c r="D893" i="9"/>
  <c r="E893" i="9" s="1"/>
  <c r="C787" i="1"/>
  <c r="D881" i="9"/>
  <c r="E881" i="9" s="1"/>
  <c r="C775" i="1"/>
  <c r="D869" i="9"/>
  <c r="E869" i="9" s="1"/>
  <c r="C763" i="1"/>
  <c r="D857" i="9"/>
  <c r="E857" i="9" s="1"/>
  <c r="C751" i="1"/>
  <c r="D845" i="9"/>
  <c r="E845" i="9" s="1"/>
  <c r="C739" i="1"/>
  <c r="D833" i="9"/>
  <c r="E833" i="9" s="1"/>
  <c r="C727" i="1"/>
  <c r="D821" i="9"/>
  <c r="E821" i="9" s="1"/>
  <c r="C715" i="1"/>
  <c r="D809" i="9"/>
  <c r="E809" i="9" s="1"/>
  <c r="C703" i="1"/>
  <c r="D797" i="9"/>
  <c r="E797" i="9" s="1"/>
  <c r="C691" i="1"/>
  <c r="D785" i="9"/>
  <c r="E785" i="9" s="1"/>
  <c r="C679" i="1"/>
  <c r="D773" i="9"/>
  <c r="E773" i="9" s="1"/>
  <c r="C667" i="1"/>
  <c r="D761" i="9"/>
  <c r="E761" i="9" s="1"/>
  <c r="C655" i="1"/>
  <c r="D749" i="9"/>
  <c r="E749" i="9" s="1"/>
  <c r="C643" i="1"/>
  <c r="D737" i="9"/>
  <c r="E737" i="9" s="1"/>
  <c r="C631" i="1"/>
  <c r="D725" i="9"/>
  <c r="E725" i="9" s="1"/>
  <c r="C619" i="1"/>
  <c r="D713" i="9"/>
  <c r="E713" i="9" s="1"/>
  <c r="C607" i="1"/>
  <c r="D701" i="9"/>
  <c r="E701" i="9" s="1"/>
  <c r="C595" i="1"/>
  <c r="D689" i="9"/>
  <c r="E689" i="9" s="1"/>
  <c r="C583" i="1"/>
  <c r="D677" i="9"/>
  <c r="E677" i="9" s="1"/>
  <c r="C571" i="1"/>
  <c r="D665" i="9"/>
  <c r="E665" i="9" s="1"/>
  <c r="C559" i="1"/>
  <c r="D653" i="9"/>
  <c r="E653" i="9" s="1"/>
  <c r="C547" i="1"/>
  <c r="D641" i="9"/>
  <c r="E641" i="9" s="1"/>
  <c r="C535" i="1"/>
  <c r="D629" i="9"/>
  <c r="E629" i="9" s="1"/>
  <c r="C523" i="1"/>
  <c r="D617" i="9"/>
  <c r="E617" i="9" s="1"/>
  <c r="C511" i="1"/>
  <c r="D605" i="9"/>
  <c r="E605" i="9" s="1"/>
  <c r="C499" i="1"/>
  <c r="D593" i="9"/>
  <c r="E593" i="9" s="1"/>
  <c r="C487" i="1"/>
  <c r="D581" i="9"/>
  <c r="E581" i="9" s="1"/>
  <c r="C475" i="1"/>
  <c r="D569" i="9"/>
  <c r="E569" i="9" s="1"/>
  <c r="C463" i="1"/>
  <c r="D557" i="9"/>
  <c r="E557" i="9" s="1"/>
  <c r="C451" i="1"/>
  <c r="D545" i="9"/>
  <c r="E545" i="9" s="1"/>
  <c r="C439" i="1"/>
  <c r="D533" i="9"/>
  <c r="E533" i="9" s="1"/>
  <c r="C427" i="1"/>
  <c r="D521" i="9"/>
  <c r="E521" i="9" s="1"/>
  <c r="C415" i="1"/>
  <c r="D509" i="9"/>
  <c r="E509" i="9" s="1"/>
  <c r="C403" i="1"/>
  <c r="D497" i="9"/>
  <c r="E497" i="9" s="1"/>
  <c r="C391" i="1"/>
  <c r="D485" i="9"/>
  <c r="E485" i="9" s="1"/>
  <c r="C379" i="1"/>
  <c r="D473" i="9"/>
  <c r="E473" i="9" s="1"/>
  <c r="C367" i="1"/>
  <c r="D461" i="9"/>
  <c r="E461" i="9" s="1"/>
  <c r="C355" i="1"/>
  <c r="D449" i="9"/>
  <c r="E449" i="9" s="1"/>
  <c r="C343" i="1"/>
  <c r="D437" i="9"/>
  <c r="E437" i="9" s="1"/>
  <c r="C331" i="1"/>
  <c r="D425" i="9"/>
  <c r="E425" i="9" s="1"/>
  <c r="C319" i="1"/>
  <c r="D413" i="9"/>
  <c r="E413" i="9" s="1"/>
  <c r="C307" i="1"/>
  <c r="D401" i="9"/>
  <c r="E401" i="9" s="1"/>
  <c r="C295" i="1"/>
  <c r="D389" i="9"/>
  <c r="E389" i="9" s="1"/>
  <c r="C283" i="1"/>
  <c r="D377" i="9"/>
  <c r="E377" i="9" s="1"/>
  <c r="D89" i="9"/>
  <c r="E89" i="9" s="1"/>
  <c r="D77" i="9"/>
  <c r="E77" i="9" s="1"/>
  <c r="D65" i="9"/>
  <c r="E65" i="9" s="1"/>
  <c r="D53" i="9"/>
  <c r="E53" i="9" s="1"/>
  <c r="D41" i="9"/>
  <c r="E41" i="9" s="1"/>
  <c r="D29" i="9"/>
  <c r="E29" i="9" s="1"/>
  <c r="D17" i="9"/>
  <c r="E17" i="9" s="1"/>
  <c r="D1018" i="9"/>
  <c r="E1018" i="9" s="1"/>
  <c r="D874" i="9"/>
  <c r="E874" i="9" s="1"/>
  <c r="D730" i="9"/>
  <c r="E730" i="9" s="1"/>
  <c r="D586" i="9"/>
  <c r="E586" i="9" s="1"/>
  <c r="B810" i="8"/>
  <c r="D831" i="1"/>
  <c r="B774" i="8"/>
  <c r="D795" i="1"/>
  <c r="B738" i="8"/>
  <c r="D759" i="1"/>
  <c r="I171" i="1"/>
  <c r="D171" i="1"/>
  <c r="I159" i="1"/>
  <c r="D159" i="1"/>
  <c r="I147" i="1"/>
  <c r="D147" i="1"/>
  <c r="I135" i="1"/>
  <c r="D135" i="1"/>
  <c r="I123" i="1"/>
  <c r="D123" i="1"/>
  <c r="I111" i="1"/>
  <c r="D111" i="1"/>
  <c r="I99" i="1"/>
  <c r="D99" i="1"/>
  <c r="I87" i="1"/>
  <c r="D87" i="1"/>
  <c r="I75" i="1"/>
  <c r="D75" i="1"/>
  <c r="I63" i="1"/>
  <c r="D63" i="1"/>
  <c r="I51" i="1"/>
  <c r="D51" i="1"/>
  <c r="I39" i="1"/>
  <c r="D39" i="1"/>
  <c r="I27" i="1"/>
  <c r="D27" i="1"/>
  <c r="C1014" i="1"/>
  <c r="D1108" i="9"/>
  <c r="E1108" i="9" s="1"/>
  <c r="C1002" i="1"/>
  <c r="D1096" i="9"/>
  <c r="E1096" i="9" s="1"/>
  <c r="C990" i="1"/>
  <c r="D1084" i="9"/>
  <c r="E1084" i="9" s="1"/>
  <c r="C978" i="1"/>
  <c r="D1072" i="9"/>
  <c r="E1072" i="9" s="1"/>
  <c r="C966" i="1"/>
  <c r="D1060" i="9"/>
  <c r="E1060" i="9" s="1"/>
  <c r="C954" i="1"/>
  <c r="D1048" i="9"/>
  <c r="E1048" i="9" s="1"/>
  <c r="C942" i="1"/>
  <c r="D1036" i="9"/>
  <c r="E1036" i="9" s="1"/>
  <c r="C930" i="1"/>
  <c r="D1024" i="9"/>
  <c r="E1024" i="9" s="1"/>
  <c r="C918" i="1"/>
  <c r="D1012" i="9"/>
  <c r="E1012" i="9" s="1"/>
  <c r="C906" i="1"/>
  <c r="D1000" i="9"/>
  <c r="E1000" i="9" s="1"/>
  <c r="C894" i="1"/>
  <c r="D988" i="9"/>
  <c r="E988" i="9" s="1"/>
  <c r="C882" i="1"/>
  <c r="D976" i="9"/>
  <c r="E976" i="9" s="1"/>
  <c r="C870" i="1"/>
  <c r="D964" i="9"/>
  <c r="E964" i="9" s="1"/>
  <c r="C858" i="1"/>
  <c r="D952" i="9"/>
  <c r="E952" i="9" s="1"/>
  <c r="C846" i="1"/>
  <c r="D940" i="9"/>
  <c r="E940" i="9" s="1"/>
  <c r="C834" i="1"/>
  <c r="D928" i="9"/>
  <c r="E928" i="9" s="1"/>
  <c r="C822" i="1"/>
  <c r="D916" i="9"/>
  <c r="E916" i="9" s="1"/>
  <c r="C810" i="1"/>
  <c r="D904" i="9"/>
  <c r="E904" i="9" s="1"/>
  <c r="C798" i="1"/>
  <c r="D892" i="9"/>
  <c r="E892" i="9" s="1"/>
  <c r="C786" i="1"/>
  <c r="D880" i="9"/>
  <c r="E880" i="9" s="1"/>
  <c r="C774" i="1"/>
  <c r="D868" i="9"/>
  <c r="E868" i="9" s="1"/>
  <c r="C762" i="1"/>
  <c r="D856" i="9"/>
  <c r="E856" i="9" s="1"/>
  <c r="C750" i="1"/>
  <c r="D844" i="9"/>
  <c r="E844" i="9" s="1"/>
  <c r="C738" i="1"/>
  <c r="D832" i="9"/>
  <c r="E832" i="9" s="1"/>
  <c r="C726" i="1"/>
  <c r="D820" i="9"/>
  <c r="E820" i="9" s="1"/>
  <c r="C714" i="1"/>
  <c r="D808" i="9"/>
  <c r="E808" i="9" s="1"/>
  <c r="C702" i="1"/>
  <c r="D796" i="9"/>
  <c r="E796" i="9" s="1"/>
  <c r="C690" i="1"/>
  <c r="D784" i="9"/>
  <c r="E784" i="9" s="1"/>
  <c r="C678" i="1"/>
  <c r="D772" i="9"/>
  <c r="E772" i="9" s="1"/>
  <c r="C666" i="1"/>
  <c r="D760" i="9"/>
  <c r="E760" i="9" s="1"/>
  <c r="C654" i="1"/>
  <c r="D748" i="9"/>
  <c r="E748" i="9" s="1"/>
  <c r="C642" i="1"/>
  <c r="D736" i="9"/>
  <c r="E736" i="9" s="1"/>
  <c r="C630" i="1"/>
  <c r="D724" i="9"/>
  <c r="E724" i="9" s="1"/>
  <c r="C618" i="1"/>
  <c r="D712" i="9"/>
  <c r="E712" i="9" s="1"/>
  <c r="C606" i="1"/>
  <c r="D700" i="9"/>
  <c r="E700" i="9" s="1"/>
  <c r="C594" i="1"/>
  <c r="D688" i="9"/>
  <c r="E688" i="9" s="1"/>
  <c r="C582" i="1"/>
  <c r="D676" i="9"/>
  <c r="E676" i="9" s="1"/>
  <c r="C570" i="1"/>
  <c r="D664" i="9"/>
  <c r="E664" i="9" s="1"/>
  <c r="C558" i="1"/>
  <c r="D652" i="9"/>
  <c r="E652" i="9" s="1"/>
  <c r="C546" i="1"/>
  <c r="D640" i="9"/>
  <c r="E640" i="9" s="1"/>
  <c r="C534" i="1"/>
  <c r="D628" i="9"/>
  <c r="E628" i="9" s="1"/>
  <c r="C522" i="1"/>
  <c r="D616" i="9"/>
  <c r="E616" i="9" s="1"/>
  <c r="C510" i="1"/>
  <c r="D604" i="9"/>
  <c r="E604" i="9" s="1"/>
  <c r="C498" i="1"/>
  <c r="D592" i="9"/>
  <c r="E592" i="9" s="1"/>
  <c r="C486" i="1"/>
  <c r="D580" i="9"/>
  <c r="E580" i="9" s="1"/>
  <c r="C474" i="1"/>
  <c r="D568" i="9"/>
  <c r="E568" i="9" s="1"/>
  <c r="C462" i="1"/>
  <c r="D556" i="9"/>
  <c r="E556" i="9" s="1"/>
  <c r="C450" i="1"/>
  <c r="D544" i="9"/>
  <c r="E544" i="9" s="1"/>
  <c r="C438" i="1"/>
  <c r="D532" i="9"/>
  <c r="E532" i="9" s="1"/>
  <c r="C426" i="1"/>
  <c r="D520" i="9"/>
  <c r="E520" i="9" s="1"/>
  <c r="C414" i="1"/>
  <c r="D508" i="9"/>
  <c r="E508" i="9" s="1"/>
  <c r="C402" i="1"/>
  <c r="D496" i="9"/>
  <c r="E496" i="9" s="1"/>
  <c r="C390" i="1"/>
  <c r="D484" i="9"/>
  <c r="E484" i="9" s="1"/>
  <c r="C378" i="1"/>
  <c r="D472" i="9"/>
  <c r="E472" i="9" s="1"/>
  <c r="C366" i="1"/>
  <c r="D460" i="9"/>
  <c r="E460" i="9" s="1"/>
  <c r="C354" i="1"/>
  <c r="D448" i="9"/>
  <c r="E448" i="9" s="1"/>
  <c r="C342" i="1"/>
  <c r="D436" i="9"/>
  <c r="E436" i="9" s="1"/>
  <c r="C330" i="1"/>
  <c r="D424" i="9"/>
  <c r="E424" i="9" s="1"/>
  <c r="C318" i="1"/>
  <c r="D412" i="9"/>
  <c r="E412" i="9" s="1"/>
  <c r="C306" i="1"/>
  <c r="D400" i="9"/>
  <c r="E400" i="9" s="1"/>
  <c r="C294" i="1"/>
  <c r="D388" i="9"/>
  <c r="E388" i="9" s="1"/>
  <c r="C282" i="1"/>
  <c r="D376" i="9"/>
  <c r="E376" i="9" s="1"/>
  <c r="C270" i="1"/>
  <c r="D364" i="9"/>
  <c r="E364" i="9" s="1"/>
  <c r="C258" i="1"/>
  <c r="D352" i="9"/>
  <c r="E352" i="9" s="1"/>
  <c r="C246" i="1"/>
  <c r="D340" i="9"/>
  <c r="E340" i="9" s="1"/>
  <c r="C234" i="1"/>
  <c r="D328" i="9"/>
  <c r="E328" i="9" s="1"/>
  <c r="C222" i="1"/>
  <c r="D316" i="9"/>
  <c r="E316" i="9" s="1"/>
  <c r="C210" i="1"/>
  <c r="D304" i="9"/>
  <c r="E304" i="9" s="1"/>
  <c r="C198" i="1"/>
  <c r="D292" i="9"/>
  <c r="E292" i="9" s="1"/>
  <c r="C186" i="1"/>
  <c r="D280" i="9"/>
  <c r="E280" i="9" s="1"/>
  <c r="C174" i="1"/>
  <c r="D268" i="9"/>
  <c r="E268" i="9" s="1"/>
  <c r="C162" i="1"/>
  <c r="D256" i="9"/>
  <c r="E256" i="9" s="1"/>
  <c r="C150" i="1"/>
  <c r="D244" i="9"/>
  <c r="E244" i="9" s="1"/>
  <c r="C138" i="1"/>
  <c r="D232" i="9"/>
  <c r="E232" i="9" s="1"/>
  <c r="C126" i="1"/>
  <c r="D220" i="9"/>
  <c r="E220" i="9" s="1"/>
  <c r="C114" i="1"/>
  <c r="D208" i="9"/>
  <c r="E208" i="9" s="1"/>
  <c r="C102" i="1"/>
  <c r="D196" i="9"/>
  <c r="E196" i="9" s="1"/>
  <c r="C90" i="1"/>
  <c r="D184" i="9"/>
  <c r="E184" i="9" s="1"/>
  <c r="C78" i="1"/>
  <c r="D172" i="9"/>
  <c r="E172" i="9" s="1"/>
  <c r="C66" i="1"/>
  <c r="D160" i="9"/>
  <c r="E160" i="9" s="1"/>
  <c r="C54" i="1"/>
  <c r="D148" i="9"/>
  <c r="E148" i="9" s="1"/>
  <c r="C42" i="1"/>
  <c r="D136" i="9"/>
  <c r="E136" i="9" s="1"/>
  <c r="C30" i="1"/>
  <c r="D124" i="9"/>
  <c r="E124" i="9" s="1"/>
  <c r="C18" i="1"/>
  <c r="D112" i="9"/>
  <c r="E112" i="9" s="1"/>
  <c r="C6" i="1"/>
  <c r="D100" i="9"/>
  <c r="E100" i="9" s="1"/>
  <c r="B1002" i="8"/>
  <c r="E1002" i="8" s="1"/>
  <c r="D1023" i="1"/>
  <c r="C1027" i="1"/>
  <c r="D1121" i="9"/>
  <c r="E1121" i="9" s="1"/>
  <c r="D1122" i="9"/>
  <c r="E1122" i="9" s="1"/>
  <c r="D1006" i="9"/>
  <c r="E1006" i="9" s="1"/>
  <c r="D862" i="9"/>
  <c r="E862" i="9" s="1"/>
  <c r="D718" i="9"/>
  <c r="E718" i="9" s="1"/>
  <c r="D574" i="9"/>
  <c r="E574" i="9" s="1"/>
  <c r="C1013" i="1"/>
  <c r="D1107" i="9"/>
  <c r="E1107" i="9" s="1"/>
  <c r="C1001" i="1"/>
  <c r="D1095" i="9"/>
  <c r="E1095" i="9" s="1"/>
  <c r="C989" i="1"/>
  <c r="D1083" i="9"/>
  <c r="E1083" i="9" s="1"/>
  <c r="C977" i="1"/>
  <c r="D1071" i="9"/>
  <c r="E1071" i="9" s="1"/>
  <c r="C965" i="1"/>
  <c r="D1059" i="9"/>
  <c r="E1059" i="9" s="1"/>
  <c r="C953" i="1"/>
  <c r="D1047" i="9"/>
  <c r="E1047" i="9" s="1"/>
  <c r="C941" i="1"/>
  <c r="D1035" i="9"/>
  <c r="E1035" i="9" s="1"/>
  <c r="C929" i="1"/>
  <c r="D1023" i="9"/>
  <c r="E1023" i="9" s="1"/>
  <c r="C917" i="1"/>
  <c r="D1011" i="9"/>
  <c r="E1011" i="9" s="1"/>
  <c r="C905" i="1"/>
  <c r="D999" i="9"/>
  <c r="E999" i="9" s="1"/>
  <c r="C893" i="1"/>
  <c r="D987" i="9"/>
  <c r="E987" i="9" s="1"/>
  <c r="C881" i="1"/>
  <c r="D975" i="9"/>
  <c r="E975" i="9" s="1"/>
  <c r="C869" i="1"/>
  <c r="D963" i="9"/>
  <c r="E963" i="9" s="1"/>
  <c r="C857" i="1"/>
  <c r="D951" i="9"/>
  <c r="E951" i="9" s="1"/>
  <c r="C845" i="1"/>
  <c r="D939" i="9"/>
  <c r="E939" i="9" s="1"/>
  <c r="C833" i="1"/>
  <c r="D927" i="9"/>
  <c r="E927" i="9" s="1"/>
  <c r="C821" i="1"/>
  <c r="D915" i="9"/>
  <c r="E915" i="9" s="1"/>
  <c r="C809" i="1"/>
  <c r="D903" i="9"/>
  <c r="E903" i="9" s="1"/>
  <c r="C797" i="1"/>
  <c r="D891" i="9"/>
  <c r="E891" i="9" s="1"/>
  <c r="C785" i="1"/>
  <c r="D879" i="9"/>
  <c r="E879" i="9" s="1"/>
  <c r="C773" i="1"/>
  <c r="D867" i="9"/>
  <c r="E867" i="9" s="1"/>
  <c r="C761" i="1"/>
  <c r="D855" i="9"/>
  <c r="E855" i="9" s="1"/>
  <c r="C749" i="1"/>
  <c r="D843" i="9"/>
  <c r="E843" i="9" s="1"/>
  <c r="C737" i="1"/>
  <c r="D831" i="9"/>
  <c r="E831" i="9" s="1"/>
  <c r="C725" i="1"/>
  <c r="D819" i="9"/>
  <c r="E819" i="9" s="1"/>
  <c r="C713" i="1"/>
  <c r="D807" i="9"/>
  <c r="E807" i="9" s="1"/>
  <c r="C701" i="1"/>
  <c r="D795" i="9"/>
  <c r="E795" i="9" s="1"/>
  <c r="C689" i="1"/>
  <c r="D783" i="9"/>
  <c r="E783" i="9" s="1"/>
  <c r="C677" i="1"/>
  <c r="D771" i="9"/>
  <c r="E771" i="9" s="1"/>
  <c r="C665" i="1"/>
  <c r="D759" i="9"/>
  <c r="E759" i="9" s="1"/>
  <c r="C653" i="1"/>
  <c r="D747" i="9"/>
  <c r="E747" i="9" s="1"/>
  <c r="C641" i="1"/>
  <c r="D735" i="9"/>
  <c r="E735" i="9" s="1"/>
  <c r="C629" i="1"/>
  <c r="D723" i="9"/>
  <c r="E723" i="9" s="1"/>
  <c r="C617" i="1"/>
  <c r="D711" i="9"/>
  <c r="E711" i="9" s="1"/>
  <c r="C605" i="1"/>
  <c r="D699" i="9"/>
  <c r="E699" i="9" s="1"/>
  <c r="C593" i="1"/>
  <c r="D687" i="9"/>
  <c r="E687" i="9" s="1"/>
  <c r="C581" i="1"/>
  <c r="D675" i="9"/>
  <c r="E675" i="9" s="1"/>
  <c r="C569" i="1"/>
  <c r="D663" i="9"/>
  <c r="E663" i="9" s="1"/>
  <c r="C557" i="1"/>
  <c r="D651" i="9"/>
  <c r="E651" i="9" s="1"/>
  <c r="C545" i="1"/>
  <c r="D639" i="9"/>
  <c r="E639" i="9" s="1"/>
  <c r="C533" i="1"/>
  <c r="D627" i="9"/>
  <c r="E627" i="9" s="1"/>
  <c r="C521" i="1"/>
  <c r="D615" i="9"/>
  <c r="E615" i="9" s="1"/>
  <c r="C509" i="1"/>
  <c r="D603" i="9"/>
  <c r="E603" i="9" s="1"/>
  <c r="C497" i="1"/>
  <c r="D591" i="9"/>
  <c r="E591" i="9" s="1"/>
  <c r="C485" i="1"/>
  <c r="D579" i="9"/>
  <c r="E579" i="9" s="1"/>
  <c r="C473" i="1"/>
  <c r="D567" i="9"/>
  <c r="E567" i="9" s="1"/>
  <c r="C461" i="1"/>
  <c r="D555" i="9"/>
  <c r="E555" i="9" s="1"/>
  <c r="C449" i="1"/>
  <c r="D543" i="9"/>
  <c r="E543" i="9" s="1"/>
  <c r="C437" i="1"/>
  <c r="D531" i="9"/>
  <c r="E531" i="9" s="1"/>
  <c r="C425" i="1"/>
  <c r="D519" i="9"/>
  <c r="E519" i="9" s="1"/>
  <c r="C413" i="1"/>
  <c r="D507" i="9"/>
  <c r="E507" i="9" s="1"/>
  <c r="C401" i="1"/>
  <c r="D495" i="9"/>
  <c r="E495" i="9" s="1"/>
  <c r="C389" i="1"/>
  <c r="D483" i="9"/>
  <c r="E483" i="9" s="1"/>
  <c r="C377" i="1"/>
  <c r="D471" i="9"/>
  <c r="E471" i="9" s="1"/>
  <c r="C365" i="1"/>
  <c r="D459" i="9"/>
  <c r="E459" i="9" s="1"/>
  <c r="C353" i="1"/>
  <c r="D447" i="9"/>
  <c r="E447" i="9" s="1"/>
  <c r="C341" i="1"/>
  <c r="D435" i="9"/>
  <c r="E435" i="9" s="1"/>
  <c r="C329" i="1"/>
  <c r="D423" i="9"/>
  <c r="E423" i="9" s="1"/>
  <c r="C317" i="1"/>
  <c r="D411" i="9"/>
  <c r="E411" i="9" s="1"/>
  <c r="C305" i="1"/>
  <c r="D399" i="9"/>
  <c r="E399" i="9" s="1"/>
  <c r="C293" i="1"/>
  <c r="D387" i="9"/>
  <c r="E387" i="9" s="1"/>
  <c r="C281" i="1"/>
  <c r="D375" i="9"/>
  <c r="E375" i="9" s="1"/>
  <c r="C269" i="1"/>
  <c r="D363" i="9"/>
  <c r="E363" i="9" s="1"/>
  <c r="C257" i="1"/>
  <c r="D351" i="9"/>
  <c r="E351" i="9" s="1"/>
  <c r="C245" i="1"/>
  <c r="D339" i="9"/>
  <c r="E339" i="9" s="1"/>
  <c r="C233" i="1"/>
  <c r="D327" i="9"/>
  <c r="E327" i="9" s="1"/>
  <c r="C221" i="1"/>
  <c r="D315" i="9"/>
  <c r="E315" i="9" s="1"/>
  <c r="C209" i="1"/>
  <c r="D303" i="9"/>
  <c r="E303" i="9" s="1"/>
  <c r="C197" i="1"/>
  <c r="D291" i="9"/>
  <c r="E291" i="9" s="1"/>
  <c r="C185" i="1"/>
  <c r="D279" i="9"/>
  <c r="E279" i="9" s="1"/>
  <c r="C173" i="1"/>
  <c r="D267" i="9"/>
  <c r="E267" i="9" s="1"/>
  <c r="C161" i="1"/>
  <c r="D255" i="9"/>
  <c r="E255" i="9" s="1"/>
  <c r="C149" i="1"/>
  <c r="D243" i="9"/>
  <c r="E243" i="9" s="1"/>
  <c r="C137" i="1"/>
  <c r="D231" i="9"/>
  <c r="E231" i="9" s="1"/>
  <c r="C125" i="1"/>
  <c r="D219" i="9"/>
  <c r="E219" i="9" s="1"/>
  <c r="C113" i="1"/>
  <c r="D207" i="9"/>
  <c r="E207" i="9" s="1"/>
  <c r="C101" i="1"/>
  <c r="D195" i="9"/>
  <c r="E195" i="9" s="1"/>
  <c r="C89" i="1"/>
  <c r="D183" i="9"/>
  <c r="E183" i="9" s="1"/>
  <c r="C77" i="1"/>
  <c r="D171" i="9"/>
  <c r="E171" i="9" s="1"/>
  <c r="C65" i="1"/>
  <c r="D159" i="9"/>
  <c r="E159" i="9" s="1"/>
  <c r="C53" i="1"/>
  <c r="D147" i="9"/>
  <c r="E147" i="9" s="1"/>
  <c r="C41" i="1"/>
  <c r="D135" i="9"/>
  <c r="E135" i="9" s="1"/>
  <c r="C29" i="1"/>
  <c r="D123" i="9"/>
  <c r="E123" i="9" s="1"/>
  <c r="C17" i="1"/>
  <c r="D111" i="9"/>
  <c r="E111" i="9" s="1"/>
  <c r="C5" i="1"/>
  <c r="D99" i="9"/>
  <c r="E99" i="9" s="1"/>
  <c r="D994" i="9"/>
  <c r="E994" i="9" s="1"/>
  <c r="D850" i="9"/>
  <c r="E850" i="9" s="1"/>
  <c r="D706" i="9"/>
  <c r="E706" i="9" s="1"/>
  <c r="D562" i="9"/>
  <c r="E562" i="9" s="1"/>
  <c r="D781" i="1"/>
  <c r="I769" i="1"/>
  <c r="D769" i="1"/>
  <c r="I757" i="1"/>
  <c r="D757" i="1"/>
  <c r="I745" i="1"/>
  <c r="D745" i="1"/>
  <c r="D709" i="1"/>
  <c r="I697" i="1"/>
  <c r="D697" i="1"/>
  <c r="D637" i="1"/>
  <c r="I625" i="1"/>
  <c r="D625" i="1"/>
  <c r="I613" i="1"/>
  <c r="D613" i="1"/>
  <c r="I601" i="1"/>
  <c r="D601" i="1"/>
  <c r="D565" i="1"/>
  <c r="I553" i="1"/>
  <c r="D553" i="1"/>
  <c r="D493" i="1"/>
  <c r="I481" i="1"/>
  <c r="D481" i="1"/>
  <c r="I469" i="1"/>
  <c r="D469" i="1"/>
  <c r="I457" i="1"/>
  <c r="D457" i="1"/>
  <c r="D421" i="1"/>
  <c r="I409" i="1"/>
  <c r="D409" i="1"/>
  <c r="D349" i="1"/>
  <c r="I337" i="1"/>
  <c r="D337" i="1"/>
  <c r="I325" i="1"/>
  <c r="D325" i="1"/>
  <c r="I313" i="1"/>
  <c r="D313" i="1"/>
  <c r="D277" i="1"/>
  <c r="I265" i="1"/>
  <c r="D265" i="1"/>
  <c r="D205" i="1"/>
  <c r="I193" i="1"/>
  <c r="D193" i="1"/>
  <c r="I181" i="1"/>
  <c r="D181" i="1"/>
  <c r="I169" i="1"/>
  <c r="D169" i="1"/>
  <c r="D133" i="1"/>
  <c r="I121" i="1"/>
  <c r="D121" i="1"/>
  <c r="I49" i="1"/>
  <c r="D49" i="1"/>
  <c r="I37" i="1"/>
  <c r="D37" i="1"/>
  <c r="I25" i="1"/>
  <c r="D25" i="1"/>
  <c r="C1012" i="1"/>
  <c r="D1106" i="9"/>
  <c r="E1106" i="9" s="1"/>
  <c r="C1000" i="1"/>
  <c r="D1094" i="9"/>
  <c r="E1094" i="9" s="1"/>
  <c r="C988" i="1"/>
  <c r="E988" i="1" s="1"/>
  <c r="F988" i="1" s="1"/>
  <c r="D1082" i="9"/>
  <c r="E1082" i="9" s="1"/>
  <c r="C976" i="1"/>
  <c r="E976" i="1" s="1"/>
  <c r="F976" i="1" s="1"/>
  <c r="D1070" i="9"/>
  <c r="E1070" i="9" s="1"/>
  <c r="C964" i="1"/>
  <c r="D1058" i="9"/>
  <c r="E1058" i="9" s="1"/>
  <c r="C952" i="1"/>
  <c r="D1046" i="9"/>
  <c r="E1046" i="9" s="1"/>
  <c r="C940" i="1"/>
  <c r="D1034" i="9"/>
  <c r="E1034" i="9" s="1"/>
  <c r="C928" i="1"/>
  <c r="D1022" i="9"/>
  <c r="E1022" i="9" s="1"/>
  <c r="C916" i="1"/>
  <c r="E916" i="1" s="1"/>
  <c r="F916" i="1" s="1"/>
  <c r="D1010" i="9"/>
  <c r="E1010" i="9" s="1"/>
  <c r="C904" i="1"/>
  <c r="E904" i="1" s="1"/>
  <c r="F904" i="1" s="1"/>
  <c r="D998" i="9"/>
  <c r="E998" i="9" s="1"/>
  <c r="C892" i="1"/>
  <c r="D986" i="9"/>
  <c r="E986" i="9" s="1"/>
  <c r="C880" i="1"/>
  <c r="E880" i="1" s="1"/>
  <c r="F880" i="1" s="1"/>
  <c r="D974" i="9"/>
  <c r="E974" i="9" s="1"/>
  <c r="C868" i="1"/>
  <c r="D962" i="9"/>
  <c r="E962" i="9" s="1"/>
  <c r="C856" i="1"/>
  <c r="D950" i="9"/>
  <c r="E950" i="9" s="1"/>
  <c r="C844" i="1"/>
  <c r="E844" i="1" s="1"/>
  <c r="F844" i="1" s="1"/>
  <c r="D938" i="9"/>
  <c r="E938" i="9" s="1"/>
  <c r="C832" i="1"/>
  <c r="E832" i="1" s="1"/>
  <c r="F832" i="1" s="1"/>
  <c r="D926" i="9"/>
  <c r="E926" i="9" s="1"/>
  <c r="C820" i="1"/>
  <c r="D914" i="9"/>
  <c r="E914" i="9" s="1"/>
  <c r="C808" i="1"/>
  <c r="E808" i="1" s="1"/>
  <c r="F808" i="1" s="1"/>
  <c r="D902" i="9"/>
  <c r="E902" i="9" s="1"/>
  <c r="C796" i="1"/>
  <c r="D890" i="9"/>
  <c r="E890" i="9" s="1"/>
  <c r="C784" i="1"/>
  <c r="D878" i="9"/>
  <c r="E878" i="9" s="1"/>
  <c r="C772" i="1"/>
  <c r="D866" i="9"/>
  <c r="E866" i="9" s="1"/>
  <c r="C760" i="1"/>
  <c r="E760" i="1" s="1"/>
  <c r="F760" i="1" s="1"/>
  <c r="D854" i="9"/>
  <c r="E854" i="9" s="1"/>
  <c r="C748" i="1"/>
  <c r="D842" i="9"/>
  <c r="E842" i="9" s="1"/>
  <c r="C736" i="1"/>
  <c r="D830" i="9"/>
  <c r="E830" i="9" s="1"/>
  <c r="C724" i="1"/>
  <c r="D818" i="9"/>
  <c r="E818" i="9" s="1"/>
  <c r="C712" i="1"/>
  <c r="D806" i="9"/>
  <c r="E806" i="9" s="1"/>
  <c r="C700" i="1"/>
  <c r="E700" i="1" s="1"/>
  <c r="F700" i="1" s="1"/>
  <c r="D794" i="9"/>
  <c r="E794" i="9" s="1"/>
  <c r="C688" i="1"/>
  <c r="E688" i="1" s="1"/>
  <c r="F688" i="1" s="1"/>
  <c r="D782" i="9"/>
  <c r="E782" i="9" s="1"/>
  <c r="C676" i="1"/>
  <c r="D770" i="9"/>
  <c r="E770" i="9" s="1"/>
  <c r="C664" i="1"/>
  <c r="D758" i="9"/>
  <c r="E758" i="9" s="1"/>
  <c r="C652" i="1"/>
  <c r="D746" i="9"/>
  <c r="E746" i="9" s="1"/>
  <c r="C640" i="1"/>
  <c r="D734" i="9"/>
  <c r="E734" i="9" s="1"/>
  <c r="C628" i="1"/>
  <c r="E628" i="1" s="1"/>
  <c r="F628" i="1" s="1"/>
  <c r="D722" i="9"/>
  <c r="E722" i="9" s="1"/>
  <c r="C616" i="1"/>
  <c r="E616" i="1" s="1"/>
  <c r="F616" i="1" s="1"/>
  <c r="D710" i="9"/>
  <c r="E710" i="9" s="1"/>
  <c r="C604" i="1"/>
  <c r="D698" i="9"/>
  <c r="E698" i="9" s="1"/>
  <c r="C592" i="1"/>
  <c r="D686" i="9"/>
  <c r="E686" i="9" s="1"/>
  <c r="C580" i="1"/>
  <c r="D674" i="9"/>
  <c r="E674" i="9" s="1"/>
  <c r="C568" i="1"/>
  <c r="D662" i="9"/>
  <c r="E662" i="9" s="1"/>
  <c r="C556" i="1"/>
  <c r="E556" i="1" s="1"/>
  <c r="F556" i="1" s="1"/>
  <c r="D650" i="9"/>
  <c r="E650" i="9" s="1"/>
  <c r="C544" i="1"/>
  <c r="E544" i="1" s="1"/>
  <c r="F544" i="1" s="1"/>
  <c r="D638" i="9"/>
  <c r="E638" i="9" s="1"/>
  <c r="C532" i="1"/>
  <c r="D626" i="9"/>
  <c r="E626" i="9" s="1"/>
  <c r="C520" i="1"/>
  <c r="D614" i="9"/>
  <c r="E614" i="9" s="1"/>
  <c r="C508" i="1"/>
  <c r="D602" i="9"/>
  <c r="E602" i="9" s="1"/>
  <c r="C496" i="1"/>
  <c r="D590" i="9"/>
  <c r="E590" i="9" s="1"/>
  <c r="C484" i="1"/>
  <c r="E484" i="1" s="1"/>
  <c r="F484" i="1" s="1"/>
  <c r="D578" i="9"/>
  <c r="E578" i="9" s="1"/>
  <c r="C472" i="1"/>
  <c r="E472" i="1" s="1"/>
  <c r="F472" i="1" s="1"/>
  <c r="D566" i="9"/>
  <c r="E566" i="9" s="1"/>
  <c r="C460" i="1"/>
  <c r="D554" i="9"/>
  <c r="E554" i="9" s="1"/>
  <c r="C448" i="1"/>
  <c r="E448" i="1" s="1"/>
  <c r="F448" i="1" s="1"/>
  <c r="D542" i="9"/>
  <c r="E542" i="9" s="1"/>
  <c r="C436" i="1"/>
  <c r="D530" i="9"/>
  <c r="E530" i="9" s="1"/>
  <c r="C424" i="1"/>
  <c r="D518" i="9"/>
  <c r="E518" i="9" s="1"/>
  <c r="C412" i="1"/>
  <c r="D506" i="9"/>
  <c r="E506" i="9" s="1"/>
  <c r="C400" i="1"/>
  <c r="E400" i="1" s="1"/>
  <c r="F400" i="1" s="1"/>
  <c r="D494" i="9"/>
  <c r="E494" i="9" s="1"/>
  <c r="C388" i="1"/>
  <c r="D482" i="9"/>
  <c r="E482" i="9" s="1"/>
  <c r="C376" i="1"/>
  <c r="D470" i="9"/>
  <c r="E470" i="9" s="1"/>
  <c r="C364" i="1"/>
  <c r="D458" i="9"/>
  <c r="E458" i="9" s="1"/>
  <c r="C352" i="1"/>
  <c r="D446" i="9"/>
  <c r="E446" i="9" s="1"/>
  <c r="C340" i="1"/>
  <c r="E340" i="1" s="1"/>
  <c r="F340" i="1" s="1"/>
  <c r="D434" i="9"/>
  <c r="E434" i="9" s="1"/>
  <c r="C328" i="1"/>
  <c r="E328" i="1" s="1"/>
  <c r="F328" i="1" s="1"/>
  <c r="D422" i="9"/>
  <c r="E422" i="9" s="1"/>
  <c r="C316" i="1"/>
  <c r="D410" i="9"/>
  <c r="E410" i="9" s="1"/>
  <c r="C304" i="1"/>
  <c r="E304" i="1" s="1"/>
  <c r="F304" i="1" s="1"/>
  <c r="D398" i="9"/>
  <c r="E398" i="9" s="1"/>
  <c r="C292" i="1"/>
  <c r="D386" i="9"/>
  <c r="E386" i="9" s="1"/>
  <c r="C280" i="1"/>
  <c r="D374" i="9"/>
  <c r="E374" i="9" s="1"/>
  <c r="C268" i="1"/>
  <c r="E268" i="1" s="1"/>
  <c r="F268" i="1" s="1"/>
  <c r="D362" i="9"/>
  <c r="E362" i="9" s="1"/>
  <c r="C256" i="1"/>
  <c r="E256" i="1" s="1"/>
  <c r="F256" i="1" s="1"/>
  <c r="D350" i="9"/>
  <c r="E350" i="9" s="1"/>
  <c r="C244" i="1"/>
  <c r="D338" i="9"/>
  <c r="E338" i="9" s="1"/>
  <c r="C232" i="1"/>
  <c r="D326" i="9"/>
  <c r="E326" i="9" s="1"/>
  <c r="C220" i="1"/>
  <c r="D314" i="9"/>
  <c r="E314" i="9" s="1"/>
  <c r="C208" i="1"/>
  <c r="D302" i="9"/>
  <c r="E302" i="9" s="1"/>
  <c r="C196" i="1"/>
  <c r="E196" i="1" s="1"/>
  <c r="F196" i="1" s="1"/>
  <c r="D290" i="9"/>
  <c r="E290" i="9" s="1"/>
  <c r="C184" i="1"/>
  <c r="E184" i="1" s="1"/>
  <c r="F184" i="1" s="1"/>
  <c r="D278" i="9"/>
  <c r="E278" i="9" s="1"/>
  <c r="C172" i="1"/>
  <c r="D266" i="9"/>
  <c r="E266" i="9" s="1"/>
  <c r="C160" i="1"/>
  <c r="E160" i="1" s="1"/>
  <c r="F160" i="1" s="1"/>
  <c r="D254" i="9"/>
  <c r="E254" i="9" s="1"/>
  <c r="C148" i="1"/>
  <c r="D242" i="9"/>
  <c r="E242" i="9" s="1"/>
  <c r="C136" i="1"/>
  <c r="D230" i="9"/>
  <c r="E230" i="9" s="1"/>
  <c r="C124" i="1"/>
  <c r="D218" i="9"/>
  <c r="E218" i="9" s="1"/>
  <c r="C112" i="1"/>
  <c r="E112" i="1" s="1"/>
  <c r="F112" i="1" s="1"/>
  <c r="D206" i="9"/>
  <c r="E206" i="9" s="1"/>
  <c r="C100" i="1"/>
  <c r="D194" i="9"/>
  <c r="E194" i="9" s="1"/>
  <c r="C88" i="1"/>
  <c r="E88" i="1" s="1"/>
  <c r="F88" i="1" s="1"/>
  <c r="D182" i="9"/>
  <c r="E182" i="9" s="1"/>
  <c r="C76" i="1"/>
  <c r="D170" i="9"/>
  <c r="E170" i="9" s="1"/>
  <c r="C64" i="1"/>
  <c r="D158" i="9"/>
  <c r="E158" i="9" s="1"/>
  <c r="C52" i="1"/>
  <c r="E52" i="1" s="1"/>
  <c r="F52" i="1" s="1"/>
  <c r="D146" i="9"/>
  <c r="E146" i="9" s="1"/>
  <c r="C40" i="1"/>
  <c r="E40" i="1" s="1"/>
  <c r="F40" i="1" s="1"/>
  <c r="D134" i="9"/>
  <c r="E134" i="9" s="1"/>
  <c r="C28" i="1"/>
  <c r="D122" i="9"/>
  <c r="E122" i="9" s="1"/>
  <c r="C16" i="1"/>
  <c r="D110" i="9"/>
  <c r="E110" i="9" s="1"/>
  <c r="C4" i="1"/>
  <c r="D98" i="9"/>
  <c r="E98" i="9" s="1"/>
  <c r="D86" i="9"/>
  <c r="E86" i="9" s="1"/>
  <c r="D74" i="9"/>
  <c r="E74" i="9" s="1"/>
  <c r="D62" i="9"/>
  <c r="E62" i="9" s="1"/>
  <c r="D50" i="9"/>
  <c r="E50" i="9" s="1"/>
  <c r="D38" i="9"/>
  <c r="E38" i="9" s="1"/>
  <c r="D26" i="9"/>
  <c r="E26" i="9" s="1"/>
  <c r="D14" i="9"/>
  <c r="E14" i="9" s="1"/>
  <c r="D982" i="9"/>
  <c r="E982" i="9" s="1"/>
  <c r="D838" i="9"/>
  <c r="E838" i="9" s="1"/>
  <c r="D694" i="9"/>
  <c r="E694" i="9" s="1"/>
  <c r="D550" i="9"/>
  <c r="E550" i="9" s="1"/>
  <c r="D369" i="9"/>
  <c r="E369" i="9" s="1"/>
  <c r="D357" i="9"/>
  <c r="E357" i="9" s="1"/>
  <c r="D345" i="9"/>
  <c r="E345" i="9" s="1"/>
  <c r="D333" i="9"/>
  <c r="E333" i="9" s="1"/>
  <c r="D321" i="9"/>
  <c r="E321" i="9" s="1"/>
  <c r="D309" i="9"/>
  <c r="E309" i="9" s="1"/>
  <c r="D297" i="9"/>
  <c r="E297" i="9" s="1"/>
  <c r="D285" i="9"/>
  <c r="E285" i="9" s="1"/>
  <c r="D273" i="9"/>
  <c r="E273" i="9" s="1"/>
  <c r="D261" i="9"/>
  <c r="E261" i="9" s="1"/>
  <c r="D249" i="9"/>
  <c r="E249" i="9" s="1"/>
  <c r="D237" i="9"/>
  <c r="E237" i="9" s="1"/>
  <c r="D225" i="9"/>
  <c r="E225" i="9" s="1"/>
  <c r="D213" i="9"/>
  <c r="E213" i="9" s="1"/>
  <c r="D201" i="9"/>
  <c r="E201" i="9" s="1"/>
  <c r="D189" i="9"/>
  <c r="E189" i="9" s="1"/>
  <c r="D177" i="9"/>
  <c r="E177" i="9" s="1"/>
  <c r="D165" i="9"/>
  <c r="E165" i="9" s="1"/>
  <c r="D153" i="9"/>
  <c r="E153" i="9" s="1"/>
  <c r="D141" i="9"/>
  <c r="E141" i="9" s="1"/>
  <c r="D129" i="9"/>
  <c r="E129" i="9" s="1"/>
  <c r="D117" i="9"/>
  <c r="E117" i="9" s="1"/>
  <c r="D105" i="9"/>
  <c r="E105" i="9" s="1"/>
  <c r="B1014" i="8"/>
  <c r="D1035" i="1"/>
  <c r="D283" i="9"/>
  <c r="E283" i="9" s="1"/>
  <c r="D271" i="9"/>
  <c r="E271" i="9" s="1"/>
  <c r="D259" i="9"/>
  <c r="E259" i="9" s="1"/>
  <c r="D247" i="9"/>
  <c r="E247" i="9" s="1"/>
  <c r="D235" i="9"/>
  <c r="E235" i="9" s="1"/>
  <c r="D223" i="9"/>
  <c r="E223" i="9" s="1"/>
  <c r="D211" i="9"/>
  <c r="E211" i="9" s="1"/>
  <c r="D199" i="9"/>
  <c r="E199" i="9" s="1"/>
  <c r="D187" i="9"/>
  <c r="E187" i="9" s="1"/>
  <c r="D175" i="9"/>
  <c r="E175" i="9" s="1"/>
  <c r="D163" i="9"/>
  <c r="E163" i="9" s="1"/>
  <c r="D151" i="9"/>
  <c r="E151" i="9" s="1"/>
  <c r="D139" i="9"/>
  <c r="E139" i="9" s="1"/>
  <c r="D127" i="9"/>
  <c r="E127" i="9" s="1"/>
  <c r="D115" i="9"/>
  <c r="E115" i="9" s="1"/>
  <c r="D103" i="9"/>
  <c r="E103" i="9" s="1"/>
  <c r="E206" i="1"/>
  <c r="F206" i="1" s="1"/>
  <c r="E170" i="1"/>
  <c r="F170" i="1" s="1"/>
  <c r="E158" i="1"/>
  <c r="F158" i="1" s="1"/>
  <c r="E146" i="1"/>
  <c r="F146" i="1" s="1"/>
  <c r="E98" i="1"/>
  <c r="F98" i="1" s="1"/>
  <c r="E74" i="1"/>
  <c r="F74" i="1" s="1"/>
  <c r="E62" i="1"/>
  <c r="F62" i="1" s="1"/>
  <c r="E26" i="1"/>
  <c r="F26" i="1" s="1"/>
  <c r="E14" i="1"/>
  <c r="F14" i="1" s="1"/>
  <c r="I1019" i="1"/>
  <c r="D1019" i="1"/>
  <c r="E1022" i="1"/>
  <c r="F1022" i="1" s="1"/>
  <c r="D365" i="9"/>
  <c r="E365" i="9" s="1"/>
  <c r="D353" i="9"/>
  <c r="E353" i="9" s="1"/>
  <c r="D341" i="9"/>
  <c r="E341" i="9" s="1"/>
  <c r="D329" i="9"/>
  <c r="E329" i="9" s="1"/>
  <c r="D317" i="9"/>
  <c r="E317" i="9" s="1"/>
  <c r="D305" i="9"/>
  <c r="E305" i="9" s="1"/>
  <c r="D293" i="9"/>
  <c r="E293" i="9" s="1"/>
  <c r="D281" i="9"/>
  <c r="E281" i="9" s="1"/>
  <c r="D269" i="9"/>
  <c r="E269" i="9" s="1"/>
  <c r="D257" i="9"/>
  <c r="E257" i="9" s="1"/>
  <c r="D245" i="9"/>
  <c r="E245" i="9" s="1"/>
  <c r="D233" i="9"/>
  <c r="E233" i="9" s="1"/>
  <c r="D221" i="9"/>
  <c r="E221" i="9" s="1"/>
  <c r="D209" i="9"/>
  <c r="E209" i="9" s="1"/>
  <c r="D197" i="9"/>
  <c r="E197" i="9" s="1"/>
  <c r="D185" i="9"/>
  <c r="E185" i="9" s="1"/>
  <c r="D173" i="9"/>
  <c r="E173" i="9" s="1"/>
  <c r="D161" i="9"/>
  <c r="E161" i="9" s="1"/>
  <c r="D149" i="9"/>
  <c r="E149" i="9" s="1"/>
  <c r="D137" i="9"/>
  <c r="E137" i="9" s="1"/>
  <c r="D125" i="9"/>
  <c r="E125" i="9" s="1"/>
  <c r="D113" i="9"/>
  <c r="E113" i="9" s="1"/>
  <c r="D101" i="9"/>
  <c r="E101" i="9" s="1"/>
  <c r="D1120" i="9"/>
  <c r="E1120" i="9" s="1"/>
  <c r="I1031" i="1"/>
  <c r="D1031" i="1"/>
  <c r="D1119" i="9"/>
  <c r="E1119" i="9" s="1"/>
  <c r="D1118" i="9"/>
  <c r="E1118" i="9" s="1"/>
  <c r="D1029" i="1"/>
  <c r="D1128" i="9"/>
  <c r="E1128" i="9" s="1"/>
  <c r="D1116" i="9"/>
  <c r="E1116" i="9" s="1"/>
  <c r="D312" i="9"/>
  <c r="E312" i="9" s="1"/>
  <c r="D300" i="9"/>
  <c r="E300" i="9" s="1"/>
  <c r="D288" i="9"/>
  <c r="E288" i="9" s="1"/>
  <c r="D276" i="9"/>
  <c r="E276" i="9" s="1"/>
  <c r="D264" i="9"/>
  <c r="E264" i="9" s="1"/>
  <c r="D252" i="9"/>
  <c r="E252" i="9" s="1"/>
  <c r="D240" i="9"/>
  <c r="E240" i="9" s="1"/>
  <c r="D228" i="9"/>
  <c r="E228" i="9" s="1"/>
  <c r="D216" i="9"/>
  <c r="E216" i="9" s="1"/>
  <c r="D204" i="9"/>
  <c r="E204" i="9" s="1"/>
  <c r="D192" i="9"/>
  <c r="E192" i="9" s="1"/>
  <c r="D180" i="9"/>
  <c r="E180" i="9" s="1"/>
  <c r="D168" i="9"/>
  <c r="E168" i="9" s="1"/>
  <c r="D156" i="9"/>
  <c r="E156" i="9" s="1"/>
  <c r="D144" i="9"/>
  <c r="E144" i="9" s="1"/>
  <c r="D132" i="9"/>
  <c r="E132" i="9" s="1"/>
  <c r="D120" i="9"/>
  <c r="E120" i="9" s="1"/>
  <c r="D108" i="9"/>
  <c r="E108" i="9" s="1"/>
  <c r="I1024" i="1"/>
  <c r="D1024" i="1"/>
  <c r="D1027" i="1"/>
  <c r="D1127" i="9"/>
  <c r="E1127" i="9" s="1"/>
  <c r="D1115" i="9"/>
  <c r="E1115" i="9" s="1"/>
  <c r="B715" i="8"/>
  <c r="B559" i="8"/>
  <c r="E559" i="8" s="1"/>
  <c r="B499" i="8"/>
  <c r="B894" i="8"/>
  <c r="E894" i="8" s="1"/>
  <c r="I915" i="1"/>
  <c r="B811" i="8"/>
  <c r="B763" i="8"/>
  <c r="B451" i="8"/>
  <c r="B403" i="8"/>
  <c r="B931" i="8"/>
  <c r="B870" i="8"/>
  <c r="I891" i="1"/>
  <c r="B858" i="8"/>
  <c r="I879" i="1"/>
  <c r="B834" i="8"/>
  <c r="I855" i="1"/>
  <c r="B822" i="8"/>
  <c r="I843" i="1"/>
  <c r="B798" i="8"/>
  <c r="E798" i="8" s="1"/>
  <c r="I819" i="1"/>
  <c r="B762" i="8"/>
  <c r="I783" i="1"/>
  <c r="B750" i="8"/>
  <c r="I771" i="1"/>
  <c r="B714" i="8"/>
  <c r="I735" i="1"/>
  <c r="B991" i="8"/>
  <c r="B883" i="8"/>
  <c r="B1013" i="8"/>
  <c r="I1034" i="1"/>
  <c r="B1001" i="8"/>
  <c r="I1022" i="1"/>
  <c r="B989" i="8"/>
  <c r="I998" i="1"/>
  <c r="I986" i="1"/>
  <c r="B953" i="8"/>
  <c r="I974" i="1"/>
  <c r="I962" i="1"/>
  <c r="B929" i="8"/>
  <c r="I950" i="1"/>
  <c r="B917" i="8"/>
  <c r="E917" i="8" s="1"/>
  <c r="I926" i="1"/>
  <c r="B893" i="8"/>
  <c r="I914" i="1"/>
  <c r="B881" i="8"/>
  <c r="I902" i="1"/>
  <c r="B869" i="8"/>
  <c r="I890" i="1"/>
  <c r="B857" i="8"/>
  <c r="E857" i="8" s="1"/>
  <c r="I878" i="1"/>
  <c r="B845" i="8"/>
  <c r="I854" i="1"/>
  <c r="B821" i="8"/>
  <c r="I842" i="1"/>
  <c r="B809" i="8"/>
  <c r="I830" i="1"/>
  <c r="B797" i="8"/>
  <c r="I818" i="1"/>
  <c r="B785" i="8"/>
  <c r="I806" i="1"/>
  <c r="B773" i="8"/>
  <c r="I782" i="1"/>
  <c r="I770" i="1"/>
  <c r="I1035" i="1"/>
  <c r="I831" i="1"/>
  <c r="B990" i="8"/>
  <c r="I1011" i="1"/>
  <c r="B978" i="8"/>
  <c r="I999" i="1"/>
  <c r="B966" i="8"/>
  <c r="I987" i="1"/>
  <c r="B942" i="8"/>
  <c r="I963" i="1"/>
  <c r="B930" i="8"/>
  <c r="I951" i="1"/>
  <c r="B906" i="8"/>
  <c r="I927" i="1"/>
  <c r="B786" i="8"/>
  <c r="I807" i="1"/>
  <c r="B726" i="8"/>
  <c r="I747" i="1"/>
  <c r="B823" i="8"/>
  <c r="B1012" i="8"/>
  <c r="I1033" i="1"/>
  <c r="B1000" i="8"/>
  <c r="I1021" i="1"/>
  <c r="B892" i="8"/>
  <c r="I913" i="1"/>
  <c r="B880" i="8"/>
  <c r="I901" i="1"/>
  <c r="B868" i="8"/>
  <c r="I889" i="1"/>
  <c r="B856" i="8"/>
  <c r="I877" i="1"/>
  <c r="B808" i="8"/>
  <c r="I829" i="1"/>
  <c r="B796" i="8"/>
  <c r="I817" i="1"/>
  <c r="B784" i="8"/>
  <c r="I805" i="1"/>
  <c r="B712" i="8"/>
  <c r="I733" i="1"/>
  <c r="B664" i="8"/>
  <c r="I685" i="1"/>
  <c r="B652" i="8"/>
  <c r="I673" i="1"/>
  <c r="B640" i="8"/>
  <c r="I661" i="1"/>
  <c r="B568" i="8"/>
  <c r="I589" i="1"/>
  <c r="B520" i="8"/>
  <c r="I541" i="1"/>
  <c r="B508" i="8"/>
  <c r="I529" i="1"/>
  <c r="B496" i="8"/>
  <c r="I517" i="1"/>
  <c r="B424" i="8"/>
  <c r="I445" i="1"/>
  <c r="B376" i="8"/>
  <c r="I397" i="1"/>
  <c r="B364" i="8"/>
  <c r="I385" i="1"/>
  <c r="B352" i="8"/>
  <c r="I373" i="1"/>
  <c r="I361" i="1"/>
  <c r="B280" i="8"/>
  <c r="E280" i="8" s="1"/>
  <c r="I301" i="1"/>
  <c r="B232" i="8"/>
  <c r="E232" i="8" s="1"/>
  <c r="I253" i="1"/>
  <c r="B220" i="8"/>
  <c r="I241" i="1"/>
  <c r="B208" i="8"/>
  <c r="I229" i="1"/>
  <c r="B136" i="8"/>
  <c r="I157" i="1"/>
  <c r="B88" i="8"/>
  <c r="I109" i="1"/>
  <c r="B76" i="8"/>
  <c r="I97" i="1"/>
  <c r="B64" i="8"/>
  <c r="I85" i="1"/>
  <c r="B40" i="8"/>
  <c r="I1023" i="1"/>
  <c r="B835" i="8"/>
  <c r="B775" i="8"/>
  <c r="E775" i="8" s="1"/>
  <c r="B667" i="8"/>
  <c r="B619" i="8"/>
  <c r="B571" i="8"/>
  <c r="B463" i="8"/>
  <c r="B415" i="8"/>
  <c r="I1032" i="1"/>
  <c r="I1020" i="1"/>
  <c r="I1008" i="1"/>
  <c r="I996" i="1"/>
  <c r="I972" i="1"/>
  <c r="I960" i="1"/>
  <c r="I948" i="1"/>
  <c r="I936" i="1"/>
  <c r="I900" i="1"/>
  <c r="I888" i="1"/>
  <c r="I876" i="1"/>
  <c r="I864" i="1"/>
  <c r="I852" i="1"/>
  <c r="I828" i="1"/>
  <c r="I816" i="1"/>
  <c r="I804" i="1"/>
  <c r="I792" i="1"/>
  <c r="I756" i="1"/>
  <c r="I744" i="1"/>
  <c r="I732" i="1"/>
  <c r="I720" i="1"/>
  <c r="I708" i="1"/>
  <c r="I795" i="1"/>
  <c r="B1003" i="8"/>
  <c r="B955" i="8"/>
  <c r="E955" i="8" s="1"/>
  <c r="B895" i="8"/>
  <c r="B847" i="8"/>
  <c r="B679" i="8"/>
  <c r="I1030" i="1"/>
  <c r="I1018" i="1"/>
  <c r="I982" i="1"/>
  <c r="I970" i="1"/>
  <c r="I958" i="1"/>
  <c r="I946" i="1"/>
  <c r="I910" i="1"/>
  <c r="I898" i="1"/>
  <c r="I886" i="1"/>
  <c r="I874" i="1"/>
  <c r="I838" i="1"/>
  <c r="I826" i="1"/>
  <c r="I814" i="1"/>
  <c r="I802" i="1"/>
  <c r="I766" i="1"/>
  <c r="I754" i="1"/>
  <c r="I742" i="1"/>
  <c r="I730" i="1"/>
  <c r="I694" i="1"/>
  <c r="I975" i="1"/>
  <c r="I759" i="1"/>
  <c r="B607" i="8"/>
  <c r="B787" i="8"/>
  <c r="B739" i="8"/>
  <c r="B691" i="8"/>
  <c r="B631" i="8"/>
  <c r="B523" i="8"/>
  <c r="B475" i="8"/>
  <c r="B427" i="8"/>
  <c r="I573" i="1"/>
  <c r="I549" i="1"/>
  <c r="I537" i="1"/>
  <c r="I525" i="1"/>
  <c r="I513" i="1"/>
  <c r="I501" i="1"/>
  <c r="B967" i="8"/>
  <c r="B907" i="8"/>
  <c r="B859" i="8"/>
  <c r="I1028" i="1"/>
  <c r="I1016" i="1"/>
  <c r="I1004" i="1"/>
  <c r="I992" i="1"/>
  <c r="I980" i="1"/>
  <c r="I968" i="1"/>
  <c r="I956" i="1"/>
  <c r="I944" i="1"/>
  <c r="I932" i="1"/>
  <c r="I920" i="1"/>
  <c r="I908" i="1"/>
  <c r="I896" i="1"/>
  <c r="I884" i="1"/>
  <c r="I872" i="1"/>
  <c r="I860" i="1"/>
  <c r="I848" i="1"/>
  <c r="I836" i="1"/>
  <c r="I824" i="1"/>
  <c r="I812" i="1"/>
  <c r="I800" i="1"/>
  <c r="I788" i="1"/>
  <c r="I776" i="1"/>
  <c r="I764" i="1"/>
  <c r="I752" i="1"/>
  <c r="I740" i="1"/>
  <c r="I728" i="1"/>
  <c r="I716" i="1"/>
  <c r="I704" i="1"/>
  <c r="I692" i="1"/>
  <c r="I680" i="1"/>
  <c r="I668" i="1"/>
  <c r="I656" i="1"/>
  <c r="I644" i="1"/>
  <c r="I632" i="1"/>
  <c r="I620" i="1"/>
  <c r="I608" i="1"/>
  <c r="I596" i="1"/>
  <c r="I584" i="1"/>
  <c r="I572" i="1"/>
  <c r="I560" i="1"/>
  <c r="I548" i="1"/>
  <c r="I536" i="1"/>
  <c r="I524" i="1"/>
  <c r="I512" i="1"/>
  <c r="I500" i="1"/>
  <c r="I488" i="1"/>
  <c r="I476" i="1"/>
  <c r="I464" i="1"/>
  <c r="I452" i="1"/>
  <c r="I440" i="1"/>
  <c r="I404" i="1"/>
  <c r="I939" i="1"/>
  <c r="B535" i="8"/>
  <c r="B751" i="8"/>
  <c r="E751" i="8" s="1"/>
  <c r="B703" i="8"/>
  <c r="B643" i="8"/>
  <c r="B595" i="8"/>
  <c r="B547" i="8"/>
  <c r="B487" i="8"/>
  <c r="B379" i="8"/>
  <c r="I1026" i="1"/>
  <c r="I1014" i="1"/>
  <c r="I1002" i="1"/>
  <c r="I990" i="1"/>
  <c r="I978" i="1"/>
  <c r="I966" i="1"/>
  <c r="I954" i="1"/>
  <c r="I942" i="1"/>
  <c r="I930" i="1"/>
  <c r="I918" i="1"/>
  <c r="I906" i="1"/>
  <c r="I894" i="1"/>
  <c r="I882" i="1"/>
  <c r="I870" i="1"/>
  <c r="I858" i="1"/>
  <c r="I846" i="1"/>
  <c r="I834" i="1"/>
  <c r="I822" i="1"/>
  <c r="I810" i="1"/>
  <c r="I798" i="1"/>
  <c r="I786" i="1"/>
  <c r="I774" i="1"/>
  <c r="I762" i="1"/>
  <c r="I903" i="1"/>
  <c r="B979" i="8"/>
  <c r="B919" i="8"/>
  <c r="I1025" i="1"/>
  <c r="I1013" i="1"/>
  <c r="I1001" i="1"/>
  <c r="I989" i="1"/>
  <c r="I977" i="1"/>
  <c r="I965" i="1"/>
  <c r="I953" i="1"/>
  <c r="I941" i="1"/>
  <c r="I929" i="1"/>
  <c r="I917" i="1"/>
  <c r="I905" i="1"/>
  <c r="I881" i="1"/>
  <c r="I869" i="1"/>
  <c r="I857" i="1"/>
  <c r="I845" i="1"/>
  <c r="I833" i="1"/>
  <c r="I821" i="1"/>
  <c r="I809" i="1"/>
  <c r="I797" i="1"/>
  <c r="I785" i="1"/>
  <c r="I773" i="1"/>
  <c r="I761" i="1"/>
  <c r="I737" i="1"/>
  <c r="I725" i="1"/>
  <c r="I713" i="1"/>
  <c r="I701" i="1"/>
  <c r="I689" i="1"/>
  <c r="I677" i="1"/>
  <c r="I665" i="1"/>
  <c r="I653" i="1"/>
  <c r="I641" i="1"/>
  <c r="I629" i="1"/>
  <c r="I617" i="1"/>
  <c r="I593" i="1"/>
  <c r="I581" i="1"/>
  <c r="I569" i="1"/>
  <c r="I557" i="1"/>
  <c r="I545" i="1"/>
  <c r="I533" i="1"/>
  <c r="I521" i="1"/>
  <c r="I509" i="1"/>
  <c r="I497" i="1"/>
  <c r="I485" i="1"/>
  <c r="I473" i="1"/>
  <c r="I449" i="1"/>
  <c r="I437" i="1"/>
  <c r="I425" i="1"/>
  <c r="I413" i="1"/>
  <c r="I401" i="1"/>
  <c r="I145" i="1"/>
  <c r="I684" i="1"/>
  <c r="I672" i="1"/>
  <c r="I660" i="1"/>
  <c r="I648" i="1"/>
  <c r="I612" i="1"/>
  <c r="I600" i="1"/>
  <c r="I588" i="1"/>
  <c r="I576" i="1"/>
  <c r="I564" i="1"/>
  <c r="I540" i="1"/>
  <c r="I528" i="1"/>
  <c r="I516" i="1"/>
  <c r="I504" i="1"/>
  <c r="I468" i="1"/>
  <c r="I456" i="1"/>
  <c r="I444" i="1"/>
  <c r="I432" i="1"/>
  <c r="I420" i="1"/>
  <c r="I396" i="1"/>
  <c r="I384" i="1"/>
  <c r="I372" i="1"/>
  <c r="I360" i="1"/>
  <c r="I324" i="1"/>
  <c r="I312" i="1"/>
  <c r="I300" i="1"/>
  <c r="I288" i="1"/>
  <c r="I276" i="1"/>
  <c r="I252" i="1"/>
  <c r="I240" i="1"/>
  <c r="I228" i="1"/>
  <c r="I216" i="1"/>
  <c r="I180" i="1"/>
  <c r="I168" i="1"/>
  <c r="I156" i="1"/>
  <c r="I144" i="1"/>
  <c r="I132" i="1"/>
  <c r="I108" i="1"/>
  <c r="I96" i="1"/>
  <c r="I84" i="1"/>
  <c r="I72" i="1"/>
  <c r="I36" i="1"/>
  <c r="I24" i="1"/>
  <c r="I682" i="1"/>
  <c r="I670" i="1"/>
  <c r="I658" i="1"/>
  <c r="I622" i="1"/>
  <c r="I610" i="1"/>
  <c r="I598" i="1"/>
  <c r="I586" i="1"/>
  <c r="I550" i="1"/>
  <c r="I538" i="1"/>
  <c r="I526" i="1"/>
  <c r="I514" i="1"/>
  <c r="I478" i="1"/>
  <c r="I466" i="1"/>
  <c r="I454" i="1"/>
  <c r="I442" i="1"/>
  <c r="I406" i="1"/>
  <c r="I394" i="1"/>
  <c r="I382" i="1"/>
  <c r="I370" i="1"/>
  <c r="I334" i="1"/>
  <c r="I322" i="1"/>
  <c r="I310" i="1"/>
  <c r="I298" i="1"/>
  <c r="I262" i="1"/>
  <c r="I250" i="1"/>
  <c r="I238" i="1"/>
  <c r="I226" i="1"/>
  <c r="I190" i="1"/>
  <c r="I178" i="1"/>
  <c r="I166" i="1"/>
  <c r="I154" i="1"/>
  <c r="I118" i="1"/>
  <c r="I106" i="1"/>
  <c r="I94" i="1"/>
  <c r="I82" i="1"/>
  <c r="I46" i="1"/>
  <c r="I34" i="1"/>
  <c r="I477" i="1"/>
  <c r="I465" i="1"/>
  <c r="I453" i="1"/>
  <c r="I441" i="1"/>
  <c r="I429" i="1"/>
  <c r="I405" i="1"/>
  <c r="I393" i="1"/>
  <c r="I381" i="1"/>
  <c r="I369" i="1"/>
  <c r="I357" i="1"/>
  <c r="I333" i="1"/>
  <c r="I321" i="1"/>
  <c r="I309" i="1"/>
  <c r="I297" i="1"/>
  <c r="I285" i="1"/>
  <c r="I261" i="1"/>
  <c r="I249" i="1"/>
  <c r="I237" i="1"/>
  <c r="I225" i="1"/>
  <c r="I213" i="1"/>
  <c r="I189" i="1"/>
  <c r="I177" i="1"/>
  <c r="I165" i="1"/>
  <c r="I153" i="1"/>
  <c r="I141" i="1"/>
  <c r="I117" i="1"/>
  <c r="I105" i="1"/>
  <c r="I93" i="1"/>
  <c r="I81" i="1"/>
  <c r="I69" i="1"/>
  <c r="I45" i="1"/>
  <c r="I33" i="1"/>
  <c r="I392" i="1"/>
  <c r="I380" i="1"/>
  <c r="I368" i="1"/>
  <c r="I356" i="1"/>
  <c r="I344" i="1"/>
  <c r="I332" i="1"/>
  <c r="I320" i="1"/>
  <c r="I308" i="1"/>
  <c r="I296" i="1"/>
  <c r="I284" i="1"/>
  <c r="I272" i="1"/>
  <c r="I260" i="1"/>
  <c r="I248" i="1"/>
  <c r="I236" i="1"/>
  <c r="I224" i="1"/>
  <c r="I212" i="1"/>
  <c r="I200" i="1"/>
  <c r="I188" i="1"/>
  <c r="I176" i="1"/>
  <c r="I164" i="1"/>
  <c r="I152" i="1"/>
  <c r="I140" i="1"/>
  <c r="I128" i="1"/>
  <c r="I116" i="1"/>
  <c r="I104" i="1"/>
  <c r="I92" i="1"/>
  <c r="I80" i="1"/>
  <c r="I68" i="1"/>
  <c r="I56" i="1"/>
  <c r="I44" i="1"/>
  <c r="I32" i="1"/>
  <c r="I750" i="1"/>
  <c r="I738" i="1"/>
  <c r="I726" i="1"/>
  <c r="I714" i="1"/>
  <c r="I702" i="1"/>
  <c r="I690" i="1"/>
  <c r="I678" i="1"/>
  <c r="I666" i="1"/>
  <c r="I654" i="1"/>
  <c r="I642" i="1"/>
  <c r="I630" i="1"/>
  <c r="I618" i="1"/>
  <c r="I606" i="1"/>
  <c r="I594" i="1"/>
  <c r="I582" i="1"/>
  <c r="I570" i="1"/>
  <c r="I558" i="1"/>
  <c r="I546" i="1"/>
  <c r="I534" i="1"/>
  <c r="I522" i="1"/>
  <c r="I510" i="1"/>
  <c r="I498" i="1"/>
  <c r="I486" i="1"/>
  <c r="I474" i="1"/>
  <c r="I462" i="1"/>
  <c r="I450" i="1"/>
  <c r="I438" i="1"/>
  <c r="I426" i="1"/>
  <c r="I414" i="1"/>
  <c r="I402" i="1"/>
  <c r="I390" i="1"/>
  <c r="I378" i="1"/>
  <c r="I366" i="1"/>
  <c r="I354" i="1"/>
  <c r="I342" i="1"/>
  <c r="I330" i="1"/>
  <c r="I318" i="1"/>
  <c r="I306" i="1"/>
  <c r="I294" i="1"/>
  <c r="I282" i="1"/>
  <c r="I270" i="1"/>
  <c r="I258" i="1"/>
  <c r="I246" i="1"/>
  <c r="I234" i="1"/>
  <c r="I222" i="1"/>
  <c r="I210" i="1"/>
  <c r="I198" i="1"/>
  <c r="I186" i="1"/>
  <c r="I174" i="1"/>
  <c r="I162" i="1"/>
  <c r="I150" i="1"/>
  <c r="I138" i="1"/>
  <c r="I126" i="1"/>
  <c r="I114" i="1"/>
  <c r="I102" i="1"/>
  <c r="I90" i="1"/>
  <c r="I78" i="1"/>
  <c r="I66" i="1"/>
  <c r="I54" i="1"/>
  <c r="I42" i="1"/>
  <c r="I30" i="1"/>
  <c r="B702" i="8"/>
  <c r="I723" i="1"/>
  <c r="B690" i="8"/>
  <c r="I711" i="1"/>
  <c r="B678" i="8"/>
  <c r="I699" i="1"/>
  <c r="B666" i="8"/>
  <c r="I687" i="1"/>
  <c r="B654" i="8"/>
  <c r="I675" i="1"/>
  <c r="B642" i="8"/>
  <c r="E642" i="8" s="1"/>
  <c r="I663" i="1"/>
  <c r="B630" i="8"/>
  <c r="I651" i="1"/>
  <c r="B618" i="8"/>
  <c r="I639" i="1"/>
  <c r="B606" i="8"/>
  <c r="E606" i="8" s="1"/>
  <c r="I627" i="1"/>
  <c r="B594" i="8"/>
  <c r="I615" i="1"/>
  <c r="B582" i="8"/>
  <c r="I603" i="1"/>
  <c r="B570" i="8"/>
  <c r="E570" i="8" s="1"/>
  <c r="I591" i="1"/>
  <c r="B558" i="8"/>
  <c r="I579" i="1"/>
  <c r="B546" i="8"/>
  <c r="I567" i="1"/>
  <c r="B534" i="8"/>
  <c r="I555" i="1"/>
  <c r="B522" i="8"/>
  <c r="I543" i="1"/>
  <c r="B510" i="8"/>
  <c r="I531" i="1"/>
  <c r="B498" i="8"/>
  <c r="E498" i="8" s="1"/>
  <c r="I519" i="1"/>
  <c r="B486" i="8"/>
  <c r="I507" i="1"/>
  <c r="B474" i="8"/>
  <c r="I495" i="1"/>
  <c r="B462" i="8"/>
  <c r="I483" i="1"/>
  <c r="B450" i="8"/>
  <c r="I471" i="1"/>
  <c r="B438" i="8"/>
  <c r="I459" i="1"/>
  <c r="B426" i="8"/>
  <c r="E426" i="8" s="1"/>
  <c r="I447" i="1"/>
  <c r="B414" i="8"/>
  <c r="I435" i="1"/>
  <c r="B402" i="8"/>
  <c r="I423" i="1"/>
  <c r="B390" i="8"/>
  <c r="E390" i="8" s="1"/>
  <c r="I411" i="1"/>
  <c r="B378" i="8"/>
  <c r="I399" i="1"/>
  <c r="B366" i="8"/>
  <c r="I387" i="1"/>
  <c r="B354" i="8"/>
  <c r="E354" i="8" s="1"/>
  <c r="I375" i="1"/>
  <c r="B342" i="8"/>
  <c r="I363" i="1"/>
  <c r="B330" i="8"/>
  <c r="I351" i="1"/>
  <c r="B318" i="8"/>
  <c r="E318" i="8" s="1"/>
  <c r="I339" i="1"/>
  <c r="B306" i="8"/>
  <c r="I327" i="1"/>
  <c r="B294" i="8"/>
  <c r="E294" i="8" s="1"/>
  <c r="I315" i="1"/>
  <c r="B282" i="8"/>
  <c r="E282" i="8" s="1"/>
  <c r="I303" i="1"/>
  <c r="B270" i="8"/>
  <c r="I291" i="1"/>
  <c r="B258" i="8"/>
  <c r="I279" i="1"/>
  <c r="B246" i="8"/>
  <c r="I267" i="1"/>
  <c r="B234" i="8"/>
  <c r="I255" i="1"/>
  <c r="B222" i="8"/>
  <c r="I243" i="1"/>
  <c r="B210" i="8"/>
  <c r="E210" i="8" s="1"/>
  <c r="I231" i="1"/>
  <c r="B198" i="8"/>
  <c r="E198" i="8" s="1"/>
  <c r="I219" i="1"/>
  <c r="B186" i="8"/>
  <c r="I207" i="1"/>
  <c r="B174" i="8"/>
  <c r="I195" i="1"/>
  <c r="B162" i="8"/>
  <c r="I183" i="1"/>
  <c r="I758" i="1"/>
  <c r="I746" i="1"/>
  <c r="B713" i="8"/>
  <c r="E713" i="8" s="1"/>
  <c r="I734" i="1"/>
  <c r="B701" i="8"/>
  <c r="I710" i="1"/>
  <c r="B677" i="8"/>
  <c r="I698" i="1"/>
  <c r="B665" i="8"/>
  <c r="I686" i="1"/>
  <c r="B653" i="8"/>
  <c r="I674" i="1"/>
  <c r="B641" i="8"/>
  <c r="I662" i="1"/>
  <c r="B629" i="8"/>
  <c r="I638" i="1"/>
  <c r="I626" i="1"/>
  <c r="I614" i="1"/>
  <c r="I602" i="1"/>
  <c r="B569" i="8"/>
  <c r="I590" i="1"/>
  <c r="B557" i="8"/>
  <c r="I566" i="1"/>
  <c r="B533" i="8"/>
  <c r="I554" i="1"/>
  <c r="B521" i="8"/>
  <c r="I542" i="1"/>
  <c r="B509" i="8"/>
  <c r="I530" i="1"/>
  <c r="B497" i="8"/>
  <c r="I518" i="1"/>
  <c r="B485" i="8"/>
  <c r="I494" i="1"/>
  <c r="I482" i="1"/>
  <c r="I470" i="1"/>
  <c r="I458" i="1"/>
  <c r="B425" i="8"/>
  <c r="I446" i="1"/>
  <c r="B413" i="8"/>
  <c r="I422" i="1"/>
  <c r="B389" i="8"/>
  <c r="I410" i="1"/>
  <c r="B377" i="8"/>
  <c r="I398" i="1"/>
  <c r="B365" i="8"/>
  <c r="I386" i="1"/>
  <c r="B353" i="8"/>
  <c r="I374" i="1"/>
  <c r="B341" i="8"/>
  <c r="I350" i="1"/>
  <c r="I338" i="1"/>
  <c r="I326" i="1"/>
  <c r="I314" i="1"/>
  <c r="B281" i="8"/>
  <c r="I302" i="1"/>
  <c r="B269" i="8"/>
  <c r="I278" i="1"/>
  <c r="B245" i="8"/>
  <c r="I266" i="1"/>
  <c r="B233" i="8"/>
  <c r="I254" i="1"/>
  <c r="B221" i="8"/>
  <c r="E221" i="8" s="1"/>
  <c r="I242" i="1"/>
  <c r="B209" i="8"/>
  <c r="I230" i="1"/>
  <c r="B197" i="8"/>
  <c r="I218" i="1"/>
  <c r="I206" i="1"/>
  <c r="I194" i="1"/>
  <c r="I182" i="1"/>
  <c r="I170" i="1"/>
  <c r="B137" i="8"/>
  <c r="I158" i="1"/>
  <c r="B125" i="8"/>
  <c r="E125" i="8" s="1"/>
  <c r="I134" i="1"/>
  <c r="B101" i="8"/>
  <c r="I122" i="1"/>
  <c r="B89" i="8"/>
  <c r="I110" i="1"/>
  <c r="B77" i="8"/>
  <c r="I98" i="1"/>
  <c r="B65" i="8"/>
  <c r="I86" i="1"/>
  <c r="B53" i="8"/>
  <c r="I62" i="1"/>
  <c r="I50" i="1"/>
  <c r="I38" i="1"/>
  <c r="I26" i="1"/>
  <c r="E1035" i="1"/>
  <c r="F1035" i="1" s="1"/>
  <c r="B965" i="8"/>
  <c r="B952" i="8"/>
  <c r="B725" i="8"/>
  <c r="B581" i="8"/>
  <c r="B437" i="8"/>
  <c r="B293" i="8"/>
  <c r="B149" i="8"/>
  <c r="B5" i="8"/>
  <c r="B977" i="8"/>
  <c r="B964" i="8"/>
  <c r="B737" i="8"/>
  <c r="B724" i="8"/>
  <c r="B593" i="8"/>
  <c r="B580" i="8"/>
  <c r="B449" i="8"/>
  <c r="B436" i="8"/>
  <c r="B305" i="8"/>
  <c r="B292" i="8"/>
  <c r="B161" i="8"/>
  <c r="B148" i="8"/>
  <c r="B17" i="8"/>
  <c r="B4" i="8"/>
  <c r="B976" i="8"/>
  <c r="B749" i="8"/>
  <c r="B736" i="8"/>
  <c r="B605" i="8"/>
  <c r="B592" i="8"/>
  <c r="B461" i="8"/>
  <c r="B448" i="8"/>
  <c r="B317" i="8"/>
  <c r="B304" i="8"/>
  <c r="B173" i="8"/>
  <c r="B160" i="8"/>
  <c r="B29" i="8"/>
  <c r="B16" i="8"/>
  <c r="B761" i="8"/>
  <c r="B748" i="8"/>
  <c r="B617" i="8"/>
  <c r="B604" i="8"/>
  <c r="B473" i="8"/>
  <c r="B460" i="8"/>
  <c r="B329" i="8"/>
  <c r="B316" i="8"/>
  <c r="B185" i="8"/>
  <c r="B172" i="8"/>
  <c r="B41" i="8"/>
  <c r="B28" i="8"/>
  <c r="B760" i="8"/>
  <c r="B616" i="8"/>
  <c r="B472" i="8"/>
  <c r="B328" i="8"/>
  <c r="B184" i="8"/>
  <c r="B905" i="8"/>
  <c r="B904" i="8"/>
  <c r="E915" i="1"/>
  <c r="F915" i="1" s="1"/>
  <c r="E663" i="1"/>
  <c r="F663" i="1" s="1"/>
  <c r="E664" i="1"/>
  <c r="F664" i="1" s="1"/>
  <c r="E519" i="1"/>
  <c r="F519" i="1" s="1"/>
  <c r="E520" i="1"/>
  <c r="F520" i="1" s="1"/>
  <c r="E483" i="1"/>
  <c r="F483" i="1" s="1"/>
  <c r="E411" i="1"/>
  <c r="F411" i="1" s="1"/>
  <c r="E412" i="1"/>
  <c r="F412" i="1" s="1"/>
  <c r="E375" i="1"/>
  <c r="F375" i="1" s="1"/>
  <c r="E376" i="1"/>
  <c r="F376" i="1" s="1"/>
  <c r="E303" i="1"/>
  <c r="F303" i="1" s="1"/>
  <c r="E280" i="1"/>
  <c r="F280" i="1" s="1"/>
  <c r="E255" i="1"/>
  <c r="F255" i="1" s="1"/>
  <c r="E219" i="1"/>
  <c r="F219" i="1" s="1"/>
  <c r="E159" i="1"/>
  <c r="F159" i="1" s="1"/>
  <c r="E15" i="1"/>
  <c r="F15" i="1" s="1"/>
  <c r="E16" i="1"/>
  <c r="F16" i="1" s="1"/>
  <c r="E123" i="1"/>
  <c r="F123" i="1" s="1"/>
  <c r="E124" i="1"/>
  <c r="F124" i="1" s="1"/>
  <c r="E111" i="1"/>
  <c r="F111" i="1" s="1"/>
  <c r="E843" i="1"/>
  <c r="F843" i="1" s="1"/>
  <c r="E784" i="1"/>
  <c r="F784" i="1" s="1"/>
  <c r="E735" i="1"/>
  <c r="F735" i="1" s="1"/>
  <c r="E736" i="1"/>
  <c r="F736" i="1" s="1"/>
  <c r="E627" i="1"/>
  <c r="F627" i="1" s="1"/>
  <c r="E591" i="1"/>
  <c r="F591" i="1" s="1"/>
  <c r="E592" i="1"/>
  <c r="F592" i="1" s="1"/>
  <c r="E543" i="1"/>
  <c r="F543" i="1" s="1"/>
  <c r="E447" i="1"/>
  <c r="F447" i="1" s="1"/>
  <c r="E231" i="1"/>
  <c r="F231" i="1" s="1"/>
  <c r="E232" i="1"/>
  <c r="F232" i="1" s="1"/>
  <c r="E195" i="1"/>
  <c r="F195" i="1" s="1"/>
  <c r="E807" i="1"/>
  <c r="F807" i="1" s="1"/>
  <c r="E615" i="1"/>
  <c r="F615" i="1" s="1"/>
  <c r="E39" i="1"/>
  <c r="F39" i="1" s="1"/>
  <c r="E183" i="1"/>
  <c r="F183" i="1" s="1"/>
  <c r="E51" i="1"/>
  <c r="F51" i="1" s="1"/>
  <c r="E975" i="1"/>
  <c r="F975" i="1" s="1"/>
  <c r="E772" i="1"/>
  <c r="F772" i="1" s="1"/>
  <c r="E555" i="1"/>
  <c r="F555" i="1" s="1"/>
  <c r="E1023" i="1"/>
  <c r="F1023" i="1" s="1"/>
  <c r="E1024" i="1"/>
  <c r="F1024" i="1" s="1"/>
  <c r="E951" i="1"/>
  <c r="F951" i="1" s="1"/>
  <c r="E952" i="1"/>
  <c r="F952" i="1" s="1"/>
  <c r="E699" i="1"/>
  <c r="F699" i="1" s="1"/>
  <c r="E879" i="1"/>
  <c r="F879" i="1" s="1"/>
  <c r="E327" i="1"/>
  <c r="F327" i="1" s="1"/>
  <c r="E147" i="1"/>
  <c r="F147" i="1" s="1"/>
  <c r="E87" i="1"/>
  <c r="F87" i="1" s="1"/>
  <c r="B66" i="8"/>
  <c r="B30" i="8"/>
  <c r="E30" i="8" s="1"/>
  <c r="B42" i="8"/>
  <c r="B54" i="8"/>
  <c r="B78" i="8"/>
  <c r="B6" i="8"/>
  <c r="B126" i="8"/>
  <c r="B18" i="8"/>
  <c r="B150" i="8"/>
  <c r="B114" i="8"/>
  <c r="B90" i="8"/>
  <c r="B138" i="8"/>
  <c r="B102" i="8"/>
  <c r="P1050" i="7"/>
  <c r="P1054" i="7"/>
  <c r="D1006" i="8" s="1"/>
  <c r="P1052" i="7"/>
  <c r="P1053" i="7"/>
  <c r="P1051" i="7"/>
  <c r="P1042" i="7"/>
  <c r="P1049" i="7"/>
  <c r="P1062" i="7"/>
  <c r="P1048" i="7"/>
  <c r="P1057" i="7"/>
  <c r="P1045" i="7"/>
  <c r="P1061" i="7"/>
  <c r="P1047" i="7"/>
  <c r="P1056" i="7"/>
  <c r="D1008" i="8" s="1"/>
  <c r="P1044" i="7"/>
  <c r="D997" i="8" s="1"/>
  <c r="P1060" i="7"/>
  <c r="P1046" i="7"/>
  <c r="D998" i="8" s="1"/>
  <c r="P1059" i="7"/>
  <c r="P1043" i="7"/>
  <c r="D996" i="8" s="1"/>
  <c r="P1058" i="7"/>
  <c r="P1055" i="7"/>
  <c r="N401" i="7"/>
  <c r="N738" i="7"/>
  <c r="N982" i="7"/>
  <c r="N958" i="7"/>
  <c r="N970" i="7"/>
  <c r="N671" i="7"/>
  <c r="N719" i="7"/>
  <c r="N707" i="7"/>
  <c r="N623" i="7"/>
  <c r="N551" i="7"/>
  <c r="P551" i="7" s="1"/>
  <c r="N786" i="7"/>
  <c r="N630" i="7"/>
  <c r="P630" i="7" s="1"/>
  <c r="D596" i="8" s="1"/>
  <c r="N683" i="7"/>
  <c r="P683" i="7" s="1"/>
  <c r="N994" i="7"/>
  <c r="N934" i="7"/>
  <c r="N946" i="7"/>
  <c r="N1024" i="7"/>
  <c r="P1024" i="7" s="1"/>
  <c r="N1019" i="7"/>
  <c r="N1006" i="7"/>
  <c r="N1018" i="7"/>
  <c r="P1018" i="7" s="1"/>
  <c r="D971" i="8" s="1"/>
  <c r="N1030" i="7"/>
  <c r="P1030" i="7" s="1"/>
  <c r="D983" i="8" s="1"/>
  <c r="N848" i="7"/>
  <c r="N907" i="7"/>
  <c r="P907" i="7" s="1"/>
  <c r="D864" i="8" s="1"/>
  <c r="N823" i="7"/>
  <c r="P823" i="7" s="1"/>
  <c r="D784" i="8" s="1"/>
  <c r="N743" i="7"/>
  <c r="P743" i="7" s="1"/>
  <c r="D707" i="8" s="1"/>
  <c r="N689" i="7"/>
  <c r="N569" i="7"/>
  <c r="P569" i="7" s="1"/>
  <c r="N935" i="7"/>
  <c r="N964" i="7"/>
  <c r="N880" i="7"/>
  <c r="N820" i="7"/>
  <c r="E971" i="8"/>
  <c r="E923" i="8"/>
  <c r="E863" i="8"/>
  <c r="E983" i="8"/>
  <c r="E935" i="8"/>
  <c r="E875" i="8"/>
  <c r="E994" i="8"/>
  <c r="E982" i="8"/>
  <c r="E970" i="8"/>
  <c r="E958" i="8"/>
  <c r="E946" i="8"/>
  <c r="E922" i="8"/>
  <c r="E910" i="8"/>
  <c r="E898" i="8"/>
  <c r="E833" i="8"/>
  <c r="E797" i="8"/>
  <c r="E785" i="8"/>
  <c r="E257" i="8"/>
  <c r="E197" i="8"/>
  <c r="E77" i="8"/>
  <c r="E545" i="8"/>
  <c r="E497" i="8"/>
  <c r="E832" i="8"/>
  <c r="E784" i="8"/>
  <c r="E736" i="8"/>
  <c r="E688" i="8"/>
  <c r="E640" i="8"/>
  <c r="E616" i="8"/>
  <c r="E544" i="8"/>
  <c r="E400" i="8"/>
  <c r="E304" i="8"/>
  <c r="E256" i="8"/>
  <c r="E112" i="8"/>
  <c r="E88" i="8"/>
  <c r="E968" i="8"/>
  <c r="E932" i="8"/>
  <c r="E920" i="8"/>
  <c r="E896" i="8"/>
  <c r="E869" i="8"/>
  <c r="E940" i="8"/>
  <c r="E880" i="8"/>
  <c r="E997" i="8"/>
  <c r="E973" i="8"/>
  <c r="E1008" i="8"/>
  <c r="E996" i="8"/>
  <c r="E984" i="8"/>
  <c r="E960" i="8"/>
  <c r="E936" i="8"/>
  <c r="E924" i="8"/>
  <c r="E912" i="8"/>
  <c r="E320" i="8"/>
  <c r="E236" i="8"/>
  <c r="E140" i="8"/>
  <c r="E44" i="8"/>
  <c r="E811" i="8"/>
  <c r="E787" i="8"/>
  <c r="E763" i="8"/>
  <c r="E535" i="8"/>
  <c r="E391" i="8"/>
  <c r="E379" i="8"/>
  <c r="E355" i="8"/>
  <c r="E331" i="8"/>
  <c r="E319" i="8"/>
  <c r="E283" i="8"/>
  <c r="E259" i="8"/>
  <c r="E235" i="8"/>
  <c r="E211" i="8"/>
  <c r="E187" i="8"/>
  <c r="E175" i="8"/>
  <c r="E163" i="8"/>
  <c r="E139" i="8"/>
  <c r="E115" i="8"/>
  <c r="E103" i="8"/>
  <c r="E91" i="8"/>
  <c r="E67" i="8"/>
  <c r="E43" i="8"/>
  <c r="E19" i="8"/>
  <c r="E740" i="8"/>
  <c r="E608" i="8"/>
  <c r="E188" i="8"/>
  <c r="E116" i="8"/>
  <c r="E20" i="8"/>
  <c r="E619" i="8"/>
  <c r="E846" i="8"/>
  <c r="E834" i="8"/>
  <c r="E714" i="8"/>
  <c r="E654" i="8"/>
  <c r="E630" i="8"/>
  <c r="E582" i="8"/>
  <c r="E534" i="8"/>
  <c r="E414" i="8"/>
  <c r="E366" i="8"/>
  <c r="E222" i="8"/>
  <c r="E966" i="8"/>
  <c r="E954" i="8"/>
  <c r="E882" i="8"/>
  <c r="E858" i="8"/>
  <c r="E632" i="8"/>
  <c r="E344" i="8"/>
  <c r="E200" i="8"/>
  <c r="E812" i="8"/>
  <c r="E332" i="8"/>
  <c r="E248" i="8"/>
  <c r="E307" i="8"/>
  <c r="E735" i="8"/>
  <c r="E651" i="8"/>
  <c r="E483" i="8"/>
  <c r="E447" i="8"/>
  <c r="E411" i="8"/>
  <c r="E927" i="8"/>
  <c r="E915" i="8"/>
  <c r="E891" i="8"/>
  <c r="E867" i="8"/>
  <c r="E855" i="8"/>
  <c r="E596" i="8"/>
  <c r="E272" i="8"/>
  <c r="E164" i="8"/>
  <c r="E56" i="8"/>
  <c r="E843" i="8"/>
  <c r="E771" i="8"/>
  <c r="E699" i="8"/>
  <c r="E603" i="8"/>
  <c r="E555" i="8"/>
  <c r="E531" i="8"/>
  <c r="E495" i="8"/>
  <c r="E387" i="8"/>
  <c r="E363" i="8"/>
  <c r="E231" i="8"/>
  <c r="E842" i="8"/>
  <c r="E830" i="8"/>
  <c r="E806" i="8"/>
  <c r="E782" i="8"/>
  <c r="E770" i="8"/>
  <c r="E758" i="8"/>
  <c r="E734" i="8"/>
  <c r="E710" i="8"/>
  <c r="E698" i="8"/>
  <c r="E686" i="8"/>
  <c r="E662" i="8"/>
  <c r="E638" i="8"/>
  <c r="E626" i="8"/>
  <c r="E614" i="8"/>
  <c r="E590" i="8"/>
  <c r="E566" i="8"/>
  <c r="E554" i="8"/>
  <c r="E542" i="8"/>
  <c r="E518" i="8"/>
  <c r="E494" i="8"/>
  <c r="E482" i="8"/>
  <c r="E470" i="8"/>
  <c r="E446" i="8"/>
  <c r="E422" i="8"/>
  <c r="E410" i="8"/>
  <c r="E398" i="8"/>
  <c r="E374" i="8"/>
  <c r="E350" i="8"/>
  <c r="E338" i="8"/>
  <c r="E326" i="8"/>
  <c r="E302" i="8"/>
  <c r="E278" i="8"/>
  <c r="E266" i="8"/>
  <c r="E254" i="8"/>
  <c r="E230" i="8"/>
  <c r="E206" i="8"/>
  <c r="E194" i="8"/>
  <c r="E182" i="8"/>
  <c r="E158" i="8"/>
  <c r="E134" i="8"/>
  <c r="E122" i="8"/>
  <c r="E110" i="8"/>
  <c r="E86" i="8"/>
  <c r="E62" i="8"/>
  <c r="E50" i="8"/>
  <c r="E38" i="8"/>
  <c r="E14" i="8"/>
  <c r="E998" i="8"/>
  <c r="E986" i="8"/>
  <c r="E974" i="8"/>
  <c r="E950" i="8"/>
  <c r="E926" i="8"/>
  <c r="E914" i="8"/>
  <c r="E902" i="8"/>
  <c r="E878" i="8"/>
  <c r="E854" i="8"/>
  <c r="E32" i="8"/>
  <c r="E819" i="8"/>
  <c r="E783" i="8"/>
  <c r="E747" i="8"/>
  <c r="E627" i="8"/>
  <c r="E567" i="8"/>
  <c r="E507" i="8"/>
  <c r="E435" i="8"/>
  <c r="E339" i="8"/>
  <c r="E817" i="8"/>
  <c r="E805" i="8"/>
  <c r="E793" i="8"/>
  <c r="E685" i="8"/>
  <c r="E673" i="8"/>
  <c r="E661" i="8"/>
  <c r="E613" i="8"/>
  <c r="E601" i="8"/>
  <c r="E589" i="8"/>
  <c r="E577" i="8"/>
  <c r="E541" i="8"/>
  <c r="E505" i="8"/>
  <c r="E433" i="8"/>
  <c r="E421" i="8"/>
  <c r="E373" i="8"/>
  <c r="E361" i="8"/>
  <c r="E301" i="8"/>
  <c r="E289" i="8"/>
  <c r="E205" i="8"/>
  <c r="E889" i="8"/>
  <c r="E308" i="8"/>
  <c r="E212" i="8"/>
  <c r="E128" i="8"/>
  <c r="E68" i="8"/>
  <c r="E840" i="8"/>
  <c r="E816" i="8"/>
  <c r="E792" i="8"/>
  <c r="E780" i="8"/>
  <c r="E768" i="8"/>
  <c r="E744" i="8"/>
  <c r="E720" i="8"/>
  <c r="E708" i="8"/>
  <c r="E696" i="8"/>
  <c r="E672" i="8"/>
  <c r="E660" i="8"/>
  <c r="E636" i="8"/>
  <c r="E600" i="8"/>
  <c r="E588" i="8"/>
  <c r="E564" i="8"/>
  <c r="E552" i="8"/>
  <c r="E456" i="8"/>
  <c r="E444" i="8"/>
  <c r="E432" i="8"/>
  <c r="E288" i="8"/>
  <c r="E276" i="8"/>
  <c r="E264" i="8"/>
  <c r="E240" i="8"/>
  <c r="E204" i="8"/>
  <c r="E888" i="8"/>
  <c r="E876" i="8"/>
  <c r="E864" i="8"/>
  <c r="E852" i="8"/>
  <c r="E788" i="8"/>
  <c r="E560" i="8"/>
  <c r="E284" i="8"/>
  <c r="E176" i="8"/>
  <c r="E92" i="8"/>
  <c r="E827" i="8"/>
  <c r="E815" i="8"/>
  <c r="E731" i="8"/>
  <c r="E707" i="8"/>
  <c r="E623" i="8"/>
  <c r="E587" i="8"/>
  <c r="E575" i="8"/>
  <c r="E527" i="8"/>
  <c r="E503" i="8"/>
  <c r="E395" i="8"/>
  <c r="E356" i="8"/>
  <c r="E260" i="8"/>
  <c r="E104" i="8"/>
  <c r="E838" i="8"/>
  <c r="E826" i="8"/>
  <c r="E814" i="8"/>
  <c r="E802" i="8"/>
  <c r="E778" i="8"/>
  <c r="E766" i="8"/>
  <c r="E754" i="8"/>
  <c r="E742" i="8"/>
  <c r="E730" i="8"/>
  <c r="E706" i="8"/>
  <c r="E694" i="8"/>
  <c r="E682" i="8"/>
  <c r="E670" i="8"/>
  <c r="E658" i="8"/>
  <c r="E634" i="8"/>
  <c r="E622" i="8"/>
  <c r="E610" i="8"/>
  <c r="E598" i="8"/>
  <c r="E586" i="8"/>
  <c r="E562" i="8"/>
  <c r="E550" i="8"/>
  <c r="E538" i="8"/>
  <c r="E526" i="8"/>
  <c r="E514" i="8"/>
  <c r="E490" i="8"/>
  <c r="E478" i="8"/>
  <c r="E466" i="8"/>
  <c r="E454" i="8"/>
  <c r="E442" i="8"/>
  <c r="E418" i="8"/>
  <c r="E406" i="8"/>
  <c r="E394" i="8"/>
  <c r="E382" i="8"/>
  <c r="E370" i="8"/>
  <c r="E346" i="8"/>
  <c r="E334" i="8"/>
  <c r="E322" i="8"/>
  <c r="E310" i="8"/>
  <c r="E298" i="8"/>
  <c r="E274" i="8"/>
  <c r="E262" i="8"/>
  <c r="E250" i="8"/>
  <c r="E238" i="8"/>
  <c r="E226" i="8"/>
  <c r="E202" i="8"/>
  <c r="E190" i="8"/>
  <c r="E178" i="8"/>
  <c r="E166" i="8"/>
  <c r="E154" i="8"/>
  <c r="E130" i="8"/>
  <c r="E118" i="8"/>
  <c r="E106" i="8"/>
  <c r="E94" i="8"/>
  <c r="E82" i="8"/>
  <c r="E58" i="8"/>
  <c r="E46" i="8"/>
  <c r="E34" i="8"/>
  <c r="E22" i="8"/>
  <c r="E10" i="8"/>
  <c r="E886" i="8"/>
  <c r="E874" i="8"/>
  <c r="E850" i="8"/>
  <c r="E825" i="8"/>
  <c r="E813" i="8"/>
  <c r="E801" i="8"/>
  <c r="E765" i="8"/>
  <c r="E753" i="8"/>
  <c r="E729" i="8"/>
  <c r="E717" i="8"/>
  <c r="E585" i="8"/>
  <c r="E561" i="8"/>
  <c r="E549" i="8"/>
  <c r="E969" i="8"/>
  <c r="E957" i="8"/>
  <c r="E933" i="8"/>
  <c r="E921" i="8"/>
  <c r="E897" i="8"/>
  <c r="E885" i="8"/>
  <c r="E873" i="8"/>
  <c r="E861" i="8"/>
  <c r="N1035" i="7"/>
  <c r="N1023" i="7"/>
  <c r="N1011" i="7"/>
  <c r="P1011" i="7" s="1"/>
  <c r="N999" i="7"/>
  <c r="N987" i="7"/>
  <c r="N975" i="7"/>
  <c r="P975" i="7" s="1"/>
  <c r="N963" i="7"/>
  <c r="N951" i="7"/>
  <c r="P951" i="7" s="1"/>
  <c r="N939" i="7"/>
  <c r="P939" i="7" s="1"/>
  <c r="N1034" i="7"/>
  <c r="N1022" i="7"/>
  <c r="P1022" i="7" s="1"/>
  <c r="N1010" i="7"/>
  <c r="P1010" i="7" s="1"/>
  <c r="D963" i="8" s="1"/>
  <c r="N998" i="7"/>
  <c r="P998" i="7" s="1"/>
  <c r="D951" i="8" s="1"/>
  <c r="N986" i="7"/>
  <c r="P986" i="7" s="1"/>
  <c r="N974" i="7"/>
  <c r="N962" i="7"/>
  <c r="N950" i="7"/>
  <c r="N938" i="7"/>
  <c r="P938" i="7" s="1"/>
  <c r="N992" i="7"/>
  <c r="N1033" i="7"/>
  <c r="N1021" i="7"/>
  <c r="P1021" i="7" s="1"/>
  <c r="D974" i="8" s="1"/>
  <c r="N1009" i="7"/>
  <c r="N925" i="7"/>
  <c r="P925" i="7" s="1"/>
  <c r="N913" i="7"/>
  <c r="P913" i="7" s="1"/>
  <c r="D870" i="8" s="1"/>
  <c r="N901" i="7"/>
  <c r="P901" i="7" s="1"/>
  <c r="N889" i="7"/>
  <c r="P889" i="7" s="1"/>
  <c r="D846" i="8" s="1"/>
  <c r="N877" i="7"/>
  <c r="N865" i="7"/>
  <c r="N853" i="7"/>
  <c r="N841" i="7"/>
  <c r="P841" i="7" s="1"/>
  <c r="N829" i="7"/>
  <c r="N817" i="7"/>
  <c r="N805" i="7"/>
  <c r="N967" i="7"/>
  <c r="N1032" i="7"/>
  <c r="P1032" i="7" s="1"/>
  <c r="N1020" i="7"/>
  <c r="P1020" i="7" s="1"/>
  <c r="D973" i="8" s="1"/>
  <c r="N1008" i="7"/>
  <c r="N996" i="7"/>
  <c r="P996" i="7" s="1"/>
  <c r="N984" i="7"/>
  <c r="N972" i="7"/>
  <c r="N960" i="7"/>
  <c r="N948" i="7"/>
  <c r="P948" i="7" s="1"/>
  <c r="N936" i="7"/>
  <c r="N773" i="7"/>
  <c r="N725" i="7"/>
  <c r="N1031" i="7"/>
  <c r="N1007" i="7"/>
  <c r="P1007" i="7" s="1"/>
  <c r="D960" i="8" s="1"/>
  <c r="N995" i="7"/>
  <c r="P995" i="7" s="1"/>
  <c r="N983" i="7"/>
  <c r="P983" i="7" s="1"/>
  <c r="D936" i="8" s="1"/>
  <c r="N971" i="7"/>
  <c r="P971" i="7" s="1"/>
  <c r="D927" i="8" s="1"/>
  <c r="N959" i="7"/>
  <c r="N947" i="7"/>
  <c r="N922" i="7"/>
  <c r="N910" i="7"/>
  <c r="P910" i="7" s="1"/>
  <c r="D867" i="8" s="1"/>
  <c r="N898" i="7"/>
  <c r="N886" i="7"/>
  <c r="N874" i="7"/>
  <c r="P874" i="7" s="1"/>
  <c r="D832" i="8" s="1"/>
  <c r="N862" i="7"/>
  <c r="N850" i="7"/>
  <c r="N838" i="7"/>
  <c r="P838" i="7" s="1"/>
  <c r="D797" i="8" s="1"/>
  <c r="N826" i="7"/>
  <c r="P826" i="7" s="1"/>
  <c r="N814" i="7"/>
  <c r="P814" i="7" s="1"/>
  <c r="N1041" i="7"/>
  <c r="P1041" i="7" s="1"/>
  <c r="D994" i="8" s="1"/>
  <c r="N1029" i="7"/>
  <c r="N1017" i="7"/>
  <c r="P1017" i="7" s="1"/>
  <c r="D970" i="8" s="1"/>
  <c r="N1005" i="7"/>
  <c r="P1005" i="7" s="1"/>
  <c r="D958" i="8" s="1"/>
  <c r="N993" i="7"/>
  <c r="N981" i="7"/>
  <c r="N969" i="7"/>
  <c r="P969" i="7" s="1"/>
  <c r="N957" i="7"/>
  <c r="N945" i="7"/>
  <c r="P945" i="7" s="1"/>
  <c r="D901" i="8" s="1"/>
  <c r="N933" i="7"/>
  <c r="P933" i="7" s="1"/>
  <c r="N921" i="7"/>
  <c r="P921" i="7" s="1"/>
  <c r="D878" i="8" s="1"/>
  <c r="N909" i="7"/>
  <c r="P909" i="7" s="1"/>
  <c r="N897" i="7"/>
  <c r="N885" i="7"/>
  <c r="N873" i="7"/>
  <c r="N861" i="7"/>
  <c r="P861" i="7" s="1"/>
  <c r="D819" i="8" s="1"/>
  <c r="N849" i="7"/>
  <c r="N837" i="7"/>
  <c r="N825" i="7"/>
  <c r="N813" i="7"/>
  <c r="N931" i="7"/>
  <c r="N919" i="7"/>
  <c r="P919" i="7" s="1"/>
  <c r="D876" i="8" s="1"/>
  <c r="N895" i="7"/>
  <c r="P895" i="7" s="1"/>
  <c r="D852" i="8" s="1"/>
  <c r="N883" i="7"/>
  <c r="P883" i="7" s="1"/>
  <c r="D840" i="8" s="1"/>
  <c r="N871" i="7"/>
  <c r="N859" i="7"/>
  <c r="N847" i="7"/>
  <c r="N835" i="7"/>
  <c r="P835" i="7" s="1"/>
  <c r="N811" i="7"/>
  <c r="N1038" i="7"/>
  <c r="P1038" i="7" s="1"/>
  <c r="N1026" i="7"/>
  <c r="P1026" i="7" s="1"/>
  <c r="D979" i="8" s="1"/>
  <c r="N1014" i="7"/>
  <c r="N1002" i="7"/>
  <c r="P1002" i="7" s="1"/>
  <c r="D955" i="8" s="1"/>
  <c r="N990" i="7"/>
  <c r="P990" i="7" s="1"/>
  <c r="N978" i="7"/>
  <c r="P978" i="7" s="1"/>
  <c r="D932" i="8" s="1"/>
  <c r="N966" i="7"/>
  <c r="P966" i="7" s="1"/>
  <c r="D922" i="8" s="1"/>
  <c r="N954" i="7"/>
  <c r="N942" i="7"/>
  <c r="N263" i="7"/>
  <c r="P263" i="7" s="1"/>
  <c r="N251" i="7"/>
  <c r="P251" i="7" s="1"/>
  <c r="N239" i="7"/>
  <c r="P239" i="7" s="1"/>
  <c r="N215" i="7"/>
  <c r="P215" i="7" s="1"/>
  <c r="N203" i="7"/>
  <c r="P203" i="7" s="1"/>
  <c r="N191" i="7"/>
  <c r="P191" i="7" s="1"/>
  <c r="D176" i="8" s="1"/>
  <c r="N167" i="7"/>
  <c r="P167" i="7" s="1"/>
  <c r="N155" i="7"/>
  <c r="P155" i="7" s="1"/>
  <c r="D140" i="8" s="1"/>
  <c r="N143" i="7"/>
  <c r="P143" i="7" s="1"/>
  <c r="D128" i="8" s="1"/>
  <c r="N119" i="7"/>
  <c r="P119" i="7" s="1"/>
  <c r="D104" i="8" s="1"/>
  <c r="N107" i="7"/>
  <c r="P107" i="7" s="1"/>
  <c r="D92" i="8" s="1"/>
  <c r="N95" i="7"/>
  <c r="P95" i="7" s="1"/>
  <c r="N71" i="7"/>
  <c r="P71" i="7" s="1"/>
  <c r="N59" i="7"/>
  <c r="P59" i="7" s="1"/>
  <c r="D46" i="8" s="1"/>
  <c r="N47" i="7"/>
  <c r="P47" i="7" s="1"/>
  <c r="N23" i="7"/>
  <c r="P23" i="7" s="1"/>
  <c r="N11" i="7"/>
  <c r="P11" i="7" s="1"/>
  <c r="N527" i="7"/>
  <c r="P527" i="7" s="1"/>
  <c r="D497" i="8" s="1"/>
  <c r="N503" i="7"/>
  <c r="P503" i="7" s="1"/>
  <c r="N479" i="7"/>
  <c r="P479" i="7" s="1"/>
  <c r="N443" i="7"/>
  <c r="P443" i="7" s="1"/>
  <c r="D418" i="8" s="1"/>
  <c r="N431" i="7"/>
  <c r="P431" i="7" s="1"/>
  <c r="D406" i="8" s="1"/>
  <c r="N407" i="7"/>
  <c r="P407" i="7" s="1"/>
  <c r="D382" i="8" s="1"/>
  <c r="N395" i="7"/>
  <c r="P395" i="7" s="1"/>
  <c r="D370" i="8" s="1"/>
  <c r="N383" i="7"/>
  <c r="P383" i="7" s="1"/>
  <c r="N359" i="7"/>
  <c r="P359" i="7" s="1"/>
  <c r="D334" i="8" s="1"/>
  <c r="P1014" i="7"/>
  <c r="N802" i="7"/>
  <c r="P802" i="7" s="1"/>
  <c r="N790" i="7"/>
  <c r="P790" i="7" s="1"/>
  <c r="D754" i="8" s="1"/>
  <c r="P923" i="7"/>
  <c r="D880" i="8" s="1"/>
  <c r="N789" i="7"/>
  <c r="P789" i="7" s="1"/>
  <c r="D753" i="8" s="1"/>
  <c r="N628" i="7"/>
  <c r="P628" i="7" s="1"/>
  <c r="N567" i="7"/>
  <c r="P567" i="7" s="1"/>
  <c r="D535" i="8" s="1"/>
  <c r="N687" i="7"/>
  <c r="P687" i="7" s="1"/>
  <c r="D652" i="8" s="1"/>
  <c r="N507" i="7"/>
  <c r="P507" i="7" s="1"/>
  <c r="N530" i="7"/>
  <c r="P530" i="7" s="1"/>
  <c r="N494" i="7"/>
  <c r="P494" i="7" s="1"/>
  <c r="D466" i="8" s="1"/>
  <c r="N482" i="7"/>
  <c r="P482" i="7" s="1"/>
  <c r="D454" i="8" s="1"/>
  <c r="N446" i="7"/>
  <c r="P446" i="7" s="1"/>
  <c r="D421" i="8" s="1"/>
  <c r="N911" i="7"/>
  <c r="P911" i="7" s="1"/>
  <c r="N899" i="7"/>
  <c r="P899" i="7" s="1"/>
  <c r="N887" i="7"/>
  <c r="P887" i="7" s="1"/>
  <c r="N863" i="7"/>
  <c r="P863" i="7" s="1"/>
  <c r="N851" i="7"/>
  <c r="P851" i="7" s="1"/>
  <c r="D809" i="8" s="1"/>
  <c r="N839" i="7"/>
  <c r="P839" i="7" s="1"/>
  <c r="D798" i="8" s="1"/>
  <c r="N827" i="7"/>
  <c r="P827" i="7" s="1"/>
  <c r="D787" i="8" s="1"/>
  <c r="N815" i="7"/>
  <c r="P815" i="7" s="1"/>
  <c r="P934" i="7"/>
  <c r="D891" i="8" s="1"/>
  <c r="P964" i="7"/>
  <c r="D920" i="8" s="1"/>
  <c r="N801" i="7"/>
  <c r="P801" i="7" s="1"/>
  <c r="D763" i="8" s="1"/>
  <c r="N777" i="7"/>
  <c r="P777" i="7" s="1"/>
  <c r="N765" i="7"/>
  <c r="P765" i="7" s="1"/>
  <c r="D729" i="8" s="1"/>
  <c r="N753" i="7"/>
  <c r="P753" i="7" s="1"/>
  <c r="N741" i="7"/>
  <c r="P741" i="7" s="1"/>
  <c r="N729" i="7"/>
  <c r="P729" i="7" s="1"/>
  <c r="N717" i="7"/>
  <c r="P717" i="7" s="1"/>
  <c r="N705" i="7"/>
  <c r="P705" i="7" s="1"/>
  <c r="D670" i="8" s="1"/>
  <c r="N693" i="7"/>
  <c r="P693" i="7" s="1"/>
  <c r="D658" i="8" s="1"/>
  <c r="N681" i="7"/>
  <c r="P681" i="7" s="1"/>
  <c r="N669" i="7"/>
  <c r="P669" i="7" s="1"/>
  <c r="N657" i="7"/>
  <c r="P657" i="7" s="1"/>
  <c r="D623" i="8" s="1"/>
  <c r="N645" i="7"/>
  <c r="P645" i="7" s="1"/>
  <c r="N633" i="7"/>
  <c r="P633" i="7" s="1"/>
  <c r="N621" i="7"/>
  <c r="P621" i="7" s="1"/>
  <c r="N609" i="7"/>
  <c r="P609" i="7" s="1"/>
  <c r="N597" i="7"/>
  <c r="P597" i="7" s="1"/>
  <c r="D564" i="8" s="1"/>
  <c r="N585" i="7"/>
  <c r="N573" i="7"/>
  <c r="P573" i="7" s="1"/>
  <c r="D541" i="8" s="1"/>
  <c r="N561" i="7"/>
  <c r="P561" i="7" s="1"/>
  <c r="N549" i="7"/>
  <c r="P549" i="7" s="1"/>
  <c r="N537" i="7"/>
  <c r="P537" i="7" s="1"/>
  <c r="D507" i="8" s="1"/>
  <c r="N650" i="7"/>
  <c r="P650" i="7" s="1"/>
  <c r="D616" i="8" s="1"/>
  <c r="N614" i="7"/>
  <c r="P614" i="7" s="1"/>
  <c r="N602" i="7"/>
  <c r="P602" i="7" s="1"/>
  <c r="N803" i="7"/>
  <c r="P803" i="7" s="1"/>
  <c r="D765" i="8" s="1"/>
  <c r="P922" i="7"/>
  <c r="P898" i="7"/>
  <c r="D855" i="8" s="1"/>
  <c r="P886" i="7"/>
  <c r="D843" i="8" s="1"/>
  <c r="N1040" i="7"/>
  <c r="P1040" i="7" s="1"/>
  <c r="N1028" i="7"/>
  <c r="P1028" i="7" s="1"/>
  <c r="N1016" i="7"/>
  <c r="P1016" i="7" s="1"/>
  <c r="D969" i="8" s="1"/>
  <c r="N1004" i="7"/>
  <c r="N980" i="7"/>
  <c r="P980" i="7" s="1"/>
  <c r="N968" i="7"/>
  <c r="P968" i="7" s="1"/>
  <c r="D924" i="8" s="1"/>
  <c r="N956" i="7"/>
  <c r="P956" i="7" s="1"/>
  <c r="D912" i="8" s="1"/>
  <c r="N944" i="7"/>
  <c r="N932" i="7"/>
  <c r="P932" i="7" s="1"/>
  <c r="D889" i="8" s="1"/>
  <c r="N920" i="7"/>
  <c r="N896" i="7"/>
  <c r="P896" i="7" s="1"/>
  <c r="D853" i="8" s="1"/>
  <c r="N884" i="7"/>
  <c r="P884" i="7" s="1"/>
  <c r="N872" i="7"/>
  <c r="P872" i="7" s="1"/>
  <c r="D830" i="8" s="1"/>
  <c r="N860" i="7"/>
  <c r="P860" i="7" s="1"/>
  <c r="N836" i="7"/>
  <c r="P836" i="7" s="1"/>
  <c r="N824" i="7"/>
  <c r="P824" i="7" s="1"/>
  <c r="N812" i="7"/>
  <c r="P812" i="7" s="1"/>
  <c r="N800" i="7"/>
  <c r="P800" i="7" s="1"/>
  <c r="P897" i="7"/>
  <c r="D854" i="8" s="1"/>
  <c r="P885" i="7"/>
  <c r="D842" i="8" s="1"/>
  <c r="P873" i="7"/>
  <c r="P849" i="7"/>
  <c r="P837" i="7"/>
  <c r="D796" i="8" s="1"/>
  <c r="P825" i="7"/>
  <c r="P813" i="7"/>
  <c r="N1039" i="7"/>
  <c r="P1039" i="7" s="1"/>
  <c r="N1027" i="7"/>
  <c r="P1027" i="7" s="1"/>
  <c r="N1015" i="7"/>
  <c r="P1015" i="7" s="1"/>
  <c r="D968" i="8" s="1"/>
  <c r="N1003" i="7"/>
  <c r="P1003" i="7" s="1"/>
  <c r="N991" i="7"/>
  <c r="N979" i="7"/>
  <c r="N955" i="7"/>
  <c r="N943" i="7"/>
  <c r="P920" i="7"/>
  <c r="P848" i="7"/>
  <c r="D806" i="8" s="1"/>
  <c r="P1033" i="7"/>
  <c r="D986" i="8" s="1"/>
  <c r="P1009" i="7"/>
  <c r="N774" i="7"/>
  <c r="P774" i="7" s="1"/>
  <c r="N726" i="7"/>
  <c r="P726" i="7" s="1"/>
  <c r="N690" i="7"/>
  <c r="P690" i="7" s="1"/>
  <c r="N606" i="7"/>
  <c r="P606" i="7" s="1"/>
  <c r="N570" i="7"/>
  <c r="P570" i="7" s="1"/>
  <c r="D538" i="8" s="1"/>
  <c r="N558" i="7"/>
  <c r="P558" i="7" s="1"/>
  <c r="D526" i="8" s="1"/>
  <c r="N462" i="7"/>
  <c r="P462" i="7" s="1"/>
  <c r="N450" i="7"/>
  <c r="P450" i="7" s="1"/>
  <c r="N269" i="7"/>
  <c r="P269" i="7" s="1"/>
  <c r="D248" i="8" s="1"/>
  <c r="N257" i="7"/>
  <c r="P257" i="7" s="1"/>
  <c r="D238" i="8" s="1"/>
  <c r="P221" i="7"/>
  <c r="D202" i="8" s="1"/>
  <c r="N209" i="7"/>
  <c r="P209" i="7" s="1"/>
  <c r="D190" i="8" s="1"/>
  <c r="N173" i="7"/>
  <c r="P173" i="7" s="1"/>
  <c r="D158" i="8" s="1"/>
  <c r="N161" i="7"/>
  <c r="P161" i="7" s="1"/>
  <c r="N125" i="7"/>
  <c r="P125" i="7" s="1"/>
  <c r="D110" i="8" s="1"/>
  <c r="N113" i="7"/>
  <c r="P113" i="7" s="1"/>
  <c r="N77" i="7"/>
  <c r="P77" i="7" s="1"/>
  <c r="N65" i="7"/>
  <c r="P65" i="7" s="1"/>
  <c r="N17" i="7"/>
  <c r="P17" i="7" s="1"/>
  <c r="N509" i="7"/>
  <c r="P509" i="7" s="1"/>
  <c r="N473" i="7"/>
  <c r="P473" i="7" s="1"/>
  <c r="N449" i="7"/>
  <c r="P449" i="7" s="1"/>
  <c r="D424" i="8" s="1"/>
  <c r="N413" i="7"/>
  <c r="P413" i="7" s="1"/>
  <c r="P401" i="7"/>
  <c r="N365" i="7"/>
  <c r="P365" i="7" s="1"/>
  <c r="N353" i="7"/>
  <c r="P353" i="7" s="1"/>
  <c r="N317" i="7"/>
  <c r="P317" i="7" s="1"/>
  <c r="N305" i="7"/>
  <c r="P305" i="7" s="1"/>
  <c r="N791" i="7"/>
  <c r="P791" i="7" s="1"/>
  <c r="N767" i="7"/>
  <c r="P767" i="7" s="1"/>
  <c r="D731" i="8" s="1"/>
  <c r="N755" i="7"/>
  <c r="P755" i="7" s="1"/>
  <c r="P972" i="7"/>
  <c r="D928" i="8" s="1"/>
  <c r="P959" i="7"/>
  <c r="D915" i="8" s="1"/>
  <c r="P947" i="7"/>
  <c r="P935" i="7"/>
  <c r="D892" i="8" s="1"/>
  <c r="P1031" i="7"/>
  <c r="D984" i="8" s="1"/>
  <c r="P1019" i="7"/>
  <c r="N1036" i="7"/>
  <c r="P1036" i="7" s="1"/>
  <c r="N1012" i="7"/>
  <c r="P1012" i="7" s="1"/>
  <c r="D965" i="8" s="1"/>
  <c r="N1000" i="7"/>
  <c r="P1000" i="7" s="1"/>
  <c r="N988" i="7"/>
  <c r="P988" i="7" s="1"/>
  <c r="N976" i="7"/>
  <c r="P976" i="7" s="1"/>
  <c r="N952" i="7"/>
  <c r="P952" i="7" s="1"/>
  <c r="N940" i="7"/>
  <c r="P940" i="7" s="1"/>
  <c r="D896" i="8" s="1"/>
  <c r="N928" i="7"/>
  <c r="P928" i="7" s="1"/>
  <c r="D885" i="8" s="1"/>
  <c r="N916" i="7"/>
  <c r="P916" i="7" s="1"/>
  <c r="N904" i="7"/>
  <c r="P904" i="7" s="1"/>
  <c r="D861" i="8" s="1"/>
  <c r="N892" i="7"/>
  <c r="P892" i="7" s="1"/>
  <c r="N868" i="7"/>
  <c r="P868" i="7" s="1"/>
  <c r="D826" i="8" s="1"/>
  <c r="N856" i="7"/>
  <c r="P856" i="7" s="1"/>
  <c r="D814" i="8" s="1"/>
  <c r="N844" i="7"/>
  <c r="P844" i="7" s="1"/>
  <c r="N832" i="7"/>
  <c r="P832" i="7" s="1"/>
  <c r="N808" i="7"/>
  <c r="P808" i="7" s="1"/>
  <c r="N796" i="7"/>
  <c r="P796" i="7" s="1"/>
  <c r="N784" i="7"/>
  <c r="P784" i="7" s="1"/>
  <c r="D748" i="8" s="1"/>
  <c r="N772" i="7"/>
  <c r="P772" i="7" s="1"/>
  <c r="D736" i="8" s="1"/>
  <c r="N760" i="7"/>
  <c r="P760" i="7" s="1"/>
  <c r="N748" i="7"/>
  <c r="P748" i="7" s="1"/>
  <c r="N736" i="7"/>
  <c r="P736" i="7" s="1"/>
  <c r="N724" i="7"/>
  <c r="P724" i="7" s="1"/>
  <c r="D688" i="8" s="1"/>
  <c r="N712" i="7"/>
  <c r="P712" i="7" s="1"/>
  <c r="D677" i="8" s="1"/>
  <c r="N700" i="7"/>
  <c r="P700" i="7" s="1"/>
  <c r="N688" i="7"/>
  <c r="P688" i="7" s="1"/>
  <c r="N676" i="7"/>
  <c r="P676" i="7" s="1"/>
  <c r="N664" i="7"/>
  <c r="P664" i="7" s="1"/>
  <c r="D630" i="8" s="1"/>
  <c r="N652" i="7"/>
  <c r="P652" i="7" s="1"/>
  <c r="N640" i="7"/>
  <c r="P640" i="7" s="1"/>
  <c r="N616" i="7"/>
  <c r="P616" i="7" s="1"/>
  <c r="N604" i="7"/>
  <c r="P604" i="7" s="1"/>
  <c r="N592" i="7"/>
  <c r="P592" i="7" s="1"/>
  <c r="N580" i="7"/>
  <c r="P580" i="7" s="1"/>
  <c r="N568" i="7"/>
  <c r="P568" i="7" s="1"/>
  <c r="N556" i="7"/>
  <c r="P556" i="7" s="1"/>
  <c r="N544" i="7"/>
  <c r="P544" i="7" s="1"/>
  <c r="D514" i="8" s="1"/>
  <c r="N532" i="7"/>
  <c r="P532" i="7" s="1"/>
  <c r="N520" i="7"/>
  <c r="P520" i="7" s="1"/>
  <c r="N508" i="7"/>
  <c r="P508" i="7" s="1"/>
  <c r="N496" i="7"/>
  <c r="P496" i="7" s="1"/>
  <c r="N484" i="7"/>
  <c r="P484" i="7" s="1"/>
  <c r="D456" i="8" s="1"/>
  <c r="N472" i="7"/>
  <c r="P472" i="7" s="1"/>
  <c r="N460" i="7"/>
  <c r="P460" i="7" s="1"/>
  <c r="N448" i="7"/>
  <c r="P448" i="7" s="1"/>
  <c r="N436" i="7"/>
  <c r="P436" i="7" s="1"/>
  <c r="N424" i="7"/>
  <c r="P424" i="7" s="1"/>
  <c r="N412" i="7"/>
  <c r="P412" i="7" s="1"/>
  <c r="D387" i="8" s="1"/>
  <c r="N400" i="7"/>
  <c r="P400" i="7" s="1"/>
  <c r="N388" i="7"/>
  <c r="P388" i="7" s="1"/>
  <c r="D363" i="8" s="1"/>
  <c r="N376" i="7"/>
  <c r="P376" i="7" s="1"/>
  <c r="N908" i="7"/>
  <c r="P908" i="7" s="1"/>
  <c r="N29" i="7"/>
  <c r="P29" i="7" s="1"/>
  <c r="P585" i="7"/>
  <c r="P994" i="7"/>
  <c r="P982" i="7"/>
  <c r="D935" i="8" s="1"/>
  <c r="P970" i="7"/>
  <c r="D926" i="8" s="1"/>
  <c r="P958" i="7"/>
  <c r="D914" i="8" s="1"/>
  <c r="P946" i="7"/>
  <c r="D902" i="8" s="1"/>
  <c r="P1006" i="7"/>
  <c r="N927" i="7"/>
  <c r="P927" i="7" s="1"/>
  <c r="N915" i="7"/>
  <c r="P915" i="7" s="1"/>
  <c r="N903" i="7"/>
  <c r="P903" i="7" s="1"/>
  <c r="N891" i="7"/>
  <c r="P891" i="7" s="1"/>
  <c r="N879" i="7"/>
  <c r="P879" i="7" s="1"/>
  <c r="N867" i="7"/>
  <c r="P867" i="7" s="1"/>
  <c r="D825" i="8" s="1"/>
  <c r="N855" i="7"/>
  <c r="P855" i="7" s="1"/>
  <c r="D813" i="8" s="1"/>
  <c r="N843" i="7"/>
  <c r="P843" i="7" s="1"/>
  <c r="D802" i="8" s="1"/>
  <c r="N831" i="7"/>
  <c r="P831" i="7" s="1"/>
  <c r="N819" i="7"/>
  <c r="P819" i="7" s="1"/>
  <c r="D780" i="8" s="1"/>
  <c r="N807" i="7"/>
  <c r="P807" i="7" s="1"/>
  <c r="D768" i="8" s="1"/>
  <c r="N795" i="7"/>
  <c r="P795" i="7" s="1"/>
  <c r="N783" i="7"/>
  <c r="P783" i="7" s="1"/>
  <c r="D747" i="8" s="1"/>
  <c r="N771" i="7"/>
  <c r="P771" i="7" s="1"/>
  <c r="D735" i="8" s="1"/>
  <c r="N759" i="7"/>
  <c r="P759" i="7" s="1"/>
  <c r="N747" i="7"/>
  <c r="P747" i="7" s="1"/>
  <c r="D711" i="8" s="1"/>
  <c r="N735" i="7"/>
  <c r="P735" i="7" s="1"/>
  <c r="D699" i="8" s="1"/>
  <c r="N723" i="7"/>
  <c r="P723" i="7" s="1"/>
  <c r="N711" i="7"/>
  <c r="P711" i="7" s="1"/>
  <c r="N699" i="7"/>
  <c r="P699" i="7" s="1"/>
  <c r="N675" i="7"/>
  <c r="P675" i="7" s="1"/>
  <c r="N663" i="7"/>
  <c r="P663" i="7" s="1"/>
  <c r="N651" i="7"/>
  <c r="P651" i="7" s="1"/>
  <c r="N639" i="7"/>
  <c r="P639" i="7" s="1"/>
  <c r="D605" i="8" s="1"/>
  <c r="N627" i="7"/>
  <c r="P627" i="7" s="1"/>
  <c r="D593" i="8" s="1"/>
  <c r="N615" i="7"/>
  <c r="P615" i="7" s="1"/>
  <c r="D582" i="8" s="1"/>
  <c r="N603" i="7"/>
  <c r="P603" i="7" s="1"/>
  <c r="N591" i="7"/>
  <c r="P591" i="7" s="1"/>
  <c r="D558" i="8" s="1"/>
  <c r="N579" i="7"/>
  <c r="P579" i="7" s="1"/>
  <c r="N555" i="7"/>
  <c r="P555" i="7" s="1"/>
  <c r="N543" i="7"/>
  <c r="P543" i="7" s="1"/>
  <c r="N531" i="7"/>
  <c r="P531" i="7" s="1"/>
  <c r="N519" i="7"/>
  <c r="P519" i="7" s="1"/>
  <c r="N495" i="7"/>
  <c r="P495" i="7" s="1"/>
  <c r="N483" i="7"/>
  <c r="P483" i="7" s="1"/>
  <c r="N471" i="7"/>
  <c r="P471" i="7" s="1"/>
  <c r="N459" i="7"/>
  <c r="P459" i="7" s="1"/>
  <c r="D432" i="8" s="1"/>
  <c r="N447" i="7"/>
  <c r="P447" i="7" s="1"/>
  <c r="D422" i="8" s="1"/>
  <c r="N435" i="7"/>
  <c r="P435" i="7" s="1"/>
  <c r="D410" i="8" s="1"/>
  <c r="N423" i="7"/>
  <c r="P423" i="7" s="1"/>
  <c r="D398" i="8" s="1"/>
  <c r="N411" i="7"/>
  <c r="P411" i="7" s="1"/>
  <c r="N399" i="7"/>
  <c r="P399" i="7" s="1"/>
  <c r="D374" i="8" s="1"/>
  <c r="N387" i="7"/>
  <c r="P387" i="7" s="1"/>
  <c r="N375" i="7"/>
  <c r="P375" i="7" s="1"/>
  <c r="D350" i="8" s="1"/>
  <c r="N363" i="7"/>
  <c r="P363" i="7" s="1"/>
  <c r="D338" i="8" s="1"/>
  <c r="N351" i="7"/>
  <c r="P351" i="7" s="1"/>
  <c r="D326" i="8" s="1"/>
  <c r="N339" i="7"/>
  <c r="P339" i="7" s="1"/>
  <c r="P880" i="7"/>
  <c r="D838" i="8" s="1"/>
  <c r="P820" i="7"/>
  <c r="D781" i="8" s="1"/>
  <c r="P993" i="7"/>
  <c r="D946" i="8" s="1"/>
  <c r="P981" i="7"/>
  <c r="P957" i="7"/>
  <c r="P1029" i="7"/>
  <c r="D982" i="8" s="1"/>
  <c r="N926" i="7"/>
  <c r="P926" i="7" s="1"/>
  <c r="N914" i="7"/>
  <c r="P914" i="7" s="1"/>
  <c r="N902" i="7"/>
  <c r="P902" i="7" s="1"/>
  <c r="N890" i="7"/>
  <c r="P890" i="7" s="1"/>
  <c r="D847" i="8" s="1"/>
  <c r="N878" i="7"/>
  <c r="P878" i="7" s="1"/>
  <c r="N866" i="7"/>
  <c r="P866" i="7" s="1"/>
  <c r="N854" i="7"/>
  <c r="P854" i="7" s="1"/>
  <c r="D812" i="8" s="1"/>
  <c r="N842" i="7"/>
  <c r="P842" i="7" s="1"/>
  <c r="N830" i="7"/>
  <c r="N818" i="7"/>
  <c r="P818" i="7" s="1"/>
  <c r="N806" i="7"/>
  <c r="P806" i="7" s="1"/>
  <c r="N794" i="7"/>
  <c r="P794" i="7" s="1"/>
  <c r="D758" i="8" s="1"/>
  <c r="N782" i="7"/>
  <c r="P782" i="7" s="1"/>
  <c r="N770" i="7"/>
  <c r="P770" i="7" s="1"/>
  <c r="D734" i="8" s="1"/>
  <c r="N758" i="7"/>
  <c r="P758" i="7" s="1"/>
  <c r="N746" i="7"/>
  <c r="P746" i="7" s="1"/>
  <c r="D710" i="8" s="1"/>
  <c r="N734" i="7"/>
  <c r="P734" i="7" s="1"/>
  <c r="D698" i="8" s="1"/>
  <c r="N722" i="7"/>
  <c r="P722" i="7" s="1"/>
  <c r="D686" i="8" s="1"/>
  <c r="N710" i="7"/>
  <c r="P710" i="7" s="1"/>
  <c r="N674" i="7"/>
  <c r="P674" i="7" s="1"/>
  <c r="D640" i="8" s="1"/>
  <c r="P992" i="7"/>
  <c r="D945" i="8" s="1"/>
  <c r="P944" i="7"/>
  <c r="P1004" i="7"/>
  <c r="N997" i="7"/>
  <c r="P997" i="7" s="1"/>
  <c r="D950" i="8" s="1"/>
  <c r="N985" i="7"/>
  <c r="P985" i="7" s="1"/>
  <c r="N973" i="7"/>
  <c r="P973" i="7" s="1"/>
  <c r="N961" i="7"/>
  <c r="P961" i="7" s="1"/>
  <c r="D917" i="8" s="1"/>
  <c r="N949" i="7"/>
  <c r="P949" i="7" s="1"/>
  <c r="N937" i="7"/>
  <c r="P937" i="7" s="1"/>
  <c r="D894" i="8" s="1"/>
  <c r="N793" i="7"/>
  <c r="P793" i="7" s="1"/>
  <c r="N781" i="7"/>
  <c r="P781" i="7" s="1"/>
  <c r="N769" i="7"/>
  <c r="P769" i="7" s="1"/>
  <c r="D733" i="8" s="1"/>
  <c r="N757" i="7"/>
  <c r="P757" i="7" s="1"/>
  <c r="N745" i="7"/>
  <c r="P745" i="7" s="1"/>
  <c r="N733" i="7"/>
  <c r="P733" i="7" s="1"/>
  <c r="N721" i="7"/>
  <c r="P721" i="7" s="1"/>
  <c r="D685" i="8" s="1"/>
  <c r="N709" i="7"/>
  <c r="P709" i="7" s="1"/>
  <c r="N697" i="7"/>
  <c r="P697" i="7" s="1"/>
  <c r="D662" i="8" s="1"/>
  <c r="N685" i="7"/>
  <c r="P685" i="7" s="1"/>
  <c r="N673" i="7"/>
  <c r="P673" i="7" s="1"/>
  <c r="N661" i="7"/>
  <c r="P661" i="7" s="1"/>
  <c r="D627" i="8" s="1"/>
  <c r="N649" i="7"/>
  <c r="P649" i="7" s="1"/>
  <c r="N637" i="7"/>
  <c r="P637" i="7" s="1"/>
  <c r="D603" i="8" s="1"/>
  <c r="N625" i="7"/>
  <c r="P625" i="7" s="1"/>
  <c r="N613" i="7"/>
  <c r="P613" i="7" s="1"/>
  <c r="D580" i="8" s="1"/>
  <c r="N601" i="7"/>
  <c r="P601" i="7" s="1"/>
  <c r="N589" i="7"/>
  <c r="P589" i="7" s="1"/>
  <c r="N577" i="7"/>
  <c r="P577" i="7" s="1"/>
  <c r="D545" i="8" s="1"/>
  <c r="N565" i="7"/>
  <c r="P565" i="7" s="1"/>
  <c r="D533" i="8" s="1"/>
  <c r="N553" i="7"/>
  <c r="P553" i="7" s="1"/>
  <c r="N541" i="7"/>
  <c r="P541" i="7" s="1"/>
  <c r="N529" i="7"/>
  <c r="P529" i="7" s="1"/>
  <c r="D499" i="8" s="1"/>
  <c r="N875" i="7"/>
  <c r="P875" i="7" s="1"/>
  <c r="D833" i="8" s="1"/>
  <c r="P786" i="7"/>
  <c r="D750" i="8" s="1"/>
  <c r="P738" i="7"/>
  <c r="D702" i="8" s="1"/>
  <c r="P830" i="7"/>
  <c r="P991" i="7"/>
  <c r="P979" i="7"/>
  <c r="D933" i="8" s="1"/>
  <c r="P967" i="7"/>
  <c r="D923" i="8" s="1"/>
  <c r="P955" i="7"/>
  <c r="P943" i="7"/>
  <c r="N924" i="7"/>
  <c r="P924" i="7" s="1"/>
  <c r="N912" i="7"/>
  <c r="P912" i="7" s="1"/>
  <c r="D869" i="8" s="1"/>
  <c r="N900" i="7"/>
  <c r="P900" i="7" s="1"/>
  <c r="D857" i="8" s="1"/>
  <c r="N756" i="7"/>
  <c r="P756" i="7" s="1"/>
  <c r="D720" i="8" s="1"/>
  <c r="N744" i="7"/>
  <c r="P744" i="7" s="1"/>
  <c r="D708" i="8" s="1"/>
  <c r="N612" i="7"/>
  <c r="P612" i="7" s="1"/>
  <c r="N588" i="7"/>
  <c r="P588" i="7" s="1"/>
  <c r="D555" i="8" s="1"/>
  <c r="N552" i="7"/>
  <c r="P552" i="7" s="1"/>
  <c r="N540" i="7"/>
  <c r="P540" i="7" s="1"/>
  <c r="N698" i="7"/>
  <c r="P698" i="7" s="1"/>
  <c r="N686" i="7"/>
  <c r="P686" i="7" s="1"/>
  <c r="D651" i="8" s="1"/>
  <c r="N662" i="7"/>
  <c r="P662" i="7" s="1"/>
  <c r="N638" i="7"/>
  <c r="P638" i="7" s="1"/>
  <c r="N626" i="7"/>
  <c r="P626" i="7" s="1"/>
  <c r="N590" i="7"/>
  <c r="P590" i="7" s="1"/>
  <c r="N578" i="7"/>
  <c r="P578" i="7" s="1"/>
  <c r="N566" i="7"/>
  <c r="P566" i="7" s="1"/>
  <c r="D534" i="8" s="1"/>
  <c r="N554" i="7"/>
  <c r="P554" i="7" s="1"/>
  <c r="N542" i="7"/>
  <c r="P542" i="7" s="1"/>
  <c r="N518" i="7"/>
  <c r="P518" i="7" s="1"/>
  <c r="D490" i="8" s="1"/>
  <c r="N506" i="7"/>
  <c r="P506" i="7" s="1"/>
  <c r="D478" i="8" s="1"/>
  <c r="N470" i="7"/>
  <c r="P470" i="7" s="1"/>
  <c r="D442" i="8" s="1"/>
  <c r="N458" i="7"/>
  <c r="P458" i="7" s="1"/>
  <c r="N517" i="7"/>
  <c r="P517" i="7" s="1"/>
  <c r="N505" i="7"/>
  <c r="P505" i="7" s="1"/>
  <c r="N493" i="7"/>
  <c r="P493" i="7" s="1"/>
  <c r="N481" i="7"/>
  <c r="P481" i="7" s="1"/>
  <c r="N469" i="7"/>
  <c r="P469" i="7" s="1"/>
  <c r="N457" i="7"/>
  <c r="P457" i="7" s="1"/>
  <c r="N445" i="7"/>
  <c r="P445" i="7" s="1"/>
  <c r="N433" i="7"/>
  <c r="P433" i="7" s="1"/>
  <c r="D408" i="8" s="1"/>
  <c r="N421" i="7"/>
  <c r="P421" i="7" s="1"/>
  <c r="N409" i="7"/>
  <c r="P409" i="7" s="1"/>
  <c r="N397" i="7"/>
  <c r="P397" i="7" s="1"/>
  <c r="N385" i="7"/>
  <c r="P385" i="7" s="1"/>
  <c r="N373" i="7"/>
  <c r="P373" i="7" s="1"/>
  <c r="N361" i="7"/>
  <c r="P361" i="7" s="1"/>
  <c r="N349" i="7"/>
  <c r="P349" i="7" s="1"/>
  <c r="N337" i="7"/>
  <c r="P337" i="7" s="1"/>
  <c r="N325" i="7"/>
  <c r="P325" i="7" s="1"/>
  <c r="N313" i="7"/>
  <c r="P313" i="7" s="1"/>
  <c r="D289" i="8" s="1"/>
  <c r="N301" i="7"/>
  <c r="P301" i="7" s="1"/>
  <c r="N289" i="7"/>
  <c r="P289" i="7" s="1"/>
  <c r="N277" i="7"/>
  <c r="P277" i="7" s="1"/>
  <c r="D256" i="8" s="1"/>
  <c r="N265" i="7"/>
  <c r="P265" i="7" s="1"/>
  <c r="N253" i="7"/>
  <c r="P253" i="7" s="1"/>
  <c r="N241" i="7"/>
  <c r="P241" i="7" s="1"/>
  <c r="D222" i="8" s="1"/>
  <c r="N229" i="7"/>
  <c r="P229" i="7" s="1"/>
  <c r="N217" i="7"/>
  <c r="P217" i="7" s="1"/>
  <c r="N205" i="7"/>
  <c r="P205" i="7" s="1"/>
  <c r="N193" i="7"/>
  <c r="P193" i="7" s="1"/>
  <c r="N181" i="7"/>
  <c r="P181" i="7" s="1"/>
  <c r="D166" i="8" s="1"/>
  <c r="N169" i="7"/>
  <c r="P169" i="7" s="1"/>
  <c r="D154" i="8" s="1"/>
  <c r="N157" i="7"/>
  <c r="P157" i="7" s="1"/>
  <c r="N145" i="7"/>
  <c r="P145" i="7" s="1"/>
  <c r="D130" i="8" s="1"/>
  <c r="N133" i="7"/>
  <c r="P133" i="7" s="1"/>
  <c r="D118" i="8" s="1"/>
  <c r="N121" i="7"/>
  <c r="P121" i="7" s="1"/>
  <c r="D106" i="8" s="1"/>
  <c r="N109" i="7"/>
  <c r="P109" i="7" s="1"/>
  <c r="D94" i="8" s="1"/>
  <c r="N97" i="7"/>
  <c r="P97" i="7" s="1"/>
  <c r="N85" i="7"/>
  <c r="P85" i="7" s="1"/>
  <c r="N73" i="7"/>
  <c r="P73" i="7" s="1"/>
  <c r="N61" i="7"/>
  <c r="P61" i="7" s="1"/>
  <c r="N49" i="7"/>
  <c r="P49" i="7" s="1"/>
  <c r="N37" i="7"/>
  <c r="P37" i="7" s="1"/>
  <c r="N25" i="7"/>
  <c r="P25" i="7" s="1"/>
  <c r="D14" i="8" s="1"/>
  <c r="N13" i="7"/>
  <c r="P13" i="7" s="1"/>
  <c r="N888" i="7"/>
  <c r="P888" i="7" s="1"/>
  <c r="N876" i="7"/>
  <c r="P876" i="7" s="1"/>
  <c r="N864" i="7"/>
  <c r="P864" i="7" s="1"/>
  <c r="N852" i="7"/>
  <c r="P852" i="7" s="1"/>
  <c r="N840" i="7"/>
  <c r="P840" i="7" s="1"/>
  <c r="N828" i="7"/>
  <c r="P828" i="7" s="1"/>
  <c r="D788" i="8" s="1"/>
  <c r="N816" i="7"/>
  <c r="P816" i="7" s="1"/>
  <c r="N804" i="7"/>
  <c r="P804" i="7" s="1"/>
  <c r="D766" i="8" s="1"/>
  <c r="N792" i="7"/>
  <c r="P792" i="7" s="1"/>
  <c r="N780" i="7"/>
  <c r="P780" i="7" s="1"/>
  <c r="D744" i="8" s="1"/>
  <c r="N768" i="7"/>
  <c r="P768" i="7" s="1"/>
  <c r="N732" i="7"/>
  <c r="P732" i="7" s="1"/>
  <c r="D696" i="8" s="1"/>
  <c r="N720" i="7"/>
  <c r="P720" i="7" s="1"/>
  <c r="N708" i="7"/>
  <c r="P708" i="7" s="1"/>
  <c r="D673" i="8" s="1"/>
  <c r="N696" i="7"/>
  <c r="P696" i="7" s="1"/>
  <c r="D661" i="8" s="1"/>
  <c r="N684" i="7"/>
  <c r="P684" i="7" s="1"/>
  <c r="N672" i="7"/>
  <c r="P672" i="7" s="1"/>
  <c r="D638" i="8" s="1"/>
  <c r="N660" i="7"/>
  <c r="P660" i="7" s="1"/>
  <c r="D626" i="8" s="1"/>
  <c r="N648" i="7"/>
  <c r="P648" i="7" s="1"/>
  <c r="D614" i="8" s="1"/>
  <c r="N636" i="7"/>
  <c r="P636" i="7" s="1"/>
  <c r="N624" i="7"/>
  <c r="P624" i="7" s="1"/>
  <c r="D590" i="8" s="1"/>
  <c r="N600" i="7"/>
  <c r="P600" i="7" s="1"/>
  <c r="D567" i="8" s="1"/>
  <c r="N576" i="7"/>
  <c r="P576" i="7" s="1"/>
  <c r="D544" i="8" s="1"/>
  <c r="N564" i="7"/>
  <c r="P564" i="7" s="1"/>
  <c r="N528" i="7"/>
  <c r="P528" i="7" s="1"/>
  <c r="N516" i="7"/>
  <c r="P516" i="7" s="1"/>
  <c r="N504" i="7"/>
  <c r="P504" i="7" s="1"/>
  <c r="N492" i="7"/>
  <c r="P492" i="7" s="1"/>
  <c r="N480" i="7"/>
  <c r="P480" i="7" s="1"/>
  <c r="N468" i="7"/>
  <c r="P468" i="7" s="1"/>
  <c r="N456" i="7"/>
  <c r="P456" i="7" s="1"/>
  <c r="N444" i="7"/>
  <c r="P444" i="7" s="1"/>
  <c r="N432" i="7"/>
  <c r="P432" i="7" s="1"/>
  <c r="D407" i="8" s="1"/>
  <c r="N420" i="7"/>
  <c r="P420" i="7" s="1"/>
  <c r="D395" i="8" s="1"/>
  <c r="N408" i="7"/>
  <c r="P408" i="7" s="1"/>
  <c r="N396" i="7"/>
  <c r="P396" i="7" s="1"/>
  <c r="N384" i="7"/>
  <c r="P384" i="7" s="1"/>
  <c r="N372" i="7"/>
  <c r="P372" i="7" s="1"/>
  <c r="N360" i="7"/>
  <c r="P360" i="7" s="1"/>
  <c r="N348" i="7"/>
  <c r="P348" i="7" s="1"/>
  <c r="N336" i="7"/>
  <c r="P336" i="7" s="1"/>
  <c r="N324" i="7"/>
  <c r="P324" i="7" s="1"/>
  <c r="N312" i="7"/>
  <c r="P312" i="7" s="1"/>
  <c r="D288" i="8" s="1"/>
  <c r="N300" i="7"/>
  <c r="P300" i="7" s="1"/>
  <c r="N288" i="7"/>
  <c r="P288" i="7" s="1"/>
  <c r="D266" i="8" s="1"/>
  <c r="N276" i="7"/>
  <c r="P276" i="7" s="1"/>
  <c r="N264" i="7"/>
  <c r="P264" i="7" s="1"/>
  <c r="D245" i="8" s="1"/>
  <c r="N252" i="7"/>
  <c r="P252" i="7" s="1"/>
  <c r="N240" i="7"/>
  <c r="P240" i="7" s="1"/>
  <c r="N228" i="7"/>
  <c r="P228" i="7" s="1"/>
  <c r="N216" i="7"/>
  <c r="P216" i="7" s="1"/>
  <c r="N204" i="7"/>
  <c r="P204" i="7" s="1"/>
  <c r="N192" i="7"/>
  <c r="P192" i="7" s="1"/>
  <c r="N180" i="7"/>
  <c r="P180" i="7" s="1"/>
  <c r="N168" i="7"/>
  <c r="P168" i="7" s="1"/>
  <c r="N156" i="7"/>
  <c r="P156" i="7" s="1"/>
  <c r="N144" i="7"/>
  <c r="P144" i="7" s="1"/>
  <c r="N132" i="7"/>
  <c r="P132" i="7" s="1"/>
  <c r="N120" i="7"/>
  <c r="P120" i="7" s="1"/>
  <c r="N108" i="7"/>
  <c r="P108" i="7" s="1"/>
  <c r="N96" i="7"/>
  <c r="P96" i="7" s="1"/>
  <c r="D82" i="8" s="1"/>
  <c r="N84" i="7"/>
  <c r="P84" i="7" s="1"/>
  <c r="N72" i="7"/>
  <c r="P72" i="7" s="1"/>
  <c r="D58" i="8" s="1"/>
  <c r="N60" i="7"/>
  <c r="P60" i="7" s="1"/>
  <c r="N48" i="7"/>
  <c r="P48" i="7" s="1"/>
  <c r="N36" i="7"/>
  <c r="P36" i="7" s="1"/>
  <c r="N24" i="7"/>
  <c r="P24" i="7" s="1"/>
  <c r="N12" i="7"/>
  <c r="P12" i="7" s="1"/>
  <c r="N347" i="7"/>
  <c r="P347" i="7" s="1"/>
  <c r="D322" i="8" s="1"/>
  <c r="N299" i="7"/>
  <c r="P299" i="7" s="1"/>
  <c r="D276" i="8" s="1"/>
  <c r="N785" i="7"/>
  <c r="P785" i="7" s="1"/>
  <c r="P773" i="7"/>
  <c r="D737" i="8" s="1"/>
  <c r="N737" i="7"/>
  <c r="P737" i="7" s="1"/>
  <c r="P725" i="7"/>
  <c r="P689" i="7"/>
  <c r="N605" i="7"/>
  <c r="P605" i="7" s="1"/>
  <c r="P877" i="7"/>
  <c r="D835" i="8" s="1"/>
  <c r="P865" i="7"/>
  <c r="P853" i="7"/>
  <c r="D811" i="8" s="1"/>
  <c r="P829" i="7"/>
  <c r="P817" i="7"/>
  <c r="D778" i="8" s="1"/>
  <c r="P805" i="7"/>
  <c r="P954" i="7"/>
  <c r="D910" i="8" s="1"/>
  <c r="P942" i="7"/>
  <c r="D898" i="8" s="1"/>
  <c r="N779" i="7"/>
  <c r="P779" i="7" s="1"/>
  <c r="N731" i="7"/>
  <c r="P731" i="7" s="1"/>
  <c r="N695" i="7"/>
  <c r="P695" i="7" s="1"/>
  <c r="D660" i="8" s="1"/>
  <c r="N659" i="7"/>
  <c r="P659" i="7" s="1"/>
  <c r="N647" i="7"/>
  <c r="P647" i="7" s="1"/>
  <c r="D613" i="8" s="1"/>
  <c r="N611" i="7"/>
  <c r="P611" i="7" s="1"/>
  <c r="N599" i="7"/>
  <c r="N575" i="7"/>
  <c r="P575" i="7" s="1"/>
  <c r="N563" i="7"/>
  <c r="N539" i="7"/>
  <c r="P539" i="7" s="1"/>
  <c r="N515" i="7"/>
  <c r="P515" i="7" s="1"/>
  <c r="N491" i="7"/>
  <c r="P491" i="7" s="1"/>
  <c r="N467" i="7"/>
  <c r="P467" i="7" s="1"/>
  <c r="N455" i="7"/>
  <c r="P455" i="7" s="1"/>
  <c r="N419" i="7"/>
  <c r="P419" i="7" s="1"/>
  <c r="D394" i="8" s="1"/>
  <c r="N371" i="7"/>
  <c r="P371" i="7" s="1"/>
  <c r="D346" i="8" s="1"/>
  <c r="N323" i="7"/>
  <c r="P323" i="7" s="1"/>
  <c r="D298" i="8" s="1"/>
  <c r="N275" i="7"/>
  <c r="P275" i="7" s="1"/>
  <c r="D254" i="8" s="1"/>
  <c r="N227" i="7"/>
  <c r="P227" i="7" s="1"/>
  <c r="N179" i="7"/>
  <c r="P179" i="7" s="1"/>
  <c r="D164" i="8" s="1"/>
  <c r="N131" i="7"/>
  <c r="P131" i="7" s="1"/>
  <c r="D116" i="8" s="1"/>
  <c r="N83" i="7"/>
  <c r="P83" i="7" s="1"/>
  <c r="N35" i="7"/>
  <c r="P35" i="7" s="1"/>
  <c r="N545" i="7"/>
  <c r="P545" i="7" s="1"/>
  <c r="N335" i="7"/>
  <c r="P335" i="7" s="1"/>
  <c r="D310" i="8" s="1"/>
  <c r="N778" i="7"/>
  <c r="P778" i="7" s="1"/>
  <c r="D742" i="8" s="1"/>
  <c r="N766" i="7"/>
  <c r="P766" i="7" s="1"/>
  <c r="D730" i="8" s="1"/>
  <c r="N754" i="7"/>
  <c r="P754" i="7" s="1"/>
  <c r="N742" i="7"/>
  <c r="P742" i="7" s="1"/>
  <c r="D706" i="8" s="1"/>
  <c r="N730" i="7"/>
  <c r="P730" i="7" s="1"/>
  <c r="D694" i="8" s="1"/>
  <c r="N718" i="7"/>
  <c r="P718" i="7" s="1"/>
  <c r="D682" i="8" s="1"/>
  <c r="N706" i="7"/>
  <c r="P706" i="7" s="1"/>
  <c r="N694" i="7"/>
  <c r="P694" i="7" s="1"/>
  <c r="N682" i="7"/>
  <c r="P682" i="7" s="1"/>
  <c r="N670" i="7"/>
  <c r="P670" i="7" s="1"/>
  <c r="D636" i="8" s="1"/>
  <c r="N658" i="7"/>
  <c r="P658" i="7" s="1"/>
  <c r="N646" i="7"/>
  <c r="P646" i="7" s="1"/>
  <c r="N634" i="7"/>
  <c r="P634" i="7" s="1"/>
  <c r="D600" i="8" s="1"/>
  <c r="N622" i="7"/>
  <c r="P622" i="7" s="1"/>
  <c r="D588" i="8" s="1"/>
  <c r="N610" i="7"/>
  <c r="P610" i="7" s="1"/>
  <c r="D577" i="8" s="1"/>
  <c r="N598" i="7"/>
  <c r="P598" i="7" s="1"/>
  <c r="D565" i="8" s="1"/>
  <c r="N586" i="7"/>
  <c r="P586" i="7" s="1"/>
  <c r="N574" i="7"/>
  <c r="P574" i="7" s="1"/>
  <c r="D542" i="8" s="1"/>
  <c r="N562" i="7"/>
  <c r="P562" i="7" s="1"/>
  <c r="N550" i="7"/>
  <c r="P550" i="7" s="1"/>
  <c r="D519" i="8" s="1"/>
  <c r="N538" i="7"/>
  <c r="P538" i="7" s="1"/>
  <c r="N526" i="7"/>
  <c r="P526" i="7" s="1"/>
  <c r="D496" i="8" s="1"/>
  <c r="N514" i="7"/>
  <c r="P514" i="7" s="1"/>
  <c r="D486" i="8" s="1"/>
  <c r="N502" i="7"/>
  <c r="P502" i="7" s="1"/>
  <c r="N490" i="7"/>
  <c r="P490" i="7" s="1"/>
  <c r="D462" i="8" s="1"/>
  <c r="N478" i="7"/>
  <c r="P478" i="7" s="1"/>
  <c r="N466" i="7"/>
  <c r="P466" i="7" s="1"/>
  <c r="D438" i="8" s="1"/>
  <c r="N454" i="7"/>
  <c r="P454" i="7" s="1"/>
  <c r="N442" i="7"/>
  <c r="P442" i="7" s="1"/>
  <c r="N430" i="7"/>
  <c r="P430" i="7" s="1"/>
  <c r="N418" i="7"/>
  <c r="P418" i="7" s="1"/>
  <c r="N406" i="7"/>
  <c r="P406" i="7" s="1"/>
  <c r="N394" i="7"/>
  <c r="P394" i="7" s="1"/>
  <c r="N382" i="7"/>
  <c r="P382" i="7" s="1"/>
  <c r="N370" i="7"/>
  <c r="P370" i="7" s="1"/>
  <c r="N358" i="7"/>
  <c r="P358" i="7" s="1"/>
  <c r="N346" i="7"/>
  <c r="P346" i="7" s="1"/>
  <c r="N334" i="7"/>
  <c r="P334" i="7" s="1"/>
  <c r="N322" i="7"/>
  <c r="P322" i="7" s="1"/>
  <c r="N310" i="7"/>
  <c r="P310" i="7" s="1"/>
  <c r="N298" i="7"/>
  <c r="P298" i="7" s="1"/>
  <c r="N286" i="7"/>
  <c r="P286" i="7" s="1"/>
  <c r="D264" i="8" s="1"/>
  <c r="N274" i="7"/>
  <c r="P274" i="7" s="1"/>
  <c r="N262" i="7"/>
  <c r="P262" i="7" s="1"/>
  <c r="N250" i="7"/>
  <c r="P250" i="7" s="1"/>
  <c r="D231" i="8" s="1"/>
  <c r="N238" i="7"/>
  <c r="P238" i="7" s="1"/>
  <c r="N226" i="7"/>
  <c r="P226" i="7" s="1"/>
  <c r="N214" i="7"/>
  <c r="P214" i="7" s="1"/>
  <c r="N202" i="7"/>
  <c r="P202" i="7" s="1"/>
  <c r="N190" i="7"/>
  <c r="P190" i="7" s="1"/>
  <c r="D175" i="8" s="1"/>
  <c r="N178" i="7"/>
  <c r="P178" i="7" s="1"/>
  <c r="D163" i="8" s="1"/>
  <c r="N166" i="7"/>
  <c r="P166" i="7" s="1"/>
  <c r="N154" i="7"/>
  <c r="P154" i="7" s="1"/>
  <c r="D139" i="8" s="1"/>
  <c r="N142" i="7"/>
  <c r="P142" i="7" s="1"/>
  <c r="N130" i="7"/>
  <c r="P130" i="7" s="1"/>
  <c r="D115" i="8" s="1"/>
  <c r="N118" i="7"/>
  <c r="P118" i="7" s="1"/>
  <c r="D103" i="8" s="1"/>
  <c r="N106" i="7"/>
  <c r="P106" i="7" s="1"/>
  <c r="D91" i="8" s="1"/>
  <c r="N94" i="7"/>
  <c r="P94" i="7" s="1"/>
  <c r="N82" i="7"/>
  <c r="P82" i="7" s="1"/>
  <c r="D68" i="8" s="1"/>
  <c r="N70" i="7"/>
  <c r="P70" i="7" s="1"/>
  <c r="D56" i="8" s="1"/>
  <c r="N58" i="7"/>
  <c r="P58" i="7" s="1"/>
  <c r="N46" i="7"/>
  <c r="P46" i="7" s="1"/>
  <c r="D34" i="8" s="1"/>
  <c r="N34" i="7"/>
  <c r="P34" i="7" s="1"/>
  <c r="N22" i="7"/>
  <c r="P22" i="7" s="1"/>
  <c r="N10" i="7"/>
  <c r="P10" i="7" s="1"/>
  <c r="N525" i="7"/>
  <c r="P525" i="7" s="1"/>
  <c r="N513" i="7"/>
  <c r="P513" i="7" s="1"/>
  <c r="N501" i="7"/>
  <c r="P501" i="7" s="1"/>
  <c r="N489" i="7"/>
  <c r="P489" i="7" s="1"/>
  <c r="D461" i="8" s="1"/>
  <c r="N477" i="7"/>
  <c r="P477" i="7" s="1"/>
  <c r="D449" i="8" s="1"/>
  <c r="N465" i="7"/>
  <c r="P465" i="7" s="1"/>
  <c r="N453" i="7"/>
  <c r="P453" i="7" s="1"/>
  <c r="N441" i="7"/>
  <c r="P441" i="7" s="1"/>
  <c r="N429" i="7"/>
  <c r="P429" i="7" s="1"/>
  <c r="N417" i="7"/>
  <c r="P417" i="7" s="1"/>
  <c r="N405" i="7"/>
  <c r="P405" i="7" s="1"/>
  <c r="N393" i="7"/>
  <c r="P393" i="7" s="1"/>
  <c r="N381" i="7"/>
  <c r="P381" i="7" s="1"/>
  <c r="D356" i="8" s="1"/>
  <c r="N369" i="7"/>
  <c r="P369" i="7" s="1"/>
  <c r="D344" i="8" s="1"/>
  <c r="N357" i="7"/>
  <c r="P357" i="7" s="1"/>
  <c r="D332" i="8" s="1"/>
  <c r="N345" i="7"/>
  <c r="P345" i="7" s="1"/>
  <c r="D320" i="8" s="1"/>
  <c r="N333" i="7"/>
  <c r="P333" i="7" s="1"/>
  <c r="D308" i="8" s="1"/>
  <c r="N321" i="7"/>
  <c r="P321" i="7" s="1"/>
  <c r="N309" i="7"/>
  <c r="P309" i="7" s="1"/>
  <c r="N297" i="7"/>
  <c r="P297" i="7" s="1"/>
  <c r="D274" i="8" s="1"/>
  <c r="N285" i="7"/>
  <c r="P285" i="7" s="1"/>
  <c r="N273" i="7"/>
  <c r="P273" i="7" s="1"/>
  <c r="N261" i="7"/>
  <c r="P261" i="7" s="1"/>
  <c r="N249" i="7"/>
  <c r="P249" i="7" s="1"/>
  <c r="D230" i="8" s="1"/>
  <c r="N237" i="7"/>
  <c r="P237" i="7" s="1"/>
  <c r="N225" i="7"/>
  <c r="P225" i="7" s="1"/>
  <c r="D206" i="8" s="1"/>
  <c r="N213" i="7"/>
  <c r="P213" i="7" s="1"/>
  <c r="D194" i="8" s="1"/>
  <c r="N201" i="7"/>
  <c r="P201" i="7" s="1"/>
  <c r="D182" i="8" s="1"/>
  <c r="N189" i="7"/>
  <c r="P189" i="7" s="1"/>
  <c r="D174" i="8" s="1"/>
  <c r="N177" i="7"/>
  <c r="P177" i="7" s="1"/>
  <c r="N165" i="7"/>
  <c r="P165" i="7" s="1"/>
  <c r="D150" i="8" s="1"/>
  <c r="N153" i="7"/>
  <c r="P153" i="7" s="1"/>
  <c r="D138" i="8" s="1"/>
  <c r="N141" i="7"/>
  <c r="P141" i="7" s="1"/>
  <c r="N129" i="7"/>
  <c r="P129" i="7" s="1"/>
  <c r="N117" i="7"/>
  <c r="P117" i="7" s="1"/>
  <c r="D102" i="8" s="1"/>
  <c r="N105" i="7"/>
  <c r="P105" i="7" s="1"/>
  <c r="N93" i="7"/>
  <c r="P93" i="7" s="1"/>
  <c r="N81" i="7"/>
  <c r="P81" i="7" s="1"/>
  <c r="D67" i="8" s="1"/>
  <c r="N69" i="7"/>
  <c r="P69" i="7" s="1"/>
  <c r="N57" i="7"/>
  <c r="P57" i="7" s="1"/>
  <c r="D44" i="8" s="1"/>
  <c r="N45" i="7"/>
  <c r="P45" i="7" s="1"/>
  <c r="N33" i="7"/>
  <c r="P33" i="7" s="1"/>
  <c r="D22" i="8" s="1"/>
  <c r="N21" i="7"/>
  <c r="P21" i="7" s="1"/>
  <c r="N9" i="7"/>
  <c r="P9" i="7" s="1"/>
  <c r="N653" i="7"/>
  <c r="P653" i="7" s="1"/>
  <c r="D619" i="8" s="1"/>
  <c r="N311" i="7"/>
  <c r="P311" i="7" s="1"/>
  <c r="P862" i="7"/>
  <c r="P850" i="7"/>
  <c r="P999" i="7"/>
  <c r="P987" i="7"/>
  <c r="D940" i="8" s="1"/>
  <c r="P963" i="7"/>
  <c r="P1035" i="7"/>
  <c r="P1023" i="7"/>
  <c r="D976" i="8" s="1"/>
  <c r="N788" i="7"/>
  <c r="P788" i="7" s="1"/>
  <c r="N776" i="7"/>
  <c r="P776" i="7" s="1"/>
  <c r="N764" i="7"/>
  <c r="P764" i="7" s="1"/>
  <c r="N752" i="7"/>
  <c r="P752" i="7" s="1"/>
  <c r="N740" i="7"/>
  <c r="P740" i="7" s="1"/>
  <c r="N728" i="7"/>
  <c r="P728" i="7" s="1"/>
  <c r="N716" i="7"/>
  <c r="P716" i="7" s="1"/>
  <c r="N704" i="7"/>
  <c r="P704" i="7" s="1"/>
  <c r="N692" i="7"/>
  <c r="P692" i="7" s="1"/>
  <c r="N680" i="7"/>
  <c r="P680" i="7" s="1"/>
  <c r="N668" i="7"/>
  <c r="P668" i="7" s="1"/>
  <c r="D634" i="8" s="1"/>
  <c r="N656" i="7"/>
  <c r="P656" i="7" s="1"/>
  <c r="D622" i="8" s="1"/>
  <c r="N644" i="7"/>
  <c r="P644" i="7" s="1"/>
  <c r="D610" i="8" s="1"/>
  <c r="N632" i="7"/>
  <c r="P632" i="7" s="1"/>
  <c r="D598" i="8" s="1"/>
  <c r="N620" i="7"/>
  <c r="P620" i="7" s="1"/>
  <c r="D587" i="8" s="1"/>
  <c r="N608" i="7"/>
  <c r="P608" i="7" s="1"/>
  <c r="D575" i="8" s="1"/>
  <c r="N596" i="7"/>
  <c r="P596" i="7" s="1"/>
  <c r="N584" i="7"/>
  <c r="P584" i="7" s="1"/>
  <c r="N572" i="7"/>
  <c r="P572" i="7" s="1"/>
  <c r="N560" i="7"/>
  <c r="P560" i="7" s="1"/>
  <c r="N548" i="7"/>
  <c r="P548" i="7" s="1"/>
  <c r="D518" i="8" s="1"/>
  <c r="N536" i="7"/>
  <c r="P536" i="7" s="1"/>
  <c r="N524" i="7"/>
  <c r="P524" i="7" s="1"/>
  <c r="D494" i="8" s="1"/>
  <c r="N512" i="7"/>
  <c r="P512" i="7" s="1"/>
  <c r="N500" i="7"/>
  <c r="P500" i="7" s="1"/>
  <c r="D472" i="8" s="1"/>
  <c r="N488" i="7"/>
  <c r="P488" i="7" s="1"/>
  <c r="N476" i="7"/>
  <c r="P476" i="7" s="1"/>
  <c r="N464" i="7"/>
  <c r="P464" i="7" s="1"/>
  <c r="N452" i="7"/>
  <c r="P452" i="7" s="1"/>
  <c r="D427" i="8" s="1"/>
  <c r="N440" i="7"/>
  <c r="P440" i="7" s="1"/>
  <c r="N428" i="7"/>
  <c r="P428" i="7" s="1"/>
  <c r="N416" i="7"/>
  <c r="P416" i="7" s="1"/>
  <c r="D391" i="8" s="1"/>
  <c r="N404" i="7"/>
  <c r="P404" i="7" s="1"/>
  <c r="D379" i="8" s="1"/>
  <c r="N287" i="7"/>
  <c r="P287" i="7" s="1"/>
  <c r="P974" i="7"/>
  <c r="P962" i="7"/>
  <c r="P950" i="7"/>
  <c r="P1034" i="7"/>
  <c r="N799" i="7"/>
  <c r="P799" i="7" s="1"/>
  <c r="N787" i="7"/>
  <c r="P787" i="7" s="1"/>
  <c r="D751" i="8" s="1"/>
  <c r="N775" i="7"/>
  <c r="P775" i="7" s="1"/>
  <c r="N763" i="7"/>
  <c r="P763" i="7" s="1"/>
  <c r="N751" i="7"/>
  <c r="P751" i="7" s="1"/>
  <c r="N739" i="7"/>
  <c r="P739" i="7" s="1"/>
  <c r="N727" i="7"/>
  <c r="P727" i="7" s="1"/>
  <c r="D691" i="8" s="1"/>
  <c r="N715" i="7"/>
  <c r="P715" i="7" s="1"/>
  <c r="N703" i="7"/>
  <c r="P703" i="7" s="1"/>
  <c r="N691" i="7"/>
  <c r="P691" i="7" s="1"/>
  <c r="N679" i="7"/>
  <c r="P679" i="7" s="1"/>
  <c r="N667" i="7"/>
  <c r="P667" i="7" s="1"/>
  <c r="N655" i="7"/>
  <c r="P655" i="7" s="1"/>
  <c r="N643" i="7"/>
  <c r="P643" i="7" s="1"/>
  <c r="N631" i="7"/>
  <c r="P631" i="7" s="1"/>
  <c r="N619" i="7"/>
  <c r="P619" i="7" s="1"/>
  <c r="D586" i="8" s="1"/>
  <c r="N607" i="7"/>
  <c r="P607" i="7" s="1"/>
  <c r="N595" i="7"/>
  <c r="P595" i="7" s="1"/>
  <c r="D562" i="8" s="1"/>
  <c r="N583" i="7"/>
  <c r="P583" i="7" s="1"/>
  <c r="N571" i="7"/>
  <c r="P571" i="7" s="1"/>
  <c r="N559" i="7"/>
  <c r="P559" i="7" s="1"/>
  <c r="D527" i="8" s="1"/>
  <c r="N547" i="7"/>
  <c r="P547" i="7" s="1"/>
  <c r="N535" i="7"/>
  <c r="P535" i="7" s="1"/>
  <c r="D505" i="8" s="1"/>
  <c r="N523" i="7"/>
  <c r="P523" i="7" s="1"/>
  <c r="N511" i="7"/>
  <c r="P511" i="7" s="1"/>
  <c r="D483" i="8" s="1"/>
  <c r="N499" i="7"/>
  <c r="P499" i="7" s="1"/>
  <c r="N487" i="7"/>
  <c r="P487" i="7" s="1"/>
  <c r="N475" i="7"/>
  <c r="P475" i="7" s="1"/>
  <c r="D447" i="8" s="1"/>
  <c r="N463" i="7"/>
  <c r="P463" i="7" s="1"/>
  <c r="D435" i="8" s="1"/>
  <c r="N451" i="7"/>
  <c r="P451" i="7" s="1"/>
  <c r="N439" i="7"/>
  <c r="P439" i="7" s="1"/>
  <c r="N427" i="7"/>
  <c r="P427" i="7" s="1"/>
  <c r="N415" i="7"/>
  <c r="P415" i="7" s="1"/>
  <c r="D390" i="8" s="1"/>
  <c r="N403" i="7"/>
  <c r="P403" i="7" s="1"/>
  <c r="N391" i="7"/>
  <c r="P391" i="7" s="1"/>
  <c r="D366" i="8" s="1"/>
  <c r="N379" i="7"/>
  <c r="P379" i="7" s="1"/>
  <c r="N367" i="7"/>
  <c r="P367" i="7" s="1"/>
  <c r="N355" i="7"/>
  <c r="P355" i="7" s="1"/>
  <c r="N343" i="7"/>
  <c r="P343" i="7" s="1"/>
  <c r="D318" i="8" s="1"/>
  <c r="N331" i="7"/>
  <c r="P331" i="7" s="1"/>
  <c r="N930" i="7"/>
  <c r="P930" i="7" s="1"/>
  <c r="N918" i="7"/>
  <c r="P918" i="7" s="1"/>
  <c r="D875" i="8" s="1"/>
  <c r="N906" i="7"/>
  <c r="P906" i="7" s="1"/>
  <c r="D863" i="8" s="1"/>
  <c r="N894" i="7"/>
  <c r="P894" i="7" s="1"/>
  <c r="N882" i="7"/>
  <c r="P882" i="7" s="1"/>
  <c r="N870" i="7"/>
  <c r="P870" i="7" s="1"/>
  <c r="N858" i="7"/>
  <c r="P858" i="7" s="1"/>
  <c r="D816" i="8" s="1"/>
  <c r="N846" i="7"/>
  <c r="P846" i="7" s="1"/>
  <c r="N834" i="7"/>
  <c r="P834" i="7" s="1"/>
  <c r="D793" i="8" s="1"/>
  <c r="N822" i="7"/>
  <c r="P822" i="7" s="1"/>
  <c r="D783" i="8" s="1"/>
  <c r="N810" i="7"/>
  <c r="P810" i="7" s="1"/>
  <c r="D771" i="8" s="1"/>
  <c r="N798" i="7"/>
  <c r="P798" i="7" s="1"/>
  <c r="D760" i="8" s="1"/>
  <c r="N762" i="7"/>
  <c r="P762" i="7" s="1"/>
  <c r="N750" i="7"/>
  <c r="P750" i="7" s="1"/>
  <c r="N714" i="7"/>
  <c r="P714" i="7" s="1"/>
  <c r="N702" i="7"/>
  <c r="P702" i="7" s="1"/>
  <c r="N678" i="7"/>
  <c r="P678" i="7" s="1"/>
  <c r="N666" i="7"/>
  <c r="P666" i="7" s="1"/>
  <c r="D632" i="8" s="1"/>
  <c r="N654" i="7"/>
  <c r="P654" i="7" s="1"/>
  <c r="N642" i="7"/>
  <c r="P642" i="7" s="1"/>
  <c r="D608" i="8" s="1"/>
  <c r="N618" i="7"/>
  <c r="P618" i="7" s="1"/>
  <c r="D585" i="8" s="1"/>
  <c r="N594" i="7"/>
  <c r="P594" i="7" s="1"/>
  <c r="D561" i="8" s="1"/>
  <c r="N582" i="7"/>
  <c r="P582" i="7" s="1"/>
  <c r="D550" i="8" s="1"/>
  <c r="N546" i="7"/>
  <c r="P546" i="7" s="1"/>
  <c r="N534" i="7"/>
  <c r="P534" i="7" s="1"/>
  <c r="N522" i="7"/>
  <c r="P522" i="7" s="1"/>
  <c r="N510" i="7"/>
  <c r="P510" i="7" s="1"/>
  <c r="D482" i="8" s="1"/>
  <c r="N498" i="7"/>
  <c r="P498" i="7" s="1"/>
  <c r="D470" i="8" s="1"/>
  <c r="N486" i="7"/>
  <c r="P486" i="7" s="1"/>
  <c r="N474" i="7"/>
  <c r="P474" i="7" s="1"/>
  <c r="D446" i="8" s="1"/>
  <c r="N438" i="7"/>
  <c r="P438" i="7" s="1"/>
  <c r="N426" i="7"/>
  <c r="P426" i="7" s="1"/>
  <c r="N414" i="7"/>
  <c r="P414" i="7" s="1"/>
  <c r="N402" i="7"/>
  <c r="P402" i="7" s="1"/>
  <c r="N390" i="7"/>
  <c r="P390" i="7" s="1"/>
  <c r="N378" i="7"/>
  <c r="P378" i="7" s="1"/>
  <c r="N366" i="7"/>
  <c r="P366" i="7" s="1"/>
  <c r="D341" i="8" s="1"/>
  <c r="N354" i="7"/>
  <c r="P354" i="7" s="1"/>
  <c r="N342" i="7"/>
  <c r="P342" i="7" s="1"/>
  <c r="N330" i="7"/>
  <c r="P330" i="7" s="1"/>
  <c r="N318" i="7"/>
  <c r="P318" i="7" s="1"/>
  <c r="D294" i="8" s="1"/>
  <c r="N306" i="7"/>
  <c r="P306" i="7" s="1"/>
  <c r="N294" i="7"/>
  <c r="P294" i="7" s="1"/>
  <c r="N282" i="7"/>
  <c r="P282" i="7" s="1"/>
  <c r="N270" i="7"/>
  <c r="P270" i="7" s="1"/>
  <c r="N258" i="7"/>
  <c r="P258" i="7" s="1"/>
  <c r="N246" i="7"/>
  <c r="P246" i="7" s="1"/>
  <c r="N234" i="7"/>
  <c r="P234" i="7" s="1"/>
  <c r="N222" i="7"/>
  <c r="P222" i="7" s="1"/>
  <c r="N210" i="7"/>
  <c r="P210" i="7" s="1"/>
  <c r="N198" i="7"/>
  <c r="P198" i="7" s="1"/>
  <c r="N186" i="7"/>
  <c r="P186" i="7" s="1"/>
  <c r="N174" i="7"/>
  <c r="P174" i="7" s="1"/>
  <c r="N162" i="7"/>
  <c r="P162" i="7" s="1"/>
  <c r="N150" i="7"/>
  <c r="P150" i="7" s="1"/>
  <c r="N138" i="7"/>
  <c r="P138" i="7" s="1"/>
  <c r="N126" i="7"/>
  <c r="P126" i="7" s="1"/>
  <c r="N114" i="7"/>
  <c r="P114" i="7" s="1"/>
  <c r="N102" i="7"/>
  <c r="P102" i="7" s="1"/>
  <c r="N90" i="7"/>
  <c r="P90" i="7" s="1"/>
  <c r="N78" i="7"/>
  <c r="P78" i="7" s="1"/>
  <c r="N66" i="7"/>
  <c r="P66" i="7" s="1"/>
  <c r="N54" i="7"/>
  <c r="P54" i="7" s="1"/>
  <c r="N42" i="7"/>
  <c r="P42" i="7" s="1"/>
  <c r="D31" i="8" s="1"/>
  <c r="N30" i="7"/>
  <c r="P30" i="7" s="1"/>
  <c r="D19" i="8" s="1"/>
  <c r="N18" i="7"/>
  <c r="P18" i="7" s="1"/>
  <c r="N6" i="7"/>
  <c r="P6" i="7" s="1"/>
  <c r="N749" i="7"/>
  <c r="P749" i="7" s="1"/>
  <c r="N641" i="7"/>
  <c r="P641" i="7" s="1"/>
  <c r="D607" i="8" s="1"/>
  <c r="P719" i="7"/>
  <c r="P707" i="7"/>
  <c r="D672" i="8" s="1"/>
  <c r="P671" i="7"/>
  <c r="P623" i="7"/>
  <c r="D589" i="8" s="1"/>
  <c r="P599" i="7"/>
  <c r="D566" i="8" s="1"/>
  <c r="N587" i="7"/>
  <c r="P587" i="7" s="1"/>
  <c r="D554" i="8" s="1"/>
  <c r="P563" i="7"/>
  <c r="D531" i="8" s="1"/>
  <c r="P931" i="7"/>
  <c r="D888" i="8" s="1"/>
  <c r="P871" i="7"/>
  <c r="D829" i="8" s="1"/>
  <c r="P859" i="7"/>
  <c r="D817" i="8" s="1"/>
  <c r="P847" i="7"/>
  <c r="D805" i="8" s="1"/>
  <c r="P811" i="7"/>
  <c r="P984" i="7"/>
  <c r="P960" i="7"/>
  <c r="P936" i="7"/>
  <c r="P1008" i="7"/>
  <c r="N1037" i="7"/>
  <c r="P1037" i="7" s="1"/>
  <c r="N1025" i="7"/>
  <c r="P1025" i="7" s="1"/>
  <c r="D978" i="8" s="1"/>
  <c r="N1013" i="7"/>
  <c r="P1013" i="7" s="1"/>
  <c r="N1001" i="7"/>
  <c r="P1001" i="7" s="1"/>
  <c r="D954" i="8" s="1"/>
  <c r="N989" i="7"/>
  <c r="P989" i="7" s="1"/>
  <c r="D942" i="8" s="1"/>
  <c r="N977" i="7"/>
  <c r="P977" i="7" s="1"/>
  <c r="N965" i="7"/>
  <c r="P965" i="7" s="1"/>
  <c r="D921" i="8" s="1"/>
  <c r="N953" i="7"/>
  <c r="P953" i="7" s="1"/>
  <c r="D909" i="8" s="1"/>
  <c r="N941" i="7"/>
  <c r="P941" i="7" s="1"/>
  <c r="D897" i="8" s="1"/>
  <c r="N929" i="7"/>
  <c r="P929" i="7" s="1"/>
  <c r="D886" i="8" s="1"/>
  <c r="N917" i="7"/>
  <c r="P917" i="7" s="1"/>
  <c r="D874" i="8" s="1"/>
  <c r="N905" i="7"/>
  <c r="P905" i="7" s="1"/>
  <c r="N893" i="7"/>
  <c r="P893" i="7" s="1"/>
  <c r="D850" i="8" s="1"/>
  <c r="N881" i="7"/>
  <c r="P881" i="7" s="1"/>
  <c r="D839" i="8" s="1"/>
  <c r="N869" i="7"/>
  <c r="P869" i="7" s="1"/>
  <c r="D827" i="8" s="1"/>
  <c r="N857" i="7"/>
  <c r="P857" i="7" s="1"/>
  <c r="D815" i="8" s="1"/>
  <c r="N845" i="7"/>
  <c r="P845" i="7" s="1"/>
  <c r="N833" i="7"/>
  <c r="P833" i="7" s="1"/>
  <c r="D792" i="8" s="1"/>
  <c r="N821" i="7"/>
  <c r="P821" i="7" s="1"/>
  <c r="D782" i="8" s="1"/>
  <c r="N809" i="7"/>
  <c r="P809" i="7" s="1"/>
  <c r="D770" i="8" s="1"/>
  <c r="N797" i="7"/>
  <c r="P797" i="7" s="1"/>
  <c r="N761" i="7"/>
  <c r="P761" i="7" s="1"/>
  <c r="D725" i="8" s="1"/>
  <c r="N713" i="7"/>
  <c r="P713" i="7" s="1"/>
  <c r="D678" i="8" s="1"/>
  <c r="N701" i="7"/>
  <c r="P701" i="7" s="1"/>
  <c r="N677" i="7"/>
  <c r="P677" i="7" s="1"/>
  <c r="N665" i="7"/>
  <c r="P665" i="7" s="1"/>
  <c r="N629" i="7"/>
  <c r="P629" i="7" s="1"/>
  <c r="N617" i="7"/>
  <c r="P617" i="7" s="1"/>
  <c r="N593" i="7"/>
  <c r="P593" i="7" s="1"/>
  <c r="D560" i="8" s="1"/>
  <c r="N581" i="7"/>
  <c r="P581" i="7" s="1"/>
  <c r="D549" i="8" s="1"/>
  <c r="N557" i="7"/>
  <c r="P557" i="7" s="1"/>
  <c r="N533" i="7"/>
  <c r="P533" i="7" s="1"/>
  <c r="D503" i="8" s="1"/>
  <c r="N521" i="7"/>
  <c r="P521" i="7" s="1"/>
  <c r="N497" i="7"/>
  <c r="P497" i="7" s="1"/>
  <c r="N485" i="7"/>
  <c r="P485" i="7" s="1"/>
  <c r="N461" i="7"/>
  <c r="P461" i="7" s="1"/>
  <c r="D433" i="8" s="1"/>
  <c r="N437" i="7"/>
  <c r="P437" i="7" s="1"/>
  <c r="N425" i="7"/>
  <c r="P425" i="7" s="1"/>
  <c r="D400" i="8" s="1"/>
  <c r="N389" i="7"/>
  <c r="P389" i="7" s="1"/>
  <c r="N377" i="7"/>
  <c r="P377" i="7" s="1"/>
  <c r="N341" i="7"/>
  <c r="P341" i="7" s="1"/>
  <c r="D316" i="8" s="1"/>
  <c r="N329" i="7"/>
  <c r="P329" i="7" s="1"/>
  <c r="D304" i="8" s="1"/>
  <c r="N293" i="7"/>
  <c r="P293" i="7" s="1"/>
  <c r="N281" i="7"/>
  <c r="P281" i="7" s="1"/>
  <c r="D260" i="8" s="1"/>
  <c r="N245" i="7"/>
  <c r="P245" i="7" s="1"/>
  <c r="D226" i="8" s="1"/>
  <c r="N233" i="7"/>
  <c r="P233" i="7" s="1"/>
  <c r="N197" i="7"/>
  <c r="P197" i="7" s="1"/>
  <c r="N185" i="7"/>
  <c r="P185" i="7" s="1"/>
  <c r="N149" i="7"/>
  <c r="P149" i="7" s="1"/>
  <c r="D134" i="8" s="1"/>
  <c r="N137" i="7"/>
  <c r="P137" i="7" s="1"/>
  <c r="D122" i="8" s="1"/>
  <c r="N101" i="7"/>
  <c r="P101" i="7" s="1"/>
  <c r="D86" i="8" s="1"/>
  <c r="N89" i="7"/>
  <c r="P89" i="7" s="1"/>
  <c r="N53" i="7"/>
  <c r="P53" i="7" s="1"/>
  <c r="N41" i="7"/>
  <c r="P41" i="7" s="1"/>
  <c r="N5" i="7"/>
  <c r="P5" i="7" s="1"/>
  <c r="N635" i="7"/>
  <c r="P635" i="7" s="1"/>
  <c r="D601" i="8" s="1"/>
  <c r="N392" i="7"/>
  <c r="P392" i="7" s="1"/>
  <c r="N380" i="7"/>
  <c r="P380" i="7" s="1"/>
  <c r="D355" i="8" s="1"/>
  <c r="N368" i="7"/>
  <c r="P368" i="7" s="1"/>
  <c r="N356" i="7"/>
  <c r="P356" i="7" s="1"/>
  <c r="D331" i="8" s="1"/>
  <c r="N344" i="7"/>
  <c r="P344" i="7" s="1"/>
  <c r="D319" i="8" s="1"/>
  <c r="N332" i="7"/>
  <c r="P332" i="7" s="1"/>
  <c r="D307" i="8" s="1"/>
  <c r="N320" i="7"/>
  <c r="P320" i="7" s="1"/>
  <c r="D296" i="8" s="1"/>
  <c r="N308" i="7"/>
  <c r="P308" i="7" s="1"/>
  <c r="D284" i="8" s="1"/>
  <c r="N296" i="7"/>
  <c r="P296" i="7" s="1"/>
  <c r="N284" i="7"/>
  <c r="P284" i="7" s="1"/>
  <c r="N272" i="7"/>
  <c r="P272" i="7" s="1"/>
  <c r="N260" i="7"/>
  <c r="P260" i="7" s="1"/>
  <c r="N248" i="7"/>
  <c r="P248" i="7" s="1"/>
  <c r="N236" i="7"/>
  <c r="P236" i="7" s="1"/>
  <c r="N224" i="7"/>
  <c r="P224" i="7" s="1"/>
  <c r="D205" i="8" s="1"/>
  <c r="N212" i="7"/>
  <c r="P212" i="7" s="1"/>
  <c r="N200" i="7"/>
  <c r="P200" i="7" s="1"/>
  <c r="N188" i="7"/>
  <c r="P188" i="7" s="1"/>
  <c r="N176" i="7"/>
  <c r="P176" i="7" s="1"/>
  <c r="D161" i="8" s="1"/>
  <c r="N164" i="7"/>
  <c r="P164" i="7" s="1"/>
  <c r="D149" i="8" s="1"/>
  <c r="N152" i="7"/>
  <c r="P152" i="7" s="1"/>
  <c r="N140" i="7"/>
  <c r="P140" i="7" s="1"/>
  <c r="N128" i="7"/>
  <c r="P128" i="7" s="1"/>
  <c r="N116" i="7"/>
  <c r="P116" i="7" s="1"/>
  <c r="N104" i="7"/>
  <c r="P104" i="7" s="1"/>
  <c r="N92" i="7"/>
  <c r="P92" i="7" s="1"/>
  <c r="D78" i="8" s="1"/>
  <c r="N80" i="7"/>
  <c r="P80" i="7" s="1"/>
  <c r="D66" i="8" s="1"/>
  <c r="N68" i="7"/>
  <c r="P68" i="7" s="1"/>
  <c r="N56" i="7"/>
  <c r="P56" i="7" s="1"/>
  <c r="D43" i="8" s="1"/>
  <c r="N44" i="7"/>
  <c r="P44" i="7" s="1"/>
  <c r="N32" i="7"/>
  <c r="P32" i="7" s="1"/>
  <c r="N20" i="7"/>
  <c r="P20" i="7" s="1"/>
  <c r="D10" i="8" s="1"/>
  <c r="N8" i="7"/>
  <c r="P8" i="7" s="1"/>
  <c r="N319" i="7"/>
  <c r="P319" i="7" s="1"/>
  <c r="N307" i="7"/>
  <c r="P307" i="7" s="1"/>
  <c r="D283" i="8" s="1"/>
  <c r="N295" i="7"/>
  <c r="P295" i="7" s="1"/>
  <c r="D272" i="8" s="1"/>
  <c r="N283" i="7"/>
  <c r="P283" i="7" s="1"/>
  <c r="D262" i="8" s="1"/>
  <c r="N271" i="7"/>
  <c r="P271" i="7" s="1"/>
  <c r="D250" i="8" s="1"/>
  <c r="N259" i="7"/>
  <c r="P259" i="7" s="1"/>
  <c r="D240" i="8" s="1"/>
  <c r="N247" i="7"/>
  <c r="P247" i="7" s="1"/>
  <c r="N235" i="7"/>
  <c r="P235" i="7" s="1"/>
  <c r="N223" i="7"/>
  <c r="P223" i="7" s="1"/>
  <c r="D204" i="8" s="1"/>
  <c r="N211" i="7"/>
  <c r="P211" i="7" s="1"/>
  <c r="N199" i="7"/>
  <c r="P199" i="7" s="1"/>
  <c r="N187" i="7"/>
  <c r="P187" i="7" s="1"/>
  <c r="N175" i="7"/>
  <c r="P175" i="7" s="1"/>
  <c r="N163" i="7"/>
  <c r="P163" i="7" s="1"/>
  <c r="N151" i="7"/>
  <c r="P151" i="7" s="1"/>
  <c r="N139" i="7"/>
  <c r="P139" i="7" s="1"/>
  <c r="N127" i="7"/>
  <c r="P127" i="7" s="1"/>
  <c r="D112" i="8" s="1"/>
  <c r="N115" i="7"/>
  <c r="P115" i="7" s="1"/>
  <c r="N103" i="7"/>
  <c r="P103" i="7" s="1"/>
  <c r="D88" i="8" s="1"/>
  <c r="N91" i="7"/>
  <c r="P91" i="7" s="1"/>
  <c r="D77" i="8" s="1"/>
  <c r="N79" i="7"/>
  <c r="P79" i="7" s="1"/>
  <c r="D65" i="8" s="1"/>
  <c r="N67" i="7"/>
  <c r="P67" i="7" s="1"/>
  <c r="D53" i="8" s="1"/>
  <c r="N55" i="7"/>
  <c r="P55" i="7" s="1"/>
  <c r="N43" i="7"/>
  <c r="P43" i="7" s="1"/>
  <c r="D32" i="8" s="1"/>
  <c r="N31" i="7"/>
  <c r="P31" i="7" s="1"/>
  <c r="D20" i="8" s="1"/>
  <c r="N19" i="7"/>
  <c r="P19" i="7" s="1"/>
  <c r="N7" i="7"/>
  <c r="P7" i="7" s="1"/>
  <c r="N364" i="7"/>
  <c r="P364" i="7" s="1"/>
  <c r="D339" i="8" s="1"/>
  <c r="N352" i="7"/>
  <c r="P352" i="7" s="1"/>
  <c r="N340" i="7"/>
  <c r="P340" i="7" s="1"/>
  <c r="N328" i="7"/>
  <c r="P328" i="7" s="1"/>
  <c r="N316" i="7"/>
  <c r="P316" i="7" s="1"/>
  <c r="N304" i="7"/>
  <c r="P304" i="7" s="1"/>
  <c r="D280" i="8" s="1"/>
  <c r="N292" i="7"/>
  <c r="P292" i="7" s="1"/>
  <c r="D270" i="8" s="1"/>
  <c r="N280" i="7"/>
  <c r="P280" i="7" s="1"/>
  <c r="D259" i="8" s="1"/>
  <c r="N268" i="7"/>
  <c r="P268" i="7" s="1"/>
  <c r="D247" i="8" s="1"/>
  <c r="N256" i="7"/>
  <c r="P256" i="7" s="1"/>
  <c r="N244" i="7"/>
  <c r="P244" i="7" s="1"/>
  <c r="N232" i="7"/>
  <c r="P232" i="7" s="1"/>
  <c r="N220" i="7"/>
  <c r="P220" i="7" s="1"/>
  <c r="N208" i="7"/>
  <c r="P208" i="7" s="1"/>
  <c r="N196" i="7"/>
  <c r="P196" i="7" s="1"/>
  <c r="D178" i="8" s="1"/>
  <c r="N184" i="7"/>
  <c r="P184" i="7" s="1"/>
  <c r="N172" i="7"/>
  <c r="P172" i="7" s="1"/>
  <c r="N160" i="7"/>
  <c r="P160" i="7" s="1"/>
  <c r="N148" i="7"/>
  <c r="P148" i="7" s="1"/>
  <c r="N136" i="7"/>
  <c r="P136" i="7" s="1"/>
  <c r="N124" i="7"/>
  <c r="P124" i="7" s="1"/>
  <c r="N112" i="7"/>
  <c r="P112" i="7" s="1"/>
  <c r="N100" i="7"/>
  <c r="P100" i="7" s="1"/>
  <c r="N88" i="7"/>
  <c r="P88" i="7" s="1"/>
  <c r="N76" i="7"/>
  <c r="P76" i="7" s="1"/>
  <c r="D62" i="8" s="1"/>
  <c r="N64" i="7"/>
  <c r="P64" i="7" s="1"/>
  <c r="D50" i="8" s="1"/>
  <c r="N52" i="7"/>
  <c r="P52" i="7" s="1"/>
  <c r="N40" i="7"/>
  <c r="P40" i="7" s="1"/>
  <c r="N28" i="7"/>
  <c r="P28" i="7" s="1"/>
  <c r="N16" i="7"/>
  <c r="P16" i="7" s="1"/>
  <c r="N4" i="7"/>
  <c r="P4" i="7" s="1"/>
  <c r="N327" i="7"/>
  <c r="P327" i="7" s="1"/>
  <c r="D302" i="8" s="1"/>
  <c r="N315" i="7"/>
  <c r="P315" i="7" s="1"/>
  <c r="N303" i="7"/>
  <c r="P303" i="7" s="1"/>
  <c r="N291" i="7"/>
  <c r="P291" i="7" s="1"/>
  <c r="N279" i="7"/>
  <c r="P279" i="7" s="1"/>
  <c r="N267" i="7"/>
  <c r="P267" i="7" s="1"/>
  <c r="N255" i="7"/>
  <c r="P255" i="7" s="1"/>
  <c r="D236" i="8" s="1"/>
  <c r="N243" i="7"/>
  <c r="P243" i="7" s="1"/>
  <c r="N231" i="7"/>
  <c r="P231" i="7" s="1"/>
  <c r="D212" i="8" s="1"/>
  <c r="N219" i="7"/>
  <c r="P219" i="7" s="1"/>
  <c r="D200" i="8" s="1"/>
  <c r="N207" i="7"/>
  <c r="P207" i="7" s="1"/>
  <c r="D188" i="8" s="1"/>
  <c r="N195" i="7"/>
  <c r="P195" i="7" s="1"/>
  <c r="N183" i="7"/>
  <c r="P183" i="7" s="1"/>
  <c r="N171" i="7"/>
  <c r="P171" i="7" s="1"/>
  <c r="N159" i="7"/>
  <c r="P159" i="7" s="1"/>
  <c r="N147" i="7"/>
  <c r="P147" i="7" s="1"/>
  <c r="N135" i="7"/>
  <c r="P135" i="7" s="1"/>
  <c r="N123" i="7"/>
  <c r="P123" i="7" s="1"/>
  <c r="N111" i="7"/>
  <c r="P111" i="7" s="1"/>
  <c r="N99" i="7"/>
  <c r="P99" i="7" s="1"/>
  <c r="N87" i="7"/>
  <c r="P87" i="7" s="1"/>
  <c r="N75" i="7"/>
  <c r="P75" i="7" s="1"/>
  <c r="N63" i="7"/>
  <c r="P63" i="7" s="1"/>
  <c r="N51" i="7"/>
  <c r="P51" i="7" s="1"/>
  <c r="N39" i="7"/>
  <c r="P39" i="7" s="1"/>
  <c r="D28" i="8" s="1"/>
  <c r="N27" i="7"/>
  <c r="P27" i="7" s="1"/>
  <c r="D16" i="8" s="1"/>
  <c r="N15" i="7"/>
  <c r="P15" i="7" s="1"/>
  <c r="N3" i="7"/>
  <c r="P3" i="7" s="1"/>
  <c r="N434" i="7"/>
  <c r="P434" i="7" s="1"/>
  <c r="N422" i="7"/>
  <c r="P422" i="7" s="1"/>
  <c r="N410" i="7"/>
  <c r="P410" i="7" s="1"/>
  <c r="N398" i="7"/>
  <c r="P398" i="7" s="1"/>
  <c r="D373" i="8" s="1"/>
  <c r="N386" i="7"/>
  <c r="P386" i="7" s="1"/>
  <c r="D361" i="8" s="1"/>
  <c r="N374" i="7"/>
  <c r="P374" i="7" s="1"/>
  <c r="N362" i="7"/>
  <c r="P362" i="7" s="1"/>
  <c r="N350" i="7"/>
  <c r="P350" i="7" s="1"/>
  <c r="N338" i="7"/>
  <c r="P338" i="7" s="1"/>
  <c r="D313" i="8" s="1"/>
  <c r="N326" i="7"/>
  <c r="P326" i="7" s="1"/>
  <c r="D301" i="8" s="1"/>
  <c r="N314" i="7"/>
  <c r="P314" i="7" s="1"/>
  <c r="N302" i="7"/>
  <c r="P302" i="7" s="1"/>
  <c r="D278" i="8" s="1"/>
  <c r="N290" i="7"/>
  <c r="P290" i="7" s="1"/>
  <c r="N278" i="7"/>
  <c r="P278" i="7" s="1"/>
  <c r="D257" i="8" s="1"/>
  <c r="N266" i="7"/>
  <c r="P266" i="7" s="1"/>
  <c r="N254" i="7"/>
  <c r="P254" i="7" s="1"/>
  <c r="D235" i="8" s="1"/>
  <c r="N242" i="7"/>
  <c r="P242" i="7" s="1"/>
  <c r="N230" i="7"/>
  <c r="P230" i="7" s="1"/>
  <c r="D211" i="8" s="1"/>
  <c r="N218" i="7"/>
  <c r="P218" i="7" s="1"/>
  <c r="N206" i="7"/>
  <c r="P206" i="7" s="1"/>
  <c r="D187" i="8" s="1"/>
  <c r="N194" i="7"/>
  <c r="P194" i="7" s="1"/>
  <c r="N182" i="7"/>
  <c r="P182" i="7" s="1"/>
  <c r="N170" i="7"/>
  <c r="P170" i="7" s="1"/>
  <c r="N158" i="7"/>
  <c r="P158" i="7" s="1"/>
  <c r="N146" i="7"/>
  <c r="P146" i="7" s="1"/>
  <c r="N134" i="7"/>
  <c r="P134" i="7" s="1"/>
  <c r="N122" i="7"/>
  <c r="P122" i="7" s="1"/>
  <c r="N110" i="7"/>
  <c r="P110" i="7" s="1"/>
  <c r="N98" i="7"/>
  <c r="P98" i="7" s="1"/>
  <c r="N86" i="7"/>
  <c r="P86" i="7" s="1"/>
  <c r="N74" i="7"/>
  <c r="P74" i="7" s="1"/>
  <c r="N62" i="7"/>
  <c r="P62" i="7" s="1"/>
  <c r="N50" i="7"/>
  <c r="P50" i="7" s="1"/>
  <c r="D38" i="8" s="1"/>
  <c r="N38" i="7"/>
  <c r="P38" i="7" s="1"/>
  <c r="N26" i="7"/>
  <c r="P26" i="7" s="1"/>
  <c r="N14" i="7"/>
  <c r="P14" i="7" s="1"/>
  <c r="D6" i="8" s="1"/>
  <c r="P2" i="7"/>
  <c r="D947" i="8" l="1"/>
  <c r="D444" i="8"/>
  <c r="D90" i="8"/>
  <c r="D611" i="8"/>
  <c r="D242" i="8"/>
  <c r="D151" i="8"/>
  <c r="D386" i="8"/>
  <c r="D949" i="8"/>
  <c r="D624" i="8"/>
  <c r="D579" i="8"/>
  <c r="D745" i="8"/>
  <c r="D992" i="8"/>
  <c r="D981" i="8"/>
  <c r="D517" i="8"/>
  <c r="D849" i="8"/>
  <c r="D42" i="8"/>
  <c r="D388" i="8"/>
  <c r="D506" i="8"/>
  <c r="D1002" i="8"/>
  <c r="D199" i="8"/>
  <c r="D650" i="8"/>
  <c r="D722" i="8"/>
  <c r="D312" i="8"/>
  <c r="D17" i="8"/>
  <c r="D492" i="8"/>
  <c r="D714" i="8"/>
  <c r="D218" i="8"/>
  <c r="D127" i="8"/>
  <c r="D362" i="8"/>
  <c r="D676" i="8"/>
  <c r="D55" i="8"/>
  <c r="D862" i="8"/>
  <c r="D504" i="8"/>
  <c r="D887" i="8"/>
  <c r="D574" i="8"/>
  <c r="D715" i="8"/>
  <c r="D368" i="8"/>
  <c r="D578" i="8"/>
  <c r="D210" i="8"/>
  <c r="D899" i="8"/>
  <c r="D938" i="8"/>
  <c r="D434" i="8"/>
  <c r="D794" i="8"/>
  <c r="D358" i="8"/>
  <c r="D244" i="8"/>
  <c r="D224" i="8"/>
  <c r="D100" i="8"/>
  <c r="D343" i="8"/>
  <c r="D457" i="8"/>
  <c r="D637" i="8"/>
  <c r="D820" i="8"/>
  <c r="D286" i="8"/>
  <c r="D385" i="8"/>
  <c r="D214" i="8"/>
  <c r="D718" i="8"/>
  <c r="D941" i="8"/>
  <c r="D1010" i="8"/>
  <c r="D683" i="8"/>
  <c r="D860" i="8"/>
  <c r="D351" i="8"/>
  <c r="D934" i="8"/>
  <c r="D646" i="8"/>
  <c r="D502" i="8"/>
  <c r="D866" i="8"/>
  <c r="D775" i="8"/>
  <c r="D804" i="8"/>
  <c r="D740" i="8"/>
  <c r="D790" i="8"/>
  <c r="D146" i="8"/>
  <c r="D858" i="8"/>
  <c r="D70" i="8"/>
  <c r="D271" i="8"/>
  <c r="D713" i="8"/>
  <c r="D354" i="8"/>
  <c r="D221" i="8"/>
  <c r="D498" i="8"/>
  <c r="D290" i="8"/>
  <c r="D279" i="8"/>
  <c r="D125" i="8"/>
  <c r="D644" i="8"/>
  <c r="D515" i="8"/>
  <c r="D532" i="8"/>
  <c r="D142" i="8"/>
  <c r="D959" i="8"/>
  <c r="D948" i="8"/>
  <c r="D74" i="8"/>
  <c r="D136" i="8"/>
  <c r="D8" i="8"/>
  <c r="D282" i="8"/>
  <c r="D80" i="8"/>
  <c r="D732" i="8"/>
  <c r="D430" i="8"/>
  <c r="D152" i="8"/>
  <c r="E824" i="8"/>
  <c r="E576" i="8"/>
  <c r="E317" i="8"/>
  <c r="E666" i="8"/>
  <c r="E739" i="8"/>
  <c r="E18" i="8"/>
  <c r="E41" i="8"/>
  <c r="E29" i="8"/>
  <c r="E4" i="8"/>
  <c r="E964" i="8"/>
  <c r="E413" i="8"/>
  <c r="E629" i="8"/>
  <c r="D292" i="8"/>
  <c r="D426" i="8"/>
  <c r="E126" i="8"/>
  <c r="E172" i="8"/>
  <c r="E160" i="8"/>
  <c r="E17" i="8"/>
  <c r="E977" i="8"/>
  <c r="E521" i="8"/>
  <c r="E979" i="8"/>
  <c r="E523" i="8"/>
  <c r="E364" i="8"/>
  <c r="E568" i="8"/>
  <c r="E796" i="8"/>
  <c r="E1000" i="8"/>
  <c r="E773" i="8"/>
  <c r="E810" i="8"/>
  <c r="E349" i="8"/>
  <c r="E781" i="8"/>
  <c r="E327" i="8"/>
  <c r="E279" i="8"/>
  <c r="E388" i="8"/>
  <c r="E532" i="8"/>
  <c r="E676" i="8"/>
  <c r="E820" i="8"/>
  <c r="E329" i="8"/>
  <c r="D54" i="8"/>
  <c r="D666" i="8"/>
  <c r="D823" i="8"/>
  <c r="D606" i="8"/>
  <c r="E679" i="8"/>
  <c r="E6" i="8"/>
  <c r="E185" i="8"/>
  <c r="E173" i="8"/>
  <c r="E148" i="8"/>
  <c r="E5" i="8"/>
  <c r="E341" i="8"/>
  <c r="E425" i="8"/>
  <c r="E641" i="8"/>
  <c r="E859" i="8"/>
  <c r="E631" i="8"/>
  <c r="E835" i="8"/>
  <c r="E208" i="8"/>
  <c r="E942" i="8"/>
  <c r="E953" i="8"/>
  <c r="E909" i="8"/>
  <c r="E621" i="8"/>
  <c r="E397" i="8"/>
  <c r="E401" i="8"/>
  <c r="E378" i="8"/>
  <c r="D353" i="8"/>
  <c r="D547" i="8"/>
  <c r="D581" i="8"/>
  <c r="E547" i="8"/>
  <c r="E78" i="8"/>
  <c r="E316" i="8"/>
  <c r="E161" i="8"/>
  <c r="E53" i="8"/>
  <c r="E137" i="8"/>
  <c r="E233" i="8"/>
  <c r="E533" i="8"/>
  <c r="E487" i="8"/>
  <c r="E907" i="8"/>
  <c r="E691" i="8"/>
  <c r="E376" i="8"/>
  <c r="E808" i="8"/>
  <c r="E1012" i="8"/>
  <c r="E750" i="8"/>
  <c r="E870" i="8"/>
  <c r="E925" i="8"/>
  <c r="E315" i="8"/>
  <c r="E687" i="8"/>
  <c r="E795" i="8"/>
  <c r="E579" i="8"/>
  <c r="E931" i="8"/>
  <c r="E1014" i="8"/>
  <c r="E313" i="8"/>
  <c r="E657" i="8"/>
  <c r="D246" i="8"/>
  <c r="D436" i="8"/>
  <c r="D654" i="8"/>
  <c r="D197" i="8"/>
  <c r="D510" i="8"/>
  <c r="D570" i="8"/>
  <c r="D642" i="8"/>
  <c r="D953" i="8"/>
  <c r="E823" i="8"/>
  <c r="E715" i="8"/>
  <c r="E42" i="8"/>
  <c r="E905" i="8"/>
  <c r="E460" i="8"/>
  <c r="E448" i="8"/>
  <c r="E305" i="8"/>
  <c r="E437" i="8"/>
  <c r="E65" i="8"/>
  <c r="E245" i="8"/>
  <c r="E557" i="8"/>
  <c r="E595" i="8"/>
  <c r="E847" i="8"/>
  <c r="E424" i="8"/>
  <c r="E652" i="8"/>
  <c r="E856" i="8"/>
  <c r="E881" i="8"/>
  <c r="E989" i="8"/>
  <c r="E762" i="8"/>
  <c r="E403" i="8"/>
  <c r="I1027" i="1"/>
  <c r="D40" i="1"/>
  <c r="D124" i="1"/>
  <c r="D208" i="1"/>
  <c r="D292" i="1"/>
  <c r="D376" i="1"/>
  <c r="D53" i="1"/>
  <c r="D125" i="1"/>
  <c r="D197" i="1"/>
  <c r="B572" i="8"/>
  <c r="D572" i="8" s="1"/>
  <c r="E267" i="1"/>
  <c r="F267" i="1" s="1"/>
  <c r="E339" i="1"/>
  <c r="F339" i="1" s="1"/>
  <c r="E771" i="1"/>
  <c r="F771" i="1" s="1"/>
  <c r="E987" i="1"/>
  <c r="F987" i="1" s="1"/>
  <c r="I179" i="1"/>
  <c r="D657" i="1"/>
  <c r="D729" i="1"/>
  <c r="B228" i="8"/>
  <c r="D228" i="8" s="1"/>
  <c r="E851" i="8"/>
  <c r="E7" i="8"/>
  <c r="E79" i="8"/>
  <c r="E151" i="8"/>
  <c r="E223" i="8"/>
  <c r="E295" i="8"/>
  <c r="E367" i="8"/>
  <c r="I58" i="1"/>
  <c r="I130" i="1"/>
  <c r="I346" i="1"/>
  <c r="I418" i="1"/>
  <c r="I490" i="1"/>
  <c r="E684" i="8"/>
  <c r="E756" i="8"/>
  <c r="E828" i="8"/>
  <c r="I922" i="1"/>
  <c r="E972" i="8"/>
  <c r="I70" i="1"/>
  <c r="I142" i="1"/>
  <c r="I286" i="1"/>
  <c r="I430" i="1"/>
  <c r="I502" i="1"/>
  <c r="I574" i="1"/>
  <c r="I863" i="1"/>
  <c r="E26" i="8"/>
  <c r="E98" i="8"/>
  <c r="E170" i="8"/>
  <c r="E242" i="8"/>
  <c r="E314" i="8"/>
  <c r="E386" i="8"/>
  <c r="E458" i="8"/>
  <c r="E530" i="8"/>
  <c r="E602" i="8"/>
  <c r="E674" i="8"/>
  <c r="E746" i="8"/>
  <c r="E818" i="8"/>
  <c r="E890" i="8"/>
  <c r="E962" i="8"/>
  <c r="I60" i="1"/>
  <c r="I421" i="1"/>
  <c r="I492" i="1"/>
  <c r="I565" i="1"/>
  <c r="E412" i="8"/>
  <c r="E556" i="8"/>
  <c r="I1009" i="1"/>
  <c r="E292" i="8"/>
  <c r="E162" i="8"/>
  <c r="E522" i="8"/>
  <c r="E54" i="8"/>
  <c r="E184" i="8"/>
  <c r="E473" i="8"/>
  <c r="E461" i="8"/>
  <c r="E436" i="8"/>
  <c r="E365" i="8"/>
  <c r="E665" i="8"/>
  <c r="E643" i="8"/>
  <c r="E607" i="8"/>
  <c r="E895" i="8"/>
  <c r="E64" i="8"/>
  <c r="E978" i="8"/>
  <c r="E451" i="8"/>
  <c r="E408" i="8"/>
  <c r="E829" i="8"/>
  <c r="E995" i="8"/>
  <c r="E987" i="8"/>
  <c r="E680" i="8"/>
  <c r="E904" i="8"/>
  <c r="E293" i="8"/>
  <c r="E353" i="8"/>
  <c r="E450" i="8"/>
  <c r="E967" i="8"/>
  <c r="E40" i="8"/>
  <c r="E174" i="8"/>
  <c r="E678" i="8"/>
  <c r="E102" i="8"/>
  <c r="E66" i="8"/>
  <c r="E328" i="8"/>
  <c r="E604" i="8"/>
  <c r="E592" i="8"/>
  <c r="E449" i="8"/>
  <c r="E725" i="8"/>
  <c r="E269" i="8"/>
  <c r="E485" i="8"/>
  <c r="E569" i="8"/>
  <c r="E703" i="8"/>
  <c r="E496" i="8"/>
  <c r="E664" i="8"/>
  <c r="E868" i="8"/>
  <c r="E809" i="8"/>
  <c r="E893" i="8"/>
  <c r="E1001" i="8"/>
  <c r="E668" i="8"/>
  <c r="E848" i="8"/>
  <c r="E711" i="8"/>
  <c r="E648" i="8"/>
  <c r="E939" i="8"/>
  <c r="E901" i="8"/>
  <c r="E306" i="8"/>
  <c r="D30" i="8"/>
  <c r="E438" i="8"/>
  <c r="E581" i="8"/>
  <c r="E138" i="8"/>
  <c r="E472" i="8"/>
  <c r="E617" i="8"/>
  <c r="E605" i="8"/>
  <c r="E580" i="8"/>
  <c r="E952" i="8"/>
  <c r="E377" i="8"/>
  <c r="E677" i="8"/>
  <c r="E186" i="8"/>
  <c r="E258" i="8"/>
  <c r="E330" i="8"/>
  <c r="E402" i="8"/>
  <c r="E474" i="8"/>
  <c r="E546" i="8"/>
  <c r="E618" i="8"/>
  <c r="E690" i="8"/>
  <c r="E1003" i="8"/>
  <c r="E415" i="8"/>
  <c r="E76" i="8"/>
  <c r="E786" i="8"/>
  <c r="E990" i="8"/>
  <c r="E480" i="8"/>
  <c r="E945" i="8"/>
  <c r="E683" i="8"/>
  <c r="E675" i="8"/>
  <c r="E529" i="8"/>
  <c r="E671" i="8"/>
  <c r="E234" i="8"/>
  <c r="E220" i="8"/>
  <c r="E462" i="8"/>
  <c r="E726" i="8"/>
  <c r="E90" i="8"/>
  <c r="E748" i="8"/>
  <c r="E593" i="8"/>
  <c r="E965" i="8"/>
  <c r="E89" i="8"/>
  <c r="E281" i="8"/>
  <c r="E463" i="8"/>
  <c r="E508" i="8"/>
  <c r="E712" i="8"/>
  <c r="E821" i="8"/>
  <c r="E1013" i="8"/>
  <c r="E822" i="8"/>
  <c r="E738" i="8"/>
  <c r="E516" i="8"/>
  <c r="E961" i="8"/>
  <c r="E709" i="8"/>
  <c r="E253" i="8"/>
  <c r="E594" i="8"/>
  <c r="E114" i="8"/>
  <c r="E760" i="8"/>
  <c r="E761" i="8"/>
  <c r="E749" i="8"/>
  <c r="E724" i="8"/>
  <c r="E389" i="8"/>
  <c r="E701" i="8"/>
  <c r="E270" i="8"/>
  <c r="E342" i="8"/>
  <c r="E486" i="8"/>
  <c r="E558" i="8"/>
  <c r="E702" i="8"/>
  <c r="E571" i="8"/>
  <c r="E906" i="8"/>
  <c r="E883" i="8"/>
  <c r="E733" i="8"/>
  <c r="E884" i="8"/>
  <c r="E911" i="8"/>
  <c r="E241" i="8"/>
  <c r="E653" i="8"/>
  <c r="D966" i="8"/>
  <c r="D667" i="8"/>
  <c r="D473" i="8"/>
  <c r="D873" i="8"/>
  <c r="D184" i="8"/>
  <c r="E246" i="8"/>
  <c r="E510" i="8"/>
  <c r="E149" i="8"/>
  <c r="D1014" i="8"/>
  <c r="E150" i="8"/>
  <c r="E28" i="8"/>
  <c r="E16" i="8"/>
  <c r="E976" i="8"/>
  <c r="E737" i="8"/>
  <c r="E101" i="8"/>
  <c r="E209" i="8"/>
  <c r="E509" i="8"/>
  <c r="E427" i="8"/>
  <c r="E352" i="8"/>
  <c r="E520" i="8"/>
  <c r="E892" i="8"/>
  <c r="E845" i="8"/>
  <c r="E929" i="8"/>
  <c r="E991" i="8"/>
  <c r="E499" i="8"/>
  <c r="E330" i="1"/>
  <c r="F330" i="1" s="1"/>
  <c r="E402" i="1"/>
  <c r="F402" i="1" s="1"/>
  <c r="E474" i="1"/>
  <c r="F474" i="1" s="1"/>
  <c r="E546" i="1"/>
  <c r="F546" i="1" s="1"/>
  <c r="E618" i="1"/>
  <c r="F618" i="1" s="1"/>
  <c r="E690" i="1"/>
  <c r="F690" i="1" s="1"/>
  <c r="E762" i="1"/>
  <c r="F762" i="1" s="1"/>
  <c r="E834" i="1"/>
  <c r="F834" i="1" s="1"/>
  <c r="E906" i="1"/>
  <c r="F906" i="1" s="1"/>
  <c r="E978" i="1"/>
  <c r="F978" i="1" s="1"/>
  <c r="E774" i="8"/>
  <c r="E663" i="8"/>
  <c r="E993" i="8"/>
  <c r="E469" i="8"/>
  <c r="E372" i="8"/>
  <c r="E919" i="8"/>
  <c r="E475" i="8"/>
  <c r="E667" i="8"/>
  <c r="E136" i="8"/>
  <c r="E930" i="8"/>
  <c r="E949" i="8"/>
  <c r="E789" i="8"/>
  <c r="E879" i="8"/>
  <c r="E807" i="8"/>
  <c r="E496" i="1"/>
  <c r="F496" i="1" s="1"/>
  <c r="E568" i="1"/>
  <c r="F568" i="1" s="1"/>
  <c r="E856" i="1"/>
  <c r="F856" i="1" s="1"/>
  <c r="E689" i="8"/>
  <c r="D327" i="8"/>
  <c r="D469" i="8"/>
  <c r="D365" i="8"/>
  <c r="I578" i="1"/>
  <c r="I706" i="1"/>
  <c r="I850" i="1"/>
  <c r="I994" i="1"/>
  <c r="B340" i="8"/>
  <c r="D340" i="8" s="1"/>
  <c r="B655" i="8"/>
  <c r="D655" i="8" s="1"/>
  <c r="I1010" i="1"/>
  <c r="E208" i="1"/>
  <c r="F208" i="1" s="1"/>
  <c r="E352" i="1"/>
  <c r="F352" i="1" s="1"/>
  <c r="E424" i="1"/>
  <c r="F424" i="1" s="1"/>
  <c r="E640" i="1"/>
  <c r="F640" i="1" s="1"/>
  <c r="E712" i="1"/>
  <c r="F712" i="1" s="1"/>
  <c r="E928" i="1"/>
  <c r="F928" i="1" s="1"/>
  <c r="E1000" i="1"/>
  <c r="F1000" i="1" s="1"/>
  <c r="I133" i="1"/>
  <c r="I349" i="1"/>
  <c r="B252" i="8"/>
  <c r="B471" i="8"/>
  <c r="I853" i="1"/>
  <c r="D397" i="8"/>
  <c r="D89" i="8"/>
  <c r="D367" i="8"/>
  <c r="D98" i="8"/>
  <c r="I506" i="1"/>
  <c r="I129" i="1"/>
  <c r="I273" i="1"/>
  <c r="I417" i="1"/>
  <c r="I718" i="1"/>
  <c r="I862" i="1"/>
  <c r="I1006" i="1"/>
  <c r="I61" i="1"/>
  <c r="I217" i="1"/>
  <c r="I937" i="1"/>
  <c r="D145" i="1"/>
  <c r="B697" i="8"/>
  <c r="D705" i="1"/>
  <c r="D777" i="1"/>
  <c r="I849" i="1"/>
  <c r="D492" i="1"/>
  <c r="D241" i="8"/>
  <c r="D761" i="8"/>
  <c r="D689" i="8"/>
  <c r="B196" i="8"/>
  <c r="B916" i="8"/>
  <c r="B124" i="8"/>
  <c r="I277" i="1"/>
  <c r="I493" i="1"/>
  <c r="I71" i="1"/>
  <c r="I143" i="1"/>
  <c r="I215" i="1"/>
  <c r="I287" i="1"/>
  <c r="I359" i="1"/>
  <c r="I431" i="1"/>
  <c r="I503" i="1"/>
  <c r="I575" i="1"/>
  <c r="I647" i="1"/>
  <c r="I719" i="1"/>
  <c r="I791" i="1"/>
  <c r="I935" i="1"/>
  <c r="I1007" i="1"/>
  <c r="I705" i="1"/>
  <c r="I777" i="1"/>
  <c r="D849" i="1"/>
  <c r="B111" i="8"/>
  <c r="I925" i="1"/>
  <c r="I997" i="1"/>
  <c r="B831" i="8"/>
  <c r="D831" i="8" s="1"/>
  <c r="D621" i="8"/>
  <c r="D269" i="8"/>
  <c r="D684" i="8"/>
  <c r="D801" i="8"/>
  <c r="D795" i="8"/>
  <c r="D529" i="8"/>
  <c r="D786" i="8"/>
  <c r="I274" i="1"/>
  <c r="I562" i="1"/>
  <c r="B583" i="8"/>
  <c r="D583" i="8" s="1"/>
  <c r="I73" i="1"/>
  <c r="I721" i="1"/>
  <c r="I865" i="1"/>
  <c r="I938" i="1"/>
  <c r="D289" i="1"/>
  <c r="B900" i="8"/>
  <c r="D1009" i="1"/>
  <c r="B615" i="8"/>
  <c r="D615" i="8" s="1"/>
  <c r="D295" i="8"/>
  <c r="D972" i="8"/>
  <c r="D818" i="8"/>
  <c r="D890" i="8"/>
  <c r="I74" i="1"/>
  <c r="I48" i="1"/>
  <c r="I192" i="1"/>
  <c r="I336" i="1"/>
  <c r="I480" i="1"/>
  <c r="I624" i="1"/>
  <c r="I489" i="1"/>
  <c r="I768" i="1"/>
  <c r="I912" i="1"/>
  <c r="B52" i="8"/>
  <c r="D52" i="8" s="1"/>
  <c r="B700" i="8"/>
  <c r="B844" i="8"/>
  <c r="D844" i="8" s="1"/>
  <c r="I866" i="1"/>
  <c r="B268" i="8"/>
  <c r="I637" i="1"/>
  <c r="I781" i="1"/>
  <c r="D921" i="1"/>
  <c r="B255" i="8"/>
  <c r="D255" i="8" s="1"/>
  <c r="B988" i="8"/>
  <c r="D988" i="8" s="1"/>
  <c r="B913" i="8"/>
  <c r="D828" i="8"/>
  <c r="D314" i="8"/>
  <c r="D962" i="8"/>
  <c r="D993" i="8"/>
  <c r="I434" i="1"/>
  <c r="I204" i="1"/>
  <c r="I348" i="1"/>
  <c r="I636" i="1"/>
  <c r="I461" i="1"/>
  <c r="I605" i="1"/>
  <c r="I749" i="1"/>
  <c r="I893" i="1"/>
  <c r="B871" i="8"/>
  <c r="B799" i="8"/>
  <c r="D799" i="8" s="1"/>
  <c r="I780" i="1"/>
  <c r="I924" i="1"/>
  <c r="B511" i="8"/>
  <c r="I794" i="1"/>
  <c r="D433" i="1"/>
  <c r="B985" i="8"/>
  <c r="D985" i="8" s="1"/>
  <c r="B769" i="8"/>
  <c r="I921" i="1"/>
  <c r="D993" i="1"/>
  <c r="B180" i="8"/>
  <c r="D668" i="8"/>
  <c r="D26" i="8"/>
  <c r="E136" i="1"/>
  <c r="F136" i="1" s="1"/>
  <c r="I362" i="1"/>
  <c r="I433" i="1"/>
  <c r="I778" i="1"/>
  <c r="I993" i="1"/>
  <c r="B759" i="8"/>
  <c r="B193" i="8"/>
  <c r="D193" i="8" s="1"/>
  <c r="D851" i="8"/>
  <c r="D680" i="8"/>
  <c r="D756" i="8"/>
  <c r="D925" i="8"/>
  <c r="I722" i="1"/>
  <c r="I57" i="1"/>
  <c r="I201" i="1"/>
  <c r="I345" i="1"/>
  <c r="I790" i="1"/>
  <c r="I934" i="1"/>
  <c r="I649" i="1"/>
  <c r="I793" i="1"/>
  <c r="B943" i="8"/>
  <c r="D943" i="8" s="1"/>
  <c r="D577" i="1"/>
  <c r="B903" i="8"/>
  <c r="B183" i="8"/>
  <c r="B540" i="8"/>
  <c r="D540" i="8" s="1"/>
  <c r="D458" i="8"/>
  <c r="D530" i="8"/>
  <c r="D671" i="8"/>
  <c r="D602" i="8"/>
  <c r="D724" i="8"/>
  <c r="D807" i="8"/>
  <c r="I650" i="1"/>
  <c r="I289" i="1"/>
  <c r="I577" i="1"/>
  <c r="B628" i="8"/>
  <c r="D628" i="8" s="1"/>
  <c r="B772" i="8"/>
  <c r="I709" i="1"/>
  <c r="B625" i="8"/>
  <c r="D990" i="8"/>
  <c r="D79" i="8"/>
  <c r="I202" i="1"/>
  <c r="I634" i="1"/>
  <c r="B727" i="8"/>
  <c r="I505" i="1"/>
  <c r="D28" i="1"/>
  <c r="D100" i="1"/>
  <c r="D172" i="1"/>
  <c r="D244" i="1"/>
  <c r="D316" i="1"/>
  <c r="D388" i="1"/>
  <c r="D460" i="1"/>
  <c r="D532" i="1"/>
  <c r="D604" i="1"/>
  <c r="D676" i="1"/>
  <c r="D748" i="1"/>
  <c r="D820" i="1"/>
  <c r="D892" i="1"/>
  <c r="D964" i="1"/>
  <c r="D47" i="1"/>
  <c r="D119" i="1"/>
  <c r="D191" i="1"/>
  <c r="D263" i="1"/>
  <c r="D335" i="1"/>
  <c r="D407" i="1"/>
  <c r="D479" i="1"/>
  <c r="D551" i="1"/>
  <c r="D623" i="1"/>
  <c r="D695" i="1"/>
  <c r="D767" i="1"/>
  <c r="D839" i="1"/>
  <c r="D911" i="1"/>
  <c r="D983" i="1"/>
  <c r="B612" i="8"/>
  <c r="B337" i="8"/>
  <c r="D223" i="8"/>
  <c r="D170" i="8"/>
  <c r="D674" i="8"/>
  <c r="D746" i="8"/>
  <c r="D687" i="8"/>
  <c r="D7" i="8"/>
  <c r="E64" i="1"/>
  <c r="F64" i="1" s="1"/>
  <c r="I214" i="1"/>
  <c r="I358" i="1"/>
  <c r="I646" i="1"/>
  <c r="I120" i="1"/>
  <c r="I264" i="1"/>
  <c r="I408" i="1"/>
  <c r="I552" i="1"/>
  <c r="I696" i="1"/>
  <c r="B439" i="8"/>
  <c r="I561" i="1"/>
  <c r="I840" i="1"/>
  <c r="I984" i="1"/>
  <c r="B484" i="8"/>
  <c r="I205" i="1"/>
  <c r="I28" i="1"/>
  <c r="I100" i="1"/>
  <c r="I172" i="1"/>
  <c r="I244" i="1"/>
  <c r="I316" i="1"/>
  <c r="I388" i="1"/>
  <c r="I47" i="1"/>
  <c r="I119" i="1"/>
  <c r="I191" i="1"/>
  <c r="I263" i="1"/>
  <c r="I335" i="1"/>
  <c r="I407" i="1"/>
  <c r="I479" i="1"/>
  <c r="I551" i="1"/>
  <c r="I623" i="1"/>
  <c r="I695" i="1"/>
  <c r="I767" i="1"/>
  <c r="I839" i="1"/>
  <c r="I911" i="1"/>
  <c r="I983" i="1"/>
  <c r="B975" i="8"/>
  <c r="D81" i="1"/>
  <c r="B60" i="8"/>
  <c r="D153" i="1"/>
  <c r="B132" i="8"/>
  <c r="D132" i="8" s="1"/>
  <c r="D441" i="1"/>
  <c r="B420" i="8"/>
  <c r="D420" i="8" s="1"/>
  <c r="D94" i="1"/>
  <c r="B73" i="8"/>
  <c r="D73" i="8" s="1"/>
  <c r="D166" i="1"/>
  <c r="B145" i="8"/>
  <c r="D670" i="1"/>
  <c r="B649" i="8"/>
  <c r="D886" i="1"/>
  <c r="B865" i="8"/>
  <c r="D958" i="1"/>
  <c r="B937" i="8"/>
  <c r="D937" i="8" s="1"/>
  <c r="D84" i="1"/>
  <c r="B63" i="8"/>
  <c r="D63" i="8" s="1"/>
  <c r="D156" i="1"/>
  <c r="B135" i="8"/>
  <c r="D228" i="1"/>
  <c r="B207" i="8"/>
  <c r="D444" i="1"/>
  <c r="B423" i="8"/>
  <c r="D660" i="1"/>
  <c r="B639" i="8"/>
  <c r="B525" i="8"/>
  <c r="D437" i="1"/>
  <c r="B416" i="8"/>
  <c r="D416" i="8" s="1"/>
  <c r="D509" i="1"/>
  <c r="B488" i="8"/>
  <c r="D488" i="8" s="1"/>
  <c r="D725" i="1"/>
  <c r="B704" i="8"/>
  <c r="D797" i="1"/>
  <c r="B776" i="8"/>
  <c r="D776" i="8" s="1"/>
  <c r="D54" i="1"/>
  <c r="B33" i="8"/>
  <c r="D126" i="1"/>
  <c r="B105" i="8"/>
  <c r="D198" i="1"/>
  <c r="B177" i="8"/>
  <c r="D177" i="8" s="1"/>
  <c r="D270" i="1"/>
  <c r="B249" i="8"/>
  <c r="D249" i="8" s="1"/>
  <c r="D342" i="1"/>
  <c r="B321" i="8"/>
  <c r="D414" i="1"/>
  <c r="B393" i="8"/>
  <c r="D393" i="8" s="1"/>
  <c r="D486" i="1"/>
  <c r="B465" i="8"/>
  <c r="D465" i="8" s="1"/>
  <c r="D558" i="1"/>
  <c r="B537" i="8"/>
  <c r="D537" i="8" s="1"/>
  <c r="D630" i="1"/>
  <c r="B609" i="8"/>
  <c r="D609" i="8" s="1"/>
  <c r="D702" i="1"/>
  <c r="B681" i="8"/>
  <c r="D681" i="8" s="1"/>
  <c r="D44" i="1"/>
  <c r="B23" i="8"/>
  <c r="D116" i="1"/>
  <c r="B95" i="8"/>
  <c r="D95" i="8" s="1"/>
  <c r="D188" i="1"/>
  <c r="B167" i="8"/>
  <c r="D260" i="1"/>
  <c r="B239" i="8"/>
  <c r="D332" i="1"/>
  <c r="B311" i="8"/>
  <c r="D311" i="8" s="1"/>
  <c r="D404" i="1"/>
  <c r="B383" i="8"/>
  <c r="D476" i="1"/>
  <c r="B455" i="8"/>
  <c r="D620" i="1"/>
  <c r="B599" i="8"/>
  <c r="D599" i="8" s="1"/>
  <c r="D764" i="1"/>
  <c r="B743" i="8"/>
  <c r="D743" i="8" s="1"/>
  <c r="D93" i="1"/>
  <c r="B72" i="8"/>
  <c r="D72" i="8" s="1"/>
  <c r="D165" i="1"/>
  <c r="B144" i="8"/>
  <c r="D144" i="8" s="1"/>
  <c r="D237" i="1"/>
  <c r="B216" i="8"/>
  <c r="D216" i="8" s="1"/>
  <c r="D381" i="1"/>
  <c r="B360" i="8"/>
  <c r="D34" i="1"/>
  <c r="B13" i="8"/>
  <c r="D106" i="1"/>
  <c r="B85" i="8"/>
  <c r="D178" i="1"/>
  <c r="B157" i="8"/>
  <c r="D157" i="8" s="1"/>
  <c r="D250" i="1"/>
  <c r="B229" i="8"/>
  <c r="D229" i="8" s="1"/>
  <c r="D466" i="1"/>
  <c r="B445" i="8"/>
  <c r="D898" i="1"/>
  <c r="B877" i="8"/>
  <c r="D24" i="1"/>
  <c r="B3" i="8"/>
  <c r="D96" i="1"/>
  <c r="B75" i="8"/>
  <c r="D168" i="1"/>
  <c r="B147" i="8"/>
  <c r="D240" i="1"/>
  <c r="B219" i="8"/>
  <c r="D312" i="1"/>
  <c r="B291" i="8"/>
  <c r="D291" i="8" s="1"/>
  <c r="D744" i="1"/>
  <c r="B723" i="8"/>
  <c r="D449" i="1"/>
  <c r="B428" i="8"/>
  <c r="D428" i="8" s="1"/>
  <c r="D521" i="1"/>
  <c r="B500" i="8"/>
  <c r="D500" i="8" s="1"/>
  <c r="D66" i="1"/>
  <c r="B45" i="8"/>
  <c r="D138" i="1"/>
  <c r="B117" i="8"/>
  <c r="D210" i="1"/>
  <c r="B189" i="8"/>
  <c r="D282" i="1"/>
  <c r="B261" i="8"/>
  <c r="D261" i="8" s="1"/>
  <c r="D354" i="1"/>
  <c r="B333" i="8"/>
  <c r="D426" i="1"/>
  <c r="B405" i="8"/>
  <c r="D498" i="1"/>
  <c r="B477" i="8"/>
  <c r="D56" i="1"/>
  <c r="B35" i="8"/>
  <c r="D128" i="1"/>
  <c r="B107" i="8"/>
  <c r="D107" i="8" s="1"/>
  <c r="D200" i="1"/>
  <c r="B179" i="8"/>
  <c r="D179" i="8" s="1"/>
  <c r="D272" i="1"/>
  <c r="B251" i="8"/>
  <c r="D251" i="8" s="1"/>
  <c r="D344" i="1"/>
  <c r="B323" i="8"/>
  <c r="D488" i="1"/>
  <c r="B467" i="8"/>
  <c r="D560" i="1"/>
  <c r="B539" i="8"/>
  <c r="D776" i="1"/>
  <c r="B755" i="8"/>
  <c r="D134" i="1"/>
  <c r="B113" i="8"/>
  <c r="D113" i="8" s="1"/>
  <c r="B669" i="8"/>
  <c r="B548" i="8"/>
  <c r="B656" i="8"/>
  <c r="D33" i="1"/>
  <c r="B12" i="8"/>
  <c r="D12" i="8" s="1"/>
  <c r="D105" i="1"/>
  <c r="B84" i="8"/>
  <c r="D84" i="8" s="1"/>
  <c r="D177" i="1"/>
  <c r="B156" i="8"/>
  <c r="D321" i="1"/>
  <c r="B300" i="8"/>
  <c r="D46" i="1"/>
  <c r="B25" i="8"/>
  <c r="D25" i="8" s="1"/>
  <c r="D118" i="1"/>
  <c r="B97" i="8"/>
  <c r="D190" i="1"/>
  <c r="B169" i="8"/>
  <c r="D169" i="8" s="1"/>
  <c r="D1020" i="1"/>
  <c r="B999" i="8"/>
  <c r="D36" i="1"/>
  <c r="B15" i="8"/>
  <c r="D108" i="1"/>
  <c r="B87" i="8"/>
  <c r="D180" i="1"/>
  <c r="B159" i="8"/>
  <c r="D324" i="1"/>
  <c r="B303" i="8"/>
  <c r="D396" i="1"/>
  <c r="B375" i="8"/>
  <c r="D375" i="8" s="1"/>
  <c r="D612" i="1"/>
  <c r="B591" i="8"/>
  <c r="D591" i="8" s="1"/>
  <c r="B692" i="8"/>
  <c r="D461" i="1"/>
  <c r="B440" i="8"/>
  <c r="D533" i="1"/>
  <c r="B512" i="8"/>
  <c r="D512" i="8" s="1"/>
  <c r="D605" i="1"/>
  <c r="B584" i="8"/>
  <c r="D749" i="1"/>
  <c r="B728" i="8"/>
  <c r="D728" i="8" s="1"/>
  <c r="D821" i="1"/>
  <c r="B800" i="8"/>
  <c r="D893" i="1"/>
  <c r="B872" i="8"/>
  <c r="D965" i="1"/>
  <c r="B944" i="8"/>
  <c r="D78" i="1"/>
  <c r="B57" i="8"/>
  <c r="D57" i="8" s="1"/>
  <c r="D150" i="1"/>
  <c r="B129" i="8"/>
  <c r="D222" i="1"/>
  <c r="B201" i="8"/>
  <c r="D201" i="8" s="1"/>
  <c r="D294" i="1"/>
  <c r="B273" i="8"/>
  <c r="D366" i="1"/>
  <c r="B345" i="8"/>
  <c r="D438" i="1"/>
  <c r="B417" i="8"/>
  <c r="D510" i="1"/>
  <c r="B489" i="8"/>
  <c r="D654" i="1"/>
  <c r="B633" i="8"/>
  <c r="D633" i="8" s="1"/>
  <c r="D798" i="1"/>
  <c r="B777" i="8"/>
  <c r="D777" i="8" s="1"/>
  <c r="D68" i="1"/>
  <c r="B47" i="8"/>
  <c r="D140" i="1"/>
  <c r="B119" i="8"/>
  <c r="D212" i="1"/>
  <c r="B191" i="8"/>
  <c r="D284" i="1"/>
  <c r="B263" i="8"/>
  <c r="D356" i="1"/>
  <c r="B335" i="8"/>
  <c r="D335" i="8" s="1"/>
  <c r="D500" i="1"/>
  <c r="B479" i="8"/>
  <c r="D479" i="8" s="1"/>
  <c r="D572" i="1"/>
  <c r="B551" i="8"/>
  <c r="D716" i="1"/>
  <c r="B695" i="8"/>
  <c r="D788" i="1"/>
  <c r="B767" i="8"/>
  <c r="B741" i="8"/>
  <c r="B705" i="8"/>
  <c r="B721" i="8"/>
  <c r="D721" i="8" s="1"/>
  <c r="D1028" i="1"/>
  <c r="B1007" i="8"/>
  <c r="D1007" i="8" s="1"/>
  <c r="D45" i="1"/>
  <c r="B24" i="8"/>
  <c r="D117" i="1"/>
  <c r="B96" i="8"/>
  <c r="D189" i="1"/>
  <c r="B168" i="8"/>
  <c r="D405" i="1"/>
  <c r="B384" i="8"/>
  <c r="D384" i="8" s="1"/>
  <c r="D549" i="1"/>
  <c r="B528" i="8"/>
  <c r="D58" i="1"/>
  <c r="B37" i="8"/>
  <c r="D130" i="1"/>
  <c r="B109" i="8"/>
  <c r="D202" i="1"/>
  <c r="B181" i="8"/>
  <c r="D346" i="1"/>
  <c r="B325" i="8"/>
  <c r="D778" i="1"/>
  <c r="B757" i="8"/>
  <c r="D48" i="1"/>
  <c r="B27" i="8"/>
  <c r="D120" i="1"/>
  <c r="B99" i="8"/>
  <c r="D99" i="8" s="1"/>
  <c r="D192" i="1"/>
  <c r="B171" i="8"/>
  <c r="D264" i="1"/>
  <c r="B243" i="8"/>
  <c r="D480" i="1"/>
  <c r="B459" i="8"/>
  <c r="D189" i="8"/>
  <c r="D459" i="8"/>
  <c r="D704" i="8"/>
  <c r="D23" i="8"/>
  <c r="D755" i="8"/>
  <c r="B716" i="8"/>
  <c r="B764" i="8"/>
  <c r="B597" i="8"/>
  <c r="D401" i="1"/>
  <c r="B380" i="8"/>
  <c r="D473" i="1"/>
  <c r="B452" i="8"/>
  <c r="D545" i="1"/>
  <c r="B524" i="8"/>
  <c r="D977" i="1"/>
  <c r="B956" i="8"/>
  <c r="D90" i="1"/>
  <c r="B69" i="8"/>
  <c r="D162" i="1"/>
  <c r="B141" i="8"/>
  <c r="D234" i="1"/>
  <c r="B213" i="8"/>
  <c r="D213" i="8" s="1"/>
  <c r="D306" i="1"/>
  <c r="B285" i="8"/>
  <c r="D378" i="1"/>
  <c r="B357" i="8"/>
  <c r="D450" i="1"/>
  <c r="B429" i="8"/>
  <c r="D522" i="1"/>
  <c r="B501" i="8"/>
  <c r="D594" i="1"/>
  <c r="B573" i="8"/>
  <c r="D573" i="8" s="1"/>
  <c r="D666" i="1"/>
  <c r="B645" i="8"/>
  <c r="D1030" i="1"/>
  <c r="B1009" i="8"/>
  <c r="D80" i="1"/>
  <c r="B59" i="8"/>
  <c r="D152" i="1"/>
  <c r="B131" i="8"/>
  <c r="D224" i="1"/>
  <c r="B203" i="8"/>
  <c r="D296" i="1"/>
  <c r="B275" i="8"/>
  <c r="D368" i="1"/>
  <c r="B347" i="8"/>
  <c r="D440" i="1"/>
  <c r="B419" i="8"/>
  <c r="D512" i="1"/>
  <c r="B491" i="8"/>
  <c r="D584" i="1"/>
  <c r="B563" i="8"/>
  <c r="D656" i="1"/>
  <c r="B635" i="8"/>
  <c r="D800" i="1"/>
  <c r="B779" i="8"/>
  <c r="D779" i="8" s="1"/>
  <c r="D1026" i="1"/>
  <c r="B1005" i="8"/>
  <c r="D119" i="8"/>
  <c r="D57" i="1"/>
  <c r="B36" i="8"/>
  <c r="D129" i="1"/>
  <c r="B108" i="8"/>
  <c r="D345" i="1"/>
  <c r="B324" i="8"/>
  <c r="D417" i="1"/>
  <c r="B396" i="8"/>
  <c r="D489" i="1"/>
  <c r="B468" i="8"/>
  <c r="D70" i="1"/>
  <c r="B49" i="8"/>
  <c r="D142" i="1"/>
  <c r="B121" i="8"/>
  <c r="D286" i="1"/>
  <c r="B265" i="8"/>
  <c r="D430" i="1"/>
  <c r="B409" i="8"/>
  <c r="D502" i="1"/>
  <c r="B481" i="8"/>
  <c r="D574" i="1"/>
  <c r="B553" i="8"/>
  <c r="D862" i="1"/>
  <c r="B841" i="8"/>
  <c r="D60" i="1"/>
  <c r="B39" i="8"/>
  <c r="D420" i="1"/>
  <c r="B399" i="8"/>
  <c r="D564" i="1"/>
  <c r="B543" i="8"/>
  <c r="D321" i="8"/>
  <c r="D413" i="1"/>
  <c r="B392" i="8"/>
  <c r="D485" i="1"/>
  <c r="B464" i="8"/>
  <c r="D557" i="1"/>
  <c r="B536" i="8"/>
  <c r="D773" i="1"/>
  <c r="B752" i="8"/>
  <c r="D752" i="8" s="1"/>
  <c r="D30" i="1"/>
  <c r="B9" i="8"/>
  <c r="D9" i="8" s="1"/>
  <c r="D102" i="1"/>
  <c r="B81" i="8"/>
  <c r="D174" i="1"/>
  <c r="B153" i="8"/>
  <c r="D246" i="1"/>
  <c r="B225" i="8"/>
  <c r="D225" i="8" s="1"/>
  <c r="D318" i="1"/>
  <c r="B297" i="8"/>
  <c r="D390" i="1"/>
  <c r="B369" i="8"/>
  <c r="D462" i="1"/>
  <c r="B441" i="8"/>
  <c r="D534" i="1"/>
  <c r="B513" i="8"/>
  <c r="D92" i="1"/>
  <c r="B71" i="8"/>
  <c r="D164" i="1"/>
  <c r="B143" i="8"/>
  <c r="D143" i="8" s="1"/>
  <c r="D236" i="1"/>
  <c r="B215" i="8"/>
  <c r="D308" i="1"/>
  <c r="B287" i="8"/>
  <c r="D380" i="1"/>
  <c r="B359" i="8"/>
  <c r="D359" i="8" s="1"/>
  <c r="D452" i="1"/>
  <c r="B431" i="8"/>
  <c r="D668" i="1"/>
  <c r="B647" i="8"/>
  <c r="D740" i="1"/>
  <c r="B719" i="8"/>
  <c r="D812" i="1"/>
  <c r="B791" i="8"/>
  <c r="D1032" i="1"/>
  <c r="B1011" i="8"/>
  <c r="D1011" i="8" s="1"/>
  <c r="D333" i="8"/>
  <c r="B908" i="8"/>
  <c r="B837" i="8"/>
  <c r="B217" i="8"/>
  <c r="B348" i="8"/>
  <c r="D69" i="1"/>
  <c r="B48" i="8"/>
  <c r="D141" i="1"/>
  <c r="B120" i="8"/>
  <c r="D213" i="1"/>
  <c r="B192" i="8"/>
  <c r="D357" i="1"/>
  <c r="B336" i="8"/>
  <c r="D82" i="1"/>
  <c r="B61" i="8"/>
  <c r="D154" i="1"/>
  <c r="B133" i="8"/>
  <c r="D298" i="1"/>
  <c r="B277" i="8"/>
  <c r="D514" i="1"/>
  <c r="B493" i="8"/>
  <c r="D72" i="1"/>
  <c r="B51" i="8"/>
  <c r="D144" i="1"/>
  <c r="B123" i="8"/>
  <c r="D216" i="1"/>
  <c r="B195" i="8"/>
  <c r="D195" i="8" s="1"/>
  <c r="D288" i="1"/>
  <c r="B267" i="8"/>
  <c r="D1025" i="1"/>
  <c r="B1004" i="8"/>
  <c r="E819" i="1"/>
  <c r="F819" i="1" s="1"/>
  <c r="D425" i="1"/>
  <c r="B404" i="8"/>
  <c r="D497" i="1"/>
  <c r="B476" i="8"/>
  <c r="D641" i="1"/>
  <c r="B620" i="8"/>
  <c r="D857" i="1"/>
  <c r="B836" i="8"/>
  <c r="D1001" i="1"/>
  <c r="B980" i="8"/>
  <c r="D42" i="1"/>
  <c r="B21" i="8"/>
  <c r="D114" i="1"/>
  <c r="B93" i="8"/>
  <c r="D186" i="1"/>
  <c r="B165" i="8"/>
  <c r="D258" i="1"/>
  <c r="B237" i="8"/>
  <c r="D330" i="1"/>
  <c r="B309" i="8"/>
  <c r="D402" i="1"/>
  <c r="B381" i="8"/>
  <c r="D474" i="1"/>
  <c r="B453" i="8"/>
  <c r="D32" i="1"/>
  <c r="B11" i="8"/>
  <c r="D104" i="1"/>
  <c r="B83" i="8"/>
  <c r="D176" i="1"/>
  <c r="B155" i="8"/>
  <c r="D248" i="1"/>
  <c r="B227" i="8"/>
  <c r="D320" i="1"/>
  <c r="B299" i="8"/>
  <c r="D392" i="1"/>
  <c r="B371" i="8"/>
  <c r="D464" i="1"/>
  <c r="B443" i="8"/>
  <c r="D680" i="1"/>
  <c r="B659" i="8"/>
  <c r="D824" i="1"/>
  <c r="B803" i="8"/>
  <c r="D785" i="8"/>
  <c r="D1003" i="8"/>
  <c r="E282" i="1"/>
  <c r="F282" i="1" s="1"/>
  <c r="E354" i="1"/>
  <c r="F354" i="1" s="1"/>
  <c r="D1012" i="8"/>
  <c r="D317" i="8"/>
  <c r="D414" i="8"/>
  <c r="D253" i="8"/>
  <c r="D789" i="8"/>
  <c r="D592" i="8"/>
  <c r="D511" i="8"/>
  <c r="D571" i="8"/>
  <c r="D868" i="8"/>
  <c r="D991" i="8"/>
  <c r="D412" i="8"/>
  <c r="D329" i="8"/>
  <c r="D198" i="8"/>
  <c r="D604" i="8"/>
  <c r="D425" i="8"/>
  <c r="D961" i="8"/>
  <c r="D64" i="8"/>
  <c r="D232" i="8"/>
  <c r="D904" i="8"/>
  <c r="D315" i="8"/>
  <c r="D76" i="8"/>
  <c r="D516" i="8"/>
  <c r="D1013" i="8"/>
  <c r="D126" i="8"/>
  <c r="D822" i="8"/>
  <c r="D568" i="8"/>
  <c r="D709" i="8"/>
  <c r="D773" i="8"/>
  <c r="D342" i="8"/>
  <c r="D834" i="8"/>
  <c r="D521" i="8"/>
  <c r="D293" i="8"/>
  <c r="D372" i="8"/>
  <c r="D401" i="8"/>
  <c r="D987" i="8"/>
  <c r="D460" i="8"/>
  <c r="D474" i="8"/>
  <c r="D701" i="8"/>
  <c r="D845" i="8"/>
  <c r="D884" i="8"/>
  <c r="D328" i="8"/>
  <c r="D690" i="8"/>
  <c r="D173" i="8"/>
  <c r="D657" i="8"/>
  <c r="E312" i="1"/>
  <c r="F312" i="1" s="1"/>
  <c r="D703" i="8"/>
  <c r="D967" i="8"/>
  <c r="D552" i="8"/>
  <c r="D569" i="8"/>
  <c r="E53" i="1"/>
  <c r="F53" i="1" s="1"/>
  <c r="E125" i="1"/>
  <c r="F125" i="1" s="1"/>
  <c r="E197" i="1"/>
  <c r="F197" i="1" s="1"/>
  <c r="E269" i="1"/>
  <c r="F269" i="1" s="1"/>
  <c r="E341" i="1"/>
  <c r="F341" i="1" s="1"/>
  <c r="E413" i="1"/>
  <c r="F413" i="1" s="1"/>
  <c r="E485" i="1"/>
  <c r="F485" i="1" s="1"/>
  <c r="E557" i="1"/>
  <c r="F557" i="1" s="1"/>
  <c r="E629" i="1"/>
  <c r="F629" i="1" s="1"/>
  <c r="E701" i="1"/>
  <c r="F701" i="1" s="1"/>
  <c r="E773" i="1"/>
  <c r="F773" i="1" s="1"/>
  <c r="E845" i="1"/>
  <c r="F845" i="1" s="1"/>
  <c r="E917" i="1"/>
  <c r="F917" i="1" s="1"/>
  <c r="E989" i="1"/>
  <c r="F989" i="1" s="1"/>
  <c r="D415" i="8"/>
  <c r="D185" i="8"/>
  <c r="D389" i="8"/>
  <c r="E242" i="1"/>
  <c r="F242" i="1" s="1"/>
  <c r="E314" i="1"/>
  <c r="F314" i="1" s="1"/>
  <c r="E386" i="1"/>
  <c r="F386" i="1" s="1"/>
  <c r="E458" i="1"/>
  <c r="F458" i="1" s="1"/>
  <c r="E530" i="1"/>
  <c r="F530" i="1" s="1"/>
  <c r="E602" i="1"/>
  <c r="F602" i="1" s="1"/>
  <c r="E674" i="1"/>
  <c r="F674" i="1" s="1"/>
  <c r="E746" i="1"/>
  <c r="F746" i="1" s="1"/>
  <c r="E818" i="1"/>
  <c r="F818" i="1" s="1"/>
  <c r="E890" i="1"/>
  <c r="F890" i="1" s="1"/>
  <c r="E962" i="1"/>
  <c r="F962" i="1" s="1"/>
  <c r="D665" i="8"/>
  <c r="D148" i="8"/>
  <c r="D5" i="8"/>
  <c r="D738" i="8"/>
  <c r="D451" i="8"/>
  <c r="E237" i="1"/>
  <c r="F237" i="1" s="1"/>
  <c r="E309" i="1"/>
  <c r="F309" i="1" s="1"/>
  <c r="E381" i="1"/>
  <c r="F381" i="1" s="1"/>
  <c r="E453" i="1"/>
  <c r="F453" i="1" s="1"/>
  <c r="E525" i="1"/>
  <c r="F525" i="1" s="1"/>
  <c r="E597" i="1"/>
  <c r="F597" i="1" s="1"/>
  <c r="E669" i="1"/>
  <c r="F669" i="1" s="1"/>
  <c r="E741" i="1"/>
  <c r="F741" i="1" s="1"/>
  <c r="E813" i="1"/>
  <c r="F813" i="1" s="1"/>
  <c r="E885" i="1"/>
  <c r="F885" i="1" s="1"/>
  <c r="E957" i="1"/>
  <c r="F957" i="1" s="1"/>
  <c r="E279" i="1"/>
  <c r="F279" i="1" s="1"/>
  <c r="E423" i="1"/>
  <c r="F423" i="1" s="1"/>
  <c r="E495" i="1"/>
  <c r="F495" i="1" s="1"/>
  <c r="E567" i="1"/>
  <c r="F567" i="1" s="1"/>
  <c r="E783" i="1"/>
  <c r="F783" i="1" s="1"/>
  <c r="E855" i="1"/>
  <c r="F855" i="1" s="1"/>
  <c r="E927" i="1"/>
  <c r="F927" i="1" s="1"/>
  <c r="E999" i="1"/>
  <c r="F999" i="1" s="1"/>
  <c r="D930" i="8"/>
  <c r="E249" i="1"/>
  <c r="F249" i="1" s="1"/>
  <c r="E321" i="1"/>
  <c r="F321" i="1" s="1"/>
  <c r="E393" i="1"/>
  <c r="F393" i="1" s="1"/>
  <c r="E465" i="1"/>
  <c r="F465" i="1" s="1"/>
  <c r="E537" i="1"/>
  <c r="F537" i="1" s="1"/>
  <c r="E609" i="1"/>
  <c r="F609" i="1" s="1"/>
  <c r="E681" i="1"/>
  <c r="F681" i="1" s="1"/>
  <c r="E753" i="1"/>
  <c r="F753" i="1" s="1"/>
  <c r="E825" i="1"/>
  <c r="F825" i="1" s="1"/>
  <c r="E897" i="1"/>
  <c r="F897" i="1" s="1"/>
  <c r="E969" i="1"/>
  <c r="F969" i="1" s="1"/>
  <c r="E300" i="1"/>
  <c r="F300" i="1" s="1"/>
  <c r="E291" i="1"/>
  <c r="F291" i="1" s="1"/>
  <c r="E363" i="1"/>
  <c r="F363" i="1" s="1"/>
  <c r="E435" i="1"/>
  <c r="F435" i="1" s="1"/>
  <c r="E507" i="1"/>
  <c r="F507" i="1" s="1"/>
  <c r="E579" i="1"/>
  <c r="F579" i="1" s="1"/>
  <c r="E723" i="1"/>
  <c r="F723" i="1" s="1"/>
  <c r="E795" i="1"/>
  <c r="F795" i="1" s="1"/>
  <c r="E1011" i="1"/>
  <c r="F1011" i="1" s="1"/>
  <c r="D1001" i="8"/>
  <c r="F86" i="9"/>
  <c r="G88" i="9" s="1"/>
  <c r="J89" i="9" s="1"/>
  <c r="E332" i="1"/>
  <c r="F332" i="1" s="1"/>
  <c r="E404" i="1"/>
  <c r="F404" i="1" s="1"/>
  <c r="E476" i="1"/>
  <c r="F476" i="1" s="1"/>
  <c r="E548" i="1"/>
  <c r="F548" i="1" s="1"/>
  <c r="E620" i="1"/>
  <c r="F620" i="1" s="1"/>
  <c r="E692" i="1"/>
  <c r="F692" i="1" s="1"/>
  <c r="E764" i="1"/>
  <c r="F764" i="1" s="1"/>
  <c r="E836" i="1"/>
  <c r="F836" i="1" s="1"/>
  <c r="E908" i="1"/>
  <c r="F908" i="1" s="1"/>
  <c r="E980" i="1"/>
  <c r="F980" i="1" s="1"/>
  <c r="D18" i="8"/>
  <c r="D893" i="8"/>
  <c r="D306" i="8"/>
  <c r="D964" i="8"/>
  <c r="D101" i="8"/>
  <c r="D209" i="8"/>
  <c r="D653" i="8"/>
  <c r="F78" i="9"/>
  <c r="G80" i="9" s="1"/>
  <c r="J81" i="9" s="1"/>
  <c r="D989" i="8"/>
  <c r="F1001" i="9"/>
  <c r="G1003" i="9" s="1"/>
  <c r="J1004" i="9" s="1"/>
  <c r="F82" i="9"/>
  <c r="G84" i="9" s="1"/>
  <c r="J85" i="9" s="1"/>
  <c r="D377" i="8"/>
  <c r="D594" i="8"/>
  <c r="D29" i="8"/>
  <c r="D160" i="8"/>
  <c r="D906" i="8"/>
  <c r="D162" i="8"/>
  <c r="D523" i="8"/>
  <c r="D172" i="8"/>
  <c r="D40" i="8"/>
  <c r="D352" i="8"/>
  <c r="D281" i="8"/>
  <c r="D595" i="8"/>
  <c r="D450" i="8"/>
  <c r="D41" i="8"/>
  <c r="D485" i="8"/>
  <c r="D4" i="8"/>
  <c r="D859" i="8"/>
  <c r="D664" i="8"/>
  <c r="D196" i="8"/>
  <c r="D907" i="8"/>
  <c r="F34" i="9"/>
  <c r="G36" i="9" s="1"/>
  <c r="J37" i="9" s="1"/>
  <c r="D739" i="8"/>
  <c r="D114" i="8"/>
  <c r="D810" i="8"/>
  <c r="D234" i="8"/>
  <c r="D663" i="8"/>
  <c r="D556" i="8"/>
  <c r="D957" i="8"/>
  <c r="D848" i="8"/>
  <c r="D480" i="8"/>
  <c r="D762" i="8"/>
  <c r="D995" i="8"/>
  <c r="E41" i="1"/>
  <c r="F41" i="1" s="1"/>
  <c r="E113" i="1"/>
  <c r="F113" i="1" s="1"/>
  <c r="E185" i="1"/>
  <c r="F185" i="1" s="1"/>
  <c r="E257" i="1"/>
  <c r="F257" i="1" s="1"/>
  <c r="E329" i="1"/>
  <c r="F329" i="1" s="1"/>
  <c r="E401" i="1"/>
  <c r="F401" i="1" s="1"/>
  <c r="E473" i="1"/>
  <c r="F473" i="1" s="1"/>
  <c r="E545" i="1"/>
  <c r="F545" i="1" s="1"/>
  <c r="E617" i="1"/>
  <c r="F617" i="1" s="1"/>
  <c r="E689" i="1"/>
  <c r="F689" i="1" s="1"/>
  <c r="E761" i="1"/>
  <c r="F761" i="1" s="1"/>
  <c r="E833" i="1"/>
  <c r="F833" i="1" s="1"/>
  <c r="E905" i="1"/>
  <c r="F905" i="1" s="1"/>
  <c r="E977" i="1"/>
  <c r="F977" i="1" s="1"/>
  <c r="F89" i="9"/>
  <c r="G91" i="9" s="1"/>
  <c r="J92" i="9" s="1"/>
  <c r="E343" i="1"/>
  <c r="F343" i="1" s="1"/>
  <c r="E415" i="1"/>
  <c r="F415" i="1" s="1"/>
  <c r="E487" i="1"/>
  <c r="F487" i="1" s="1"/>
  <c r="E559" i="1"/>
  <c r="F559" i="1" s="1"/>
  <c r="E631" i="1"/>
  <c r="F631" i="1" s="1"/>
  <c r="E703" i="1"/>
  <c r="F703" i="1" s="1"/>
  <c r="E775" i="1"/>
  <c r="F775" i="1" s="1"/>
  <c r="E847" i="1"/>
  <c r="F847" i="1" s="1"/>
  <c r="E919" i="1"/>
  <c r="F919" i="1" s="1"/>
  <c r="E991" i="1"/>
  <c r="F991" i="1" s="1"/>
  <c r="E502" i="1"/>
  <c r="F502" i="1" s="1"/>
  <c r="E574" i="1"/>
  <c r="F574" i="1" s="1"/>
  <c r="E646" i="1"/>
  <c r="F646" i="1" s="1"/>
  <c r="E718" i="1"/>
  <c r="F718" i="1" s="1"/>
  <c r="E790" i="1"/>
  <c r="F790" i="1" s="1"/>
  <c r="E862" i="1"/>
  <c r="F862" i="1" s="1"/>
  <c r="E934" i="1"/>
  <c r="F934" i="1" s="1"/>
  <c r="E1006" i="1"/>
  <c r="F1006" i="1" s="1"/>
  <c r="F63" i="9"/>
  <c r="G65" i="9" s="1"/>
  <c r="J66" i="9" s="1"/>
  <c r="D378" i="8"/>
  <c r="D918" i="8"/>
  <c r="D487" i="8"/>
  <c r="D749" i="8"/>
  <c r="D824" i="8"/>
  <c r="D617" i="8"/>
  <c r="D376" i="8"/>
  <c r="D774" i="8"/>
  <c r="D693" i="8"/>
  <c r="D821" i="8"/>
  <c r="D475" i="8"/>
  <c r="D882" i="8"/>
  <c r="F348" i="9"/>
  <c r="G350" i="9" s="1"/>
  <c r="J351" i="9" s="1"/>
  <c r="E426" i="1"/>
  <c r="F426" i="1" s="1"/>
  <c r="E498" i="1"/>
  <c r="F498" i="1" s="1"/>
  <c r="E570" i="1"/>
  <c r="F570" i="1" s="1"/>
  <c r="E642" i="1"/>
  <c r="F642" i="1" s="1"/>
  <c r="E714" i="1"/>
  <c r="F714" i="1" s="1"/>
  <c r="E786" i="1"/>
  <c r="F786" i="1" s="1"/>
  <c r="E858" i="1"/>
  <c r="F858" i="1" s="1"/>
  <c r="E930" i="1"/>
  <c r="F930" i="1" s="1"/>
  <c r="E1002" i="1"/>
  <c r="F1002" i="1" s="1"/>
  <c r="E284" i="1"/>
  <c r="F284" i="1" s="1"/>
  <c r="E356" i="1"/>
  <c r="F356" i="1" s="1"/>
  <c r="E428" i="1"/>
  <c r="F428" i="1" s="1"/>
  <c r="E500" i="1"/>
  <c r="F500" i="1" s="1"/>
  <c r="E572" i="1"/>
  <c r="F572" i="1" s="1"/>
  <c r="E644" i="1"/>
  <c r="F644" i="1" s="1"/>
  <c r="E716" i="1"/>
  <c r="F716" i="1" s="1"/>
  <c r="E788" i="1"/>
  <c r="F788" i="1" s="1"/>
  <c r="E860" i="1"/>
  <c r="F860" i="1" s="1"/>
  <c r="E932" i="1"/>
  <c r="F932" i="1" s="1"/>
  <c r="E1004" i="1"/>
  <c r="F1004" i="1" s="1"/>
  <c r="E201" i="1"/>
  <c r="F201" i="1" s="1"/>
  <c r="E273" i="1"/>
  <c r="F273" i="1" s="1"/>
  <c r="E345" i="1"/>
  <c r="F345" i="1" s="1"/>
  <c r="E417" i="1"/>
  <c r="F417" i="1" s="1"/>
  <c r="E489" i="1"/>
  <c r="F489" i="1" s="1"/>
  <c r="E561" i="1"/>
  <c r="F561" i="1" s="1"/>
  <c r="E633" i="1"/>
  <c r="F633" i="1" s="1"/>
  <c r="E705" i="1"/>
  <c r="F705" i="1" s="1"/>
  <c r="E777" i="1"/>
  <c r="F777" i="1" s="1"/>
  <c r="E849" i="1"/>
  <c r="F849" i="1" s="1"/>
  <c r="E921" i="1"/>
  <c r="F921" i="1" s="1"/>
  <c r="E993" i="1"/>
  <c r="F993" i="1" s="1"/>
  <c r="E324" i="1"/>
  <c r="F324" i="1" s="1"/>
  <c r="D643" i="8"/>
  <c r="D508" i="8"/>
  <c r="D629" i="8"/>
  <c r="D411" i="8"/>
  <c r="F77" i="9"/>
  <c r="G79" i="9" s="1"/>
  <c r="J80" i="9" s="1"/>
  <c r="E65" i="1"/>
  <c r="F65" i="1" s="1"/>
  <c r="E137" i="1"/>
  <c r="F137" i="1" s="1"/>
  <c r="E209" i="1"/>
  <c r="F209" i="1" s="1"/>
  <c r="E281" i="1"/>
  <c r="F281" i="1" s="1"/>
  <c r="E353" i="1"/>
  <c r="F353" i="1" s="1"/>
  <c r="E425" i="1"/>
  <c r="F425" i="1" s="1"/>
  <c r="E497" i="1"/>
  <c r="F497" i="1" s="1"/>
  <c r="E569" i="1"/>
  <c r="F569" i="1" s="1"/>
  <c r="E641" i="1"/>
  <c r="F641" i="1" s="1"/>
  <c r="E713" i="1"/>
  <c r="F713" i="1" s="1"/>
  <c r="E785" i="1"/>
  <c r="F785" i="1" s="1"/>
  <c r="E857" i="1"/>
  <c r="F857" i="1" s="1"/>
  <c r="E929" i="1"/>
  <c r="F929" i="1" s="1"/>
  <c r="E1001" i="1"/>
  <c r="F1001" i="1" s="1"/>
  <c r="D557" i="8"/>
  <c r="D641" i="8"/>
  <c r="D559" i="8"/>
  <c r="D712" i="8"/>
  <c r="D576" i="8"/>
  <c r="D717" i="8"/>
  <c r="D856" i="8"/>
  <c r="D895" i="8"/>
  <c r="E296" i="1"/>
  <c r="F296" i="1" s="1"/>
  <c r="E368" i="1"/>
  <c r="F368" i="1" s="1"/>
  <c r="E440" i="1"/>
  <c r="F440" i="1" s="1"/>
  <c r="E512" i="1"/>
  <c r="F512" i="1" s="1"/>
  <c r="E584" i="1"/>
  <c r="F584" i="1" s="1"/>
  <c r="E656" i="1"/>
  <c r="F656" i="1" s="1"/>
  <c r="E728" i="1"/>
  <c r="F728" i="1" s="1"/>
  <c r="E800" i="1"/>
  <c r="F800" i="1" s="1"/>
  <c r="E872" i="1"/>
  <c r="F872" i="1" s="1"/>
  <c r="E944" i="1"/>
  <c r="F944" i="1" s="1"/>
  <c r="E1016" i="1"/>
  <c r="F1016" i="1" s="1"/>
  <c r="E290" i="1"/>
  <c r="F290" i="1" s="1"/>
  <c r="E362" i="1"/>
  <c r="F362" i="1" s="1"/>
  <c r="E434" i="1"/>
  <c r="F434" i="1" s="1"/>
  <c r="E506" i="1"/>
  <c r="F506" i="1" s="1"/>
  <c r="E578" i="1"/>
  <c r="F578" i="1" s="1"/>
  <c r="E650" i="1"/>
  <c r="F650" i="1" s="1"/>
  <c r="E722" i="1"/>
  <c r="F722" i="1" s="1"/>
  <c r="E794" i="1"/>
  <c r="F794" i="1" s="1"/>
  <c r="E866" i="1"/>
  <c r="F866" i="1" s="1"/>
  <c r="E938" i="1"/>
  <c r="F938" i="1" s="1"/>
  <c r="E1010" i="1"/>
  <c r="F1010" i="1" s="1"/>
  <c r="E100" i="1"/>
  <c r="F100" i="1" s="1"/>
  <c r="E243" i="1"/>
  <c r="F243" i="1" s="1"/>
  <c r="E315" i="1"/>
  <c r="F315" i="1" s="1"/>
  <c r="E387" i="1"/>
  <c r="F387" i="1" s="1"/>
  <c r="E459" i="1"/>
  <c r="F459" i="1" s="1"/>
  <c r="E531" i="1"/>
  <c r="F531" i="1" s="1"/>
  <c r="E603" i="1"/>
  <c r="F603" i="1" s="1"/>
  <c r="E675" i="1"/>
  <c r="F675" i="1" s="1"/>
  <c r="E747" i="1"/>
  <c r="F747" i="1" s="1"/>
  <c r="E820" i="1"/>
  <c r="F820" i="1" s="1"/>
  <c r="E891" i="1"/>
  <c r="F891" i="1" s="1"/>
  <c r="E963" i="1"/>
  <c r="F963" i="1" s="1"/>
  <c r="D952" i="8"/>
  <c r="D495" i="8"/>
  <c r="D881" i="8"/>
  <c r="D522" i="8"/>
  <c r="D929" i="8"/>
  <c r="D220" i="8"/>
  <c r="F388" i="9"/>
  <c r="G390" i="9" s="1"/>
  <c r="J391" i="9" s="1"/>
  <c r="F111" i="9"/>
  <c r="G113" i="9" s="1"/>
  <c r="J114" i="9" s="1"/>
  <c r="F130" i="9"/>
  <c r="G132" i="9" s="1"/>
  <c r="J133" i="9" s="1"/>
  <c r="F202" i="9"/>
  <c r="G204" i="9" s="1"/>
  <c r="J205" i="9" s="1"/>
  <c r="F274" i="9"/>
  <c r="G276" i="9" s="1"/>
  <c r="J277" i="9" s="1"/>
  <c r="F346" i="9"/>
  <c r="G348" i="9" s="1"/>
  <c r="J349" i="9" s="1"/>
  <c r="F418" i="9"/>
  <c r="G420" i="9" s="1"/>
  <c r="J421" i="9" s="1"/>
  <c r="F490" i="9"/>
  <c r="G492" i="9" s="1"/>
  <c r="J493" i="9" s="1"/>
  <c r="F634" i="9"/>
  <c r="G636" i="9" s="1"/>
  <c r="J637" i="9" s="1"/>
  <c r="F706" i="9"/>
  <c r="G708" i="9" s="1"/>
  <c r="J709" i="9" s="1"/>
  <c r="F778" i="9"/>
  <c r="G780" i="9" s="1"/>
  <c r="J781" i="9" s="1"/>
  <c r="F850" i="9"/>
  <c r="G852" i="9" s="1"/>
  <c r="J853" i="9" s="1"/>
  <c r="F922" i="9"/>
  <c r="G924" i="9" s="1"/>
  <c r="J925" i="9" s="1"/>
  <c r="F994" i="9"/>
  <c r="G996" i="9" s="1"/>
  <c r="J997" i="9" s="1"/>
  <c r="F1066" i="9"/>
  <c r="G1068" i="9" s="1"/>
  <c r="J1069" i="9" s="1"/>
  <c r="F593" i="9"/>
  <c r="G595" i="9" s="1"/>
  <c r="J596" i="9" s="1"/>
  <c r="E306" i="1"/>
  <c r="F306" i="1" s="1"/>
  <c r="E378" i="1"/>
  <c r="F378" i="1" s="1"/>
  <c r="E450" i="1"/>
  <c r="F450" i="1" s="1"/>
  <c r="E522" i="1"/>
  <c r="F522" i="1" s="1"/>
  <c r="E594" i="1"/>
  <c r="F594" i="1" s="1"/>
  <c r="E666" i="1"/>
  <c r="F666" i="1" s="1"/>
  <c r="E738" i="1"/>
  <c r="F738" i="1" s="1"/>
  <c r="E810" i="1"/>
  <c r="F810" i="1" s="1"/>
  <c r="E882" i="1"/>
  <c r="F882" i="1" s="1"/>
  <c r="E954" i="1"/>
  <c r="F954" i="1" s="1"/>
  <c r="E225" i="1"/>
  <c r="F225" i="1" s="1"/>
  <c r="E297" i="1"/>
  <c r="F297" i="1" s="1"/>
  <c r="E369" i="1"/>
  <c r="F369" i="1" s="1"/>
  <c r="E441" i="1"/>
  <c r="F441" i="1" s="1"/>
  <c r="E513" i="1"/>
  <c r="F513" i="1" s="1"/>
  <c r="E585" i="1"/>
  <c r="F585" i="1" s="1"/>
  <c r="E657" i="1"/>
  <c r="F657" i="1" s="1"/>
  <c r="E729" i="1"/>
  <c r="F729" i="1" s="1"/>
  <c r="E801" i="1"/>
  <c r="F801" i="1" s="1"/>
  <c r="E873" i="1"/>
  <c r="F873" i="1" s="1"/>
  <c r="E945" i="1"/>
  <c r="F945" i="1" s="1"/>
  <c r="E1017" i="1"/>
  <c r="F1017" i="1" s="1"/>
  <c r="F231" i="9"/>
  <c r="G233" i="9" s="1"/>
  <c r="J234" i="9" s="1"/>
  <c r="F375" i="9"/>
  <c r="G377" i="9" s="1"/>
  <c r="J378" i="9" s="1"/>
  <c r="F447" i="9"/>
  <c r="G449" i="9" s="1"/>
  <c r="J450" i="9" s="1"/>
  <c r="F519" i="9"/>
  <c r="G521" i="9" s="1"/>
  <c r="J522" i="9" s="1"/>
  <c r="F663" i="9"/>
  <c r="G665" i="9" s="1"/>
  <c r="J666" i="9" s="1"/>
  <c r="F735" i="9"/>
  <c r="G737" i="9" s="1"/>
  <c r="J738" i="9" s="1"/>
  <c r="F807" i="9"/>
  <c r="G809" i="9" s="1"/>
  <c r="J810" i="9" s="1"/>
  <c r="F879" i="9"/>
  <c r="G881" i="9" s="1"/>
  <c r="J882" i="9" s="1"/>
  <c r="F951" i="9"/>
  <c r="G953" i="9" s="1"/>
  <c r="J954" i="9" s="1"/>
  <c r="F1023" i="9"/>
  <c r="G1025" i="9" s="1"/>
  <c r="J1026" i="9" s="1"/>
  <c r="F1095" i="9"/>
  <c r="G1097" i="9" s="1"/>
  <c r="J1098" i="9" s="1"/>
  <c r="F448" i="9"/>
  <c r="G450" i="9" s="1"/>
  <c r="J451" i="9" s="1"/>
  <c r="F520" i="9"/>
  <c r="G522" i="9" s="1"/>
  <c r="J523" i="9" s="1"/>
  <c r="F664" i="9"/>
  <c r="G666" i="9" s="1"/>
  <c r="J667" i="9" s="1"/>
  <c r="F736" i="9"/>
  <c r="G738" i="9" s="1"/>
  <c r="J739" i="9" s="1"/>
  <c r="F808" i="9"/>
  <c r="G810" i="9" s="1"/>
  <c r="J811" i="9" s="1"/>
  <c r="F880" i="9"/>
  <c r="G882" i="9" s="1"/>
  <c r="J883" i="9" s="1"/>
  <c r="F952" i="9"/>
  <c r="G954" i="9" s="1"/>
  <c r="J955" i="9" s="1"/>
  <c r="F1024" i="9"/>
  <c r="G1026" i="9" s="1"/>
  <c r="J1027" i="9" s="1"/>
  <c r="F1096" i="9"/>
  <c r="G1098" i="9" s="1"/>
  <c r="J1099" i="9" s="1"/>
  <c r="F809" i="9"/>
  <c r="G811" i="9" s="1"/>
  <c r="J812" i="9" s="1"/>
  <c r="E348" i="1"/>
  <c r="F348" i="1" s="1"/>
  <c r="D726" i="8"/>
  <c r="D403" i="8"/>
  <c r="D808" i="8"/>
  <c r="D883" i="8"/>
  <c r="D931" i="8"/>
  <c r="F163" i="9"/>
  <c r="G165" i="9" s="1"/>
  <c r="J166" i="9" s="1"/>
  <c r="F307" i="9"/>
  <c r="G309" i="9" s="1"/>
  <c r="J310" i="9" s="1"/>
  <c r="F120" i="9"/>
  <c r="G122" i="9" s="1"/>
  <c r="J123" i="9" s="1"/>
  <c r="F264" i="9"/>
  <c r="G266" i="9" s="1"/>
  <c r="J267" i="9" s="1"/>
  <c r="F182" i="9"/>
  <c r="G184" i="9" s="1"/>
  <c r="J185" i="9" s="1"/>
  <c r="F256" i="9"/>
  <c r="G258" i="9" s="1"/>
  <c r="J259" i="9" s="1"/>
  <c r="F569" i="9"/>
  <c r="G571" i="9" s="1"/>
  <c r="J572" i="9" s="1"/>
  <c r="E4" i="1"/>
  <c r="F4" i="1" s="1"/>
  <c r="E76" i="1"/>
  <c r="F76" i="1" s="1"/>
  <c r="E148" i="1"/>
  <c r="F148" i="1" s="1"/>
  <c r="E220" i="1"/>
  <c r="F220" i="1" s="1"/>
  <c r="E292" i="1"/>
  <c r="F292" i="1" s="1"/>
  <c r="E364" i="1"/>
  <c r="F364" i="1" s="1"/>
  <c r="E436" i="1"/>
  <c r="F436" i="1" s="1"/>
  <c r="E508" i="1"/>
  <c r="F508" i="1" s="1"/>
  <c r="E580" i="1"/>
  <c r="F580" i="1" s="1"/>
  <c r="E652" i="1"/>
  <c r="F652" i="1" s="1"/>
  <c r="E724" i="1"/>
  <c r="F724" i="1" s="1"/>
  <c r="E796" i="1"/>
  <c r="F796" i="1" s="1"/>
  <c r="E868" i="1"/>
  <c r="F868" i="1" s="1"/>
  <c r="E940" i="1"/>
  <c r="F940" i="1" s="1"/>
  <c r="E1012" i="1"/>
  <c r="F1012" i="1" s="1"/>
  <c r="E17" i="1"/>
  <c r="F17" i="1" s="1"/>
  <c r="E89" i="1"/>
  <c r="F89" i="1" s="1"/>
  <c r="E161" i="1"/>
  <c r="F161" i="1" s="1"/>
  <c r="E233" i="1"/>
  <c r="F233" i="1" s="1"/>
  <c r="E305" i="1"/>
  <c r="F305" i="1" s="1"/>
  <c r="E377" i="1"/>
  <c r="F377" i="1" s="1"/>
  <c r="E449" i="1"/>
  <c r="F449" i="1" s="1"/>
  <c r="E521" i="1"/>
  <c r="F521" i="1" s="1"/>
  <c r="E593" i="1"/>
  <c r="F593" i="1" s="1"/>
  <c r="E665" i="1"/>
  <c r="F665" i="1" s="1"/>
  <c r="E737" i="1"/>
  <c r="F737" i="1" s="1"/>
  <c r="E809" i="1"/>
  <c r="F809" i="1" s="1"/>
  <c r="E881" i="1"/>
  <c r="F881" i="1" s="1"/>
  <c r="E953" i="1"/>
  <c r="F953" i="1" s="1"/>
  <c r="F51" i="9"/>
  <c r="G53" i="9" s="1"/>
  <c r="J54" i="9" s="1"/>
  <c r="E319" i="1"/>
  <c r="F319" i="1" s="1"/>
  <c r="E391" i="1"/>
  <c r="F391" i="1" s="1"/>
  <c r="E463" i="1"/>
  <c r="F463" i="1" s="1"/>
  <c r="E535" i="1"/>
  <c r="F535" i="1" s="1"/>
  <c r="E607" i="1"/>
  <c r="F607" i="1" s="1"/>
  <c r="E679" i="1"/>
  <c r="F679" i="1" s="1"/>
  <c r="E751" i="1"/>
  <c r="F751" i="1" s="1"/>
  <c r="E823" i="1"/>
  <c r="F823" i="1" s="1"/>
  <c r="E895" i="1"/>
  <c r="F895" i="1" s="1"/>
  <c r="E967" i="1"/>
  <c r="F967" i="1" s="1"/>
  <c r="E334" i="1"/>
  <c r="F334" i="1" s="1"/>
  <c r="E406" i="1"/>
  <c r="F406" i="1" s="1"/>
  <c r="E478" i="1"/>
  <c r="F478" i="1" s="1"/>
  <c r="E550" i="1"/>
  <c r="F550" i="1" s="1"/>
  <c r="E622" i="1"/>
  <c r="F622" i="1" s="1"/>
  <c r="E694" i="1"/>
  <c r="F694" i="1" s="1"/>
  <c r="E766" i="1"/>
  <c r="F766" i="1" s="1"/>
  <c r="E838" i="1"/>
  <c r="F838" i="1" s="1"/>
  <c r="E910" i="1"/>
  <c r="F910" i="1" s="1"/>
  <c r="E982" i="1"/>
  <c r="F982" i="1" s="1"/>
  <c r="F917" i="9"/>
  <c r="G919" i="9" s="1"/>
  <c r="J920" i="9" s="1"/>
  <c r="D413" i="8"/>
  <c r="D437" i="8"/>
  <c r="D463" i="8"/>
  <c r="D233" i="8"/>
  <c r="D675" i="8"/>
  <c r="D520" i="8"/>
  <c r="E460" i="1"/>
  <c r="F460" i="1" s="1"/>
  <c r="E28" i="1"/>
  <c r="F28" i="1" s="1"/>
  <c r="E316" i="1"/>
  <c r="F316" i="1" s="1"/>
  <c r="E892" i="1"/>
  <c r="F892" i="1" s="1"/>
  <c r="F175" i="9"/>
  <c r="G177" i="9" s="1"/>
  <c r="J178" i="9" s="1"/>
  <c r="F319" i="9"/>
  <c r="G321" i="9" s="1"/>
  <c r="J322" i="9" s="1"/>
  <c r="F132" i="9"/>
  <c r="G134" i="9" s="1"/>
  <c r="J135" i="9" s="1"/>
  <c r="F276" i="9"/>
  <c r="G278" i="9" s="1"/>
  <c r="J279" i="9" s="1"/>
  <c r="F194" i="9"/>
  <c r="G196" i="9" s="1"/>
  <c r="J197" i="9" s="1"/>
  <c r="F124" i="9"/>
  <c r="G126" i="9" s="1"/>
  <c r="J127" i="9" s="1"/>
  <c r="F268" i="9"/>
  <c r="G270" i="9" s="1"/>
  <c r="J271" i="9" s="1"/>
  <c r="F713" i="9"/>
  <c r="G715" i="9" s="1"/>
  <c r="J716" i="9" s="1"/>
  <c r="F129" i="9"/>
  <c r="G131" i="9" s="1"/>
  <c r="J132" i="9" s="1"/>
  <c r="F201" i="9"/>
  <c r="G203" i="9" s="1"/>
  <c r="J204" i="9" s="1"/>
  <c r="F273" i="9"/>
  <c r="G275" i="9" s="1"/>
  <c r="J276" i="9" s="1"/>
  <c r="F345" i="9"/>
  <c r="G347" i="9" s="1"/>
  <c r="J348" i="9" s="1"/>
  <c r="F417" i="9"/>
  <c r="G419" i="9" s="1"/>
  <c r="J420" i="9" s="1"/>
  <c r="F489" i="9"/>
  <c r="G491" i="9" s="1"/>
  <c r="J492" i="9" s="1"/>
  <c r="F929" i="9"/>
  <c r="G931" i="9" s="1"/>
  <c r="J932" i="9" s="1"/>
  <c r="E46" i="1"/>
  <c r="F46" i="1" s="1"/>
  <c r="E47" i="1"/>
  <c r="F47" i="1" s="1"/>
  <c r="E118" i="1"/>
  <c r="F118" i="1" s="1"/>
  <c r="E119" i="1"/>
  <c r="F119" i="1" s="1"/>
  <c r="E190" i="1"/>
  <c r="F190" i="1" s="1"/>
  <c r="E191" i="1"/>
  <c r="F191" i="1" s="1"/>
  <c r="E262" i="1"/>
  <c r="F262" i="1" s="1"/>
  <c r="E263" i="1"/>
  <c r="F263" i="1" s="1"/>
  <c r="F92" i="9"/>
  <c r="G94" i="9" s="1"/>
  <c r="J95" i="9" s="1"/>
  <c r="E116" i="1"/>
  <c r="F116" i="1" s="1"/>
  <c r="E117" i="1"/>
  <c r="F117" i="1" s="1"/>
  <c r="D137" i="8"/>
  <c r="F49" i="9"/>
  <c r="G51" i="9" s="1"/>
  <c r="J52" i="9" s="1"/>
  <c r="F50" i="9"/>
  <c r="G52" i="9" s="1"/>
  <c r="J53" i="9" s="1"/>
  <c r="F303" i="9"/>
  <c r="G305" i="9" s="1"/>
  <c r="J306" i="9" s="1"/>
  <c r="D509" i="8"/>
  <c r="D546" i="8"/>
  <c r="E244" i="1"/>
  <c r="F244" i="1" s="1"/>
  <c r="E388" i="1"/>
  <c r="F388" i="1" s="1"/>
  <c r="E964" i="1"/>
  <c r="F964" i="1" s="1"/>
  <c r="F199" i="9"/>
  <c r="G201" i="9" s="1"/>
  <c r="J202" i="9" s="1"/>
  <c r="F156" i="9"/>
  <c r="G158" i="9" s="1"/>
  <c r="J159" i="9" s="1"/>
  <c r="F300" i="9"/>
  <c r="G302" i="9" s="1"/>
  <c r="J303" i="9" s="1"/>
  <c r="F218" i="9"/>
  <c r="G220" i="9" s="1"/>
  <c r="J221" i="9" s="1"/>
  <c r="F148" i="9"/>
  <c r="G150" i="9" s="1"/>
  <c r="J151" i="9" s="1"/>
  <c r="F292" i="9"/>
  <c r="G294" i="9" s="1"/>
  <c r="J295" i="9" s="1"/>
  <c r="F141" i="9"/>
  <c r="G143" i="9" s="1"/>
  <c r="J144" i="9" s="1"/>
  <c r="F213" i="9"/>
  <c r="G215" i="9" s="1"/>
  <c r="J216" i="9" s="1"/>
  <c r="F285" i="9"/>
  <c r="G287" i="9" s="1"/>
  <c r="J288" i="9" s="1"/>
  <c r="F357" i="9"/>
  <c r="G359" i="9" s="1"/>
  <c r="J360" i="9" s="1"/>
  <c r="F429" i="9"/>
  <c r="G431" i="9" s="1"/>
  <c r="J432" i="9" s="1"/>
  <c r="F501" i="9"/>
  <c r="G503" i="9" s="1"/>
  <c r="J504" i="9" s="1"/>
  <c r="F573" i="9"/>
  <c r="G575" i="9" s="1"/>
  <c r="J576" i="9" s="1"/>
  <c r="F645" i="9"/>
  <c r="G647" i="9" s="1"/>
  <c r="J648" i="9" s="1"/>
  <c r="F717" i="9"/>
  <c r="G719" i="9" s="1"/>
  <c r="J720" i="9" s="1"/>
  <c r="F789" i="9"/>
  <c r="G791" i="9" s="1"/>
  <c r="J792" i="9" s="1"/>
  <c r="F861" i="9"/>
  <c r="G863" i="9" s="1"/>
  <c r="J864" i="9" s="1"/>
  <c r="F933" i="9"/>
  <c r="G935" i="9" s="1"/>
  <c r="J936" i="9" s="1"/>
  <c r="F1005" i="9"/>
  <c r="G1007" i="9" s="1"/>
  <c r="J1008" i="9" s="1"/>
  <c r="F1077" i="9"/>
  <c r="G1079" i="9" s="1"/>
  <c r="J1080" i="9" s="1"/>
  <c r="F581" i="9"/>
  <c r="G583" i="9" s="1"/>
  <c r="J584" i="9" s="1"/>
  <c r="E29" i="1"/>
  <c r="F29" i="1" s="1"/>
  <c r="E101" i="1"/>
  <c r="F101" i="1" s="1"/>
  <c r="E173" i="1"/>
  <c r="F173" i="1" s="1"/>
  <c r="E245" i="1"/>
  <c r="F245" i="1" s="1"/>
  <c r="E317" i="1"/>
  <c r="F317" i="1" s="1"/>
  <c r="E389" i="1"/>
  <c r="F389" i="1" s="1"/>
  <c r="E461" i="1"/>
  <c r="F461" i="1" s="1"/>
  <c r="E533" i="1"/>
  <c r="F533" i="1" s="1"/>
  <c r="E605" i="1"/>
  <c r="F605" i="1" s="1"/>
  <c r="E677" i="1"/>
  <c r="F677" i="1" s="1"/>
  <c r="E749" i="1"/>
  <c r="F749" i="1" s="1"/>
  <c r="E821" i="1"/>
  <c r="F821" i="1" s="1"/>
  <c r="E893" i="1"/>
  <c r="F893" i="1" s="1"/>
  <c r="E965" i="1"/>
  <c r="F965" i="1" s="1"/>
  <c r="F1025" i="9"/>
  <c r="G1027" i="9" s="1"/>
  <c r="J1028" i="9" s="1"/>
  <c r="E18" i="1"/>
  <c r="F18" i="1" s="1"/>
  <c r="E19" i="1"/>
  <c r="F19" i="1" s="1"/>
  <c r="E91" i="1"/>
  <c r="F91" i="1" s="1"/>
  <c r="E90" i="1"/>
  <c r="F90" i="1" s="1"/>
  <c r="E162" i="1"/>
  <c r="F162" i="1" s="1"/>
  <c r="E163" i="1"/>
  <c r="F163" i="1" s="1"/>
  <c r="E235" i="1"/>
  <c r="F235" i="1" s="1"/>
  <c r="E234" i="1"/>
  <c r="F234" i="1" s="1"/>
  <c r="F48" i="9"/>
  <c r="G50" i="9" s="1"/>
  <c r="J51" i="9" s="1"/>
  <c r="F46" i="9"/>
  <c r="G48" i="9" s="1"/>
  <c r="J49" i="9" s="1"/>
  <c r="F47" i="9"/>
  <c r="G49" i="9" s="1"/>
  <c r="J50" i="9" s="1"/>
  <c r="F432" i="9"/>
  <c r="G434" i="9" s="1"/>
  <c r="J435" i="9" s="1"/>
  <c r="F504" i="9"/>
  <c r="G506" i="9" s="1"/>
  <c r="J507" i="9" s="1"/>
  <c r="F576" i="9"/>
  <c r="G578" i="9" s="1"/>
  <c r="J579" i="9" s="1"/>
  <c r="F648" i="9"/>
  <c r="G650" i="9" s="1"/>
  <c r="J651" i="9" s="1"/>
  <c r="F720" i="9"/>
  <c r="G722" i="9" s="1"/>
  <c r="J723" i="9" s="1"/>
  <c r="F792" i="9"/>
  <c r="G794" i="9" s="1"/>
  <c r="J795" i="9" s="1"/>
  <c r="F864" i="9"/>
  <c r="G866" i="9" s="1"/>
  <c r="J867" i="9" s="1"/>
  <c r="F936" i="9"/>
  <c r="G938" i="9" s="1"/>
  <c r="J939" i="9" s="1"/>
  <c r="F1008" i="9"/>
  <c r="G1010" i="9" s="1"/>
  <c r="J1011" i="9" s="1"/>
  <c r="F1080" i="9"/>
  <c r="G1082" i="9" s="1"/>
  <c r="J1083" i="9" s="1"/>
  <c r="F61" i="9"/>
  <c r="G63" i="9" s="1"/>
  <c r="J64" i="9" s="1"/>
  <c r="F29" i="9"/>
  <c r="G31" i="9" s="1"/>
  <c r="J32" i="9" s="1"/>
  <c r="F592" i="9"/>
  <c r="G594" i="9" s="1"/>
  <c r="J595" i="9" s="1"/>
  <c r="D364" i="8"/>
  <c r="D305" i="8"/>
  <c r="D402" i="8"/>
  <c r="D919" i="8"/>
  <c r="D905" i="8"/>
  <c r="F211" i="9"/>
  <c r="G213" i="9" s="1"/>
  <c r="J214" i="9" s="1"/>
  <c r="F168" i="9"/>
  <c r="G170" i="9" s="1"/>
  <c r="J171" i="9" s="1"/>
  <c r="F312" i="9"/>
  <c r="G314" i="9" s="1"/>
  <c r="J315" i="9" s="1"/>
  <c r="F230" i="9"/>
  <c r="G232" i="9" s="1"/>
  <c r="J233" i="9" s="1"/>
  <c r="F160" i="9"/>
  <c r="G162" i="9" s="1"/>
  <c r="J163" i="9" s="1"/>
  <c r="F304" i="9"/>
  <c r="G306" i="9" s="1"/>
  <c r="J307" i="9" s="1"/>
  <c r="F33" i="9"/>
  <c r="G35" i="9" s="1"/>
  <c r="J36" i="9" s="1"/>
  <c r="F32" i="9"/>
  <c r="G34" i="9" s="1"/>
  <c r="J35" i="9" s="1"/>
  <c r="F30" i="9"/>
  <c r="G32" i="9" s="1"/>
  <c r="J33" i="9" s="1"/>
  <c r="F725" i="9"/>
  <c r="G727" i="9" s="1"/>
  <c r="J728" i="9" s="1"/>
  <c r="F143" i="9"/>
  <c r="G145" i="9" s="1"/>
  <c r="J146" i="9" s="1"/>
  <c r="F215" i="9"/>
  <c r="G217" i="9" s="1"/>
  <c r="J218" i="9" s="1"/>
  <c r="F287" i="9"/>
  <c r="G289" i="9" s="1"/>
  <c r="J290" i="9" s="1"/>
  <c r="F359" i="9"/>
  <c r="G361" i="9" s="1"/>
  <c r="J362" i="9" s="1"/>
  <c r="F431" i="9"/>
  <c r="G433" i="9" s="1"/>
  <c r="J434" i="9" s="1"/>
  <c r="F503" i="9"/>
  <c r="G505" i="9" s="1"/>
  <c r="J506" i="9" s="1"/>
  <c r="F575" i="9"/>
  <c r="G577" i="9" s="1"/>
  <c r="J578" i="9" s="1"/>
  <c r="F647" i="9"/>
  <c r="G649" i="9" s="1"/>
  <c r="J650" i="9" s="1"/>
  <c r="F719" i="9"/>
  <c r="G721" i="9" s="1"/>
  <c r="J722" i="9" s="1"/>
  <c r="F791" i="9"/>
  <c r="G793" i="9" s="1"/>
  <c r="J794" i="9" s="1"/>
  <c r="F863" i="9"/>
  <c r="G865" i="9" s="1"/>
  <c r="J866" i="9" s="1"/>
  <c r="F935" i="9"/>
  <c r="G937" i="9" s="1"/>
  <c r="J938" i="9" s="1"/>
  <c r="F1007" i="9"/>
  <c r="G1009" i="9" s="1"/>
  <c r="J1010" i="9" s="1"/>
  <c r="F1079" i="9"/>
  <c r="G1081" i="9" s="1"/>
  <c r="J1082" i="9" s="1"/>
  <c r="F60" i="9"/>
  <c r="G62" i="9" s="1"/>
  <c r="J63" i="9" s="1"/>
  <c r="F58" i="9"/>
  <c r="G60" i="9" s="1"/>
  <c r="J61" i="9" s="1"/>
  <c r="F109" i="9"/>
  <c r="G111" i="9" s="1"/>
  <c r="J112" i="9" s="1"/>
  <c r="E68" i="1"/>
  <c r="F68" i="1" s="1"/>
  <c r="E69" i="1"/>
  <c r="F69" i="1" s="1"/>
  <c r="E140" i="1"/>
  <c r="F140" i="1" s="1"/>
  <c r="E141" i="1"/>
  <c r="F141" i="1" s="1"/>
  <c r="F159" i="9"/>
  <c r="G161" i="9" s="1"/>
  <c r="J162" i="9" s="1"/>
  <c r="D631" i="8"/>
  <c r="D679" i="8"/>
  <c r="D186" i="8"/>
  <c r="D879" i="8"/>
  <c r="E532" i="1"/>
  <c r="F532" i="1" s="1"/>
  <c r="E172" i="1"/>
  <c r="F172" i="1" s="1"/>
  <c r="F223" i="9"/>
  <c r="G225" i="9" s="1"/>
  <c r="J226" i="9" s="1"/>
  <c r="F180" i="9"/>
  <c r="G182" i="9" s="1"/>
  <c r="J183" i="9" s="1"/>
  <c r="F324" i="9"/>
  <c r="G326" i="9" s="1"/>
  <c r="J327" i="9" s="1"/>
  <c r="F242" i="9"/>
  <c r="G244" i="9" s="1"/>
  <c r="J245" i="9" s="1"/>
  <c r="F172" i="9"/>
  <c r="G174" i="9" s="1"/>
  <c r="J175" i="9" s="1"/>
  <c r="F316" i="9"/>
  <c r="G318" i="9" s="1"/>
  <c r="J319" i="9" s="1"/>
  <c r="F45" i="9"/>
  <c r="G47" i="9" s="1"/>
  <c r="J48" i="9" s="1"/>
  <c r="F39" i="9"/>
  <c r="G41" i="9" s="1"/>
  <c r="J42" i="9" s="1"/>
  <c r="F37" i="9"/>
  <c r="G39" i="9" s="1"/>
  <c r="J40" i="9" s="1"/>
  <c r="F44" i="9"/>
  <c r="G46" i="9" s="1"/>
  <c r="J47" i="9" s="1"/>
  <c r="F42" i="9"/>
  <c r="G44" i="9" s="1"/>
  <c r="J45" i="9" s="1"/>
  <c r="F41" i="9"/>
  <c r="G43" i="9" s="1"/>
  <c r="J44" i="9" s="1"/>
  <c r="F38" i="9"/>
  <c r="G40" i="9" s="1"/>
  <c r="J41" i="9" s="1"/>
  <c r="F35" i="9"/>
  <c r="G37" i="9" s="1"/>
  <c r="J38" i="9" s="1"/>
  <c r="F153" i="9"/>
  <c r="G155" i="9" s="1"/>
  <c r="J156" i="9" s="1"/>
  <c r="E70" i="1"/>
  <c r="F70" i="1" s="1"/>
  <c r="E71" i="1"/>
  <c r="F71" i="1" s="1"/>
  <c r="E142" i="1"/>
  <c r="F142" i="1" s="1"/>
  <c r="E143" i="1"/>
  <c r="F143" i="1" s="1"/>
  <c r="E215" i="1"/>
  <c r="F215" i="1" s="1"/>
  <c r="E214" i="1"/>
  <c r="F214" i="1" s="1"/>
  <c r="F677" i="9"/>
  <c r="G679" i="9" s="1"/>
  <c r="J680" i="9" s="1"/>
  <c r="D349" i="8"/>
  <c r="D208" i="8"/>
  <c r="D977" i="8"/>
  <c r="F54" i="9"/>
  <c r="G56" i="9" s="1"/>
  <c r="J57" i="9" s="1"/>
  <c r="F326" i="9"/>
  <c r="G328" i="9" s="1"/>
  <c r="J329" i="9" s="1"/>
  <c r="F398" i="9"/>
  <c r="G400" i="9" s="1"/>
  <c r="J401" i="9" s="1"/>
  <c r="F470" i="9"/>
  <c r="G472" i="9" s="1"/>
  <c r="J473" i="9" s="1"/>
  <c r="F542" i="9"/>
  <c r="G544" i="9" s="1"/>
  <c r="J545" i="9" s="1"/>
  <c r="F614" i="9"/>
  <c r="G616" i="9" s="1"/>
  <c r="J617" i="9" s="1"/>
  <c r="F686" i="9"/>
  <c r="G688" i="9" s="1"/>
  <c r="J689" i="9" s="1"/>
  <c r="F758" i="9"/>
  <c r="G760" i="9" s="1"/>
  <c r="J761" i="9" s="1"/>
  <c r="F830" i="9"/>
  <c r="G832" i="9" s="1"/>
  <c r="J833" i="9" s="1"/>
  <c r="F902" i="9"/>
  <c r="G904" i="9" s="1"/>
  <c r="J905" i="9" s="1"/>
  <c r="F974" i="9"/>
  <c r="G976" i="9" s="1"/>
  <c r="J977" i="9" s="1"/>
  <c r="F1046" i="9"/>
  <c r="G1048" i="9" s="1"/>
  <c r="J1049" i="9" s="1"/>
  <c r="F1118" i="9"/>
  <c r="G1120" i="9" s="1"/>
  <c r="J1121" i="9" s="1"/>
  <c r="F174" i="9"/>
  <c r="G176" i="9" s="1"/>
  <c r="J177" i="9" s="1"/>
  <c r="F246" i="9"/>
  <c r="G248" i="9" s="1"/>
  <c r="J249" i="9" s="1"/>
  <c r="F318" i="9"/>
  <c r="G320" i="9" s="1"/>
  <c r="J321" i="9" s="1"/>
  <c r="F390" i="9"/>
  <c r="G392" i="9" s="1"/>
  <c r="J393" i="9" s="1"/>
  <c r="F462" i="9"/>
  <c r="G464" i="9" s="1"/>
  <c r="J465" i="9" s="1"/>
  <c r="F534" i="9"/>
  <c r="G536" i="9" s="1"/>
  <c r="J537" i="9" s="1"/>
  <c r="F606" i="9"/>
  <c r="G608" i="9" s="1"/>
  <c r="J609" i="9" s="1"/>
  <c r="F678" i="9"/>
  <c r="G680" i="9" s="1"/>
  <c r="J681" i="9" s="1"/>
  <c r="F750" i="9"/>
  <c r="G752" i="9" s="1"/>
  <c r="J753" i="9" s="1"/>
  <c r="F822" i="9"/>
  <c r="G824" i="9" s="1"/>
  <c r="J825" i="9" s="1"/>
  <c r="F894" i="9"/>
  <c r="G896" i="9" s="1"/>
  <c r="J897" i="9" s="1"/>
  <c r="F966" i="9"/>
  <c r="G968" i="9" s="1"/>
  <c r="J969" i="9" s="1"/>
  <c r="F1038" i="9"/>
  <c r="G1040" i="9" s="1"/>
  <c r="J1041" i="9" s="1"/>
  <c r="F1110" i="9"/>
  <c r="G1112" i="9" s="1"/>
  <c r="J1113" i="9" s="1"/>
  <c r="F67" i="9"/>
  <c r="G69" i="9" s="1"/>
  <c r="J70" i="9" s="1"/>
  <c r="F66" i="9"/>
  <c r="G68" i="9" s="1"/>
  <c r="J69" i="9" s="1"/>
  <c r="F65" i="9"/>
  <c r="G67" i="9" s="1"/>
  <c r="J68" i="9" s="1"/>
  <c r="F62" i="9"/>
  <c r="G64" i="9" s="1"/>
  <c r="J65" i="9" s="1"/>
  <c r="F379" i="9"/>
  <c r="G381" i="9" s="1"/>
  <c r="J382" i="9" s="1"/>
  <c r="F451" i="9"/>
  <c r="G453" i="9" s="1"/>
  <c r="J454" i="9" s="1"/>
  <c r="F523" i="9"/>
  <c r="G525" i="9" s="1"/>
  <c r="J526" i="9" s="1"/>
  <c r="F595" i="9"/>
  <c r="G597" i="9" s="1"/>
  <c r="J598" i="9" s="1"/>
  <c r="F667" i="9"/>
  <c r="G669" i="9" s="1"/>
  <c r="J670" i="9" s="1"/>
  <c r="F739" i="9"/>
  <c r="G741" i="9" s="1"/>
  <c r="J742" i="9" s="1"/>
  <c r="F811" i="9"/>
  <c r="G813" i="9" s="1"/>
  <c r="J814" i="9" s="1"/>
  <c r="F883" i="9"/>
  <c r="G885" i="9" s="1"/>
  <c r="J886" i="9" s="1"/>
  <c r="F955" i="9"/>
  <c r="G957" i="9" s="1"/>
  <c r="J958" i="9" s="1"/>
  <c r="F1027" i="9"/>
  <c r="G1029" i="9" s="1"/>
  <c r="J1030" i="9" s="1"/>
  <c r="F1099" i="9"/>
  <c r="G1101" i="9" s="1"/>
  <c r="J1102" i="9" s="1"/>
  <c r="F562" i="9"/>
  <c r="G564" i="9" s="1"/>
  <c r="J565" i="9" s="1"/>
  <c r="E45" i="1"/>
  <c r="F45" i="1" s="1"/>
  <c r="E44" i="1"/>
  <c r="F44" i="1" s="1"/>
  <c r="E676" i="1"/>
  <c r="F676" i="1" s="1"/>
  <c r="E604" i="1"/>
  <c r="F604" i="1" s="1"/>
  <c r="F247" i="9"/>
  <c r="G249" i="9" s="1"/>
  <c r="J250" i="9" s="1"/>
  <c r="F204" i="9"/>
  <c r="G206" i="9" s="1"/>
  <c r="J207" i="9" s="1"/>
  <c r="F122" i="9"/>
  <c r="G124" i="9" s="1"/>
  <c r="J125" i="9" s="1"/>
  <c r="F266" i="9"/>
  <c r="G268" i="9" s="1"/>
  <c r="J269" i="9" s="1"/>
  <c r="F196" i="9"/>
  <c r="G198" i="9" s="1"/>
  <c r="J199" i="9" s="1"/>
  <c r="F340" i="9"/>
  <c r="G342" i="9" s="1"/>
  <c r="J343" i="9" s="1"/>
  <c r="F69" i="9"/>
  <c r="G71" i="9" s="1"/>
  <c r="J72" i="9" s="1"/>
  <c r="F68" i="9"/>
  <c r="G70" i="9" s="1"/>
  <c r="J71" i="9" s="1"/>
  <c r="F165" i="9"/>
  <c r="G167" i="9" s="1"/>
  <c r="J168" i="9" s="1"/>
  <c r="F237" i="9"/>
  <c r="G239" i="9" s="1"/>
  <c r="J240" i="9" s="1"/>
  <c r="F309" i="9"/>
  <c r="G311" i="9" s="1"/>
  <c r="J312" i="9" s="1"/>
  <c r="F381" i="9"/>
  <c r="G383" i="9" s="1"/>
  <c r="J384" i="9" s="1"/>
  <c r="F453" i="9"/>
  <c r="G455" i="9" s="1"/>
  <c r="J456" i="9" s="1"/>
  <c r="F525" i="9"/>
  <c r="G527" i="9" s="1"/>
  <c r="J528" i="9" s="1"/>
  <c r="F597" i="9"/>
  <c r="G599" i="9" s="1"/>
  <c r="J600" i="9" s="1"/>
  <c r="F669" i="9"/>
  <c r="G671" i="9" s="1"/>
  <c r="J672" i="9" s="1"/>
  <c r="F741" i="9"/>
  <c r="G743" i="9" s="1"/>
  <c r="J744" i="9" s="1"/>
  <c r="F813" i="9"/>
  <c r="G815" i="9" s="1"/>
  <c r="J816" i="9" s="1"/>
  <c r="F885" i="9"/>
  <c r="G887" i="9" s="1"/>
  <c r="J888" i="9" s="1"/>
  <c r="F957" i="9"/>
  <c r="G959" i="9" s="1"/>
  <c r="J960" i="9" s="1"/>
  <c r="F1029" i="9"/>
  <c r="G1031" i="9" s="1"/>
  <c r="J1032" i="9" s="1"/>
  <c r="F1101" i="9"/>
  <c r="G1103" i="9" s="1"/>
  <c r="J1104" i="9" s="1"/>
  <c r="E43" i="1"/>
  <c r="F43" i="1" s="1"/>
  <c r="E42" i="1"/>
  <c r="F42" i="1" s="1"/>
  <c r="E114" i="1"/>
  <c r="F114" i="1" s="1"/>
  <c r="E115" i="1"/>
  <c r="F115" i="1" s="1"/>
  <c r="E187" i="1"/>
  <c r="F187" i="1" s="1"/>
  <c r="E186" i="1"/>
  <c r="F186" i="1" s="1"/>
  <c r="E259" i="1"/>
  <c r="F259" i="1" s="1"/>
  <c r="E258" i="1"/>
  <c r="F258" i="1" s="1"/>
  <c r="F133" i="9"/>
  <c r="G135" i="9" s="1"/>
  <c r="J136" i="9" s="1"/>
  <c r="F205" i="9"/>
  <c r="G207" i="9" s="1"/>
  <c r="J208" i="9" s="1"/>
  <c r="F277" i="9"/>
  <c r="G279" i="9" s="1"/>
  <c r="J280" i="9" s="1"/>
  <c r="F349" i="9"/>
  <c r="G351" i="9" s="1"/>
  <c r="J352" i="9" s="1"/>
  <c r="F421" i="9"/>
  <c r="G423" i="9" s="1"/>
  <c r="J424" i="9" s="1"/>
  <c r="F493" i="9"/>
  <c r="G495" i="9" s="1"/>
  <c r="J496" i="9" s="1"/>
  <c r="F565" i="9"/>
  <c r="G567" i="9" s="1"/>
  <c r="J568" i="9" s="1"/>
  <c r="F637" i="9"/>
  <c r="G639" i="9" s="1"/>
  <c r="J640" i="9" s="1"/>
  <c r="F709" i="9"/>
  <c r="G711" i="9" s="1"/>
  <c r="J712" i="9" s="1"/>
  <c r="F781" i="9"/>
  <c r="G783" i="9" s="1"/>
  <c r="J784" i="9" s="1"/>
  <c r="F853" i="9"/>
  <c r="G855" i="9" s="1"/>
  <c r="J856" i="9" s="1"/>
  <c r="F925" i="9"/>
  <c r="G927" i="9" s="1"/>
  <c r="J928" i="9" s="1"/>
  <c r="F997" i="9"/>
  <c r="G999" i="9" s="1"/>
  <c r="J1000" i="9" s="1"/>
  <c r="F1069" i="9"/>
  <c r="G1071" i="9" s="1"/>
  <c r="J1072" i="9" s="1"/>
  <c r="F591" i="9"/>
  <c r="G593" i="9" s="1"/>
  <c r="J594" i="9" s="1"/>
  <c r="D911" i="8"/>
  <c r="D618" i="8"/>
  <c r="F178" i="9"/>
  <c r="G180" i="9" s="1"/>
  <c r="J181" i="9" s="1"/>
  <c r="F250" i="9"/>
  <c r="G252" i="9" s="1"/>
  <c r="J253" i="9" s="1"/>
  <c r="F322" i="9"/>
  <c r="G324" i="9" s="1"/>
  <c r="J325" i="9" s="1"/>
  <c r="F394" i="9"/>
  <c r="G396" i="9" s="1"/>
  <c r="J397" i="9" s="1"/>
  <c r="F466" i="9"/>
  <c r="G468" i="9" s="1"/>
  <c r="J469" i="9" s="1"/>
  <c r="F538" i="9"/>
  <c r="G540" i="9" s="1"/>
  <c r="J541" i="9" s="1"/>
  <c r="F610" i="9"/>
  <c r="G612" i="9" s="1"/>
  <c r="J613" i="9" s="1"/>
  <c r="F682" i="9"/>
  <c r="G684" i="9" s="1"/>
  <c r="J685" i="9" s="1"/>
  <c r="F754" i="9"/>
  <c r="G756" i="9" s="1"/>
  <c r="J757" i="9" s="1"/>
  <c r="F826" i="9"/>
  <c r="G828" i="9" s="1"/>
  <c r="J829" i="9" s="1"/>
  <c r="F898" i="9"/>
  <c r="G900" i="9" s="1"/>
  <c r="J901" i="9" s="1"/>
  <c r="F970" i="9"/>
  <c r="G972" i="9" s="1"/>
  <c r="J973" i="9" s="1"/>
  <c r="F1042" i="9"/>
  <c r="G1044" i="9" s="1"/>
  <c r="J1045" i="9" s="1"/>
  <c r="F1114" i="9"/>
  <c r="G1116" i="9" s="1"/>
  <c r="J1117" i="9" s="1"/>
  <c r="F167" i="9"/>
  <c r="G169" i="9" s="1"/>
  <c r="J170" i="9" s="1"/>
  <c r="F239" i="9"/>
  <c r="G241" i="9" s="1"/>
  <c r="J242" i="9" s="1"/>
  <c r="F311" i="9"/>
  <c r="G313" i="9" s="1"/>
  <c r="J314" i="9" s="1"/>
  <c r="F383" i="9"/>
  <c r="G385" i="9" s="1"/>
  <c r="J386" i="9" s="1"/>
  <c r="F455" i="9"/>
  <c r="G457" i="9" s="1"/>
  <c r="J458" i="9" s="1"/>
  <c r="F527" i="9"/>
  <c r="G529" i="9" s="1"/>
  <c r="J530" i="9" s="1"/>
  <c r="F599" i="9"/>
  <c r="G601" i="9" s="1"/>
  <c r="J602" i="9" s="1"/>
  <c r="F671" i="9"/>
  <c r="G673" i="9" s="1"/>
  <c r="J674" i="9" s="1"/>
  <c r="F743" i="9"/>
  <c r="G745" i="9" s="1"/>
  <c r="J746" i="9" s="1"/>
  <c r="F815" i="9"/>
  <c r="G817" i="9" s="1"/>
  <c r="J818" i="9" s="1"/>
  <c r="F887" i="9"/>
  <c r="G889" i="9" s="1"/>
  <c r="J890" i="9" s="1"/>
  <c r="F959" i="9"/>
  <c r="G961" i="9" s="1"/>
  <c r="J962" i="9" s="1"/>
  <c r="F1031" i="9"/>
  <c r="G1033" i="9" s="1"/>
  <c r="J1034" i="9" s="1"/>
  <c r="F1103" i="9"/>
  <c r="G1105" i="9" s="1"/>
  <c r="J1106" i="9" s="1"/>
  <c r="F108" i="9"/>
  <c r="G110" i="9" s="1"/>
  <c r="J111" i="9" s="1"/>
  <c r="F97" i="9"/>
  <c r="G99" i="9" s="1"/>
  <c r="J100" i="9" s="1"/>
  <c r="F106" i="9"/>
  <c r="G108" i="9" s="1"/>
  <c r="J109" i="9" s="1"/>
  <c r="F617" i="9"/>
  <c r="G619" i="9" s="1"/>
  <c r="J620" i="9" s="1"/>
  <c r="F135" i="9"/>
  <c r="G137" i="9" s="1"/>
  <c r="J138" i="9" s="1"/>
  <c r="F207" i="9"/>
  <c r="G209" i="9" s="1"/>
  <c r="J210" i="9" s="1"/>
  <c r="F279" i="9"/>
  <c r="G281" i="9" s="1"/>
  <c r="J282" i="9" s="1"/>
  <c r="F351" i="9"/>
  <c r="G353" i="9" s="1"/>
  <c r="J354" i="9" s="1"/>
  <c r="F423" i="9"/>
  <c r="G425" i="9" s="1"/>
  <c r="J426" i="9" s="1"/>
  <c r="F495" i="9"/>
  <c r="G497" i="9" s="1"/>
  <c r="J498" i="9" s="1"/>
  <c r="F567" i="9"/>
  <c r="G569" i="9" s="1"/>
  <c r="J570" i="9" s="1"/>
  <c r="F639" i="9"/>
  <c r="G641" i="9" s="1"/>
  <c r="J642" i="9" s="1"/>
  <c r="F711" i="9"/>
  <c r="G713" i="9" s="1"/>
  <c r="J714" i="9" s="1"/>
  <c r="F783" i="9"/>
  <c r="G785" i="9" s="1"/>
  <c r="J786" i="9" s="1"/>
  <c r="F855" i="9"/>
  <c r="G857" i="9" s="1"/>
  <c r="J858" i="9" s="1"/>
  <c r="F927" i="9"/>
  <c r="G929" i="9" s="1"/>
  <c r="J930" i="9" s="1"/>
  <c r="F999" i="9"/>
  <c r="G1001" i="9" s="1"/>
  <c r="J1002" i="9" s="1"/>
  <c r="F1071" i="9"/>
  <c r="G1073" i="9" s="1"/>
  <c r="J1074" i="9" s="1"/>
  <c r="E1018" i="1"/>
  <c r="F1018" i="1" s="1"/>
  <c r="E1019" i="1"/>
  <c r="F1019" i="1" s="1"/>
  <c r="F28" i="9"/>
  <c r="G30" i="9" s="1"/>
  <c r="J31" i="9" s="1"/>
  <c r="F27" i="9"/>
  <c r="G29" i="9" s="1"/>
  <c r="J30" i="9" s="1"/>
  <c r="F26" i="9"/>
  <c r="G28" i="9" s="1"/>
  <c r="J29" i="9" s="1"/>
  <c r="F424" i="9"/>
  <c r="G426" i="9" s="1"/>
  <c r="J427" i="9" s="1"/>
  <c r="F496" i="9"/>
  <c r="G498" i="9" s="1"/>
  <c r="J499" i="9" s="1"/>
  <c r="F568" i="9"/>
  <c r="G570" i="9" s="1"/>
  <c r="J571" i="9" s="1"/>
  <c r="F640" i="9"/>
  <c r="G642" i="9" s="1"/>
  <c r="J643" i="9" s="1"/>
  <c r="F712" i="9"/>
  <c r="G714" i="9" s="1"/>
  <c r="J715" i="9" s="1"/>
  <c r="F784" i="9"/>
  <c r="G786" i="9" s="1"/>
  <c r="J787" i="9" s="1"/>
  <c r="F856" i="9"/>
  <c r="G858" i="9" s="1"/>
  <c r="J859" i="9" s="1"/>
  <c r="F928" i="9"/>
  <c r="G930" i="9" s="1"/>
  <c r="J931" i="9" s="1"/>
  <c r="F1000" i="9"/>
  <c r="G1002" i="9" s="1"/>
  <c r="J1003" i="9" s="1"/>
  <c r="F1072" i="9"/>
  <c r="G1074" i="9" s="1"/>
  <c r="J1075" i="9" s="1"/>
  <c r="F76" i="9"/>
  <c r="G78" i="9" s="1"/>
  <c r="J79" i="9" s="1"/>
  <c r="F74" i="9"/>
  <c r="G76" i="9" s="1"/>
  <c r="J77" i="9" s="1"/>
  <c r="F75" i="9"/>
  <c r="G77" i="9" s="1"/>
  <c r="J78" i="9" s="1"/>
  <c r="F73" i="9"/>
  <c r="G75" i="9" s="1"/>
  <c r="J76" i="9" s="1"/>
  <c r="E748" i="1"/>
  <c r="F748" i="1" s="1"/>
  <c r="F127" i="9"/>
  <c r="G129" i="9" s="1"/>
  <c r="J130" i="9" s="1"/>
  <c r="F271" i="9"/>
  <c r="G273" i="9" s="1"/>
  <c r="J274" i="9" s="1"/>
  <c r="F90" i="9"/>
  <c r="G92" i="9" s="1"/>
  <c r="J93" i="9" s="1"/>
  <c r="F94" i="9"/>
  <c r="G96" i="9" s="1"/>
  <c r="J97" i="9" s="1"/>
  <c r="F59" i="9"/>
  <c r="G61" i="9" s="1"/>
  <c r="J62" i="9" s="1"/>
  <c r="D124" i="8"/>
  <c r="D330" i="8"/>
  <c r="D648" i="8"/>
  <c r="F102" i="9"/>
  <c r="G104" i="9" s="1"/>
  <c r="J105" i="9" s="1"/>
  <c r="F71" i="9"/>
  <c r="G73" i="9" s="1"/>
  <c r="J74" i="9" s="1"/>
  <c r="F350" i="9"/>
  <c r="G352" i="9" s="1"/>
  <c r="J353" i="9" s="1"/>
  <c r="F422" i="9"/>
  <c r="G424" i="9" s="1"/>
  <c r="J425" i="9" s="1"/>
  <c r="F494" i="9"/>
  <c r="G496" i="9" s="1"/>
  <c r="J497" i="9" s="1"/>
  <c r="F566" i="9"/>
  <c r="G568" i="9" s="1"/>
  <c r="J569" i="9" s="1"/>
  <c r="F638" i="9"/>
  <c r="G640" i="9" s="1"/>
  <c r="J641" i="9" s="1"/>
  <c r="F710" i="9"/>
  <c r="G712" i="9" s="1"/>
  <c r="J713" i="9" s="1"/>
  <c r="F782" i="9"/>
  <c r="G784" i="9" s="1"/>
  <c r="J785" i="9" s="1"/>
  <c r="F854" i="9"/>
  <c r="G856" i="9" s="1"/>
  <c r="J857" i="9" s="1"/>
  <c r="F926" i="9"/>
  <c r="G928" i="9" s="1"/>
  <c r="J929" i="9" s="1"/>
  <c r="F998" i="9"/>
  <c r="G1000" i="9" s="1"/>
  <c r="J1001" i="9" s="1"/>
  <c r="F1070" i="9"/>
  <c r="G1072" i="9" s="1"/>
  <c r="J1073" i="9" s="1"/>
  <c r="F497" i="9"/>
  <c r="G499" i="9" s="1"/>
  <c r="J500" i="9" s="1"/>
  <c r="F126" i="9"/>
  <c r="G128" i="9" s="1"/>
  <c r="J129" i="9" s="1"/>
  <c r="F198" i="9"/>
  <c r="G200" i="9" s="1"/>
  <c r="J201" i="9" s="1"/>
  <c r="F270" i="9"/>
  <c r="G272" i="9" s="1"/>
  <c r="J273" i="9" s="1"/>
  <c r="F342" i="9"/>
  <c r="G344" i="9" s="1"/>
  <c r="J345" i="9" s="1"/>
  <c r="F414" i="9"/>
  <c r="G416" i="9" s="1"/>
  <c r="J417" i="9" s="1"/>
  <c r="F486" i="9"/>
  <c r="G488" i="9" s="1"/>
  <c r="J489" i="9" s="1"/>
  <c r="F558" i="9"/>
  <c r="G560" i="9" s="1"/>
  <c r="J561" i="9" s="1"/>
  <c r="F557" i="9"/>
  <c r="G559" i="9" s="1"/>
  <c r="J560" i="9" s="1"/>
  <c r="F630" i="9"/>
  <c r="G632" i="9" s="1"/>
  <c r="J633" i="9" s="1"/>
  <c r="F702" i="9"/>
  <c r="G704" i="9" s="1"/>
  <c r="J705" i="9" s="1"/>
  <c r="F701" i="9"/>
  <c r="G703" i="9" s="1"/>
  <c r="J704" i="9" s="1"/>
  <c r="F774" i="9"/>
  <c r="G776" i="9" s="1"/>
  <c r="J777" i="9" s="1"/>
  <c r="F846" i="9"/>
  <c r="G848" i="9" s="1"/>
  <c r="J849" i="9" s="1"/>
  <c r="F845" i="9"/>
  <c r="G847" i="9" s="1"/>
  <c r="J848" i="9" s="1"/>
  <c r="F918" i="9"/>
  <c r="G920" i="9" s="1"/>
  <c r="J921" i="9" s="1"/>
  <c r="F990" i="9"/>
  <c r="G992" i="9" s="1"/>
  <c r="J993" i="9" s="1"/>
  <c r="F989" i="9"/>
  <c r="G991" i="9" s="1"/>
  <c r="J992" i="9" s="1"/>
  <c r="F1062" i="9"/>
  <c r="G1064" i="9" s="1"/>
  <c r="J1065" i="9" s="1"/>
  <c r="F545" i="9"/>
  <c r="G547" i="9" s="1"/>
  <c r="J548" i="9" s="1"/>
  <c r="F115" i="9"/>
  <c r="G117" i="9" s="1"/>
  <c r="J118" i="9" s="1"/>
  <c r="F114" i="9"/>
  <c r="G116" i="9" s="1"/>
  <c r="J117" i="9" s="1"/>
  <c r="F113" i="9"/>
  <c r="G115" i="9" s="1"/>
  <c r="J116" i="9" s="1"/>
  <c r="F110" i="9"/>
  <c r="G112" i="9" s="1"/>
  <c r="J113" i="9" s="1"/>
  <c r="F403" i="9"/>
  <c r="G405" i="9" s="1"/>
  <c r="J406" i="9" s="1"/>
  <c r="F475" i="9"/>
  <c r="G477" i="9" s="1"/>
  <c r="J478" i="9" s="1"/>
  <c r="F547" i="9"/>
  <c r="G549" i="9" s="1"/>
  <c r="J550" i="9" s="1"/>
  <c r="F619" i="9"/>
  <c r="G621" i="9" s="1"/>
  <c r="J622" i="9" s="1"/>
  <c r="F691" i="9"/>
  <c r="G693" i="9" s="1"/>
  <c r="J694" i="9" s="1"/>
  <c r="F763" i="9"/>
  <c r="G765" i="9" s="1"/>
  <c r="J766" i="9" s="1"/>
  <c r="F835" i="9"/>
  <c r="G837" i="9" s="1"/>
  <c r="J838" i="9" s="1"/>
  <c r="F907" i="9"/>
  <c r="G909" i="9" s="1"/>
  <c r="J910" i="9" s="1"/>
  <c r="F979" i="9"/>
  <c r="G981" i="9" s="1"/>
  <c r="J982" i="9" s="1"/>
  <c r="F1051" i="9"/>
  <c r="G1053" i="9" s="1"/>
  <c r="J1054" i="9" s="1"/>
  <c r="F1123" i="9"/>
  <c r="G1125" i="9" s="1"/>
  <c r="J1126" i="9" s="1"/>
  <c r="E188" i="1"/>
  <c r="F188" i="1" s="1"/>
  <c r="E189" i="1"/>
  <c r="F189" i="1" s="1"/>
  <c r="D258" i="8"/>
  <c r="D448" i="8"/>
  <c r="D939" i="8"/>
  <c r="D1000" i="8"/>
  <c r="F151" i="9"/>
  <c r="G153" i="9" s="1"/>
  <c r="J154" i="9" s="1"/>
  <c r="F295" i="9"/>
  <c r="G297" i="9" s="1"/>
  <c r="J298" i="9" s="1"/>
  <c r="F252" i="9"/>
  <c r="G254" i="9" s="1"/>
  <c r="J255" i="9" s="1"/>
  <c r="F170" i="9"/>
  <c r="G172" i="9" s="1"/>
  <c r="J173" i="9" s="1"/>
  <c r="F244" i="9"/>
  <c r="G246" i="9" s="1"/>
  <c r="J247" i="9" s="1"/>
  <c r="F117" i="9"/>
  <c r="G119" i="9" s="1"/>
  <c r="J120" i="9" s="1"/>
  <c r="F189" i="9"/>
  <c r="G191" i="9" s="1"/>
  <c r="J192" i="9" s="1"/>
  <c r="F261" i="9"/>
  <c r="G263" i="9" s="1"/>
  <c r="J264" i="9" s="1"/>
  <c r="F333" i="9"/>
  <c r="G335" i="9" s="1"/>
  <c r="J336" i="9" s="1"/>
  <c r="F405" i="9"/>
  <c r="G407" i="9" s="1"/>
  <c r="J408" i="9" s="1"/>
  <c r="F477" i="9"/>
  <c r="G479" i="9" s="1"/>
  <c r="J480" i="9" s="1"/>
  <c r="F549" i="9"/>
  <c r="G551" i="9" s="1"/>
  <c r="J552" i="9" s="1"/>
  <c r="F621" i="9"/>
  <c r="G623" i="9" s="1"/>
  <c r="J624" i="9" s="1"/>
  <c r="F693" i="9"/>
  <c r="G695" i="9" s="1"/>
  <c r="J696" i="9" s="1"/>
  <c r="F765" i="9"/>
  <c r="G767" i="9" s="1"/>
  <c r="J768" i="9" s="1"/>
  <c r="F837" i="9"/>
  <c r="G839" i="9" s="1"/>
  <c r="J840" i="9" s="1"/>
  <c r="F909" i="9"/>
  <c r="G911" i="9" s="1"/>
  <c r="J912" i="9" s="1"/>
  <c r="F981" i="9"/>
  <c r="G983" i="9" s="1"/>
  <c r="J984" i="9" s="1"/>
  <c r="F1053" i="9"/>
  <c r="G1055" i="9" s="1"/>
  <c r="J1056" i="9" s="1"/>
  <c r="F1125" i="9"/>
  <c r="G1127" i="9" s="1"/>
  <c r="J1128" i="9" s="1"/>
  <c r="E5" i="1"/>
  <c r="F5" i="1" s="1"/>
  <c r="E77" i="1"/>
  <c r="F77" i="1" s="1"/>
  <c r="E149" i="1"/>
  <c r="F149" i="1" s="1"/>
  <c r="E221" i="1"/>
  <c r="F221" i="1" s="1"/>
  <c r="E293" i="1"/>
  <c r="F293" i="1" s="1"/>
  <c r="E365" i="1"/>
  <c r="F365" i="1" s="1"/>
  <c r="E437" i="1"/>
  <c r="F437" i="1" s="1"/>
  <c r="E509" i="1"/>
  <c r="F509" i="1" s="1"/>
  <c r="E581" i="1"/>
  <c r="F581" i="1" s="1"/>
  <c r="E653" i="1"/>
  <c r="F653" i="1" s="1"/>
  <c r="E725" i="1"/>
  <c r="F725" i="1" s="1"/>
  <c r="E797" i="1"/>
  <c r="F797" i="1" s="1"/>
  <c r="E869" i="1"/>
  <c r="F869" i="1" s="1"/>
  <c r="E941" i="1"/>
  <c r="F941" i="1" s="1"/>
  <c r="E1013" i="1"/>
  <c r="F1013" i="1" s="1"/>
  <c r="F107" i="9"/>
  <c r="G109" i="9" s="1"/>
  <c r="J110" i="9" s="1"/>
  <c r="E67" i="1"/>
  <c r="F67" i="1" s="1"/>
  <c r="E66" i="1"/>
  <c r="F66" i="1" s="1"/>
  <c r="E139" i="1"/>
  <c r="F139" i="1" s="1"/>
  <c r="E138" i="1"/>
  <c r="F138" i="1" s="1"/>
  <c r="G154" i="1" s="1"/>
  <c r="H156" i="1" s="1"/>
  <c r="E210" i="1"/>
  <c r="F210" i="1" s="1"/>
  <c r="E211" i="1"/>
  <c r="F211" i="1" s="1"/>
  <c r="F749" i="9"/>
  <c r="G751" i="9" s="1"/>
  <c r="J752" i="9" s="1"/>
  <c r="F408" i="9"/>
  <c r="G410" i="9" s="1"/>
  <c r="J411" i="9" s="1"/>
  <c r="F480" i="9"/>
  <c r="G482" i="9" s="1"/>
  <c r="J483" i="9" s="1"/>
  <c r="F552" i="9"/>
  <c r="G554" i="9" s="1"/>
  <c r="J555" i="9" s="1"/>
  <c r="F624" i="9"/>
  <c r="G626" i="9" s="1"/>
  <c r="J627" i="9" s="1"/>
  <c r="F696" i="9"/>
  <c r="G698" i="9" s="1"/>
  <c r="J699" i="9" s="1"/>
  <c r="F768" i="9"/>
  <c r="G770" i="9" s="1"/>
  <c r="J771" i="9" s="1"/>
  <c r="F840" i="9"/>
  <c r="G842" i="9" s="1"/>
  <c r="J843" i="9" s="1"/>
  <c r="F912" i="9"/>
  <c r="G914" i="9" s="1"/>
  <c r="J915" i="9" s="1"/>
  <c r="F984" i="9"/>
  <c r="G986" i="9" s="1"/>
  <c r="J987" i="9" s="1"/>
  <c r="F1056" i="9"/>
  <c r="G1058" i="9" s="1"/>
  <c r="J1059" i="9" s="1"/>
  <c r="F1128" i="9"/>
  <c r="F1049" i="9"/>
  <c r="G1051" i="9" s="1"/>
  <c r="J1052" i="9" s="1"/>
  <c r="F157" i="9"/>
  <c r="G159" i="9" s="1"/>
  <c r="J160" i="9" s="1"/>
  <c r="F229" i="9"/>
  <c r="G231" i="9" s="1"/>
  <c r="J232" i="9" s="1"/>
  <c r="F301" i="9"/>
  <c r="G303" i="9" s="1"/>
  <c r="J304" i="9" s="1"/>
  <c r="F373" i="9"/>
  <c r="G375" i="9" s="1"/>
  <c r="J376" i="9" s="1"/>
  <c r="F445" i="9"/>
  <c r="G447" i="9" s="1"/>
  <c r="J448" i="9" s="1"/>
  <c r="F517" i="9"/>
  <c r="G519" i="9" s="1"/>
  <c r="J520" i="9" s="1"/>
  <c r="F589" i="9"/>
  <c r="G591" i="9" s="1"/>
  <c r="J592" i="9" s="1"/>
  <c r="F661" i="9"/>
  <c r="G663" i="9" s="1"/>
  <c r="J664" i="9" s="1"/>
  <c r="F733" i="9"/>
  <c r="G735" i="9" s="1"/>
  <c r="J736" i="9" s="1"/>
  <c r="F805" i="9"/>
  <c r="G807" i="9" s="1"/>
  <c r="J808" i="9" s="1"/>
  <c r="F877" i="9"/>
  <c r="G879" i="9" s="1"/>
  <c r="J880" i="9" s="1"/>
  <c r="F949" i="9"/>
  <c r="G951" i="9" s="1"/>
  <c r="J952" i="9" s="1"/>
  <c r="F1021" i="9"/>
  <c r="G1023" i="9" s="1"/>
  <c r="J1024" i="9" s="1"/>
  <c r="F1093" i="9"/>
  <c r="G1095" i="9" s="1"/>
  <c r="J1096" i="9" s="1"/>
  <c r="F773" i="9"/>
  <c r="G775" i="9" s="1"/>
  <c r="J776" i="9" s="1"/>
  <c r="F88" i="9"/>
  <c r="G90" i="9" s="1"/>
  <c r="J91" i="9" s="1"/>
  <c r="E335" i="1"/>
  <c r="F335" i="1" s="1"/>
  <c r="E407" i="1"/>
  <c r="F407" i="1" s="1"/>
  <c r="E408" i="1"/>
  <c r="F408" i="1" s="1"/>
  <c r="E479" i="1"/>
  <c r="F479" i="1" s="1"/>
  <c r="E480" i="1"/>
  <c r="F480" i="1" s="1"/>
  <c r="E551" i="1"/>
  <c r="F551" i="1" s="1"/>
  <c r="E552" i="1"/>
  <c r="F552" i="1" s="1"/>
  <c r="E623" i="1"/>
  <c r="F623" i="1" s="1"/>
  <c r="E624" i="1"/>
  <c r="F624" i="1" s="1"/>
  <c r="E695" i="1"/>
  <c r="F695" i="1" s="1"/>
  <c r="E696" i="1"/>
  <c r="F696" i="1" s="1"/>
  <c r="E767" i="1"/>
  <c r="F767" i="1" s="1"/>
  <c r="E768" i="1"/>
  <c r="F768" i="1" s="1"/>
  <c r="E839" i="1"/>
  <c r="F839" i="1" s="1"/>
  <c r="E840" i="1"/>
  <c r="F840" i="1" s="1"/>
  <c r="E911" i="1"/>
  <c r="F911" i="1" s="1"/>
  <c r="E912" i="1"/>
  <c r="F912" i="1" s="1"/>
  <c r="E983" i="1"/>
  <c r="F983" i="1" s="1"/>
  <c r="E984" i="1"/>
  <c r="F984" i="1" s="1"/>
  <c r="F953" i="9"/>
  <c r="G955" i="9" s="1"/>
  <c r="J956" i="9" s="1"/>
  <c r="F137" i="9"/>
  <c r="G139" i="9" s="1"/>
  <c r="J140" i="9" s="1"/>
  <c r="F209" i="9"/>
  <c r="G211" i="9" s="1"/>
  <c r="J212" i="9" s="1"/>
  <c r="F281" i="9"/>
  <c r="G283" i="9" s="1"/>
  <c r="J284" i="9" s="1"/>
  <c r="F353" i="9"/>
  <c r="G355" i="9" s="1"/>
  <c r="J356" i="9" s="1"/>
  <c r="F425" i="9"/>
  <c r="G427" i="9" s="1"/>
  <c r="J428" i="9" s="1"/>
  <c r="F821" i="9"/>
  <c r="G823" i="9" s="1"/>
  <c r="J824" i="9" s="1"/>
  <c r="E13" i="1"/>
  <c r="F13" i="1" s="1"/>
  <c r="E85" i="1"/>
  <c r="F85" i="1" s="1"/>
  <c r="E157" i="1"/>
  <c r="F157" i="1" s="1"/>
  <c r="E229" i="1"/>
  <c r="F229" i="1" s="1"/>
  <c r="E301" i="1"/>
  <c r="F301" i="1" s="1"/>
  <c r="F689" i="9"/>
  <c r="G691" i="9" s="1"/>
  <c r="J692" i="9" s="1"/>
  <c r="F104" i="9"/>
  <c r="G106" i="9" s="1"/>
  <c r="J107" i="9" s="1"/>
  <c r="F152" i="9"/>
  <c r="G154" i="9" s="1"/>
  <c r="J155" i="9" s="1"/>
  <c r="F224" i="9"/>
  <c r="G226" i="9" s="1"/>
  <c r="J227" i="9" s="1"/>
  <c r="F296" i="9"/>
  <c r="G298" i="9" s="1"/>
  <c r="J299" i="9" s="1"/>
  <c r="F368" i="9"/>
  <c r="G370" i="9" s="1"/>
  <c r="J371" i="9" s="1"/>
  <c r="F440" i="9"/>
  <c r="G442" i="9" s="1"/>
  <c r="J443" i="9" s="1"/>
  <c r="F512" i="9"/>
  <c r="G514" i="9" s="1"/>
  <c r="J515" i="9" s="1"/>
  <c r="F584" i="9"/>
  <c r="G586" i="9" s="1"/>
  <c r="J587" i="9" s="1"/>
  <c r="F656" i="9"/>
  <c r="G658" i="9" s="1"/>
  <c r="J659" i="9" s="1"/>
  <c r="F728" i="9"/>
  <c r="G730" i="9" s="1"/>
  <c r="J731" i="9" s="1"/>
  <c r="F800" i="9"/>
  <c r="G802" i="9" s="1"/>
  <c r="J803" i="9" s="1"/>
  <c r="F872" i="9"/>
  <c r="G874" i="9" s="1"/>
  <c r="J875" i="9" s="1"/>
  <c r="F944" i="9"/>
  <c r="G946" i="9" s="1"/>
  <c r="J947" i="9" s="1"/>
  <c r="F1016" i="9"/>
  <c r="G1018" i="9" s="1"/>
  <c r="J1019" i="9" s="1"/>
  <c r="F1088" i="9"/>
  <c r="G1090" i="9" s="1"/>
  <c r="J1091" i="9" s="1"/>
  <c r="F561" i="9"/>
  <c r="G563" i="9" s="1"/>
  <c r="J564" i="9" s="1"/>
  <c r="F633" i="9"/>
  <c r="G635" i="9" s="1"/>
  <c r="J636" i="9" s="1"/>
  <c r="F705" i="9"/>
  <c r="G707" i="9" s="1"/>
  <c r="J708" i="9" s="1"/>
  <c r="F777" i="9"/>
  <c r="G779" i="9" s="1"/>
  <c r="J780" i="9" s="1"/>
  <c r="F849" i="9"/>
  <c r="G851" i="9" s="1"/>
  <c r="J852" i="9" s="1"/>
  <c r="F921" i="9"/>
  <c r="G923" i="9" s="1"/>
  <c r="J924" i="9" s="1"/>
  <c r="F993" i="9"/>
  <c r="G995" i="9" s="1"/>
  <c r="J996" i="9" s="1"/>
  <c r="F1065" i="9"/>
  <c r="G1067" i="9" s="1"/>
  <c r="J1068" i="9" s="1"/>
  <c r="E31" i="1"/>
  <c r="F31" i="1" s="1"/>
  <c r="E30" i="1"/>
  <c r="F30" i="1" s="1"/>
  <c r="E102" i="1"/>
  <c r="F102" i="1" s="1"/>
  <c r="E103" i="1"/>
  <c r="F103" i="1" s="1"/>
  <c r="E175" i="1"/>
  <c r="F175" i="1" s="1"/>
  <c r="E174" i="1"/>
  <c r="F174" i="1" s="1"/>
  <c r="E246" i="1"/>
  <c r="F246" i="1" s="1"/>
  <c r="E247" i="1"/>
  <c r="F247" i="1" s="1"/>
  <c r="E318" i="1"/>
  <c r="F318" i="1" s="1"/>
  <c r="E390" i="1"/>
  <c r="F390" i="1" s="1"/>
  <c r="E462" i="1"/>
  <c r="F462" i="1" s="1"/>
  <c r="E534" i="1"/>
  <c r="F534" i="1" s="1"/>
  <c r="E606" i="1"/>
  <c r="F606" i="1" s="1"/>
  <c r="E678" i="1"/>
  <c r="F678" i="1" s="1"/>
  <c r="E750" i="1"/>
  <c r="F750" i="1" s="1"/>
  <c r="E822" i="1"/>
  <c r="F822" i="1" s="1"/>
  <c r="E894" i="1"/>
  <c r="F894" i="1" s="1"/>
  <c r="E966" i="1"/>
  <c r="F966" i="1" s="1"/>
  <c r="F72" i="9"/>
  <c r="G74" i="9" s="1"/>
  <c r="J75" i="9" s="1"/>
  <c r="F444" i="9"/>
  <c r="G446" i="9" s="1"/>
  <c r="J447" i="9" s="1"/>
  <c r="F516" i="9"/>
  <c r="G518" i="9" s="1"/>
  <c r="J519" i="9" s="1"/>
  <c r="F588" i="9"/>
  <c r="G590" i="9" s="1"/>
  <c r="J591" i="9" s="1"/>
  <c r="F660" i="9"/>
  <c r="G662" i="9" s="1"/>
  <c r="J663" i="9" s="1"/>
  <c r="F732" i="9"/>
  <c r="G734" i="9" s="1"/>
  <c r="J735" i="9" s="1"/>
  <c r="F804" i="9"/>
  <c r="G806" i="9" s="1"/>
  <c r="J807" i="9" s="1"/>
  <c r="F876" i="9"/>
  <c r="G878" i="9" s="1"/>
  <c r="J879" i="9" s="1"/>
  <c r="F948" i="9"/>
  <c r="G950" i="9" s="1"/>
  <c r="J951" i="9" s="1"/>
  <c r="F1020" i="9"/>
  <c r="G1022" i="9" s="1"/>
  <c r="J1023" i="9" s="1"/>
  <c r="F1092" i="9"/>
  <c r="G1094" i="9" s="1"/>
  <c r="J1095" i="9" s="1"/>
  <c r="F169" i="9"/>
  <c r="G171" i="9" s="1"/>
  <c r="J172" i="9" s="1"/>
  <c r="F241" i="9"/>
  <c r="G243" i="9" s="1"/>
  <c r="J244" i="9" s="1"/>
  <c r="F313" i="9"/>
  <c r="G315" i="9" s="1"/>
  <c r="J316" i="9" s="1"/>
  <c r="F385" i="9"/>
  <c r="G387" i="9" s="1"/>
  <c r="J388" i="9" s="1"/>
  <c r="F457" i="9"/>
  <c r="G459" i="9" s="1"/>
  <c r="J460" i="9" s="1"/>
  <c r="F529" i="9"/>
  <c r="G531" i="9" s="1"/>
  <c r="J532" i="9" s="1"/>
  <c r="F601" i="9"/>
  <c r="G603" i="9" s="1"/>
  <c r="J604" i="9" s="1"/>
  <c r="F673" i="9"/>
  <c r="G675" i="9" s="1"/>
  <c r="J676" i="9" s="1"/>
  <c r="F745" i="9"/>
  <c r="G747" i="9" s="1"/>
  <c r="J748" i="9" s="1"/>
  <c r="F817" i="9"/>
  <c r="G819" i="9" s="1"/>
  <c r="J820" i="9" s="1"/>
  <c r="F889" i="9"/>
  <c r="G891" i="9" s="1"/>
  <c r="J892" i="9" s="1"/>
  <c r="F961" i="9"/>
  <c r="G963" i="9" s="1"/>
  <c r="J964" i="9" s="1"/>
  <c r="F1033" i="9"/>
  <c r="G1035" i="9" s="1"/>
  <c r="J1036" i="9" s="1"/>
  <c r="F1105" i="9"/>
  <c r="G1107" i="9" s="1"/>
  <c r="J1108" i="9" s="1"/>
  <c r="F1061" i="9"/>
  <c r="G1063" i="9" s="1"/>
  <c r="J1064" i="9" s="1"/>
  <c r="E213" i="1"/>
  <c r="F213" i="1" s="1"/>
  <c r="E285" i="1"/>
  <c r="F285" i="1" s="1"/>
  <c r="E357" i="1"/>
  <c r="F357" i="1" s="1"/>
  <c r="E429" i="1"/>
  <c r="F429" i="1" s="1"/>
  <c r="E501" i="1"/>
  <c r="F501" i="1" s="1"/>
  <c r="E573" i="1"/>
  <c r="F573" i="1" s="1"/>
  <c r="E645" i="1"/>
  <c r="F645" i="1" s="1"/>
  <c r="E717" i="1"/>
  <c r="F717" i="1" s="1"/>
  <c r="E789" i="1"/>
  <c r="F789" i="1" s="1"/>
  <c r="E861" i="1"/>
  <c r="F861" i="1" s="1"/>
  <c r="E933" i="1"/>
  <c r="F933" i="1" s="1"/>
  <c r="E1005" i="1"/>
  <c r="F1005" i="1" s="1"/>
  <c r="F171" i="9"/>
  <c r="G173" i="9" s="1"/>
  <c r="J174" i="9" s="1"/>
  <c r="F243" i="9"/>
  <c r="G245" i="9" s="1"/>
  <c r="J246" i="9" s="1"/>
  <c r="F315" i="9"/>
  <c r="G317" i="9" s="1"/>
  <c r="J318" i="9" s="1"/>
  <c r="F387" i="9"/>
  <c r="G389" i="9" s="1"/>
  <c r="J390" i="9" s="1"/>
  <c r="F459" i="9"/>
  <c r="G461" i="9" s="1"/>
  <c r="J462" i="9" s="1"/>
  <c r="F531" i="9"/>
  <c r="G533" i="9" s="1"/>
  <c r="J534" i="9" s="1"/>
  <c r="F603" i="9"/>
  <c r="G605" i="9" s="1"/>
  <c r="J606" i="9" s="1"/>
  <c r="F675" i="9"/>
  <c r="G677" i="9" s="1"/>
  <c r="J678" i="9" s="1"/>
  <c r="F747" i="9"/>
  <c r="G749" i="9" s="1"/>
  <c r="J750" i="9" s="1"/>
  <c r="F819" i="9"/>
  <c r="G821" i="9" s="1"/>
  <c r="J822" i="9" s="1"/>
  <c r="F891" i="9"/>
  <c r="G893" i="9" s="1"/>
  <c r="J894" i="9" s="1"/>
  <c r="F963" i="9"/>
  <c r="G965" i="9" s="1"/>
  <c r="J966" i="9" s="1"/>
  <c r="F1035" i="9"/>
  <c r="G1037" i="9" s="1"/>
  <c r="J1038" i="9" s="1"/>
  <c r="F1107" i="9"/>
  <c r="G1109" i="9" s="1"/>
  <c r="J1110" i="9" s="1"/>
  <c r="F100" i="9"/>
  <c r="G102" i="9" s="1"/>
  <c r="J103" i="9" s="1"/>
  <c r="F460" i="9"/>
  <c r="G462" i="9" s="1"/>
  <c r="J463" i="9" s="1"/>
  <c r="F532" i="9"/>
  <c r="G534" i="9" s="1"/>
  <c r="J535" i="9" s="1"/>
  <c r="F604" i="9"/>
  <c r="G606" i="9" s="1"/>
  <c r="J607" i="9" s="1"/>
  <c r="F676" i="9"/>
  <c r="G678" i="9" s="1"/>
  <c r="J679" i="9" s="1"/>
  <c r="F748" i="9"/>
  <c r="G750" i="9" s="1"/>
  <c r="J751" i="9" s="1"/>
  <c r="F820" i="9"/>
  <c r="G822" i="9" s="1"/>
  <c r="J823" i="9" s="1"/>
  <c r="F892" i="9"/>
  <c r="G894" i="9" s="1"/>
  <c r="J895" i="9" s="1"/>
  <c r="F964" i="9"/>
  <c r="G966" i="9" s="1"/>
  <c r="J967" i="9" s="1"/>
  <c r="F1036" i="9"/>
  <c r="G1038" i="9" s="1"/>
  <c r="J1039" i="9" s="1"/>
  <c r="F1108" i="9"/>
  <c r="G1110" i="9" s="1"/>
  <c r="J1111" i="9" s="1"/>
  <c r="F1097" i="9"/>
  <c r="G1099" i="9" s="1"/>
  <c r="J1100" i="9" s="1"/>
  <c r="F965" i="9"/>
  <c r="G967" i="9" s="1"/>
  <c r="J968" i="9" s="1"/>
  <c r="F138" i="9"/>
  <c r="G140" i="9" s="1"/>
  <c r="J141" i="9" s="1"/>
  <c r="F210" i="9"/>
  <c r="G212" i="9" s="1"/>
  <c r="J213" i="9" s="1"/>
  <c r="F282" i="9"/>
  <c r="G284" i="9" s="1"/>
  <c r="J285" i="9" s="1"/>
  <c r="F354" i="9"/>
  <c r="G356" i="9" s="1"/>
  <c r="J357" i="9" s="1"/>
  <c r="F426" i="9"/>
  <c r="G428" i="9" s="1"/>
  <c r="J429" i="9" s="1"/>
  <c r="F498" i="9"/>
  <c r="G500" i="9" s="1"/>
  <c r="J501" i="9" s="1"/>
  <c r="F570" i="9"/>
  <c r="G572" i="9" s="1"/>
  <c r="J573" i="9" s="1"/>
  <c r="F642" i="9"/>
  <c r="G644" i="9" s="1"/>
  <c r="J645" i="9" s="1"/>
  <c r="F714" i="9"/>
  <c r="G716" i="9" s="1"/>
  <c r="J717" i="9" s="1"/>
  <c r="F786" i="9"/>
  <c r="G788" i="9" s="1"/>
  <c r="J789" i="9" s="1"/>
  <c r="F858" i="9"/>
  <c r="G860" i="9" s="1"/>
  <c r="J861" i="9" s="1"/>
  <c r="F930" i="9"/>
  <c r="G932" i="9" s="1"/>
  <c r="J933" i="9" s="1"/>
  <c r="F1002" i="9"/>
  <c r="G1004" i="9" s="1"/>
  <c r="J1005" i="9" s="1"/>
  <c r="F1074" i="9"/>
  <c r="G1076" i="9" s="1"/>
  <c r="J1077" i="9" s="1"/>
  <c r="F833" i="9"/>
  <c r="G835" i="9" s="1"/>
  <c r="J836" i="9" s="1"/>
  <c r="F343" i="9"/>
  <c r="G345" i="9" s="1"/>
  <c r="J346" i="9" s="1"/>
  <c r="F415" i="9"/>
  <c r="G417" i="9" s="1"/>
  <c r="J418" i="9" s="1"/>
  <c r="F487" i="9"/>
  <c r="G489" i="9" s="1"/>
  <c r="J490" i="9" s="1"/>
  <c r="F559" i="9"/>
  <c r="G561" i="9" s="1"/>
  <c r="J562" i="9" s="1"/>
  <c r="F631" i="9"/>
  <c r="G633" i="9" s="1"/>
  <c r="J634" i="9" s="1"/>
  <c r="F703" i="9"/>
  <c r="G705" i="9" s="1"/>
  <c r="J706" i="9" s="1"/>
  <c r="F775" i="9"/>
  <c r="G777" i="9" s="1"/>
  <c r="J778" i="9" s="1"/>
  <c r="F847" i="9"/>
  <c r="G849" i="9" s="1"/>
  <c r="J850" i="9" s="1"/>
  <c r="F919" i="9"/>
  <c r="G921" i="9" s="1"/>
  <c r="J922" i="9" s="1"/>
  <c r="F991" i="9"/>
  <c r="G993" i="9" s="1"/>
  <c r="J994" i="9" s="1"/>
  <c r="F1063" i="9"/>
  <c r="G1065" i="9" s="1"/>
  <c r="J1066" i="9" s="1"/>
  <c r="F187" i="9"/>
  <c r="G189" i="9" s="1"/>
  <c r="J190" i="9" s="1"/>
  <c r="F331" i="9"/>
  <c r="G333" i="9" s="1"/>
  <c r="J334" i="9" s="1"/>
  <c r="F144" i="9"/>
  <c r="G146" i="9" s="1"/>
  <c r="J147" i="9" s="1"/>
  <c r="F288" i="9"/>
  <c r="G290" i="9" s="1"/>
  <c r="J291" i="9" s="1"/>
  <c r="F206" i="9"/>
  <c r="G208" i="9" s="1"/>
  <c r="J209" i="9" s="1"/>
  <c r="F136" i="9"/>
  <c r="G138" i="9" s="1"/>
  <c r="J139" i="9" s="1"/>
  <c r="F280" i="9"/>
  <c r="G282" i="9" s="1"/>
  <c r="J283" i="9" s="1"/>
  <c r="F857" i="9"/>
  <c r="G859" i="9" s="1"/>
  <c r="J860" i="9" s="1"/>
  <c r="F118" i="9"/>
  <c r="G120" i="9" s="1"/>
  <c r="J121" i="9" s="1"/>
  <c r="F190" i="9"/>
  <c r="G192" i="9" s="1"/>
  <c r="J193" i="9" s="1"/>
  <c r="F262" i="9"/>
  <c r="G264" i="9" s="1"/>
  <c r="J265" i="9" s="1"/>
  <c r="F334" i="9"/>
  <c r="G336" i="9" s="1"/>
  <c r="J337" i="9" s="1"/>
  <c r="F406" i="9"/>
  <c r="G408" i="9" s="1"/>
  <c r="J409" i="9" s="1"/>
  <c r="F478" i="9"/>
  <c r="G480" i="9" s="1"/>
  <c r="J481" i="9" s="1"/>
  <c r="F550" i="9"/>
  <c r="G552" i="9" s="1"/>
  <c r="J553" i="9" s="1"/>
  <c r="F622" i="9"/>
  <c r="G624" i="9" s="1"/>
  <c r="J625" i="9" s="1"/>
  <c r="F694" i="9"/>
  <c r="G696" i="9" s="1"/>
  <c r="J697" i="9" s="1"/>
  <c r="F766" i="9"/>
  <c r="G768" i="9" s="1"/>
  <c r="J769" i="9" s="1"/>
  <c r="F838" i="9"/>
  <c r="G840" i="9" s="1"/>
  <c r="J841" i="9" s="1"/>
  <c r="F910" i="9"/>
  <c r="G912" i="9" s="1"/>
  <c r="J913" i="9" s="1"/>
  <c r="F982" i="9"/>
  <c r="G984" i="9" s="1"/>
  <c r="J985" i="9" s="1"/>
  <c r="F1054" i="9"/>
  <c r="G1056" i="9" s="1"/>
  <c r="J1057" i="9" s="1"/>
  <c r="F1126" i="9"/>
  <c r="G1128" i="9" s="1"/>
  <c r="J1129" i="9" s="1"/>
  <c r="F155" i="9"/>
  <c r="G157" i="9" s="1"/>
  <c r="J158" i="9" s="1"/>
  <c r="F227" i="9"/>
  <c r="G229" i="9" s="1"/>
  <c r="J230" i="9" s="1"/>
  <c r="F299" i="9"/>
  <c r="G301" i="9" s="1"/>
  <c r="J302" i="9" s="1"/>
  <c r="F371" i="9"/>
  <c r="G373" i="9" s="1"/>
  <c r="J374" i="9" s="1"/>
  <c r="F443" i="9"/>
  <c r="G445" i="9" s="1"/>
  <c r="J446" i="9" s="1"/>
  <c r="F515" i="9"/>
  <c r="G517" i="9" s="1"/>
  <c r="J518" i="9" s="1"/>
  <c r="F587" i="9"/>
  <c r="G589" i="9" s="1"/>
  <c r="J590" i="9" s="1"/>
  <c r="F659" i="9"/>
  <c r="G661" i="9" s="1"/>
  <c r="J662" i="9" s="1"/>
  <c r="F731" i="9"/>
  <c r="G733" i="9" s="1"/>
  <c r="J734" i="9" s="1"/>
  <c r="F803" i="9"/>
  <c r="G805" i="9" s="1"/>
  <c r="J806" i="9" s="1"/>
  <c r="F875" i="9"/>
  <c r="G877" i="9" s="1"/>
  <c r="J878" i="9" s="1"/>
  <c r="F947" i="9"/>
  <c r="G949" i="9" s="1"/>
  <c r="J950" i="9" s="1"/>
  <c r="F1019" i="9"/>
  <c r="G1021" i="9" s="1"/>
  <c r="J1022" i="9" s="1"/>
  <c r="F1091" i="9"/>
  <c r="G1093" i="9" s="1"/>
  <c r="J1094" i="9" s="1"/>
  <c r="F84" i="9"/>
  <c r="G86" i="9" s="1"/>
  <c r="J87" i="9" s="1"/>
  <c r="E331" i="1"/>
  <c r="F331" i="1" s="1"/>
  <c r="E403" i="1"/>
  <c r="F403" i="1" s="1"/>
  <c r="E475" i="1"/>
  <c r="F475" i="1" s="1"/>
  <c r="E547" i="1"/>
  <c r="F547" i="1" s="1"/>
  <c r="E619" i="1"/>
  <c r="F619" i="1" s="1"/>
  <c r="E691" i="1"/>
  <c r="F691" i="1" s="1"/>
  <c r="E763" i="1"/>
  <c r="F763" i="1" s="1"/>
  <c r="E835" i="1"/>
  <c r="F835" i="1" s="1"/>
  <c r="E907" i="1"/>
  <c r="F907" i="1" s="1"/>
  <c r="E979" i="1"/>
  <c r="F979" i="1" s="1"/>
  <c r="F85" i="9"/>
  <c r="G87" i="9" s="1"/>
  <c r="J88" i="9" s="1"/>
  <c r="E56" i="1"/>
  <c r="F56" i="1" s="1"/>
  <c r="E57" i="1"/>
  <c r="F57" i="1" s="1"/>
  <c r="E128" i="1"/>
  <c r="F128" i="1" s="1"/>
  <c r="E129" i="1"/>
  <c r="F129" i="1" s="1"/>
  <c r="E344" i="1"/>
  <c r="F344" i="1" s="1"/>
  <c r="E416" i="1"/>
  <c r="F416" i="1" s="1"/>
  <c r="E488" i="1"/>
  <c r="F488" i="1" s="1"/>
  <c r="E560" i="1"/>
  <c r="F560" i="1" s="1"/>
  <c r="E632" i="1"/>
  <c r="F632" i="1" s="1"/>
  <c r="E704" i="1"/>
  <c r="F704" i="1" s="1"/>
  <c r="E776" i="1"/>
  <c r="F776" i="1" s="1"/>
  <c r="E848" i="1"/>
  <c r="F848" i="1" s="1"/>
  <c r="E920" i="1"/>
  <c r="F920" i="1" s="1"/>
  <c r="E992" i="1"/>
  <c r="F992" i="1" s="1"/>
  <c r="F338" i="9"/>
  <c r="G340" i="9" s="1"/>
  <c r="J341" i="9" s="1"/>
  <c r="F410" i="9"/>
  <c r="G412" i="9" s="1"/>
  <c r="J413" i="9" s="1"/>
  <c r="F482" i="9"/>
  <c r="G484" i="9" s="1"/>
  <c r="J485" i="9" s="1"/>
  <c r="F554" i="9"/>
  <c r="G556" i="9" s="1"/>
  <c r="J557" i="9" s="1"/>
  <c r="F626" i="9"/>
  <c r="G628" i="9" s="1"/>
  <c r="J629" i="9" s="1"/>
  <c r="F698" i="9"/>
  <c r="G700" i="9" s="1"/>
  <c r="J701" i="9" s="1"/>
  <c r="F770" i="9"/>
  <c r="G772" i="9" s="1"/>
  <c r="J773" i="9" s="1"/>
  <c r="F842" i="9"/>
  <c r="G844" i="9" s="1"/>
  <c r="J845" i="9" s="1"/>
  <c r="F914" i="9"/>
  <c r="G916" i="9" s="1"/>
  <c r="J917" i="9" s="1"/>
  <c r="F986" i="9"/>
  <c r="G988" i="9" s="1"/>
  <c r="J989" i="9" s="1"/>
  <c r="F1058" i="9"/>
  <c r="G1060" i="9" s="1"/>
  <c r="J1061" i="9" s="1"/>
  <c r="F87" i="9"/>
  <c r="G89" i="9" s="1"/>
  <c r="J90" i="9" s="1"/>
  <c r="E58" i="1"/>
  <c r="F58" i="1" s="1"/>
  <c r="E59" i="1"/>
  <c r="F59" i="1" s="1"/>
  <c r="E131" i="1"/>
  <c r="F131" i="1" s="1"/>
  <c r="E130" i="1"/>
  <c r="F130" i="1" s="1"/>
  <c r="E202" i="1"/>
  <c r="F202" i="1" s="1"/>
  <c r="E203" i="1"/>
  <c r="F203" i="1" s="1"/>
  <c r="E275" i="1"/>
  <c r="F275" i="1" s="1"/>
  <c r="E274" i="1"/>
  <c r="F274" i="1" s="1"/>
  <c r="E346" i="1"/>
  <c r="F346" i="1" s="1"/>
  <c r="E418" i="1"/>
  <c r="F418" i="1" s="1"/>
  <c r="E490" i="1"/>
  <c r="F490" i="1" s="1"/>
  <c r="E562" i="1"/>
  <c r="F562" i="1" s="1"/>
  <c r="E634" i="1"/>
  <c r="F634" i="1" s="1"/>
  <c r="E706" i="1"/>
  <c r="F706" i="1" s="1"/>
  <c r="E778" i="1"/>
  <c r="F778" i="1" s="1"/>
  <c r="E850" i="1"/>
  <c r="F850" i="1" s="1"/>
  <c r="E922" i="1"/>
  <c r="F922" i="1" s="1"/>
  <c r="E994" i="1"/>
  <c r="F994" i="1" s="1"/>
  <c r="F509" i="9"/>
  <c r="G511" i="9" s="1"/>
  <c r="J512" i="9" s="1"/>
  <c r="F112" i="9"/>
  <c r="G114" i="9" s="1"/>
  <c r="J115" i="9" s="1"/>
  <c r="E347" i="1"/>
  <c r="F347" i="1" s="1"/>
  <c r="E419" i="1"/>
  <c r="F419" i="1" s="1"/>
  <c r="E420" i="1"/>
  <c r="F420" i="1" s="1"/>
  <c r="E492" i="1"/>
  <c r="F492" i="1" s="1"/>
  <c r="E491" i="1"/>
  <c r="F491" i="1" s="1"/>
  <c r="E563" i="1"/>
  <c r="F563" i="1" s="1"/>
  <c r="E564" i="1"/>
  <c r="F564" i="1" s="1"/>
  <c r="E635" i="1"/>
  <c r="F635" i="1" s="1"/>
  <c r="E636" i="1"/>
  <c r="F636" i="1" s="1"/>
  <c r="E707" i="1"/>
  <c r="F707" i="1" s="1"/>
  <c r="E708" i="1"/>
  <c r="F708" i="1" s="1"/>
  <c r="E779" i="1"/>
  <c r="F779" i="1" s="1"/>
  <c r="E780" i="1"/>
  <c r="F780" i="1" s="1"/>
  <c r="E851" i="1"/>
  <c r="F851" i="1" s="1"/>
  <c r="E852" i="1"/>
  <c r="F852" i="1" s="1"/>
  <c r="E923" i="1"/>
  <c r="F923" i="1" s="1"/>
  <c r="E924" i="1"/>
  <c r="F924" i="1" s="1"/>
  <c r="E995" i="1"/>
  <c r="F995" i="1" s="1"/>
  <c r="E996" i="1"/>
  <c r="F996" i="1" s="1"/>
  <c r="F149" i="9"/>
  <c r="G151" i="9" s="1"/>
  <c r="J152" i="9" s="1"/>
  <c r="F221" i="9"/>
  <c r="G223" i="9" s="1"/>
  <c r="J224" i="9" s="1"/>
  <c r="F293" i="9"/>
  <c r="G295" i="9" s="1"/>
  <c r="J296" i="9" s="1"/>
  <c r="F365" i="9"/>
  <c r="G367" i="9" s="1"/>
  <c r="J368" i="9" s="1"/>
  <c r="F437" i="9"/>
  <c r="G439" i="9" s="1"/>
  <c r="J440" i="9" s="1"/>
  <c r="F1109" i="9"/>
  <c r="G1111" i="9" s="1"/>
  <c r="J1112" i="9" s="1"/>
  <c r="E25" i="1"/>
  <c r="E97" i="1"/>
  <c r="F97" i="1" s="1"/>
  <c r="E169" i="1"/>
  <c r="F169" i="1" s="1"/>
  <c r="E241" i="1"/>
  <c r="F241" i="1" s="1"/>
  <c r="E313" i="1"/>
  <c r="F313" i="1" s="1"/>
  <c r="F977" i="9"/>
  <c r="G979" i="9" s="1"/>
  <c r="J980" i="9" s="1"/>
  <c r="E230" i="1"/>
  <c r="F230" i="1" s="1"/>
  <c r="E302" i="1"/>
  <c r="F302" i="1" s="1"/>
  <c r="E374" i="1"/>
  <c r="F374" i="1" s="1"/>
  <c r="E446" i="1"/>
  <c r="F446" i="1" s="1"/>
  <c r="E518" i="1"/>
  <c r="F518" i="1" s="1"/>
  <c r="E590" i="1"/>
  <c r="F590" i="1" s="1"/>
  <c r="E662" i="1"/>
  <c r="F662" i="1" s="1"/>
  <c r="E734" i="1"/>
  <c r="F734" i="1" s="1"/>
  <c r="E806" i="1"/>
  <c r="F806" i="1" s="1"/>
  <c r="E878" i="1"/>
  <c r="F878" i="1" s="1"/>
  <c r="E950" i="1"/>
  <c r="F950" i="1" s="1"/>
  <c r="F164" i="9"/>
  <c r="G166" i="9" s="1"/>
  <c r="J167" i="9" s="1"/>
  <c r="F236" i="9"/>
  <c r="G238" i="9" s="1"/>
  <c r="J239" i="9" s="1"/>
  <c r="F308" i="9"/>
  <c r="G310" i="9" s="1"/>
  <c r="J311" i="9" s="1"/>
  <c r="F380" i="9"/>
  <c r="G382" i="9" s="1"/>
  <c r="J383" i="9" s="1"/>
  <c r="F452" i="9"/>
  <c r="G454" i="9" s="1"/>
  <c r="J455" i="9" s="1"/>
  <c r="F524" i="9"/>
  <c r="G526" i="9" s="1"/>
  <c r="J527" i="9" s="1"/>
  <c r="F596" i="9"/>
  <c r="G598" i="9" s="1"/>
  <c r="J599" i="9" s="1"/>
  <c r="F668" i="9"/>
  <c r="G670" i="9" s="1"/>
  <c r="J671" i="9" s="1"/>
  <c r="F740" i="9"/>
  <c r="G742" i="9" s="1"/>
  <c r="J743" i="9" s="1"/>
  <c r="F812" i="9"/>
  <c r="G814" i="9" s="1"/>
  <c r="J815" i="9" s="1"/>
  <c r="F884" i="9"/>
  <c r="G886" i="9" s="1"/>
  <c r="J887" i="9" s="1"/>
  <c r="F956" i="9"/>
  <c r="G958" i="9" s="1"/>
  <c r="J959" i="9" s="1"/>
  <c r="F1028" i="9"/>
  <c r="G1030" i="9" s="1"/>
  <c r="J1031" i="9" s="1"/>
  <c r="F1100" i="9"/>
  <c r="G1102" i="9" s="1"/>
  <c r="J1103" i="9" s="1"/>
  <c r="F96" i="9"/>
  <c r="G98" i="9" s="1"/>
  <c r="J99" i="9" s="1"/>
  <c r="F456" i="9"/>
  <c r="G458" i="9" s="1"/>
  <c r="J459" i="9" s="1"/>
  <c r="F528" i="9"/>
  <c r="G530" i="9" s="1"/>
  <c r="J531" i="9" s="1"/>
  <c r="F600" i="9"/>
  <c r="G602" i="9" s="1"/>
  <c r="J603" i="9" s="1"/>
  <c r="F672" i="9"/>
  <c r="G674" i="9" s="1"/>
  <c r="J675" i="9" s="1"/>
  <c r="F744" i="9"/>
  <c r="G746" i="9" s="1"/>
  <c r="J747" i="9" s="1"/>
  <c r="F816" i="9"/>
  <c r="G818" i="9" s="1"/>
  <c r="J819" i="9" s="1"/>
  <c r="F888" i="9"/>
  <c r="G890" i="9" s="1"/>
  <c r="J891" i="9" s="1"/>
  <c r="F960" i="9"/>
  <c r="G962" i="9" s="1"/>
  <c r="J963" i="9" s="1"/>
  <c r="F1032" i="9"/>
  <c r="G1034" i="9" s="1"/>
  <c r="J1035" i="9" s="1"/>
  <c r="F1104" i="9"/>
  <c r="G1106" i="9" s="1"/>
  <c r="J1107" i="9" s="1"/>
  <c r="F181" i="9"/>
  <c r="G183" i="9" s="1"/>
  <c r="J184" i="9" s="1"/>
  <c r="F253" i="9"/>
  <c r="G255" i="9" s="1"/>
  <c r="J256" i="9" s="1"/>
  <c r="F325" i="9"/>
  <c r="G327" i="9" s="1"/>
  <c r="J328" i="9" s="1"/>
  <c r="F397" i="9"/>
  <c r="G399" i="9" s="1"/>
  <c r="J400" i="9" s="1"/>
  <c r="F469" i="9"/>
  <c r="G471" i="9" s="1"/>
  <c r="J472" i="9" s="1"/>
  <c r="F541" i="9"/>
  <c r="G543" i="9" s="1"/>
  <c r="J544" i="9" s="1"/>
  <c r="F613" i="9"/>
  <c r="G615" i="9" s="1"/>
  <c r="J616" i="9" s="1"/>
  <c r="F685" i="9"/>
  <c r="G687" i="9" s="1"/>
  <c r="J688" i="9" s="1"/>
  <c r="F757" i="9"/>
  <c r="G759" i="9" s="1"/>
  <c r="J760" i="9" s="1"/>
  <c r="F829" i="9"/>
  <c r="G831" i="9" s="1"/>
  <c r="J832" i="9" s="1"/>
  <c r="F901" i="9"/>
  <c r="G903" i="9" s="1"/>
  <c r="J904" i="9" s="1"/>
  <c r="F973" i="9"/>
  <c r="G975" i="9" s="1"/>
  <c r="J976" i="9" s="1"/>
  <c r="F1045" i="9"/>
  <c r="G1047" i="9" s="1"/>
  <c r="J1048" i="9" s="1"/>
  <c r="F1117" i="9"/>
  <c r="G1119" i="9" s="1"/>
  <c r="J1120" i="9" s="1"/>
  <c r="F99" i="9"/>
  <c r="G101" i="9" s="1"/>
  <c r="J102" i="9" s="1"/>
  <c r="F183" i="9"/>
  <c r="G185" i="9" s="1"/>
  <c r="J186" i="9" s="1"/>
  <c r="F255" i="9"/>
  <c r="G257" i="9" s="1"/>
  <c r="J258" i="9" s="1"/>
  <c r="F327" i="9"/>
  <c r="G329" i="9" s="1"/>
  <c r="J330" i="9" s="1"/>
  <c r="F399" i="9"/>
  <c r="G401" i="9" s="1"/>
  <c r="J402" i="9" s="1"/>
  <c r="F471" i="9"/>
  <c r="G473" i="9" s="1"/>
  <c r="J474" i="9" s="1"/>
  <c r="F543" i="9"/>
  <c r="G545" i="9" s="1"/>
  <c r="J546" i="9" s="1"/>
  <c r="F615" i="9"/>
  <c r="G617" i="9" s="1"/>
  <c r="J618" i="9" s="1"/>
  <c r="F687" i="9"/>
  <c r="G689" i="9" s="1"/>
  <c r="J690" i="9" s="1"/>
  <c r="F759" i="9"/>
  <c r="G761" i="9" s="1"/>
  <c r="J762" i="9" s="1"/>
  <c r="F831" i="9"/>
  <c r="G833" i="9" s="1"/>
  <c r="J834" i="9" s="1"/>
  <c r="F903" i="9"/>
  <c r="G905" i="9" s="1"/>
  <c r="J906" i="9" s="1"/>
  <c r="F975" i="9"/>
  <c r="G977" i="9" s="1"/>
  <c r="J978" i="9" s="1"/>
  <c r="F1047" i="9"/>
  <c r="G1049" i="9" s="1"/>
  <c r="J1050" i="9" s="1"/>
  <c r="F1119" i="9"/>
  <c r="G1121" i="9" s="1"/>
  <c r="J1122" i="9" s="1"/>
  <c r="F653" i="9"/>
  <c r="G655" i="9" s="1"/>
  <c r="J656" i="9" s="1"/>
  <c r="F400" i="9"/>
  <c r="G402" i="9" s="1"/>
  <c r="J403" i="9" s="1"/>
  <c r="F472" i="9"/>
  <c r="G474" i="9" s="1"/>
  <c r="J475" i="9" s="1"/>
  <c r="F544" i="9"/>
  <c r="G546" i="9" s="1"/>
  <c r="J547" i="9" s="1"/>
  <c r="F616" i="9"/>
  <c r="G618" i="9" s="1"/>
  <c r="J619" i="9" s="1"/>
  <c r="F688" i="9"/>
  <c r="G690" i="9" s="1"/>
  <c r="J691" i="9" s="1"/>
  <c r="F760" i="9"/>
  <c r="G762" i="9" s="1"/>
  <c r="J763" i="9" s="1"/>
  <c r="F832" i="9"/>
  <c r="G834" i="9" s="1"/>
  <c r="J835" i="9" s="1"/>
  <c r="F904" i="9"/>
  <c r="G906" i="9" s="1"/>
  <c r="J907" i="9" s="1"/>
  <c r="F976" i="9"/>
  <c r="G978" i="9" s="1"/>
  <c r="J979" i="9" s="1"/>
  <c r="F1048" i="9"/>
  <c r="G1050" i="9" s="1"/>
  <c r="J1051" i="9" s="1"/>
  <c r="F1120" i="9"/>
  <c r="G1122" i="9" s="1"/>
  <c r="J1123" i="9" s="1"/>
  <c r="F150" i="9"/>
  <c r="G152" i="9" s="1"/>
  <c r="J153" i="9" s="1"/>
  <c r="F222" i="9"/>
  <c r="G224" i="9" s="1"/>
  <c r="J225" i="9" s="1"/>
  <c r="F294" i="9"/>
  <c r="G296" i="9" s="1"/>
  <c r="J297" i="9" s="1"/>
  <c r="F366" i="9"/>
  <c r="G368" i="9" s="1"/>
  <c r="J369" i="9" s="1"/>
  <c r="F438" i="9"/>
  <c r="G440" i="9" s="1"/>
  <c r="J441" i="9" s="1"/>
  <c r="F510" i="9"/>
  <c r="G512" i="9" s="1"/>
  <c r="J513" i="9" s="1"/>
  <c r="F582" i="9"/>
  <c r="G584" i="9" s="1"/>
  <c r="J585" i="9" s="1"/>
  <c r="F654" i="9"/>
  <c r="G656" i="9" s="1"/>
  <c r="J657" i="9" s="1"/>
  <c r="F726" i="9"/>
  <c r="G728" i="9" s="1"/>
  <c r="J729" i="9" s="1"/>
  <c r="F798" i="9"/>
  <c r="G800" i="9" s="1"/>
  <c r="J801" i="9" s="1"/>
  <c r="F870" i="9"/>
  <c r="G872" i="9" s="1"/>
  <c r="J873" i="9" s="1"/>
  <c r="F942" i="9"/>
  <c r="G944" i="9" s="1"/>
  <c r="J945" i="9" s="1"/>
  <c r="F1014" i="9"/>
  <c r="G1016" i="9" s="1"/>
  <c r="J1017" i="9" s="1"/>
  <c r="F1086" i="9"/>
  <c r="G1088" i="9" s="1"/>
  <c r="J1089" i="9" s="1"/>
  <c r="F1121" i="9"/>
  <c r="G1123" i="9" s="1"/>
  <c r="J1124" i="9" s="1"/>
  <c r="F355" i="9"/>
  <c r="G357" i="9" s="1"/>
  <c r="J358" i="9" s="1"/>
  <c r="F427" i="9"/>
  <c r="G429" i="9" s="1"/>
  <c r="J430" i="9" s="1"/>
  <c r="F499" i="9"/>
  <c r="G501" i="9" s="1"/>
  <c r="J502" i="9" s="1"/>
  <c r="F571" i="9"/>
  <c r="G573" i="9" s="1"/>
  <c r="J574" i="9" s="1"/>
  <c r="F643" i="9"/>
  <c r="G645" i="9" s="1"/>
  <c r="J646" i="9" s="1"/>
  <c r="F715" i="9"/>
  <c r="G717" i="9" s="1"/>
  <c r="J718" i="9" s="1"/>
  <c r="F787" i="9"/>
  <c r="G789" i="9" s="1"/>
  <c r="J790" i="9" s="1"/>
  <c r="F859" i="9"/>
  <c r="G861" i="9" s="1"/>
  <c r="J862" i="9" s="1"/>
  <c r="F931" i="9"/>
  <c r="G933" i="9" s="1"/>
  <c r="J934" i="9" s="1"/>
  <c r="F1003" i="9"/>
  <c r="G1005" i="9" s="1"/>
  <c r="J1006" i="9" s="1"/>
  <c r="F1075" i="9"/>
  <c r="G1077" i="9" s="1"/>
  <c r="J1078" i="9" s="1"/>
  <c r="F797" i="9"/>
  <c r="G799" i="9" s="1"/>
  <c r="J800" i="9" s="1"/>
  <c r="E287" i="1"/>
  <c r="F287" i="1" s="1"/>
  <c r="E359" i="1"/>
  <c r="F359" i="1" s="1"/>
  <c r="E431" i="1"/>
  <c r="F431" i="1" s="1"/>
  <c r="E432" i="1"/>
  <c r="F432" i="1" s="1"/>
  <c r="E503" i="1"/>
  <c r="F503" i="1" s="1"/>
  <c r="E504" i="1"/>
  <c r="F504" i="1" s="1"/>
  <c r="E576" i="1"/>
  <c r="F576" i="1" s="1"/>
  <c r="E575" i="1"/>
  <c r="F575" i="1" s="1"/>
  <c r="E647" i="1"/>
  <c r="F647" i="1" s="1"/>
  <c r="E648" i="1"/>
  <c r="F648" i="1" s="1"/>
  <c r="E719" i="1"/>
  <c r="F719" i="1" s="1"/>
  <c r="E720" i="1"/>
  <c r="F720" i="1" s="1"/>
  <c r="E791" i="1"/>
  <c r="F791" i="1" s="1"/>
  <c r="E792" i="1"/>
  <c r="F792" i="1" s="1"/>
  <c r="E863" i="1"/>
  <c r="F863" i="1" s="1"/>
  <c r="E864" i="1"/>
  <c r="F864" i="1" s="1"/>
  <c r="E935" i="1"/>
  <c r="F935" i="1" s="1"/>
  <c r="E936" i="1"/>
  <c r="F936" i="1" s="1"/>
  <c r="E1007" i="1"/>
  <c r="F1007" i="1" s="1"/>
  <c r="E1008" i="1"/>
  <c r="F1008" i="1" s="1"/>
  <c r="F53" i="9"/>
  <c r="G55" i="9" s="1"/>
  <c r="J56" i="9" s="1"/>
  <c r="F161" i="9"/>
  <c r="G163" i="9" s="1"/>
  <c r="J164" i="9" s="1"/>
  <c r="F233" i="9"/>
  <c r="G235" i="9" s="1"/>
  <c r="J236" i="9" s="1"/>
  <c r="F305" i="9"/>
  <c r="G307" i="9" s="1"/>
  <c r="J308" i="9" s="1"/>
  <c r="F377" i="9"/>
  <c r="G379" i="9" s="1"/>
  <c r="J380" i="9" s="1"/>
  <c r="F449" i="9"/>
  <c r="G451" i="9" s="1"/>
  <c r="J452" i="9" s="1"/>
  <c r="E37" i="1"/>
  <c r="F37" i="1" s="1"/>
  <c r="E109" i="1"/>
  <c r="F109" i="1" s="1"/>
  <c r="E181" i="1"/>
  <c r="F181" i="1" s="1"/>
  <c r="E253" i="1"/>
  <c r="F253" i="1" s="1"/>
  <c r="E325" i="1"/>
  <c r="F325" i="1" s="1"/>
  <c r="F31" i="9"/>
  <c r="G33" i="9" s="1"/>
  <c r="J34" i="9" s="1"/>
  <c r="F176" i="9"/>
  <c r="G178" i="9" s="1"/>
  <c r="J179" i="9" s="1"/>
  <c r="F248" i="9"/>
  <c r="G250" i="9" s="1"/>
  <c r="J251" i="9" s="1"/>
  <c r="F320" i="9"/>
  <c r="G322" i="9" s="1"/>
  <c r="J323" i="9" s="1"/>
  <c r="F392" i="9"/>
  <c r="G394" i="9" s="1"/>
  <c r="J395" i="9" s="1"/>
  <c r="F464" i="9"/>
  <c r="G466" i="9" s="1"/>
  <c r="J467" i="9" s="1"/>
  <c r="F536" i="9"/>
  <c r="G538" i="9" s="1"/>
  <c r="J539" i="9" s="1"/>
  <c r="F608" i="9"/>
  <c r="G610" i="9" s="1"/>
  <c r="J611" i="9" s="1"/>
  <c r="F680" i="9"/>
  <c r="G682" i="9" s="1"/>
  <c r="J683" i="9" s="1"/>
  <c r="F752" i="9"/>
  <c r="G754" i="9" s="1"/>
  <c r="J755" i="9" s="1"/>
  <c r="F824" i="9"/>
  <c r="G826" i="9" s="1"/>
  <c r="J827" i="9" s="1"/>
  <c r="F896" i="9"/>
  <c r="G898" i="9" s="1"/>
  <c r="J899" i="9" s="1"/>
  <c r="F968" i="9"/>
  <c r="G970" i="9" s="1"/>
  <c r="J971" i="9" s="1"/>
  <c r="F1040" i="9"/>
  <c r="G1042" i="9" s="1"/>
  <c r="J1043" i="9" s="1"/>
  <c r="F1112" i="9"/>
  <c r="G1114" i="9" s="1"/>
  <c r="J1115" i="9" s="1"/>
  <c r="F225" i="9"/>
  <c r="G227" i="9" s="1"/>
  <c r="J228" i="9" s="1"/>
  <c r="F297" i="9"/>
  <c r="G299" i="9" s="1"/>
  <c r="J300" i="9" s="1"/>
  <c r="F369" i="9"/>
  <c r="G371" i="9" s="1"/>
  <c r="J372" i="9" s="1"/>
  <c r="F441" i="9"/>
  <c r="G443" i="9" s="1"/>
  <c r="J444" i="9" s="1"/>
  <c r="F513" i="9"/>
  <c r="G515" i="9" s="1"/>
  <c r="J516" i="9" s="1"/>
  <c r="F585" i="9"/>
  <c r="G587" i="9" s="1"/>
  <c r="J588" i="9" s="1"/>
  <c r="F657" i="9"/>
  <c r="G659" i="9" s="1"/>
  <c r="J660" i="9" s="1"/>
  <c r="F729" i="9"/>
  <c r="G731" i="9" s="1"/>
  <c r="J732" i="9" s="1"/>
  <c r="F801" i="9"/>
  <c r="G803" i="9" s="1"/>
  <c r="J804" i="9" s="1"/>
  <c r="F873" i="9"/>
  <c r="G875" i="9" s="1"/>
  <c r="J876" i="9" s="1"/>
  <c r="F945" i="9"/>
  <c r="G947" i="9" s="1"/>
  <c r="J948" i="9" s="1"/>
  <c r="F1017" i="9"/>
  <c r="G1019" i="9" s="1"/>
  <c r="J1020" i="9" s="1"/>
  <c r="F1089" i="9"/>
  <c r="G1091" i="9" s="1"/>
  <c r="J1092" i="9" s="1"/>
  <c r="F869" i="9"/>
  <c r="G871" i="9" s="1"/>
  <c r="J872" i="9" s="1"/>
  <c r="F737" i="9"/>
  <c r="G739" i="9" s="1"/>
  <c r="J740" i="9" s="1"/>
  <c r="F83" i="9"/>
  <c r="G85" i="9" s="1"/>
  <c r="J86" i="9" s="1"/>
  <c r="E55" i="1"/>
  <c r="F55" i="1" s="1"/>
  <c r="E54" i="1"/>
  <c r="F54" i="1" s="1"/>
  <c r="E127" i="1"/>
  <c r="F127" i="1" s="1"/>
  <c r="E126" i="1"/>
  <c r="F126" i="1" s="1"/>
  <c r="E198" i="1"/>
  <c r="F198" i="1" s="1"/>
  <c r="E199" i="1"/>
  <c r="F199" i="1" s="1"/>
  <c r="E271" i="1"/>
  <c r="F271" i="1" s="1"/>
  <c r="E270" i="1"/>
  <c r="F270" i="1" s="1"/>
  <c r="E342" i="1"/>
  <c r="F342" i="1" s="1"/>
  <c r="E414" i="1"/>
  <c r="F414" i="1" s="1"/>
  <c r="E486" i="1"/>
  <c r="F486" i="1" s="1"/>
  <c r="E558" i="1"/>
  <c r="F558" i="1" s="1"/>
  <c r="E630" i="1"/>
  <c r="F630" i="1" s="1"/>
  <c r="E702" i="1"/>
  <c r="F702" i="1" s="1"/>
  <c r="E774" i="1"/>
  <c r="F774" i="1" s="1"/>
  <c r="E846" i="1"/>
  <c r="F846" i="1" s="1"/>
  <c r="E918" i="1"/>
  <c r="F918" i="1" s="1"/>
  <c r="E990" i="1"/>
  <c r="F990" i="1" s="1"/>
  <c r="F396" i="9"/>
  <c r="G398" i="9" s="1"/>
  <c r="J399" i="9" s="1"/>
  <c r="F468" i="9"/>
  <c r="G470" i="9" s="1"/>
  <c r="J471" i="9" s="1"/>
  <c r="F540" i="9"/>
  <c r="G542" i="9" s="1"/>
  <c r="J543" i="9" s="1"/>
  <c r="F612" i="9"/>
  <c r="G614" i="9" s="1"/>
  <c r="J615" i="9" s="1"/>
  <c r="F684" i="9"/>
  <c r="G686" i="9" s="1"/>
  <c r="J687" i="9" s="1"/>
  <c r="F756" i="9"/>
  <c r="G758" i="9" s="1"/>
  <c r="J759" i="9" s="1"/>
  <c r="F828" i="9"/>
  <c r="G830" i="9" s="1"/>
  <c r="J831" i="9" s="1"/>
  <c r="F900" i="9"/>
  <c r="G902" i="9" s="1"/>
  <c r="J903" i="9" s="1"/>
  <c r="F972" i="9"/>
  <c r="G974" i="9" s="1"/>
  <c r="J975" i="9" s="1"/>
  <c r="F1044" i="9"/>
  <c r="G1046" i="9" s="1"/>
  <c r="J1047" i="9" s="1"/>
  <c r="F1116" i="9"/>
  <c r="G1118" i="9" s="1"/>
  <c r="J1119" i="9" s="1"/>
  <c r="F761" i="9"/>
  <c r="G763" i="9" s="1"/>
  <c r="J764" i="9" s="1"/>
  <c r="F121" i="9"/>
  <c r="G123" i="9" s="1"/>
  <c r="J124" i="9" s="1"/>
  <c r="F193" i="9"/>
  <c r="G195" i="9" s="1"/>
  <c r="J196" i="9" s="1"/>
  <c r="F265" i="9"/>
  <c r="G267" i="9" s="1"/>
  <c r="J268" i="9" s="1"/>
  <c r="F337" i="9"/>
  <c r="G339" i="9" s="1"/>
  <c r="J340" i="9" s="1"/>
  <c r="F409" i="9"/>
  <c r="G411" i="9" s="1"/>
  <c r="J412" i="9" s="1"/>
  <c r="F481" i="9"/>
  <c r="G483" i="9" s="1"/>
  <c r="J484" i="9" s="1"/>
  <c r="F553" i="9"/>
  <c r="G555" i="9" s="1"/>
  <c r="J556" i="9" s="1"/>
  <c r="F625" i="9"/>
  <c r="G627" i="9" s="1"/>
  <c r="J628" i="9" s="1"/>
  <c r="F697" i="9"/>
  <c r="G699" i="9" s="1"/>
  <c r="J700" i="9" s="1"/>
  <c r="F769" i="9"/>
  <c r="G771" i="9" s="1"/>
  <c r="J772" i="9" s="1"/>
  <c r="F841" i="9"/>
  <c r="G843" i="9" s="1"/>
  <c r="J844" i="9" s="1"/>
  <c r="F913" i="9"/>
  <c r="G915" i="9" s="1"/>
  <c r="J916" i="9" s="1"/>
  <c r="F985" i="9"/>
  <c r="G987" i="9" s="1"/>
  <c r="J988" i="9" s="1"/>
  <c r="F1057" i="9"/>
  <c r="G1059" i="9" s="1"/>
  <c r="J1060" i="9" s="1"/>
  <c r="F1129" i="9"/>
  <c r="F641" i="9"/>
  <c r="G643" i="9" s="1"/>
  <c r="J644" i="9" s="1"/>
  <c r="F123" i="9"/>
  <c r="G125" i="9" s="1"/>
  <c r="J126" i="9" s="1"/>
  <c r="F195" i="9"/>
  <c r="G197" i="9" s="1"/>
  <c r="J198" i="9" s="1"/>
  <c r="F267" i="9"/>
  <c r="G269" i="9" s="1"/>
  <c r="J270" i="9" s="1"/>
  <c r="F339" i="9"/>
  <c r="G341" i="9" s="1"/>
  <c r="J342" i="9" s="1"/>
  <c r="F411" i="9"/>
  <c r="G413" i="9" s="1"/>
  <c r="J414" i="9" s="1"/>
  <c r="F483" i="9"/>
  <c r="G485" i="9" s="1"/>
  <c r="J486" i="9" s="1"/>
  <c r="F555" i="9"/>
  <c r="G557" i="9" s="1"/>
  <c r="J558" i="9" s="1"/>
  <c r="F627" i="9"/>
  <c r="G629" i="9" s="1"/>
  <c r="J630" i="9" s="1"/>
  <c r="F699" i="9"/>
  <c r="G701" i="9" s="1"/>
  <c r="J702" i="9" s="1"/>
  <c r="F771" i="9"/>
  <c r="G773" i="9" s="1"/>
  <c r="J774" i="9" s="1"/>
  <c r="F843" i="9"/>
  <c r="G845" i="9" s="1"/>
  <c r="J846" i="9" s="1"/>
  <c r="F915" i="9"/>
  <c r="G917" i="9" s="1"/>
  <c r="J918" i="9" s="1"/>
  <c r="F987" i="9"/>
  <c r="G989" i="9" s="1"/>
  <c r="J990" i="9" s="1"/>
  <c r="F1059" i="9"/>
  <c r="G1061" i="9" s="1"/>
  <c r="J1062" i="9" s="1"/>
  <c r="F941" i="9"/>
  <c r="G943" i="9" s="1"/>
  <c r="J944" i="9" s="1"/>
  <c r="F412" i="9"/>
  <c r="G414" i="9" s="1"/>
  <c r="J415" i="9" s="1"/>
  <c r="F484" i="9"/>
  <c r="G486" i="9" s="1"/>
  <c r="J487" i="9" s="1"/>
  <c r="F556" i="9"/>
  <c r="G558" i="9" s="1"/>
  <c r="J559" i="9" s="1"/>
  <c r="F628" i="9"/>
  <c r="G630" i="9" s="1"/>
  <c r="J631" i="9" s="1"/>
  <c r="F700" i="9"/>
  <c r="G702" i="9" s="1"/>
  <c r="J703" i="9" s="1"/>
  <c r="F772" i="9"/>
  <c r="G774" i="9" s="1"/>
  <c r="J775" i="9" s="1"/>
  <c r="F844" i="9"/>
  <c r="G846" i="9" s="1"/>
  <c r="J847" i="9" s="1"/>
  <c r="F916" i="9"/>
  <c r="G918" i="9" s="1"/>
  <c r="J919" i="9" s="1"/>
  <c r="F988" i="9"/>
  <c r="G990" i="9" s="1"/>
  <c r="J991" i="9" s="1"/>
  <c r="F1060" i="9"/>
  <c r="G1062" i="9" s="1"/>
  <c r="J1063" i="9" s="1"/>
  <c r="E336" i="1"/>
  <c r="F336" i="1" s="1"/>
  <c r="F162" i="9"/>
  <c r="G164" i="9" s="1"/>
  <c r="J165" i="9" s="1"/>
  <c r="F234" i="9"/>
  <c r="G236" i="9" s="1"/>
  <c r="J237" i="9" s="1"/>
  <c r="F306" i="9"/>
  <c r="G308" i="9" s="1"/>
  <c r="J309" i="9" s="1"/>
  <c r="F378" i="9"/>
  <c r="G380" i="9" s="1"/>
  <c r="J381" i="9" s="1"/>
  <c r="F450" i="9"/>
  <c r="G452" i="9" s="1"/>
  <c r="J453" i="9" s="1"/>
  <c r="F522" i="9"/>
  <c r="G524" i="9" s="1"/>
  <c r="J525" i="9" s="1"/>
  <c r="F594" i="9"/>
  <c r="G596" i="9" s="1"/>
  <c r="J597" i="9" s="1"/>
  <c r="F666" i="9"/>
  <c r="G668" i="9" s="1"/>
  <c r="J669" i="9" s="1"/>
  <c r="F738" i="9"/>
  <c r="G740" i="9" s="1"/>
  <c r="J741" i="9" s="1"/>
  <c r="F810" i="9"/>
  <c r="G812" i="9" s="1"/>
  <c r="J813" i="9" s="1"/>
  <c r="F882" i="9"/>
  <c r="G884" i="9" s="1"/>
  <c r="J885" i="9" s="1"/>
  <c r="F954" i="9"/>
  <c r="G956" i="9" s="1"/>
  <c r="J957" i="9" s="1"/>
  <c r="F1026" i="9"/>
  <c r="G1028" i="9" s="1"/>
  <c r="J1029" i="9" s="1"/>
  <c r="F1098" i="9"/>
  <c r="G1100" i="9" s="1"/>
  <c r="J1101" i="9" s="1"/>
  <c r="F43" i="9"/>
  <c r="G45" i="9" s="1"/>
  <c r="J46" i="9" s="1"/>
  <c r="F367" i="9"/>
  <c r="G369" i="9" s="1"/>
  <c r="J370" i="9" s="1"/>
  <c r="F439" i="9"/>
  <c r="G441" i="9" s="1"/>
  <c r="J442" i="9" s="1"/>
  <c r="F511" i="9"/>
  <c r="G513" i="9" s="1"/>
  <c r="J514" i="9" s="1"/>
  <c r="F583" i="9"/>
  <c r="G585" i="9" s="1"/>
  <c r="J586" i="9" s="1"/>
  <c r="F655" i="9"/>
  <c r="G657" i="9" s="1"/>
  <c r="J658" i="9" s="1"/>
  <c r="F727" i="9"/>
  <c r="G729" i="9" s="1"/>
  <c r="J730" i="9" s="1"/>
  <c r="F799" i="9"/>
  <c r="G801" i="9" s="1"/>
  <c r="J802" i="9" s="1"/>
  <c r="F871" i="9"/>
  <c r="G873" i="9" s="1"/>
  <c r="J874" i="9" s="1"/>
  <c r="F943" i="9"/>
  <c r="G945" i="9" s="1"/>
  <c r="J946" i="9" s="1"/>
  <c r="F1015" i="9"/>
  <c r="G1017" i="9" s="1"/>
  <c r="J1018" i="9" s="1"/>
  <c r="F1087" i="9"/>
  <c r="G1089" i="9" s="1"/>
  <c r="J1090" i="9" s="1"/>
  <c r="F235" i="9"/>
  <c r="G237" i="9" s="1"/>
  <c r="J238" i="9" s="1"/>
  <c r="F192" i="9"/>
  <c r="G194" i="9" s="1"/>
  <c r="J195" i="9" s="1"/>
  <c r="F336" i="9"/>
  <c r="G338" i="9" s="1"/>
  <c r="J339" i="9" s="1"/>
  <c r="F254" i="9"/>
  <c r="G256" i="9" s="1"/>
  <c r="J257" i="9" s="1"/>
  <c r="F184" i="9"/>
  <c r="G186" i="9" s="1"/>
  <c r="J187" i="9" s="1"/>
  <c r="F328" i="9"/>
  <c r="G330" i="9" s="1"/>
  <c r="J331" i="9" s="1"/>
  <c r="F57" i="9"/>
  <c r="G59" i="9" s="1"/>
  <c r="J60" i="9" s="1"/>
  <c r="F1013" i="9"/>
  <c r="G1015" i="9" s="1"/>
  <c r="J1016" i="9" s="1"/>
  <c r="F142" i="9"/>
  <c r="G144" i="9" s="1"/>
  <c r="J145" i="9" s="1"/>
  <c r="F214" i="9"/>
  <c r="G216" i="9" s="1"/>
  <c r="J217" i="9" s="1"/>
  <c r="F286" i="9"/>
  <c r="G288" i="9" s="1"/>
  <c r="J289" i="9" s="1"/>
  <c r="F358" i="9"/>
  <c r="G360" i="9" s="1"/>
  <c r="J361" i="9" s="1"/>
  <c r="F430" i="9"/>
  <c r="G432" i="9" s="1"/>
  <c r="J433" i="9" s="1"/>
  <c r="F502" i="9"/>
  <c r="G504" i="9" s="1"/>
  <c r="J505" i="9" s="1"/>
  <c r="F574" i="9"/>
  <c r="G576" i="9" s="1"/>
  <c r="J577" i="9" s="1"/>
  <c r="F646" i="9"/>
  <c r="G648" i="9" s="1"/>
  <c r="J649" i="9" s="1"/>
  <c r="F718" i="9"/>
  <c r="G720" i="9" s="1"/>
  <c r="J721" i="9" s="1"/>
  <c r="F790" i="9"/>
  <c r="G792" i="9" s="1"/>
  <c r="J793" i="9" s="1"/>
  <c r="F862" i="9"/>
  <c r="G864" i="9" s="1"/>
  <c r="J865" i="9" s="1"/>
  <c r="F934" i="9"/>
  <c r="G936" i="9" s="1"/>
  <c r="J937" i="9" s="1"/>
  <c r="F1006" i="9"/>
  <c r="G1008" i="9" s="1"/>
  <c r="J1009" i="9" s="1"/>
  <c r="F1078" i="9"/>
  <c r="G1080" i="9" s="1"/>
  <c r="J1081" i="9" s="1"/>
  <c r="F881" i="9"/>
  <c r="G883" i="9" s="1"/>
  <c r="J884" i="9" s="1"/>
  <c r="F95" i="9"/>
  <c r="G97" i="9" s="1"/>
  <c r="J98" i="9" s="1"/>
  <c r="F179" i="9"/>
  <c r="G181" i="9" s="1"/>
  <c r="J182" i="9" s="1"/>
  <c r="F251" i="9"/>
  <c r="G253" i="9" s="1"/>
  <c r="J254" i="9" s="1"/>
  <c r="F323" i="9"/>
  <c r="G325" i="9" s="1"/>
  <c r="J326" i="9" s="1"/>
  <c r="F395" i="9"/>
  <c r="G397" i="9" s="1"/>
  <c r="J398" i="9" s="1"/>
  <c r="F467" i="9"/>
  <c r="G469" i="9" s="1"/>
  <c r="J470" i="9" s="1"/>
  <c r="F539" i="9"/>
  <c r="G541" i="9" s="1"/>
  <c r="J542" i="9" s="1"/>
  <c r="F611" i="9"/>
  <c r="G613" i="9" s="1"/>
  <c r="J614" i="9" s="1"/>
  <c r="F683" i="9"/>
  <c r="G685" i="9" s="1"/>
  <c r="J686" i="9" s="1"/>
  <c r="F755" i="9"/>
  <c r="G757" i="9" s="1"/>
  <c r="J758" i="9" s="1"/>
  <c r="F827" i="9"/>
  <c r="G829" i="9" s="1"/>
  <c r="J830" i="9" s="1"/>
  <c r="F899" i="9"/>
  <c r="G901" i="9" s="1"/>
  <c r="J902" i="9" s="1"/>
  <c r="F971" i="9"/>
  <c r="G973" i="9" s="1"/>
  <c r="J974" i="9" s="1"/>
  <c r="F1043" i="9"/>
  <c r="G1045" i="9" s="1"/>
  <c r="J1046" i="9" s="1"/>
  <c r="F1115" i="9"/>
  <c r="G1117" i="9" s="1"/>
  <c r="J1118" i="9" s="1"/>
  <c r="F605" i="9"/>
  <c r="G607" i="9" s="1"/>
  <c r="J608" i="9" s="1"/>
  <c r="E283" i="1"/>
  <c r="F283" i="1" s="1"/>
  <c r="E355" i="1"/>
  <c r="F355" i="1" s="1"/>
  <c r="E427" i="1"/>
  <c r="F427" i="1" s="1"/>
  <c r="E499" i="1"/>
  <c r="F499" i="1" s="1"/>
  <c r="E571" i="1"/>
  <c r="F571" i="1" s="1"/>
  <c r="E643" i="1"/>
  <c r="F643" i="1" s="1"/>
  <c r="E715" i="1"/>
  <c r="F715" i="1" s="1"/>
  <c r="E787" i="1"/>
  <c r="F787" i="1" s="1"/>
  <c r="E859" i="1"/>
  <c r="F859" i="1" s="1"/>
  <c r="E931" i="1"/>
  <c r="F931" i="1" s="1"/>
  <c r="E1003" i="1"/>
  <c r="F1003" i="1" s="1"/>
  <c r="F905" i="9"/>
  <c r="G907" i="9" s="1"/>
  <c r="J908" i="9" s="1"/>
  <c r="E8" i="1"/>
  <c r="F8" i="1" s="1"/>
  <c r="E9" i="1"/>
  <c r="F9" i="1" s="1"/>
  <c r="E80" i="1"/>
  <c r="F80" i="1" s="1"/>
  <c r="E81" i="1"/>
  <c r="F81" i="1" s="1"/>
  <c r="E152" i="1"/>
  <c r="F152" i="1" s="1"/>
  <c r="E153" i="1"/>
  <c r="F153" i="1" s="1"/>
  <c r="F362" i="9"/>
  <c r="G364" i="9" s="1"/>
  <c r="J365" i="9" s="1"/>
  <c r="F434" i="9"/>
  <c r="G436" i="9" s="1"/>
  <c r="J437" i="9" s="1"/>
  <c r="F506" i="9"/>
  <c r="G508" i="9" s="1"/>
  <c r="J509" i="9" s="1"/>
  <c r="F578" i="9"/>
  <c r="G580" i="9" s="1"/>
  <c r="J581" i="9" s="1"/>
  <c r="F650" i="9"/>
  <c r="G652" i="9" s="1"/>
  <c r="J653" i="9" s="1"/>
  <c r="F722" i="9"/>
  <c r="G724" i="9" s="1"/>
  <c r="J725" i="9" s="1"/>
  <c r="F794" i="9"/>
  <c r="G796" i="9" s="1"/>
  <c r="J797" i="9" s="1"/>
  <c r="F866" i="9"/>
  <c r="G868" i="9" s="1"/>
  <c r="J869" i="9" s="1"/>
  <c r="F938" i="9"/>
  <c r="G940" i="9" s="1"/>
  <c r="J941" i="9" s="1"/>
  <c r="F1010" i="9"/>
  <c r="G1012" i="9" s="1"/>
  <c r="J1013" i="9" s="1"/>
  <c r="F1082" i="9"/>
  <c r="G1084" i="9" s="1"/>
  <c r="J1085" i="9" s="1"/>
  <c r="F785" i="9"/>
  <c r="G787" i="9" s="1"/>
  <c r="J788" i="9" s="1"/>
  <c r="E10" i="1"/>
  <c r="F10" i="1" s="1"/>
  <c r="E11" i="1"/>
  <c r="F11" i="1" s="1"/>
  <c r="E83" i="1"/>
  <c r="F83" i="1" s="1"/>
  <c r="E82" i="1"/>
  <c r="F82" i="1" s="1"/>
  <c r="E154" i="1"/>
  <c r="F154" i="1" s="1"/>
  <c r="E155" i="1"/>
  <c r="F155" i="1" s="1"/>
  <c r="G174" i="1" s="1"/>
  <c r="H176" i="1" s="1"/>
  <c r="E227" i="1"/>
  <c r="F227" i="1" s="1"/>
  <c r="E226" i="1"/>
  <c r="F226" i="1" s="1"/>
  <c r="E298" i="1"/>
  <c r="F298" i="1" s="1"/>
  <c r="E370" i="1"/>
  <c r="F370" i="1" s="1"/>
  <c r="E442" i="1"/>
  <c r="F442" i="1" s="1"/>
  <c r="E514" i="1"/>
  <c r="F514" i="1" s="1"/>
  <c r="E586" i="1"/>
  <c r="F586" i="1" s="1"/>
  <c r="E658" i="1"/>
  <c r="F658" i="1" s="1"/>
  <c r="E730" i="1"/>
  <c r="F730" i="1" s="1"/>
  <c r="E802" i="1"/>
  <c r="F802" i="1" s="1"/>
  <c r="E874" i="1"/>
  <c r="F874" i="1" s="1"/>
  <c r="E946" i="1"/>
  <c r="F946" i="1" s="1"/>
  <c r="F1085" i="9"/>
  <c r="G1087" i="9" s="1"/>
  <c r="J1088" i="9" s="1"/>
  <c r="E299" i="1"/>
  <c r="F299" i="1" s="1"/>
  <c r="E371" i="1"/>
  <c r="F371" i="1" s="1"/>
  <c r="E372" i="1"/>
  <c r="F372" i="1" s="1"/>
  <c r="E443" i="1"/>
  <c r="F443" i="1" s="1"/>
  <c r="E444" i="1"/>
  <c r="F444" i="1" s="1"/>
  <c r="E515" i="1"/>
  <c r="F515" i="1" s="1"/>
  <c r="E516" i="1"/>
  <c r="F516" i="1" s="1"/>
  <c r="E587" i="1"/>
  <c r="F587" i="1" s="1"/>
  <c r="E588" i="1"/>
  <c r="F588" i="1" s="1"/>
  <c r="E659" i="1"/>
  <c r="F659" i="1" s="1"/>
  <c r="E660" i="1"/>
  <c r="F660" i="1" s="1"/>
  <c r="E731" i="1"/>
  <c r="F731" i="1" s="1"/>
  <c r="E732" i="1"/>
  <c r="F732" i="1" s="1"/>
  <c r="E803" i="1"/>
  <c r="F803" i="1" s="1"/>
  <c r="E804" i="1"/>
  <c r="F804" i="1" s="1"/>
  <c r="E876" i="1"/>
  <c r="F876" i="1" s="1"/>
  <c r="E875" i="1"/>
  <c r="F875" i="1" s="1"/>
  <c r="E947" i="1"/>
  <c r="F947" i="1" s="1"/>
  <c r="E948" i="1"/>
  <c r="F948" i="1" s="1"/>
  <c r="F173" i="9"/>
  <c r="G175" i="9" s="1"/>
  <c r="J176" i="9" s="1"/>
  <c r="F245" i="9"/>
  <c r="G247" i="9" s="1"/>
  <c r="J248" i="9" s="1"/>
  <c r="F317" i="9"/>
  <c r="G319" i="9" s="1"/>
  <c r="J320" i="9" s="1"/>
  <c r="F389" i="9"/>
  <c r="G391" i="9" s="1"/>
  <c r="J392" i="9" s="1"/>
  <c r="F461" i="9"/>
  <c r="G463" i="9" s="1"/>
  <c r="J464" i="9" s="1"/>
  <c r="E49" i="1"/>
  <c r="F49" i="1" s="1"/>
  <c r="E121" i="1"/>
  <c r="F121" i="1" s="1"/>
  <c r="E193" i="1"/>
  <c r="F193" i="1" s="1"/>
  <c r="E265" i="1"/>
  <c r="F265" i="1" s="1"/>
  <c r="E337" i="1"/>
  <c r="F337" i="1" s="1"/>
  <c r="F55" i="9"/>
  <c r="G57" i="9" s="1"/>
  <c r="J58" i="9" s="1"/>
  <c r="E254" i="1"/>
  <c r="F254" i="1" s="1"/>
  <c r="E326" i="1"/>
  <c r="F326" i="1" s="1"/>
  <c r="E398" i="1"/>
  <c r="F398" i="1" s="1"/>
  <c r="E470" i="1"/>
  <c r="F470" i="1" s="1"/>
  <c r="E542" i="1"/>
  <c r="F542" i="1" s="1"/>
  <c r="E614" i="1"/>
  <c r="F614" i="1" s="1"/>
  <c r="E686" i="1"/>
  <c r="F686" i="1" s="1"/>
  <c r="E758" i="1"/>
  <c r="F758" i="1" s="1"/>
  <c r="E830" i="1"/>
  <c r="F830" i="1" s="1"/>
  <c r="E902" i="1"/>
  <c r="F902" i="1" s="1"/>
  <c r="E974" i="1"/>
  <c r="F974" i="1" s="1"/>
  <c r="F116" i="9"/>
  <c r="G118" i="9" s="1"/>
  <c r="J119" i="9" s="1"/>
  <c r="F188" i="9"/>
  <c r="G190" i="9" s="1"/>
  <c r="J191" i="9" s="1"/>
  <c r="F260" i="9"/>
  <c r="G262" i="9" s="1"/>
  <c r="J263" i="9" s="1"/>
  <c r="F332" i="9"/>
  <c r="G334" i="9" s="1"/>
  <c r="J335" i="9" s="1"/>
  <c r="F404" i="9"/>
  <c r="G406" i="9" s="1"/>
  <c r="J407" i="9" s="1"/>
  <c r="F476" i="9"/>
  <c r="G478" i="9" s="1"/>
  <c r="J479" i="9" s="1"/>
  <c r="F548" i="9"/>
  <c r="G550" i="9" s="1"/>
  <c r="J551" i="9" s="1"/>
  <c r="F620" i="9"/>
  <c r="G622" i="9" s="1"/>
  <c r="J623" i="9" s="1"/>
  <c r="F692" i="9"/>
  <c r="G694" i="9" s="1"/>
  <c r="J695" i="9" s="1"/>
  <c r="F764" i="9"/>
  <c r="G766" i="9" s="1"/>
  <c r="J767" i="9" s="1"/>
  <c r="F836" i="9"/>
  <c r="G838" i="9" s="1"/>
  <c r="J839" i="9" s="1"/>
  <c r="F908" i="9"/>
  <c r="G910" i="9" s="1"/>
  <c r="J911" i="9" s="1"/>
  <c r="F980" i="9"/>
  <c r="G982" i="9" s="1"/>
  <c r="J983" i="9" s="1"/>
  <c r="F1052" i="9"/>
  <c r="G1054" i="9" s="1"/>
  <c r="J1055" i="9" s="1"/>
  <c r="F1124" i="9"/>
  <c r="G1126" i="9" s="1"/>
  <c r="J1127" i="9" s="1"/>
  <c r="F259" i="9"/>
  <c r="G261" i="9" s="1"/>
  <c r="J262" i="9" s="1"/>
  <c r="F216" i="9"/>
  <c r="G218" i="9" s="1"/>
  <c r="J219" i="9" s="1"/>
  <c r="F360" i="9"/>
  <c r="G362" i="9" s="1"/>
  <c r="J363" i="9" s="1"/>
  <c r="F134" i="9"/>
  <c r="G136" i="9" s="1"/>
  <c r="J137" i="9" s="1"/>
  <c r="F278" i="9"/>
  <c r="G280" i="9" s="1"/>
  <c r="J281" i="9" s="1"/>
  <c r="F208" i="9"/>
  <c r="G210" i="9" s="1"/>
  <c r="J211" i="9" s="1"/>
  <c r="F352" i="9"/>
  <c r="G354" i="9" s="1"/>
  <c r="J355" i="9" s="1"/>
  <c r="F81" i="9"/>
  <c r="G83" i="9" s="1"/>
  <c r="J84" i="9" s="1"/>
  <c r="F154" i="9"/>
  <c r="G156" i="9" s="1"/>
  <c r="J157" i="9" s="1"/>
  <c r="F226" i="9"/>
  <c r="G228" i="9" s="1"/>
  <c r="J229" i="9" s="1"/>
  <c r="F298" i="9"/>
  <c r="G300" i="9" s="1"/>
  <c r="J301" i="9" s="1"/>
  <c r="F370" i="9"/>
  <c r="G372" i="9" s="1"/>
  <c r="J373" i="9" s="1"/>
  <c r="F442" i="9"/>
  <c r="G444" i="9" s="1"/>
  <c r="J445" i="9" s="1"/>
  <c r="F514" i="9"/>
  <c r="G516" i="9" s="1"/>
  <c r="J517" i="9" s="1"/>
  <c r="F586" i="9"/>
  <c r="G588" i="9" s="1"/>
  <c r="J589" i="9" s="1"/>
  <c r="F658" i="9"/>
  <c r="G660" i="9" s="1"/>
  <c r="J661" i="9" s="1"/>
  <c r="F730" i="9"/>
  <c r="G732" i="9" s="1"/>
  <c r="J733" i="9" s="1"/>
  <c r="F802" i="9"/>
  <c r="G804" i="9" s="1"/>
  <c r="J805" i="9" s="1"/>
  <c r="F874" i="9"/>
  <c r="G876" i="9" s="1"/>
  <c r="J877" i="9" s="1"/>
  <c r="F946" i="9"/>
  <c r="G948" i="9" s="1"/>
  <c r="J949" i="9" s="1"/>
  <c r="F1018" i="9"/>
  <c r="G1020" i="9" s="1"/>
  <c r="J1021" i="9" s="1"/>
  <c r="F1090" i="9"/>
  <c r="G1092" i="9" s="1"/>
  <c r="J1093" i="9" s="1"/>
  <c r="F119" i="9"/>
  <c r="G121" i="9" s="1"/>
  <c r="J122" i="9" s="1"/>
  <c r="F191" i="9"/>
  <c r="G193" i="9" s="1"/>
  <c r="J194" i="9" s="1"/>
  <c r="F263" i="9"/>
  <c r="G265" i="9" s="1"/>
  <c r="J266" i="9" s="1"/>
  <c r="F335" i="9"/>
  <c r="G337" i="9" s="1"/>
  <c r="J338" i="9" s="1"/>
  <c r="F407" i="9"/>
  <c r="G409" i="9" s="1"/>
  <c r="J410" i="9" s="1"/>
  <c r="F479" i="9"/>
  <c r="G481" i="9" s="1"/>
  <c r="J482" i="9" s="1"/>
  <c r="F551" i="9"/>
  <c r="G553" i="9" s="1"/>
  <c r="J554" i="9" s="1"/>
  <c r="F623" i="9"/>
  <c r="G625" i="9" s="1"/>
  <c r="J626" i="9" s="1"/>
  <c r="F695" i="9"/>
  <c r="G697" i="9" s="1"/>
  <c r="J698" i="9" s="1"/>
  <c r="F767" i="9"/>
  <c r="G769" i="9" s="1"/>
  <c r="J770" i="9" s="1"/>
  <c r="F839" i="9"/>
  <c r="G841" i="9" s="1"/>
  <c r="J842" i="9" s="1"/>
  <c r="F911" i="9"/>
  <c r="G913" i="9" s="1"/>
  <c r="J914" i="9" s="1"/>
  <c r="F983" i="9"/>
  <c r="G985" i="9" s="1"/>
  <c r="J986" i="9" s="1"/>
  <c r="F1055" i="9"/>
  <c r="G1057" i="9" s="1"/>
  <c r="J1058" i="9" s="1"/>
  <c r="F1127" i="9"/>
  <c r="G1129" i="9" s="1"/>
  <c r="F893" i="9"/>
  <c r="G895" i="9" s="1"/>
  <c r="J896" i="9" s="1"/>
  <c r="E295" i="1"/>
  <c r="F295" i="1" s="1"/>
  <c r="E367" i="1"/>
  <c r="F367" i="1" s="1"/>
  <c r="E439" i="1"/>
  <c r="F439" i="1" s="1"/>
  <c r="E511" i="1"/>
  <c r="F511" i="1" s="1"/>
  <c r="E583" i="1"/>
  <c r="F583" i="1" s="1"/>
  <c r="E655" i="1"/>
  <c r="F655" i="1" s="1"/>
  <c r="E727" i="1"/>
  <c r="F727" i="1" s="1"/>
  <c r="E799" i="1"/>
  <c r="F799" i="1" s="1"/>
  <c r="E871" i="1"/>
  <c r="F871" i="1" s="1"/>
  <c r="E943" i="1"/>
  <c r="F943" i="1" s="1"/>
  <c r="E1015" i="1"/>
  <c r="F1015" i="1" s="1"/>
  <c r="E20" i="1"/>
  <c r="F20" i="1" s="1"/>
  <c r="E21" i="1"/>
  <c r="F21" i="1" s="1"/>
  <c r="E92" i="1"/>
  <c r="F92" i="1" s="1"/>
  <c r="E93" i="1"/>
  <c r="F93" i="1" s="1"/>
  <c r="E164" i="1"/>
  <c r="F164" i="1" s="1"/>
  <c r="E165" i="1"/>
  <c r="F165" i="1" s="1"/>
  <c r="E308" i="1"/>
  <c r="F308" i="1" s="1"/>
  <c r="E380" i="1"/>
  <c r="F380" i="1" s="1"/>
  <c r="E452" i="1"/>
  <c r="F452" i="1" s="1"/>
  <c r="E524" i="1"/>
  <c r="F524" i="1" s="1"/>
  <c r="E596" i="1"/>
  <c r="F596" i="1" s="1"/>
  <c r="E668" i="1"/>
  <c r="F668" i="1" s="1"/>
  <c r="E740" i="1"/>
  <c r="F740" i="1" s="1"/>
  <c r="E812" i="1"/>
  <c r="F812" i="1" s="1"/>
  <c r="E884" i="1"/>
  <c r="F884" i="1" s="1"/>
  <c r="E956" i="1"/>
  <c r="F956" i="1" s="1"/>
  <c r="F98" i="9"/>
  <c r="G100" i="9" s="1"/>
  <c r="J101" i="9" s="1"/>
  <c r="F374" i="9"/>
  <c r="G376" i="9" s="1"/>
  <c r="J377" i="9" s="1"/>
  <c r="F446" i="9"/>
  <c r="G448" i="9" s="1"/>
  <c r="J449" i="9" s="1"/>
  <c r="F518" i="9"/>
  <c r="G520" i="9" s="1"/>
  <c r="J521" i="9" s="1"/>
  <c r="F590" i="9"/>
  <c r="G592" i="9" s="1"/>
  <c r="J593" i="9" s="1"/>
  <c r="F662" i="9"/>
  <c r="G664" i="9" s="1"/>
  <c r="J665" i="9" s="1"/>
  <c r="F734" i="9"/>
  <c r="G736" i="9" s="1"/>
  <c r="J737" i="9" s="1"/>
  <c r="F806" i="9"/>
  <c r="G808" i="9" s="1"/>
  <c r="J809" i="9" s="1"/>
  <c r="F878" i="9"/>
  <c r="G880" i="9" s="1"/>
  <c r="J881" i="9" s="1"/>
  <c r="F950" i="9"/>
  <c r="G952" i="9" s="1"/>
  <c r="J953" i="9" s="1"/>
  <c r="F1022" i="9"/>
  <c r="G1024" i="9" s="1"/>
  <c r="J1025" i="9" s="1"/>
  <c r="F1094" i="9"/>
  <c r="G1096" i="9" s="1"/>
  <c r="J1097" i="9" s="1"/>
  <c r="F1073" i="9"/>
  <c r="G1075" i="9" s="1"/>
  <c r="J1076" i="9" s="1"/>
  <c r="E23" i="1"/>
  <c r="F23" i="1" s="1"/>
  <c r="E22" i="1"/>
  <c r="F22" i="1" s="1"/>
  <c r="E94" i="1"/>
  <c r="F94" i="1" s="1"/>
  <c r="E95" i="1"/>
  <c r="F95" i="1" s="1"/>
  <c r="E167" i="1"/>
  <c r="F167" i="1" s="1"/>
  <c r="E166" i="1"/>
  <c r="F166" i="1" s="1"/>
  <c r="E238" i="1"/>
  <c r="F238" i="1" s="1"/>
  <c r="E239" i="1"/>
  <c r="F239" i="1" s="1"/>
  <c r="E310" i="1"/>
  <c r="F310" i="1" s="1"/>
  <c r="E382" i="1"/>
  <c r="F382" i="1" s="1"/>
  <c r="E454" i="1"/>
  <c r="F454" i="1" s="1"/>
  <c r="E526" i="1"/>
  <c r="F526" i="1" s="1"/>
  <c r="E598" i="1"/>
  <c r="F598" i="1" s="1"/>
  <c r="E670" i="1"/>
  <c r="F670" i="1" s="1"/>
  <c r="E742" i="1"/>
  <c r="F742" i="1" s="1"/>
  <c r="E814" i="1"/>
  <c r="F814" i="1" s="1"/>
  <c r="E886" i="1"/>
  <c r="F886" i="1" s="1"/>
  <c r="E958" i="1"/>
  <c r="F958" i="1" s="1"/>
  <c r="F40" i="9"/>
  <c r="G42" i="9" s="1"/>
  <c r="J43" i="9" s="1"/>
  <c r="E311" i="1"/>
  <c r="F311" i="1" s="1"/>
  <c r="E383" i="1"/>
  <c r="F383" i="1" s="1"/>
  <c r="E384" i="1"/>
  <c r="F384" i="1" s="1"/>
  <c r="E455" i="1"/>
  <c r="F455" i="1" s="1"/>
  <c r="E456" i="1"/>
  <c r="F456" i="1" s="1"/>
  <c r="E527" i="1"/>
  <c r="F527" i="1" s="1"/>
  <c r="E528" i="1"/>
  <c r="F528" i="1" s="1"/>
  <c r="E599" i="1"/>
  <c r="F599" i="1" s="1"/>
  <c r="E600" i="1"/>
  <c r="F600" i="1" s="1"/>
  <c r="E671" i="1"/>
  <c r="F671" i="1" s="1"/>
  <c r="E672" i="1"/>
  <c r="F672" i="1" s="1"/>
  <c r="E743" i="1"/>
  <c r="F743" i="1" s="1"/>
  <c r="E744" i="1"/>
  <c r="F744" i="1" s="1"/>
  <c r="E815" i="1"/>
  <c r="F815" i="1" s="1"/>
  <c r="E816" i="1"/>
  <c r="F816" i="1" s="1"/>
  <c r="E887" i="1"/>
  <c r="F887" i="1" s="1"/>
  <c r="E888" i="1"/>
  <c r="F888" i="1" s="1"/>
  <c r="E959" i="1"/>
  <c r="F959" i="1" s="1"/>
  <c r="E960" i="1"/>
  <c r="F960" i="1" s="1"/>
  <c r="F101" i="9"/>
  <c r="G103" i="9" s="1"/>
  <c r="J104" i="9" s="1"/>
  <c r="F185" i="9"/>
  <c r="G187" i="9" s="1"/>
  <c r="J188" i="9" s="1"/>
  <c r="F257" i="9"/>
  <c r="G259" i="9" s="1"/>
  <c r="J260" i="9" s="1"/>
  <c r="F329" i="9"/>
  <c r="G331" i="9" s="1"/>
  <c r="J332" i="9" s="1"/>
  <c r="F401" i="9"/>
  <c r="G403" i="9" s="1"/>
  <c r="J404" i="9" s="1"/>
  <c r="F473" i="9"/>
  <c r="G475" i="9" s="1"/>
  <c r="J476" i="9" s="1"/>
  <c r="E61" i="1"/>
  <c r="F61" i="1" s="1"/>
  <c r="E133" i="1"/>
  <c r="F133" i="1" s="1"/>
  <c r="E205" i="1"/>
  <c r="F205" i="1" s="1"/>
  <c r="E277" i="1"/>
  <c r="F277" i="1" s="1"/>
  <c r="E349" i="1"/>
  <c r="F349" i="1" s="1"/>
  <c r="F79" i="9"/>
  <c r="G81" i="9" s="1"/>
  <c r="J82" i="9" s="1"/>
  <c r="E266" i="1"/>
  <c r="F266" i="1" s="1"/>
  <c r="E338" i="1"/>
  <c r="F338" i="1" s="1"/>
  <c r="E410" i="1"/>
  <c r="F410" i="1" s="1"/>
  <c r="E482" i="1"/>
  <c r="F482" i="1" s="1"/>
  <c r="E554" i="1"/>
  <c r="F554" i="1" s="1"/>
  <c r="E626" i="1"/>
  <c r="F626" i="1" s="1"/>
  <c r="E698" i="1"/>
  <c r="F698" i="1" s="1"/>
  <c r="E770" i="1"/>
  <c r="F770" i="1" s="1"/>
  <c r="E842" i="1"/>
  <c r="F842" i="1" s="1"/>
  <c r="E914" i="1"/>
  <c r="F914" i="1" s="1"/>
  <c r="E986" i="1"/>
  <c r="F986" i="1" s="1"/>
  <c r="F56" i="9"/>
  <c r="G58" i="9" s="1"/>
  <c r="J59" i="9" s="1"/>
  <c r="F128" i="9"/>
  <c r="G130" i="9" s="1"/>
  <c r="J131" i="9" s="1"/>
  <c r="F200" i="9"/>
  <c r="G202" i="9" s="1"/>
  <c r="J203" i="9" s="1"/>
  <c r="F272" i="9"/>
  <c r="G274" i="9" s="1"/>
  <c r="J275" i="9" s="1"/>
  <c r="F344" i="9"/>
  <c r="G346" i="9" s="1"/>
  <c r="J347" i="9" s="1"/>
  <c r="F416" i="9"/>
  <c r="G418" i="9" s="1"/>
  <c r="J419" i="9" s="1"/>
  <c r="F488" i="9"/>
  <c r="G490" i="9" s="1"/>
  <c r="J491" i="9" s="1"/>
  <c r="F560" i="9"/>
  <c r="G562" i="9" s="1"/>
  <c r="J563" i="9" s="1"/>
  <c r="F632" i="9"/>
  <c r="G634" i="9" s="1"/>
  <c r="J635" i="9" s="1"/>
  <c r="F704" i="9"/>
  <c r="G706" i="9" s="1"/>
  <c r="J707" i="9" s="1"/>
  <c r="F776" i="9"/>
  <c r="G778" i="9" s="1"/>
  <c r="J779" i="9" s="1"/>
  <c r="F848" i="9"/>
  <c r="G850" i="9" s="1"/>
  <c r="J851" i="9" s="1"/>
  <c r="F920" i="9"/>
  <c r="G922" i="9" s="1"/>
  <c r="J923" i="9" s="1"/>
  <c r="F992" i="9"/>
  <c r="G994" i="9" s="1"/>
  <c r="J995" i="9" s="1"/>
  <c r="F1064" i="9"/>
  <c r="G1066" i="9" s="1"/>
  <c r="J1067" i="9" s="1"/>
  <c r="F228" i="9"/>
  <c r="G230" i="9" s="1"/>
  <c r="J231" i="9" s="1"/>
  <c r="F372" i="9"/>
  <c r="G374" i="9" s="1"/>
  <c r="J375" i="9" s="1"/>
  <c r="F146" i="9"/>
  <c r="G148" i="9" s="1"/>
  <c r="J149" i="9" s="1"/>
  <c r="F290" i="9"/>
  <c r="G292" i="9" s="1"/>
  <c r="J293" i="9" s="1"/>
  <c r="F220" i="9"/>
  <c r="G222" i="9" s="1"/>
  <c r="J223" i="9" s="1"/>
  <c r="F364" i="9"/>
  <c r="G366" i="9" s="1"/>
  <c r="J367" i="9" s="1"/>
  <c r="F93" i="9"/>
  <c r="G95" i="9" s="1"/>
  <c r="J96" i="9" s="1"/>
  <c r="F177" i="9"/>
  <c r="G179" i="9" s="1"/>
  <c r="J180" i="9" s="1"/>
  <c r="F249" i="9"/>
  <c r="G251" i="9" s="1"/>
  <c r="J252" i="9" s="1"/>
  <c r="F321" i="9"/>
  <c r="G323" i="9" s="1"/>
  <c r="J324" i="9" s="1"/>
  <c r="F393" i="9"/>
  <c r="G395" i="9" s="1"/>
  <c r="J396" i="9" s="1"/>
  <c r="F465" i="9"/>
  <c r="G467" i="9" s="1"/>
  <c r="J468" i="9" s="1"/>
  <c r="F537" i="9"/>
  <c r="G539" i="9" s="1"/>
  <c r="J540" i="9" s="1"/>
  <c r="F609" i="9"/>
  <c r="G611" i="9" s="1"/>
  <c r="J612" i="9" s="1"/>
  <c r="F681" i="9"/>
  <c r="G683" i="9" s="1"/>
  <c r="J684" i="9" s="1"/>
  <c r="F753" i="9"/>
  <c r="G755" i="9" s="1"/>
  <c r="J756" i="9" s="1"/>
  <c r="F825" i="9"/>
  <c r="G827" i="9" s="1"/>
  <c r="J828" i="9" s="1"/>
  <c r="F897" i="9"/>
  <c r="G899" i="9" s="1"/>
  <c r="J900" i="9" s="1"/>
  <c r="F969" i="9"/>
  <c r="G971" i="9" s="1"/>
  <c r="J972" i="9" s="1"/>
  <c r="F1041" i="9"/>
  <c r="G1043" i="9" s="1"/>
  <c r="J1044" i="9" s="1"/>
  <c r="F1113" i="9"/>
  <c r="G1115" i="9" s="1"/>
  <c r="J1116" i="9" s="1"/>
  <c r="E6" i="1"/>
  <c r="F6" i="1" s="1"/>
  <c r="E7" i="1"/>
  <c r="F7" i="1" s="1"/>
  <c r="E79" i="1"/>
  <c r="F79" i="1" s="1"/>
  <c r="E78" i="1"/>
  <c r="F78" i="1" s="1"/>
  <c r="E150" i="1"/>
  <c r="F150" i="1" s="1"/>
  <c r="E151" i="1"/>
  <c r="F151" i="1" s="1"/>
  <c r="E223" i="1"/>
  <c r="F223" i="1" s="1"/>
  <c r="E222" i="1"/>
  <c r="F222" i="1" s="1"/>
  <c r="E294" i="1"/>
  <c r="F294" i="1" s="1"/>
  <c r="E366" i="1"/>
  <c r="F366" i="1" s="1"/>
  <c r="E438" i="1"/>
  <c r="F438" i="1" s="1"/>
  <c r="E510" i="1"/>
  <c r="F510" i="1" s="1"/>
  <c r="E582" i="1"/>
  <c r="F582" i="1" s="1"/>
  <c r="E654" i="1"/>
  <c r="F654" i="1" s="1"/>
  <c r="E726" i="1"/>
  <c r="F726" i="1" s="1"/>
  <c r="E798" i="1"/>
  <c r="F798" i="1" s="1"/>
  <c r="E870" i="1"/>
  <c r="F870" i="1" s="1"/>
  <c r="E942" i="1"/>
  <c r="F942" i="1" s="1"/>
  <c r="E1014" i="1"/>
  <c r="F1014" i="1" s="1"/>
  <c r="F1037" i="9"/>
  <c r="G1039" i="9" s="1"/>
  <c r="J1040" i="9" s="1"/>
  <c r="F420" i="9"/>
  <c r="G422" i="9" s="1"/>
  <c r="J423" i="9" s="1"/>
  <c r="F492" i="9"/>
  <c r="G494" i="9" s="1"/>
  <c r="J495" i="9" s="1"/>
  <c r="F564" i="9"/>
  <c r="G566" i="9" s="1"/>
  <c r="J567" i="9" s="1"/>
  <c r="F636" i="9"/>
  <c r="G638" i="9" s="1"/>
  <c r="J639" i="9" s="1"/>
  <c r="F708" i="9"/>
  <c r="G710" i="9" s="1"/>
  <c r="J711" i="9" s="1"/>
  <c r="F780" i="9"/>
  <c r="G782" i="9" s="1"/>
  <c r="J783" i="9" s="1"/>
  <c r="F852" i="9"/>
  <c r="G854" i="9" s="1"/>
  <c r="J855" i="9" s="1"/>
  <c r="F924" i="9"/>
  <c r="G926" i="9" s="1"/>
  <c r="J927" i="9" s="1"/>
  <c r="F996" i="9"/>
  <c r="G998" i="9" s="1"/>
  <c r="J999" i="9" s="1"/>
  <c r="F1068" i="9"/>
  <c r="G1070" i="9" s="1"/>
  <c r="J1071" i="9" s="1"/>
  <c r="F145" i="9"/>
  <c r="G147" i="9" s="1"/>
  <c r="J148" i="9" s="1"/>
  <c r="F217" i="9"/>
  <c r="G219" i="9" s="1"/>
  <c r="J220" i="9" s="1"/>
  <c r="F289" i="9"/>
  <c r="G291" i="9" s="1"/>
  <c r="J292" i="9" s="1"/>
  <c r="F361" i="9"/>
  <c r="G363" i="9" s="1"/>
  <c r="J364" i="9" s="1"/>
  <c r="F433" i="9"/>
  <c r="G435" i="9" s="1"/>
  <c r="J436" i="9" s="1"/>
  <c r="F505" i="9"/>
  <c r="G507" i="9" s="1"/>
  <c r="J508" i="9" s="1"/>
  <c r="F577" i="9"/>
  <c r="G579" i="9" s="1"/>
  <c r="J580" i="9" s="1"/>
  <c r="F649" i="9"/>
  <c r="G651" i="9" s="1"/>
  <c r="J652" i="9" s="1"/>
  <c r="F721" i="9"/>
  <c r="G723" i="9" s="1"/>
  <c r="J724" i="9" s="1"/>
  <c r="F793" i="9"/>
  <c r="G795" i="9" s="1"/>
  <c r="J796" i="9" s="1"/>
  <c r="F865" i="9"/>
  <c r="G867" i="9" s="1"/>
  <c r="J868" i="9" s="1"/>
  <c r="F937" i="9"/>
  <c r="G939" i="9" s="1"/>
  <c r="J940" i="9" s="1"/>
  <c r="F1009" i="9"/>
  <c r="G1011" i="9" s="1"/>
  <c r="J1012" i="9" s="1"/>
  <c r="F1081" i="9"/>
  <c r="G1083" i="9" s="1"/>
  <c r="J1084" i="9" s="1"/>
  <c r="F485" i="9"/>
  <c r="G487" i="9" s="1"/>
  <c r="J488" i="9" s="1"/>
  <c r="E261" i="1"/>
  <c r="F261" i="1" s="1"/>
  <c r="E333" i="1"/>
  <c r="F333" i="1" s="1"/>
  <c r="E405" i="1"/>
  <c r="F405" i="1" s="1"/>
  <c r="E477" i="1"/>
  <c r="F477" i="1" s="1"/>
  <c r="E549" i="1"/>
  <c r="F549" i="1" s="1"/>
  <c r="E621" i="1"/>
  <c r="F621" i="1" s="1"/>
  <c r="E693" i="1"/>
  <c r="F693" i="1" s="1"/>
  <c r="E765" i="1"/>
  <c r="F765" i="1" s="1"/>
  <c r="E837" i="1"/>
  <c r="F837" i="1" s="1"/>
  <c r="E909" i="1"/>
  <c r="F909" i="1" s="1"/>
  <c r="E981" i="1"/>
  <c r="F981" i="1" s="1"/>
  <c r="F147" i="9"/>
  <c r="G149" i="9" s="1"/>
  <c r="J150" i="9" s="1"/>
  <c r="F219" i="9"/>
  <c r="G221" i="9" s="1"/>
  <c r="J222" i="9" s="1"/>
  <c r="F291" i="9"/>
  <c r="G293" i="9" s="1"/>
  <c r="J294" i="9" s="1"/>
  <c r="F363" i="9"/>
  <c r="G365" i="9" s="1"/>
  <c r="J366" i="9" s="1"/>
  <c r="F435" i="9"/>
  <c r="G437" i="9" s="1"/>
  <c r="J438" i="9" s="1"/>
  <c r="F507" i="9"/>
  <c r="G509" i="9" s="1"/>
  <c r="J510" i="9" s="1"/>
  <c r="F579" i="9"/>
  <c r="G581" i="9" s="1"/>
  <c r="J582" i="9" s="1"/>
  <c r="F651" i="9"/>
  <c r="G653" i="9" s="1"/>
  <c r="J654" i="9" s="1"/>
  <c r="F723" i="9"/>
  <c r="G725" i="9" s="1"/>
  <c r="J726" i="9" s="1"/>
  <c r="F795" i="9"/>
  <c r="G797" i="9" s="1"/>
  <c r="J798" i="9" s="1"/>
  <c r="F867" i="9"/>
  <c r="G869" i="9" s="1"/>
  <c r="J870" i="9" s="1"/>
  <c r="F939" i="9"/>
  <c r="G941" i="9" s="1"/>
  <c r="J942" i="9" s="1"/>
  <c r="F1011" i="9"/>
  <c r="G1013" i="9" s="1"/>
  <c r="J1014" i="9" s="1"/>
  <c r="F1083" i="9"/>
  <c r="G1085" i="9" s="1"/>
  <c r="J1086" i="9" s="1"/>
  <c r="F52" i="9"/>
  <c r="G54" i="9" s="1"/>
  <c r="J55" i="9" s="1"/>
  <c r="F436" i="9"/>
  <c r="G438" i="9" s="1"/>
  <c r="J439" i="9" s="1"/>
  <c r="F508" i="9"/>
  <c r="G510" i="9" s="1"/>
  <c r="J511" i="9" s="1"/>
  <c r="F580" i="9"/>
  <c r="G582" i="9" s="1"/>
  <c r="J583" i="9" s="1"/>
  <c r="F652" i="9"/>
  <c r="G654" i="9" s="1"/>
  <c r="J655" i="9" s="1"/>
  <c r="F724" i="9"/>
  <c r="G726" i="9" s="1"/>
  <c r="J727" i="9" s="1"/>
  <c r="F796" i="9"/>
  <c r="G798" i="9" s="1"/>
  <c r="J799" i="9" s="1"/>
  <c r="F868" i="9"/>
  <c r="G870" i="9" s="1"/>
  <c r="J871" i="9" s="1"/>
  <c r="F940" i="9"/>
  <c r="G942" i="9" s="1"/>
  <c r="J943" i="9" s="1"/>
  <c r="F1012" i="9"/>
  <c r="G1014" i="9" s="1"/>
  <c r="J1015" i="9" s="1"/>
  <c r="F1084" i="9"/>
  <c r="G1086" i="9" s="1"/>
  <c r="J1087" i="9" s="1"/>
  <c r="F521" i="9"/>
  <c r="G523" i="9" s="1"/>
  <c r="J524" i="9" s="1"/>
  <c r="E288" i="1"/>
  <c r="F288" i="1" s="1"/>
  <c r="E360" i="1"/>
  <c r="F360" i="1" s="1"/>
  <c r="F186" i="9"/>
  <c r="G188" i="9" s="1"/>
  <c r="J189" i="9" s="1"/>
  <c r="F258" i="9"/>
  <c r="G260" i="9" s="1"/>
  <c r="J261" i="9" s="1"/>
  <c r="F330" i="9"/>
  <c r="G332" i="9" s="1"/>
  <c r="J333" i="9" s="1"/>
  <c r="F402" i="9"/>
  <c r="G404" i="9" s="1"/>
  <c r="J405" i="9" s="1"/>
  <c r="F474" i="9"/>
  <c r="G476" i="9" s="1"/>
  <c r="J477" i="9" s="1"/>
  <c r="F546" i="9"/>
  <c r="G548" i="9" s="1"/>
  <c r="J549" i="9" s="1"/>
  <c r="F618" i="9"/>
  <c r="G620" i="9" s="1"/>
  <c r="J621" i="9" s="1"/>
  <c r="F690" i="9"/>
  <c r="G692" i="9" s="1"/>
  <c r="J693" i="9" s="1"/>
  <c r="F762" i="9"/>
  <c r="G764" i="9" s="1"/>
  <c r="J765" i="9" s="1"/>
  <c r="F834" i="9"/>
  <c r="G836" i="9" s="1"/>
  <c r="J837" i="9" s="1"/>
  <c r="F906" i="9"/>
  <c r="G908" i="9" s="1"/>
  <c r="J909" i="9" s="1"/>
  <c r="F978" i="9"/>
  <c r="G980" i="9" s="1"/>
  <c r="J981" i="9" s="1"/>
  <c r="F1050" i="9"/>
  <c r="G1052" i="9" s="1"/>
  <c r="J1053" i="9" s="1"/>
  <c r="F1122" i="9"/>
  <c r="G1124" i="9" s="1"/>
  <c r="J1125" i="9" s="1"/>
  <c r="F91" i="9"/>
  <c r="G93" i="9" s="1"/>
  <c r="J94" i="9" s="1"/>
  <c r="F391" i="9"/>
  <c r="G393" i="9" s="1"/>
  <c r="J394" i="9" s="1"/>
  <c r="F463" i="9"/>
  <c r="G465" i="9" s="1"/>
  <c r="J466" i="9" s="1"/>
  <c r="F535" i="9"/>
  <c r="G537" i="9" s="1"/>
  <c r="J538" i="9" s="1"/>
  <c r="F607" i="9"/>
  <c r="G609" i="9" s="1"/>
  <c r="J610" i="9" s="1"/>
  <c r="F679" i="9"/>
  <c r="G681" i="9" s="1"/>
  <c r="J682" i="9" s="1"/>
  <c r="F751" i="9"/>
  <c r="G753" i="9" s="1"/>
  <c r="J754" i="9" s="1"/>
  <c r="F823" i="9"/>
  <c r="G825" i="9" s="1"/>
  <c r="J826" i="9" s="1"/>
  <c r="F895" i="9"/>
  <c r="G897" i="9" s="1"/>
  <c r="J898" i="9" s="1"/>
  <c r="F967" i="9"/>
  <c r="G969" i="9" s="1"/>
  <c r="J970" i="9" s="1"/>
  <c r="F1039" i="9"/>
  <c r="G1041" i="9" s="1"/>
  <c r="J1042" i="9" s="1"/>
  <c r="F1111" i="9"/>
  <c r="G1113" i="9" s="1"/>
  <c r="J1114" i="9" s="1"/>
  <c r="F139" i="9"/>
  <c r="G141" i="9" s="1"/>
  <c r="J142" i="9" s="1"/>
  <c r="F283" i="9"/>
  <c r="G285" i="9" s="1"/>
  <c r="J286" i="9" s="1"/>
  <c r="F240" i="9"/>
  <c r="G242" i="9" s="1"/>
  <c r="J243" i="9" s="1"/>
  <c r="F384" i="9"/>
  <c r="G386" i="9" s="1"/>
  <c r="J387" i="9" s="1"/>
  <c r="F158" i="9"/>
  <c r="G160" i="9" s="1"/>
  <c r="J161" i="9" s="1"/>
  <c r="F302" i="9"/>
  <c r="G304" i="9" s="1"/>
  <c r="J305" i="9" s="1"/>
  <c r="F232" i="9"/>
  <c r="G234" i="9" s="1"/>
  <c r="J235" i="9" s="1"/>
  <c r="F376" i="9"/>
  <c r="G378" i="9" s="1"/>
  <c r="J379" i="9" s="1"/>
  <c r="F105" i="9"/>
  <c r="G107" i="9" s="1"/>
  <c r="J108" i="9" s="1"/>
  <c r="F70" i="9"/>
  <c r="G72" i="9" s="1"/>
  <c r="J73" i="9" s="1"/>
  <c r="F166" i="9"/>
  <c r="G168" i="9" s="1"/>
  <c r="J169" i="9" s="1"/>
  <c r="F238" i="9"/>
  <c r="G240" i="9" s="1"/>
  <c r="J241" i="9" s="1"/>
  <c r="F310" i="9"/>
  <c r="G312" i="9" s="1"/>
  <c r="J313" i="9" s="1"/>
  <c r="F382" i="9"/>
  <c r="G384" i="9" s="1"/>
  <c r="J385" i="9" s="1"/>
  <c r="F454" i="9"/>
  <c r="G456" i="9" s="1"/>
  <c r="J457" i="9" s="1"/>
  <c r="F526" i="9"/>
  <c r="G528" i="9" s="1"/>
  <c r="J529" i="9" s="1"/>
  <c r="F598" i="9"/>
  <c r="G600" i="9" s="1"/>
  <c r="J601" i="9" s="1"/>
  <c r="F670" i="9"/>
  <c r="G672" i="9" s="1"/>
  <c r="J673" i="9" s="1"/>
  <c r="F742" i="9"/>
  <c r="G744" i="9" s="1"/>
  <c r="J745" i="9" s="1"/>
  <c r="F814" i="9"/>
  <c r="G816" i="9" s="1"/>
  <c r="J817" i="9" s="1"/>
  <c r="F886" i="9"/>
  <c r="G888" i="9" s="1"/>
  <c r="J889" i="9" s="1"/>
  <c r="F958" i="9"/>
  <c r="G960" i="9" s="1"/>
  <c r="J961" i="9" s="1"/>
  <c r="F1030" i="9"/>
  <c r="G1032" i="9" s="1"/>
  <c r="J1033" i="9" s="1"/>
  <c r="F1102" i="9"/>
  <c r="G1104" i="9" s="1"/>
  <c r="J1105" i="9" s="1"/>
  <c r="E1028" i="1"/>
  <c r="F1028" i="1" s="1"/>
  <c r="E1027" i="1"/>
  <c r="F1027" i="1" s="1"/>
  <c r="F131" i="9"/>
  <c r="G133" i="9" s="1"/>
  <c r="J134" i="9" s="1"/>
  <c r="F203" i="9"/>
  <c r="G205" i="9" s="1"/>
  <c r="J206" i="9" s="1"/>
  <c r="F275" i="9"/>
  <c r="G277" i="9" s="1"/>
  <c r="J278" i="9" s="1"/>
  <c r="F347" i="9"/>
  <c r="G349" i="9" s="1"/>
  <c r="J350" i="9" s="1"/>
  <c r="F419" i="9"/>
  <c r="G421" i="9" s="1"/>
  <c r="J422" i="9" s="1"/>
  <c r="F491" i="9"/>
  <c r="G493" i="9" s="1"/>
  <c r="J494" i="9" s="1"/>
  <c r="F563" i="9"/>
  <c r="G565" i="9" s="1"/>
  <c r="J566" i="9" s="1"/>
  <c r="F635" i="9"/>
  <c r="G637" i="9" s="1"/>
  <c r="J638" i="9" s="1"/>
  <c r="F707" i="9"/>
  <c r="G709" i="9" s="1"/>
  <c r="J710" i="9" s="1"/>
  <c r="F779" i="9"/>
  <c r="G781" i="9" s="1"/>
  <c r="J782" i="9" s="1"/>
  <c r="F851" i="9"/>
  <c r="G853" i="9" s="1"/>
  <c r="J854" i="9" s="1"/>
  <c r="F923" i="9"/>
  <c r="G925" i="9" s="1"/>
  <c r="J926" i="9" s="1"/>
  <c r="F995" i="9"/>
  <c r="G997" i="9" s="1"/>
  <c r="J998" i="9" s="1"/>
  <c r="F1067" i="9"/>
  <c r="G1069" i="9" s="1"/>
  <c r="J1070" i="9" s="1"/>
  <c r="F36" i="9"/>
  <c r="G38" i="9" s="1"/>
  <c r="J39" i="9" s="1"/>
  <c r="E307" i="1"/>
  <c r="F307" i="1" s="1"/>
  <c r="E379" i="1"/>
  <c r="F379" i="1" s="1"/>
  <c r="E451" i="1"/>
  <c r="F451" i="1" s="1"/>
  <c r="E523" i="1"/>
  <c r="F523" i="1" s="1"/>
  <c r="E595" i="1"/>
  <c r="F595" i="1" s="1"/>
  <c r="E667" i="1"/>
  <c r="F667" i="1" s="1"/>
  <c r="E739" i="1"/>
  <c r="F739" i="1" s="1"/>
  <c r="E811" i="1"/>
  <c r="F811" i="1" s="1"/>
  <c r="E883" i="1"/>
  <c r="F883" i="1" s="1"/>
  <c r="E955" i="1"/>
  <c r="F955" i="1" s="1"/>
  <c r="E32" i="1"/>
  <c r="F32" i="1" s="1"/>
  <c r="E33" i="1"/>
  <c r="F33" i="1" s="1"/>
  <c r="E104" i="1"/>
  <c r="F104" i="1" s="1"/>
  <c r="E105" i="1"/>
  <c r="F105" i="1" s="1"/>
  <c r="E176" i="1"/>
  <c r="F176" i="1" s="1"/>
  <c r="E177" i="1"/>
  <c r="F177" i="1" s="1"/>
  <c r="E320" i="1"/>
  <c r="F320" i="1" s="1"/>
  <c r="E392" i="1"/>
  <c r="F392" i="1" s="1"/>
  <c r="E464" i="1"/>
  <c r="F464" i="1" s="1"/>
  <c r="E536" i="1"/>
  <c r="F536" i="1" s="1"/>
  <c r="E608" i="1"/>
  <c r="F608" i="1" s="1"/>
  <c r="E680" i="1"/>
  <c r="F680" i="1" s="1"/>
  <c r="E752" i="1"/>
  <c r="F752" i="1" s="1"/>
  <c r="E824" i="1"/>
  <c r="F824" i="1" s="1"/>
  <c r="E896" i="1"/>
  <c r="F896" i="1" s="1"/>
  <c r="E968" i="1"/>
  <c r="F968" i="1" s="1"/>
  <c r="F629" i="9"/>
  <c r="G631" i="9" s="1"/>
  <c r="J632" i="9" s="1"/>
  <c r="F314" i="9"/>
  <c r="G316" i="9" s="1"/>
  <c r="J317" i="9" s="1"/>
  <c r="F386" i="9"/>
  <c r="G388" i="9" s="1"/>
  <c r="J389" i="9" s="1"/>
  <c r="F458" i="9"/>
  <c r="G460" i="9" s="1"/>
  <c r="J461" i="9" s="1"/>
  <c r="F530" i="9"/>
  <c r="G532" i="9" s="1"/>
  <c r="J533" i="9" s="1"/>
  <c r="F602" i="9"/>
  <c r="G604" i="9" s="1"/>
  <c r="J605" i="9" s="1"/>
  <c r="F674" i="9"/>
  <c r="G676" i="9" s="1"/>
  <c r="J677" i="9" s="1"/>
  <c r="F746" i="9"/>
  <c r="G748" i="9" s="1"/>
  <c r="J749" i="9" s="1"/>
  <c r="F818" i="9"/>
  <c r="G820" i="9" s="1"/>
  <c r="J821" i="9" s="1"/>
  <c r="F890" i="9"/>
  <c r="G892" i="9" s="1"/>
  <c r="J893" i="9" s="1"/>
  <c r="F962" i="9"/>
  <c r="G964" i="9" s="1"/>
  <c r="J965" i="9" s="1"/>
  <c r="F1034" i="9"/>
  <c r="G1036" i="9" s="1"/>
  <c r="J1037" i="9" s="1"/>
  <c r="F1106" i="9"/>
  <c r="G1108" i="9" s="1"/>
  <c r="J1109" i="9" s="1"/>
  <c r="E35" i="1"/>
  <c r="F35" i="1" s="1"/>
  <c r="E34" i="1"/>
  <c r="F34" i="1" s="1"/>
  <c r="E106" i="1"/>
  <c r="F106" i="1" s="1"/>
  <c r="E107" i="1"/>
  <c r="F107" i="1" s="1"/>
  <c r="E179" i="1"/>
  <c r="F179" i="1" s="1"/>
  <c r="E178" i="1"/>
  <c r="F178" i="1" s="1"/>
  <c r="E250" i="1"/>
  <c r="F250" i="1" s="1"/>
  <c r="E251" i="1"/>
  <c r="F251" i="1" s="1"/>
  <c r="E322" i="1"/>
  <c r="F322" i="1" s="1"/>
  <c r="E394" i="1"/>
  <c r="F394" i="1" s="1"/>
  <c r="E466" i="1"/>
  <c r="F466" i="1" s="1"/>
  <c r="E538" i="1"/>
  <c r="F538" i="1" s="1"/>
  <c r="E610" i="1"/>
  <c r="F610" i="1" s="1"/>
  <c r="E682" i="1"/>
  <c r="F682" i="1" s="1"/>
  <c r="E754" i="1"/>
  <c r="F754" i="1" s="1"/>
  <c r="E826" i="1"/>
  <c r="F826" i="1" s="1"/>
  <c r="E898" i="1"/>
  <c r="F898" i="1" s="1"/>
  <c r="E970" i="1"/>
  <c r="F970" i="1" s="1"/>
  <c r="F64" i="9"/>
  <c r="G66" i="9" s="1"/>
  <c r="J67" i="9" s="1"/>
  <c r="E323" i="1"/>
  <c r="F323" i="1" s="1"/>
  <c r="E395" i="1"/>
  <c r="F395" i="1" s="1"/>
  <c r="E396" i="1"/>
  <c r="F396" i="1" s="1"/>
  <c r="E467" i="1"/>
  <c r="F467" i="1" s="1"/>
  <c r="E468" i="1"/>
  <c r="F468" i="1" s="1"/>
  <c r="E539" i="1"/>
  <c r="F539" i="1" s="1"/>
  <c r="E540" i="1"/>
  <c r="F540" i="1" s="1"/>
  <c r="E611" i="1"/>
  <c r="F611" i="1" s="1"/>
  <c r="E612" i="1"/>
  <c r="F612" i="1" s="1"/>
  <c r="E684" i="1"/>
  <c r="F684" i="1" s="1"/>
  <c r="E683" i="1"/>
  <c r="F683" i="1" s="1"/>
  <c r="E755" i="1"/>
  <c r="F755" i="1" s="1"/>
  <c r="E756" i="1"/>
  <c r="F756" i="1" s="1"/>
  <c r="E827" i="1"/>
  <c r="F827" i="1" s="1"/>
  <c r="E828" i="1"/>
  <c r="F828" i="1" s="1"/>
  <c r="E899" i="1"/>
  <c r="F899" i="1" s="1"/>
  <c r="E900" i="1"/>
  <c r="F900" i="1" s="1"/>
  <c r="E971" i="1"/>
  <c r="F971" i="1" s="1"/>
  <c r="E972" i="1"/>
  <c r="F972" i="1" s="1"/>
  <c r="F665" i="9"/>
  <c r="G667" i="9" s="1"/>
  <c r="J668" i="9" s="1"/>
  <c r="F125" i="9"/>
  <c r="G127" i="9" s="1"/>
  <c r="J128" i="9" s="1"/>
  <c r="F197" i="9"/>
  <c r="G199" i="9" s="1"/>
  <c r="J200" i="9" s="1"/>
  <c r="F269" i="9"/>
  <c r="G271" i="9" s="1"/>
  <c r="J272" i="9" s="1"/>
  <c r="F341" i="9"/>
  <c r="G343" i="9" s="1"/>
  <c r="J344" i="9" s="1"/>
  <c r="F413" i="9"/>
  <c r="G415" i="9" s="1"/>
  <c r="J416" i="9" s="1"/>
  <c r="F533" i="9"/>
  <c r="G535" i="9" s="1"/>
  <c r="J536" i="9" s="1"/>
  <c r="E73" i="1"/>
  <c r="F73" i="1" s="1"/>
  <c r="E145" i="1"/>
  <c r="F145" i="1" s="1"/>
  <c r="E217" i="1"/>
  <c r="F217" i="1" s="1"/>
  <c r="E289" i="1"/>
  <c r="F289" i="1" s="1"/>
  <c r="E361" i="1"/>
  <c r="F361" i="1" s="1"/>
  <c r="F103" i="9"/>
  <c r="G105" i="9" s="1"/>
  <c r="J106" i="9" s="1"/>
  <c r="E278" i="1"/>
  <c r="F278" i="1" s="1"/>
  <c r="E350" i="1"/>
  <c r="F350" i="1" s="1"/>
  <c r="E422" i="1"/>
  <c r="F422" i="1" s="1"/>
  <c r="E494" i="1"/>
  <c r="F494" i="1" s="1"/>
  <c r="E566" i="1"/>
  <c r="F566" i="1" s="1"/>
  <c r="E638" i="1"/>
  <c r="F638" i="1" s="1"/>
  <c r="E710" i="1"/>
  <c r="F710" i="1" s="1"/>
  <c r="E782" i="1"/>
  <c r="F782" i="1" s="1"/>
  <c r="E854" i="1"/>
  <c r="F854" i="1" s="1"/>
  <c r="E926" i="1"/>
  <c r="F926" i="1" s="1"/>
  <c r="E998" i="1"/>
  <c r="F998" i="1" s="1"/>
  <c r="F80" i="9"/>
  <c r="G82" i="9" s="1"/>
  <c r="J83" i="9" s="1"/>
  <c r="F140" i="9"/>
  <c r="G142" i="9" s="1"/>
  <c r="J143" i="9" s="1"/>
  <c r="F212" i="9"/>
  <c r="G214" i="9" s="1"/>
  <c r="J215" i="9" s="1"/>
  <c r="F284" i="9"/>
  <c r="G286" i="9" s="1"/>
  <c r="J287" i="9" s="1"/>
  <c r="F356" i="9"/>
  <c r="G358" i="9" s="1"/>
  <c r="J359" i="9" s="1"/>
  <c r="F428" i="9"/>
  <c r="G430" i="9" s="1"/>
  <c r="J431" i="9" s="1"/>
  <c r="F500" i="9"/>
  <c r="G502" i="9" s="1"/>
  <c r="J503" i="9" s="1"/>
  <c r="F572" i="9"/>
  <c r="G574" i="9" s="1"/>
  <c r="J575" i="9" s="1"/>
  <c r="F644" i="9"/>
  <c r="G646" i="9" s="1"/>
  <c r="J647" i="9" s="1"/>
  <c r="F716" i="9"/>
  <c r="G718" i="9" s="1"/>
  <c r="J719" i="9" s="1"/>
  <c r="F788" i="9"/>
  <c r="G790" i="9" s="1"/>
  <c r="J791" i="9" s="1"/>
  <c r="F860" i="9"/>
  <c r="G862" i="9" s="1"/>
  <c r="J863" i="9" s="1"/>
  <c r="F932" i="9"/>
  <c r="G934" i="9" s="1"/>
  <c r="J935" i="9" s="1"/>
  <c r="F1004" i="9"/>
  <c r="G1006" i="9" s="1"/>
  <c r="J1007" i="9" s="1"/>
  <c r="F1076" i="9"/>
  <c r="G1078" i="9" s="1"/>
  <c r="J1079" i="9" s="1"/>
  <c r="E635" i="8" l="1"/>
  <c r="E203" i="8"/>
  <c r="E501" i="8"/>
  <c r="E69" i="8"/>
  <c r="E716" i="8"/>
  <c r="D716" i="8"/>
  <c r="E467" i="8"/>
  <c r="E477" i="8"/>
  <c r="E45" i="8"/>
  <c r="D45" i="8"/>
  <c r="E553" i="8"/>
  <c r="E468" i="8"/>
  <c r="E299" i="8"/>
  <c r="E381" i="8"/>
  <c r="E980" i="8"/>
  <c r="G572" i="1"/>
  <c r="H574" i="1" s="1"/>
  <c r="E87" i="8"/>
  <c r="D87" i="8"/>
  <c r="E300" i="8"/>
  <c r="E700" i="8"/>
  <c r="D700" i="8"/>
  <c r="E903" i="8"/>
  <c r="E871" i="8"/>
  <c r="D871" i="8"/>
  <c r="E207" i="8"/>
  <c r="D207" i="8"/>
  <c r="E145" i="8"/>
  <c r="D145" i="8"/>
  <c r="E439" i="8"/>
  <c r="E723" i="8"/>
  <c r="D723" i="8"/>
  <c r="E877" i="8"/>
  <c r="D877" i="8"/>
  <c r="E360" i="8"/>
  <c r="D360" i="8"/>
  <c r="G297" i="1"/>
  <c r="H299" i="1" s="1"/>
  <c r="E371" i="8"/>
  <c r="E453" i="8"/>
  <c r="E21" i="8"/>
  <c r="E908" i="8"/>
  <c r="E841" i="8"/>
  <c r="E49" i="8"/>
  <c r="E779" i="8"/>
  <c r="E275" i="8"/>
  <c r="E573" i="8"/>
  <c r="E141" i="8"/>
  <c r="E597" i="8"/>
  <c r="E159" i="8"/>
  <c r="E25" i="8"/>
  <c r="E669" i="8"/>
  <c r="E539" i="8"/>
  <c r="E35" i="8"/>
  <c r="E117" i="8"/>
  <c r="D3" i="8"/>
  <c r="E13" i="8"/>
  <c r="E423" i="8"/>
  <c r="E649" i="8"/>
  <c r="E975" i="8"/>
  <c r="E772" i="8"/>
  <c r="E540" i="8"/>
  <c r="E916" i="8"/>
  <c r="E123" i="8"/>
  <c r="E336" i="8"/>
  <c r="E791" i="8"/>
  <c r="E215" i="8"/>
  <c r="E297" i="8"/>
  <c r="E536" i="8"/>
  <c r="E764" i="8"/>
  <c r="E171" i="8"/>
  <c r="E109" i="8"/>
  <c r="E24" i="8"/>
  <c r="E767" i="8"/>
  <c r="E191" i="8"/>
  <c r="E417" i="8"/>
  <c r="E944" i="8"/>
  <c r="E440" i="8"/>
  <c r="E599" i="8"/>
  <c r="E95" i="8"/>
  <c r="E393" i="8"/>
  <c r="E776" i="8"/>
  <c r="E628" i="8"/>
  <c r="E183" i="8"/>
  <c r="E799" i="8"/>
  <c r="E844" i="8"/>
  <c r="E831" i="8"/>
  <c r="E196" i="8"/>
  <c r="D916" i="8"/>
  <c r="D371" i="8"/>
  <c r="E51" i="8"/>
  <c r="E192" i="8"/>
  <c r="E719" i="8"/>
  <c r="E143" i="8"/>
  <c r="E225" i="8"/>
  <c r="E464" i="8"/>
  <c r="E99" i="8"/>
  <c r="E37" i="8"/>
  <c r="E1007" i="8"/>
  <c r="E695" i="8"/>
  <c r="E119" i="8"/>
  <c r="E345" i="8"/>
  <c r="E872" i="8"/>
  <c r="E692" i="8"/>
  <c r="E455" i="8"/>
  <c r="E23" i="8"/>
  <c r="E321" i="8"/>
  <c r="E704" i="8"/>
  <c r="E180" i="8"/>
  <c r="E52" i="8"/>
  <c r="E583" i="8"/>
  <c r="E227" i="8"/>
  <c r="E309" i="8"/>
  <c r="E836" i="8"/>
  <c r="E481" i="8"/>
  <c r="E396" i="8"/>
  <c r="E563" i="8"/>
  <c r="E131" i="8"/>
  <c r="E429" i="8"/>
  <c r="E956" i="8"/>
  <c r="E15" i="8"/>
  <c r="E156" i="8"/>
  <c r="E323" i="8"/>
  <c r="E405" i="8"/>
  <c r="E500" i="8"/>
  <c r="E291" i="8"/>
  <c r="E445" i="8"/>
  <c r="E216" i="8"/>
  <c r="E135" i="8"/>
  <c r="E73" i="8"/>
  <c r="E727" i="8"/>
  <c r="E943" i="8"/>
  <c r="E111" i="8"/>
  <c r="E471" i="8"/>
  <c r="E655" i="8"/>
  <c r="E493" i="8"/>
  <c r="E120" i="8"/>
  <c r="E647" i="8"/>
  <c r="E71" i="8"/>
  <c r="E153" i="8"/>
  <c r="E392" i="8"/>
  <c r="E27" i="8"/>
  <c r="E528" i="8"/>
  <c r="E721" i="8"/>
  <c r="E551" i="8"/>
  <c r="E47" i="8"/>
  <c r="E273" i="8"/>
  <c r="E800" i="8"/>
  <c r="E383" i="8"/>
  <c r="E681" i="8"/>
  <c r="E249" i="8"/>
  <c r="E488" i="8"/>
  <c r="E913" i="8"/>
  <c r="E252" i="8"/>
  <c r="E340" i="8"/>
  <c r="E803" i="8"/>
  <c r="E155" i="8"/>
  <c r="E237" i="8"/>
  <c r="E620" i="8"/>
  <c r="D620" i="8"/>
  <c r="D131" i="8"/>
  <c r="E543" i="8"/>
  <c r="E409" i="8"/>
  <c r="E324" i="8"/>
  <c r="E491" i="8"/>
  <c r="E59" i="8"/>
  <c r="E357" i="8"/>
  <c r="E524" i="8"/>
  <c r="E705" i="8"/>
  <c r="E591" i="8"/>
  <c r="E999" i="8"/>
  <c r="E84" i="8"/>
  <c r="E251" i="8"/>
  <c r="E333" i="8"/>
  <c r="E428" i="8"/>
  <c r="E219" i="8"/>
  <c r="E229" i="8"/>
  <c r="E144" i="8"/>
  <c r="E63" i="8"/>
  <c r="E420" i="8"/>
  <c r="E193" i="8"/>
  <c r="E769" i="8"/>
  <c r="E988" i="8"/>
  <c r="E1004" i="8"/>
  <c r="E277" i="8"/>
  <c r="E48" i="8"/>
  <c r="E431" i="8"/>
  <c r="E513" i="8"/>
  <c r="E81" i="8"/>
  <c r="D649" i="8"/>
  <c r="E757" i="8"/>
  <c r="E384" i="8"/>
  <c r="E741" i="8"/>
  <c r="E479" i="8"/>
  <c r="E777" i="8"/>
  <c r="E201" i="8"/>
  <c r="E728" i="8"/>
  <c r="E311" i="8"/>
  <c r="E609" i="8"/>
  <c r="E177" i="8"/>
  <c r="E416" i="8"/>
  <c r="E759" i="8"/>
  <c r="E985" i="8"/>
  <c r="E255" i="8"/>
  <c r="E615" i="8"/>
  <c r="E228" i="8"/>
  <c r="G421" i="1"/>
  <c r="H423" i="1" s="1"/>
  <c r="G58" i="1"/>
  <c r="H60" i="1" s="1"/>
  <c r="G776" i="1"/>
  <c r="H778" i="1" s="1"/>
  <c r="E659" i="8"/>
  <c r="E83" i="8"/>
  <c r="E165" i="8"/>
  <c r="E476" i="8"/>
  <c r="D396" i="8"/>
  <c r="E399" i="8"/>
  <c r="E265" i="8"/>
  <c r="E108" i="8"/>
  <c r="E419" i="8"/>
  <c r="E1009" i="8"/>
  <c r="E285" i="8"/>
  <c r="E452" i="8"/>
  <c r="D323" i="8"/>
  <c r="D135" i="8"/>
  <c r="E375" i="8"/>
  <c r="E169" i="8"/>
  <c r="E12" i="8"/>
  <c r="E113" i="8"/>
  <c r="E179" i="8"/>
  <c r="E261" i="8"/>
  <c r="D13" i="8"/>
  <c r="E147" i="8"/>
  <c r="E157" i="8"/>
  <c r="E72" i="8"/>
  <c r="E937" i="8"/>
  <c r="E132" i="8"/>
  <c r="D727" i="8"/>
  <c r="E267" i="8"/>
  <c r="E133" i="8"/>
  <c r="E348" i="8"/>
  <c r="E359" i="8"/>
  <c r="E441" i="8"/>
  <c r="E9" i="8"/>
  <c r="D47" i="8"/>
  <c r="E459" i="8"/>
  <c r="E325" i="8"/>
  <c r="E168" i="8"/>
  <c r="E335" i="8"/>
  <c r="E633" i="8"/>
  <c r="E129" i="8"/>
  <c r="E584" i="8"/>
  <c r="E239" i="8"/>
  <c r="E537" i="8"/>
  <c r="E105" i="8"/>
  <c r="E525" i="8"/>
  <c r="E337" i="8"/>
  <c r="E900" i="8"/>
  <c r="E443" i="8"/>
  <c r="E11" i="8"/>
  <c r="E93" i="8"/>
  <c r="E404" i="8"/>
  <c r="E217" i="8"/>
  <c r="D15" i="8"/>
  <c r="E39" i="8"/>
  <c r="E121" i="8"/>
  <c r="E36" i="8"/>
  <c r="E1005" i="8"/>
  <c r="E347" i="8"/>
  <c r="E645" i="8"/>
  <c r="E213" i="8"/>
  <c r="E380" i="8"/>
  <c r="E303" i="8"/>
  <c r="E97" i="8"/>
  <c r="E656" i="8"/>
  <c r="E755" i="8"/>
  <c r="E107" i="8"/>
  <c r="E189" i="8"/>
  <c r="D445" i="8"/>
  <c r="E75" i="8"/>
  <c r="E85" i="8"/>
  <c r="D423" i="8"/>
  <c r="E639" i="8"/>
  <c r="E865" i="8"/>
  <c r="E60" i="8"/>
  <c r="E484" i="8"/>
  <c r="E612" i="8"/>
  <c r="E625" i="8"/>
  <c r="E511" i="8"/>
  <c r="E697" i="8"/>
  <c r="E195" i="8"/>
  <c r="E61" i="8"/>
  <c r="E837" i="8"/>
  <c r="E1011" i="8"/>
  <c r="E287" i="8"/>
  <c r="E369" i="8"/>
  <c r="E752" i="8"/>
  <c r="E243" i="8"/>
  <c r="E181" i="8"/>
  <c r="E96" i="8"/>
  <c r="E263" i="8"/>
  <c r="E489" i="8"/>
  <c r="E57" i="8"/>
  <c r="E512" i="8"/>
  <c r="E548" i="8"/>
  <c r="E743" i="8"/>
  <c r="E167" i="8"/>
  <c r="E465" i="8"/>
  <c r="E33" i="8"/>
  <c r="E268" i="8"/>
  <c r="E124" i="8"/>
  <c r="D471" i="8"/>
  <c r="E572" i="8"/>
  <c r="D800" i="8"/>
  <c r="D27" i="8"/>
  <c r="D1004" i="8"/>
  <c r="D484" i="8"/>
  <c r="G774" i="1"/>
  <c r="H776" i="1" s="1"/>
  <c r="D165" i="8"/>
  <c r="D477" i="8"/>
  <c r="D129" i="8"/>
  <c r="D369" i="8"/>
  <c r="D120" i="8"/>
  <c r="D392" i="8"/>
  <c r="D468" i="8"/>
  <c r="D337" i="8"/>
  <c r="D900" i="8"/>
  <c r="G65" i="1"/>
  <c r="H67" i="1" s="1"/>
  <c r="G775" i="1"/>
  <c r="H777" i="1" s="1"/>
  <c r="D409" i="8"/>
  <c r="D956" i="8"/>
  <c r="D405" i="8"/>
  <c r="D180" i="8"/>
  <c r="D183" i="8"/>
  <c r="D769" i="8"/>
  <c r="D285" i="8"/>
  <c r="D759" i="8"/>
  <c r="D913" i="8"/>
  <c r="D443" i="8"/>
  <c r="D872" i="8"/>
  <c r="D111" i="8"/>
  <c r="D697" i="8"/>
  <c r="G829" i="1"/>
  <c r="H831" i="1" s="1"/>
  <c r="D692" i="8"/>
  <c r="D975" i="8"/>
  <c r="D772" i="8"/>
  <c r="D625" i="8"/>
  <c r="G933" i="1"/>
  <c r="H935" i="1" s="1"/>
  <c r="G497" i="1"/>
  <c r="H499" i="1" s="1"/>
  <c r="G420" i="1"/>
  <c r="H422" i="1" s="1"/>
  <c r="D525" i="8"/>
  <c r="D85" i="8"/>
  <c r="D252" i="8"/>
  <c r="D345" i="8"/>
  <c r="D452" i="8"/>
  <c r="D903" i="8"/>
  <c r="D439" i="8"/>
  <c r="D268" i="8"/>
  <c r="G177" i="1"/>
  <c r="H179" i="1" s="1"/>
  <c r="G387" i="1"/>
  <c r="H389" i="1" s="1"/>
  <c r="G96" i="1"/>
  <c r="H98" i="1" s="1"/>
  <c r="G509" i="1"/>
  <c r="H511" i="1" s="1"/>
  <c r="G88" i="1"/>
  <c r="H90" i="1" s="1"/>
  <c r="G159" i="1"/>
  <c r="H161" i="1" s="1"/>
  <c r="D347" i="8"/>
  <c r="D239" i="8"/>
  <c r="D612" i="8"/>
  <c r="D297" i="8"/>
  <c r="D695" i="8"/>
  <c r="D309" i="8"/>
  <c r="G149" i="1"/>
  <c r="H151" i="1" s="1"/>
  <c r="G147" i="1"/>
  <c r="H149" i="1" s="1"/>
  <c r="D93" i="8"/>
  <c r="D11" i="8"/>
  <c r="D81" i="8"/>
  <c r="D287" i="8"/>
  <c r="D837" i="8"/>
  <c r="D429" i="8"/>
  <c r="D60" i="8"/>
  <c r="D501" i="8"/>
  <c r="D243" i="8"/>
  <c r="D705" i="8"/>
  <c r="D159" i="8"/>
  <c r="G377" i="1"/>
  <c r="H379" i="1" s="1"/>
  <c r="G210" i="1"/>
  <c r="H212" i="1" s="1"/>
  <c r="G906" i="1"/>
  <c r="H908" i="1" s="1"/>
  <c r="G97" i="1"/>
  <c r="H99" i="1" s="1"/>
  <c r="G738" i="1"/>
  <c r="H740" i="1" s="1"/>
  <c r="G303" i="1"/>
  <c r="H305" i="1" s="1"/>
  <c r="G371" i="1"/>
  <c r="H373" i="1" s="1"/>
  <c r="G548" i="1"/>
  <c r="H550" i="1" s="1"/>
  <c r="G568" i="1"/>
  <c r="H570" i="1" s="1"/>
  <c r="G70" i="1"/>
  <c r="H72" i="1" s="1"/>
  <c r="G46" i="1"/>
  <c r="H48" i="1" s="1"/>
  <c r="G388" i="1"/>
  <c r="H390" i="1" s="1"/>
  <c r="G929" i="1"/>
  <c r="H931" i="1" s="1"/>
  <c r="G878" i="1"/>
  <c r="H880" i="1" s="1"/>
  <c r="G897" i="1"/>
  <c r="H899" i="1" s="1"/>
  <c r="G604" i="1"/>
  <c r="H606" i="1" s="1"/>
  <c r="G790" i="1"/>
  <c r="H792" i="1" s="1"/>
  <c r="G658" i="1"/>
  <c r="H660" i="1" s="1"/>
  <c r="G346" i="1"/>
  <c r="H348" i="1" s="1"/>
  <c r="G274" i="1"/>
  <c r="H276" i="1" s="1"/>
  <c r="G825" i="1"/>
  <c r="H827" i="1" s="1"/>
  <c r="D980" i="8"/>
  <c r="D380" i="8"/>
  <c r="D431" i="8"/>
  <c r="D553" i="8"/>
  <c r="D153" i="8"/>
  <c r="D453" i="8"/>
  <c r="D171" i="8"/>
  <c r="D841" i="8"/>
  <c r="D584" i="8"/>
  <c r="D1005" i="8"/>
  <c r="G869" i="1"/>
  <c r="H871" i="1" s="1"/>
  <c r="G188" i="1"/>
  <c r="H190" i="1" s="1"/>
  <c r="D493" i="8"/>
  <c r="D635" i="8"/>
  <c r="D563" i="8"/>
  <c r="D417" i="8"/>
  <c r="D659" i="8"/>
  <c r="D324" i="8"/>
  <c r="D21" i="8"/>
  <c r="D548" i="8"/>
  <c r="D75" i="8"/>
  <c r="D536" i="8"/>
  <c r="G418" i="1"/>
  <c r="H420" i="1" s="1"/>
  <c r="G415" i="1"/>
  <c r="H417" i="1" s="1"/>
  <c r="D404" i="8"/>
  <c r="D108" i="8"/>
  <c r="D597" i="8"/>
  <c r="D39" i="8"/>
  <c r="D83" i="8"/>
  <c r="D719" i="8"/>
  <c r="D275" i="8"/>
  <c r="D35" i="8"/>
  <c r="D669" i="8"/>
  <c r="D381" i="8"/>
  <c r="D419" i="8"/>
  <c r="D192" i="8"/>
  <c r="D467" i="8"/>
  <c r="D121" i="8"/>
  <c r="D399" i="8"/>
  <c r="G487" i="1"/>
  <c r="H489" i="1" s="1"/>
  <c r="G464" i="1"/>
  <c r="H466" i="1" s="1"/>
  <c r="G175" i="1"/>
  <c r="H177" i="1" s="1"/>
  <c r="G94" i="1"/>
  <c r="H96" i="1" s="1"/>
  <c r="G1025" i="1"/>
  <c r="H1027" i="1" s="1"/>
  <c r="G249" i="1"/>
  <c r="H251" i="1" s="1"/>
  <c r="D123" i="8"/>
  <c r="D803" i="8"/>
  <c r="D908" i="8"/>
  <c r="D203" i="8"/>
  <c r="D741" i="8"/>
  <c r="D528" i="8"/>
  <c r="D645" i="8"/>
  <c r="D277" i="8"/>
  <c r="D325" i="8"/>
  <c r="C3" i="3"/>
  <c r="E3" i="8"/>
  <c r="D491" i="8"/>
  <c r="D836" i="8"/>
  <c r="D168" i="8"/>
  <c r="D455" i="8"/>
  <c r="G417" i="1"/>
  <c r="H419" i="1" s="1"/>
  <c r="D267" i="8"/>
  <c r="D865" i="8"/>
  <c r="D227" i="8"/>
  <c r="D303" i="8"/>
  <c r="D524" i="8"/>
  <c r="D263" i="8"/>
  <c r="D191" i="8"/>
  <c r="D273" i="8"/>
  <c r="D141" i="8"/>
  <c r="D639" i="8"/>
  <c r="D441" i="8"/>
  <c r="D24" i="8"/>
  <c r="D757" i="8"/>
  <c r="D476" i="8"/>
  <c r="D36" i="8"/>
  <c r="D489" i="8"/>
  <c r="D481" i="8"/>
  <c r="D181" i="8"/>
  <c r="D109" i="8"/>
  <c r="D543" i="8"/>
  <c r="D265" i="8"/>
  <c r="D300" i="8"/>
  <c r="D357" i="8"/>
  <c r="D383" i="8"/>
  <c r="G424" i="1"/>
  <c r="H426" i="1" s="1"/>
  <c r="G981" i="1"/>
  <c r="H983" i="1" s="1"/>
  <c r="G196" i="1"/>
  <c r="H198" i="1" s="1"/>
  <c r="D944" i="8"/>
  <c r="D791" i="8"/>
  <c r="D464" i="8"/>
  <c r="D217" i="8"/>
  <c r="D348" i="8"/>
  <c r="D513" i="8"/>
  <c r="D999" i="8"/>
  <c r="D539" i="8"/>
  <c r="D117" i="8"/>
  <c r="D33" i="8"/>
  <c r="D105" i="8"/>
  <c r="D97" i="8"/>
  <c r="D1009" i="8"/>
  <c r="D215" i="8"/>
  <c r="D71" i="8"/>
  <c r="D551" i="8"/>
  <c r="D133" i="8"/>
  <c r="D767" i="8"/>
  <c r="D656" i="8"/>
  <c r="D219" i="8"/>
  <c r="D96" i="8"/>
  <c r="D440" i="8"/>
  <c r="D336" i="8"/>
  <c r="D61" i="8"/>
  <c r="D764" i="8"/>
  <c r="D49" i="8"/>
  <c r="D48" i="8"/>
  <c r="D69" i="8"/>
  <c r="D167" i="8"/>
  <c r="D147" i="8"/>
  <c r="G419" i="1"/>
  <c r="H421" i="1" s="1"/>
  <c r="D51" i="8"/>
  <c r="D299" i="8"/>
  <c r="D59" i="8"/>
  <c r="D37" i="8"/>
  <c r="D156" i="8"/>
  <c r="D647" i="8"/>
  <c r="D155" i="8"/>
  <c r="D237" i="8"/>
  <c r="G903" i="1"/>
  <c r="H905" i="1" s="1"/>
  <c r="G347" i="1"/>
  <c r="H349" i="1" s="1"/>
  <c r="G867" i="1"/>
  <c r="H869" i="1" s="1"/>
  <c r="G795" i="1"/>
  <c r="H797" i="1" s="1"/>
  <c r="G390" i="1"/>
  <c r="H392" i="1" s="1"/>
  <c r="G66" i="1"/>
  <c r="H68" i="1" s="1"/>
  <c r="G68" i="1"/>
  <c r="H70" i="1" s="1"/>
  <c r="G71" i="1"/>
  <c r="H73" i="1" s="1"/>
  <c r="G343" i="1"/>
  <c r="H345" i="1" s="1"/>
  <c r="G791" i="1"/>
  <c r="H793" i="1" s="1"/>
  <c r="G728" i="1"/>
  <c r="H730" i="1" s="1"/>
  <c r="G82" i="1"/>
  <c r="H84" i="1" s="1"/>
  <c r="G823" i="1"/>
  <c r="H825" i="1" s="1"/>
  <c r="G391" i="1"/>
  <c r="H393" i="1" s="1"/>
  <c r="G786" i="1"/>
  <c r="H788" i="1" s="1"/>
  <c r="G871" i="1"/>
  <c r="H873" i="1" s="1"/>
  <c r="G866" i="1"/>
  <c r="H868" i="1" s="1"/>
  <c r="G653" i="1"/>
  <c r="H655" i="1" s="1"/>
  <c r="G831" i="1"/>
  <c r="H833" i="1" s="1"/>
  <c r="G51" i="1"/>
  <c r="H53" i="1" s="1"/>
  <c r="G242" i="1"/>
  <c r="H244" i="1" s="1"/>
  <c r="G784" i="1"/>
  <c r="H786" i="1" s="1"/>
  <c r="G176" i="1"/>
  <c r="H178" i="1" s="1"/>
  <c r="G190" i="1"/>
  <c r="H192" i="1" s="1"/>
  <c r="G389" i="1"/>
  <c r="H391" i="1" s="1"/>
  <c r="G868" i="1"/>
  <c r="H870" i="1" s="1"/>
  <c r="G792" i="1"/>
  <c r="H794" i="1" s="1"/>
  <c r="G661" i="1"/>
  <c r="H663" i="1" s="1"/>
  <c r="G72" i="1"/>
  <c r="H74" i="1" s="1"/>
  <c r="G880" i="1"/>
  <c r="H882" i="1" s="1"/>
  <c r="G344" i="1"/>
  <c r="H346" i="1" s="1"/>
  <c r="G271" i="1"/>
  <c r="H273" i="1" s="1"/>
  <c r="G701" i="1"/>
  <c r="H703" i="1" s="1"/>
  <c r="G95" i="1"/>
  <c r="H97" i="1" s="1"/>
  <c r="G59" i="1"/>
  <c r="H61" i="1" s="1"/>
  <c r="G270" i="1"/>
  <c r="H272" i="1" s="1"/>
  <c r="G105" i="1"/>
  <c r="H107" i="1" s="1"/>
  <c r="G564" i="1"/>
  <c r="H566" i="1" s="1"/>
  <c r="G870" i="1"/>
  <c r="H872" i="1" s="1"/>
  <c r="G345" i="1"/>
  <c r="H347" i="1" s="1"/>
  <c r="G351" i="1"/>
  <c r="H353" i="1" s="1"/>
  <c r="G777" i="1"/>
  <c r="H779" i="1" s="1"/>
  <c r="G872" i="1"/>
  <c r="H874" i="1" s="1"/>
  <c r="G879" i="1"/>
  <c r="H881" i="1" s="1"/>
  <c r="G794" i="1"/>
  <c r="H796" i="1" s="1"/>
  <c r="G383" i="1"/>
  <c r="H385" i="1" s="1"/>
  <c r="G569" i="1"/>
  <c r="H571" i="1" s="1"/>
  <c r="G881" i="1"/>
  <c r="H883" i="1" s="1"/>
  <c r="G793" i="1"/>
  <c r="H795" i="1" s="1"/>
  <c r="G789" i="1"/>
  <c r="H791" i="1" s="1"/>
  <c r="G656" i="1"/>
  <c r="H658" i="1" s="1"/>
  <c r="G788" i="1"/>
  <c r="H790" i="1" s="1"/>
  <c r="G179" i="1"/>
  <c r="H181" i="1" s="1"/>
  <c r="G182" i="1"/>
  <c r="H184" i="1" s="1"/>
  <c r="G57" i="1"/>
  <c r="H59" i="1" s="1"/>
  <c r="G622" i="1"/>
  <c r="H624" i="1" s="1"/>
  <c r="G275" i="1"/>
  <c r="H277" i="1" s="1"/>
  <c r="G332" i="1"/>
  <c r="H334" i="1" s="1"/>
  <c r="G857" i="1"/>
  <c r="H859" i="1" s="1"/>
  <c r="G696" i="1"/>
  <c r="H698" i="1" s="1"/>
  <c r="G602" i="1"/>
  <c r="H604" i="1" s="1"/>
  <c r="G797" i="1"/>
  <c r="H799" i="1" s="1"/>
  <c r="G352" i="1"/>
  <c r="H354" i="1" s="1"/>
  <c r="G887" i="1"/>
  <c r="H889" i="1" s="1"/>
  <c r="G822" i="1"/>
  <c r="H824" i="1" s="1"/>
  <c r="G550" i="1"/>
  <c r="H552" i="1" s="1"/>
  <c r="G594" i="1"/>
  <c r="H596" i="1" s="1"/>
  <c r="G1014" i="1"/>
  <c r="H1016" i="1" s="1"/>
  <c r="G152" i="1"/>
  <c r="H154" i="1" s="1"/>
  <c r="G730" i="1"/>
  <c r="H732" i="1" s="1"/>
  <c r="G660" i="1"/>
  <c r="H662" i="1" s="1"/>
  <c r="G574" i="1"/>
  <c r="H576" i="1" s="1"/>
  <c r="G198" i="1"/>
  <c r="H200" i="1" s="1"/>
  <c r="G413" i="1"/>
  <c r="H415" i="1" s="1"/>
  <c r="G912" i="1"/>
  <c r="H914" i="1" s="1"/>
  <c r="K366" i="9"/>
  <c r="G927" i="1"/>
  <c r="H929" i="1" s="1"/>
  <c r="G642" i="1"/>
  <c r="H644" i="1" s="1"/>
  <c r="G761" i="1"/>
  <c r="H763" i="1" s="1"/>
  <c r="G330" i="1"/>
  <c r="H332" i="1" s="1"/>
  <c r="G757" i="1"/>
  <c r="H759" i="1" s="1"/>
  <c r="G663" i="1"/>
  <c r="H665" i="1" s="1"/>
  <c r="G893" i="1"/>
  <c r="H895" i="1" s="1"/>
  <c r="G170" i="1"/>
  <c r="H172" i="1" s="1"/>
  <c r="G1004" i="1"/>
  <c r="H1006" i="1" s="1"/>
  <c r="G864" i="1"/>
  <c r="H866" i="1" s="1"/>
  <c r="G126" i="1"/>
  <c r="H128" i="1" s="1"/>
  <c r="G272" i="1"/>
  <c r="H274" i="1" s="1"/>
  <c r="G945" i="1"/>
  <c r="H947" i="1" s="1"/>
  <c r="G513" i="1"/>
  <c r="H515" i="1" s="1"/>
  <c r="G306" i="1"/>
  <c r="H308" i="1" s="1"/>
  <c r="G652" i="1"/>
  <c r="H654" i="1" s="1"/>
  <c r="G936" i="1"/>
  <c r="H938" i="1" s="1"/>
  <c r="G219" i="1"/>
  <c r="H221" i="1" s="1"/>
  <c r="G709" i="1"/>
  <c r="H711" i="1" s="1"/>
  <c r="G98" i="1"/>
  <c r="H100" i="1" s="1"/>
  <c r="G930" i="1"/>
  <c r="H932" i="1" s="1"/>
  <c r="G498" i="1"/>
  <c r="H500" i="1" s="1"/>
  <c r="G158" i="1"/>
  <c r="H160" i="1" s="1"/>
  <c r="G452" i="1"/>
  <c r="H454" i="1" s="1"/>
  <c r="G901" i="1"/>
  <c r="H903" i="1" s="1"/>
  <c r="G787" i="1"/>
  <c r="H789" i="1" s="1"/>
  <c r="G785" i="1"/>
  <c r="H787" i="1" s="1"/>
  <c r="G93" i="1"/>
  <c r="H95" i="1" s="1"/>
  <c r="G772" i="1"/>
  <c r="H774" i="1" s="1"/>
  <c r="G839" i="1"/>
  <c r="H841" i="1" s="1"/>
  <c r="G262" i="1"/>
  <c r="H264" i="1" s="1"/>
  <c r="G507" i="1"/>
  <c r="H509" i="1" s="1"/>
  <c r="G824" i="1"/>
  <c r="H826" i="1" s="1"/>
  <c r="G335" i="1"/>
  <c r="H337" i="1" s="1"/>
  <c r="G851" i="1"/>
  <c r="H853" i="1" s="1"/>
  <c r="G169" i="1"/>
  <c r="H171" i="1" s="1"/>
  <c r="G328" i="1"/>
  <c r="H330" i="1" s="1"/>
  <c r="G157" i="1"/>
  <c r="H159" i="1" s="1"/>
  <c r="G894" i="1"/>
  <c r="H896" i="1" s="1"/>
  <c r="G935" i="1"/>
  <c r="H937" i="1" s="1"/>
  <c r="G828" i="1"/>
  <c r="H830" i="1" s="1"/>
  <c r="G87" i="1"/>
  <c r="H89" i="1" s="1"/>
  <c r="G662" i="1"/>
  <c r="H664" i="1" s="1"/>
  <c r="G195" i="1"/>
  <c r="H197" i="1" s="1"/>
  <c r="G1010" i="1"/>
  <c r="H1012" i="1" s="1"/>
  <c r="G102" i="1"/>
  <c r="H104" i="1" s="1"/>
  <c r="G191" i="1"/>
  <c r="H193" i="1" s="1"/>
  <c r="G187" i="1"/>
  <c r="H189" i="1" s="1"/>
  <c r="G980" i="1"/>
  <c r="H982" i="1" s="1"/>
  <c r="G180" i="1"/>
  <c r="H182" i="1" s="1"/>
  <c r="G341" i="1"/>
  <c r="H343" i="1" s="1"/>
  <c r="G267" i="1"/>
  <c r="H269" i="1" s="1"/>
  <c r="G752" i="1"/>
  <c r="H754" i="1" s="1"/>
  <c r="G47" i="1"/>
  <c r="H49" i="1" s="1"/>
  <c r="G155" i="1"/>
  <c r="H157" i="1" s="1"/>
  <c r="G416" i="1"/>
  <c r="H418" i="1" s="1"/>
  <c r="G947" i="1"/>
  <c r="H949" i="1" s="1"/>
  <c r="G1024" i="1"/>
  <c r="H1026" i="1" s="1"/>
  <c r="G1032" i="1"/>
  <c r="H1034" i="1" s="1"/>
  <c r="G928" i="1"/>
  <c r="H930" i="1" s="1"/>
  <c r="G273" i="1"/>
  <c r="H275" i="1" s="1"/>
  <c r="G434" i="1"/>
  <c r="H436" i="1" s="1"/>
  <c r="G425" i="1"/>
  <c r="H427" i="1" s="1"/>
  <c r="G830" i="1"/>
  <c r="H832" i="1" s="1"/>
  <c r="G943" i="1"/>
  <c r="H945" i="1" s="1"/>
  <c r="G1005" i="1"/>
  <c r="H1007" i="1" s="1"/>
  <c r="G75" i="1"/>
  <c r="H77" i="1" s="1"/>
  <c r="G441" i="1"/>
  <c r="H443" i="1" s="1"/>
  <c r="G939" i="1"/>
  <c r="H941" i="1" s="1"/>
  <c r="G900" i="1"/>
  <c r="H902" i="1" s="1"/>
  <c r="G827" i="1"/>
  <c r="H829" i="1" s="1"/>
  <c r="G607" i="1"/>
  <c r="H609" i="1" s="1"/>
  <c r="G606" i="1"/>
  <c r="H608" i="1" s="1"/>
  <c r="G99" i="1"/>
  <c r="H101" i="1" s="1"/>
  <c r="G934" i="1"/>
  <c r="H936" i="1" s="1"/>
  <c r="G891" i="1"/>
  <c r="H893" i="1" s="1"/>
  <c r="G657" i="1"/>
  <c r="H659" i="1" s="1"/>
  <c r="G203" i="1"/>
  <c r="H205" i="1" s="1"/>
  <c r="G353" i="1"/>
  <c r="H355" i="1" s="1"/>
  <c r="G506" i="1"/>
  <c r="H508" i="1" s="1"/>
  <c r="G505" i="1"/>
  <c r="H507" i="1" s="1"/>
  <c r="G515" i="1"/>
  <c r="H517" i="1" s="1"/>
  <c r="G931" i="1"/>
  <c r="H933" i="1" s="1"/>
  <c r="G514" i="1"/>
  <c r="H516" i="1" s="1"/>
  <c r="G189" i="1"/>
  <c r="H191" i="1" s="1"/>
  <c r="G921" i="1"/>
  <c r="H923" i="1" s="1"/>
  <c r="G578" i="1"/>
  <c r="H580" i="1" s="1"/>
  <c r="G783" i="1"/>
  <c r="H785" i="1" s="1"/>
  <c r="G500" i="1"/>
  <c r="H502" i="1" s="1"/>
  <c r="K255" i="9"/>
  <c r="G309" i="1"/>
  <c r="H311" i="1" s="1"/>
  <c r="G478" i="1"/>
  <c r="H480" i="1" s="1"/>
  <c r="G836" i="1"/>
  <c r="H838" i="1" s="1"/>
  <c r="G817" i="1"/>
  <c r="H819" i="1" s="1"/>
  <c r="K348" i="9"/>
  <c r="K971" i="9"/>
  <c r="G647" i="1"/>
  <c r="H649" i="1" s="1"/>
  <c r="K661" i="9"/>
  <c r="G192" i="1"/>
  <c r="H194" i="1" s="1"/>
  <c r="K399" i="9"/>
  <c r="G250" i="1"/>
  <c r="H252" i="1" s="1"/>
  <c r="G888" i="1"/>
  <c r="H890" i="1" s="1"/>
  <c r="G895" i="1"/>
  <c r="H897" i="1" s="1"/>
  <c r="G164" i="1"/>
  <c r="H166" i="1" s="1"/>
  <c r="G832" i="1"/>
  <c r="H834" i="1" s="1"/>
  <c r="G899" i="1"/>
  <c r="H901" i="1" s="1"/>
  <c r="G171" i="1"/>
  <c r="H173" i="1" s="1"/>
  <c r="G703" i="1"/>
  <c r="H705" i="1" s="1"/>
  <c r="G820" i="1"/>
  <c r="H822" i="1" s="1"/>
  <c r="G908" i="1"/>
  <c r="H910" i="1" s="1"/>
  <c r="G885" i="1"/>
  <c r="H887" i="1" s="1"/>
  <c r="G834" i="1"/>
  <c r="H836" i="1" s="1"/>
  <c r="G83" i="1"/>
  <c r="H85" i="1" s="1"/>
  <c r="G56" i="1"/>
  <c r="H58" i="1" s="1"/>
  <c r="G166" i="1"/>
  <c r="H168" i="1" s="1"/>
  <c r="G802" i="1"/>
  <c r="H804" i="1" s="1"/>
  <c r="G655" i="1"/>
  <c r="H657" i="1" s="1"/>
  <c r="G502" i="1"/>
  <c r="H504" i="1" s="1"/>
  <c r="G89" i="1"/>
  <c r="H91" i="1" s="1"/>
  <c r="G512" i="1"/>
  <c r="H514" i="1" s="1"/>
  <c r="G442" i="1"/>
  <c r="H444" i="1" s="1"/>
  <c r="G799" i="1"/>
  <c r="H801" i="1" s="1"/>
  <c r="G914" i="1"/>
  <c r="H916" i="1" s="1"/>
  <c r="G181" i="1"/>
  <c r="H183" i="1" s="1"/>
  <c r="G693" i="1"/>
  <c r="H695" i="1" s="1"/>
  <c r="G534" i="1"/>
  <c r="H536" i="1" s="1"/>
  <c r="G577" i="1"/>
  <c r="H579" i="1" s="1"/>
  <c r="K174" i="9"/>
  <c r="L174" i="9" s="1"/>
  <c r="G59" i="8" s="1"/>
  <c r="K539" i="9"/>
  <c r="G167" i="1"/>
  <c r="H169" i="1" s="1"/>
  <c r="G178" i="1"/>
  <c r="H180" i="1" s="1"/>
  <c r="G172" i="1"/>
  <c r="H174" i="1" s="1"/>
  <c r="G104" i="1"/>
  <c r="H106" i="1" s="1"/>
  <c r="G884" i="1"/>
  <c r="H886" i="1" s="1"/>
  <c r="G911" i="1"/>
  <c r="H913" i="1" s="1"/>
  <c r="G78" i="1"/>
  <c r="H80" i="1" s="1"/>
  <c r="G153" i="1"/>
  <c r="H155" i="1" s="1"/>
  <c r="G432" i="1"/>
  <c r="H434" i="1" s="1"/>
  <c r="G942" i="1"/>
  <c r="H944" i="1" s="1"/>
  <c r="G706" i="1"/>
  <c r="H708" i="1" s="1"/>
  <c r="G946" i="1"/>
  <c r="H948" i="1" s="1"/>
  <c r="G833" i="1"/>
  <c r="H835" i="1" s="1"/>
  <c r="G103" i="1"/>
  <c r="H105" i="1" s="1"/>
  <c r="G667" i="1"/>
  <c r="H669" i="1" s="1"/>
  <c r="G156" i="1"/>
  <c r="H158" i="1" s="1"/>
  <c r="G92" i="1"/>
  <c r="H94" i="1" s="1"/>
  <c r="G355" i="1"/>
  <c r="H357" i="1" s="1"/>
  <c r="G184" i="1"/>
  <c r="H186" i="1" s="1"/>
  <c r="G501" i="1"/>
  <c r="H503" i="1" s="1"/>
  <c r="G499" i="1"/>
  <c r="H501" i="1" s="1"/>
  <c r="G694" i="1"/>
  <c r="H696" i="1" s="1"/>
  <c r="G729" i="1"/>
  <c r="H731" i="1" s="1"/>
  <c r="K870" i="9"/>
  <c r="G659" i="1"/>
  <c r="H661" i="1" s="1"/>
  <c r="G504" i="1"/>
  <c r="H506" i="1" s="1"/>
  <c r="G305" i="1"/>
  <c r="H307" i="1" s="1"/>
  <c r="G109" i="1"/>
  <c r="H111" i="1" s="1"/>
  <c r="G480" i="1"/>
  <c r="H482" i="1" s="1"/>
  <c r="G890" i="1"/>
  <c r="H892" i="1" s="1"/>
  <c r="G605" i="1"/>
  <c r="H607" i="1" s="1"/>
  <c r="G826" i="1"/>
  <c r="H828" i="1" s="1"/>
  <c r="G49" i="1"/>
  <c r="H51" i="1" s="1"/>
  <c r="G173" i="1"/>
  <c r="H175" i="1" s="1"/>
  <c r="G150" i="1"/>
  <c r="H152" i="1" s="1"/>
  <c r="G510" i="1"/>
  <c r="H512" i="1" s="1"/>
  <c r="G875" i="1"/>
  <c r="H877" i="1" s="1"/>
  <c r="G1030" i="1"/>
  <c r="H1032" i="1" s="1"/>
  <c r="G803" i="1"/>
  <c r="H805" i="1" s="1"/>
  <c r="G511" i="1"/>
  <c r="H513" i="1" s="1"/>
  <c r="G354" i="1"/>
  <c r="H356" i="1" s="1"/>
  <c r="G978" i="1"/>
  <c r="H980" i="1" s="1"/>
  <c r="G907" i="1"/>
  <c r="H909" i="1" s="1"/>
  <c r="G690" i="1"/>
  <c r="H692" i="1" s="1"/>
  <c r="K1024" i="9"/>
  <c r="K172" i="9"/>
  <c r="K195" i="9"/>
  <c r="K757" i="9"/>
  <c r="G630" i="1"/>
  <c r="H632" i="1" s="1"/>
  <c r="G108" i="1"/>
  <c r="H110" i="1" s="1"/>
  <c r="K550" i="9"/>
  <c r="G410" i="1"/>
  <c r="H412" i="1" s="1"/>
  <c r="G677" i="1"/>
  <c r="H679" i="1" s="1"/>
  <c r="K799" i="9"/>
  <c r="K1122" i="9"/>
  <c r="L1122" i="9" s="1"/>
  <c r="G1007" i="8" s="1"/>
  <c r="K258" i="9"/>
  <c r="K278" i="9"/>
  <c r="K600" i="9"/>
  <c r="G493" i="1"/>
  <c r="H495" i="1" s="1"/>
  <c r="K800" i="9"/>
  <c r="G601" i="1"/>
  <c r="H603" i="1" s="1"/>
  <c r="K413" i="9"/>
  <c r="G979" i="1"/>
  <c r="H981" i="1" s="1"/>
  <c r="G532" i="1"/>
  <c r="H534" i="1" s="1"/>
  <c r="G689" i="1"/>
  <c r="H691" i="1" s="1"/>
  <c r="G318" i="1"/>
  <c r="H320" i="1" s="1"/>
  <c r="G23" i="1"/>
  <c r="H25" i="1" s="1"/>
  <c r="G168" i="1"/>
  <c r="H170" i="1" s="1"/>
  <c r="G503" i="1"/>
  <c r="H505" i="1" s="1"/>
  <c r="G549" i="1"/>
  <c r="H551" i="1" s="1"/>
  <c r="G671" i="1"/>
  <c r="H673" i="1" s="1"/>
  <c r="G666" i="1"/>
  <c r="H668" i="1" s="1"/>
  <c r="G863" i="1"/>
  <c r="H865" i="1" s="1"/>
  <c r="G892" i="1"/>
  <c r="H894" i="1" s="1"/>
  <c r="G896" i="1"/>
  <c r="H898" i="1" s="1"/>
  <c r="G52" i="1"/>
  <c r="H54" i="1" s="1"/>
  <c r="G938" i="1"/>
  <c r="H940" i="1" s="1"/>
  <c r="G905" i="1"/>
  <c r="H907" i="1" s="1"/>
  <c r="G165" i="1"/>
  <c r="H167" i="1" s="1"/>
  <c r="G940" i="1"/>
  <c r="H942" i="1" s="1"/>
  <c r="G160" i="1"/>
  <c r="H162" i="1" s="1"/>
  <c r="G932" i="1"/>
  <c r="H934" i="1" s="1"/>
  <c r="G882" i="1"/>
  <c r="H884" i="1" s="1"/>
  <c r="G430" i="1"/>
  <c r="H432" i="1" s="1"/>
  <c r="G858" i="1"/>
  <c r="H860" i="1" s="1"/>
  <c r="G608" i="1"/>
  <c r="H610" i="1" s="1"/>
  <c r="G100" i="1"/>
  <c r="H102" i="1" s="1"/>
  <c r="G821" i="1"/>
  <c r="H823" i="1" s="1"/>
  <c r="G161" i="1"/>
  <c r="H163" i="1" s="1"/>
  <c r="G796" i="1"/>
  <c r="H798" i="1" s="1"/>
  <c r="G356" i="1"/>
  <c r="H358" i="1" s="1"/>
  <c r="G237" i="1"/>
  <c r="H239" i="1" s="1"/>
  <c r="G654" i="1"/>
  <c r="H656" i="1" s="1"/>
  <c r="G698" i="1"/>
  <c r="H700" i="1" s="1"/>
  <c r="G45" i="1"/>
  <c r="H47" i="1" s="1"/>
  <c r="G874" i="1"/>
  <c r="H876" i="1" s="1"/>
  <c r="G1016" i="1"/>
  <c r="H1018" i="1" s="1"/>
  <c r="G692" i="1"/>
  <c r="H694" i="1" s="1"/>
  <c r="G367" i="1"/>
  <c r="H369" i="1" s="1"/>
  <c r="G737" i="1"/>
  <c r="H739" i="1" s="1"/>
  <c r="G697" i="1"/>
  <c r="H699" i="1" s="1"/>
  <c r="G437" i="1"/>
  <c r="H439" i="1" s="1"/>
  <c r="G861" i="1"/>
  <c r="H863" i="1" s="1"/>
  <c r="G438" i="1"/>
  <c r="H440" i="1" s="1"/>
  <c r="G856" i="1"/>
  <c r="H858" i="1" s="1"/>
  <c r="G944" i="1"/>
  <c r="H946" i="1" s="1"/>
  <c r="G937" i="1"/>
  <c r="H939" i="1" s="1"/>
  <c r="G859" i="1"/>
  <c r="H861" i="1" s="1"/>
  <c r="G431" i="1"/>
  <c r="H433" i="1" s="1"/>
  <c r="G440" i="1"/>
  <c r="H442" i="1" s="1"/>
  <c r="G855" i="1"/>
  <c r="H857" i="1" s="1"/>
  <c r="G426" i="1"/>
  <c r="H428" i="1" s="1"/>
  <c r="G508" i="1"/>
  <c r="H510" i="1" s="1"/>
  <c r="G800" i="1"/>
  <c r="H802" i="1" s="1"/>
  <c r="G645" i="1"/>
  <c r="H647" i="1" s="1"/>
  <c r="G90" i="1"/>
  <c r="H92" i="1" s="1"/>
  <c r="G915" i="1"/>
  <c r="H917" i="1" s="1"/>
  <c r="G865" i="1"/>
  <c r="H867" i="1" s="1"/>
  <c r="K143" i="9"/>
  <c r="G443" i="1"/>
  <c r="H445" i="1" s="1"/>
  <c r="K1043" i="9"/>
  <c r="G414" i="1"/>
  <c r="H416" i="1" s="1"/>
  <c r="G707" i="1"/>
  <c r="H709" i="1" s="1"/>
  <c r="G73" i="1"/>
  <c r="H75" i="1" s="1"/>
  <c r="G593" i="1"/>
  <c r="H595" i="1" s="1"/>
  <c r="G101" i="1"/>
  <c r="H103" i="1" s="1"/>
  <c r="G598" i="1"/>
  <c r="H600" i="1" s="1"/>
  <c r="G904" i="1"/>
  <c r="H906" i="1" s="1"/>
  <c r="G163" i="1"/>
  <c r="H165" i="1" s="1"/>
  <c r="G53" i="1"/>
  <c r="H55" i="1" s="1"/>
  <c r="G151" i="1"/>
  <c r="H153" i="1" s="1"/>
  <c r="G705" i="1"/>
  <c r="H707" i="1" s="1"/>
  <c r="G436" i="1"/>
  <c r="H438" i="1" s="1"/>
  <c r="G423" i="1"/>
  <c r="H425" i="1" s="1"/>
  <c r="G412" i="1"/>
  <c r="H414" i="1" s="1"/>
  <c r="G91" i="1"/>
  <c r="H93" i="1" s="1"/>
  <c r="G496" i="1"/>
  <c r="H498" i="1" s="1"/>
  <c r="G798" i="1"/>
  <c r="H800" i="1" s="1"/>
  <c r="G664" i="1"/>
  <c r="H666" i="1" s="1"/>
  <c r="G193" i="1"/>
  <c r="H195" i="1" s="1"/>
  <c r="G704" i="1"/>
  <c r="H706" i="1" s="1"/>
  <c r="G922" i="1"/>
  <c r="H924" i="1" s="1"/>
  <c r="G860" i="1"/>
  <c r="H862" i="1" s="1"/>
  <c r="G919" i="1"/>
  <c r="H921" i="1" s="1"/>
  <c r="G485" i="1"/>
  <c r="H487" i="1" s="1"/>
  <c r="G194" i="1"/>
  <c r="H196" i="1" s="1"/>
  <c r="K582" i="9"/>
  <c r="K611" i="9"/>
  <c r="G975" i="1"/>
  <c r="H977" i="1" s="1"/>
  <c r="G751" i="1"/>
  <c r="H753" i="1" s="1"/>
  <c r="K203" i="9"/>
  <c r="G669" i="1"/>
  <c r="H671" i="1" s="1"/>
  <c r="K1115" i="9"/>
  <c r="G862" i="1"/>
  <c r="H864" i="1" s="1"/>
  <c r="G603" i="1"/>
  <c r="H605" i="1" s="1"/>
  <c r="G162" i="1"/>
  <c r="H164" i="1" s="1"/>
  <c r="G691" i="1"/>
  <c r="H693" i="1" s="1"/>
  <c r="G610" i="1"/>
  <c r="H612" i="1" s="1"/>
  <c r="G77" i="1"/>
  <c r="H79" i="1" s="1"/>
  <c r="G148" i="1"/>
  <c r="H150" i="1" s="1"/>
  <c r="G702" i="1"/>
  <c r="H704" i="1" s="1"/>
  <c r="G665" i="1"/>
  <c r="H667" i="1" s="1"/>
  <c r="G54" i="1"/>
  <c r="H56" i="1" s="1"/>
  <c r="G435" i="1"/>
  <c r="H437" i="1" s="1"/>
  <c r="G699" i="1"/>
  <c r="H701" i="1" s="1"/>
  <c r="G185" i="1"/>
  <c r="H187" i="1" s="1"/>
  <c r="G186" i="1"/>
  <c r="H188" i="1" s="1"/>
  <c r="G801" i="1"/>
  <c r="H803" i="1" s="1"/>
  <c r="K510" i="9"/>
  <c r="K323" i="9"/>
  <c r="G386" i="1"/>
  <c r="H388" i="1" s="1"/>
  <c r="G742" i="1"/>
  <c r="H744" i="1" s="1"/>
  <c r="G244" i="1"/>
  <c r="H246" i="1" s="1"/>
  <c r="K886" i="9"/>
  <c r="G1007" i="1"/>
  <c r="H1009" i="1" s="1"/>
  <c r="G218" i="1"/>
  <c r="H220" i="1" s="1"/>
  <c r="G1019" i="1"/>
  <c r="H1021" i="1" s="1"/>
  <c r="G588" i="1"/>
  <c r="H590" i="1" s="1"/>
  <c r="K274" i="9"/>
  <c r="L274" i="9" s="1"/>
  <c r="G159" i="8" s="1"/>
  <c r="G462" i="1"/>
  <c r="H464" i="1" s="1"/>
  <c r="G727" i="1"/>
  <c r="H729" i="1" s="1"/>
  <c r="G293" i="1"/>
  <c r="H295" i="1" s="1"/>
  <c r="G640" i="1"/>
  <c r="H642" i="1" s="1"/>
  <c r="G847" i="1"/>
  <c r="H849" i="1" s="1"/>
  <c r="G372" i="1"/>
  <c r="H374" i="1" s="1"/>
  <c r="G473" i="1"/>
  <c r="H475" i="1" s="1"/>
  <c r="G247" i="1"/>
  <c r="H249" i="1" s="1"/>
  <c r="G985" i="1"/>
  <c r="H987" i="1" s="1"/>
  <c r="G570" i="1"/>
  <c r="H572" i="1" s="1"/>
  <c r="G229" i="1"/>
  <c r="H231" i="1" s="1"/>
  <c r="G597" i="1"/>
  <c r="H599" i="1" s="1"/>
  <c r="K146" i="9"/>
  <c r="G310" i="1"/>
  <c r="H312" i="1" s="1"/>
  <c r="K438" i="9"/>
  <c r="L438" i="9" s="1"/>
  <c r="G323" i="8" s="1"/>
  <c r="G80" i="1"/>
  <c r="H82" i="1" s="1"/>
  <c r="G524" i="1"/>
  <c r="H526" i="1" s="1"/>
  <c r="G127" i="1"/>
  <c r="H129" i="1" s="1"/>
  <c r="G909" i="1"/>
  <c r="H911" i="1" s="1"/>
  <c r="K171" i="9"/>
  <c r="K853" i="9"/>
  <c r="K457" i="9"/>
  <c r="K443" i="9"/>
  <c r="G726" i="1"/>
  <c r="H728" i="1" s="1"/>
  <c r="G587" i="1"/>
  <c r="H589" i="1" s="1"/>
  <c r="G365" i="1"/>
  <c r="H367" i="1" s="1"/>
  <c r="G762" i="1"/>
  <c r="H764" i="1" s="1"/>
  <c r="G376" i="1"/>
  <c r="H378" i="1" s="1"/>
  <c r="G232" i="1"/>
  <c r="H234" i="1" s="1"/>
  <c r="G1002" i="1"/>
  <c r="H1004" i="1" s="1"/>
  <c r="G248" i="1"/>
  <c r="H250" i="1" s="1"/>
  <c r="G1009" i="1"/>
  <c r="H1011" i="1" s="1"/>
  <c r="G539" i="1"/>
  <c r="H541" i="1" s="1"/>
  <c r="G740" i="1"/>
  <c r="H742" i="1" s="1"/>
  <c r="G288" i="1"/>
  <c r="H290" i="1" s="1"/>
  <c r="G287" i="1"/>
  <c r="H289" i="1" s="1"/>
  <c r="G735" i="1"/>
  <c r="H737" i="1" s="1"/>
  <c r="G687" i="1"/>
  <c r="H689" i="1" s="1"/>
  <c r="G538" i="1"/>
  <c r="H540" i="1" s="1"/>
  <c r="K520" i="9"/>
  <c r="K505" i="9"/>
  <c r="K910" i="9"/>
  <c r="K295" i="9"/>
  <c r="K618" i="9"/>
  <c r="K476" i="9"/>
  <c r="K627" i="9"/>
  <c r="K638" i="9"/>
  <c r="K960" i="9"/>
  <c r="K887" i="9"/>
  <c r="K1029" i="9"/>
  <c r="G961" i="1"/>
  <c r="H963" i="1" s="1"/>
  <c r="K773" i="9"/>
  <c r="K238" i="9"/>
  <c r="K508" i="9"/>
  <c r="K493" i="9"/>
  <c r="K132" i="9"/>
  <c r="G256" i="1"/>
  <c r="H258" i="1" s="1"/>
  <c r="G255" i="1"/>
  <c r="H257" i="1" s="1"/>
  <c r="G257" i="1"/>
  <c r="H259" i="1" s="1"/>
  <c r="K898" i="9"/>
  <c r="G746" i="1"/>
  <c r="H748" i="1" s="1"/>
  <c r="K931" i="9"/>
  <c r="K1110" i="9"/>
  <c r="K246" i="9"/>
  <c r="K1000" i="9"/>
  <c r="G463" i="1"/>
  <c r="H465" i="1" s="1"/>
  <c r="G531" i="1"/>
  <c r="H533" i="1" s="1"/>
  <c r="K877" i="9"/>
  <c r="K847" i="9"/>
  <c r="K1098" i="9"/>
  <c r="K234" i="9"/>
  <c r="K963" i="9"/>
  <c r="K974" i="9"/>
  <c r="K1079" i="9"/>
  <c r="K215" i="9"/>
  <c r="K501" i="9"/>
  <c r="K776" i="9"/>
  <c r="K829" i="9"/>
  <c r="K461" i="9"/>
  <c r="K556" i="9"/>
  <c r="K469" i="9"/>
  <c r="G810" i="1"/>
  <c r="H812" i="1" s="1"/>
  <c r="G809" i="1"/>
  <c r="H811" i="1" s="1"/>
  <c r="K447" i="9"/>
  <c r="K458" i="9"/>
  <c r="K636" i="9"/>
  <c r="K635" i="9"/>
  <c r="K849" i="9"/>
  <c r="K980" i="9"/>
  <c r="K904" i="9"/>
  <c r="K179" i="9"/>
  <c r="G76" i="1"/>
  <c r="H78" i="1" s="1"/>
  <c r="G348" i="1"/>
  <c r="H350" i="1" s="1"/>
  <c r="K463" i="9"/>
  <c r="K642" i="9"/>
  <c r="K236" i="9"/>
  <c r="K507" i="9"/>
  <c r="L507" i="9" s="1"/>
  <c r="G392" i="8" s="1"/>
  <c r="K518" i="9"/>
  <c r="K840" i="9"/>
  <c r="K767" i="9"/>
  <c r="K981" i="9"/>
  <c r="K1112" i="9"/>
  <c r="G841" i="1"/>
  <c r="H843" i="1" s="1"/>
  <c r="K316" i="9"/>
  <c r="L316" i="9" s="1"/>
  <c r="G201" i="8" s="1"/>
  <c r="K373" i="9"/>
  <c r="K865" i="9"/>
  <c r="K393" i="9"/>
  <c r="K644" i="9"/>
  <c r="G960" i="1"/>
  <c r="H962" i="1" s="1"/>
  <c r="K497" i="9"/>
  <c r="K927" i="9"/>
  <c r="K578" i="9"/>
  <c r="K802" i="9"/>
  <c r="G246" i="1"/>
  <c r="H248" i="1" s="1"/>
  <c r="K182" i="9"/>
  <c r="K166" i="9"/>
  <c r="K588" i="9"/>
  <c r="K803" i="9"/>
  <c r="K200" i="9"/>
  <c r="K403" i="9"/>
  <c r="K558" i="9"/>
  <c r="K1017" i="9"/>
  <c r="K905" i="9"/>
  <c r="K432" i="9"/>
  <c r="K157" i="9"/>
  <c r="K554" i="9"/>
  <c r="K706" i="9"/>
  <c r="K129" i="9"/>
  <c r="K152" i="9"/>
  <c r="K379" i="9"/>
  <c r="K303" i="9"/>
  <c r="K1100" i="9"/>
  <c r="G253" i="1"/>
  <c r="H255" i="1" s="1"/>
  <c r="G252" i="1"/>
  <c r="H254" i="1" s="1"/>
  <c r="G768" i="1"/>
  <c r="H770" i="1" s="1"/>
  <c r="K305" i="9"/>
  <c r="K184" i="9"/>
  <c r="K437" i="9"/>
  <c r="K181" i="9"/>
  <c r="G527" i="1"/>
  <c r="H529" i="1" s="1"/>
  <c r="K553" i="9"/>
  <c r="G302" i="1"/>
  <c r="H304" i="1" s="1"/>
  <c r="G299" i="1"/>
  <c r="H301" i="1" s="1"/>
  <c r="K965" i="9"/>
  <c r="K544" i="9"/>
  <c r="K1011" i="9"/>
  <c r="K820" i="9"/>
  <c r="K657" i="9"/>
  <c r="G544" i="1"/>
  <c r="H546" i="1" s="1"/>
  <c r="G316" i="1"/>
  <c r="H318" i="1" s="1"/>
  <c r="G213" i="1"/>
  <c r="H215" i="1" s="1"/>
  <c r="G326" i="1"/>
  <c r="H328" i="1" s="1"/>
  <c r="G770" i="1"/>
  <c r="H772" i="1" s="1"/>
  <c r="G278" i="1"/>
  <c r="H280" i="1" s="1"/>
  <c r="G989" i="1"/>
  <c r="H991" i="1" s="1"/>
  <c r="G996" i="1"/>
  <c r="H998" i="1" s="1"/>
  <c r="G222" i="1"/>
  <c r="H224" i="1" s="1"/>
  <c r="G854" i="1"/>
  <c r="H856" i="1" s="1"/>
  <c r="G379" i="1"/>
  <c r="H381" i="1" s="1"/>
  <c r="G999" i="1"/>
  <c r="H1001" i="1" s="1"/>
  <c r="G119" i="1"/>
  <c r="H121" i="1" s="1"/>
  <c r="G486" i="1"/>
  <c r="H488" i="1" s="1"/>
  <c r="G325" i="1"/>
  <c r="H327" i="1" s="1"/>
  <c r="G474" i="1"/>
  <c r="H476" i="1" s="1"/>
  <c r="G482" i="1"/>
  <c r="H484" i="1" s="1"/>
  <c r="G995" i="1"/>
  <c r="H997" i="1" s="1"/>
  <c r="G845" i="1"/>
  <c r="H847" i="1" s="1"/>
  <c r="G710" i="1"/>
  <c r="H712" i="1" s="1"/>
  <c r="G110" i="1"/>
  <c r="H112" i="1" s="1"/>
  <c r="G317" i="1"/>
  <c r="H319" i="1" s="1"/>
  <c r="G277" i="1"/>
  <c r="H279" i="1" s="1"/>
  <c r="G747" i="1"/>
  <c r="H749" i="1" s="1"/>
  <c r="G359" i="1"/>
  <c r="H361" i="1" s="1"/>
  <c r="G646" i="1"/>
  <c r="H648" i="1" s="1"/>
  <c r="G1013" i="1"/>
  <c r="H1015" i="1" s="1"/>
  <c r="G749" i="1"/>
  <c r="H751" i="1" s="1"/>
  <c r="G50" i="1"/>
  <c r="H52" i="1" s="1"/>
  <c r="G199" i="1"/>
  <c r="H201" i="1" s="1"/>
  <c r="G1008" i="1"/>
  <c r="H1010" i="1" s="1"/>
  <c r="G986" i="1"/>
  <c r="H988" i="1" s="1"/>
  <c r="G537" i="1"/>
  <c r="H539" i="1" s="1"/>
  <c r="G404" i="1"/>
  <c r="H406" i="1" s="1"/>
  <c r="G732" i="1"/>
  <c r="H734" i="1" s="1"/>
  <c r="G733" i="1"/>
  <c r="H735" i="1" s="1"/>
  <c r="G741" i="1"/>
  <c r="H743" i="1" s="1"/>
  <c r="G125" i="1"/>
  <c r="H127" i="1" s="1"/>
  <c r="G1034" i="1"/>
  <c r="G913" i="1"/>
  <c r="H915" i="1" s="1"/>
  <c r="G118" i="1"/>
  <c r="H120" i="1" s="1"/>
  <c r="K448" i="9"/>
  <c r="K433" i="9"/>
  <c r="K156" i="9"/>
  <c r="G269" i="1"/>
  <c r="H271" i="1" s="1"/>
  <c r="K838" i="9"/>
  <c r="G971" i="1"/>
  <c r="H973" i="1" s="1"/>
  <c r="G973" i="1"/>
  <c r="H975" i="1" s="1"/>
  <c r="G972" i="1"/>
  <c r="H974" i="1" s="1"/>
  <c r="G974" i="1"/>
  <c r="H976" i="1" s="1"/>
  <c r="G970" i="1"/>
  <c r="H972" i="1" s="1"/>
  <c r="K1087" i="9"/>
  <c r="K223" i="9"/>
  <c r="K546" i="9"/>
  <c r="K332" i="9"/>
  <c r="L332" i="9" s="1"/>
  <c r="G217" i="8" s="1"/>
  <c r="K555" i="9"/>
  <c r="K566" i="9"/>
  <c r="K888" i="9"/>
  <c r="K815" i="9"/>
  <c r="L815" i="9" s="1"/>
  <c r="G700" i="8" s="1"/>
  <c r="K957" i="9"/>
  <c r="K1088" i="9"/>
  <c r="G889" i="1"/>
  <c r="H891" i="1" s="1"/>
  <c r="K701" i="9"/>
  <c r="K464" i="9"/>
  <c r="K436" i="9"/>
  <c r="K421" i="9"/>
  <c r="K826" i="9"/>
  <c r="G615" i="1"/>
  <c r="H617" i="1" s="1"/>
  <c r="K859" i="9"/>
  <c r="K1038" i="9"/>
  <c r="K173" i="9"/>
  <c r="K928" i="9"/>
  <c r="G920" i="1"/>
  <c r="H922" i="1" s="1"/>
  <c r="G459" i="1"/>
  <c r="H461" i="1" s="1"/>
  <c r="K775" i="9"/>
  <c r="K1026" i="9"/>
  <c r="K1105" i="9"/>
  <c r="K891" i="9"/>
  <c r="K902" i="9"/>
  <c r="K1080" i="9"/>
  <c r="K1007" i="9"/>
  <c r="K733" i="9"/>
  <c r="K429" i="9"/>
  <c r="K704" i="9"/>
  <c r="G433" i="1"/>
  <c r="H435" i="1" s="1"/>
  <c r="K961" i="9"/>
  <c r="K389" i="9"/>
  <c r="K484" i="9"/>
  <c r="K397" i="9"/>
  <c r="K889" i="9"/>
  <c r="K386" i="9"/>
  <c r="K564" i="9"/>
  <c r="K563" i="9"/>
  <c r="K777" i="9"/>
  <c r="K908" i="9"/>
  <c r="K832" i="9"/>
  <c r="G753" i="1"/>
  <c r="H755" i="1" s="1"/>
  <c r="G439" i="1"/>
  <c r="H441" i="1" s="1"/>
  <c r="K176" i="9"/>
  <c r="K391" i="9"/>
  <c r="K570" i="9"/>
  <c r="K423" i="9"/>
  <c r="K435" i="9"/>
  <c r="K446" i="9"/>
  <c r="K768" i="9"/>
  <c r="K695" i="9"/>
  <c r="K909" i="9"/>
  <c r="K1040" i="9"/>
  <c r="K1108" i="9"/>
  <c r="K244" i="9"/>
  <c r="L244" i="9" s="1"/>
  <c r="G129" i="8" s="1"/>
  <c r="K301" i="9"/>
  <c r="K321" i="9"/>
  <c r="K572" i="9"/>
  <c r="K425" i="9"/>
  <c r="K855" i="9"/>
  <c r="K1081" i="9"/>
  <c r="K506" i="9"/>
  <c r="K730" i="9"/>
  <c r="K363" i="9"/>
  <c r="K168" i="9"/>
  <c r="K516" i="9"/>
  <c r="K731" i="9"/>
  <c r="K331" i="9"/>
  <c r="K486" i="9"/>
  <c r="K945" i="9"/>
  <c r="K833" i="9"/>
  <c r="K288" i="9"/>
  <c r="K1119" i="9"/>
  <c r="L1119" i="9" s="1"/>
  <c r="G1004" i="8" s="1"/>
  <c r="K158" i="9"/>
  <c r="K482" i="9"/>
  <c r="K634" i="9"/>
  <c r="K131" i="9"/>
  <c r="K307" i="9"/>
  <c r="K1028" i="9"/>
  <c r="L1028" i="9" s="1"/>
  <c r="G913" i="8" s="1"/>
  <c r="G254" i="1"/>
  <c r="H256" i="1" s="1"/>
  <c r="K1097" i="9"/>
  <c r="K233" i="9"/>
  <c r="K365" i="9"/>
  <c r="G324" i="1"/>
  <c r="H326" i="1" s="1"/>
  <c r="K1009" i="9"/>
  <c r="K155" i="9"/>
  <c r="G525" i="1"/>
  <c r="H527" i="1" s="1"/>
  <c r="K738" i="9"/>
  <c r="K1062" i="9"/>
  <c r="G988" i="1"/>
  <c r="H990" i="1" s="1"/>
  <c r="G113" i="1"/>
  <c r="H115" i="1" s="1"/>
  <c r="G720" i="1"/>
  <c r="H722" i="1" s="1"/>
  <c r="G468" i="1"/>
  <c r="H470" i="1" s="1"/>
  <c r="G471" i="1"/>
  <c r="H473" i="1" s="1"/>
  <c r="G363" i="1"/>
  <c r="H365" i="1" s="1"/>
  <c r="G364" i="1"/>
  <c r="H366" i="1" s="1"/>
  <c r="G739" i="1"/>
  <c r="H741" i="1" s="1"/>
  <c r="G296" i="1"/>
  <c r="H298" i="1" s="1"/>
  <c r="G1011" i="1"/>
  <c r="H1013" i="1" s="1"/>
  <c r="G405" i="1"/>
  <c r="H407" i="1" s="1"/>
  <c r="K376" i="9"/>
  <c r="L376" i="9" s="1"/>
  <c r="G261" i="8" s="1"/>
  <c r="K361" i="9"/>
  <c r="K766" i="9"/>
  <c r="G627" i="1"/>
  <c r="H629" i="1" s="1"/>
  <c r="G626" i="1"/>
  <c r="H628" i="1" s="1"/>
  <c r="G902" i="1"/>
  <c r="H904" i="1" s="1"/>
  <c r="G898" i="1"/>
  <c r="H900" i="1" s="1"/>
  <c r="K1015" i="9"/>
  <c r="K1014" i="9"/>
  <c r="K474" i="9"/>
  <c r="K375" i="9"/>
  <c r="K483" i="9"/>
  <c r="K494" i="9"/>
  <c r="K816" i="9"/>
  <c r="K743" i="9"/>
  <c r="K885" i="9"/>
  <c r="K1016" i="9"/>
  <c r="K629" i="9"/>
  <c r="K320" i="9"/>
  <c r="K364" i="9"/>
  <c r="G429" i="1"/>
  <c r="H431" i="1" s="1"/>
  <c r="K349" i="9"/>
  <c r="K754" i="9"/>
  <c r="K787" i="9"/>
  <c r="K966" i="9"/>
  <c r="K444" i="9"/>
  <c r="K856" i="9"/>
  <c r="G848" i="1"/>
  <c r="H850" i="1" s="1"/>
  <c r="G212" i="1"/>
  <c r="H214" i="1" s="1"/>
  <c r="K1102" i="9"/>
  <c r="G517" i="1"/>
  <c r="H519" i="1" s="1"/>
  <c r="G516" i="1"/>
  <c r="H518" i="1" s="1"/>
  <c r="G518" i="1"/>
  <c r="H520" i="1" s="1"/>
  <c r="K703" i="9"/>
  <c r="K954" i="9"/>
  <c r="K149" i="9"/>
  <c r="K819" i="9"/>
  <c r="K830" i="9"/>
  <c r="K1008" i="9"/>
  <c r="K935" i="9"/>
  <c r="K357" i="9"/>
  <c r="K632" i="9"/>
  <c r="G361" i="1"/>
  <c r="H363" i="1" s="1"/>
  <c r="G360" i="1"/>
  <c r="H362" i="1" s="1"/>
  <c r="K317" i="9"/>
  <c r="K412" i="9"/>
  <c r="L412" i="9" s="1"/>
  <c r="G297" i="8" s="1"/>
  <c r="K325" i="9"/>
  <c r="K314" i="9"/>
  <c r="K492" i="9"/>
  <c r="K491" i="9"/>
  <c r="K705" i="9"/>
  <c r="K836" i="9"/>
  <c r="K760" i="9"/>
  <c r="F25" i="1"/>
  <c r="G29" i="1" s="1"/>
  <c r="H31" i="1" s="1"/>
  <c r="J25" i="1"/>
  <c r="K1078" i="9"/>
  <c r="K177" i="9"/>
  <c r="K319" i="9"/>
  <c r="K498" i="9"/>
  <c r="K279" i="9"/>
  <c r="K925" i="9"/>
  <c r="K374" i="9"/>
  <c r="K696" i="9"/>
  <c r="K623" i="9"/>
  <c r="K837" i="9"/>
  <c r="K968" i="9"/>
  <c r="K1036" i="9"/>
  <c r="K196" i="9"/>
  <c r="K229" i="9"/>
  <c r="K1113" i="9"/>
  <c r="K249" i="9"/>
  <c r="K500" i="9"/>
  <c r="G816" i="1"/>
  <c r="H818" i="1" s="1"/>
  <c r="K353" i="9"/>
  <c r="K783" i="9"/>
  <c r="K1082" i="9"/>
  <c r="K434" i="9"/>
  <c r="K658" i="9"/>
  <c r="K219" i="9"/>
  <c r="K118" i="9"/>
  <c r="L118" i="9" s="1"/>
  <c r="G3" i="8" s="1"/>
  <c r="K659" i="9"/>
  <c r="K1123" i="9"/>
  <c r="K259" i="9"/>
  <c r="L259" i="9" s="1"/>
  <c r="G144" i="8" s="1"/>
  <c r="K414" i="9"/>
  <c r="L414" i="9" s="1"/>
  <c r="G299" i="8" s="1"/>
  <c r="K873" i="9"/>
  <c r="G204" i="1"/>
  <c r="H206" i="1" s="1"/>
  <c r="G202" i="1"/>
  <c r="H204" i="1" s="1"/>
  <c r="G205" i="1"/>
  <c r="H207" i="1" s="1"/>
  <c r="K761" i="9"/>
  <c r="K358" i="9"/>
  <c r="K1047" i="9"/>
  <c r="K159" i="9"/>
  <c r="K410" i="9"/>
  <c r="K562" i="9"/>
  <c r="K137" i="9"/>
  <c r="K1099" i="9"/>
  <c r="K235" i="9"/>
  <c r="K956" i="9"/>
  <c r="G624" i="1"/>
  <c r="H626" i="1" s="1"/>
  <c r="K1025" i="9"/>
  <c r="K1093" i="9"/>
  <c r="K293" i="9"/>
  <c r="G526" i="1"/>
  <c r="H528" i="1" s="1"/>
  <c r="G686" i="1"/>
  <c r="H688" i="1" s="1"/>
  <c r="G684" i="1"/>
  <c r="H686" i="1" s="1"/>
  <c r="G685" i="1"/>
  <c r="H687" i="1" s="1"/>
  <c r="K669" i="9"/>
  <c r="K346" i="9"/>
  <c r="K601" i="9"/>
  <c r="K192" i="9"/>
  <c r="K897" i="9"/>
  <c r="K938" i="9"/>
  <c r="G133" i="1"/>
  <c r="H135" i="1" s="1"/>
  <c r="G132" i="1"/>
  <c r="H134" i="1" s="1"/>
  <c r="G131" i="1"/>
  <c r="H133" i="1" s="1"/>
  <c r="G565" i="1"/>
  <c r="H567" i="1" s="1"/>
  <c r="G547" i="1"/>
  <c r="H549" i="1" s="1"/>
  <c r="G678" i="1"/>
  <c r="H680" i="1" s="1"/>
  <c r="G849" i="1"/>
  <c r="H851" i="1" s="1"/>
  <c r="G649" i="1"/>
  <c r="H651" i="1" s="1"/>
  <c r="G837" i="1"/>
  <c r="H839" i="1" s="1"/>
  <c r="G599" i="1"/>
  <c r="H601" i="1" s="1"/>
  <c r="G281" i="1"/>
  <c r="H283" i="1" s="1"/>
  <c r="G724" i="1"/>
  <c r="H726" i="1" s="1"/>
  <c r="G596" i="1"/>
  <c r="H598" i="1" s="1"/>
  <c r="G1003" i="1"/>
  <c r="H1005" i="1" s="1"/>
  <c r="G370" i="1"/>
  <c r="H372" i="1" s="1"/>
  <c r="G375" i="1"/>
  <c r="H377" i="1" s="1"/>
  <c r="G378" i="1"/>
  <c r="H380" i="1" s="1"/>
  <c r="G286" i="1"/>
  <c r="H288" i="1" s="1"/>
  <c r="G477" i="1"/>
  <c r="H479" i="1" s="1"/>
  <c r="G476" i="1"/>
  <c r="H478" i="1" s="1"/>
  <c r="G465" i="1"/>
  <c r="H467" i="1" s="1"/>
  <c r="G990" i="1"/>
  <c r="H992" i="1" s="1"/>
  <c r="G327" i="1"/>
  <c r="H329" i="1" s="1"/>
  <c r="G683" i="1"/>
  <c r="H685" i="1" s="1"/>
  <c r="G48" i="1"/>
  <c r="H50" i="1" s="1"/>
  <c r="G545" i="1"/>
  <c r="H547" i="1" s="1"/>
  <c r="G381" i="1"/>
  <c r="H383" i="1" s="1"/>
  <c r="G106" i="1"/>
  <c r="H108" i="1" s="1"/>
  <c r="G428" i="1"/>
  <c r="H430" i="1" s="1"/>
  <c r="G670" i="1"/>
  <c r="H672" i="1" s="1"/>
  <c r="G997" i="1"/>
  <c r="H999" i="1" s="1"/>
  <c r="G215" i="1"/>
  <c r="H217" i="1" s="1"/>
  <c r="G197" i="1"/>
  <c r="H199" i="1" s="1"/>
  <c r="G644" i="1"/>
  <c r="H646" i="1" s="1"/>
  <c r="G651" i="1"/>
  <c r="H653" i="1" s="1"/>
  <c r="G1035" i="1"/>
  <c r="G183" i="1"/>
  <c r="H185" i="1" s="1"/>
  <c r="G750" i="1"/>
  <c r="H752" i="1" s="1"/>
  <c r="G714" i="1"/>
  <c r="H716" i="1" s="1"/>
  <c r="G366" i="1"/>
  <c r="H368" i="1" s="1"/>
  <c r="G369" i="1"/>
  <c r="H371" i="1" s="1"/>
  <c r="G918" i="1"/>
  <c r="H920" i="1" s="1"/>
  <c r="G300" i="1"/>
  <c r="H302" i="1" s="1"/>
  <c r="G688" i="1"/>
  <c r="H690" i="1" s="1"/>
  <c r="G427" i="1"/>
  <c r="H429" i="1" s="1"/>
  <c r="G695" i="1"/>
  <c r="H697" i="1" s="1"/>
  <c r="G294" i="1"/>
  <c r="H296" i="1" s="1"/>
  <c r="G581" i="1"/>
  <c r="H583" i="1" s="1"/>
  <c r="K304" i="9"/>
  <c r="K289" i="9"/>
  <c r="G916" i="1"/>
  <c r="H918" i="1" s="1"/>
  <c r="G917" i="1"/>
  <c r="H919" i="1" s="1"/>
  <c r="K694" i="9"/>
  <c r="G554" i="1"/>
  <c r="H556" i="1" s="1"/>
  <c r="K943" i="9"/>
  <c r="K402" i="9"/>
  <c r="K231" i="9"/>
  <c r="K183" i="9"/>
  <c r="K422" i="9"/>
  <c r="K744" i="9"/>
  <c r="K671" i="9"/>
  <c r="K813" i="9"/>
  <c r="K944" i="9"/>
  <c r="G745" i="1"/>
  <c r="H747" i="1" s="1"/>
  <c r="K557" i="9"/>
  <c r="K292" i="9"/>
  <c r="K277" i="9"/>
  <c r="G619" i="1"/>
  <c r="H621" i="1" s="1"/>
  <c r="G114" i="1"/>
  <c r="H116" i="1" s="1"/>
  <c r="K682" i="9"/>
  <c r="G530" i="1"/>
  <c r="H532" i="1" s="1"/>
  <c r="K715" i="9"/>
  <c r="K894" i="9"/>
  <c r="K300" i="9"/>
  <c r="K784" i="9"/>
  <c r="G139" i="1"/>
  <c r="H141" i="1" s="1"/>
  <c r="G140" i="1"/>
  <c r="H142" i="1" s="1"/>
  <c r="G315" i="1"/>
  <c r="H317" i="1" s="1"/>
  <c r="K1030" i="9"/>
  <c r="G445" i="1"/>
  <c r="H447" i="1" s="1"/>
  <c r="G444" i="1"/>
  <c r="H446" i="1" s="1"/>
  <c r="G446" i="1"/>
  <c r="H448" i="1" s="1"/>
  <c r="K631" i="9"/>
  <c r="K882" i="9"/>
  <c r="L882" i="9" s="1"/>
  <c r="G767" i="8" s="1"/>
  <c r="K420" i="9"/>
  <c r="K747" i="9"/>
  <c r="K758" i="9"/>
  <c r="K936" i="9"/>
  <c r="K863" i="9"/>
  <c r="K285" i="9"/>
  <c r="K560" i="9"/>
  <c r="G289" i="1"/>
  <c r="H291" i="1" s="1"/>
  <c r="K1109" i="9"/>
  <c r="K340" i="9"/>
  <c r="K253" i="9"/>
  <c r="K1095" i="9"/>
  <c r="K1106" i="9"/>
  <c r="K242" i="9"/>
  <c r="K745" i="9"/>
  <c r="K419" i="9"/>
  <c r="K633" i="9"/>
  <c r="K764" i="9"/>
  <c r="K688" i="9"/>
  <c r="G609" i="1"/>
  <c r="H611" i="1" s="1"/>
  <c r="K1006" i="9"/>
  <c r="K1111" i="9"/>
  <c r="K247" i="9"/>
  <c r="K426" i="9"/>
  <c r="K302" i="9"/>
  <c r="K624" i="9"/>
  <c r="K551" i="9"/>
  <c r="G519" i="1"/>
  <c r="H521" i="1" s="1"/>
  <c r="G520" i="1"/>
  <c r="H522" i="1" s="1"/>
  <c r="K765" i="9"/>
  <c r="K896" i="9"/>
  <c r="G625" i="1"/>
  <c r="H627" i="1" s="1"/>
  <c r="K964" i="9"/>
  <c r="K781" i="9"/>
  <c r="K1045" i="9"/>
  <c r="G641" i="1"/>
  <c r="H643" i="1" s="1"/>
  <c r="K1041" i="9"/>
  <c r="K841" i="9"/>
  <c r="G744" i="1"/>
  <c r="H746" i="1" s="1"/>
  <c r="K281" i="9"/>
  <c r="K711" i="9"/>
  <c r="K1010" i="9"/>
  <c r="K362" i="9"/>
  <c r="K586" i="9"/>
  <c r="G350" i="1"/>
  <c r="H352" i="1" s="1"/>
  <c r="K119" i="9"/>
  <c r="K587" i="9"/>
  <c r="K1051" i="9"/>
  <c r="K342" i="9"/>
  <c r="K801" i="9"/>
  <c r="G206" i="1"/>
  <c r="H208" i="1" s="1"/>
  <c r="K689" i="9"/>
  <c r="K214" i="9"/>
  <c r="K975" i="9"/>
  <c r="K338" i="9"/>
  <c r="K490" i="9"/>
  <c r="K408" i="9"/>
  <c r="K540" i="9"/>
  <c r="K1027" i="9"/>
  <c r="K817" i="9"/>
  <c r="K884" i="9"/>
  <c r="K953" i="9"/>
  <c r="K384" i="9"/>
  <c r="K221" i="9"/>
  <c r="G620" i="1"/>
  <c r="H622" i="1" s="1"/>
  <c r="G334" i="1"/>
  <c r="H336" i="1" s="1"/>
  <c r="G957" i="1"/>
  <c r="H959" i="1" s="1"/>
  <c r="K356" i="9"/>
  <c r="K1012" i="9"/>
  <c r="K226" i="9"/>
  <c r="K792" i="9"/>
  <c r="K489" i="9"/>
  <c r="K621" i="9"/>
  <c r="K567" i="9"/>
  <c r="G214" i="1"/>
  <c r="H216" i="1" s="1"/>
  <c r="G469" i="1"/>
  <c r="H471" i="1" s="1"/>
  <c r="G1026" i="1"/>
  <c r="H1028" i="1" s="1"/>
  <c r="G234" i="1"/>
  <c r="H236" i="1" s="1"/>
  <c r="G225" i="1"/>
  <c r="H227" i="1" s="1"/>
  <c r="G556" i="1"/>
  <c r="H558" i="1" s="1"/>
  <c r="G838" i="1"/>
  <c r="H840" i="1" s="1"/>
  <c r="G725" i="1"/>
  <c r="H727" i="1" s="1"/>
  <c r="G276" i="1"/>
  <c r="H278" i="1" s="1"/>
  <c r="G472" i="1"/>
  <c r="H474" i="1" s="1"/>
  <c r="G600" i="1"/>
  <c r="H602" i="1" s="1"/>
  <c r="G107" i="1"/>
  <c r="H109" i="1" s="1"/>
  <c r="G764" i="1"/>
  <c r="H766" i="1" s="1"/>
  <c r="G592" i="1"/>
  <c r="H594" i="1" s="1"/>
  <c r="G382" i="1"/>
  <c r="H384" i="1" s="1"/>
  <c r="G993" i="1"/>
  <c r="H995" i="1" s="1"/>
  <c r="G679" i="1"/>
  <c r="H681" i="1" s="1"/>
  <c r="G268" i="1"/>
  <c r="H270" i="1" s="1"/>
  <c r="G852" i="1"/>
  <c r="H854" i="1" s="1"/>
  <c r="G112" i="1"/>
  <c r="H114" i="1" s="1"/>
  <c r="G712" i="1"/>
  <c r="H714" i="1" s="1"/>
  <c r="G553" i="1"/>
  <c r="H555" i="1" s="1"/>
  <c r="G643" i="1"/>
  <c r="H645" i="1" s="1"/>
  <c r="G748" i="1"/>
  <c r="H750" i="1" s="1"/>
  <c r="G639" i="1"/>
  <c r="H641" i="1" s="1"/>
  <c r="G1018" i="1"/>
  <c r="H1020" i="1" s="1"/>
  <c r="G342" i="1"/>
  <c r="H344" i="1" s="1"/>
  <c r="G241" i="1"/>
  <c r="H243" i="1" s="1"/>
  <c r="G755" i="1"/>
  <c r="H757" i="1" s="1"/>
  <c r="G340" i="1"/>
  <c r="H342" i="1" s="1"/>
  <c r="G283" i="1"/>
  <c r="H285" i="1" s="1"/>
  <c r="G983" i="1"/>
  <c r="H985" i="1" s="1"/>
  <c r="G411" i="1"/>
  <c r="H413" i="1" s="1"/>
  <c r="G402" i="1"/>
  <c r="H404" i="1" s="1"/>
  <c r="G291" i="1"/>
  <c r="H293" i="1" s="1"/>
  <c r="G758" i="1"/>
  <c r="H760" i="1" s="1"/>
  <c r="G128" i="1"/>
  <c r="H130" i="1" s="1"/>
  <c r="K1096" i="9"/>
  <c r="K232" i="9"/>
  <c r="K217" i="9"/>
  <c r="G631" i="1"/>
  <c r="H633" i="1" s="1"/>
  <c r="G844" i="1"/>
  <c r="H846" i="1" s="1"/>
  <c r="K622" i="9"/>
  <c r="G754" i="1"/>
  <c r="H756" i="1" s="1"/>
  <c r="K871" i="9"/>
  <c r="K330" i="9"/>
  <c r="K350" i="9"/>
  <c r="K672" i="9"/>
  <c r="K599" i="9"/>
  <c r="K741" i="9"/>
  <c r="K872" i="9"/>
  <c r="G673" i="1"/>
  <c r="H675" i="1" s="1"/>
  <c r="K485" i="9"/>
  <c r="K1084" i="9"/>
  <c r="K220" i="9"/>
  <c r="K193" i="9"/>
  <c r="G618" i="1"/>
  <c r="H620" i="1" s="1"/>
  <c r="K610" i="9"/>
  <c r="G458" i="1"/>
  <c r="H460" i="1" s="1"/>
  <c r="K643" i="9"/>
  <c r="K822" i="9"/>
  <c r="K370" i="9"/>
  <c r="K712" i="9"/>
  <c r="G67" i="1"/>
  <c r="H69" i="1" s="1"/>
  <c r="G245" i="1"/>
  <c r="H247" i="1" s="1"/>
  <c r="K958" i="9"/>
  <c r="G374" i="1"/>
  <c r="H376" i="1" s="1"/>
  <c r="K559" i="9"/>
  <c r="K810" i="9"/>
  <c r="K276" i="9"/>
  <c r="K675" i="9"/>
  <c r="K686" i="9"/>
  <c r="K864" i="9"/>
  <c r="K791" i="9"/>
  <c r="K1077" i="9"/>
  <c r="K213" i="9"/>
  <c r="K488" i="9"/>
  <c r="K1037" i="9"/>
  <c r="K268" i="9"/>
  <c r="K145" i="9"/>
  <c r="K1023" i="9"/>
  <c r="K1034" i="9"/>
  <c r="K347" i="9"/>
  <c r="K561" i="9"/>
  <c r="K692" i="9"/>
  <c r="K616" i="9"/>
  <c r="G536" i="1"/>
  <c r="H538" i="1" s="1"/>
  <c r="K529" i="9"/>
  <c r="K204" i="9"/>
  <c r="K934" i="9"/>
  <c r="G722" i="1"/>
  <c r="H724" i="1" s="1"/>
  <c r="G923" i="1"/>
  <c r="H925" i="1" s="1"/>
  <c r="G926" i="1"/>
  <c r="H928" i="1" s="1"/>
  <c r="G924" i="1"/>
  <c r="H926" i="1" s="1"/>
  <c r="G925" i="1"/>
  <c r="H927" i="1" s="1"/>
  <c r="K1039" i="9"/>
  <c r="K354" i="9"/>
  <c r="K1083" i="9"/>
  <c r="K1094" i="9"/>
  <c r="K230" i="9"/>
  <c r="K552" i="9"/>
  <c r="K479" i="9"/>
  <c r="G448" i="1"/>
  <c r="H450" i="1" s="1"/>
  <c r="G447" i="1"/>
  <c r="H449" i="1" s="1"/>
  <c r="K693" i="9"/>
  <c r="K824" i="9"/>
  <c r="K892" i="9"/>
  <c r="G571" i="1"/>
  <c r="H573" i="1" s="1"/>
  <c r="K969" i="9"/>
  <c r="G230" i="1"/>
  <c r="H232" i="1" s="1"/>
  <c r="K1073" i="9"/>
  <c r="K209" i="9"/>
  <c r="K639" i="9"/>
  <c r="K937" i="9"/>
  <c r="K290" i="9"/>
  <c r="K514" i="9"/>
  <c r="G24" i="1"/>
  <c r="H26" i="1" s="1"/>
  <c r="K120" i="9"/>
  <c r="K515" i="9"/>
  <c r="K979" i="9"/>
  <c r="K270" i="9"/>
  <c r="K729" i="9"/>
  <c r="G134" i="1"/>
  <c r="H136" i="1" s="1"/>
  <c r="K617" i="9"/>
  <c r="K296" i="9"/>
  <c r="K903" i="9"/>
  <c r="K266" i="9"/>
  <c r="K418" i="9"/>
  <c r="K264" i="9"/>
  <c r="K251" i="9"/>
  <c r="K955" i="9"/>
  <c r="K122" i="9"/>
  <c r="K812" i="9"/>
  <c r="K881" i="9"/>
  <c r="K240" i="9"/>
  <c r="K395" i="9"/>
  <c r="K805" i="9"/>
  <c r="G621" i="1"/>
  <c r="H623" i="1" s="1"/>
  <c r="G333" i="1"/>
  <c r="H335" i="1" s="1"/>
  <c r="K1116" i="9"/>
  <c r="G958" i="1"/>
  <c r="H960" i="1" s="1"/>
  <c r="G453" i="1"/>
  <c r="H455" i="1" s="1"/>
  <c r="K212" i="9"/>
  <c r="K334" i="9"/>
  <c r="K883" i="9"/>
  <c r="K124" i="9"/>
  <c r="L124" i="9" s="1"/>
  <c r="G9" i="8" s="1"/>
  <c r="K740" i="9"/>
  <c r="L740" i="9" s="1"/>
  <c r="G625" i="8" s="1"/>
  <c r="K809" i="9"/>
  <c r="K310" i="9"/>
  <c r="K142" i="9"/>
  <c r="G138" i="1"/>
  <c r="H140" i="1" s="1"/>
  <c r="K360" i="9"/>
  <c r="K1044" i="9"/>
  <c r="G956" i="1"/>
  <c r="H958" i="1" s="1"/>
  <c r="G454" i="1"/>
  <c r="H456" i="1" s="1"/>
  <c r="K1005" i="9"/>
  <c r="K962" i="9"/>
  <c r="K967" i="9"/>
  <c r="K1057" i="9"/>
  <c r="K218" i="9"/>
  <c r="G766" i="1"/>
  <c r="H768" i="1" s="1"/>
  <c r="G461" i="1"/>
  <c r="H463" i="1" s="1"/>
  <c r="G731" i="1"/>
  <c r="H733" i="1" s="1"/>
  <c r="G771" i="1"/>
  <c r="H773" i="1" s="1"/>
  <c r="G233" i="1"/>
  <c r="H235" i="1" s="1"/>
  <c r="G994" i="1"/>
  <c r="H996" i="1" s="1"/>
  <c r="G111" i="1"/>
  <c r="H113" i="1" s="1"/>
  <c r="G719" i="1"/>
  <c r="H721" i="1" s="1"/>
  <c r="G563" i="1"/>
  <c r="H565" i="1" s="1"/>
  <c r="G284" i="1"/>
  <c r="H286" i="1" s="1"/>
  <c r="G280" i="1"/>
  <c r="H282" i="1" s="1"/>
  <c r="G239" i="1"/>
  <c r="H241" i="1" s="1"/>
  <c r="G331" i="1"/>
  <c r="H333" i="1" s="1"/>
  <c r="G711" i="1"/>
  <c r="H713" i="1" s="1"/>
  <c r="G475" i="1"/>
  <c r="H477" i="1" s="1"/>
  <c r="G384" i="1"/>
  <c r="H386" i="1" s="1"/>
  <c r="G585" i="1"/>
  <c r="H587" i="1" s="1"/>
  <c r="G1012" i="1"/>
  <c r="H1014" i="1" s="1"/>
  <c r="G648" i="1"/>
  <c r="H650" i="1" s="1"/>
  <c r="G650" i="1"/>
  <c r="H652" i="1" s="1"/>
  <c r="G1015" i="1"/>
  <c r="H1017" i="1" s="1"/>
  <c r="G756" i="1"/>
  <c r="H758" i="1" s="1"/>
  <c r="G595" i="1"/>
  <c r="H597" i="1" s="1"/>
  <c r="G579" i="1"/>
  <c r="H581" i="1" s="1"/>
  <c r="G409" i="1"/>
  <c r="H411" i="1" s="1"/>
  <c r="G1022" i="1"/>
  <c r="H1024" i="1" s="1"/>
  <c r="G573" i="1"/>
  <c r="H575" i="1" s="1"/>
  <c r="G1021" i="1"/>
  <c r="H1023" i="1" s="1"/>
  <c r="G122" i="1"/>
  <c r="H124" i="1" s="1"/>
  <c r="G121" i="1"/>
  <c r="H123" i="1" s="1"/>
  <c r="G401" i="1"/>
  <c r="H403" i="1" s="1"/>
  <c r="K952" i="9"/>
  <c r="K478" i="9"/>
  <c r="G338" i="1"/>
  <c r="H340" i="1" s="1"/>
  <c r="G614" i="1"/>
  <c r="H616" i="1" s="1"/>
  <c r="G612" i="1"/>
  <c r="H614" i="1" s="1"/>
  <c r="G613" i="1"/>
  <c r="H615" i="1" s="1"/>
  <c r="K727" i="9"/>
  <c r="K1050" i="9"/>
  <c r="K162" i="9"/>
  <c r="K1059" i="9"/>
  <c r="K1070" i="9"/>
  <c r="K528" i="9"/>
  <c r="K455" i="9"/>
  <c r="K597" i="9"/>
  <c r="K728" i="9"/>
  <c r="G529" i="1"/>
  <c r="H531" i="1" s="1"/>
  <c r="K341" i="9"/>
  <c r="K940" i="9"/>
  <c r="G546" i="1"/>
  <c r="H548" i="1" s="1"/>
  <c r="G616" i="1"/>
  <c r="H618" i="1" s="1"/>
  <c r="G617" i="1"/>
  <c r="H619" i="1" s="1"/>
  <c r="K466" i="9"/>
  <c r="G314" i="1"/>
  <c r="H316" i="1" s="1"/>
  <c r="K499" i="9"/>
  <c r="K678" i="9"/>
  <c r="K452" i="9"/>
  <c r="L452" i="9" s="1"/>
  <c r="G337" i="8" s="1"/>
  <c r="K568" i="9"/>
  <c r="G560" i="1"/>
  <c r="H562" i="1" s="1"/>
  <c r="K481" i="9"/>
  <c r="G965" i="1"/>
  <c r="H967" i="1" s="1"/>
  <c r="G964" i="1"/>
  <c r="H966" i="1" s="1"/>
  <c r="G963" i="1"/>
  <c r="H965" i="1" s="1"/>
  <c r="K814" i="9"/>
  <c r="K997" i="9"/>
  <c r="K697" i="9"/>
  <c r="K415" i="9"/>
  <c r="K666" i="9"/>
  <c r="K428" i="9"/>
  <c r="K531" i="9"/>
  <c r="K542" i="9"/>
  <c r="K720" i="9"/>
  <c r="K647" i="9"/>
  <c r="K933" i="9"/>
  <c r="G216" i="1"/>
  <c r="H218" i="1" s="1"/>
  <c r="K893" i="9"/>
  <c r="K988" i="9"/>
  <c r="K879" i="9"/>
  <c r="K890" i="9"/>
  <c r="K1068" i="9"/>
  <c r="K1067" i="9"/>
  <c r="K191" i="9"/>
  <c r="K417" i="9"/>
  <c r="K548" i="9"/>
  <c r="K472" i="9"/>
  <c r="G392" i="1"/>
  <c r="H394" i="1" s="1"/>
  <c r="K385" i="9"/>
  <c r="K790" i="9"/>
  <c r="G778" i="1"/>
  <c r="H780" i="1" s="1"/>
  <c r="G781" i="1"/>
  <c r="H783" i="1" s="1"/>
  <c r="G779" i="1"/>
  <c r="H781" i="1" s="1"/>
  <c r="G780" i="1"/>
  <c r="H782" i="1" s="1"/>
  <c r="G782" i="1"/>
  <c r="H784" i="1" s="1"/>
  <c r="K895" i="9"/>
  <c r="K1074" i="9"/>
  <c r="K210" i="9"/>
  <c r="L210" i="9" s="1"/>
  <c r="G95" i="8" s="1"/>
  <c r="K939" i="9"/>
  <c r="K950" i="9"/>
  <c r="K335" i="9"/>
  <c r="G304" i="1"/>
  <c r="H306" i="1" s="1"/>
  <c r="K549" i="9"/>
  <c r="K680" i="9"/>
  <c r="K1013" i="9"/>
  <c r="K748" i="9"/>
  <c r="K825" i="9"/>
  <c r="K1076" i="9"/>
  <c r="G528" i="1"/>
  <c r="H530" i="1" s="1"/>
  <c r="K929" i="9"/>
  <c r="K262" i="9"/>
  <c r="G208" i="1"/>
  <c r="H210" i="1" s="1"/>
  <c r="K495" i="9"/>
  <c r="K866" i="9"/>
  <c r="K589" i="9"/>
  <c r="K163" i="9"/>
  <c r="K1020" i="9"/>
  <c r="K371" i="9"/>
  <c r="K835" i="9"/>
  <c r="K990" i="9"/>
  <c r="K585" i="9"/>
  <c r="G61" i="1"/>
  <c r="H63" i="1" s="1"/>
  <c r="G60" i="1"/>
  <c r="H62" i="1" s="1"/>
  <c r="K473" i="9"/>
  <c r="G623" i="1"/>
  <c r="H625" i="1" s="1"/>
  <c r="K759" i="9"/>
  <c r="K986" i="9"/>
  <c r="K245" i="9"/>
  <c r="K416" i="9"/>
  <c r="K811" i="9"/>
  <c r="K125" i="9"/>
  <c r="K684" i="9"/>
  <c r="K668" i="9"/>
  <c r="G336" i="1"/>
  <c r="H338" i="1" s="1"/>
  <c r="K737" i="9"/>
  <c r="K392" i="9"/>
  <c r="K141" i="9"/>
  <c r="G137" i="1"/>
  <c r="H139" i="1" s="1"/>
  <c r="K216" i="9"/>
  <c r="K1086" i="9"/>
  <c r="K972" i="9"/>
  <c r="G959" i="1"/>
  <c r="H961" i="1" s="1"/>
  <c r="K750" i="9"/>
  <c r="K603" i="9"/>
  <c r="K282" i="9"/>
  <c r="K752" i="9"/>
  <c r="K336" i="9"/>
  <c r="K831" i="9"/>
  <c r="G567" i="1"/>
  <c r="H569" i="1" s="1"/>
  <c r="G682" i="1"/>
  <c r="H684" i="1" s="1"/>
  <c r="G319" i="1"/>
  <c r="H321" i="1" s="1"/>
  <c r="G843" i="1"/>
  <c r="H845" i="1" s="1"/>
  <c r="G228" i="1"/>
  <c r="H230" i="1" s="1"/>
  <c r="G846" i="1"/>
  <c r="H848" i="1" s="1"/>
  <c r="G373" i="1"/>
  <c r="H375" i="1" s="1"/>
  <c r="G1017" i="1"/>
  <c r="H1019" i="1" s="1"/>
  <c r="G1023" i="1"/>
  <c r="H1025" i="1" s="1"/>
  <c r="G1027" i="1"/>
  <c r="H1029" i="1" s="1"/>
  <c r="G380" i="1"/>
  <c r="H382" i="1" s="1"/>
  <c r="G767" i="1"/>
  <c r="H769" i="1" s="1"/>
  <c r="G339" i="1"/>
  <c r="H341" i="1" s="1"/>
  <c r="G736" i="1"/>
  <c r="H738" i="1" s="1"/>
  <c r="G576" i="1"/>
  <c r="H578" i="1" s="1"/>
  <c r="G406" i="1"/>
  <c r="H408" i="1" s="1"/>
  <c r="G873" i="1"/>
  <c r="H875" i="1" s="1"/>
  <c r="G540" i="1"/>
  <c r="H542" i="1" s="1"/>
  <c r="G298" i="1"/>
  <c r="H300" i="1" s="1"/>
  <c r="G1020" i="1"/>
  <c r="H1022" i="1" s="1"/>
  <c r="G580" i="1"/>
  <c r="H582" i="1" s="1"/>
  <c r="G910" i="1"/>
  <c r="H912" i="1" s="1"/>
  <c r="G542" i="1"/>
  <c r="H544" i="1" s="1"/>
  <c r="K880" i="9"/>
  <c r="G308" i="1"/>
  <c r="H310" i="1" s="1"/>
  <c r="G628" i="1"/>
  <c r="H630" i="1" s="1"/>
  <c r="G629" i="1"/>
  <c r="H631" i="1" s="1"/>
  <c r="K406" i="9"/>
  <c r="K655" i="9"/>
  <c r="K978" i="9"/>
  <c r="K197" i="9"/>
  <c r="K987" i="9"/>
  <c r="K998" i="9"/>
  <c r="G307" i="1"/>
  <c r="H309" i="1" s="1"/>
  <c r="K144" i="9"/>
  <c r="K383" i="9"/>
  <c r="K525" i="9"/>
  <c r="K656" i="9"/>
  <c r="G457" i="1"/>
  <c r="H459" i="1" s="1"/>
  <c r="K269" i="9"/>
  <c r="K868" i="9"/>
  <c r="K190" i="9"/>
  <c r="K985" i="9"/>
  <c r="K427" i="9"/>
  <c r="K606" i="9"/>
  <c r="K308" i="9"/>
  <c r="K496" i="9"/>
  <c r="K409" i="9"/>
  <c r="K742" i="9"/>
  <c r="K343" i="9"/>
  <c r="K594" i="9"/>
  <c r="K284" i="9"/>
  <c r="K459" i="9"/>
  <c r="K470" i="9"/>
  <c r="K648" i="9"/>
  <c r="K575" i="9"/>
  <c r="K861" i="9"/>
  <c r="G142" i="1"/>
  <c r="H144" i="1" s="1"/>
  <c r="G141" i="1"/>
  <c r="H143" i="1" s="1"/>
  <c r="G144" i="1"/>
  <c r="H146" i="1" s="1"/>
  <c r="G145" i="1"/>
  <c r="H147" i="1" s="1"/>
  <c r="G143" i="1"/>
  <c r="H145" i="1" s="1"/>
  <c r="K821" i="9"/>
  <c r="K916" i="9"/>
  <c r="G955" i="1"/>
  <c r="H957" i="1" s="1"/>
  <c r="G523" i="1"/>
  <c r="H525" i="1" s="1"/>
  <c r="K807" i="9"/>
  <c r="K818" i="9"/>
  <c r="K996" i="9"/>
  <c r="K995" i="9"/>
  <c r="K345" i="9"/>
  <c r="K188" i="9"/>
  <c r="K400" i="9"/>
  <c r="G321" i="1"/>
  <c r="H323" i="1" s="1"/>
  <c r="K313" i="9"/>
  <c r="G941" i="1"/>
  <c r="H943" i="1" s="1"/>
  <c r="G220" i="1"/>
  <c r="H222" i="1" s="1"/>
  <c r="K718" i="9"/>
  <c r="K823" i="9"/>
  <c r="K1002" i="9"/>
  <c r="K949" i="9"/>
  <c r="K867" i="9"/>
  <c r="K878" i="9"/>
  <c r="K1127" i="9"/>
  <c r="K263" i="9"/>
  <c r="K477" i="9"/>
  <c r="K608" i="9"/>
  <c r="G337" i="1"/>
  <c r="H339" i="1" s="1"/>
  <c r="K941" i="9"/>
  <c r="K676" i="9"/>
  <c r="K753" i="9"/>
  <c r="K1004" i="9"/>
  <c r="G456" i="1"/>
  <c r="H458" i="1" s="1"/>
  <c r="K857" i="9"/>
  <c r="K344" i="9"/>
  <c r="G207" i="1"/>
  <c r="H209" i="1" s="1"/>
  <c r="K202" i="9"/>
  <c r="K793" i="9"/>
  <c r="K194" i="9"/>
  <c r="K948" i="9"/>
  <c r="K299" i="9"/>
  <c r="K763" i="9"/>
  <c r="K918" i="9"/>
  <c r="K756" i="9"/>
  <c r="K513" i="9"/>
  <c r="G62" i="1"/>
  <c r="H64" i="1" s="1"/>
  <c r="K401" i="9"/>
  <c r="K687" i="9"/>
  <c r="L687" i="9" s="1"/>
  <c r="G572" i="8" s="1"/>
  <c r="K914" i="9"/>
  <c r="K1066" i="9"/>
  <c r="K126" i="9"/>
  <c r="K127" i="9"/>
  <c r="K272" i="9"/>
  <c r="K739" i="9"/>
  <c r="K396" i="9"/>
  <c r="K726" i="9"/>
  <c r="K596" i="9"/>
  <c r="G264" i="1"/>
  <c r="H266" i="1" s="1"/>
  <c r="K665" i="9"/>
  <c r="K248" i="9"/>
  <c r="K286" i="9"/>
  <c r="G812" i="1"/>
  <c r="H814" i="1" s="1"/>
  <c r="G455" i="1"/>
  <c r="H457" i="1" s="1"/>
  <c r="G261" i="1"/>
  <c r="H263" i="1" s="1"/>
  <c r="K487" i="9"/>
  <c r="K123" i="9"/>
  <c r="K1022" i="9"/>
  <c r="G481" i="1"/>
  <c r="H483" i="1" s="1"/>
  <c r="K1001" i="9"/>
  <c r="K442" i="9"/>
  <c r="K1092" i="9"/>
  <c r="K1058" i="9"/>
  <c r="G489" i="1"/>
  <c r="H491" i="1" s="1"/>
  <c r="G1006" i="1"/>
  <c r="H1008" i="1" s="1"/>
  <c r="G760" i="1"/>
  <c r="H762" i="1" s="1"/>
  <c r="G479" i="1"/>
  <c r="H481" i="1" s="1"/>
  <c r="G713" i="1"/>
  <c r="H715" i="1" s="1"/>
  <c r="G611" i="1"/>
  <c r="H613" i="1" s="1"/>
  <c r="G835" i="1"/>
  <c r="H837" i="1" s="1"/>
  <c r="G323" i="1"/>
  <c r="H325" i="1" s="1"/>
  <c r="G466" i="1"/>
  <c r="H468" i="1" s="1"/>
  <c r="G674" i="1"/>
  <c r="H676" i="1" s="1"/>
  <c r="G221" i="1"/>
  <c r="H223" i="1" s="1"/>
  <c r="G460" i="1"/>
  <c r="H462" i="1" s="1"/>
  <c r="G488" i="1"/>
  <c r="H490" i="1" s="1"/>
  <c r="G681" i="1"/>
  <c r="H683" i="1" s="1"/>
  <c r="G115" i="1"/>
  <c r="H117" i="1" s="1"/>
  <c r="G117" i="1"/>
  <c r="H119" i="1" s="1"/>
  <c r="G552" i="1"/>
  <c r="H554" i="1" s="1"/>
  <c r="G282" i="1"/>
  <c r="H284" i="1" s="1"/>
  <c r="G231" i="1"/>
  <c r="H233" i="1" s="1"/>
  <c r="G584" i="1"/>
  <c r="H586" i="1" s="1"/>
  <c r="G583" i="1"/>
  <c r="H585" i="1" s="1"/>
  <c r="G586" i="1"/>
  <c r="H588" i="1" s="1"/>
  <c r="G763" i="1"/>
  <c r="H765" i="1" s="1"/>
  <c r="G1029" i="1"/>
  <c r="H1031" i="1" s="1"/>
  <c r="G591" i="1"/>
  <c r="H593" i="1" s="1"/>
  <c r="G201" i="1"/>
  <c r="H203" i="1" s="1"/>
  <c r="G590" i="1"/>
  <c r="H592" i="1" s="1"/>
  <c r="G295" i="1"/>
  <c r="H297" i="1" s="1"/>
  <c r="G290" i="1"/>
  <c r="H292" i="1" s="1"/>
  <c r="G982" i="1"/>
  <c r="H984" i="1" s="1"/>
  <c r="G116" i="1"/>
  <c r="H118" i="1" s="1"/>
  <c r="G130" i="1"/>
  <c r="H132" i="1" s="1"/>
  <c r="G120" i="1"/>
  <c r="H122" i="1" s="1"/>
  <c r="G992" i="1"/>
  <c r="H994" i="1" s="1"/>
  <c r="G301" i="1"/>
  <c r="H303" i="1" s="1"/>
  <c r="K808" i="9"/>
  <c r="K721" i="9"/>
  <c r="K583" i="9"/>
  <c r="K906" i="9"/>
  <c r="K468" i="9"/>
  <c r="K915" i="9"/>
  <c r="K926" i="9"/>
  <c r="K613" i="9"/>
  <c r="K311" i="9"/>
  <c r="K453" i="9"/>
  <c r="K584" i="9"/>
  <c r="G385" i="1"/>
  <c r="H387" i="1" s="1"/>
  <c r="K1061" i="9"/>
  <c r="K185" i="9"/>
  <c r="K796" i="9"/>
  <c r="G223" i="1"/>
  <c r="H225" i="1" s="1"/>
  <c r="G224" i="1"/>
  <c r="H226" i="1" s="1"/>
  <c r="K355" i="9"/>
  <c r="K534" i="9"/>
  <c r="K351" i="9"/>
  <c r="K424" i="9"/>
  <c r="K337" i="9"/>
  <c r="G819" i="1"/>
  <c r="H821" i="1" s="1"/>
  <c r="K670" i="9"/>
  <c r="G950" i="1"/>
  <c r="H952" i="1" s="1"/>
  <c r="G948" i="1"/>
  <c r="H950" i="1" s="1"/>
  <c r="G949" i="1"/>
  <c r="H951" i="1" s="1"/>
  <c r="K271" i="9"/>
  <c r="K522" i="9"/>
  <c r="K327" i="9"/>
  <c r="K135" i="9"/>
  <c r="K398" i="9"/>
  <c r="K576" i="9"/>
  <c r="K503" i="9"/>
  <c r="K789" i="9"/>
  <c r="K1064" i="9"/>
  <c r="G146" i="1"/>
  <c r="H148" i="1" s="1"/>
  <c r="K749" i="9"/>
  <c r="K844" i="9"/>
  <c r="G200" i="1"/>
  <c r="H202" i="1" s="1"/>
  <c r="G953" i="1"/>
  <c r="H955" i="1" s="1"/>
  <c r="G954" i="1"/>
  <c r="H956" i="1" s="1"/>
  <c r="G522" i="1"/>
  <c r="H524" i="1" s="1"/>
  <c r="G521" i="1"/>
  <c r="H523" i="1" s="1"/>
  <c r="K735" i="9"/>
  <c r="L735" i="9" s="1"/>
  <c r="G620" i="8" s="1"/>
  <c r="K746" i="9"/>
  <c r="K924" i="9"/>
  <c r="K923" i="9"/>
  <c r="K273" i="9"/>
  <c r="K328" i="9"/>
  <c r="K241" i="9"/>
  <c r="K646" i="9"/>
  <c r="G636" i="1"/>
  <c r="H638" i="1" s="1"/>
  <c r="G638" i="1"/>
  <c r="H640" i="1" s="1"/>
  <c r="G634" i="1"/>
  <c r="H636" i="1" s="1"/>
  <c r="G635" i="1"/>
  <c r="H637" i="1" s="1"/>
  <c r="G637" i="1"/>
  <c r="H639" i="1" s="1"/>
  <c r="K751" i="9"/>
  <c r="K930" i="9"/>
  <c r="K372" i="9"/>
  <c r="K795" i="9"/>
  <c r="K806" i="9"/>
  <c r="K1128" i="9"/>
  <c r="K1055" i="9"/>
  <c r="K405" i="9"/>
  <c r="K536" i="9"/>
  <c r="G266" i="1"/>
  <c r="H268" i="1" s="1"/>
  <c r="K869" i="9"/>
  <c r="K604" i="9"/>
  <c r="K681" i="9"/>
  <c r="K932" i="9"/>
  <c r="G85" i="1"/>
  <c r="H87" i="1" s="1"/>
  <c r="G81" i="1"/>
  <c r="H83" i="1" s="1"/>
  <c r="G84" i="1"/>
  <c r="H86" i="1" s="1"/>
  <c r="K785" i="9"/>
  <c r="K387" i="9"/>
  <c r="K205" i="9"/>
  <c r="K794" i="9"/>
  <c r="K1090" i="9"/>
  <c r="G349" i="1"/>
  <c r="H351" i="1" s="1"/>
  <c r="K876" i="9"/>
  <c r="K1091" i="9"/>
  <c r="K227" i="9"/>
  <c r="K691" i="9"/>
  <c r="K846" i="9"/>
  <c r="K683" i="9"/>
  <c r="K440" i="9"/>
  <c r="K441" i="9"/>
  <c r="K329" i="9"/>
  <c r="K828" i="9"/>
  <c r="K615" i="9"/>
  <c r="K842" i="9"/>
  <c r="K994" i="9"/>
  <c r="K130" i="9"/>
  <c r="K315" i="9"/>
  <c r="K667" i="9"/>
  <c r="K252" i="9"/>
  <c r="K121" i="9"/>
  <c r="K524" i="9"/>
  <c r="K1117" i="9"/>
  <c r="K593" i="9"/>
  <c r="K291" i="9"/>
  <c r="K612" i="9"/>
  <c r="K368" i="9"/>
  <c r="K169" i="9"/>
  <c r="K480" i="9"/>
  <c r="G815" i="1"/>
  <c r="H817" i="1" s="1"/>
  <c r="K527" i="9"/>
  <c r="K538" i="9"/>
  <c r="K719" i="9"/>
  <c r="K951" i="9"/>
  <c r="K862" i="9"/>
  <c r="K407" i="9"/>
  <c r="K545" i="9"/>
  <c r="G716" i="1"/>
  <c r="H718" i="1" s="1"/>
  <c r="G723" i="1"/>
  <c r="H725" i="1" s="1"/>
  <c r="G285" i="1"/>
  <c r="H287" i="1" s="1"/>
  <c r="G320" i="1"/>
  <c r="H322" i="1" s="1"/>
  <c r="G718" i="1"/>
  <c r="H720" i="1" s="1"/>
  <c r="G557" i="1"/>
  <c r="H559" i="1" s="1"/>
  <c r="G467" i="1"/>
  <c r="H469" i="1" s="1"/>
  <c r="G668" i="1"/>
  <c r="H670" i="1" s="1"/>
  <c r="G491" i="1"/>
  <c r="H493" i="1" s="1"/>
  <c r="G562" i="1"/>
  <c r="H564" i="1" s="1"/>
  <c r="G329" i="1"/>
  <c r="H331" i="1" s="1"/>
  <c r="G279" i="1"/>
  <c r="H281" i="1" s="1"/>
  <c r="G555" i="1"/>
  <c r="H557" i="1" s="1"/>
  <c r="G769" i="1"/>
  <c r="H771" i="1" s="1"/>
  <c r="G700" i="1"/>
  <c r="H702" i="1" s="1"/>
  <c r="G243" i="1"/>
  <c r="H245" i="1" s="1"/>
  <c r="G368" i="1"/>
  <c r="H370" i="1" s="1"/>
  <c r="G358" i="1"/>
  <c r="H360" i="1" s="1"/>
  <c r="G1033" i="1"/>
  <c r="H1035" i="1" s="1"/>
  <c r="G251" i="1"/>
  <c r="H253" i="1" s="1"/>
  <c r="G886" i="1"/>
  <c r="H888" i="1" s="1"/>
  <c r="G853" i="1"/>
  <c r="H855" i="1" s="1"/>
  <c r="G292" i="1"/>
  <c r="H294" i="1" s="1"/>
  <c r="G541" i="1"/>
  <c r="H543" i="1" s="1"/>
  <c r="G533" i="1"/>
  <c r="H535" i="1" s="1"/>
  <c r="G675" i="1"/>
  <c r="H677" i="1" s="1"/>
  <c r="G977" i="1"/>
  <c r="H979" i="1" s="1"/>
  <c r="G976" i="1"/>
  <c r="H978" i="1" s="1"/>
  <c r="K736" i="9"/>
  <c r="K1126" i="9"/>
  <c r="G124" i="1"/>
  <c r="H126" i="1" s="1"/>
  <c r="G397" i="1"/>
  <c r="H399" i="1" s="1"/>
  <c r="G398" i="1"/>
  <c r="H400" i="1" s="1"/>
  <c r="G396" i="1"/>
  <c r="H398" i="1" s="1"/>
  <c r="K511" i="9"/>
  <c r="K834" i="9"/>
  <c r="K324" i="9"/>
  <c r="K843" i="9"/>
  <c r="K854" i="9"/>
  <c r="K1103" i="9"/>
  <c r="K239" i="9"/>
  <c r="K577" i="9"/>
  <c r="K381" i="9"/>
  <c r="K512" i="9"/>
  <c r="G313" i="1"/>
  <c r="H315" i="1" s="1"/>
  <c r="K989" i="9"/>
  <c r="K456" i="9"/>
  <c r="K724" i="9"/>
  <c r="G403" i="1"/>
  <c r="H405" i="1" s="1"/>
  <c r="G400" i="1"/>
  <c r="H402" i="1" s="1"/>
  <c r="K1114" i="9"/>
  <c r="G962" i="1"/>
  <c r="H964" i="1" s="1"/>
  <c r="K283" i="9"/>
  <c r="K462" i="9"/>
  <c r="K352" i="9"/>
  <c r="K265" i="9"/>
  <c r="K598" i="9"/>
  <c r="G877" i="1"/>
  <c r="H879" i="1" s="1"/>
  <c r="G876" i="1"/>
  <c r="H878" i="1" s="1"/>
  <c r="K1063" i="9"/>
  <c r="K187" i="9"/>
  <c r="K450" i="9"/>
  <c r="K326" i="9"/>
  <c r="K504" i="9"/>
  <c r="K431" i="9"/>
  <c r="K717" i="9"/>
  <c r="K992" i="9"/>
  <c r="G721" i="1"/>
  <c r="H723" i="1" s="1"/>
  <c r="G69" i="1"/>
  <c r="H71" i="1" s="1"/>
  <c r="K677" i="9"/>
  <c r="K772" i="9"/>
  <c r="G883" i="1"/>
  <c r="H885" i="1" s="1"/>
  <c r="G451" i="1"/>
  <c r="H453" i="1" s="1"/>
  <c r="K663" i="9"/>
  <c r="K674" i="9"/>
  <c r="K852" i="9"/>
  <c r="K851" i="9"/>
  <c r="K1065" i="9"/>
  <c r="K1120" i="9"/>
  <c r="K256" i="9"/>
  <c r="K1069" i="9"/>
  <c r="K574" i="9"/>
  <c r="G362" i="1"/>
  <c r="H364" i="1" s="1"/>
  <c r="G566" i="1"/>
  <c r="H568" i="1" s="1"/>
  <c r="K679" i="9"/>
  <c r="K858" i="9"/>
  <c r="K228" i="9"/>
  <c r="K723" i="9"/>
  <c r="K734" i="9"/>
  <c r="K1056" i="9"/>
  <c r="K983" i="9"/>
  <c r="G951" i="1"/>
  <c r="H953" i="1" s="1"/>
  <c r="G952" i="1"/>
  <c r="H954" i="1" s="1"/>
  <c r="K333" i="9"/>
  <c r="K164" i="9"/>
  <c r="G265" i="1"/>
  <c r="H267" i="1" s="1"/>
  <c r="K797" i="9"/>
  <c r="K532" i="9"/>
  <c r="K913" i="9"/>
  <c r="K609" i="9"/>
  <c r="K860" i="9"/>
  <c r="G86" i="1"/>
  <c r="H88" i="1" s="1"/>
  <c r="G312" i="1"/>
  <c r="H314" i="1" s="1"/>
  <c r="K713" i="9"/>
  <c r="K243" i="9"/>
  <c r="K206" i="9"/>
  <c r="K722" i="9"/>
  <c r="K1018" i="9"/>
  <c r="K170" i="9"/>
  <c r="K901" i="9"/>
  <c r="K804" i="9"/>
  <c r="K1019" i="9"/>
  <c r="K709" i="9"/>
  <c r="K619" i="9"/>
  <c r="K774" i="9"/>
  <c r="L774" i="9" s="1"/>
  <c r="G659" i="8" s="1"/>
  <c r="K467" i="9"/>
  <c r="K369" i="9"/>
  <c r="K1121" i="9"/>
  <c r="K257" i="9"/>
  <c r="G63" i="1"/>
  <c r="H65" i="1" s="1"/>
  <c r="K543" i="9"/>
  <c r="K770" i="9"/>
  <c r="K922" i="9"/>
  <c r="G129" i="1"/>
  <c r="H131" i="1" s="1"/>
  <c r="K133" i="9"/>
  <c r="K595" i="9"/>
  <c r="K322" i="9"/>
  <c r="K178" i="9"/>
  <c r="K139" i="9"/>
  <c r="G984" i="1"/>
  <c r="H986" i="1" s="1"/>
  <c r="K521" i="9"/>
  <c r="K1021" i="9"/>
  <c r="K224" i="9"/>
  <c r="K685" i="9"/>
  <c r="K899" i="9"/>
  <c r="G813" i="1"/>
  <c r="H815" i="1" s="1"/>
  <c r="G311" i="1"/>
  <c r="H313" i="1" s="1"/>
  <c r="K571" i="9"/>
  <c r="G633" i="1"/>
  <c r="H635" i="1" s="1"/>
  <c r="G632" i="1"/>
  <c r="H634" i="1" s="1"/>
  <c r="K1060" i="9"/>
  <c r="K275" i="9"/>
  <c r="K1085" i="9"/>
  <c r="K339" i="9"/>
  <c r="G483" i="1"/>
  <c r="H485" i="1" s="1"/>
  <c r="G850" i="1"/>
  <c r="H852" i="1" s="1"/>
  <c r="G773" i="1"/>
  <c r="H775" i="1" s="1"/>
  <c r="G211" i="1"/>
  <c r="H213" i="1" s="1"/>
  <c r="G209" i="1"/>
  <c r="H211" i="1" s="1"/>
  <c r="G672" i="1"/>
  <c r="H674" i="1" s="1"/>
  <c r="G561" i="1"/>
  <c r="H563" i="1" s="1"/>
  <c r="G551" i="1"/>
  <c r="H553" i="1" s="1"/>
  <c r="G715" i="1"/>
  <c r="H717" i="1" s="1"/>
  <c r="G226" i="1"/>
  <c r="H228" i="1" s="1"/>
  <c r="G998" i="1"/>
  <c r="H1000" i="1" s="1"/>
  <c r="G227" i="1"/>
  <c r="H229" i="1" s="1"/>
  <c r="G708" i="1"/>
  <c r="H710" i="1" s="1"/>
  <c r="G543" i="1"/>
  <c r="H545" i="1" s="1"/>
  <c r="G589" i="1"/>
  <c r="H591" i="1" s="1"/>
  <c r="G238" i="1"/>
  <c r="H240" i="1" s="1"/>
  <c r="G235" i="1"/>
  <c r="H237" i="1" s="1"/>
  <c r="G357" i="1"/>
  <c r="H359" i="1" s="1"/>
  <c r="G1028" i="1"/>
  <c r="H1030" i="1" s="1"/>
  <c r="G236" i="1"/>
  <c r="H238" i="1" s="1"/>
  <c r="G494" i="1"/>
  <c r="H496" i="1" s="1"/>
  <c r="G407" i="1"/>
  <c r="H409" i="1" s="1"/>
  <c r="G582" i="1"/>
  <c r="H584" i="1" s="1"/>
  <c r="G408" i="1"/>
  <c r="H410" i="1" s="1"/>
  <c r="K664" i="9"/>
  <c r="K1054" i="9"/>
  <c r="G123" i="1"/>
  <c r="H125" i="1" s="1"/>
  <c r="G322" i="1"/>
  <c r="H324" i="1" s="1"/>
  <c r="K439" i="9"/>
  <c r="K762" i="9"/>
  <c r="K394" i="9"/>
  <c r="K771" i="9"/>
  <c r="K782" i="9"/>
  <c r="K1104" i="9"/>
  <c r="K1031" i="9"/>
  <c r="K309" i="9"/>
  <c r="K1129" i="9"/>
  <c r="K917" i="9"/>
  <c r="K312" i="9"/>
  <c r="K652" i="9"/>
  <c r="G717" i="1"/>
  <c r="H719" i="1" s="1"/>
  <c r="G79" i="1"/>
  <c r="H81" i="1" s="1"/>
  <c r="K1042" i="9"/>
  <c r="K1075" i="9"/>
  <c r="K211" i="9"/>
  <c r="K390" i="9"/>
  <c r="K280" i="9"/>
  <c r="G967" i="1"/>
  <c r="H969" i="1" s="1"/>
  <c r="G535" i="1"/>
  <c r="H537" i="1" s="1"/>
  <c r="G676" i="1"/>
  <c r="H678" i="1" s="1"/>
  <c r="K526" i="9"/>
  <c r="G806" i="1"/>
  <c r="H808" i="1" s="1"/>
  <c r="G805" i="1"/>
  <c r="H807" i="1" s="1"/>
  <c r="G804" i="1"/>
  <c r="H806" i="1" s="1"/>
  <c r="K991" i="9"/>
  <c r="K973" i="9"/>
  <c r="K378" i="9"/>
  <c r="K1107" i="9"/>
  <c r="K1118" i="9"/>
  <c r="K254" i="9"/>
  <c r="K1033" i="9"/>
  <c r="K359" i="9"/>
  <c r="K645" i="9"/>
  <c r="K920" i="9"/>
  <c r="G74" i="1"/>
  <c r="H76" i="1" s="1"/>
  <c r="K605" i="9"/>
  <c r="K700" i="9"/>
  <c r="G55" i="1"/>
  <c r="H57" i="1" s="1"/>
  <c r="G450" i="1"/>
  <c r="H452" i="1" s="1"/>
  <c r="G449" i="1"/>
  <c r="H451" i="1" s="1"/>
  <c r="K591" i="9"/>
  <c r="K602" i="9"/>
  <c r="K780" i="9"/>
  <c r="K779" i="9"/>
  <c r="K993" i="9"/>
  <c r="K1124" i="9"/>
  <c r="K1048" i="9"/>
  <c r="G969" i="1"/>
  <c r="H971" i="1" s="1"/>
  <c r="G968" i="1"/>
  <c r="H970" i="1" s="1"/>
  <c r="K502" i="9"/>
  <c r="G490" i="1"/>
  <c r="H492" i="1" s="1"/>
  <c r="G492" i="1"/>
  <c r="H494" i="1" s="1"/>
  <c r="K607" i="9"/>
  <c r="K786" i="9"/>
  <c r="K298" i="9"/>
  <c r="K651" i="9"/>
  <c r="K662" i="9"/>
  <c r="K984" i="9"/>
  <c r="K911" i="9"/>
  <c r="K1125" i="9"/>
  <c r="K261" i="9"/>
  <c r="K725" i="9"/>
  <c r="K460" i="9"/>
  <c r="K517" i="9"/>
  <c r="K537" i="9"/>
  <c r="K788" i="9"/>
  <c r="K199" i="9"/>
  <c r="G240" i="1"/>
  <c r="H242" i="1" s="1"/>
  <c r="K641" i="9"/>
  <c r="G395" i="1"/>
  <c r="H397" i="1" s="1"/>
  <c r="K1071" i="9"/>
  <c r="K207" i="9"/>
  <c r="K649" i="9"/>
  <c r="K946" i="9"/>
  <c r="K151" i="9"/>
  <c r="K165" i="9"/>
  <c r="K732" i="9"/>
  <c r="K947" i="9"/>
  <c r="K198" i="9"/>
  <c r="K547" i="9"/>
  <c r="K702" i="9"/>
  <c r="K297" i="9"/>
  <c r="K1049" i="9"/>
  <c r="K160" i="9"/>
  <c r="G64" i="1"/>
  <c r="H66" i="1" s="1"/>
  <c r="K471" i="9"/>
  <c r="K698" i="9"/>
  <c r="K850" i="9"/>
  <c r="K900" i="9"/>
  <c r="K134" i="9"/>
  <c r="K201" i="9"/>
  <c r="K523" i="9"/>
  <c r="K404" i="9"/>
  <c r="K153" i="9"/>
  <c r="K138" i="9"/>
  <c r="K449" i="9"/>
  <c r="G136" i="1"/>
  <c r="H138" i="1" s="1"/>
  <c r="K581" i="9"/>
  <c r="K411" i="9"/>
  <c r="K294" i="9"/>
  <c r="K827" i="9"/>
  <c r="G814" i="1"/>
  <c r="H816" i="1" s="1"/>
  <c r="K942" i="9"/>
  <c r="K148" i="9"/>
  <c r="K640" i="9"/>
  <c r="K614" i="9"/>
  <c r="K620" i="9"/>
  <c r="K907" i="9"/>
  <c r="G680" i="1"/>
  <c r="H682" i="1" s="1"/>
  <c r="G217" i="1"/>
  <c r="H219" i="1" s="1"/>
  <c r="G559" i="1"/>
  <c r="H561" i="1" s="1"/>
  <c r="G1000" i="1"/>
  <c r="H1002" i="1" s="1"/>
  <c r="G558" i="1"/>
  <c r="H560" i="1" s="1"/>
  <c r="G484" i="1"/>
  <c r="H486" i="1" s="1"/>
  <c r="G393" i="1"/>
  <c r="H395" i="1" s="1"/>
  <c r="G394" i="1"/>
  <c r="H396" i="1" s="1"/>
  <c r="G470" i="1"/>
  <c r="H472" i="1" s="1"/>
  <c r="G987" i="1"/>
  <c r="H989" i="1" s="1"/>
  <c r="G1001" i="1"/>
  <c r="H1003" i="1" s="1"/>
  <c r="G991" i="1"/>
  <c r="H993" i="1" s="1"/>
  <c r="G575" i="1"/>
  <c r="H577" i="1" s="1"/>
  <c r="G1031" i="1"/>
  <c r="H1033" i="1" s="1"/>
  <c r="G495" i="1"/>
  <c r="H497" i="1" s="1"/>
  <c r="G765" i="1"/>
  <c r="H767" i="1" s="1"/>
  <c r="G399" i="1"/>
  <c r="H401" i="1" s="1"/>
  <c r="K592" i="9"/>
  <c r="K625" i="9"/>
  <c r="K982" i="9"/>
  <c r="G842" i="1"/>
  <c r="H844" i="1" s="1"/>
  <c r="K128" i="9"/>
  <c r="K367" i="9"/>
  <c r="K690" i="9"/>
  <c r="K250" i="9"/>
  <c r="K699" i="9"/>
  <c r="K710" i="9"/>
  <c r="K1032" i="9"/>
  <c r="K959" i="9"/>
  <c r="K1101" i="9"/>
  <c r="K237" i="9"/>
  <c r="K845" i="9"/>
  <c r="K382" i="9"/>
  <c r="K580" i="9"/>
  <c r="K565" i="9"/>
  <c r="G258" i="1"/>
  <c r="H260" i="1" s="1"/>
  <c r="K970" i="9"/>
  <c r="G759" i="1"/>
  <c r="H761" i="1" s="1"/>
  <c r="G818" i="1"/>
  <c r="H820" i="1" s="1"/>
  <c r="K1003" i="9"/>
  <c r="K318" i="9"/>
  <c r="K1072" i="9"/>
  <c r="K208" i="9"/>
  <c r="K147" i="9"/>
  <c r="G966" i="1"/>
  <c r="H968" i="1" s="1"/>
  <c r="K454" i="9"/>
  <c r="G734" i="1"/>
  <c r="H736" i="1" s="1"/>
  <c r="K919" i="9"/>
  <c r="K306" i="9"/>
  <c r="K1035" i="9"/>
  <c r="K1046" i="9"/>
  <c r="K287" i="9"/>
  <c r="K573" i="9"/>
  <c r="K848" i="9"/>
  <c r="K175" i="9"/>
  <c r="K533" i="9"/>
  <c r="K628" i="9"/>
  <c r="K541" i="9"/>
  <c r="G811" i="1"/>
  <c r="H813" i="1" s="1"/>
  <c r="K519" i="9"/>
  <c r="K530" i="9"/>
  <c r="K708" i="9"/>
  <c r="K707" i="9"/>
  <c r="K921" i="9"/>
  <c r="K1052" i="9"/>
  <c r="K976" i="9"/>
  <c r="G260" i="1"/>
  <c r="H262" i="1" s="1"/>
  <c r="G259" i="1"/>
  <c r="H261" i="1" s="1"/>
  <c r="K430" i="9"/>
  <c r="G422" i="1"/>
  <c r="H424" i="1" s="1"/>
  <c r="K535" i="9"/>
  <c r="K714" i="9"/>
  <c r="K380" i="9"/>
  <c r="K579" i="9"/>
  <c r="K590" i="9"/>
  <c r="K912" i="9"/>
  <c r="K839" i="9"/>
  <c r="G808" i="1"/>
  <c r="H810" i="1" s="1"/>
  <c r="G807" i="1"/>
  <c r="H809" i="1" s="1"/>
  <c r="K1053" i="9"/>
  <c r="K653" i="9"/>
  <c r="K388" i="9"/>
  <c r="K445" i="9"/>
  <c r="K180" i="9"/>
  <c r="K465" i="9"/>
  <c r="K716" i="9"/>
  <c r="K569" i="9"/>
  <c r="K999" i="9"/>
  <c r="K637" i="9"/>
  <c r="K650" i="9"/>
  <c r="K874" i="9"/>
  <c r="K186" i="9"/>
  <c r="K167" i="9"/>
  <c r="K660" i="9"/>
  <c r="K875" i="9"/>
  <c r="K189" i="9"/>
  <c r="K475" i="9"/>
  <c r="K630" i="9"/>
  <c r="K1089" i="9"/>
  <c r="K225" i="9"/>
  <c r="K977" i="9"/>
  <c r="K161" i="9"/>
  <c r="K654" i="9"/>
  <c r="K154" i="9"/>
  <c r="K626" i="9"/>
  <c r="K778" i="9"/>
  <c r="K769" i="9"/>
  <c r="K136" i="9"/>
  <c r="K150" i="9"/>
  <c r="K451" i="9"/>
  <c r="K260" i="9"/>
  <c r="K140" i="9"/>
  <c r="G840" i="1"/>
  <c r="H842" i="1" s="1"/>
  <c r="K673" i="9"/>
  <c r="K377" i="9"/>
  <c r="G263" i="1"/>
  <c r="H265" i="1" s="1"/>
  <c r="G135" i="1"/>
  <c r="H137" i="1" s="1"/>
  <c r="K509" i="9"/>
  <c r="K267" i="9"/>
  <c r="K798" i="9"/>
  <c r="K755" i="9"/>
  <c r="G743" i="1"/>
  <c r="H745" i="1" s="1"/>
  <c r="K222" i="9"/>
  <c r="G339" i="8" l="1"/>
  <c r="L454" i="9"/>
  <c r="G805" i="8"/>
  <c r="L920" i="9"/>
  <c r="G608" i="8"/>
  <c r="L723" i="9"/>
  <c r="G976" i="8"/>
  <c r="L1091" i="9"/>
  <c r="G202" i="8"/>
  <c r="L317" i="9"/>
  <c r="L1080" i="9"/>
  <c r="G965" i="8" s="1"/>
  <c r="G985" i="8"/>
  <c r="L1100" i="9"/>
  <c r="L653" i="9"/>
  <c r="G538" i="8" s="1"/>
  <c r="L641" i="9"/>
  <c r="G526" i="8" s="1"/>
  <c r="L899" i="9"/>
  <c r="G784" i="8" s="1"/>
  <c r="L424" i="9"/>
  <c r="G309" i="8" s="1"/>
  <c r="L1002" i="9"/>
  <c r="G887" i="8" s="1"/>
  <c r="L990" i="9"/>
  <c r="G875" i="8" s="1"/>
  <c r="G852" i="8"/>
  <c r="L967" i="9"/>
  <c r="G821" i="8"/>
  <c r="L936" i="9"/>
  <c r="G44" i="8"/>
  <c r="L159" i="9"/>
  <c r="G173" i="8"/>
  <c r="L288" i="9"/>
  <c r="L234" i="9"/>
  <c r="G119" i="8" s="1"/>
  <c r="L186" i="9"/>
  <c r="G71" i="8" s="1"/>
  <c r="G938" i="8"/>
  <c r="L1053" i="9"/>
  <c r="L533" i="9"/>
  <c r="G418" i="8" s="1"/>
  <c r="L147" i="9"/>
  <c r="G32" i="8" s="1"/>
  <c r="G730" i="8"/>
  <c r="L845" i="9"/>
  <c r="L982" i="9"/>
  <c r="G867" i="8" s="1"/>
  <c r="L148" i="9"/>
  <c r="G33" i="8" s="1"/>
  <c r="L523" i="9"/>
  <c r="G408" i="8" s="1"/>
  <c r="G432" i="8"/>
  <c r="L547" i="9"/>
  <c r="G536" i="8"/>
  <c r="L651" i="9"/>
  <c r="G664" i="8"/>
  <c r="L779" i="9"/>
  <c r="L359" i="9"/>
  <c r="G244" i="8" s="1"/>
  <c r="G802" i="8"/>
  <c r="L917" i="9"/>
  <c r="G939" i="8"/>
  <c r="L1054" i="9"/>
  <c r="G570" i="8"/>
  <c r="L685" i="9"/>
  <c r="L770" i="9"/>
  <c r="G655" i="8" s="1"/>
  <c r="G786" i="8"/>
  <c r="L901" i="9"/>
  <c r="L532" i="9"/>
  <c r="G417" i="8" s="1"/>
  <c r="G743" i="8"/>
  <c r="L858" i="9"/>
  <c r="L663" i="9"/>
  <c r="G548" i="8" s="1"/>
  <c r="L450" i="9"/>
  <c r="G335" i="8" s="1"/>
  <c r="G728" i="8"/>
  <c r="L843" i="9"/>
  <c r="G253" i="8"/>
  <c r="L368" i="9"/>
  <c r="L842" i="9"/>
  <c r="G727" i="8" s="1"/>
  <c r="G754" i="8"/>
  <c r="L869" i="9"/>
  <c r="G283" i="8"/>
  <c r="L398" i="9"/>
  <c r="G236" i="8"/>
  <c r="L351" i="9"/>
  <c r="G498" i="8"/>
  <c r="L613" i="9"/>
  <c r="G907" i="8"/>
  <c r="L1022" i="9"/>
  <c r="L396" i="9"/>
  <c r="G281" i="8" s="1"/>
  <c r="G803" i="8"/>
  <c r="L918" i="9"/>
  <c r="G638" i="8"/>
  <c r="L753" i="9"/>
  <c r="L823" i="9"/>
  <c r="G708" i="8" s="1"/>
  <c r="L807" i="9"/>
  <c r="G692" i="8" s="1"/>
  <c r="G533" i="8"/>
  <c r="L648" i="9"/>
  <c r="L985" i="9"/>
  <c r="G870" i="8" s="1"/>
  <c r="L197" i="9"/>
  <c r="G82" i="8" s="1"/>
  <c r="L750" i="9"/>
  <c r="G635" i="8" s="1"/>
  <c r="G10" i="8"/>
  <c r="L125" i="9"/>
  <c r="G720" i="8"/>
  <c r="L835" i="9"/>
  <c r="G710" i="8"/>
  <c r="L825" i="9"/>
  <c r="L1067" i="9"/>
  <c r="G952" i="8" s="1"/>
  <c r="G313" i="8"/>
  <c r="L428" i="9"/>
  <c r="G482" i="8"/>
  <c r="L597" i="9"/>
  <c r="G363" i="8"/>
  <c r="L478" i="9"/>
  <c r="L962" i="9"/>
  <c r="G847" i="8" s="1"/>
  <c r="L883" i="9"/>
  <c r="G768" i="8" s="1"/>
  <c r="L812" i="9"/>
  <c r="G697" i="8" s="1"/>
  <c r="L270" i="9"/>
  <c r="G155" i="8" s="1"/>
  <c r="L969" i="9"/>
  <c r="G854" i="8" s="1"/>
  <c r="L354" i="9"/>
  <c r="G239" i="8" s="1"/>
  <c r="G577" i="8"/>
  <c r="L692" i="9"/>
  <c r="G749" i="8"/>
  <c r="L864" i="9"/>
  <c r="L822" i="9"/>
  <c r="G707" i="8" s="1"/>
  <c r="G484" i="8"/>
  <c r="L599" i="9"/>
  <c r="G269" i="8"/>
  <c r="L384" i="9"/>
  <c r="G436" i="8"/>
  <c r="L551" i="9"/>
  <c r="G630" i="8"/>
  <c r="L745" i="9"/>
  <c r="L758" i="9"/>
  <c r="G643" i="8" s="1"/>
  <c r="L784" i="9"/>
  <c r="G669" i="8" s="1"/>
  <c r="G829" i="8"/>
  <c r="L944" i="9"/>
  <c r="G932" i="8"/>
  <c r="L1047" i="9"/>
  <c r="L219" i="9"/>
  <c r="G104" i="8" s="1"/>
  <c r="L1036" i="9"/>
  <c r="G921" i="8" s="1"/>
  <c r="L320" i="9"/>
  <c r="G205" i="8" s="1"/>
  <c r="L365" i="9"/>
  <c r="G250" i="8" s="1"/>
  <c r="L833" i="9"/>
  <c r="G718" i="8" s="1"/>
  <c r="G310" i="8"/>
  <c r="L425" i="9"/>
  <c r="G308" i="8"/>
  <c r="L423" i="9"/>
  <c r="G774" i="8"/>
  <c r="L889" i="9"/>
  <c r="G776" i="8"/>
  <c r="L891" i="9"/>
  <c r="L421" i="9"/>
  <c r="G306" i="8" s="1"/>
  <c r="G431" i="8"/>
  <c r="L546" i="9"/>
  <c r="G333" i="8"/>
  <c r="L448" i="9"/>
  <c r="G264" i="8"/>
  <c r="L379" i="9"/>
  <c r="L803" i="9"/>
  <c r="G688" i="8" s="1"/>
  <c r="L865" i="9"/>
  <c r="G750" i="8" s="1"/>
  <c r="L463" i="9"/>
  <c r="G348" i="8" s="1"/>
  <c r="L1098" i="9"/>
  <c r="G983" i="8" s="1"/>
  <c r="L627" i="9"/>
  <c r="G512" i="8" s="1"/>
  <c r="G342" i="8"/>
  <c r="L457" i="9"/>
  <c r="G1000" i="8"/>
  <c r="L1115" i="9"/>
  <c r="L278" i="9"/>
  <c r="G163" i="8" s="1"/>
  <c r="L1024" i="9"/>
  <c r="G909" i="8" s="1"/>
  <c r="L255" i="9"/>
  <c r="G140" i="8" s="1"/>
  <c r="G426" i="8"/>
  <c r="L541" i="9"/>
  <c r="G1009" i="8"/>
  <c r="L1124" i="9"/>
  <c r="G494" i="8"/>
  <c r="L609" i="9"/>
  <c r="L130" i="9"/>
  <c r="G15" i="8" s="1"/>
  <c r="L998" i="9"/>
  <c r="G883" i="8" s="1"/>
  <c r="G427" i="8"/>
  <c r="L542" i="9"/>
  <c r="L1073" i="9"/>
  <c r="G958" i="8" s="1"/>
  <c r="L694" i="9"/>
  <c r="G579" i="8" s="1"/>
  <c r="G62" i="8"/>
  <c r="L177" i="9"/>
  <c r="G449" i="8"/>
  <c r="L564" i="9"/>
  <c r="L403" i="9"/>
  <c r="G288" i="8" s="1"/>
  <c r="L626" i="9"/>
  <c r="G511" i="8" s="1"/>
  <c r="L404" i="9"/>
  <c r="G289" i="8" s="1"/>
  <c r="G999" i="8"/>
  <c r="L1114" i="9"/>
  <c r="G489" i="8"/>
  <c r="L604" i="9"/>
  <c r="G611" i="8"/>
  <c r="L726" i="9"/>
  <c r="L728" i="9"/>
  <c r="G613" i="8" s="1"/>
  <c r="G106" i="8"/>
  <c r="L221" i="9"/>
  <c r="G787" i="8"/>
  <c r="L902" i="9"/>
  <c r="L200" i="9"/>
  <c r="G85" i="8" s="1"/>
  <c r="L154" i="9"/>
  <c r="G39" i="8" s="1"/>
  <c r="G539" i="8"/>
  <c r="L654" i="9"/>
  <c r="L175" i="9"/>
  <c r="G60" i="8" s="1"/>
  <c r="L208" i="9"/>
  <c r="G93" i="8" s="1"/>
  <c r="L237" i="9"/>
  <c r="G122" i="8" s="1"/>
  <c r="L625" i="9"/>
  <c r="G510" i="8" s="1"/>
  <c r="G827" i="8"/>
  <c r="L942" i="9"/>
  <c r="G86" i="8"/>
  <c r="L201" i="9"/>
  <c r="L198" i="9"/>
  <c r="G83" i="8" s="1"/>
  <c r="G84" i="8"/>
  <c r="L199" i="9"/>
  <c r="G183" i="8"/>
  <c r="L298" i="9"/>
  <c r="G665" i="8"/>
  <c r="L780" i="9"/>
  <c r="L1033" i="9"/>
  <c r="G918" i="8" s="1"/>
  <c r="L1129" i="9"/>
  <c r="G1014" i="8" s="1"/>
  <c r="L664" i="9"/>
  <c r="G549" i="8" s="1"/>
  <c r="G109" i="8"/>
  <c r="L224" i="9"/>
  <c r="L543" i="9"/>
  <c r="G428" i="8" s="1"/>
  <c r="L170" i="9"/>
  <c r="G55" i="8" s="1"/>
  <c r="L797" i="9"/>
  <c r="G682" i="8" s="1"/>
  <c r="G564" i="8"/>
  <c r="L679" i="9"/>
  <c r="L187" i="9"/>
  <c r="G72" i="8" s="1"/>
  <c r="G209" i="8"/>
  <c r="L324" i="9"/>
  <c r="G497" i="8"/>
  <c r="L612" i="9"/>
  <c r="G500" i="8"/>
  <c r="L615" i="9"/>
  <c r="G975" i="8"/>
  <c r="L1090" i="9"/>
  <c r="L135" i="9"/>
  <c r="G20" i="8" s="1"/>
  <c r="L534" i="9"/>
  <c r="G419" i="8" s="1"/>
  <c r="G811" i="8"/>
  <c r="L926" i="9"/>
  <c r="L123" i="9"/>
  <c r="G8" i="8" s="1"/>
  <c r="G624" i="8"/>
  <c r="L739" i="9"/>
  <c r="L763" i="9"/>
  <c r="G648" i="8" s="1"/>
  <c r="G561" i="8"/>
  <c r="L676" i="9"/>
  <c r="L718" i="9"/>
  <c r="G603" i="8" s="1"/>
  <c r="L470" i="9"/>
  <c r="G355" i="8" s="1"/>
  <c r="G75" i="8"/>
  <c r="L190" i="9"/>
  <c r="G863" i="8"/>
  <c r="L978" i="9"/>
  <c r="G696" i="8"/>
  <c r="L811" i="9"/>
  <c r="L371" i="9"/>
  <c r="G256" i="8" s="1"/>
  <c r="L748" i="9"/>
  <c r="G633" i="8" s="1"/>
  <c r="G953" i="8"/>
  <c r="L1068" i="9"/>
  <c r="L666" i="9"/>
  <c r="G551" i="8" s="1"/>
  <c r="L678" i="9"/>
  <c r="G563" i="8" s="1"/>
  <c r="G340" i="8"/>
  <c r="L455" i="9"/>
  <c r="G837" i="8"/>
  <c r="L952" i="9"/>
  <c r="L1005" i="9"/>
  <c r="G890" i="8" s="1"/>
  <c r="L334" i="9"/>
  <c r="G219" i="8" s="1"/>
  <c r="L122" i="9"/>
  <c r="G7" i="8" s="1"/>
  <c r="G864" i="8"/>
  <c r="L979" i="9"/>
  <c r="G924" i="8"/>
  <c r="L1039" i="9"/>
  <c r="L561" i="9"/>
  <c r="G446" i="8" s="1"/>
  <c r="L686" i="9"/>
  <c r="G571" i="8" s="1"/>
  <c r="L643" i="9"/>
  <c r="G528" i="8" s="1"/>
  <c r="G557" i="8"/>
  <c r="L672" i="9"/>
  <c r="L567" i="9"/>
  <c r="G452" i="8" s="1"/>
  <c r="G838" i="8"/>
  <c r="L953" i="9"/>
  <c r="G686" i="8"/>
  <c r="L801" i="9"/>
  <c r="L841" i="9"/>
  <c r="G726" i="8" s="1"/>
  <c r="G509" i="8"/>
  <c r="L624" i="9"/>
  <c r="L242" i="9"/>
  <c r="G127" i="8" s="1"/>
  <c r="L747" i="9"/>
  <c r="G632" i="8" s="1"/>
  <c r="G185" i="8"/>
  <c r="L300" i="9"/>
  <c r="G698" i="8"/>
  <c r="L813" i="9"/>
  <c r="L289" i="9"/>
  <c r="G174" i="8" s="1"/>
  <c r="L293" i="9"/>
  <c r="G178" i="8" s="1"/>
  <c r="L358" i="9"/>
  <c r="G243" i="8" s="1"/>
  <c r="G543" i="8"/>
  <c r="L658" i="9"/>
  <c r="L968" i="9"/>
  <c r="G853" i="8" s="1"/>
  <c r="G517" i="8"/>
  <c r="L632" i="9"/>
  <c r="L1102" i="9"/>
  <c r="G987" i="8" s="1"/>
  <c r="L629" i="9"/>
  <c r="G514" i="8" s="1"/>
  <c r="G118" i="8"/>
  <c r="L233" i="9"/>
  <c r="L945" i="9"/>
  <c r="G830" i="8" s="1"/>
  <c r="L572" i="9"/>
  <c r="G457" i="8" s="1"/>
  <c r="G455" i="8"/>
  <c r="L570" i="9"/>
  <c r="L397" i="9"/>
  <c r="G282" i="8" s="1"/>
  <c r="G990" i="8"/>
  <c r="L1105" i="9"/>
  <c r="L436" i="9"/>
  <c r="G321" i="8" s="1"/>
  <c r="L223" i="9"/>
  <c r="G108" i="8" s="1"/>
  <c r="G438" i="8"/>
  <c r="L553" i="9"/>
  <c r="L152" i="9"/>
  <c r="G37" i="8" s="1"/>
  <c r="L588" i="9"/>
  <c r="G473" i="8" s="1"/>
  <c r="L373" i="9"/>
  <c r="G258" i="8" s="1"/>
  <c r="L469" i="9"/>
  <c r="G354" i="8" s="1"/>
  <c r="G732" i="8"/>
  <c r="L847" i="9"/>
  <c r="L476" i="9"/>
  <c r="G361" i="8" s="1"/>
  <c r="L853" i="9"/>
  <c r="G738" i="8" s="1"/>
  <c r="L258" i="9"/>
  <c r="G143" i="8" s="1"/>
  <c r="G663" i="8"/>
  <c r="L778" i="9"/>
  <c r="G38" i="8"/>
  <c r="L153" i="9"/>
  <c r="L1103" i="9"/>
  <c r="G988" i="8" s="1"/>
  <c r="L746" i="9"/>
  <c r="G631" i="8" s="1"/>
  <c r="G481" i="8"/>
  <c r="L596" i="9"/>
  <c r="L282" i="9"/>
  <c r="G167" i="8" s="1"/>
  <c r="G596" i="8"/>
  <c r="L711" i="9"/>
  <c r="L156" i="9"/>
  <c r="G41" i="8" s="1"/>
  <c r="L963" i="9"/>
  <c r="G848" i="8" s="1"/>
  <c r="G530" i="8"/>
  <c r="L645" i="9"/>
  <c r="L913" i="9"/>
  <c r="G798" i="8" s="1"/>
  <c r="L169" i="9"/>
  <c r="G54" i="8" s="1"/>
  <c r="L311" i="9"/>
  <c r="G196" i="8" s="1"/>
  <c r="G312" i="8"/>
  <c r="L427" i="9"/>
  <c r="G780" i="8"/>
  <c r="L895" i="9"/>
  <c r="L881" i="9"/>
  <c r="G766" i="8" s="1"/>
  <c r="L196" i="9"/>
  <c r="G81" i="8" s="1"/>
  <c r="L855" i="9"/>
  <c r="G740" i="8" s="1"/>
  <c r="L638" i="9"/>
  <c r="G523" i="8" s="1"/>
  <c r="G262" i="8"/>
  <c r="L377" i="9"/>
  <c r="L874" i="9"/>
  <c r="G759" i="8" s="1"/>
  <c r="L673" i="9"/>
  <c r="G558" i="8" s="1"/>
  <c r="G46" i="8"/>
  <c r="L161" i="9"/>
  <c r="L650" i="9"/>
  <c r="G535" i="8" s="1"/>
  <c r="G861" i="8"/>
  <c r="L976" i="9"/>
  <c r="L848" i="9"/>
  <c r="G733" i="8" s="1"/>
  <c r="G957" i="8"/>
  <c r="L1072" i="9"/>
  <c r="G986" i="8"/>
  <c r="L1101" i="9"/>
  <c r="L592" i="9"/>
  <c r="G477" i="8" s="1"/>
  <c r="L134" i="9"/>
  <c r="G19" i="8" s="1"/>
  <c r="L947" i="9"/>
  <c r="G832" i="8" s="1"/>
  <c r="L788" i="9"/>
  <c r="G673" i="8" s="1"/>
  <c r="G671" i="8"/>
  <c r="L786" i="9"/>
  <c r="L602" i="9"/>
  <c r="G487" i="8" s="1"/>
  <c r="L254" i="9"/>
  <c r="G139" i="8" s="1"/>
  <c r="L309" i="9"/>
  <c r="G194" i="8" s="1"/>
  <c r="L339" i="9"/>
  <c r="G224" i="8" s="1"/>
  <c r="G906" i="8"/>
  <c r="L1021" i="9"/>
  <c r="L1018" i="9"/>
  <c r="G903" i="8" s="1"/>
  <c r="G948" i="8"/>
  <c r="L1063" i="9"/>
  <c r="G609" i="8"/>
  <c r="L724" i="9"/>
  <c r="L834" i="9"/>
  <c r="G719" i="8" s="1"/>
  <c r="G430" i="8"/>
  <c r="L545" i="9"/>
  <c r="L291" i="9"/>
  <c r="G176" i="8" s="1"/>
  <c r="L828" i="9"/>
  <c r="G713" i="8" s="1"/>
  <c r="G679" i="8"/>
  <c r="L794" i="9"/>
  <c r="L536" i="9"/>
  <c r="G421" i="8" s="1"/>
  <c r="L327" i="9"/>
  <c r="G212" i="8" s="1"/>
  <c r="L355" i="9"/>
  <c r="G240" i="8" s="1"/>
  <c r="L915" i="9"/>
  <c r="G800" i="8" s="1"/>
  <c r="G372" i="8"/>
  <c r="L487" i="9"/>
  <c r="L272" i="9"/>
  <c r="G157" i="8" s="1"/>
  <c r="G184" i="8"/>
  <c r="L299" i="9"/>
  <c r="L941" i="9"/>
  <c r="G826" i="8" s="1"/>
  <c r="L459" i="9"/>
  <c r="G344" i="8" s="1"/>
  <c r="G753" i="8"/>
  <c r="L868" i="9"/>
  <c r="L655" i="9"/>
  <c r="G540" i="8" s="1"/>
  <c r="L972" i="9"/>
  <c r="G857" i="8" s="1"/>
  <c r="G301" i="8"/>
  <c r="L416" i="9"/>
  <c r="L1020" i="9"/>
  <c r="G905" i="8" s="1"/>
  <c r="G898" i="8"/>
  <c r="L1013" i="9"/>
  <c r="L890" i="9"/>
  <c r="G775" i="8" s="1"/>
  <c r="L415" i="9"/>
  <c r="G300" i="8" s="1"/>
  <c r="G384" i="8"/>
  <c r="L499" i="9"/>
  <c r="L528" i="9"/>
  <c r="G413" i="8" s="1"/>
  <c r="L212" i="9"/>
  <c r="G97" i="8" s="1"/>
  <c r="L955" i="9"/>
  <c r="G840" i="8" s="1"/>
  <c r="L515" i="9"/>
  <c r="G400" i="8" s="1"/>
  <c r="G777" i="8"/>
  <c r="L892" i="9"/>
  <c r="L347" i="9"/>
  <c r="G232" i="8" s="1"/>
  <c r="L675" i="9"/>
  <c r="G560" i="8" s="1"/>
  <c r="L350" i="9"/>
  <c r="G235" i="8" s="1"/>
  <c r="G506" i="8"/>
  <c r="L621" i="9"/>
  <c r="G769" i="8"/>
  <c r="L884" i="9"/>
  <c r="L342" i="9"/>
  <c r="G227" i="8" s="1"/>
  <c r="L1041" i="9"/>
  <c r="G926" i="8" s="1"/>
  <c r="G187" i="8"/>
  <c r="L302" i="9"/>
  <c r="L1106" i="9"/>
  <c r="G991" i="8" s="1"/>
  <c r="G305" i="8"/>
  <c r="L420" i="9"/>
  <c r="L894" i="9"/>
  <c r="G779" i="8" s="1"/>
  <c r="L671" i="9"/>
  <c r="G556" i="8" s="1"/>
  <c r="G189" i="8"/>
  <c r="L304" i="9"/>
  <c r="L1093" i="9"/>
  <c r="G978" i="8" s="1"/>
  <c r="L761" i="9"/>
  <c r="G646" i="8" s="1"/>
  <c r="L434" i="9"/>
  <c r="G319" i="8" s="1"/>
  <c r="G722" i="8"/>
  <c r="L837" i="9"/>
  <c r="G645" i="8"/>
  <c r="L760" i="9"/>
  <c r="L357" i="9"/>
  <c r="G242" i="8" s="1"/>
  <c r="L1016" i="9"/>
  <c r="G901" i="8" s="1"/>
  <c r="L1097" i="9"/>
  <c r="G982" i="8" s="1"/>
  <c r="L486" i="9"/>
  <c r="G371" i="8" s="1"/>
  <c r="G206" i="8"/>
  <c r="L321" i="9"/>
  <c r="L391" i="9"/>
  <c r="G276" i="8" s="1"/>
  <c r="L484" i="9"/>
  <c r="G369" i="8" s="1"/>
  <c r="G911" i="8"/>
  <c r="L1026" i="9"/>
  <c r="L464" i="9"/>
  <c r="G349" i="8" s="1"/>
  <c r="G972" i="8"/>
  <c r="L1087" i="9"/>
  <c r="L129" i="9"/>
  <c r="G14" i="8" s="1"/>
  <c r="G51" i="8"/>
  <c r="L166" i="9"/>
  <c r="G441" i="8"/>
  <c r="L556" i="9"/>
  <c r="L877" i="9"/>
  <c r="G762" i="8" s="1"/>
  <c r="L132" i="9"/>
  <c r="G17" i="8" s="1"/>
  <c r="L618" i="9"/>
  <c r="G503" i="8" s="1"/>
  <c r="L171" i="9"/>
  <c r="G56" i="8" s="1"/>
  <c r="G88" i="8"/>
  <c r="L203" i="9"/>
  <c r="L399" i="9"/>
  <c r="G284" i="8" s="1"/>
  <c r="L128" i="9"/>
  <c r="G13" i="8" s="1"/>
  <c r="L652" i="9"/>
  <c r="G537" i="8" s="1"/>
  <c r="L453" i="9"/>
  <c r="G338" i="8" s="1"/>
  <c r="G491" i="8"/>
  <c r="L606" i="9"/>
  <c r="L872" i="9"/>
  <c r="G757" i="8" s="1"/>
  <c r="G442" i="8"/>
  <c r="L557" i="9"/>
  <c r="G267" i="8"/>
  <c r="L382" i="9"/>
  <c r="L922" i="9"/>
  <c r="G807" i="8" s="1"/>
  <c r="G676" i="8"/>
  <c r="L791" i="9"/>
  <c r="L407" i="9"/>
  <c r="G292" i="8" s="1"/>
  <c r="L593" i="9"/>
  <c r="G478" i="8" s="1"/>
  <c r="G214" i="8"/>
  <c r="L329" i="9"/>
  <c r="L205" i="9"/>
  <c r="G90" i="8" s="1"/>
  <c r="L405" i="9"/>
  <c r="G290" i="8" s="1"/>
  <c r="L522" i="9"/>
  <c r="G407" i="8" s="1"/>
  <c r="L468" i="9"/>
  <c r="G353" i="8" s="1"/>
  <c r="G12" i="8"/>
  <c r="L127" i="9"/>
  <c r="L948" i="9"/>
  <c r="G833" i="8" s="1"/>
  <c r="G801" i="8"/>
  <c r="L916" i="9"/>
  <c r="L284" i="9"/>
  <c r="G169" i="8" s="1"/>
  <c r="L269" i="9"/>
  <c r="G154" i="8" s="1"/>
  <c r="G291" i="8"/>
  <c r="L406" i="9"/>
  <c r="L1086" i="9"/>
  <c r="G971" i="8" s="1"/>
  <c r="L245" i="9"/>
  <c r="G130" i="8" s="1"/>
  <c r="G48" i="8"/>
  <c r="L163" i="9"/>
  <c r="L680" i="9"/>
  <c r="G565" i="8" s="1"/>
  <c r="G764" i="8"/>
  <c r="L879" i="9"/>
  <c r="L697" i="9"/>
  <c r="G582" i="8" s="1"/>
  <c r="L1070" i="9"/>
  <c r="G955" i="8" s="1"/>
  <c r="G136" i="8"/>
  <c r="L251" i="9"/>
  <c r="L120" i="9"/>
  <c r="G5" i="8" s="1"/>
  <c r="L824" i="9"/>
  <c r="G709" i="8" s="1"/>
  <c r="L1034" i="9"/>
  <c r="G919" i="8" s="1"/>
  <c r="L276" i="9"/>
  <c r="G161" i="8" s="1"/>
  <c r="G495" i="8"/>
  <c r="L610" i="9"/>
  <c r="L330" i="9"/>
  <c r="G215" i="8" s="1"/>
  <c r="L489" i="9"/>
  <c r="G374" i="8" s="1"/>
  <c r="L817" i="9"/>
  <c r="G702" i="8" s="1"/>
  <c r="G936" i="8"/>
  <c r="L1051" i="9"/>
  <c r="G311" i="8"/>
  <c r="L426" i="9"/>
  <c r="L1095" i="9"/>
  <c r="G980" i="8" s="1"/>
  <c r="L715" i="9"/>
  <c r="G600" i="8" s="1"/>
  <c r="G629" i="8"/>
  <c r="L744" i="9"/>
  <c r="L938" i="9"/>
  <c r="G823" i="8" s="1"/>
  <c r="G910" i="8"/>
  <c r="L1025" i="9"/>
  <c r="L1082" i="9"/>
  <c r="G967" i="8" s="1"/>
  <c r="L623" i="9"/>
  <c r="G508" i="8" s="1"/>
  <c r="G721" i="8"/>
  <c r="L836" i="9"/>
  <c r="L935" i="9"/>
  <c r="G820" i="8" s="1"/>
  <c r="L885" i="9"/>
  <c r="G770" i="8" s="1"/>
  <c r="L331" i="9"/>
  <c r="G216" i="8" s="1"/>
  <c r="G186" i="8"/>
  <c r="L301" i="9"/>
  <c r="G61" i="8"/>
  <c r="L176" i="9"/>
  <c r="L389" i="9"/>
  <c r="G274" i="8" s="1"/>
  <c r="L775" i="9"/>
  <c r="G660" i="8" s="1"/>
  <c r="L701" i="9"/>
  <c r="G586" i="8" s="1"/>
  <c r="L181" i="9"/>
  <c r="G66" i="8" s="1"/>
  <c r="G591" i="8"/>
  <c r="L706" i="9"/>
  <c r="L182" i="9"/>
  <c r="G67" i="8" s="1"/>
  <c r="L179" i="9"/>
  <c r="G64" i="8" s="1"/>
  <c r="G346" i="8"/>
  <c r="L461" i="9"/>
  <c r="L493" i="9"/>
  <c r="G378" i="8" s="1"/>
  <c r="G180" i="8"/>
  <c r="L295" i="9"/>
  <c r="L886" i="9"/>
  <c r="G771" i="8" s="1"/>
  <c r="G684" i="8"/>
  <c r="L799" i="9"/>
  <c r="G394" i="8"/>
  <c r="L509" i="9"/>
  <c r="L614" i="9"/>
  <c r="G499" i="8" s="1"/>
  <c r="L504" i="9"/>
  <c r="G389" i="8" s="1"/>
  <c r="L503" i="9"/>
  <c r="G388" i="8" s="1"/>
  <c r="L996" i="9"/>
  <c r="G881" i="8" s="1"/>
  <c r="G942" i="8"/>
  <c r="L1057" i="9"/>
  <c r="L712" i="9"/>
  <c r="G597" i="8" s="1"/>
  <c r="L633" i="9"/>
  <c r="G518" i="8" s="1"/>
  <c r="L410" i="9"/>
  <c r="G295" i="8" s="1"/>
  <c r="L447" i="9"/>
  <c r="G332" i="8" s="1"/>
  <c r="G28" i="8"/>
  <c r="L143" i="9"/>
  <c r="L312" i="9"/>
  <c r="G197" i="8" s="1"/>
  <c r="G559" i="8"/>
  <c r="L674" i="9"/>
  <c r="G761" i="8"/>
  <c r="L876" i="9"/>
  <c r="L531" i="9"/>
  <c r="G416" i="8" s="1"/>
  <c r="G981" i="8"/>
  <c r="L1096" i="9"/>
  <c r="L419" i="9"/>
  <c r="G304" i="8" s="1"/>
  <c r="L364" i="9"/>
  <c r="G249" i="8" s="1"/>
  <c r="G527" i="8"/>
  <c r="L642" i="9"/>
  <c r="L637" i="9"/>
  <c r="G522" i="8" s="1"/>
  <c r="L732" i="9"/>
  <c r="G617" i="8" s="1"/>
  <c r="L607" i="9"/>
  <c r="G492" i="8" s="1"/>
  <c r="L1118" i="9"/>
  <c r="G1003" i="8" s="1"/>
  <c r="G916" i="8"/>
  <c r="L1031" i="9"/>
  <c r="L521" i="9"/>
  <c r="G406" i="8" s="1"/>
  <c r="G607" i="8"/>
  <c r="L722" i="9"/>
  <c r="L140" i="9"/>
  <c r="G25" i="8" s="1"/>
  <c r="L999" i="9"/>
  <c r="G884" i="8" s="1"/>
  <c r="G806" i="8"/>
  <c r="L921" i="9"/>
  <c r="L1003" i="9"/>
  <c r="G888" i="8" s="1"/>
  <c r="L1032" i="9"/>
  <c r="G917" i="8" s="1"/>
  <c r="G179" i="8"/>
  <c r="L294" i="9"/>
  <c r="L850" i="9"/>
  <c r="G735" i="8" s="1"/>
  <c r="G50" i="8"/>
  <c r="L165" i="9"/>
  <c r="L517" i="9"/>
  <c r="G402" i="8" s="1"/>
  <c r="L1107" i="9"/>
  <c r="G992" i="8" s="1"/>
  <c r="G275" i="8"/>
  <c r="L390" i="9"/>
  <c r="L1104" i="9"/>
  <c r="G989" i="8" s="1"/>
  <c r="L275" i="9"/>
  <c r="G160" i="8" s="1"/>
  <c r="L1121" i="9"/>
  <c r="G1006" i="8" s="1"/>
  <c r="L206" i="9"/>
  <c r="G91" i="8" s="1"/>
  <c r="G218" i="8"/>
  <c r="L333" i="9"/>
  <c r="L574" i="9"/>
  <c r="G459" i="8" s="1"/>
  <c r="L677" i="9"/>
  <c r="G562" i="8" s="1"/>
  <c r="L989" i="9"/>
  <c r="G874" i="8" s="1"/>
  <c r="G747" i="8"/>
  <c r="L862" i="9"/>
  <c r="G1002" i="8"/>
  <c r="L1117" i="9"/>
  <c r="L441" i="9"/>
  <c r="G326" i="8" s="1"/>
  <c r="L387" i="9"/>
  <c r="G272" i="8" s="1"/>
  <c r="G940" i="8"/>
  <c r="L1055" i="9"/>
  <c r="L646" i="9"/>
  <c r="G531" i="8" s="1"/>
  <c r="G156" i="8"/>
  <c r="L271" i="9"/>
  <c r="L906" i="9"/>
  <c r="G791" i="8" s="1"/>
  <c r="L126" i="9"/>
  <c r="G11" i="8" s="1"/>
  <c r="G79" i="8"/>
  <c r="L194" i="9"/>
  <c r="L608" i="9"/>
  <c r="G493" i="8" s="1"/>
  <c r="L313" i="9"/>
  <c r="G198" i="8" s="1"/>
  <c r="L821" i="9"/>
  <c r="G706" i="8" s="1"/>
  <c r="G479" i="8"/>
  <c r="L594" i="9"/>
  <c r="G101" i="8"/>
  <c r="L216" i="9"/>
  <c r="L986" i="9"/>
  <c r="G871" i="8" s="1"/>
  <c r="L589" i="9"/>
  <c r="G474" i="8" s="1"/>
  <c r="L549" i="9"/>
  <c r="G434" i="8" s="1"/>
  <c r="L988" i="9"/>
  <c r="G873" i="8" s="1"/>
  <c r="G882" i="8"/>
  <c r="L997" i="9"/>
  <c r="L466" i="9"/>
  <c r="G351" i="8" s="1"/>
  <c r="L1059" i="9"/>
  <c r="G944" i="8" s="1"/>
  <c r="G929" i="8"/>
  <c r="L1044" i="9"/>
  <c r="L264" i="9"/>
  <c r="G149" i="8" s="1"/>
  <c r="G578" i="8"/>
  <c r="L693" i="9"/>
  <c r="L1023" i="9"/>
  <c r="G908" i="8" s="1"/>
  <c r="G695" i="8"/>
  <c r="L810" i="9"/>
  <c r="G756" i="8"/>
  <c r="L871" i="9"/>
  <c r="L792" i="9"/>
  <c r="G677" i="8" s="1"/>
  <c r="L1027" i="9"/>
  <c r="G912" i="8" s="1"/>
  <c r="L587" i="9"/>
  <c r="G472" i="8" s="1"/>
  <c r="L1045" i="9"/>
  <c r="G930" i="8" s="1"/>
  <c r="G132" i="8"/>
  <c r="L247" i="9"/>
  <c r="L253" i="9"/>
  <c r="G138" i="8" s="1"/>
  <c r="L631" i="9"/>
  <c r="G516" i="8" s="1"/>
  <c r="L422" i="9"/>
  <c r="G307" i="8" s="1"/>
  <c r="L897" i="9"/>
  <c r="G782" i="8" s="1"/>
  <c r="G668" i="8"/>
  <c r="L783" i="9"/>
  <c r="L696" i="9"/>
  <c r="G581" i="8" s="1"/>
  <c r="G590" i="8"/>
  <c r="L705" i="9"/>
  <c r="G893" i="8"/>
  <c r="L1008" i="9"/>
  <c r="L856" i="9"/>
  <c r="G741" i="8" s="1"/>
  <c r="G628" i="8"/>
  <c r="L743" i="9"/>
  <c r="L766" i="9"/>
  <c r="G651" i="8" s="1"/>
  <c r="L731" i="9"/>
  <c r="G616" i="8" s="1"/>
  <c r="G846" i="8"/>
  <c r="L961" i="9"/>
  <c r="L437" i="9"/>
  <c r="G322" i="8" s="1"/>
  <c r="L554" i="9"/>
  <c r="G439" i="8" s="1"/>
  <c r="L1112" i="9"/>
  <c r="G997" i="8" s="1"/>
  <c r="G789" i="8"/>
  <c r="L904" i="9"/>
  <c r="G714" i="8"/>
  <c r="L829" i="9"/>
  <c r="L508" i="9"/>
  <c r="G393" i="8" s="1"/>
  <c r="G795" i="8"/>
  <c r="L910" i="9"/>
  <c r="L661" i="9"/>
  <c r="G546" i="8" s="1"/>
  <c r="L388" i="9"/>
  <c r="G273" i="8" s="1"/>
  <c r="G904" i="8"/>
  <c r="L1019" i="9"/>
  <c r="L861" i="9"/>
  <c r="G746" i="8" s="1"/>
  <c r="L1074" i="9"/>
  <c r="G959" i="8" s="1"/>
  <c r="G125" i="8"/>
  <c r="L240" i="9"/>
  <c r="L229" i="9"/>
  <c r="G114" i="8" s="1"/>
  <c r="G966" i="8"/>
  <c r="L1081" i="9"/>
  <c r="L965" i="9"/>
  <c r="G850" i="8" s="1"/>
  <c r="G525" i="8"/>
  <c r="L640" i="9"/>
  <c r="G739" i="8"/>
  <c r="L854" i="9"/>
  <c r="L756" i="9"/>
  <c r="G641" i="8" s="1"/>
  <c r="L603" i="9"/>
  <c r="G488" i="8" s="1"/>
  <c r="L741" i="9"/>
  <c r="G626" i="8" s="1"/>
  <c r="L433" i="9"/>
  <c r="G318" i="8" s="1"/>
  <c r="G724" i="8"/>
  <c r="L839" i="9"/>
  <c r="L959" i="9"/>
  <c r="G844" i="8" s="1"/>
  <c r="L900" i="9"/>
  <c r="G785" i="8" s="1"/>
  <c r="L537" i="9"/>
  <c r="G422" i="8" s="1"/>
  <c r="G476" i="8"/>
  <c r="L591" i="9"/>
  <c r="G165" i="8"/>
  <c r="L280" i="9"/>
  <c r="L1085" i="9"/>
  <c r="G970" i="8" s="1"/>
  <c r="L257" i="9"/>
  <c r="G142" i="8" s="1"/>
  <c r="G49" i="8"/>
  <c r="L164" i="9"/>
  <c r="L772" i="9"/>
  <c r="G657" i="8" s="1"/>
  <c r="G341" i="8"/>
  <c r="L456" i="9"/>
  <c r="L511" i="9"/>
  <c r="G396" i="8" s="1"/>
  <c r="L225" i="9"/>
  <c r="G110" i="8" s="1"/>
  <c r="G797" i="8"/>
  <c r="L912" i="9"/>
  <c r="L287" i="9"/>
  <c r="G172" i="8" s="1"/>
  <c r="L222" i="9"/>
  <c r="G107" i="8" s="1"/>
  <c r="L260" i="9"/>
  <c r="G145" i="8" s="1"/>
  <c r="G974" i="8"/>
  <c r="L1089" i="9"/>
  <c r="G454" i="8"/>
  <c r="L569" i="9"/>
  <c r="L590" i="9"/>
  <c r="G475" i="8" s="1"/>
  <c r="L707" i="9"/>
  <c r="G592" i="8" s="1"/>
  <c r="L1046" i="9"/>
  <c r="G931" i="8" s="1"/>
  <c r="L710" i="9"/>
  <c r="G595" i="8" s="1"/>
  <c r="G296" i="8"/>
  <c r="L411" i="9"/>
  <c r="L698" i="9"/>
  <c r="G583" i="8" s="1"/>
  <c r="L151" i="9"/>
  <c r="G36" i="8" s="1"/>
  <c r="G345" i="8"/>
  <c r="L460" i="9"/>
  <c r="L378" i="9"/>
  <c r="G263" i="8" s="1"/>
  <c r="G96" i="8"/>
  <c r="L211" i="9"/>
  <c r="L782" i="9"/>
  <c r="G667" i="8" s="1"/>
  <c r="G945" i="8"/>
  <c r="L1060" i="9"/>
  <c r="G24" i="8"/>
  <c r="L139" i="9"/>
  <c r="L369" i="9"/>
  <c r="G254" i="8" s="1"/>
  <c r="L243" i="9"/>
  <c r="G128" i="8" s="1"/>
  <c r="L1069" i="9"/>
  <c r="G954" i="8" s="1"/>
  <c r="L598" i="9"/>
  <c r="G483" i="8" s="1"/>
  <c r="G836" i="8"/>
  <c r="L951" i="9"/>
  <c r="L524" i="9"/>
  <c r="G409" i="8" s="1"/>
  <c r="L440" i="9"/>
  <c r="G325" i="8" s="1"/>
  <c r="L785" i="9"/>
  <c r="G670" i="8" s="1"/>
  <c r="L1128" i="9"/>
  <c r="G1013" i="8" s="1"/>
  <c r="G126" i="8"/>
  <c r="L241" i="9"/>
  <c r="L844" i="9"/>
  <c r="G729" i="8" s="1"/>
  <c r="G681" i="8"/>
  <c r="L796" i="9"/>
  <c r="G468" i="8"/>
  <c r="L583" i="9"/>
  <c r="L1066" i="9"/>
  <c r="G951" i="8" s="1"/>
  <c r="G678" i="8"/>
  <c r="L793" i="9"/>
  <c r="L477" i="9"/>
  <c r="G362" i="8" s="1"/>
  <c r="L343" i="9"/>
  <c r="G228" i="8" s="1"/>
  <c r="G541" i="8"/>
  <c r="L656" i="9"/>
  <c r="L759" i="9"/>
  <c r="G644" i="8" s="1"/>
  <c r="L866" i="9"/>
  <c r="G751" i="8" s="1"/>
  <c r="L790" i="9"/>
  <c r="G675" i="8" s="1"/>
  <c r="L893" i="9"/>
  <c r="G778" i="8" s="1"/>
  <c r="G699" i="8"/>
  <c r="L814" i="9"/>
  <c r="L162" i="9"/>
  <c r="G47" i="8" s="1"/>
  <c r="G245" i="8"/>
  <c r="L360" i="9"/>
  <c r="L1116" i="9"/>
  <c r="G1001" i="8" s="1"/>
  <c r="L418" i="9"/>
  <c r="G303" i="8" s="1"/>
  <c r="G399" i="8"/>
  <c r="L514" i="9"/>
  <c r="L145" i="9"/>
  <c r="G30" i="8" s="1"/>
  <c r="L559" i="9"/>
  <c r="G444" i="8" s="1"/>
  <c r="G78" i="8"/>
  <c r="L193" i="9"/>
  <c r="L226" i="9"/>
  <c r="G111" i="8" s="1"/>
  <c r="G425" i="8"/>
  <c r="L540" i="9"/>
  <c r="L119" i="9"/>
  <c r="G4" i="8" s="1"/>
  <c r="G666" i="8"/>
  <c r="L781" i="9"/>
  <c r="G996" i="8"/>
  <c r="L1111" i="9"/>
  <c r="L340" i="9"/>
  <c r="G225" i="8" s="1"/>
  <c r="L682" i="9"/>
  <c r="G567" i="8" s="1"/>
  <c r="L183" i="9"/>
  <c r="G68" i="8" s="1"/>
  <c r="L192" i="9"/>
  <c r="G77" i="8" s="1"/>
  <c r="G841" i="8"/>
  <c r="L956" i="9"/>
  <c r="L353" i="9"/>
  <c r="G238" i="8" s="1"/>
  <c r="L374" i="9"/>
  <c r="G259" i="8" s="1"/>
  <c r="L491" i="9"/>
  <c r="G376" i="8" s="1"/>
  <c r="G715" i="8"/>
  <c r="L830" i="9"/>
  <c r="G329" i="8"/>
  <c r="L444" i="9"/>
  <c r="L816" i="9"/>
  <c r="G701" i="8" s="1"/>
  <c r="G246" i="8"/>
  <c r="L361" i="9"/>
  <c r="G192" i="8"/>
  <c r="L307" i="9"/>
  <c r="L516" i="9"/>
  <c r="G401" i="8" s="1"/>
  <c r="G993" i="8"/>
  <c r="L1108" i="9"/>
  <c r="L1088" i="9"/>
  <c r="G973" i="8" s="1"/>
  <c r="L184" i="9"/>
  <c r="G69" i="8" s="1"/>
  <c r="G42" i="8"/>
  <c r="L157" i="9"/>
  <c r="L802" i="9"/>
  <c r="G687" i="8" s="1"/>
  <c r="L981" i="9"/>
  <c r="G866" i="8" s="1"/>
  <c r="L980" i="9"/>
  <c r="G865" i="8" s="1"/>
  <c r="G661" i="8"/>
  <c r="L776" i="9"/>
  <c r="G885" i="8"/>
  <c r="L1000" i="9"/>
  <c r="L238" i="9"/>
  <c r="G123" i="8" s="1"/>
  <c r="G390" i="8"/>
  <c r="L505" i="9"/>
  <c r="L611" i="9"/>
  <c r="G496" i="8" s="1"/>
  <c r="L580" i="9"/>
  <c r="G465" i="8" s="1"/>
  <c r="G365" i="8"/>
  <c r="L480" i="9"/>
  <c r="L1001" i="9"/>
  <c r="G886" i="8" s="1"/>
  <c r="L417" i="9"/>
  <c r="G302" i="8" s="1"/>
  <c r="G117" i="8"/>
  <c r="L232" i="9"/>
  <c r="L446" i="9"/>
  <c r="G331" i="8" s="1"/>
  <c r="G121" i="8"/>
  <c r="L236" i="9"/>
  <c r="L195" i="9"/>
  <c r="G80" i="8" s="1"/>
  <c r="L430" i="9"/>
  <c r="G315" i="8" s="1"/>
  <c r="G878" i="8"/>
  <c r="L993" i="9"/>
  <c r="L326" i="9"/>
  <c r="G211" i="8" s="1"/>
  <c r="L818" i="9"/>
  <c r="G703" i="8" s="1"/>
  <c r="L568" i="9"/>
  <c r="G453" i="8" s="1"/>
  <c r="L1083" i="9"/>
  <c r="G968" i="8" s="1"/>
  <c r="G574" i="8"/>
  <c r="L689" i="9"/>
  <c r="L443" i="9"/>
  <c r="G328" i="8" s="1"/>
  <c r="L600" i="9"/>
  <c r="G485" i="8" s="1"/>
  <c r="L977" i="9"/>
  <c r="G862" i="8" s="1"/>
  <c r="G601" i="8"/>
  <c r="L716" i="9"/>
  <c r="G387" i="8"/>
  <c r="L502" i="9"/>
  <c r="L771" i="9"/>
  <c r="G656" i="8" s="1"/>
  <c r="G598" i="8"/>
  <c r="L713" i="9"/>
  <c r="G141" i="8"/>
  <c r="L256" i="9"/>
  <c r="L512" i="9"/>
  <c r="G397" i="8" s="1"/>
  <c r="G6" i="8"/>
  <c r="L121" i="9"/>
  <c r="L683" i="9"/>
  <c r="G568" i="8" s="1"/>
  <c r="L806" i="9"/>
  <c r="G691" i="8" s="1"/>
  <c r="G213" i="8"/>
  <c r="L328" i="9"/>
  <c r="L749" i="9"/>
  <c r="G634" i="8" s="1"/>
  <c r="L185" i="9"/>
  <c r="G70" i="8" s="1"/>
  <c r="L721" i="9"/>
  <c r="G606" i="8" s="1"/>
  <c r="G171" i="8"/>
  <c r="L286" i="9"/>
  <c r="G799" i="8"/>
  <c r="L914" i="9"/>
  <c r="L202" i="9"/>
  <c r="G87" i="8" s="1"/>
  <c r="G148" i="8"/>
  <c r="L263" i="9"/>
  <c r="L400" i="9"/>
  <c r="G285" i="8" s="1"/>
  <c r="L742" i="9"/>
  <c r="G627" i="8" s="1"/>
  <c r="G410" i="8"/>
  <c r="L525" i="9"/>
  <c r="L141" i="9"/>
  <c r="G26" i="8" s="1"/>
  <c r="L495" i="9"/>
  <c r="G380" i="8" s="1"/>
  <c r="G220" i="8"/>
  <c r="L335" i="9"/>
  <c r="L385" i="9"/>
  <c r="G270" i="8" s="1"/>
  <c r="G935" i="8"/>
  <c r="L1050" i="9"/>
  <c r="L266" i="9"/>
  <c r="G151" i="8" s="1"/>
  <c r="G175" i="8"/>
  <c r="L290" i="9"/>
  <c r="G153" i="8"/>
  <c r="L268" i="9"/>
  <c r="L220" i="9"/>
  <c r="G105" i="8" s="1"/>
  <c r="L622" i="9"/>
  <c r="G507" i="8" s="1"/>
  <c r="L1012" i="9"/>
  <c r="G897" i="8" s="1"/>
  <c r="L408" i="9"/>
  <c r="G293" i="8" s="1"/>
  <c r="G849" i="8"/>
  <c r="L964" i="9"/>
  <c r="L1006" i="9"/>
  <c r="G891" i="8" s="1"/>
  <c r="L1109" i="9"/>
  <c r="G994" i="8" s="1"/>
  <c r="L231" i="9"/>
  <c r="G116" i="8" s="1"/>
  <c r="L601" i="9"/>
  <c r="G486" i="8" s="1"/>
  <c r="G120" i="8"/>
  <c r="L235" i="9"/>
  <c r="L873" i="9"/>
  <c r="G758" i="8" s="1"/>
  <c r="G810" i="8"/>
  <c r="L925" i="9"/>
  <c r="G377" i="8"/>
  <c r="L492" i="9"/>
  <c r="L819" i="9"/>
  <c r="G704" i="8" s="1"/>
  <c r="G851" i="8"/>
  <c r="L966" i="9"/>
  <c r="L494" i="9"/>
  <c r="G379" i="8" s="1"/>
  <c r="L1062" i="9"/>
  <c r="G947" i="8" s="1"/>
  <c r="G16" i="8"/>
  <c r="L131" i="9"/>
  <c r="L168" i="9"/>
  <c r="G53" i="8" s="1"/>
  <c r="L1040" i="9"/>
  <c r="G925" i="8" s="1"/>
  <c r="L832" i="9"/>
  <c r="G717" i="8" s="1"/>
  <c r="L704" i="9"/>
  <c r="G589" i="8" s="1"/>
  <c r="G813" i="8"/>
  <c r="L928" i="9"/>
  <c r="L957" i="9"/>
  <c r="G842" i="8" s="1"/>
  <c r="L657" i="9"/>
  <c r="G542" i="8" s="1"/>
  <c r="L305" i="9"/>
  <c r="G190" i="8" s="1"/>
  <c r="L432" i="9"/>
  <c r="G317" i="8" s="1"/>
  <c r="G463" i="8"/>
  <c r="L578" i="9"/>
  <c r="L767" i="9"/>
  <c r="G652" i="8" s="1"/>
  <c r="L849" i="9"/>
  <c r="G734" i="8" s="1"/>
  <c r="G386" i="8"/>
  <c r="L501" i="9"/>
  <c r="L246" i="9"/>
  <c r="G131" i="8" s="1"/>
  <c r="G658" i="8"/>
  <c r="L773" i="9"/>
  <c r="L520" i="9"/>
  <c r="G405" i="8" s="1"/>
  <c r="L582" i="9"/>
  <c r="G467" i="8" s="1"/>
  <c r="G435" i="8"/>
  <c r="L550" i="9"/>
  <c r="L971" i="9"/>
  <c r="G856" i="8" s="1"/>
  <c r="L366" i="9"/>
  <c r="G251" i="8" s="1"/>
  <c r="L984" i="9"/>
  <c r="G869" i="8" s="1"/>
  <c r="L337" i="9"/>
  <c r="G222" i="8" s="1"/>
  <c r="G834" i="8"/>
  <c r="L949" i="9"/>
  <c r="L668" i="9"/>
  <c r="G553" i="8" s="1"/>
  <c r="L863" i="9"/>
  <c r="G748" i="8" s="1"/>
  <c r="L659" i="9"/>
  <c r="G544" i="8" s="1"/>
  <c r="G894" i="8"/>
  <c r="L1009" i="9"/>
  <c r="G783" i="8"/>
  <c r="L898" i="9"/>
  <c r="L167" i="9"/>
  <c r="G52" i="8" s="1"/>
  <c r="L702" i="9"/>
  <c r="G587" i="8" s="1"/>
  <c r="G461" i="8"/>
  <c r="L576" i="9"/>
  <c r="L1004" i="9"/>
  <c r="G889" i="8" s="1"/>
  <c r="G569" i="8"/>
  <c r="L684" i="9"/>
  <c r="L370" i="9"/>
  <c r="G255" i="8" s="1"/>
  <c r="L1015" i="9"/>
  <c r="G900" i="8" s="1"/>
  <c r="G711" i="8"/>
  <c r="L826" i="9"/>
  <c r="L393" i="9"/>
  <c r="G278" i="8" s="1"/>
  <c r="L172" i="9"/>
  <c r="G57" i="8" s="1"/>
  <c r="L1052" i="9"/>
  <c r="G937" i="8" s="1"/>
  <c r="G712" i="8"/>
  <c r="L827" i="9"/>
  <c r="G515" i="8"/>
  <c r="L630" i="9"/>
  <c r="L708" i="9"/>
  <c r="G593" i="8" s="1"/>
  <c r="L471" i="9"/>
  <c r="G356" i="8" s="1"/>
  <c r="L725" i="9"/>
  <c r="G610" i="8" s="1"/>
  <c r="L1075" i="9"/>
  <c r="G960" i="8" s="1"/>
  <c r="G63" i="8"/>
  <c r="L178" i="9"/>
  <c r="L265" i="9"/>
  <c r="G150" i="8" s="1"/>
  <c r="L719" i="9"/>
  <c r="G604" i="8" s="1"/>
  <c r="G640" i="8"/>
  <c r="L755" i="9"/>
  <c r="L150" i="9"/>
  <c r="G35" i="8" s="1"/>
  <c r="G360" i="8"/>
  <c r="L475" i="9"/>
  <c r="L465" i="9"/>
  <c r="G350" i="8" s="1"/>
  <c r="G265" i="8"/>
  <c r="L380" i="9"/>
  <c r="G415" i="8"/>
  <c r="L530" i="9"/>
  <c r="L306" i="9"/>
  <c r="G191" i="8" s="1"/>
  <c r="L970" i="9"/>
  <c r="G855" i="8" s="1"/>
  <c r="L250" i="9"/>
  <c r="G135" i="8" s="1"/>
  <c r="L649" i="9"/>
  <c r="G534" i="8" s="1"/>
  <c r="G146" i="8"/>
  <c r="L261" i="9"/>
  <c r="L700" i="9"/>
  <c r="G585" i="8" s="1"/>
  <c r="L991" i="9"/>
  <c r="G876" i="8" s="1"/>
  <c r="L1042" i="9"/>
  <c r="G927" i="8" s="1"/>
  <c r="L394" i="9"/>
  <c r="G279" i="8" s="1"/>
  <c r="G207" i="8"/>
  <c r="L322" i="9"/>
  <c r="L983" i="9"/>
  <c r="G868" i="8" s="1"/>
  <c r="G1005" i="8"/>
  <c r="L1120" i="9"/>
  <c r="G877" i="8"/>
  <c r="L992" i="9"/>
  <c r="L352" i="9"/>
  <c r="G237" i="8" s="1"/>
  <c r="G266" i="8"/>
  <c r="L381" i="9"/>
  <c r="L538" i="9"/>
  <c r="G423" i="8" s="1"/>
  <c r="L252" i="9"/>
  <c r="G137" i="8" s="1"/>
  <c r="G731" i="8"/>
  <c r="L846" i="9"/>
  <c r="L795" i="9"/>
  <c r="G680" i="8" s="1"/>
  <c r="L273" i="9"/>
  <c r="G158" i="8" s="1"/>
  <c r="L1061" i="9"/>
  <c r="G946" i="8" s="1"/>
  <c r="L808" i="9"/>
  <c r="G693" i="8" s="1"/>
  <c r="G943" i="8"/>
  <c r="L1058" i="9"/>
  <c r="L248" i="9"/>
  <c r="G133" i="8" s="1"/>
  <c r="G1012" i="8"/>
  <c r="L1127" i="9"/>
  <c r="L188" i="9"/>
  <c r="G73" i="8" s="1"/>
  <c r="L409" i="9"/>
  <c r="G294" i="8" s="1"/>
  <c r="G268" i="8"/>
  <c r="L383" i="9"/>
  <c r="L880" i="9"/>
  <c r="G765" i="8" s="1"/>
  <c r="L831" i="9"/>
  <c r="G716" i="8" s="1"/>
  <c r="G277" i="8"/>
  <c r="L392" i="9"/>
  <c r="L473" i="9"/>
  <c r="G358" i="8" s="1"/>
  <c r="G835" i="8"/>
  <c r="L950" i="9"/>
  <c r="L933" i="9"/>
  <c r="G818" i="8" s="1"/>
  <c r="L727" i="9"/>
  <c r="G612" i="8" s="1"/>
  <c r="G27" i="8"/>
  <c r="L142" i="9"/>
  <c r="L903" i="9"/>
  <c r="G788" i="8" s="1"/>
  <c r="L937" i="9"/>
  <c r="G822" i="8" s="1"/>
  <c r="L479" i="9"/>
  <c r="G364" i="8" s="1"/>
  <c r="L934" i="9"/>
  <c r="G819" i="8" s="1"/>
  <c r="G922" i="8"/>
  <c r="L1037" i="9"/>
  <c r="L958" i="9"/>
  <c r="G843" i="8" s="1"/>
  <c r="G969" i="8"/>
  <c r="L1084" i="9"/>
  <c r="L356" i="9"/>
  <c r="G241" i="8" s="1"/>
  <c r="G375" i="8"/>
  <c r="L490" i="9"/>
  <c r="G471" i="8"/>
  <c r="L586" i="9"/>
  <c r="L402" i="9"/>
  <c r="G287" i="8" s="1"/>
  <c r="L346" i="9"/>
  <c r="G231" i="8" s="1"/>
  <c r="G984" i="8"/>
  <c r="L1099" i="9"/>
  <c r="L500" i="9"/>
  <c r="G385" i="8" s="1"/>
  <c r="G164" i="8"/>
  <c r="L279" i="9"/>
  <c r="L314" i="9"/>
  <c r="G199" i="8" s="1"/>
  <c r="L149" i="9"/>
  <c r="G34" i="8" s="1"/>
  <c r="G672" i="8"/>
  <c r="L787" i="9"/>
  <c r="L483" i="9"/>
  <c r="G368" i="8" s="1"/>
  <c r="L738" i="9"/>
  <c r="G623" i="8" s="1"/>
  <c r="L634" i="9"/>
  <c r="G519" i="8" s="1"/>
  <c r="L363" i="9"/>
  <c r="G248" i="8" s="1"/>
  <c r="G794" i="8"/>
  <c r="L909" i="9"/>
  <c r="L908" i="9"/>
  <c r="G793" i="8" s="1"/>
  <c r="G314" i="8"/>
  <c r="L429" i="9"/>
  <c r="L173" i="9"/>
  <c r="G58" i="8" s="1"/>
  <c r="G705" i="8"/>
  <c r="L820" i="9"/>
  <c r="G790" i="8"/>
  <c r="L905" i="9"/>
  <c r="L927" i="9"/>
  <c r="G812" i="8" s="1"/>
  <c r="L840" i="9"/>
  <c r="G725" i="8" s="1"/>
  <c r="G520" i="8"/>
  <c r="L635" i="9"/>
  <c r="L215" i="9"/>
  <c r="G100" i="8" s="1"/>
  <c r="G995" i="8"/>
  <c r="L1110" i="9"/>
  <c r="L323" i="9"/>
  <c r="G208" i="8" s="1"/>
  <c r="L413" i="9"/>
  <c r="G298" i="8" s="1"/>
  <c r="G233" i="8"/>
  <c r="L348" i="9"/>
  <c r="L660" i="9"/>
  <c r="G545" i="8" s="1"/>
  <c r="L297" i="9"/>
  <c r="G182" i="8" s="1"/>
  <c r="L751" i="9"/>
  <c r="G636" i="8" s="1"/>
  <c r="G398" i="8"/>
  <c r="L513" i="9"/>
  <c r="G962" i="8"/>
  <c r="L1077" i="9"/>
  <c r="L644" i="9"/>
  <c r="G529" i="8" s="1"/>
  <c r="L628" i="9"/>
  <c r="G513" i="8" s="1"/>
  <c r="L662" i="9"/>
  <c r="G547" i="8" s="1"/>
  <c r="L804" i="9"/>
  <c r="G689" i="8" s="1"/>
  <c r="G872" i="8"/>
  <c r="L987" i="9"/>
  <c r="L191" i="9"/>
  <c r="G76" i="8" s="1"/>
  <c r="L729" i="9"/>
  <c r="G614" i="8" s="1"/>
  <c r="G963" i="8"/>
  <c r="L1078" i="9"/>
  <c r="L435" i="9"/>
  <c r="G320" i="8" s="1"/>
  <c r="G188" i="8"/>
  <c r="L303" i="9"/>
  <c r="L573" i="9"/>
  <c r="G458" i="8" s="1"/>
  <c r="G336" i="8"/>
  <c r="L451" i="9"/>
  <c r="G683" i="8"/>
  <c r="L798" i="9"/>
  <c r="L136" i="9"/>
  <c r="G21" i="8" s="1"/>
  <c r="L189" i="9"/>
  <c r="G74" i="8" s="1"/>
  <c r="L180" i="9"/>
  <c r="G65" i="8" s="1"/>
  <c r="G599" i="8"/>
  <c r="L714" i="9"/>
  <c r="G404" i="8"/>
  <c r="L519" i="9"/>
  <c r="L919" i="9"/>
  <c r="G804" i="8" s="1"/>
  <c r="L690" i="9"/>
  <c r="G575" i="8" s="1"/>
  <c r="L907" i="9"/>
  <c r="G792" i="8" s="1"/>
  <c r="L449" i="9"/>
  <c r="G334" i="8" s="1"/>
  <c r="G45" i="8"/>
  <c r="L160" i="9"/>
  <c r="L207" i="9"/>
  <c r="G92" i="8" s="1"/>
  <c r="G1010" i="8"/>
  <c r="L1125" i="9"/>
  <c r="G490" i="8"/>
  <c r="L605" i="9"/>
  <c r="L762" i="9"/>
  <c r="G647" i="8" s="1"/>
  <c r="G456" i="8"/>
  <c r="L571" i="9"/>
  <c r="L595" i="9"/>
  <c r="G480" i="8" s="1"/>
  <c r="G504" i="8"/>
  <c r="L619" i="9"/>
  <c r="G941" i="8"/>
  <c r="L1056" i="9"/>
  <c r="L1065" i="9"/>
  <c r="G950" i="8" s="1"/>
  <c r="L717" i="9"/>
  <c r="G602" i="8" s="1"/>
  <c r="L462" i="9"/>
  <c r="G347" i="8" s="1"/>
  <c r="L577" i="9"/>
  <c r="G462" i="8" s="1"/>
  <c r="G1011" i="8"/>
  <c r="L1126" i="9"/>
  <c r="L527" i="9"/>
  <c r="G412" i="8" s="1"/>
  <c r="G552" i="8"/>
  <c r="L667" i="9"/>
  <c r="L691" i="9"/>
  <c r="G576" i="8" s="1"/>
  <c r="L372" i="9"/>
  <c r="G257" i="8" s="1"/>
  <c r="G808" i="8"/>
  <c r="L923" i="9"/>
  <c r="L1064" i="9"/>
  <c r="G949" i="8" s="1"/>
  <c r="G555" i="8"/>
  <c r="L670" i="9"/>
  <c r="G977" i="8"/>
  <c r="L1092" i="9"/>
  <c r="L665" i="9"/>
  <c r="G550" i="8" s="1"/>
  <c r="G286" i="8"/>
  <c r="L401" i="9"/>
  <c r="L344" i="9"/>
  <c r="G229" i="8" s="1"/>
  <c r="L878" i="9"/>
  <c r="G763" i="8" s="1"/>
  <c r="G230" i="8"/>
  <c r="L345" i="9"/>
  <c r="L496" i="9"/>
  <c r="G381" i="8" s="1"/>
  <c r="L144" i="9"/>
  <c r="G29" i="8" s="1"/>
  <c r="L336" i="9"/>
  <c r="G221" i="8" s="1"/>
  <c r="L737" i="9"/>
  <c r="G622" i="8" s="1"/>
  <c r="G147" i="8"/>
  <c r="L262" i="9"/>
  <c r="L939" i="9"/>
  <c r="G824" i="8" s="1"/>
  <c r="G357" i="8"/>
  <c r="L472" i="9"/>
  <c r="L647" i="9"/>
  <c r="G532" i="8" s="1"/>
  <c r="G825" i="8"/>
  <c r="L940" i="9"/>
  <c r="G195" i="8"/>
  <c r="L310" i="9"/>
  <c r="L805" i="9"/>
  <c r="G690" i="8" s="1"/>
  <c r="L296" i="9"/>
  <c r="G181" i="8" s="1"/>
  <c r="G524" i="8"/>
  <c r="L639" i="9"/>
  <c r="L552" i="9"/>
  <c r="G437" i="8" s="1"/>
  <c r="G89" i="8"/>
  <c r="L204" i="9"/>
  <c r="L488" i="9"/>
  <c r="G373" i="8" s="1"/>
  <c r="L485" i="9"/>
  <c r="G370" i="8" s="1"/>
  <c r="G223" i="8"/>
  <c r="L338" i="9"/>
  <c r="L362" i="9"/>
  <c r="G247" i="8" s="1"/>
  <c r="L896" i="9"/>
  <c r="G781" i="8" s="1"/>
  <c r="L688" i="9"/>
  <c r="G573" i="8" s="1"/>
  <c r="G445" i="8"/>
  <c r="L560" i="9"/>
  <c r="G915" i="8"/>
  <c r="L1030" i="9"/>
  <c r="L277" i="9"/>
  <c r="G162" i="8" s="1"/>
  <c r="L943" i="9"/>
  <c r="G828" i="8" s="1"/>
  <c r="L669" i="9"/>
  <c r="G554" i="8" s="1"/>
  <c r="G22" i="8"/>
  <c r="L137" i="9"/>
  <c r="G134" i="8"/>
  <c r="L249" i="9"/>
  <c r="L498" i="9"/>
  <c r="G383" i="8" s="1"/>
  <c r="L325" i="9"/>
  <c r="G210" i="8" s="1"/>
  <c r="G839" i="8"/>
  <c r="L954" i="9"/>
  <c r="L754" i="9"/>
  <c r="G639" i="8" s="1"/>
  <c r="G260" i="8"/>
  <c r="L375" i="9"/>
  <c r="L482" i="9"/>
  <c r="G367" i="8" s="1"/>
  <c r="G615" i="8"/>
  <c r="L730" i="9"/>
  <c r="G580" i="8"/>
  <c r="L695" i="9"/>
  <c r="L777" i="9"/>
  <c r="G662" i="8" s="1"/>
  <c r="L733" i="9"/>
  <c r="G618" i="8" s="1"/>
  <c r="L1038" i="9"/>
  <c r="G923" i="8" s="1"/>
  <c r="G773" i="8"/>
  <c r="L888" i="9"/>
  <c r="G723" i="8"/>
  <c r="L838" i="9"/>
  <c r="L1011" i="9"/>
  <c r="G896" i="8" s="1"/>
  <c r="L1017" i="9"/>
  <c r="G902" i="8" s="1"/>
  <c r="L497" i="9"/>
  <c r="G382" i="8" s="1"/>
  <c r="L518" i="9"/>
  <c r="G403" i="8" s="1"/>
  <c r="G521" i="8"/>
  <c r="L636" i="9"/>
  <c r="L1079" i="9"/>
  <c r="G964" i="8" s="1"/>
  <c r="G816" i="8"/>
  <c r="L931" i="9"/>
  <c r="G914" i="8"/>
  <c r="L1029" i="9"/>
  <c r="L510" i="9"/>
  <c r="G395" i="8" s="1"/>
  <c r="G928" i="8"/>
  <c r="L1043" i="9"/>
  <c r="L852" i="9"/>
  <c r="G737" i="8" s="1"/>
  <c r="G566" i="8"/>
  <c r="L681" i="9"/>
  <c r="G470" i="8"/>
  <c r="L585" i="9"/>
  <c r="L1094" i="9"/>
  <c r="G979" i="8" s="1"/>
  <c r="L214" i="9"/>
  <c r="G99" i="8" s="1"/>
  <c r="L1014" i="9"/>
  <c r="G899" i="8" s="1"/>
  <c r="L555" i="9"/>
  <c r="G440" i="8" s="1"/>
  <c r="G845" i="8"/>
  <c r="L960" i="9"/>
  <c r="L526" i="9"/>
  <c r="G411" i="8" s="1"/>
  <c r="G113" i="8"/>
  <c r="L228" i="9"/>
  <c r="L994" i="9"/>
  <c r="G879" i="8" s="1"/>
  <c r="L575" i="9"/>
  <c r="G460" i="8" s="1"/>
  <c r="G961" i="8"/>
  <c r="L1076" i="9"/>
  <c r="L616" i="9"/>
  <c r="G501" i="8" s="1"/>
  <c r="G166" i="8"/>
  <c r="L281" i="9"/>
  <c r="G271" i="8"/>
  <c r="L386" i="9"/>
  <c r="L318" i="9"/>
  <c r="G203" i="8" s="1"/>
  <c r="G464" i="8"/>
  <c r="L579" i="9"/>
  <c r="L1035" i="9"/>
  <c r="G920" i="8" s="1"/>
  <c r="L699" i="9"/>
  <c r="G584" i="8" s="1"/>
  <c r="G466" i="8"/>
  <c r="L581" i="9"/>
  <c r="L946" i="9"/>
  <c r="G831" i="8" s="1"/>
  <c r="L973" i="9"/>
  <c r="G858" i="8" s="1"/>
  <c r="L467" i="9"/>
  <c r="G352" i="8" s="1"/>
  <c r="L267" i="9"/>
  <c r="G152" i="8" s="1"/>
  <c r="G654" i="8"/>
  <c r="L769" i="9"/>
  <c r="L875" i="9"/>
  <c r="G760" i="8" s="1"/>
  <c r="G330" i="8"/>
  <c r="L445" i="9"/>
  <c r="L535" i="9"/>
  <c r="G420" i="8" s="1"/>
  <c r="G450" i="8"/>
  <c r="L565" i="9"/>
  <c r="G252" i="8"/>
  <c r="L367" i="9"/>
  <c r="L620" i="9"/>
  <c r="G505" i="8" s="1"/>
  <c r="L138" i="9"/>
  <c r="G23" i="8" s="1"/>
  <c r="G934" i="8"/>
  <c r="L1049" i="9"/>
  <c r="L1071" i="9"/>
  <c r="G956" i="8" s="1"/>
  <c r="G796" i="8"/>
  <c r="L911" i="9"/>
  <c r="L1048" i="9"/>
  <c r="G933" i="8" s="1"/>
  <c r="L439" i="9"/>
  <c r="G324" i="8" s="1"/>
  <c r="G18" i="8"/>
  <c r="L133" i="9"/>
  <c r="L709" i="9"/>
  <c r="G594" i="8" s="1"/>
  <c r="L860" i="9"/>
  <c r="G745" i="8" s="1"/>
  <c r="L734" i="9"/>
  <c r="G619" i="8" s="1"/>
  <c r="G736" i="8"/>
  <c r="L851" i="9"/>
  <c r="G316" i="8"/>
  <c r="L431" i="9"/>
  <c r="L283" i="9"/>
  <c r="G168" i="8" s="1"/>
  <c r="L239" i="9"/>
  <c r="G124" i="8" s="1"/>
  <c r="L736" i="9"/>
  <c r="G621" i="8" s="1"/>
  <c r="G200" i="8"/>
  <c r="L315" i="9"/>
  <c r="G112" i="8"/>
  <c r="L227" i="9"/>
  <c r="L932" i="9"/>
  <c r="G817" i="8" s="1"/>
  <c r="L930" i="9"/>
  <c r="G815" i="8" s="1"/>
  <c r="G809" i="8"/>
  <c r="L924" i="9"/>
  <c r="L789" i="9"/>
  <c r="G674" i="8" s="1"/>
  <c r="G469" i="8"/>
  <c r="L584" i="9"/>
  <c r="L442" i="9"/>
  <c r="G327" i="8" s="1"/>
  <c r="G742" i="8"/>
  <c r="L857" i="9"/>
  <c r="G752" i="8"/>
  <c r="L867" i="9"/>
  <c r="L995" i="9"/>
  <c r="G880" i="8" s="1"/>
  <c r="L308" i="9"/>
  <c r="G193" i="8" s="1"/>
  <c r="L752" i="9"/>
  <c r="G637" i="8" s="1"/>
  <c r="G814" i="8"/>
  <c r="L929" i="9"/>
  <c r="G433" i="8"/>
  <c r="L548" i="9"/>
  <c r="L720" i="9"/>
  <c r="G605" i="8" s="1"/>
  <c r="L481" i="9"/>
  <c r="G366" i="8" s="1"/>
  <c r="L341" i="9"/>
  <c r="G226" i="8" s="1"/>
  <c r="L218" i="9"/>
  <c r="G103" i="8" s="1"/>
  <c r="G694" i="8"/>
  <c r="L809" i="9"/>
  <c r="L395" i="9"/>
  <c r="G280" i="8" s="1"/>
  <c r="G502" i="8"/>
  <c r="L617" i="9"/>
  <c r="G94" i="8"/>
  <c r="L209" i="9"/>
  <c r="L230" i="9"/>
  <c r="G115" i="8" s="1"/>
  <c r="G414" i="8"/>
  <c r="L529" i="9"/>
  <c r="L213" i="9"/>
  <c r="G98" i="8" s="1"/>
  <c r="G102" i="8"/>
  <c r="L217" i="9"/>
  <c r="G860" i="8"/>
  <c r="L975" i="9"/>
  <c r="L1010" i="9"/>
  <c r="G895" i="8" s="1"/>
  <c r="L765" i="9"/>
  <c r="G650" i="8" s="1"/>
  <c r="L764" i="9"/>
  <c r="G649" i="8" s="1"/>
  <c r="L285" i="9"/>
  <c r="G170" i="8" s="1"/>
  <c r="G177" i="8"/>
  <c r="L292" i="9"/>
  <c r="L562" i="9"/>
  <c r="G447" i="8" s="1"/>
  <c r="G1008" i="8"/>
  <c r="L1123" i="9"/>
  <c r="L1113" i="9"/>
  <c r="G998" i="8" s="1"/>
  <c r="L319" i="9"/>
  <c r="G204" i="8" s="1"/>
  <c r="G588" i="8"/>
  <c r="L703" i="9"/>
  <c r="L349" i="9"/>
  <c r="G234" i="8" s="1"/>
  <c r="G359" i="8"/>
  <c r="L474" i="9"/>
  <c r="G40" i="8"/>
  <c r="L155" i="9"/>
  <c r="L158" i="9"/>
  <c r="G43" i="8" s="1"/>
  <c r="G391" i="8"/>
  <c r="L506" i="9"/>
  <c r="L768" i="9"/>
  <c r="G653" i="8" s="1"/>
  <c r="L563" i="9"/>
  <c r="G448" i="8" s="1"/>
  <c r="G892" i="8"/>
  <c r="L1007" i="9"/>
  <c r="L859" i="9"/>
  <c r="G744" i="8" s="1"/>
  <c r="L566" i="9"/>
  <c r="G451" i="8" s="1"/>
  <c r="L544" i="9"/>
  <c r="G429" i="8" s="1"/>
  <c r="L558" i="9"/>
  <c r="G443" i="8" s="1"/>
  <c r="G343" i="8"/>
  <c r="L458" i="9"/>
  <c r="L974" i="9"/>
  <c r="G859" i="8" s="1"/>
  <c r="G772" i="8"/>
  <c r="L887" i="9"/>
  <c r="L146" i="9"/>
  <c r="G31" i="8" s="1"/>
  <c r="G685" i="8"/>
  <c r="L800" i="9"/>
  <c r="G642" i="8"/>
  <c r="L757" i="9"/>
  <c r="L870" i="9"/>
  <c r="G755" i="8" s="1"/>
  <c r="L539" i="9"/>
  <c r="G424" i="8" s="1"/>
  <c r="G34" i="1"/>
  <c r="H36" i="1" s="1"/>
  <c r="G40" i="1"/>
  <c r="H42" i="1" s="1"/>
  <c r="G38" i="1"/>
  <c r="H40" i="1" s="1"/>
  <c r="G32" i="1"/>
  <c r="H34" i="1" s="1"/>
  <c r="G35" i="1"/>
  <c r="H37" i="1" s="1"/>
  <c r="G28" i="1"/>
  <c r="H30" i="1" s="1"/>
  <c r="G39" i="1"/>
  <c r="H41" i="1" s="1"/>
  <c r="G41" i="1"/>
  <c r="H43" i="1" s="1"/>
  <c r="G33" i="1"/>
  <c r="H35" i="1" s="1"/>
  <c r="G31" i="1"/>
  <c r="H33" i="1" s="1"/>
  <c r="G26" i="1"/>
  <c r="H28" i="1" s="1"/>
  <c r="C4" i="8"/>
  <c r="J26" i="1"/>
  <c r="G43" i="1"/>
  <c r="H45" i="1" s="1"/>
  <c r="G44" i="1"/>
  <c r="H46" i="1" s="1"/>
  <c r="G36" i="1"/>
  <c r="H38" i="1" s="1"/>
  <c r="G42" i="1"/>
  <c r="H44" i="1" s="1"/>
  <c r="G37" i="1"/>
  <c r="H39" i="1" s="1"/>
  <c r="G27" i="1"/>
  <c r="H29" i="1" s="1"/>
  <c r="G30" i="1"/>
  <c r="H32" i="1" s="1"/>
  <c r="G25" i="1"/>
  <c r="H27" i="1" s="1"/>
  <c r="J27" i="1" l="1"/>
  <c r="C5" i="8"/>
  <c r="J28" i="1" l="1"/>
  <c r="C6" i="8"/>
  <c r="J29" i="1" l="1"/>
  <c r="C7" i="8"/>
  <c r="J30" i="1" l="1"/>
  <c r="C8" i="8"/>
  <c r="J31" i="1" l="1"/>
  <c r="C9" i="8"/>
  <c r="J32" i="1" l="1"/>
  <c r="C10" i="8"/>
  <c r="C4" i="3" s="1"/>
  <c r="G11" i="3"/>
  <c r="J33" i="1" l="1"/>
  <c r="C11" i="8"/>
  <c r="F11" i="8" s="1"/>
  <c r="C11" i="10" s="1"/>
  <c r="F3" i="8"/>
  <c r="F5" i="8"/>
  <c r="C5" i="10" s="1"/>
  <c r="F4" i="8"/>
  <c r="D4" i="10" s="1"/>
  <c r="F8" i="8"/>
  <c r="C8" i="10" s="1"/>
  <c r="F7" i="8"/>
  <c r="C7" i="10" s="1"/>
  <c r="F6" i="8"/>
  <c r="C6" i="10" s="1"/>
  <c r="D6" i="10" s="1"/>
  <c r="F10" i="8"/>
  <c r="C10" i="10" s="1"/>
  <c r="F9" i="8"/>
  <c r="C9" i="10" s="1"/>
  <c r="D8" i="10" l="1"/>
  <c r="D9" i="10"/>
  <c r="D5" i="10"/>
  <c r="D10" i="10"/>
  <c r="D7" i="10"/>
  <c r="D11" i="10"/>
  <c r="H9" i="8"/>
  <c r="M9" i="8" s="1"/>
  <c r="H6" i="8"/>
  <c r="M6" i="8" s="1"/>
  <c r="H7" i="8"/>
  <c r="M7" i="8" s="1"/>
  <c r="H4" i="8"/>
  <c r="I4" i="8" s="1"/>
  <c r="H5" i="8"/>
  <c r="K5" i="8" s="1"/>
  <c r="H10" i="8"/>
  <c r="M10" i="8" s="1"/>
  <c r="H8" i="8"/>
  <c r="I8" i="8" s="1"/>
  <c r="N8" i="8" s="1"/>
  <c r="H11" i="8"/>
  <c r="I11" i="8" s="1"/>
  <c r="H3" i="8"/>
  <c r="L3" i="8" s="1"/>
  <c r="J34" i="1"/>
  <c r="C12" i="8"/>
  <c r="F12" i="8" s="1"/>
  <c r="C12" i="10" s="1"/>
  <c r="D12" i="10" s="1"/>
  <c r="I7" i="8" l="1"/>
  <c r="I6" i="8"/>
  <c r="J6" i="8" s="1"/>
  <c r="L9" i="8"/>
  <c r="L8" i="8"/>
  <c r="K8" i="8"/>
  <c r="J11" i="8"/>
  <c r="N11" i="8"/>
  <c r="J4" i="8"/>
  <c r="N4" i="8"/>
  <c r="K9" i="8"/>
  <c r="L7" i="8"/>
  <c r="N6" i="8"/>
  <c r="J7" i="8"/>
  <c r="N7" i="8"/>
  <c r="K7" i="8"/>
  <c r="L4" i="8"/>
  <c r="L6" i="8"/>
  <c r="I9" i="8"/>
  <c r="K6" i="8"/>
  <c r="M8" i="8"/>
  <c r="L11" i="8"/>
  <c r="M11" i="8"/>
  <c r="K11" i="8"/>
  <c r="K4" i="8"/>
  <c r="J8" i="8"/>
  <c r="M3" i="8"/>
  <c r="K10" i="8"/>
  <c r="H12" i="8"/>
  <c r="M12" i="8" s="1"/>
  <c r="M5" i="8"/>
  <c r="I5" i="8"/>
  <c r="L5" i="8"/>
  <c r="M4" i="8"/>
  <c r="L10" i="8"/>
  <c r="I10" i="8"/>
  <c r="Q4" i="8"/>
  <c r="I3" i="8"/>
  <c r="N3" i="8" s="1"/>
  <c r="Q3" i="8"/>
  <c r="K3" i="8"/>
  <c r="Q5" i="8"/>
  <c r="J35" i="1"/>
  <c r="C13" i="8"/>
  <c r="J9" i="8" l="1"/>
  <c r="N9" i="8"/>
  <c r="J10" i="8"/>
  <c r="D4" i="3" s="1"/>
  <c r="N10" i="8"/>
  <c r="J5" i="8"/>
  <c r="N5" i="8"/>
  <c r="J3" i="8"/>
  <c r="D3" i="3" s="1"/>
  <c r="I12" i="8"/>
  <c r="K12" i="8"/>
  <c r="L12" i="8"/>
  <c r="F13" i="8"/>
  <c r="C13" i="10" s="1"/>
  <c r="D13" i="10" s="1"/>
  <c r="C5" i="3"/>
  <c r="J36" i="1"/>
  <c r="C14" i="8"/>
  <c r="F14" i="8" s="1"/>
  <c r="C14" i="10" s="1"/>
  <c r="D14" i="10" l="1"/>
  <c r="J12" i="8"/>
  <c r="N12" i="8"/>
  <c r="H14" i="8"/>
  <c r="M14" i="8" s="1"/>
  <c r="H13" i="8"/>
  <c r="M13" i="8" s="1"/>
  <c r="J37" i="1"/>
  <c r="C15" i="8"/>
  <c r="F15" i="8" s="1"/>
  <c r="C15" i="10" s="1"/>
  <c r="D15" i="10" s="1"/>
  <c r="I14" i="8" l="1"/>
  <c r="J14" i="8" s="1"/>
  <c r="L13" i="8"/>
  <c r="I13" i="8"/>
  <c r="N13" i="8" s="1"/>
  <c r="K13" i="8"/>
  <c r="K14" i="8"/>
  <c r="L14" i="8"/>
  <c r="H15" i="8"/>
  <c r="M15" i="8" s="1"/>
  <c r="J13" i="8"/>
  <c r="D5" i="3" s="1"/>
  <c r="J38" i="1"/>
  <c r="C16" i="8"/>
  <c r="F16" i="8" s="1"/>
  <c r="C16" i="10" s="1"/>
  <c r="D16" i="10" s="1"/>
  <c r="N14" i="8" l="1"/>
  <c r="I15" i="8"/>
  <c r="L15" i="8"/>
  <c r="K15" i="8"/>
  <c r="H16" i="8"/>
  <c r="K16" i="8" s="1"/>
  <c r="J39" i="1"/>
  <c r="C17" i="8"/>
  <c r="F17" i="8" s="1"/>
  <c r="C17" i="10" s="1"/>
  <c r="D17" i="10" s="1"/>
  <c r="J15" i="8" l="1"/>
  <c r="N15" i="8"/>
  <c r="M16" i="8"/>
  <c r="I16" i="8"/>
  <c r="L16" i="8"/>
  <c r="H17" i="8"/>
  <c r="M17" i="8" s="1"/>
  <c r="J40" i="1"/>
  <c r="C18" i="8"/>
  <c r="F18" i="8" s="1"/>
  <c r="C18" i="10" s="1"/>
  <c r="D18" i="10" s="1"/>
  <c r="J16" i="8" l="1"/>
  <c r="N16" i="8"/>
  <c r="I17" i="8"/>
  <c r="K17" i="8"/>
  <c r="H18" i="8"/>
  <c r="K18" i="8" s="1"/>
  <c r="L17" i="8"/>
  <c r="J41" i="1"/>
  <c r="C19" i="8"/>
  <c r="F19" i="8" s="1"/>
  <c r="C19" i="10" s="1"/>
  <c r="D19" i="10" s="1"/>
  <c r="J17" i="8" l="1"/>
  <c r="N17" i="8"/>
  <c r="I18" i="8"/>
  <c r="L18" i="8"/>
  <c r="M18" i="8"/>
  <c r="H19" i="8"/>
  <c r="I19" i="8" s="1"/>
  <c r="J42" i="1"/>
  <c r="C20" i="8"/>
  <c r="F20" i="8" s="1"/>
  <c r="C20" i="10" s="1"/>
  <c r="D20" i="10" s="1"/>
  <c r="J19" i="8" l="1"/>
  <c r="N19" i="8"/>
  <c r="J18" i="8"/>
  <c r="N18" i="8"/>
  <c r="L19" i="8"/>
  <c r="K19" i="8"/>
  <c r="M19" i="8"/>
  <c r="H20" i="8"/>
  <c r="M20" i="8" s="1"/>
  <c r="J43" i="1"/>
  <c r="C21" i="8"/>
  <c r="F21" i="8" s="1"/>
  <c r="C21" i="10" s="1"/>
  <c r="D21" i="10" s="1"/>
  <c r="I20" i="8" l="1"/>
  <c r="L20" i="8"/>
  <c r="K20" i="8"/>
  <c r="H21" i="8"/>
  <c r="M21" i="8" s="1"/>
  <c r="J44" i="1"/>
  <c r="C22" i="8"/>
  <c r="F22" i="8" s="1"/>
  <c r="C22" i="10" s="1"/>
  <c r="D22" i="10" s="1"/>
  <c r="J20" i="8" l="1"/>
  <c r="N20" i="8"/>
  <c r="I21" i="8"/>
  <c r="N21" i="8" s="1"/>
  <c r="L21" i="8"/>
  <c r="K21" i="8"/>
  <c r="H22" i="8"/>
  <c r="M22" i="8" s="1"/>
  <c r="J45" i="1"/>
  <c r="C23" i="8"/>
  <c r="F23" i="8" s="1"/>
  <c r="C23" i="10" s="1"/>
  <c r="D23" i="10" s="1"/>
  <c r="J21" i="8" l="1"/>
  <c r="I22" i="8"/>
  <c r="L22" i="8"/>
  <c r="K22" i="8"/>
  <c r="H23" i="8"/>
  <c r="M23" i="8" s="1"/>
  <c r="J46" i="1"/>
  <c r="C24" i="8"/>
  <c r="F24" i="8" s="1"/>
  <c r="C24" i="10" s="1"/>
  <c r="D24" i="10" s="1"/>
  <c r="J22" i="8" l="1"/>
  <c r="N22" i="8"/>
  <c r="I23" i="8"/>
  <c r="L23" i="8"/>
  <c r="K23" i="8"/>
  <c r="H24" i="8"/>
  <c r="M24" i="8" s="1"/>
  <c r="J47" i="1"/>
  <c r="C25" i="8"/>
  <c r="F25" i="8" s="1"/>
  <c r="C25" i="10" s="1"/>
  <c r="D25" i="10" s="1"/>
  <c r="J23" i="8" l="1"/>
  <c r="N23" i="8"/>
  <c r="I24" i="8"/>
  <c r="L24" i="8"/>
  <c r="K24" i="8"/>
  <c r="H25" i="8"/>
  <c r="M25" i="8" s="1"/>
  <c r="J48" i="1"/>
  <c r="C26" i="8"/>
  <c r="F26" i="8" s="1"/>
  <c r="C26" i="10" s="1"/>
  <c r="D26" i="10" s="1"/>
  <c r="J24" i="8" l="1"/>
  <c r="N24" i="8"/>
  <c r="I25" i="8"/>
  <c r="L25" i="8"/>
  <c r="K25" i="8"/>
  <c r="H26" i="8"/>
  <c r="K26" i="8" s="1"/>
  <c r="J49" i="1"/>
  <c r="C27" i="8"/>
  <c r="F27" i="8" s="1"/>
  <c r="C27" i="10" s="1"/>
  <c r="D27" i="10" s="1"/>
  <c r="J25" i="8" l="1"/>
  <c r="N25" i="8"/>
  <c r="L26" i="8"/>
  <c r="I26" i="8"/>
  <c r="M26" i="8"/>
  <c r="H27" i="8"/>
  <c r="M27" i="8" s="1"/>
  <c r="J50" i="1"/>
  <c r="C28" i="8"/>
  <c r="F28" i="8" s="1"/>
  <c r="C28" i="10" s="1"/>
  <c r="D28" i="10" s="1"/>
  <c r="J26" i="8" l="1"/>
  <c r="N26" i="8"/>
  <c r="I27" i="8"/>
  <c r="L27" i="8"/>
  <c r="K27" i="8"/>
  <c r="H28" i="8"/>
  <c r="M28" i="8" s="1"/>
  <c r="J51" i="1"/>
  <c r="C29" i="8"/>
  <c r="F29" i="8" s="1"/>
  <c r="C29" i="10" s="1"/>
  <c r="D29" i="10" s="1"/>
  <c r="J27" i="8" l="1"/>
  <c r="N27" i="8"/>
  <c r="I28" i="8"/>
  <c r="L28" i="8"/>
  <c r="H29" i="8"/>
  <c r="M29" i="8" s="1"/>
  <c r="K28" i="8"/>
  <c r="J52" i="1"/>
  <c r="C30" i="8"/>
  <c r="F30" i="8" s="1"/>
  <c r="C30" i="10" s="1"/>
  <c r="D30" i="10" s="1"/>
  <c r="J28" i="8" l="1"/>
  <c r="N28" i="8"/>
  <c r="I29" i="8"/>
  <c r="K29" i="8"/>
  <c r="L29" i="8"/>
  <c r="H30" i="8"/>
  <c r="K30" i="8" s="1"/>
  <c r="J53" i="1"/>
  <c r="C31" i="8"/>
  <c r="F31" i="8" s="1"/>
  <c r="C31" i="10" s="1"/>
  <c r="D31" i="10" s="1"/>
  <c r="L30" i="8" l="1"/>
  <c r="I30" i="8"/>
  <c r="M30" i="8"/>
  <c r="J29" i="8"/>
  <c r="N29" i="8"/>
  <c r="H31" i="8"/>
  <c r="M31" i="8" s="1"/>
  <c r="J54" i="1"/>
  <c r="C32" i="8"/>
  <c r="F32" i="8" s="1"/>
  <c r="C32" i="10" s="1"/>
  <c r="D32" i="10" s="1"/>
  <c r="J30" i="8" l="1"/>
  <c r="N30" i="8"/>
  <c r="I31" i="8"/>
  <c r="K31" i="8"/>
  <c r="L31" i="8"/>
  <c r="H32" i="8"/>
  <c r="M32" i="8" s="1"/>
  <c r="J55" i="1"/>
  <c r="C33" i="8"/>
  <c r="I32" i="8" l="1"/>
  <c r="K32" i="8"/>
  <c r="J31" i="8"/>
  <c r="N31" i="8"/>
  <c r="L32" i="8"/>
  <c r="J56" i="1"/>
  <c r="C34" i="8"/>
  <c r="F34" i="8" s="1"/>
  <c r="C34" i="10" s="1"/>
  <c r="C6" i="3"/>
  <c r="F33" i="8"/>
  <c r="C33" i="10" s="1"/>
  <c r="D33" i="10" s="1"/>
  <c r="D34" i="10" l="1"/>
  <c r="J32" i="8"/>
  <c r="N32" i="8"/>
  <c r="H33" i="8"/>
  <c r="I33" i="8" s="1"/>
  <c r="N33" i="8" s="1"/>
  <c r="H34" i="8"/>
  <c r="L34" i="8" s="1"/>
  <c r="J57" i="1"/>
  <c r="C35" i="8"/>
  <c r="F35" i="8" s="1"/>
  <c r="C35" i="10" s="1"/>
  <c r="D35" i="10" s="1"/>
  <c r="L33" i="8" l="1"/>
  <c r="K33" i="8"/>
  <c r="M33" i="8"/>
  <c r="K34" i="8"/>
  <c r="M34" i="8"/>
  <c r="I34" i="8"/>
  <c r="H35" i="8"/>
  <c r="M35" i="8" s="1"/>
  <c r="J33" i="8"/>
  <c r="D6" i="3" s="1"/>
  <c r="J58" i="1"/>
  <c r="C36" i="8"/>
  <c r="F36" i="8" s="1"/>
  <c r="C36" i="10" s="1"/>
  <c r="D36" i="10" s="1"/>
  <c r="J34" i="8" l="1"/>
  <c r="N34" i="8"/>
  <c r="I35" i="8"/>
  <c r="L35" i="8"/>
  <c r="K35" i="8"/>
  <c r="H36" i="8"/>
  <c r="M36" i="8" s="1"/>
  <c r="J59" i="1"/>
  <c r="C37" i="8"/>
  <c r="F37" i="8" s="1"/>
  <c r="C37" i="10" s="1"/>
  <c r="D37" i="10" s="1"/>
  <c r="J35" i="8" l="1"/>
  <c r="N35" i="8"/>
  <c r="I36" i="8"/>
  <c r="N36" i="8" s="1"/>
  <c r="L36" i="8"/>
  <c r="K36" i="8"/>
  <c r="H37" i="8"/>
  <c r="K37" i="8" s="1"/>
  <c r="J60" i="1"/>
  <c r="C38" i="8"/>
  <c r="F38" i="8" s="1"/>
  <c r="C38" i="10" s="1"/>
  <c r="D38" i="10" s="1"/>
  <c r="J36" i="8" l="1"/>
  <c r="L37" i="8"/>
  <c r="I37" i="8"/>
  <c r="N37" i="8" s="1"/>
  <c r="M37" i="8"/>
  <c r="H38" i="8"/>
  <c r="M38" i="8" s="1"/>
  <c r="J61" i="1"/>
  <c r="C39" i="8"/>
  <c r="F39" i="8" s="1"/>
  <c r="C39" i="10" s="1"/>
  <c r="D39" i="10" s="1"/>
  <c r="J37" i="8" l="1"/>
  <c r="I38" i="8"/>
  <c r="K38" i="8"/>
  <c r="L38" i="8"/>
  <c r="H39" i="8"/>
  <c r="M39" i="8" s="1"/>
  <c r="J62" i="1"/>
  <c r="C40" i="8"/>
  <c r="F40" i="8" s="1"/>
  <c r="C40" i="10" s="1"/>
  <c r="D40" i="10" s="1"/>
  <c r="I39" i="8" l="1"/>
  <c r="K39" i="8"/>
  <c r="J38" i="8"/>
  <c r="N38" i="8"/>
  <c r="L39" i="8"/>
  <c r="H40" i="8"/>
  <c r="M40" i="8" s="1"/>
  <c r="J63" i="1"/>
  <c r="C41" i="8"/>
  <c r="F41" i="8" s="1"/>
  <c r="C41" i="10" s="1"/>
  <c r="D41" i="10" s="1"/>
  <c r="J39" i="8" l="1"/>
  <c r="N39" i="8"/>
  <c r="L40" i="8"/>
  <c r="I40" i="8"/>
  <c r="K40" i="8"/>
  <c r="H41" i="8"/>
  <c r="M41" i="8" s="1"/>
  <c r="J64" i="1"/>
  <c r="C42" i="8"/>
  <c r="F42" i="8" s="1"/>
  <c r="C42" i="10" s="1"/>
  <c r="D42" i="10" s="1"/>
  <c r="J40" i="8" l="1"/>
  <c r="N40" i="8"/>
  <c r="I41" i="8"/>
  <c r="L41" i="8"/>
  <c r="K41" i="8"/>
  <c r="H42" i="8"/>
  <c r="M42" i="8" s="1"/>
  <c r="J65" i="1"/>
  <c r="C43" i="8"/>
  <c r="F43" i="8" s="1"/>
  <c r="C43" i="10" s="1"/>
  <c r="D43" i="10" s="1"/>
  <c r="J41" i="8" l="1"/>
  <c r="N41" i="8"/>
  <c r="I42" i="8"/>
  <c r="L42" i="8"/>
  <c r="K42" i="8"/>
  <c r="H43" i="8"/>
  <c r="M43" i="8" s="1"/>
  <c r="J66" i="1"/>
  <c r="C44" i="8"/>
  <c r="F44" i="8" s="1"/>
  <c r="C44" i="10" s="1"/>
  <c r="D44" i="10" s="1"/>
  <c r="J42" i="8" l="1"/>
  <c r="N42" i="8"/>
  <c r="I43" i="8"/>
  <c r="L43" i="8"/>
  <c r="K43" i="8"/>
  <c r="H44" i="8"/>
  <c r="M44" i="8" s="1"/>
  <c r="J67" i="1"/>
  <c r="C45" i="8"/>
  <c r="F45" i="8" s="1"/>
  <c r="C45" i="10" s="1"/>
  <c r="D45" i="10" s="1"/>
  <c r="J43" i="8" l="1"/>
  <c r="N43" i="8"/>
  <c r="L44" i="8"/>
  <c r="I44" i="8"/>
  <c r="K44" i="8"/>
  <c r="H45" i="8"/>
  <c r="M45" i="8" s="1"/>
  <c r="J68" i="1"/>
  <c r="C46" i="8"/>
  <c r="F46" i="8" s="1"/>
  <c r="C46" i="10" s="1"/>
  <c r="D46" i="10" s="1"/>
  <c r="J44" i="8" l="1"/>
  <c r="N44" i="8"/>
  <c r="I45" i="8"/>
  <c r="L45" i="8"/>
  <c r="K45" i="8"/>
  <c r="H46" i="8"/>
  <c r="M46" i="8" s="1"/>
  <c r="J69" i="1"/>
  <c r="C47" i="8"/>
  <c r="F47" i="8" s="1"/>
  <c r="C47" i="10" s="1"/>
  <c r="D47" i="10" s="1"/>
  <c r="L46" i="8" l="1"/>
  <c r="J45" i="8"/>
  <c r="N45" i="8"/>
  <c r="I46" i="8"/>
  <c r="K46" i="8"/>
  <c r="H47" i="8"/>
  <c r="M47" i="8" s="1"/>
  <c r="J70" i="1"/>
  <c r="C48" i="8"/>
  <c r="F48" i="8" s="1"/>
  <c r="C48" i="10" s="1"/>
  <c r="D48" i="10" s="1"/>
  <c r="J46" i="8" l="1"/>
  <c r="N46" i="8"/>
  <c r="H48" i="8"/>
  <c r="M48" i="8" s="1"/>
  <c r="L47" i="8"/>
  <c r="K47" i="8"/>
  <c r="I47" i="8"/>
  <c r="I48" i="8"/>
  <c r="N48" i="8" s="1"/>
  <c r="J71" i="1"/>
  <c r="C49" i="8"/>
  <c r="F49" i="8" s="1"/>
  <c r="C49" i="10" s="1"/>
  <c r="D49" i="10" s="1"/>
  <c r="J48" i="8" l="1"/>
  <c r="L48" i="8"/>
  <c r="K48" i="8"/>
  <c r="J47" i="8"/>
  <c r="N47" i="8"/>
  <c r="H49" i="8"/>
  <c r="I49" i="8" s="1"/>
  <c r="J72" i="1"/>
  <c r="C50" i="8"/>
  <c r="F50" i="8" s="1"/>
  <c r="C50" i="10" s="1"/>
  <c r="D50" i="10" s="1"/>
  <c r="L49" i="8" l="1"/>
  <c r="J49" i="8"/>
  <c r="N49" i="8"/>
  <c r="K49" i="8"/>
  <c r="M49" i="8"/>
  <c r="H50" i="8"/>
  <c r="L50" i="8" s="1"/>
  <c r="J73" i="1"/>
  <c r="C51" i="8"/>
  <c r="F51" i="8" s="1"/>
  <c r="C51" i="10" s="1"/>
  <c r="D51" i="10" s="1"/>
  <c r="I50" i="8" l="1"/>
  <c r="N50" i="8" s="1"/>
  <c r="K50" i="8"/>
  <c r="M50" i="8"/>
  <c r="H51" i="8"/>
  <c r="M51" i="8" s="1"/>
  <c r="J74" i="1"/>
  <c r="C52" i="8"/>
  <c r="I51" i="8" l="1"/>
  <c r="L51" i="8"/>
  <c r="K51" i="8"/>
  <c r="J50" i="8"/>
  <c r="F52" i="8"/>
  <c r="C52" i="10" s="1"/>
  <c r="D52" i="10" s="1"/>
  <c r="C7" i="3"/>
  <c r="J75" i="1"/>
  <c r="C53" i="8"/>
  <c r="F53" i="8" s="1"/>
  <c r="C53" i="10" s="1"/>
  <c r="D53" i="10" s="1"/>
  <c r="J51" i="8" l="1"/>
  <c r="N51" i="8"/>
  <c r="H53" i="8"/>
  <c r="M53" i="8" s="1"/>
  <c r="H52" i="8"/>
  <c r="K52" i="8" s="1"/>
  <c r="J76" i="1"/>
  <c r="C54" i="8"/>
  <c r="F54" i="8" s="1"/>
  <c r="C54" i="10" s="1"/>
  <c r="D54" i="10" s="1"/>
  <c r="I53" i="8" l="1"/>
  <c r="I52" i="8"/>
  <c r="L52" i="8"/>
  <c r="L53" i="8"/>
  <c r="K53" i="8"/>
  <c r="M52" i="8"/>
  <c r="H54" i="8"/>
  <c r="K54" i="8" s="1"/>
  <c r="J77" i="1"/>
  <c r="C55" i="8"/>
  <c r="F55" i="8" s="1"/>
  <c r="C55" i="10" s="1"/>
  <c r="D55" i="10" s="1"/>
  <c r="J52" i="8" l="1"/>
  <c r="D7" i="3" s="1"/>
  <c r="N52" i="8"/>
  <c r="J53" i="8"/>
  <c r="N53" i="8"/>
  <c r="I54" i="8"/>
  <c r="L54" i="8"/>
  <c r="M54" i="8"/>
  <c r="H55" i="8"/>
  <c r="K55" i="8" s="1"/>
  <c r="J78" i="1"/>
  <c r="C56" i="8"/>
  <c r="F56" i="8" s="1"/>
  <c r="C56" i="10" s="1"/>
  <c r="D56" i="10" s="1"/>
  <c r="J54" i="8" l="1"/>
  <c r="N54" i="8"/>
  <c r="I55" i="8"/>
  <c r="L55" i="8"/>
  <c r="M55" i="8"/>
  <c r="H56" i="8"/>
  <c r="M56" i="8" s="1"/>
  <c r="J79" i="1"/>
  <c r="C57" i="8"/>
  <c r="F57" i="8" s="1"/>
  <c r="C57" i="10" s="1"/>
  <c r="D57" i="10" s="1"/>
  <c r="J55" i="8" l="1"/>
  <c r="N55" i="8"/>
  <c r="I56" i="8"/>
  <c r="K56" i="8"/>
  <c r="L56" i="8"/>
  <c r="H57" i="8"/>
  <c r="K57" i="8" s="1"/>
  <c r="J80" i="1"/>
  <c r="C58" i="8"/>
  <c r="F58" i="8" s="1"/>
  <c r="C58" i="10" s="1"/>
  <c r="D58" i="10" s="1"/>
  <c r="J56" i="8" l="1"/>
  <c r="N56" i="8"/>
  <c r="M57" i="8"/>
  <c r="L57" i="8"/>
  <c r="I57" i="8"/>
  <c r="H58" i="8"/>
  <c r="M58" i="8" s="1"/>
  <c r="J81" i="1"/>
  <c r="C59" i="8"/>
  <c r="F59" i="8" s="1"/>
  <c r="C59" i="10" s="1"/>
  <c r="D59" i="10" s="1"/>
  <c r="L58" i="8" l="1"/>
  <c r="I58" i="8"/>
  <c r="J57" i="8"/>
  <c r="N57" i="8"/>
  <c r="K58" i="8"/>
  <c r="H59" i="8"/>
  <c r="M59" i="8" s="1"/>
  <c r="J82" i="1"/>
  <c r="C60" i="8"/>
  <c r="F60" i="8" s="1"/>
  <c r="C60" i="10" s="1"/>
  <c r="D60" i="10" s="1"/>
  <c r="I59" i="8" l="1"/>
  <c r="J58" i="8"/>
  <c r="N58" i="8"/>
  <c r="L59" i="8"/>
  <c r="K59" i="8"/>
  <c r="H60" i="8"/>
  <c r="M60" i="8" s="1"/>
  <c r="J83" i="1"/>
  <c r="C61" i="8"/>
  <c r="F61" i="8" s="1"/>
  <c r="C61" i="10" s="1"/>
  <c r="D61" i="10" s="1"/>
  <c r="I60" i="8" l="1"/>
  <c r="J59" i="8"/>
  <c r="N59" i="8"/>
  <c r="L60" i="8"/>
  <c r="K60" i="8"/>
  <c r="H61" i="8"/>
  <c r="M61" i="8" s="1"/>
  <c r="J84" i="1"/>
  <c r="C62" i="8"/>
  <c r="F62" i="8" s="1"/>
  <c r="C62" i="10" s="1"/>
  <c r="D62" i="10" s="1"/>
  <c r="J60" i="8" l="1"/>
  <c r="N60" i="8"/>
  <c r="L61" i="8"/>
  <c r="I61" i="8"/>
  <c r="K61" i="8"/>
  <c r="H62" i="8"/>
  <c r="M62" i="8" s="1"/>
  <c r="J85" i="1"/>
  <c r="C63" i="8"/>
  <c r="F63" i="8" s="1"/>
  <c r="C63" i="10" s="1"/>
  <c r="D63" i="10" s="1"/>
  <c r="I62" i="8" l="1"/>
  <c r="J61" i="8"/>
  <c r="N61" i="8"/>
  <c r="L62" i="8"/>
  <c r="K62" i="8"/>
  <c r="H63" i="8"/>
  <c r="M63" i="8" s="1"/>
  <c r="J86" i="1"/>
  <c r="C64" i="8"/>
  <c r="F64" i="8" s="1"/>
  <c r="C64" i="10" s="1"/>
  <c r="D64" i="10" s="1"/>
  <c r="J62" i="8" l="1"/>
  <c r="N62" i="8"/>
  <c r="I63" i="8"/>
  <c r="L63" i="8"/>
  <c r="K63" i="8"/>
  <c r="H64" i="8"/>
  <c r="M64" i="8" s="1"/>
  <c r="J87" i="1"/>
  <c r="C65" i="8"/>
  <c r="F65" i="8" s="1"/>
  <c r="C65" i="10" s="1"/>
  <c r="D65" i="10" s="1"/>
  <c r="J63" i="8" l="1"/>
  <c r="N63" i="8"/>
  <c r="L64" i="8"/>
  <c r="I64" i="8"/>
  <c r="K64" i="8"/>
  <c r="H65" i="8"/>
  <c r="M65" i="8" s="1"/>
  <c r="J88" i="1"/>
  <c r="C66" i="8"/>
  <c r="F66" i="8" s="1"/>
  <c r="C66" i="10" s="1"/>
  <c r="D66" i="10" s="1"/>
  <c r="J64" i="8" l="1"/>
  <c r="N64" i="8"/>
  <c r="I65" i="8"/>
  <c r="L65" i="8"/>
  <c r="K65" i="8"/>
  <c r="H66" i="8"/>
  <c r="M66" i="8" s="1"/>
  <c r="J89" i="1"/>
  <c r="C67" i="8"/>
  <c r="F67" i="8" s="1"/>
  <c r="C67" i="10" s="1"/>
  <c r="D67" i="10" s="1"/>
  <c r="J65" i="8" l="1"/>
  <c r="N65" i="8"/>
  <c r="I66" i="8"/>
  <c r="L66" i="8"/>
  <c r="K66" i="8"/>
  <c r="H67" i="8"/>
  <c r="K67" i="8" s="1"/>
  <c r="J90" i="1"/>
  <c r="C68" i="8"/>
  <c r="F68" i="8" s="1"/>
  <c r="C68" i="10" s="1"/>
  <c r="D68" i="10" s="1"/>
  <c r="M67" i="8" l="1"/>
  <c r="J66" i="8"/>
  <c r="N66" i="8"/>
  <c r="I67" i="8"/>
  <c r="L67" i="8"/>
  <c r="H68" i="8"/>
  <c r="M68" i="8" s="1"/>
  <c r="J91" i="1"/>
  <c r="C69" i="8"/>
  <c r="F69" i="8" s="1"/>
  <c r="C69" i="10" s="1"/>
  <c r="D69" i="10" s="1"/>
  <c r="J67" i="8" l="1"/>
  <c r="N67" i="8"/>
  <c r="L68" i="8"/>
  <c r="I68" i="8"/>
  <c r="K68" i="8"/>
  <c r="H69" i="8"/>
  <c r="M69" i="8" s="1"/>
  <c r="J92" i="1"/>
  <c r="C70" i="8"/>
  <c r="F70" i="8" s="1"/>
  <c r="C70" i="10" s="1"/>
  <c r="D70" i="10" s="1"/>
  <c r="J68" i="8" l="1"/>
  <c r="N68" i="8"/>
  <c r="I69" i="8"/>
  <c r="L69" i="8"/>
  <c r="K69" i="8"/>
  <c r="H70" i="8"/>
  <c r="M70" i="8" s="1"/>
  <c r="J93" i="1"/>
  <c r="C71" i="8"/>
  <c r="F71" i="8" s="1"/>
  <c r="C71" i="10" s="1"/>
  <c r="D71" i="10" s="1"/>
  <c r="J69" i="8" l="1"/>
  <c r="N69" i="8"/>
  <c r="K70" i="8"/>
  <c r="L70" i="8"/>
  <c r="I70" i="8"/>
  <c r="H71" i="8"/>
  <c r="L71" i="8" s="1"/>
  <c r="J94" i="1"/>
  <c r="C72" i="8"/>
  <c r="F72" i="8" s="1"/>
  <c r="C72" i="10" s="1"/>
  <c r="D72" i="10" s="1"/>
  <c r="I71" i="8" l="1"/>
  <c r="N71" i="8" s="1"/>
  <c r="M71" i="8"/>
  <c r="K71" i="8"/>
  <c r="J70" i="8"/>
  <c r="N70" i="8"/>
  <c r="H72" i="8"/>
  <c r="M72" i="8" s="1"/>
  <c r="J95" i="1"/>
  <c r="C73" i="8"/>
  <c r="F73" i="8" s="1"/>
  <c r="C73" i="10" s="1"/>
  <c r="D73" i="10" s="1"/>
  <c r="J71" i="8" l="1"/>
  <c r="I72" i="8"/>
  <c r="N72" i="8" s="1"/>
  <c r="L72" i="8"/>
  <c r="K72" i="8"/>
  <c r="H73" i="8"/>
  <c r="M73" i="8" s="1"/>
  <c r="J96" i="1"/>
  <c r="C74" i="8"/>
  <c r="F74" i="8" s="1"/>
  <c r="C74" i="10" s="1"/>
  <c r="D74" i="10" s="1"/>
  <c r="I73" i="8" l="1"/>
  <c r="J72" i="8"/>
  <c r="L73" i="8"/>
  <c r="K73" i="8"/>
  <c r="H74" i="8"/>
  <c r="K74" i="8" s="1"/>
  <c r="J97" i="1"/>
  <c r="C75" i="8"/>
  <c r="J73" i="8" l="1"/>
  <c r="N73" i="8"/>
  <c r="I74" i="8"/>
  <c r="L74" i="8"/>
  <c r="M74" i="8"/>
  <c r="F75" i="8"/>
  <c r="C75" i="10" s="1"/>
  <c r="D75" i="10" s="1"/>
  <c r="C8" i="3"/>
  <c r="J98" i="1"/>
  <c r="C76" i="8"/>
  <c r="F76" i="8" s="1"/>
  <c r="C76" i="10" s="1"/>
  <c r="D76" i="10" s="1"/>
  <c r="J74" i="8" l="1"/>
  <c r="N74" i="8"/>
  <c r="H76" i="8"/>
  <c r="M76" i="8" s="1"/>
  <c r="H75" i="8"/>
  <c r="L75" i="8" s="1"/>
  <c r="J99" i="1"/>
  <c r="C77" i="8"/>
  <c r="F77" i="8" s="1"/>
  <c r="C77" i="10" s="1"/>
  <c r="D77" i="10" s="1"/>
  <c r="I75" i="8" l="1"/>
  <c r="N75" i="8" s="1"/>
  <c r="L76" i="8"/>
  <c r="I76" i="8"/>
  <c r="N76" i="8" s="1"/>
  <c r="K76" i="8"/>
  <c r="K75" i="8"/>
  <c r="M75" i="8"/>
  <c r="J75" i="8"/>
  <c r="D8" i="3" s="1"/>
  <c r="H77" i="8"/>
  <c r="M77" i="8" s="1"/>
  <c r="J100" i="1"/>
  <c r="C78" i="8"/>
  <c r="F78" i="8" s="1"/>
  <c r="C78" i="10" s="1"/>
  <c r="D78" i="10" s="1"/>
  <c r="J76" i="8" l="1"/>
  <c r="I77" i="8"/>
  <c r="H78" i="8"/>
  <c r="M78" i="8" s="1"/>
  <c r="L77" i="8"/>
  <c r="K77" i="8"/>
  <c r="J101" i="1"/>
  <c r="C79" i="8"/>
  <c r="F79" i="8" s="1"/>
  <c r="C79" i="10" s="1"/>
  <c r="D79" i="10" s="1"/>
  <c r="I78" i="8" l="1"/>
  <c r="J77" i="8"/>
  <c r="N77" i="8"/>
  <c r="L78" i="8"/>
  <c r="K78" i="8"/>
  <c r="H79" i="8"/>
  <c r="M79" i="8" s="1"/>
  <c r="J102" i="1"/>
  <c r="C80" i="8"/>
  <c r="F80" i="8" s="1"/>
  <c r="C80" i="10" s="1"/>
  <c r="D80" i="10" s="1"/>
  <c r="J78" i="8" l="1"/>
  <c r="N78" i="8"/>
  <c r="K79" i="8"/>
  <c r="I79" i="8"/>
  <c r="L79" i="8"/>
  <c r="H80" i="8"/>
  <c r="M80" i="8" s="1"/>
  <c r="J103" i="1"/>
  <c r="C81" i="8"/>
  <c r="F81" i="8" s="1"/>
  <c r="C81" i="10" s="1"/>
  <c r="D81" i="10" s="1"/>
  <c r="J79" i="8" l="1"/>
  <c r="N79" i="8"/>
  <c r="K80" i="8"/>
  <c r="I80" i="8"/>
  <c r="L80" i="8"/>
  <c r="H81" i="8"/>
  <c r="K81" i="8" s="1"/>
  <c r="J104" i="1"/>
  <c r="C82" i="8"/>
  <c r="F82" i="8" s="1"/>
  <c r="C82" i="10" s="1"/>
  <c r="D82" i="10" s="1"/>
  <c r="J80" i="8" l="1"/>
  <c r="N80" i="8"/>
  <c r="M81" i="8"/>
  <c r="I81" i="8"/>
  <c r="L81" i="8"/>
  <c r="H82" i="8"/>
  <c r="M82" i="8" s="1"/>
  <c r="J105" i="1"/>
  <c r="C83" i="8"/>
  <c r="F83" i="8" s="1"/>
  <c r="C83" i="10" s="1"/>
  <c r="D83" i="10" s="1"/>
  <c r="J81" i="8" l="1"/>
  <c r="N81" i="8"/>
  <c r="I82" i="8"/>
  <c r="K82" i="8"/>
  <c r="L82" i="8"/>
  <c r="H83" i="8"/>
  <c r="K83" i="8" s="1"/>
  <c r="J106" i="1"/>
  <c r="C84" i="8"/>
  <c r="F84" i="8" s="1"/>
  <c r="C84" i="10" s="1"/>
  <c r="D84" i="10" s="1"/>
  <c r="J82" i="8" l="1"/>
  <c r="N82" i="8"/>
  <c r="L83" i="8"/>
  <c r="I83" i="8"/>
  <c r="M83" i="8"/>
  <c r="H84" i="8"/>
  <c r="M84" i="8" s="1"/>
  <c r="J107" i="1"/>
  <c r="C85" i="8"/>
  <c r="F85" i="8" s="1"/>
  <c r="C85" i="10" s="1"/>
  <c r="D85" i="10" s="1"/>
  <c r="I84" i="8" l="1"/>
  <c r="J83" i="8"/>
  <c r="N83" i="8"/>
  <c r="K84" i="8"/>
  <c r="L84" i="8"/>
  <c r="H85" i="8"/>
  <c r="L85" i="8" s="1"/>
  <c r="J108" i="1"/>
  <c r="C86" i="8"/>
  <c r="F86" i="8" s="1"/>
  <c r="C86" i="10" s="1"/>
  <c r="D86" i="10" s="1"/>
  <c r="M85" i="8" l="1"/>
  <c r="I85" i="8"/>
  <c r="K85" i="8"/>
  <c r="J84" i="8"/>
  <c r="N84" i="8"/>
  <c r="H86" i="8"/>
  <c r="M86" i="8" s="1"/>
  <c r="J109" i="1"/>
  <c r="C87" i="8"/>
  <c r="F87" i="8" s="1"/>
  <c r="C87" i="10" s="1"/>
  <c r="D87" i="10" s="1"/>
  <c r="I86" i="8" l="1"/>
  <c r="L86" i="8"/>
  <c r="J85" i="8"/>
  <c r="N85" i="8"/>
  <c r="K86" i="8"/>
  <c r="H87" i="8"/>
  <c r="M87" i="8" s="1"/>
  <c r="J110" i="1"/>
  <c r="C88" i="8"/>
  <c r="F88" i="8" s="1"/>
  <c r="C88" i="10" s="1"/>
  <c r="D88" i="10" s="1"/>
  <c r="J86" i="8" l="1"/>
  <c r="N86" i="8"/>
  <c r="I87" i="8"/>
  <c r="L87" i="8"/>
  <c r="K87" i="8"/>
  <c r="H88" i="8"/>
  <c r="L88" i="8" s="1"/>
  <c r="J111" i="1"/>
  <c r="C89" i="8"/>
  <c r="F89" i="8" s="1"/>
  <c r="C89" i="10" s="1"/>
  <c r="D89" i="10" s="1"/>
  <c r="J87" i="8" l="1"/>
  <c r="N87" i="8"/>
  <c r="I88" i="8"/>
  <c r="K88" i="8"/>
  <c r="M88" i="8"/>
  <c r="H89" i="8"/>
  <c r="K89" i="8" s="1"/>
  <c r="J112" i="1"/>
  <c r="C90" i="8"/>
  <c r="F90" i="8" s="1"/>
  <c r="C90" i="10" s="1"/>
  <c r="D90" i="10" s="1"/>
  <c r="J88" i="8" l="1"/>
  <c r="N88" i="8"/>
  <c r="L89" i="8"/>
  <c r="M89" i="8"/>
  <c r="I89" i="8"/>
  <c r="H90" i="8"/>
  <c r="M90" i="8" s="1"/>
  <c r="J113" i="1"/>
  <c r="C91" i="8"/>
  <c r="F91" i="8" s="1"/>
  <c r="C91" i="10" s="1"/>
  <c r="D91" i="10" s="1"/>
  <c r="I90" i="8" l="1"/>
  <c r="L90" i="8"/>
  <c r="K90" i="8"/>
  <c r="J89" i="8"/>
  <c r="N89" i="8"/>
  <c r="H91" i="8"/>
  <c r="K91" i="8" s="1"/>
  <c r="J114" i="1"/>
  <c r="C92" i="8"/>
  <c r="F92" i="8" s="1"/>
  <c r="C92" i="10" s="1"/>
  <c r="D92" i="10" s="1"/>
  <c r="L91" i="8" l="1"/>
  <c r="M91" i="8"/>
  <c r="I91" i="8"/>
  <c r="J90" i="8"/>
  <c r="N90" i="8"/>
  <c r="H92" i="8"/>
  <c r="M92" i="8" s="1"/>
  <c r="J115" i="1"/>
  <c r="C93" i="8"/>
  <c r="F93" i="8" s="1"/>
  <c r="C93" i="10" s="1"/>
  <c r="D93" i="10" s="1"/>
  <c r="J91" i="8" l="1"/>
  <c r="N91" i="8"/>
  <c r="I92" i="8"/>
  <c r="H93" i="8"/>
  <c r="M93" i="8" s="1"/>
  <c r="L92" i="8"/>
  <c r="K92" i="8"/>
  <c r="J116" i="1"/>
  <c r="C94" i="8"/>
  <c r="F94" i="8" s="1"/>
  <c r="C94" i="10" s="1"/>
  <c r="D94" i="10" s="1"/>
  <c r="L93" i="8" l="1"/>
  <c r="J92" i="8"/>
  <c r="N92" i="8"/>
  <c r="I93" i="8"/>
  <c r="K93" i="8"/>
  <c r="H94" i="8"/>
  <c r="M94" i="8" s="1"/>
  <c r="J117" i="1"/>
  <c r="C95" i="8"/>
  <c r="N93" i="8" l="1"/>
  <c r="J93" i="8"/>
  <c r="I94" i="8"/>
  <c r="L94" i="8"/>
  <c r="K94" i="8"/>
  <c r="C9" i="3"/>
  <c r="F95" i="8"/>
  <c r="C95" i="10" s="1"/>
  <c r="D95" i="10" s="1"/>
  <c r="J118" i="1"/>
  <c r="C96" i="8"/>
  <c r="F96" i="8" s="1"/>
  <c r="C96" i="10" s="1"/>
  <c r="D96" i="10" l="1"/>
  <c r="J94" i="8"/>
  <c r="N94" i="8"/>
  <c r="H95" i="8"/>
  <c r="L95" i="8" s="1"/>
  <c r="H96" i="8"/>
  <c r="I96" i="8" s="1"/>
  <c r="J119" i="1"/>
  <c r="C97" i="8"/>
  <c r="F97" i="8" s="1"/>
  <c r="C97" i="10" s="1"/>
  <c r="D97" i="10" s="1"/>
  <c r="K95" i="8" l="1"/>
  <c r="J96" i="8"/>
  <c r="N96" i="8"/>
  <c r="L96" i="8"/>
  <c r="K96" i="8"/>
  <c r="M96" i="8"/>
  <c r="M95" i="8"/>
  <c r="I95" i="8"/>
  <c r="N95" i="8" s="1"/>
  <c r="H97" i="8"/>
  <c r="M97" i="8" s="1"/>
  <c r="J120" i="1"/>
  <c r="C98" i="8"/>
  <c r="F98" i="8" s="1"/>
  <c r="C98" i="10" s="1"/>
  <c r="D98" i="10" s="1"/>
  <c r="J95" i="8" l="1"/>
  <c r="D9" i="3" s="1"/>
  <c r="I97" i="8"/>
  <c r="L97" i="8"/>
  <c r="K97" i="8"/>
  <c r="H98" i="8"/>
  <c r="M98" i="8" s="1"/>
  <c r="J121" i="1"/>
  <c r="C99" i="8"/>
  <c r="F99" i="8" s="1"/>
  <c r="C99" i="10" s="1"/>
  <c r="D99" i="10" s="1"/>
  <c r="J97" i="8" l="1"/>
  <c r="N97" i="8"/>
  <c r="I98" i="8"/>
  <c r="L98" i="8"/>
  <c r="K98" i="8"/>
  <c r="H99" i="8"/>
  <c r="K99" i="8" s="1"/>
  <c r="J122" i="1"/>
  <c r="C100" i="8"/>
  <c r="F100" i="8" s="1"/>
  <c r="C100" i="10" s="1"/>
  <c r="D100" i="10" s="1"/>
  <c r="J98" i="8" l="1"/>
  <c r="N98" i="8"/>
  <c r="I99" i="8"/>
  <c r="M99" i="8"/>
  <c r="L99" i="8"/>
  <c r="H100" i="8"/>
  <c r="M100" i="8" s="1"/>
  <c r="J123" i="1"/>
  <c r="C101" i="8"/>
  <c r="F101" i="8" s="1"/>
  <c r="C101" i="10" s="1"/>
  <c r="D101" i="10" s="1"/>
  <c r="J99" i="8" l="1"/>
  <c r="N99" i="8"/>
  <c r="I100" i="8"/>
  <c r="L100" i="8"/>
  <c r="K100" i="8"/>
  <c r="H101" i="8"/>
  <c r="K101" i="8" s="1"/>
  <c r="J124" i="1"/>
  <c r="C102" i="8"/>
  <c r="F102" i="8" s="1"/>
  <c r="C102" i="10" s="1"/>
  <c r="D102" i="10" s="1"/>
  <c r="J100" i="8" l="1"/>
  <c r="N100" i="8"/>
  <c r="I101" i="8"/>
  <c r="L101" i="8"/>
  <c r="M101" i="8"/>
  <c r="H102" i="8"/>
  <c r="K102" i="8" s="1"/>
  <c r="J125" i="1"/>
  <c r="C103" i="8"/>
  <c r="F103" i="8" s="1"/>
  <c r="C103" i="10" s="1"/>
  <c r="D103" i="10" s="1"/>
  <c r="J101" i="8" l="1"/>
  <c r="N101" i="8"/>
  <c r="M102" i="8"/>
  <c r="L102" i="8"/>
  <c r="H103" i="8"/>
  <c r="M103" i="8" s="1"/>
  <c r="I102" i="8"/>
  <c r="J126" i="1"/>
  <c r="C104" i="8"/>
  <c r="F104" i="8" s="1"/>
  <c r="C104" i="10" s="1"/>
  <c r="D104" i="10" s="1"/>
  <c r="I103" i="8" l="1"/>
  <c r="K103" i="8"/>
  <c r="J102" i="8"/>
  <c r="N102" i="8"/>
  <c r="L103" i="8"/>
  <c r="H104" i="8"/>
  <c r="K104" i="8" s="1"/>
  <c r="J127" i="1"/>
  <c r="C105" i="8"/>
  <c r="F105" i="8" s="1"/>
  <c r="C105" i="10" s="1"/>
  <c r="D105" i="10" s="1"/>
  <c r="I104" i="8" l="1"/>
  <c r="L104" i="8"/>
  <c r="M104" i="8"/>
  <c r="J103" i="8"/>
  <c r="N103" i="8"/>
  <c r="H105" i="8"/>
  <c r="L105" i="8" s="1"/>
  <c r="J128" i="1"/>
  <c r="C106" i="8"/>
  <c r="F106" i="8" s="1"/>
  <c r="C106" i="10" s="1"/>
  <c r="D106" i="10" s="1"/>
  <c r="K105" i="8" l="1"/>
  <c r="I105" i="8"/>
  <c r="N105" i="8" s="1"/>
  <c r="M105" i="8"/>
  <c r="J104" i="8"/>
  <c r="N104" i="8"/>
  <c r="H106" i="8"/>
  <c r="M106" i="8" s="1"/>
  <c r="J129" i="1"/>
  <c r="C107" i="8"/>
  <c r="F107" i="8" s="1"/>
  <c r="C107" i="10" s="1"/>
  <c r="D107" i="10" s="1"/>
  <c r="I106" i="8" l="1"/>
  <c r="K106" i="8"/>
  <c r="L106" i="8"/>
  <c r="J105" i="8"/>
  <c r="H107" i="8"/>
  <c r="M107" i="8" s="1"/>
  <c r="J130" i="1"/>
  <c r="C108" i="8"/>
  <c r="F108" i="8" s="1"/>
  <c r="C108" i="10" s="1"/>
  <c r="D108" i="10" s="1"/>
  <c r="I107" i="8" l="1"/>
  <c r="N107" i="8" s="1"/>
  <c r="J106" i="8"/>
  <c r="N106" i="8"/>
  <c r="L107" i="8"/>
  <c r="H108" i="8"/>
  <c r="M108" i="8" s="1"/>
  <c r="K107" i="8"/>
  <c r="J131" i="1"/>
  <c r="C109" i="8"/>
  <c r="F109" i="8" s="1"/>
  <c r="C109" i="10" s="1"/>
  <c r="D109" i="10" s="1"/>
  <c r="J107" i="8" l="1"/>
  <c r="I108" i="8"/>
  <c r="L108" i="8"/>
  <c r="H109" i="8"/>
  <c r="M109" i="8" s="1"/>
  <c r="K108" i="8"/>
  <c r="J132" i="1"/>
  <c r="C110" i="8"/>
  <c r="F110" i="8" s="1"/>
  <c r="C110" i="10" s="1"/>
  <c r="D110" i="10" s="1"/>
  <c r="I109" i="8" l="1"/>
  <c r="J108" i="8"/>
  <c r="N108" i="8"/>
  <c r="L109" i="8"/>
  <c r="H110" i="8"/>
  <c r="M110" i="8" s="1"/>
  <c r="K109" i="8"/>
  <c r="J133" i="1"/>
  <c r="C111" i="8"/>
  <c r="F111" i="8" s="1"/>
  <c r="C111" i="10" s="1"/>
  <c r="D111" i="10" s="1"/>
  <c r="J109" i="8" l="1"/>
  <c r="N109" i="8"/>
  <c r="I110" i="8"/>
  <c r="L110" i="8"/>
  <c r="K110" i="8"/>
  <c r="H111" i="8"/>
  <c r="M111" i="8" s="1"/>
  <c r="J134" i="1"/>
  <c r="C112" i="8"/>
  <c r="F112" i="8" s="1"/>
  <c r="C112" i="10" s="1"/>
  <c r="D112" i="10" s="1"/>
  <c r="J110" i="8" l="1"/>
  <c r="N110" i="8"/>
  <c r="I111" i="8"/>
  <c r="L111" i="8"/>
  <c r="K111" i="8"/>
  <c r="H112" i="8"/>
  <c r="K112" i="8" s="1"/>
  <c r="J135" i="1"/>
  <c r="C113" i="8"/>
  <c r="F113" i="8" s="1"/>
  <c r="C113" i="10" s="1"/>
  <c r="D113" i="10" s="1"/>
  <c r="J111" i="8" l="1"/>
  <c r="N111" i="8"/>
  <c r="I112" i="8"/>
  <c r="N112" i="8" s="1"/>
  <c r="L112" i="8"/>
  <c r="M112" i="8"/>
  <c r="H113" i="8"/>
  <c r="K113" i="8" s="1"/>
  <c r="J136" i="1"/>
  <c r="C114" i="8"/>
  <c r="F114" i="8" s="1"/>
  <c r="C114" i="10" s="1"/>
  <c r="D114" i="10" s="1"/>
  <c r="J112" i="8" l="1"/>
  <c r="M113" i="8"/>
  <c r="I113" i="8"/>
  <c r="L113" i="8"/>
  <c r="H114" i="8"/>
  <c r="M114" i="8" s="1"/>
  <c r="J137" i="1"/>
  <c r="C115" i="8"/>
  <c r="F115" i="8" s="1"/>
  <c r="C115" i="10" s="1"/>
  <c r="D115" i="10" s="1"/>
  <c r="J113" i="8" l="1"/>
  <c r="N113" i="8"/>
  <c r="I114" i="8"/>
  <c r="L114" i="8"/>
  <c r="K114" i="8"/>
  <c r="H115" i="8"/>
  <c r="M115" i="8" s="1"/>
  <c r="J138" i="1"/>
  <c r="C116" i="8"/>
  <c r="F116" i="8" s="1"/>
  <c r="C116" i="10" s="1"/>
  <c r="D116" i="10" s="1"/>
  <c r="J114" i="8" l="1"/>
  <c r="N114" i="8"/>
  <c r="L115" i="8"/>
  <c r="I115" i="8"/>
  <c r="K115" i="8"/>
  <c r="H116" i="8"/>
  <c r="K116" i="8" s="1"/>
  <c r="J139" i="1"/>
  <c r="C117" i="8"/>
  <c r="J115" i="8" l="1"/>
  <c r="N115" i="8"/>
  <c r="I116" i="8"/>
  <c r="N116" i="8" s="1"/>
  <c r="M116" i="8"/>
  <c r="J116" i="8"/>
  <c r="L116" i="8"/>
  <c r="F117" i="8"/>
  <c r="C117" i="10" s="1"/>
  <c r="D117" i="10" s="1"/>
  <c r="C10" i="3"/>
  <c r="J140" i="1"/>
  <c r="C118" i="8"/>
  <c r="F118" i="8" s="1"/>
  <c r="C118" i="10" s="1"/>
  <c r="D118" i="10" l="1"/>
  <c r="H118" i="8"/>
  <c r="M118" i="8" s="1"/>
  <c r="H117" i="8"/>
  <c r="M117" i="8" s="1"/>
  <c r="J141" i="1"/>
  <c r="C119" i="8"/>
  <c r="F119" i="8" s="1"/>
  <c r="C119" i="10" s="1"/>
  <c r="D119" i="10" s="1"/>
  <c r="I118" i="8" l="1"/>
  <c r="N118" i="8" s="1"/>
  <c r="L118" i="8"/>
  <c r="K118" i="8"/>
  <c r="I117" i="8"/>
  <c r="N117" i="8" s="1"/>
  <c r="K117" i="8"/>
  <c r="L117" i="8"/>
  <c r="J118" i="8"/>
  <c r="H119" i="8"/>
  <c r="M119" i="8" s="1"/>
  <c r="J117" i="8"/>
  <c r="D10" i="3" s="1"/>
  <c r="J142" i="1"/>
  <c r="C120" i="8"/>
  <c r="F120" i="8" s="1"/>
  <c r="C120" i="10" s="1"/>
  <c r="D120" i="10" s="1"/>
  <c r="I119" i="8" l="1"/>
  <c r="L119" i="8"/>
  <c r="K119" i="8"/>
  <c r="H120" i="8"/>
  <c r="K120" i="8" s="1"/>
  <c r="J143" i="1"/>
  <c r="C121" i="8"/>
  <c r="F121" i="8" s="1"/>
  <c r="C121" i="10" s="1"/>
  <c r="D121" i="10" s="1"/>
  <c r="J119" i="8" l="1"/>
  <c r="N119" i="8"/>
  <c r="M120" i="8"/>
  <c r="L120" i="8"/>
  <c r="I120" i="8"/>
  <c r="H121" i="8"/>
  <c r="M121" i="8" s="1"/>
  <c r="J144" i="1"/>
  <c r="C122" i="8"/>
  <c r="F122" i="8" s="1"/>
  <c r="C122" i="10" s="1"/>
  <c r="D122" i="10" s="1"/>
  <c r="J120" i="8" l="1"/>
  <c r="N120" i="8"/>
  <c r="I121" i="8"/>
  <c r="L121" i="8"/>
  <c r="H122" i="8"/>
  <c r="M122" i="8" s="1"/>
  <c r="K121" i="8"/>
  <c r="J145" i="1"/>
  <c r="C123" i="8"/>
  <c r="F123" i="8" s="1"/>
  <c r="C123" i="10" s="1"/>
  <c r="D123" i="10" s="1"/>
  <c r="I122" i="8" l="1"/>
  <c r="L122" i="8"/>
  <c r="J121" i="8"/>
  <c r="N121" i="8"/>
  <c r="K122" i="8"/>
  <c r="H123" i="8"/>
  <c r="M123" i="8" s="1"/>
  <c r="J146" i="1"/>
  <c r="C124" i="8"/>
  <c r="F124" i="8" s="1"/>
  <c r="C124" i="10" s="1"/>
  <c r="D124" i="10" s="1"/>
  <c r="J122" i="8" l="1"/>
  <c r="N122" i="8"/>
  <c r="I123" i="8"/>
  <c r="L123" i="8"/>
  <c r="K123" i="8"/>
  <c r="H124" i="8"/>
  <c r="M124" i="8" s="1"/>
  <c r="J147" i="1"/>
  <c r="C125" i="8"/>
  <c r="F125" i="8" s="1"/>
  <c r="C125" i="10" s="1"/>
  <c r="D125" i="10" s="1"/>
  <c r="J123" i="8" l="1"/>
  <c r="N123" i="8"/>
  <c r="I124" i="8"/>
  <c r="N124" i="8" s="1"/>
  <c r="K124" i="8"/>
  <c r="L124" i="8"/>
  <c r="H125" i="8"/>
  <c r="M125" i="8" s="1"/>
  <c r="J148" i="1"/>
  <c r="C126" i="8"/>
  <c r="F126" i="8" s="1"/>
  <c r="C126" i="10" s="1"/>
  <c r="D126" i="10" s="1"/>
  <c r="J124" i="8" l="1"/>
  <c r="I125" i="8"/>
  <c r="L125" i="8"/>
  <c r="K125" i="8"/>
  <c r="H126" i="8"/>
  <c r="M126" i="8" s="1"/>
  <c r="J149" i="1"/>
  <c r="C127" i="8"/>
  <c r="F127" i="8" s="1"/>
  <c r="C127" i="10" s="1"/>
  <c r="D127" i="10" s="1"/>
  <c r="J125" i="8" l="1"/>
  <c r="N125" i="8"/>
  <c r="L126" i="8"/>
  <c r="I126" i="8"/>
  <c r="K126" i="8"/>
  <c r="H127" i="8"/>
  <c r="M127" i="8" s="1"/>
  <c r="J150" i="1"/>
  <c r="C128" i="8"/>
  <c r="F128" i="8" s="1"/>
  <c r="C128" i="10" s="1"/>
  <c r="D128" i="10" s="1"/>
  <c r="J126" i="8" l="1"/>
  <c r="N126" i="8"/>
  <c r="I127" i="8"/>
  <c r="L127" i="8"/>
  <c r="K127" i="8"/>
  <c r="H128" i="8"/>
  <c r="M128" i="8" s="1"/>
  <c r="J151" i="1"/>
  <c r="C129" i="8"/>
  <c r="F129" i="8" s="1"/>
  <c r="C129" i="10" s="1"/>
  <c r="D129" i="10" s="1"/>
  <c r="J127" i="8" l="1"/>
  <c r="N127" i="8"/>
  <c r="I128" i="8"/>
  <c r="L128" i="8"/>
  <c r="H129" i="8"/>
  <c r="M129" i="8" s="1"/>
  <c r="K128" i="8"/>
  <c r="J152" i="1"/>
  <c r="C130" i="8"/>
  <c r="F130" i="8" s="1"/>
  <c r="C130" i="10" s="1"/>
  <c r="D130" i="10" s="1"/>
  <c r="J128" i="8" l="1"/>
  <c r="N128" i="8"/>
  <c r="L129" i="8"/>
  <c r="I129" i="8"/>
  <c r="N129" i="8" s="1"/>
  <c r="K129" i="8"/>
  <c r="J129" i="8"/>
  <c r="H130" i="8"/>
  <c r="I130" i="8" s="1"/>
  <c r="J153" i="1"/>
  <c r="C131" i="8"/>
  <c r="F131" i="8" s="1"/>
  <c r="C131" i="10" s="1"/>
  <c r="D131" i="10" s="1"/>
  <c r="J130" i="8" l="1"/>
  <c r="N130" i="8"/>
  <c r="K130" i="8"/>
  <c r="L130" i="8"/>
  <c r="M130" i="8"/>
  <c r="H131" i="8"/>
  <c r="M131" i="8" s="1"/>
  <c r="J154" i="1"/>
  <c r="C132" i="8"/>
  <c r="F132" i="8" s="1"/>
  <c r="C132" i="10" s="1"/>
  <c r="D132" i="10" s="1"/>
  <c r="K131" i="8" l="1"/>
  <c r="I131" i="8"/>
  <c r="L131" i="8"/>
  <c r="H132" i="8"/>
  <c r="M132" i="8" s="1"/>
  <c r="J155" i="1"/>
  <c r="C133" i="8"/>
  <c r="F133" i="8" s="1"/>
  <c r="C133" i="10" s="1"/>
  <c r="D133" i="10" s="1"/>
  <c r="J131" i="8" l="1"/>
  <c r="N131" i="8"/>
  <c r="I132" i="8"/>
  <c r="K132" i="8"/>
  <c r="H133" i="8"/>
  <c r="K133" i="8" s="1"/>
  <c r="L132" i="8"/>
  <c r="J156" i="1"/>
  <c r="C134" i="8"/>
  <c r="F134" i="8" s="1"/>
  <c r="C134" i="10" s="1"/>
  <c r="D134" i="10" s="1"/>
  <c r="J132" i="8" l="1"/>
  <c r="N132" i="8"/>
  <c r="I133" i="8"/>
  <c r="N133" i="8" s="1"/>
  <c r="L133" i="8"/>
  <c r="M133" i="8"/>
  <c r="H134" i="8"/>
  <c r="M134" i="8" s="1"/>
  <c r="J157" i="1"/>
  <c r="C135" i="8"/>
  <c r="F135" i="8" s="1"/>
  <c r="C135" i="10" s="1"/>
  <c r="D135" i="10" s="1"/>
  <c r="J133" i="8" l="1"/>
  <c r="I134" i="8"/>
  <c r="L134" i="8"/>
  <c r="K134" i="8"/>
  <c r="H135" i="8"/>
  <c r="M135" i="8" s="1"/>
  <c r="J158" i="1"/>
  <c r="C136" i="8"/>
  <c r="F136" i="8" s="1"/>
  <c r="C136" i="10" s="1"/>
  <c r="D136" i="10" s="1"/>
  <c r="I135" i="8" l="1"/>
  <c r="J134" i="8"/>
  <c r="N134" i="8"/>
  <c r="L135" i="8"/>
  <c r="K135" i="8"/>
  <c r="H136" i="8"/>
  <c r="M136" i="8" s="1"/>
  <c r="J159" i="1"/>
  <c r="C137" i="8"/>
  <c r="F137" i="8" s="1"/>
  <c r="C137" i="10" s="1"/>
  <c r="D137" i="10" s="1"/>
  <c r="J135" i="8" l="1"/>
  <c r="N135" i="8"/>
  <c r="L136" i="8"/>
  <c r="I136" i="8"/>
  <c r="H137" i="8"/>
  <c r="M137" i="8" s="1"/>
  <c r="K136" i="8"/>
  <c r="J160" i="1"/>
  <c r="C138" i="8"/>
  <c r="F138" i="8" s="1"/>
  <c r="C138" i="10" s="1"/>
  <c r="D138" i="10" s="1"/>
  <c r="I137" i="8" l="1"/>
  <c r="N137" i="8" s="1"/>
  <c r="L137" i="8"/>
  <c r="K137" i="8"/>
  <c r="J137" i="8"/>
  <c r="J136" i="8"/>
  <c r="N136" i="8"/>
  <c r="H138" i="8"/>
  <c r="M138" i="8" s="1"/>
  <c r="J161" i="1"/>
  <c r="C139" i="8"/>
  <c r="F139" i="8" s="1"/>
  <c r="C139" i="10" s="1"/>
  <c r="D139" i="10" s="1"/>
  <c r="K138" i="8" l="1"/>
  <c r="I138" i="8"/>
  <c r="L138" i="8"/>
  <c r="H139" i="8"/>
  <c r="M139" i="8" s="1"/>
  <c r="J162" i="1"/>
  <c r="C140" i="8"/>
  <c r="J138" i="8" l="1"/>
  <c r="N138" i="8"/>
  <c r="I139" i="8"/>
  <c r="L139" i="8"/>
  <c r="K139" i="8"/>
  <c r="F140" i="8"/>
  <c r="C140" i="10" s="1"/>
  <c r="D140" i="10" s="1"/>
  <c r="C11" i="3"/>
  <c r="J163" i="1"/>
  <c r="C141" i="8"/>
  <c r="F141" i="8" s="1"/>
  <c r="C141" i="10" s="1"/>
  <c r="D141" i="10" l="1"/>
  <c r="J139" i="8"/>
  <c r="N139" i="8"/>
  <c r="H140" i="8"/>
  <c r="M140" i="8" s="1"/>
  <c r="H141" i="8"/>
  <c r="M141" i="8" s="1"/>
  <c r="J164" i="1"/>
  <c r="C142" i="8"/>
  <c r="F142" i="8" s="1"/>
  <c r="C142" i="10" s="1"/>
  <c r="D142" i="10" s="1"/>
  <c r="L140" i="8" l="1"/>
  <c r="I140" i="8"/>
  <c r="I141" i="8"/>
  <c r="N141" i="8" s="1"/>
  <c r="J140" i="8"/>
  <c r="N140" i="8"/>
  <c r="J141" i="8"/>
  <c r="K140" i="8"/>
  <c r="L141" i="8"/>
  <c r="K141" i="8"/>
  <c r="H142" i="8"/>
  <c r="M142" i="8" s="1"/>
  <c r="D11" i="3"/>
  <c r="J165" i="1"/>
  <c r="C143" i="8"/>
  <c r="F143" i="8" s="1"/>
  <c r="C143" i="10" s="1"/>
  <c r="D143" i="10" s="1"/>
  <c r="I142" i="8" l="1"/>
  <c r="L142" i="8"/>
  <c r="K142" i="8"/>
  <c r="H143" i="8"/>
  <c r="M143" i="8" s="1"/>
  <c r="J166" i="1"/>
  <c r="C144" i="8"/>
  <c r="F144" i="8" s="1"/>
  <c r="C144" i="10" s="1"/>
  <c r="D144" i="10" s="1"/>
  <c r="K143" i="8" l="1"/>
  <c r="J142" i="8"/>
  <c r="N142" i="8"/>
  <c r="I143" i="8"/>
  <c r="L143" i="8"/>
  <c r="H144" i="8"/>
  <c r="M144" i="8" s="1"/>
  <c r="J167" i="1"/>
  <c r="C145" i="8"/>
  <c r="F145" i="8" s="1"/>
  <c r="C145" i="10" s="1"/>
  <c r="D145" i="10" s="1"/>
  <c r="J143" i="8" l="1"/>
  <c r="N143" i="8"/>
  <c r="H145" i="8"/>
  <c r="M145" i="8" s="1"/>
  <c r="K144" i="8"/>
  <c r="I144" i="8"/>
  <c r="L144" i="8"/>
  <c r="J168" i="1"/>
  <c r="C146" i="8"/>
  <c r="F146" i="8" s="1"/>
  <c r="C146" i="10" s="1"/>
  <c r="D146" i="10" s="1"/>
  <c r="I145" i="8" l="1"/>
  <c r="L145" i="8"/>
  <c r="K145" i="8"/>
  <c r="J144" i="8"/>
  <c r="N144" i="8"/>
  <c r="H146" i="8"/>
  <c r="M146" i="8" s="1"/>
  <c r="J169" i="1"/>
  <c r="C147" i="8"/>
  <c r="F147" i="8" s="1"/>
  <c r="C147" i="10" s="1"/>
  <c r="D147" i="10" s="1"/>
  <c r="I146" i="8" l="1"/>
  <c r="N146" i="8" s="1"/>
  <c r="J145" i="8"/>
  <c r="N145" i="8"/>
  <c r="L146" i="8"/>
  <c r="K146" i="8"/>
  <c r="H147" i="8"/>
  <c r="M147" i="8" s="1"/>
  <c r="J170" i="1"/>
  <c r="C148" i="8"/>
  <c r="F148" i="8" s="1"/>
  <c r="C148" i="10" s="1"/>
  <c r="D148" i="10" s="1"/>
  <c r="I147" i="8" l="1"/>
  <c r="N147" i="8" s="1"/>
  <c r="J147" i="8"/>
  <c r="L147" i="8"/>
  <c r="J146" i="8"/>
  <c r="K147" i="8"/>
  <c r="H148" i="8"/>
  <c r="M148" i="8" s="1"/>
  <c r="J171" i="1"/>
  <c r="C149" i="8"/>
  <c r="F149" i="8" s="1"/>
  <c r="C149" i="10" s="1"/>
  <c r="D149" i="10" s="1"/>
  <c r="I148" i="8" l="1"/>
  <c r="L148" i="8"/>
  <c r="K148" i="8"/>
  <c r="H149" i="8"/>
  <c r="M149" i="8" s="1"/>
  <c r="J172" i="1"/>
  <c r="C150" i="8"/>
  <c r="F150" i="8" s="1"/>
  <c r="C150" i="10" s="1"/>
  <c r="D150" i="10" s="1"/>
  <c r="J148" i="8" l="1"/>
  <c r="N148" i="8"/>
  <c r="L149" i="8"/>
  <c r="I149" i="8"/>
  <c r="K149" i="8"/>
  <c r="H150" i="8"/>
  <c r="K150" i="8" s="1"/>
  <c r="J173" i="1"/>
  <c r="C151" i="8"/>
  <c r="F151" i="8" s="1"/>
  <c r="C151" i="10" s="1"/>
  <c r="D151" i="10" s="1"/>
  <c r="J149" i="8" l="1"/>
  <c r="N149" i="8"/>
  <c r="L150" i="8"/>
  <c r="H151" i="8"/>
  <c r="M151" i="8" s="1"/>
  <c r="M150" i="8"/>
  <c r="I150" i="8"/>
  <c r="J174" i="1"/>
  <c r="C152" i="8"/>
  <c r="F152" i="8" s="1"/>
  <c r="C152" i="10" s="1"/>
  <c r="D152" i="10" s="1"/>
  <c r="J150" i="8" l="1"/>
  <c r="N150" i="8"/>
  <c r="I151" i="8"/>
  <c r="L151" i="8"/>
  <c r="K151" i="8"/>
  <c r="H152" i="8"/>
  <c r="M152" i="8" s="1"/>
  <c r="J175" i="1"/>
  <c r="C153" i="8"/>
  <c r="F153" i="8" s="1"/>
  <c r="C153" i="10" s="1"/>
  <c r="D153" i="10" s="1"/>
  <c r="J151" i="8" l="1"/>
  <c r="N151" i="8"/>
  <c r="I152" i="8"/>
  <c r="L152" i="8"/>
  <c r="K152" i="8"/>
  <c r="H153" i="8"/>
  <c r="M153" i="8" s="1"/>
  <c r="J176" i="1"/>
  <c r="C154" i="8"/>
  <c r="F154" i="8" s="1"/>
  <c r="C154" i="10" s="1"/>
  <c r="D154" i="10" s="1"/>
  <c r="J152" i="8" l="1"/>
  <c r="N152" i="8"/>
  <c r="I153" i="8"/>
  <c r="L153" i="8"/>
  <c r="K153" i="8"/>
  <c r="H154" i="8"/>
  <c r="M154" i="8" s="1"/>
  <c r="J177" i="1"/>
  <c r="C155" i="8"/>
  <c r="F155" i="8" s="1"/>
  <c r="C155" i="10" s="1"/>
  <c r="D155" i="10" s="1"/>
  <c r="J153" i="8" l="1"/>
  <c r="N153" i="8"/>
  <c r="I154" i="8"/>
  <c r="N154" i="8" s="1"/>
  <c r="H155" i="8"/>
  <c r="M155" i="8" s="1"/>
  <c r="L154" i="8"/>
  <c r="K154" i="8"/>
  <c r="L155" i="8"/>
  <c r="I155" i="8"/>
  <c r="N155" i="8" s="1"/>
  <c r="J178" i="1"/>
  <c r="C156" i="8"/>
  <c r="F156" i="8" s="1"/>
  <c r="C156" i="10" s="1"/>
  <c r="D156" i="10" s="1"/>
  <c r="J155" i="8" l="1"/>
  <c r="J154" i="8"/>
  <c r="K155" i="8"/>
  <c r="H156" i="8"/>
  <c r="M156" i="8" s="1"/>
  <c r="J179" i="1"/>
  <c r="C157" i="8"/>
  <c r="F157" i="8" s="1"/>
  <c r="C157" i="10" s="1"/>
  <c r="D157" i="10" s="1"/>
  <c r="I156" i="8" l="1"/>
  <c r="L156" i="8"/>
  <c r="K156" i="8"/>
  <c r="H157" i="8"/>
  <c r="M157" i="8" s="1"/>
  <c r="J180" i="1"/>
  <c r="C158" i="8"/>
  <c r="F158" i="8" s="1"/>
  <c r="C158" i="10" s="1"/>
  <c r="D158" i="10" s="1"/>
  <c r="I157" i="8" l="1"/>
  <c r="K157" i="8"/>
  <c r="L157" i="8"/>
  <c r="J156" i="8"/>
  <c r="N156" i="8"/>
  <c r="H158" i="8"/>
  <c r="M158" i="8" s="1"/>
  <c r="J181" i="1"/>
  <c r="C159" i="8"/>
  <c r="F159" i="8" s="1"/>
  <c r="C159" i="10" s="1"/>
  <c r="D159" i="10" s="1"/>
  <c r="I158" i="8" l="1"/>
  <c r="N158" i="8" s="1"/>
  <c r="J157" i="8"/>
  <c r="N157" i="8"/>
  <c r="L158" i="8"/>
  <c r="K158" i="8"/>
  <c r="H159" i="8"/>
  <c r="M159" i="8" s="1"/>
  <c r="J182" i="1"/>
  <c r="C160" i="8"/>
  <c r="J158" i="8" l="1"/>
  <c r="I159" i="8"/>
  <c r="L159" i="8"/>
  <c r="K159" i="8"/>
  <c r="C12" i="3"/>
  <c r="F160" i="8"/>
  <c r="C160" i="10" s="1"/>
  <c r="D160" i="10" s="1"/>
  <c r="J183" i="1"/>
  <c r="C161" i="8"/>
  <c r="F161" i="8" s="1"/>
  <c r="C161" i="10" s="1"/>
  <c r="D161" i="10" l="1"/>
  <c r="J159" i="8"/>
  <c r="N159" i="8"/>
  <c r="H161" i="8"/>
  <c r="M161" i="8" s="1"/>
  <c r="H160" i="8"/>
  <c r="M160" i="8" s="1"/>
  <c r="J184" i="1"/>
  <c r="C162" i="8"/>
  <c r="F162" i="8" s="1"/>
  <c r="C162" i="10" s="1"/>
  <c r="D162" i="10" s="1"/>
  <c r="K160" i="8" l="1"/>
  <c r="L160" i="8"/>
  <c r="L161" i="8"/>
  <c r="I160" i="8"/>
  <c r="N160" i="8" s="1"/>
  <c r="I161" i="8"/>
  <c r="K161" i="8"/>
  <c r="H162" i="8"/>
  <c r="M162" i="8" s="1"/>
  <c r="J160" i="8"/>
  <c r="D12" i="3" s="1"/>
  <c r="J185" i="1"/>
  <c r="C163" i="8"/>
  <c r="F163" i="8" s="1"/>
  <c r="C163" i="10" s="1"/>
  <c r="D163" i="10" s="1"/>
  <c r="J161" i="8" l="1"/>
  <c r="N161" i="8"/>
  <c r="I162" i="8"/>
  <c r="L162" i="8"/>
  <c r="K162" i="8"/>
  <c r="H163" i="8"/>
  <c r="L163" i="8" s="1"/>
  <c r="J186" i="1"/>
  <c r="C164" i="8"/>
  <c r="F164" i="8" s="1"/>
  <c r="C164" i="10" s="1"/>
  <c r="D164" i="10" s="1"/>
  <c r="J162" i="8" l="1"/>
  <c r="N162" i="8"/>
  <c r="I163" i="8"/>
  <c r="K163" i="8"/>
  <c r="M163" i="8"/>
  <c r="H164" i="8"/>
  <c r="M164" i="8" s="1"/>
  <c r="J187" i="1"/>
  <c r="C165" i="8"/>
  <c r="F165" i="8" s="1"/>
  <c r="C165" i="10" s="1"/>
  <c r="D165" i="10" s="1"/>
  <c r="J163" i="8" l="1"/>
  <c r="N163" i="8"/>
  <c r="I164" i="8"/>
  <c r="L164" i="8"/>
  <c r="H165" i="8"/>
  <c r="M165" i="8" s="1"/>
  <c r="K164" i="8"/>
  <c r="J188" i="1"/>
  <c r="C166" i="8"/>
  <c r="F166" i="8" s="1"/>
  <c r="C166" i="10" s="1"/>
  <c r="D166" i="10" s="1"/>
  <c r="I165" i="8" l="1"/>
  <c r="L165" i="8"/>
  <c r="J164" i="8"/>
  <c r="N164" i="8"/>
  <c r="K165" i="8"/>
  <c r="H166" i="8"/>
  <c r="M166" i="8" s="1"/>
  <c r="J189" i="1"/>
  <c r="C167" i="8"/>
  <c r="F167" i="8" s="1"/>
  <c r="C167" i="10" s="1"/>
  <c r="D167" i="10" s="1"/>
  <c r="J165" i="8" l="1"/>
  <c r="N165" i="8"/>
  <c r="I166" i="8"/>
  <c r="L166" i="8"/>
  <c r="K166" i="8"/>
  <c r="H167" i="8"/>
  <c r="I167" i="8" s="1"/>
  <c r="J190" i="1"/>
  <c r="C168" i="8"/>
  <c r="F168" i="8" s="1"/>
  <c r="C168" i="10" s="1"/>
  <c r="D168" i="10" s="1"/>
  <c r="J167" i="8" l="1"/>
  <c r="N167" i="8"/>
  <c r="J166" i="8"/>
  <c r="N166" i="8"/>
  <c r="L167" i="8"/>
  <c r="H168" i="8"/>
  <c r="M168" i="8" s="1"/>
  <c r="K167" i="8"/>
  <c r="M167" i="8"/>
  <c r="J191" i="1"/>
  <c r="C169" i="8"/>
  <c r="F169" i="8" s="1"/>
  <c r="C169" i="10" s="1"/>
  <c r="D169" i="10" s="1"/>
  <c r="I168" i="8" l="1"/>
  <c r="K168" i="8"/>
  <c r="L168" i="8"/>
  <c r="H169" i="8"/>
  <c r="M169" i="8" s="1"/>
  <c r="J192" i="1"/>
  <c r="C170" i="8"/>
  <c r="F170" i="8" s="1"/>
  <c r="C170" i="10" s="1"/>
  <c r="D170" i="10" s="1"/>
  <c r="I169" i="8" l="1"/>
  <c r="N169" i="8" s="1"/>
  <c r="J168" i="8"/>
  <c r="N168" i="8"/>
  <c r="L169" i="8"/>
  <c r="K169" i="8"/>
  <c r="H170" i="8"/>
  <c r="I170" i="8" s="1"/>
  <c r="J193" i="1"/>
  <c r="C171" i="8"/>
  <c r="F171" i="8" s="1"/>
  <c r="C171" i="10" s="1"/>
  <c r="D171" i="10" s="1"/>
  <c r="J170" i="8" l="1"/>
  <c r="N170" i="8"/>
  <c r="M170" i="8"/>
  <c r="K170" i="8"/>
  <c r="L170" i="8"/>
  <c r="J169" i="8"/>
  <c r="H171" i="8"/>
  <c r="M171" i="8" s="1"/>
  <c r="J194" i="1"/>
  <c r="C172" i="8"/>
  <c r="F172" i="8" s="1"/>
  <c r="C172" i="10" s="1"/>
  <c r="D172" i="10" s="1"/>
  <c r="I171" i="8" l="1"/>
  <c r="L171" i="8"/>
  <c r="H172" i="8"/>
  <c r="M172" i="8" s="1"/>
  <c r="K171" i="8"/>
  <c r="J195" i="1"/>
  <c r="C173" i="8"/>
  <c r="F173" i="8" s="1"/>
  <c r="C173" i="10" s="1"/>
  <c r="D173" i="10" s="1"/>
  <c r="J171" i="8" l="1"/>
  <c r="N171" i="8"/>
  <c r="I172" i="8"/>
  <c r="L172" i="8"/>
  <c r="K172" i="8"/>
  <c r="H173" i="8"/>
  <c r="M173" i="8" s="1"/>
  <c r="J196" i="1"/>
  <c r="C174" i="8"/>
  <c r="F174" i="8" s="1"/>
  <c r="C174" i="10" s="1"/>
  <c r="D174" i="10" s="1"/>
  <c r="J172" i="8" l="1"/>
  <c r="N172" i="8"/>
  <c r="I173" i="8"/>
  <c r="L173" i="8"/>
  <c r="H174" i="8"/>
  <c r="M174" i="8" s="1"/>
  <c r="K173" i="8"/>
  <c r="J197" i="1"/>
  <c r="C175" i="8"/>
  <c r="F175" i="8" s="1"/>
  <c r="C175" i="10" s="1"/>
  <c r="D175" i="10" s="1"/>
  <c r="J173" i="8" l="1"/>
  <c r="N173" i="8"/>
  <c r="I174" i="8"/>
  <c r="N174" i="8" s="1"/>
  <c r="L174" i="8"/>
  <c r="K174" i="8"/>
  <c r="H175" i="8"/>
  <c r="M175" i="8" s="1"/>
  <c r="J198" i="1"/>
  <c r="C176" i="8"/>
  <c r="F176" i="8" s="1"/>
  <c r="C176" i="10" s="1"/>
  <c r="D176" i="10" s="1"/>
  <c r="I175" i="8" l="1"/>
  <c r="L175" i="8"/>
  <c r="J174" i="8"/>
  <c r="K175" i="8"/>
  <c r="H176" i="8"/>
  <c r="M176" i="8" s="1"/>
  <c r="J199" i="1"/>
  <c r="C177" i="8"/>
  <c r="F177" i="8" s="1"/>
  <c r="C177" i="10" s="1"/>
  <c r="D177" i="10" s="1"/>
  <c r="J175" i="8" l="1"/>
  <c r="N175" i="8"/>
  <c r="I176" i="8"/>
  <c r="L176" i="8"/>
  <c r="K176" i="8"/>
  <c r="H177" i="8"/>
  <c r="M177" i="8" s="1"/>
  <c r="J200" i="1"/>
  <c r="C178" i="8"/>
  <c r="F178" i="8" s="1"/>
  <c r="C178" i="10" s="1"/>
  <c r="D178" i="10" s="1"/>
  <c r="J176" i="8" l="1"/>
  <c r="N176" i="8"/>
  <c r="L177" i="8"/>
  <c r="H178" i="8"/>
  <c r="M178" i="8" s="1"/>
  <c r="I177" i="8"/>
  <c r="K177" i="8"/>
  <c r="J201" i="1"/>
  <c r="C179" i="8"/>
  <c r="F179" i="8" s="1"/>
  <c r="C179" i="10" s="1"/>
  <c r="D179" i="10" s="1"/>
  <c r="L178" i="8" l="1"/>
  <c r="K178" i="8"/>
  <c r="I178" i="8"/>
  <c r="J177" i="8"/>
  <c r="N177" i="8"/>
  <c r="H179" i="8"/>
  <c r="M179" i="8" s="1"/>
  <c r="J202" i="1"/>
  <c r="C180" i="8"/>
  <c r="J178" i="8" l="1"/>
  <c r="N178" i="8"/>
  <c r="I179" i="8"/>
  <c r="L179" i="8"/>
  <c r="K179" i="8"/>
  <c r="C13" i="3"/>
  <c r="F180" i="8"/>
  <c r="C180" i="10" s="1"/>
  <c r="D180" i="10" s="1"/>
  <c r="J203" i="1"/>
  <c r="C181" i="8"/>
  <c r="F181" i="8" s="1"/>
  <c r="C181" i="10" s="1"/>
  <c r="D181" i="10" l="1"/>
  <c r="J179" i="8"/>
  <c r="N179" i="8"/>
  <c r="H181" i="8"/>
  <c r="M181" i="8" s="1"/>
  <c r="H180" i="8"/>
  <c r="M180" i="8" s="1"/>
  <c r="J204" i="1"/>
  <c r="C182" i="8"/>
  <c r="F182" i="8" s="1"/>
  <c r="C182" i="10" s="1"/>
  <c r="D182" i="10" s="1"/>
  <c r="I181" i="8" l="1"/>
  <c r="L181" i="8"/>
  <c r="K181" i="8"/>
  <c r="I180" i="8"/>
  <c r="K180" i="8"/>
  <c r="L180" i="8"/>
  <c r="H182" i="8"/>
  <c r="M182" i="8" s="1"/>
  <c r="J205" i="1"/>
  <c r="C183" i="8"/>
  <c r="F183" i="8" s="1"/>
  <c r="C183" i="10" s="1"/>
  <c r="D183" i="10" s="1"/>
  <c r="I182" i="8" l="1"/>
  <c r="N182" i="8" s="1"/>
  <c r="J180" i="8"/>
  <c r="D13" i="3" s="1"/>
  <c r="N180" i="8"/>
  <c r="J181" i="8"/>
  <c r="N181" i="8"/>
  <c r="H183" i="8"/>
  <c r="K183" i="8" s="1"/>
  <c r="L182" i="8"/>
  <c r="K182" i="8"/>
  <c r="J206" i="1"/>
  <c r="C184" i="8"/>
  <c r="F184" i="8" s="1"/>
  <c r="C184" i="10" s="1"/>
  <c r="D184" i="10" s="1"/>
  <c r="M183" i="8" l="1"/>
  <c r="I183" i="8"/>
  <c r="L183" i="8"/>
  <c r="J182" i="8"/>
  <c r="H184" i="8"/>
  <c r="M184" i="8" s="1"/>
  <c r="J207" i="1"/>
  <c r="C185" i="8"/>
  <c r="F185" i="8" s="1"/>
  <c r="C185" i="10" s="1"/>
  <c r="D185" i="10" s="1"/>
  <c r="K184" i="8" l="1"/>
  <c r="J183" i="8"/>
  <c r="N183" i="8"/>
  <c r="I184" i="8"/>
  <c r="N184" i="8" s="1"/>
  <c r="L184" i="8"/>
  <c r="H185" i="8"/>
  <c r="I185" i="8" s="1"/>
  <c r="J208" i="1"/>
  <c r="C186" i="8"/>
  <c r="F186" i="8" s="1"/>
  <c r="C186" i="10" s="1"/>
  <c r="D186" i="10" s="1"/>
  <c r="L185" i="8" l="1"/>
  <c r="J185" i="8"/>
  <c r="N185" i="8"/>
  <c r="J184" i="8"/>
  <c r="K185" i="8"/>
  <c r="M185" i="8"/>
  <c r="H186" i="8"/>
  <c r="K186" i="8" s="1"/>
  <c r="J209" i="1"/>
  <c r="C187" i="8"/>
  <c r="F187" i="8" s="1"/>
  <c r="C187" i="10" s="1"/>
  <c r="D187" i="10" s="1"/>
  <c r="L186" i="8" l="1"/>
  <c r="I186" i="8"/>
  <c r="N186" i="8" s="1"/>
  <c r="M186" i="8"/>
  <c r="H187" i="8"/>
  <c r="M187" i="8" s="1"/>
  <c r="J210" i="1"/>
  <c r="C188" i="8"/>
  <c r="F188" i="8" s="1"/>
  <c r="C188" i="10" s="1"/>
  <c r="D188" i="10" s="1"/>
  <c r="J186" i="8" l="1"/>
  <c r="I187" i="8"/>
  <c r="H188" i="8"/>
  <c r="M188" i="8" s="1"/>
  <c r="L187" i="8"/>
  <c r="K187" i="8"/>
  <c r="J211" i="1"/>
  <c r="C189" i="8"/>
  <c r="F189" i="8" s="1"/>
  <c r="C189" i="10" s="1"/>
  <c r="D189" i="10" s="1"/>
  <c r="L188" i="8" l="1"/>
  <c r="I188" i="8"/>
  <c r="N188" i="8" s="1"/>
  <c r="K188" i="8"/>
  <c r="J187" i="8"/>
  <c r="N187" i="8"/>
  <c r="H189" i="8"/>
  <c r="M189" i="8" s="1"/>
  <c r="J212" i="1"/>
  <c r="C190" i="8"/>
  <c r="F190" i="8" s="1"/>
  <c r="C190" i="10" s="1"/>
  <c r="D190" i="10" s="1"/>
  <c r="J188" i="8" l="1"/>
  <c r="I189" i="8"/>
  <c r="L189" i="8"/>
  <c r="K189" i="8"/>
  <c r="H190" i="8"/>
  <c r="M190" i="8" s="1"/>
  <c r="J213" i="1"/>
  <c r="C191" i="8"/>
  <c r="F191" i="8" s="1"/>
  <c r="C191" i="10" s="1"/>
  <c r="D191" i="10" s="1"/>
  <c r="J189" i="8" l="1"/>
  <c r="N189" i="8"/>
  <c r="I190" i="8"/>
  <c r="H191" i="8"/>
  <c r="M191" i="8" s="1"/>
  <c r="L190" i="8"/>
  <c r="K190" i="8"/>
  <c r="J214" i="1"/>
  <c r="C192" i="8"/>
  <c r="F192" i="8" s="1"/>
  <c r="C192" i="10" s="1"/>
  <c r="D192" i="10" s="1"/>
  <c r="I191" i="8" l="1"/>
  <c r="K191" i="8"/>
  <c r="L191" i="8"/>
  <c r="J190" i="8"/>
  <c r="N190" i="8"/>
  <c r="J191" i="8"/>
  <c r="N191" i="8"/>
  <c r="H192" i="8"/>
  <c r="M192" i="8" s="1"/>
  <c r="J215" i="1"/>
  <c r="C193" i="8"/>
  <c r="F193" i="8" s="1"/>
  <c r="C193" i="10" s="1"/>
  <c r="D193" i="10" s="1"/>
  <c r="I192" i="8" l="1"/>
  <c r="L192" i="8"/>
  <c r="H193" i="8"/>
  <c r="M193" i="8" s="1"/>
  <c r="K192" i="8"/>
  <c r="J216" i="1"/>
  <c r="C194" i="8"/>
  <c r="F194" i="8" s="1"/>
  <c r="C194" i="10" s="1"/>
  <c r="D194" i="10" s="1"/>
  <c r="J192" i="8" l="1"/>
  <c r="N192" i="8"/>
  <c r="I193" i="8"/>
  <c r="L193" i="8"/>
  <c r="K193" i="8"/>
  <c r="H194" i="8"/>
  <c r="M194" i="8" s="1"/>
  <c r="J217" i="1"/>
  <c r="C195" i="8"/>
  <c r="F195" i="8" s="1"/>
  <c r="C195" i="10" s="1"/>
  <c r="D195" i="10" s="1"/>
  <c r="J193" i="8" l="1"/>
  <c r="N193" i="8"/>
  <c r="L194" i="8"/>
  <c r="I194" i="8"/>
  <c r="K194" i="8"/>
  <c r="H195" i="8"/>
  <c r="M195" i="8" s="1"/>
  <c r="J218" i="1"/>
  <c r="C196" i="8"/>
  <c r="F196" i="8" s="1"/>
  <c r="C196" i="10" s="1"/>
  <c r="D196" i="10" s="1"/>
  <c r="J194" i="8" l="1"/>
  <c r="N194" i="8"/>
  <c r="I195" i="8"/>
  <c r="L195" i="8"/>
  <c r="K195" i="8"/>
  <c r="H196" i="8"/>
  <c r="M196" i="8" s="1"/>
  <c r="J219" i="1"/>
  <c r="C197" i="8"/>
  <c r="F197" i="8" s="1"/>
  <c r="C197" i="10" s="1"/>
  <c r="D197" i="10" s="1"/>
  <c r="J195" i="8" l="1"/>
  <c r="N195" i="8"/>
  <c r="I196" i="8"/>
  <c r="L196" i="8"/>
  <c r="K196" i="8"/>
  <c r="H197" i="8"/>
  <c r="M197" i="8" s="1"/>
  <c r="J220" i="1"/>
  <c r="C198" i="8"/>
  <c r="F198" i="8" s="1"/>
  <c r="C198" i="10" s="1"/>
  <c r="D198" i="10" s="1"/>
  <c r="I197" i="8" l="1"/>
  <c r="N197" i="8" s="1"/>
  <c r="J196" i="8"/>
  <c r="N196" i="8"/>
  <c r="J197" i="8"/>
  <c r="L197" i="8"/>
  <c r="K197" i="8"/>
  <c r="H198" i="8"/>
  <c r="M198" i="8" s="1"/>
  <c r="J221" i="1"/>
  <c r="C199" i="8"/>
  <c r="F199" i="8" s="1"/>
  <c r="C199" i="10" s="1"/>
  <c r="D199" i="10" s="1"/>
  <c r="I198" i="8" l="1"/>
  <c r="L198" i="8"/>
  <c r="K198" i="8"/>
  <c r="H199" i="8"/>
  <c r="M199" i="8" s="1"/>
  <c r="J222" i="1"/>
  <c r="C200" i="8"/>
  <c r="F200" i="8" s="1"/>
  <c r="C200" i="10" s="1"/>
  <c r="D200" i="10" s="1"/>
  <c r="I199" i="8" l="1"/>
  <c r="N199" i="8" s="1"/>
  <c r="J198" i="8"/>
  <c r="N198" i="8"/>
  <c r="H200" i="8"/>
  <c r="M200" i="8" s="1"/>
  <c r="L199" i="8"/>
  <c r="K199" i="8"/>
  <c r="J223" i="1"/>
  <c r="C201" i="8"/>
  <c r="I200" i="8" l="1"/>
  <c r="L200" i="8"/>
  <c r="J199" i="8"/>
  <c r="K200" i="8"/>
  <c r="C14" i="3"/>
  <c r="F201" i="8"/>
  <c r="C201" i="10" s="1"/>
  <c r="D201" i="10" s="1"/>
  <c r="J224" i="1"/>
  <c r="C202" i="8"/>
  <c r="F202" i="8" s="1"/>
  <c r="C202" i="10" s="1"/>
  <c r="D202" i="10" l="1"/>
  <c r="J200" i="8"/>
  <c r="N200" i="8"/>
  <c r="H202" i="8"/>
  <c r="M202" i="8" s="1"/>
  <c r="H201" i="8"/>
  <c r="M201" i="8" s="1"/>
  <c r="J225" i="1"/>
  <c r="C203" i="8"/>
  <c r="F203" i="8" s="1"/>
  <c r="C203" i="10" s="1"/>
  <c r="D203" i="10" s="1"/>
  <c r="L201" i="8" l="1"/>
  <c r="I201" i="8"/>
  <c r="K201" i="8"/>
  <c r="L202" i="8"/>
  <c r="I202" i="8"/>
  <c r="K202" i="8"/>
  <c r="H203" i="8"/>
  <c r="M203" i="8" s="1"/>
  <c r="J226" i="1"/>
  <c r="C204" i="8"/>
  <c r="F204" i="8" s="1"/>
  <c r="C204" i="10" s="1"/>
  <c r="D204" i="10" s="1"/>
  <c r="L203" i="8" l="1"/>
  <c r="J201" i="8"/>
  <c r="D14" i="3" s="1"/>
  <c r="N201" i="8"/>
  <c r="I203" i="8"/>
  <c r="J202" i="8"/>
  <c r="N202" i="8"/>
  <c r="K203" i="8"/>
  <c r="H204" i="8"/>
  <c r="M204" i="8" s="1"/>
  <c r="J227" i="1"/>
  <c r="C205" i="8"/>
  <c r="F205" i="8" s="1"/>
  <c r="C205" i="10" s="1"/>
  <c r="D205" i="10" s="1"/>
  <c r="I204" i="8" l="1"/>
  <c r="N204" i="8" s="1"/>
  <c r="J203" i="8"/>
  <c r="N203" i="8"/>
  <c r="L204" i="8"/>
  <c r="K204" i="8"/>
  <c r="H205" i="8"/>
  <c r="M205" i="8" s="1"/>
  <c r="J228" i="1"/>
  <c r="C206" i="8"/>
  <c r="F206" i="8" s="1"/>
  <c r="C206" i="10" s="1"/>
  <c r="D206" i="10" s="1"/>
  <c r="J204" i="8" l="1"/>
  <c r="I205" i="8"/>
  <c r="K205" i="8"/>
  <c r="L205" i="8"/>
  <c r="H206" i="8"/>
  <c r="K206" i="8" s="1"/>
  <c r="J229" i="1"/>
  <c r="C207" i="8"/>
  <c r="F207" i="8" s="1"/>
  <c r="C207" i="10" s="1"/>
  <c r="D207" i="10" s="1"/>
  <c r="J205" i="8" l="1"/>
  <c r="N205" i="8"/>
  <c r="I206" i="8"/>
  <c r="L206" i="8"/>
  <c r="H207" i="8"/>
  <c r="M207" i="8" s="1"/>
  <c r="M206" i="8"/>
  <c r="J230" i="1"/>
  <c r="C208" i="8"/>
  <c r="F208" i="8" s="1"/>
  <c r="C208" i="10" s="1"/>
  <c r="D208" i="10" s="1"/>
  <c r="I207" i="8" l="1"/>
  <c r="J206" i="8"/>
  <c r="N206" i="8"/>
  <c r="L207" i="8"/>
  <c r="K207" i="8"/>
  <c r="H208" i="8"/>
  <c r="M208" i="8" s="1"/>
  <c r="J231" i="1"/>
  <c r="C209" i="8"/>
  <c r="F209" i="8" s="1"/>
  <c r="C209" i="10" s="1"/>
  <c r="D209" i="10" s="1"/>
  <c r="J207" i="8" l="1"/>
  <c r="N207" i="8"/>
  <c r="I208" i="8"/>
  <c r="L208" i="8"/>
  <c r="K208" i="8"/>
  <c r="H209" i="8"/>
  <c r="M209" i="8" s="1"/>
  <c r="J232" i="1"/>
  <c r="C210" i="8"/>
  <c r="F210" i="8" s="1"/>
  <c r="C210" i="10" s="1"/>
  <c r="D210" i="10" s="1"/>
  <c r="J208" i="8" l="1"/>
  <c r="N208" i="8"/>
  <c r="I209" i="8"/>
  <c r="L209" i="8"/>
  <c r="K209" i="8"/>
  <c r="H210" i="8"/>
  <c r="M210" i="8" s="1"/>
  <c r="J233" i="1"/>
  <c r="C211" i="8"/>
  <c r="F211" i="8" s="1"/>
  <c r="C211" i="10" s="1"/>
  <c r="D211" i="10" s="1"/>
  <c r="J209" i="8" l="1"/>
  <c r="N209" i="8"/>
  <c r="I210" i="8"/>
  <c r="L210" i="8"/>
  <c r="H211" i="8"/>
  <c r="K211" i="8" s="1"/>
  <c r="K210" i="8"/>
  <c r="J234" i="1"/>
  <c r="C212" i="8"/>
  <c r="F212" i="8" s="1"/>
  <c r="C212" i="10" s="1"/>
  <c r="D212" i="10" s="1"/>
  <c r="I211" i="8" l="1"/>
  <c r="L211" i="8"/>
  <c r="J210" i="8"/>
  <c r="N210" i="8"/>
  <c r="M211" i="8"/>
  <c r="H212" i="8"/>
  <c r="M212" i="8" s="1"/>
  <c r="J235" i="1"/>
  <c r="C213" i="8"/>
  <c r="F213" i="8" s="1"/>
  <c r="C213" i="10" s="1"/>
  <c r="D213" i="10" s="1"/>
  <c r="K212" i="8" l="1"/>
  <c r="I212" i="8"/>
  <c r="N212" i="8" s="1"/>
  <c r="L212" i="8"/>
  <c r="J212" i="8"/>
  <c r="J211" i="8"/>
  <c r="N211" i="8"/>
  <c r="H213" i="8"/>
  <c r="M213" i="8" s="1"/>
  <c r="J236" i="1"/>
  <c r="C214" i="8"/>
  <c r="F214" i="8" s="1"/>
  <c r="C214" i="10" s="1"/>
  <c r="D214" i="10" s="1"/>
  <c r="I213" i="8" l="1"/>
  <c r="L213" i="8"/>
  <c r="K213" i="8"/>
  <c r="H214" i="8"/>
  <c r="K214" i="8" s="1"/>
  <c r="J237" i="1"/>
  <c r="C215" i="8"/>
  <c r="F215" i="8" s="1"/>
  <c r="C215" i="10" s="1"/>
  <c r="D215" i="10" s="1"/>
  <c r="I214" i="8" l="1"/>
  <c r="M214" i="8"/>
  <c r="J213" i="8"/>
  <c r="N213" i="8"/>
  <c r="L214" i="8"/>
  <c r="H215" i="8"/>
  <c r="M215" i="8" s="1"/>
  <c r="J238" i="1"/>
  <c r="C216" i="8"/>
  <c r="F216" i="8" s="1"/>
  <c r="C216" i="10" s="1"/>
  <c r="D216" i="10" s="1"/>
  <c r="N214" i="8" l="1"/>
  <c r="J214" i="8"/>
  <c r="I215" i="8"/>
  <c r="L215" i="8"/>
  <c r="K215" i="8"/>
  <c r="H216" i="8"/>
  <c r="M216" i="8" s="1"/>
  <c r="J239" i="1"/>
  <c r="C217" i="8"/>
  <c r="F217" i="8" s="1"/>
  <c r="C217" i="10" s="1"/>
  <c r="D217" i="10" s="1"/>
  <c r="J215" i="8" l="1"/>
  <c r="N215" i="8"/>
  <c r="I216" i="8"/>
  <c r="H217" i="8"/>
  <c r="M217" i="8" s="1"/>
  <c r="L216" i="8"/>
  <c r="K216" i="8"/>
  <c r="J240" i="1"/>
  <c r="C218" i="8"/>
  <c r="F218" i="8" s="1"/>
  <c r="C218" i="10" s="1"/>
  <c r="D218" i="10" s="1"/>
  <c r="I217" i="8" l="1"/>
  <c r="K217" i="8"/>
  <c r="J216" i="8"/>
  <c r="N216" i="8"/>
  <c r="L217" i="8"/>
  <c r="H218" i="8"/>
  <c r="M218" i="8" s="1"/>
  <c r="J241" i="1"/>
  <c r="C219" i="8"/>
  <c r="F219" i="8" s="1"/>
  <c r="C219" i="10" s="1"/>
  <c r="D219" i="10" s="1"/>
  <c r="J217" i="8" l="1"/>
  <c r="N217" i="8"/>
  <c r="I218" i="8"/>
  <c r="H219" i="8"/>
  <c r="M219" i="8" s="1"/>
  <c r="L218" i="8"/>
  <c r="K218" i="8"/>
  <c r="J242" i="1"/>
  <c r="C220" i="8"/>
  <c r="F220" i="8" s="1"/>
  <c r="C220" i="10" s="1"/>
  <c r="D220" i="10" s="1"/>
  <c r="I219" i="8" l="1"/>
  <c r="N219" i="8" s="1"/>
  <c r="J219" i="8"/>
  <c r="L219" i="8"/>
  <c r="K219" i="8"/>
  <c r="J218" i="8"/>
  <c r="N218" i="8"/>
  <c r="H220" i="8"/>
  <c r="M220" i="8" s="1"/>
  <c r="J243" i="1"/>
  <c r="C221" i="8"/>
  <c r="I220" i="8" l="1"/>
  <c r="L220" i="8"/>
  <c r="K220" i="8"/>
  <c r="F221" i="8"/>
  <c r="C221" i="10" s="1"/>
  <c r="D221" i="10" s="1"/>
  <c r="C15" i="3"/>
  <c r="J244" i="1"/>
  <c r="C222" i="8"/>
  <c r="F222" i="8" s="1"/>
  <c r="C222" i="10" s="1"/>
  <c r="D222" i="10" l="1"/>
  <c r="J220" i="8"/>
  <c r="N220" i="8"/>
  <c r="H221" i="8"/>
  <c r="K221" i="8" s="1"/>
  <c r="H222" i="8"/>
  <c r="M222" i="8" s="1"/>
  <c r="J245" i="1"/>
  <c r="C223" i="8"/>
  <c r="F223" i="8" s="1"/>
  <c r="C223" i="10" s="1"/>
  <c r="D223" i="10" s="1"/>
  <c r="I221" i="8" l="1"/>
  <c r="J221" i="8" s="1"/>
  <c r="D15" i="3" s="1"/>
  <c r="L221" i="8"/>
  <c r="M221" i="8"/>
  <c r="I222" i="8"/>
  <c r="L222" i="8"/>
  <c r="K222" i="8"/>
  <c r="H223" i="8"/>
  <c r="L223" i="8" s="1"/>
  <c r="J246" i="1"/>
  <c r="C224" i="8"/>
  <c r="F224" i="8" s="1"/>
  <c r="C224" i="10" s="1"/>
  <c r="D224" i="10" s="1"/>
  <c r="N221" i="8" l="1"/>
  <c r="K223" i="8"/>
  <c r="I223" i="8"/>
  <c r="M223" i="8"/>
  <c r="J222" i="8"/>
  <c r="N222" i="8"/>
  <c r="H224" i="8"/>
  <c r="M224" i="8" s="1"/>
  <c r="J247" i="1"/>
  <c r="C225" i="8"/>
  <c r="F225" i="8" s="1"/>
  <c r="C225" i="10" s="1"/>
  <c r="D225" i="10" s="1"/>
  <c r="I224" i="8" l="1"/>
  <c r="J223" i="8"/>
  <c r="N223" i="8"/>
  <c r="H225" i="8"/>
  <c r="M225" i="8" s="1"/>
  <c r="L224" i="8"/>
  <c r="K224" i="8"/>
  <c r="J248" i="1"/>
  <c r="C226" i="8"/>
  <c r="F226" i="8" s="1"/>
  <c r="C226" i="10" s="1"/>
  <c r="D226" i="10" s="1"/>
  <c r="L225" i="8" l="1"/>
  <c r="K225" i="8"/>
  <c r="I225" i="8"/>
  <c r="J224" i="8"/>
  <c r="N224" i="8"/>
  <c r="H226" i="8"/>
  <c r="M226" i="8" s="1"/>
  <c r="J249" i="1"/>
  <c r="C227" i="8"/>
  <c r="F227" i="8" s="1"/>
  <c r="C227" i="10" s="1"/>
  <c r="D227" i="10" s="1"/>
  <c r="I226" i="8" l="1"/>
  <c r="L226" i="8"/>
  <c r="K226" i="8"/>
  <c r="J225" i="8"/>
  <c r="N225" i="8"/>
  <c r="H227" i="8"/>
  <c r="M227" i="8" s="1"/>
  <c r="J250" i="1"/>
  <c r="C228" i="8"/>
  <c r="F228" i="8" s="1"/>
  <c r="C228" i="10" s="1"/>
  <c r="D228" i="10" s="1"/>
  <c r="I227" i="8" l="1"/>
  <c r="N227" i="8" s="1"/>
  <c r="J226" i="8"/>
  <c r="N226" i="8"/>
  <c r="L227" i="8"/>
  <c r="K227" i="8"/>
  <c r="H228" i="8"/>
  <c r="M228" i="8" s="1"/>
  <c r="J251" i="1"/>
  <c r="C229" i="8"/>
  <c r="F229" i="8" s="1"/>
  <c r="C229" i="10" s="1"/>
  <c r="D229" i="10" s="1"/>
  <c r="J227" i="8" l="1"/>
  <c r="I228" i="8"/>
  <c r="L228" i="8"/>
  <c r="K228" i="8"/>
  <c r="H229" i="8"/>
  <c r="M229" i="8" s="1"/>
  <c r="J252" i="1"/>
  <c r="C230" i="8"/>
  <c r="F230" i="8" s="1"/>
  <c r="C230" i="10" s="1"/>
  <c r="D230" i="10" s="1"/>
  <c r="J228" i="8" l="1"/>
  <c r="N228" i="8"/>
  <c r="I229" i="8"/>
  <c r="K229" i="8"/>
  <c r="L229" i="8"/>
  <c r="H230" i="8"/>
  <c r="M230" i="8" s="1"/>
  <c r="J253" i="1"/>
  <c r="C231" i="8"/>
  <c r="F231" i="8" s="1"/>
  <c r="C231" i="10" s="1"/>
  <c r="D231" i="10" s="1"/>
  <c r="J229" i="8" l="1"/>
  <c r="N229" i="8"/>
  <c r="L230" i="8"/>
  <c r="I230" i="8"/>
  <c r="K230" i="8"/>
  <c r="H231" i="8"/>
  <c r="M231" i="8" s="1"/>
  <c r="J254" i="1"/>
  <c r="C232" i="8"/>
  <c r="F232" i="8" s="1"/>
  <c r="C232" i="10" s="1"/>
  <c r="D232" i="10" s="1"/>
  <c r="J230" i="8" l="1"/>
  <c r="N230" i="8"/>
  <c r="I231" i="8"/>
  <c r="L231" i="8"/>
  <c r="H232" i="8"/>
  <c r="M232" i="8" s="1"/>
  <c r="K231" i="8"/>
  <c r="J255" i="1"/>
  <c r="C233" i="8"/>
  <c r="F233" i="8" s="1"/>
  <c r="C233" i="10" s="1"/>
  <c r="D233" i="10" s="1"/>
  <c r="I232" i="8" l="1"/>
  <c r="K232" i="8"/>
  <c r="J231" i="8"/>
  <c r="N231" i="8"/>
  <c r="L232" i="8"/>
  <c r="H233" i="8"/>
  <c r="M233" i="8" s="1"/>
  <c r="J256" i="1"/>
  <c r="C234" i="8"/>
  <c r="F234" i="8" s="1"/>
  <c r="C234" i="10" s="1"/>
  <c r="D234" i="10" s="1"/>
  <c r="I233" i="8" l="1"/>
  <c r="N233" i="8" s="1"/>
  <c r="J232" i="8"/>
  <c r="N232" i="8"/>
  <c r="L233" i="8"/>
  <c r="K233" i="8"/>
  <c r="H234" i="8"/>
  <c r="M234" i="8" s="1"/>
  <c r="J257" i="1"/>
  <c r="C235" i="8"/>
  <c r="F235" i="8" s="1"/>
  <c r="C235" i="10" s="1"/>
  <c r="D235" i="10" s="1"/>
  <c r="J233" i="8" l="1"/>
  <c r="I234" i="8"/>
  <c r="L234" i="8"/>
  <c r="K234" i="8"/>
  <c r="H235" i="8"/>
  <c r="M235" i="8" s="1"/>
  <c r="J258" i="1"/>
  <c r="C236" i="8"/>
  <c r="F236" i="8" s="1"/>
  <c r="C236" i="10" s="1"/>
  <c r="D236" i="10" s="1"/>
  <c r="J234" i="8" l="1"/>
  <c r="N234" i="8"/>
  <c r="L235" i="8"/>
  <c r="I235" i="8"/>
  <c r="K235" i="8"/>
  <c r="H236" i="8"/>
  <c r="M236" i="8" s="1"/>
  <c r="J259" i="1"/>
  <c r="C237" i="8"/>
  <c r="F237" i="8" s="1"/>
  <c r="C237" i="10" s="1"/>
  <c r="D237" i="10" s="1"/>
  <c r="J235" i="8" l="1"/>
  <c r="N235" i="8"/>
  <c r="I236" i="8"/>
  <c r="L236" i="8"/>
  <c r="K236" i="8"/>
  <c r="H237" i="8"/>
  <c r="M237" i="8" s="1"/>
  <c r="J260" i="1"/>
  <c r="C238" i="8"/>
  <c r="F238" i="8" s="1"/>
  <c r="C238" i="10" s="1"/>
  <c r="D238" i="10" s="1"/>
  <c r="J236" i="8" l="1"/>
  <c r="N236" i="8"/>
  <c r="I237" i="8"/>
  <c r="L237" i="8"/>
  <c r="K237" i="8"/>
  <c r="H238" i="8"/>
  <c r="M238" i="8" s="1"/>
  <c r="J261" i="1"/>
  <c r="C239" i="8"/>
  <c r="F239" i="8" s="1"/>
  <c r="C239" i="10" s="1"/>
  <c r="D239" i="10" s="1"/>
  <c r="J237" i="8" l="1"/>
  <c r="N237" i="8"/>
  <c r="I238" i="8"/>
  <c r="L238" i="8"/>
  <c r="K238" i="8"/>
  <c r="H239" i="8"/>
  <c r="M239" i="8" s="1"/>
  <c r="J262" i="1"/>
  <c r="C240" i="8"/>
  <c r="F240" i="8" s="1"/>
  <c r="C240" i="10" s="1"/>
  <c r="D240" i="10" s="1"/>
  <c r="J238" i="8" l="1"/>
  <c r="N238" i="8"/>
  <c r="I239" i="8"/>
  <c r="L239" i="8"/>
  <c r="K239" i="8"/>
  <c r="H240" i="8"/>
  <c r="K240" i="8" s="1"/>
  <c r="J263" i="1"/>
  <c r="C241" i="8"/>
  <c r="F241" i="8" s="1"/>
  <c r="C241" i="10" s="1"/>
  <c r="D241" i="10" s="1"/>
  <c r="J239" i="8" l="1"/>
  <c r="N239" i="8"/>
  <c r="I240" i="8"/>
  <c r="H241" i="8"/>
  <c r="M241" i="8" s="1"/>
  <c r="L240" i="8"/>
  <c r="M240" i="8"/>
  <c r="J264" i="1"/>
  <c r="C242" i="8"/>
  <c r="F242" i="8" s="1"/>
  <c r="C242" i="10" s="1"/>
  <c r="D242" i="10" s="1"/>
  <c r="K241" i="8" l="1"/>
  <c r="I241" i="8"/>
  <c r="J240" i="8"/>
  <c r="N240" i="8"/>
  <c r="L241" i="8"/>
  <c r="H242" i="8"/>
  <c r="M242" i="8" s="1"/>
  <c r="J265" i="1"/>
  <c r="C243" i="8"/>
  <c r="I242" i="8" l="1"/>
  <c r="J241" i="8"/>
  <c r="N241" i="8"/>
  <c r="L242" i="8"/>
  <c r="K242" i="8"/>
  <c r="C16" i="3"/>
  <c r="F243" i="8"/>
  <c r="C243" i="10" s="1"/>
  <c r="D243" i="10" s="1"/>
  <c r="J266" i="1"/>
  <c r="C244" i="8"/>
  <c r="F244" i="8" s="1"/>
  <c r="C244" i="10" s="1"/>
  <c r="D244" i="10" l="1"/>
  <c r="J242" i="8"/>
  <c r="N242" i="8"/>
  <c r="H243" i="8"/>
  <c r="M243" i="8" s="1"/>
  <c r="H244" i="8"/>
  <c r="M244" i="8" s="1"/>
  <c r="J267" i="1"/>
  <c r="C245" i="8"/>
  <c r="F245" i="8" s="1"/>
  <c r="C245" i="10" s="1"/>
  <c r="D245" i="10" s="1"/>
  <c r="I244" i="8" l="1"/>
  <c r="I243" i="8"/>
  <c r="L243" i="8"/>
  <c r="K243" i="8"/>
  <c r="L244" i="8"/>
  <c r="K244" i="8"/>
  <c r="H245" i="8"/>
  <c r="K245" i="8" s="1"/>
  <c r="J268" i="1"/>
  <c r="C246" i="8"/>
  <c r="F246" i="8" s="1"/>
  <c r="C246" i="10" s="1"/>
  <c r="D246" i="10" s="1"/>
  <c r="I245" i="8" l="1"/>
  <c r="J243" i="8"/>
  <c r="D16" i="3" s="1"/>
  <c r="N243" i="8"/>
  <c r="J244" i="8"/>
  <c r="N244" i="8"/>
  <c r="M245" i="8"/>
  <c r="L245" i="8"/>
  <c r="H246" i="8"/>
  <c r="M246" i="8" s="1"/>
  <c r="J269" i="1"/>
  <c r="C247" i="8"/>
  <c r="F247" i="8" s="1"/>
  <c r="C247" i="10" s="1"/>
  <c r="D247" i="10" s="1"/>
  <c r="J245" i="8" l="1"/>
  <c r="N245" i="8"/>
  <c r="I246" i="8"/>
  <c r="H247" i="8"/>
  <c r="M247" i="8" s="1"/>
  <c r="L246" i="8"/>
  <c r="K246" i="8"/>
  <c r="J270" i="1"/>
  <c r="C248" i="8"/>
  <c r="F248" i="8" s="1"/>
  <c r="C248" i="10" s="1"/>
  <c r="D248" i="10" s="1"/>
  <c r="I247" i="8" l="1"/>
  <c r="K247" i="8"/>
  <c r="J246" i="8"/>
  <c r="N246" i="8"/>
  <c r="L247" i="8"/>
  <c r="H248" i="8"/>
  <c r="M248" i="8" s="1"/>
  <c r="J271" i="1"/>
  <c r="C249" i="8"/>
  <c r="F249" i="8" s="1"/>
  <c r="C249" i="10" s="1"/>
  <c r="D249" i="10" s="1"/>
  <c r="I248" i="8" l="1"/>
  <c r="N248" i="8" s="1"/>
  <c r="J247" i="8"/>
  <c r="N247" i="8"/>
  <c r="L248" i="8"/>
  <c r="K248" i="8"/>
  <c r="H249" i="8"/>
  <c r="M249" i="8" s="1"/>
  <c r="J272" i="1"/>
  <c r="C250" i="8"/>
  <c r="F250" i="8" s="1"/>
  <c r="C250" i="10" s="1"/>
  <c r="D250" i="10" s="1"/>
  <c r="J248" i="8" l="1"/>
  <c r="I249" i="8"/>
  <c r="L249" i="8"/>
  <c r="K249" i="8"/>
  <c r="H250" i="8"/>
  <c r="M250" i="8" s="1"/>
  <c r="J273" i="1"/>
  <c r="C251" i="8"/>
  <c r="F251" i="8" s="1"/>
  <c r="C251" i="10" s="1"/>
  <c r="D251" i="10" s="1"/>
  <c r="I250" i="8" l="1"/>
  <c r="L250" i="8"/>
  <c r="K250" i="8"/>
  <c r="J249" i="8"/>
  <c r="N249" i="8"/>
  <c r="H251" i="8"/>
  <c r="M251" i="8" s="1"/>
  <c r="J274" i="1"/>
  <c r="C252" i="8"/>
  <c r="F252" i="8" s="1"/>
  <c r="C252" i="10" s="1"/>
  <c r="D252" i="10" s="1"/>
  <c r="K251" i="8" l="1"/>
  <c r="L251" i="8"/>
  <c r="I251" i="8"/>
  <c r="J250" i="8"/>
  <c r="N250" i="8"/>
  <c r="H252" i="8"/>
  <c r="M252" i="8" s="1"/>
  <c r="J275" i="1"/>
  <c r="C253" i="8"/>
  <c r="F253" i="8" s="1"/>
  <c r="C253" i="10" s="1"/>
  <c r="D253" i="10" s="1"/>
  <c r="J251" i="8" l="1"/>
  <c r="N251" i="8"/>
  <c r="I252" i="8"/>
  <c r="L252" i="8"/>
  <c r="H253" i="8"/>
  <c r="M253" i="8" s="1"/>
  <c r="K252" i="8"/>
  <c r="J276" i="1"/>
  <c r="C254" i="8"/>
  <c r="F254" i="8" s="1"/>
  <c r="C254" i="10" s="1"/>
  <c r="D254" i="10" s="1"/>
  <c r="J252" i="8" l="1"/>
  <c r="N252" i="8"/>
  <c r="L253" i="8"/>
  <c r="I253" i="8"/>
  <c r="K253" i="8"/>
  <c r="H254" i="8"/>
  <c r="M254" i="8" s="1"/>
  <c r="J277" i="1"/>
  <c r="C255" i="8"/>
  <c r="F255" i="8" s="1"/>
  <c r="C255" i="10" s="1"/>
  <c r="D255" i="10" s="1"/>
  <c r="J253" i="8" l="1"/>
  <c r="N253" i="8"/>
  <c r="I254" i="8"/>
  <c r="L254" i="8"/>
  <c r="K254" i="8"/>
  <c r="H255" i="8"/>
  <c r="M255" i="8" s="1"/>
  <c r="J278" i="1"/>
  <c r="C256" i="8"/>
  <c r="F256" i="8" s="1"/>
  <c r="C256" i="10" s="1"/>
  <c r="D256" i="10" s="1"/>
  <c r="I255" i="8" l="1"/>
  <c r="J254" i="8"/>
  <c r="N254" i="8"/>
  <c r="L255" i="8"/>
  <c r="K255" i="8"/>
  <c r="H256" i="8"/>
  <c r="M256" i="8" s="1"/>
  <c r="J279" i="1"/>
  <c r="C257" i="8"/>
  <c r="F257" i="8" s="1"/>
  <c r="C257" i="10" s="1"/>
  <c r="D257" i="10" s="1"/>
  <c r="L256" i="8" l="1"/>
  <c r="I256" i="8"/>
  <c r="N256" i="8" s="1"/>
  <c r="J255" i="8"/>
  <c r="N255" i="8"/>
  <c r="H257" i="8"/>
  <c r="I257" i="8" s="1"/>
  <c r="K256" i="8"/>
  <c r="J280" i="1"/>
  <c r="C258" i="8"/>
  <c r="F258" i="8" s="1"/>
  <c r="C258" i="10" s="1"/>
  <c r="D258" i="10" s="1"/>
  <c r="J256" i="8" l="1"/>
  <c r="J257" i="8"/>
  <c r="N257" i="8"/>
  <c r="K257" i="8"/>
  <c r="L257" i="8"/>
  <c r="M257" i="8"/>
  <c r="H258" i="8"/>
  <c r="L258" i="8" s="1"/>
  <c r="J281" i="1"/>
  <c r="C259" i="8"/>
  <c r="F259" i="8" s="1"/>
  <c r="C259" i="10" s="1"/>
  <c r="D259" i="10" s="1"/>
  <c r="I258" i="8" l="1"/>
  <c r="K258" i="8"/>
  <c r="M258" i="8"/>
  <c r="H259" i="8"/>
  <c r="K259" i="8" s="1"/>
  <c r="J282" i="1"/>
  <c r="C260" i="8"/>
  <c r="F260" i="8" s="1"/>
  <c r="C260" i="10" s="1"/>
  <c r="D260" i="10" s="1"/>
  <c r="I259" i="8" l="1"/>
  <c r="L259" i="8"/>
  <c r="M259" i="8"/>
  <c r="J258" i="8"/>
  <c r="N258" i="8"/>
  <c r="H260" i="8"/>
  <c r="M260" i="8" s="1"/>
  <c r="J283" i="1"/>
  <c r="C261" i="8"/>
  <c r="F261" i="8" s="1"/>
  <c r="C261" i="10" s="1"/>
  <c r="D261" i="10" s="1"/>
  <c r="I260" i="8" l="1"/>
  <c r="L260" i="8"/>
  <c r="K260" i="8"/>
  <c r="J259" i="8"/>
  <c r="N259" i="8"/>
  <c r="H261" i="8"/>
  <c r="M261" i="8" s="1"/>
  <c r="J284" i="1"/>
  <c r="C262" i="8"/>
  <c r="F262" i="8" s="1"/>
  <c r="C262" i="10" s="1"/>
  <c r="D262" i="10" s="1"/>
  <c r="I261" i="8" l="1"/>
  <c r="N261" i="8" s="1"/>
  <c r="K261" i="8"/>
  <c r="L261" i="8"/>
  <c r="J260" i="8"/>
  <c r="N260" i="8"/>
  <c r="H262" i="8"/>
  <c r="M262" i="8" s="1"/>
  <c r="J285" i="1"/>
  <c r="C263" i="8"/>
  <c r="J261" i="8" l="1"/>
  <c r="I262" i="8"/>
  <c r="N262" i="8" s="1"/>
  <c r="L262" i="8"/>
  <c r="K262" i="8"/>
  <c r="C17" i="3"/>
  <c r="F263" i="8"/>
  <c r="C263" i="10" s="1"/>
  <c r="D263" i="10" s="1"/>
  <c r="J286" i="1"/>
  <c r="C264" i="8"/>
  <c r="F264" i="8" s="1"/>
  <c r="C264" i="10" s="1"/>
  <c r="D264" i="10" l="1"/>
  <c r="J262" i="8"/>
  <c r="H264" i="8"/>
  <c r="M264" i="8" s="1"/>
  <c r="H263" i="8"/>
  <c r="M263" i="8" s="1"/>
  <c r="J287" i="1"/>
  <c r="C265" i="8"/>
  <c r="F265" i="8" s="1"/>
  <c r="C265" i="10" s="1"/>
  <c r="D265" i="10" s="1"/>
  <c r="I264" i="8" l="1"/>
  <c r="J264" i="8" s="1"/>
  <c r="L264" i="8"/>
  <c r="I263" i="8"/>
  <c r="J263" i="8"/>
  <c r="K264" i="8"/>
  <c r="L263" i="8"/>
  <c r="K263" i="8"/>
  <c r="H265" i="8"/>
  <c r="K265" i="8" s="1"/>
  <c r="J288" i="1"/>
  <c r="C266" i="8"/>
  <c r="F266" i="8" s="1"/>
  <c r="C266" i="10" s="1"/>
  <c r="D266" i="10" s="1"/>
  <c r="N264" i="8" l="1"/>
  <c r="D17" i="3"/>
  <c r="N263" i="8"/>
  <c r="M265" i="8"/>
  <c r="I265" i="8"/>
  <c r="L265" i="8"/>
  <c r="H266" i="8"/>
  <c r="M266" i="8" s="1"/>
  <c r="J289" i="1"/>
  <c r="C267" i="8"/>
  <c r="F267" i="8" s="1"/>
  <c r="C267" i="10" s="1"/>
  <c r="D267" i="10" s="1"/>
  <c r="J265" i="8" l="1"/>
  <c r="N265" i="8"/>
  <c r="I266" i="8"/>
  <c r="L266" i="8"/>
  <c r="K266" i="8"/>
  <c r="H267" i="8"/>
  <c r="M267" i="8" s="1"/>
  <c r="J290" i="1"/>
  <c r="C268" i="8"/>
  <c r="F268" i="8" s="1"/>
  <c r="C268" i="10" s="1"/>
  <c r="D268" i="10" s="1"/>
  <c r="J266" i="8" l="1"/>
  <c r="N266" i="8"/>
  <c r="I267" i="8"/>
  <c r="H268" i="8"/>
  <c r="M268" i="8" s="1"/>
  <c r="L267" i="8"/>
  <c r="K267" i="8"/>
  <c r="J291" i="1"/>
  <c r="C269" i="8"/>
  <c r="F269" i="8" s="1"/>
  <c r="C269" i="10" s="1"/>
  <c r="D269" i="10" s="1"/>
  <c r="I268" i="8" l="1"/>
  <c r="K268" i="8"/>
  <c r="L268" i="8"/>
  <c r="J267" i="8"/>
  <c r="N267" i="8"/>
  <c r="H269" i="8"/>
  <c r="M269" i="8" s="1"/>
  <c r="J292" i="1"/>
  <c r="C270" i="8"/>
  <c r="F270" i="8" s="1"/>
  <c r="C270" i="10" s="1"/>
  <c r="D270" i="10" s="1"/>
  <c r="J268" i="8" l="1"/>
  <c r="N268" i="8"/>
  <c r="H270" i="8"/>
  <c r="M270" i="8" s="1"/>
  <c r="L269" i="8"/>
  <c r="I269" i="8"/>
  <c r="K269" i="8"/>
  <c r="J293" i="1"/>
  <c r="C271" i="8"/>
  <c r="F271" i="8" s="1"/>
  <c r="C271" i="10" s="1"/>
  <c r="D271" i="10" s="1"/>
  <c r="I270" i="8" l="1"/>
  <c r="N270" i="8" s="1"/>
  <c r="K270" i="8"/>
  <c r="L270" i="8"/>
  <c r="J269" i="8"/>
  <c r="N269" i="8"/>
  <c r="H271" i="8"/>
  <c r="M271" i="8" s="1"/>
  <c r="J294" i="1"/>
  <c r="C272" i="8"/>
  <c r="F272" i="8" s="1"/>
  <c r="C272" i="10" s="1"/>
  <c r="D272" i="10" s="1"/>
  <c r="J270" i="8" l="1"/>
  <c r="I271" i="8"/>
  <c r="L271" i="8"/>
  <c r="K271" i="8"/>
  <c r="H272" i="8"/>
  <c r="K272" i="8" s="1"/>
  <c r="J295" i="1"/>
  <c r="C273" i="8"/>
  <c r="F273" i="8" s="1"/>
  <c r="C273" i="10" s="1"/>
  <c r="D273" i="10" s="1"/>
  <c r="L272" i="8" l="1"/>
  <c r="I272" i="8"/>
  <c r="J272" i="8" s="1"/>
  <c r="M272" i="8"/>
  <c r="J271" i="8"/>
  <c r="N271" i="8"/>
  <c r="H273" i="8"/>
  <c r="M273" i="8" s="1"/>
  <c r="J296" i="1"/>
  <c r="C274" i="8"/>
  <c r="F274" i="8" s="1"/>
  <c r="C274" i="10" s="1"/>
  <c r="D274" i="10" s="1"/>
  <c r="N272" i="8" l="1"/>
  <c r="I273" i="8"/>
  <c r="L273" i="8"/>
  <c r="K273" i="8"/>
  <c r="H274" i="8"/>
  <c r="M274" i="8" s="1"/>
  <c r="J297" i="1"/>
  <c r="C275" i="8"/>
  <c r="F275" i="8" s="1"/>
  <c r="C275" i="10" s="1"/>
  <c r="D275" i="10" s="1"/>
  <c r="I274" i="8" l="1"/>
  <c r="N274" i="8" s="1"/>
  <c r="J273" i="8"/>
  <c r="N273" i="8"/>
  <c r="L274" i="8"/>
  <c r="K274" i="8"/>
  <c r="H275" i="8"/>
  <c r="I275" i="8" s="1"/>
  <c r="N275" i="8" s="1"/>
  <c r="J298" i="1"/>
  <c r="C276" i="8"/>
  <c r="F276" i="8" s="1"/>
  <c r="C276" i="10" s="1"/>
  <c r="D276" i="10" s="1"/>
  <c r="L275" i="8" l="1"/>
  <c r="K275" i="8"/>
  <c r="M275" i="8"/>
  <c r="J274" i="8"/>
  <c r="J275" i="8"/>
  <c r="H276" i="8"/>
  <c r="M276" i="8" s="1"/>
  <c r="J299" i="1"/>
  <c r="C277" i="8"/>
  <c r="F277" i="8" s="1"/>
  <c r="C277" i="10" s="1"/>
  <c r="D277" i="10" s="1"/>
  <c r="I276" i="8" l="1"/>
  <c r="N276" i="8" s="1"/>
  <c r="H277" i="8"/>
  <c r="M277" i="8" s="1"/>
  <c r="L276" i="8"/>
  <c r="K276" i="8"/>
  <c r="L277" i="8"/>
  <c r="I277" i="8"/>
  <c r="N277" i="8" s="1"/>
  <c r="J300" i="1"/>
  <c r="C278" i="8"/>
  <c r="F278" i="8" s="1"/>
  <c r="C278" i="10" s="1"/>
  <c r="D278" i="10" s="1"/>
  <c r="K277" i="8" l="1"/>
  <c r="J277" i="8"/>
  <c r="J276" i="8"/>
  <c r="H278" i="8"/>
  <c r="M278" i="8" s="1"/>
  <c r="J301" i="1"/>
  <c r="C279" i="8"/>
  <c r="F279" i="8" s="1"/>
  <c r="C279" i="10" s="1"/>
  <c r="D279" i="10" s="1"/>
  <c r="K278" i="8" l="1"/>
  <c r="I278" i="8"/>
  <c r="L278" i="8"/>
  <c r="H279" i="8"/>
  <c r="M279" i="8" s="1"/>
  <c r="J302" i="1"/>
  <c r="C280" i="8"/>
  <c r="F280" i="8" s="1"/>
  <c r="C280" i="10" s="1"/>
  <c r="D280" i="10" s="1"/>
  <c r="J278" i="8" l="1"/>
  <c r="N278" i="8"/>
  <c r="L279" i="8"/>
  <c r="I279" i="8"/>
  <c r="K279" i="8"/>
  <c r="H280" i="8"/>
  <c r="M280" i="8" s="1"/>
  <c r="J303" i="1"/>
  <c r="C281" i="8"/>
  <c r="J279" i="8" l="1"/>
  <c r="N279" i="8"/>
  <c r="I280" i="8"/>
  <c r="L280" i="8"/>
  <c r="K280" i="8"/>
  <c r="F281" i="8"/>
  <c r="C281" i="10" s="1"/>
  <c r="D281" i="10" s="1"/>
  <c r="C18" i="3"/>
  <c r="J304" i="1"/>
  <c r="C282" i="8"/>
  <c r="F282" i="8" s="1"/>
  <c r="C282" i="10" s="1"/>
  <c r="D282" i="10" l="1"/>
  <c r="J280" i="8"/>
  <c r="N280" i="8"/>
  <c r="H282" i="8"/>
  <c r="K282" i="8" s="1"/>
  <c r="H281" i="8"/>
  <c r="M281" i="8" s="1"/>
  <c r="J305" i="1"/>
  <c r="C283" i="8"/>
  <c r="F283" i="8" s="1"/>
  <c r="C283" i="10" s="1"/>
  <c r="D283" i="10" s="1"/>
  <c r="I282" i="8" l="1"/>
  <c r="J282" i="8" s="1"/>
  <c r="L282" i="8"/>
  <c r="M282" i="8"/>
  <c r="I281" i="8"/>
  <c r="N281" i="8" s="1"/>
  <c r="L281" i="8"/>
  <c r="K281" i="8"/>
  <c r="H283" i="8"/>
  <c r="K283" i="8" s="1"/>
  <c r="J306" i="1"/>
  <c r="C284" i="8"/>
  <c r="F284" i="8" s="1"/>
  <c r="C284" i="10" s="1"/>
  <c r="D284" i="10" s="1"/>
  <c r="N282" i="8" l="1"/>
  <c r="L283" i="8"/>
  <c r="I283" i="8"/>
  <c r="M283" i="8"/>
  <c r="H284" i="8"/>
  <c r="M284" i="8" s="1"/>
  <c r="D18" i="3"/>
  <c r="J281" i="8"/>
  <c r="J307" i="1"/>
  <c r="C285" i="8"/>
  <c r="F285" i="8" s="1"/>
  <c r="C285" i="10" s="1"/>
  <c r="D285" i="10" s="1"/>
  <c r="L284" i="8" l="1"/>
  <c r="I284" i="8"/>
  <c r="K284" i="8"/>
  <c r="J283" i="8"/>
  <c r="N283" i="8"/>
  <c r="H285" i="8"/>
  <c r="M285" i="8" s="1"/>
  <c r="J308" i="1"/>
  <c r="C286" i="8"/>
  <c r="F286" i="8" s="1"/>
  <c r="C286" i="10" s="1"/>
  <c r="D286" i="10" s="1"/>
  <c r="J284" i="8" l="1"/>
  <c r="N284" i="8"/>
  <c r="I285" i="8"/>
  <c r="L285" i="8"/>
  <c r="H286" i="8"/>
  <c r="M286" i="8" s="1"/>
  <c r="K285" i="8"/>
  <c r="J309" i="1"/>
  <c r="C287" i="8"/>
  <c r="F287" i="8" s="1"/>
  <c r="C287" i="10" s="1"/>
  <c r="D287" i="10" s="1"/>
  <c r="J285" i="8" l="1"/>
  <c r="N285" i="8"/>
  <c r="I286" i="8"/>
  <c r="L286" i="8"/>
  <c r="K286" i="8"/>
  <c r="H287" i="8"/>
  <c r="M287" i="8" s="1"/>
  <c r="J310" i="1"/>
  <c r="C288" i="8"/>
  <c r="F288" i="8" s="1"/>
  <c r="C288" i="10" s="1"/>
  <c r="D288" i="10" s="1"/>
  <c r="J286" i="8" l="1"/>
  <c r="N286" i="8"/>
  <c r="I287" i="8"/>
  <c r="K287" i="8"/>
  <c r="L287" i="8"/>
  <c r="H288" i="8"/>
  <c r="M288" i="8" s="1"/>
  <c r="J311" i="1"/>
  <c r="C289" i="8"/>
  <c r="F289" i="8" s="1"/>
  <c r="C289" i="10" s="1"/>
  <c r="D289" i="10" s="1"/>
  <c r="I288" i="8" l="1"/>
  <c r="J287" i="8"/>
  <c r="N287" i="8"/>
  <c r="L288" i="8"/>
  <c r="K288" i="8"/>
  <c r="H289" i="8"/>
  <c r="K289" i="8" s="1"/>
  <c r="J312" i="1"/>
  <c r="C290" i="8"/>
  <c r="F290" i="8" s="1"/>
  <c r="C290" i="10" s="1"/>
  <c r="D290" i="10" s="1"/>
  <c r="I289" i="8" l="1"/>
  <c r="M289" i="8"/>
  <c r="L289" i="8"/>
  <c r="J288" i="8"/>
  <c r="N288" i="8"/>
  <c r="H290" i="8"/>
  <c r="K290" i="8" s="1"/>
  <c r="J313" i="1"/>
  <c r="C291" i="8"/>
  <c r="F291" i="8" s="1"/>
  <c r="C291" i="10" s="1"/>
  <c r="D291" i="10" s="1"/>
  <c r="L290" i="8" l="1"/>
  <c r="M290" i="8"/>
  <c r="I290" i="8"/>
  <c r="J289" i="8"/>
  <c r="N289" i="8"/>
  <c r="H291" i="8"/>
  <c r="M291" i="8" s="1"/>
  <c r="J314" i="1"/>
  <c r="C292" i="8"/>
  <c r="F292" i="8" s="1"/>
  <c r="C292" i="10" s="1"/>
  <c r="D292" i="10" s="1"/>
  <c r="J290" i="8" l="1"/>
  <c r="N290" i="8"/>
  <c r="L291" i="8"/>
  <c r="I291" i="8"/>
  <c r="K291" i="8"/>
  <c r="H292" i="8"/>
  <c r="M292" i="8" s="1"/>
  <c r="J315" i="1"/>
  <c r="C293" i="8"/>
  <c r="F293" i="8" s="1"/>
  <c r="C293" i="10" s="1"/>
  <c r="D293" i="10" s="1"/>
  <c r="J291" i="8" l="1"/>
  <c r="N291" i="8"/>
  <c r="I292" i="8"/>
  <c r="H293" i="8"/>
  <c r="K293" i="8" s="1"/>
  <c r="K292" i="8"/>
  <c r="L292" i="8"/>
  <c r="J316" i="1"/>
  <c r="C294" i="8"/>
  <c r="F294" i="8" s="1"/>
  <c r="C294" i="10" s="1"/>
  <c r="D294" i="10" s="1"/>
  <c r="I293" i="8" l="1"/>
  <c r="N293" i="8" s="1"/>
  <c r="L293" i="8"/>
  <c r="J292" i="8"/>
  <c r="N292" i="8"/>
  <c r="M293" i="8"/>
  <c r="H294" i="8"/>
  <c r="K294" i="8" s="1"/>
  <c r="J317" i="1"/>
  <c r="C295" i="8"/>
  <c r="F295" i="8" s="1"/>
  <c r="C295" i="10" s="1"/>
  <c r="D295" i="10" s="1"/>
  <c r="J293" i="8" l="1"/>
  <c r="I294" i="8"/>
  <c r="N294" i="8" s="1"/>
  <c r="M294" i="8"/>
  <c r="L294" i="8"/>
  <c r="H295" i="8"/>
  <c r="M295" i="8" s="1"/>
  <c r="J318" i="1"/>
  <c r="C296" i="8"/>
  <c r="F296" i="8" s="1"/>
  <c r="C296" i="10" s="1"/>
  <c r="D296" i="10" s="1"/>
  <c r="L295" i="8" l="1"/>
  <c r="I295" i="8"/>
  <c r="J294" i="8"/>
  <c r="K295" i="8"/>
  <c r="H296" i="8"/>
  <c r="M296" i="8" s="1"/>
  <c r="J319" i="1"/>
  <c r="C297" i="8"/>
  <c r="F297" i="8" s="1"/>
  <c r="C297" i="10" s="1"/>
  <c r="D297" i="10" s="1"/>
  <c r="J295" i="8" l="1"/>
  <c r="N295" i="8"/>
  <c r="H297" i="8"/>
  <c r="M297" i="8" s="1"/>
  <c r="I296" i="8"/>
  <c r="L296" i="8"/>
  <c r="K296" i="8"/>
  <c r="J320" i="1"/>
  <c r="C298" i="8"/>
  <c r="F298" i="8" s="1"/>
  <c r="C298" i="10" s="1"/>
  <c r="D298" i="10" s="1"/>
  <c r="L297" i="8" l="1"/>
  <c r="J296" i="8"/>
  <c r="N296" i="8"/>
  <c r="I297" i="8"/>
  <c r="K297" i="8"/>
  <c r="H298" i="8"/>
  <c r="M298" i="8" s="1"/>
  <c r="J321" i="1"/>
  <c r="C299" i="8"/>
  <c r="F299" i="8" s="1"/>
  <c r="C299" i="10" s="1"/>
  <c r="D299" i="10" s="1"/>
  <c r="J297" i="8" l="1"/>
  <c r="N297" i="8"/>
  <c r="I298" i="8"/>
  <c r="H299" i="8"/>
  <c r="M299" i="8" s="1"/>
  <c r="L298" i="8"/>
  <c r="K298" i="8"/>
  <c r="J322" i="1"/>
  <c r="C300" i="8"/>
  <c r="F300" i="8" s="1"/>
  <c r="C300" i="10" s="1"/>
  <c r="D300" i="10" s="1"/>
  <c r="I299" i="8" l="1"/>
  <c r="N299" i="8" s="1"/>
  <c r="J298" i="8"/>
  <c r="N298" i="8"/>
  <c r="L299" i="8"/>
  <c r="K299" i="8"/>
  <c r="H300" i="8"/>
  <c r="M300" i="8" s="1"/>
  <c r="J323" i="1"/>
  <c r="C301" i="8"/>
  <c r="F301" i="8" s="1"/>
  <c r="C301" i="10" s="1"/>
  <c r="D301" i="10" s="1"/>
  <c r="J299" i="8" l="1"/>
  <c r="I300" i="8"/>
  <c r="N300" i="8" s="1"/>
  <c r="H301" i="8"/>
  <c r="M301" i="8" s="1"/>
  <c r="L300" i="8"/>
  <c r="K300" i="8"/>
  <c r="J324" i="1"/>
  <c r="C302" i="8"/>
  <c r="L301" i="8" l="1"/>
  <c r="I301" i="8"/>
  <c r="K301" i="8"/>
  <c r="J300" i="8"/>
  <c r="J301" i="8"/>
  <c r="N301" i="8"/>
  <c r="C19" i="3"/>
  <c r="F302" i="8"/>
  <c r="C302" i="10" s="1"/>
  <c r="D302" i="10" s="1"/>
  <c r="J325" i="1"/>
  <c r="C303" i="8"/>
  <c r="F303" i="8" s="1"/>
  <c r="C303" i="10" s="1"/>
  <c r="D303" i="10" l="1"/>
  <c r="H303" i="8"/>
  <c r="M303" i="8" s="1"/>
  <c r="H302" i="8"/>
  <c r="M302" i="8" s="1"/>
  <c r="J326" i="1"/>
  <c r="C304" i="8"/>
  <c r="F304" i="8" s="1"/>
  <c r="C304" i="10" s="1"/>
  <c r="D304" i="10" s="1"/>
  <c r="I302" i="8" l="1"/>
  <c r="I303" i="8"/>
  <c r="L302" i="8"/>
  <c r="K302" i="8"/>
  <c r="L303" i="8"/>
  <c r="K303" i="8"/>
  <c r="H304" i="8"/>
  <c r="M304" i="8" s="1"/>
  <c r="J327" i="1"/>
  <c r="C305" i="8"/>
  <c r="F305" i="8" s="1"/>
  <c r="C305" i="10" s="1"/>
  <c r="D305" i="10" s="1"/>
  <c r="J303" i="8" l="1"/>
  <c r="N303" i="8"/>
  <c r="D19" i="3"/>
  <c r="N302" i="8"/>
  <c r="J302" i="8"/>
  <c r="L304" i="8"/>
  <c r="K304" i="8"/>
  <c r="I304" i="8"/>
  <c r="H305" i="8"/>
  <c r="M305" i="8" s="1"/>
  <c r="J328" i="1"/>
  <c r="C306" i="8"/>
  <c r="F306" i="8" s="1"/>
  <c r="C306" i="10" s="1"/>
  <c r="D306" i="10" s="1"/>
  <c r="J304" i="8" l="1"/>
  <c r="N304" i="8"/>
  <c r="I305" i="8"/>
  <c r="H306" i="8"/>
  <c r="M306" i="8" s="1"/>
  <c r="K305" i="8"/>
  <c r="L305" i="8"/>
  <c r="J329" i="1"/>
  <c r="C307" i="8"/>
  <c r="F307" i="8" s="1"/>
  <c r="C307" i="10" s="1"/>
  <c r="D307" i="10" s="1"/>
  <c r="I306" i="8" l="1"/>
  <c r="N306" i="8" s="1"/>
  <c r="L306" i="8"/>
  <c r="K306" i="8"/>
  <c r="J305" i="8"/>
  <c r="N305" i="8"/>
  <c r="H307" i="8"/>
  <c r="M307" i="8" s="1"/>
  <c r="J330" i="1"/>
  <c r="C308" i="8"/>
  <c r="F308" i="8" s="1"/>
  <c r="C308" i="10" s="1"/>
  <c r="D308" i="10" s="1"/>
  <c r="J306" i="8" l="1"/>
  <c r="I307" i="8"/>
  <c r="L307" i="8"/>
  <c r="K307" i="8"/>
  <c r="H308" i="8"/>
  <c r="M308" i="8" s="1"/>
  <c r="J331" i="1"/>
  <c r="C309" i="8"/>
  <c r="F309" i="8" s="1"/>
  <c r="C309" i="10" s="1"/>
  <c r="D309" i="10" s="1"/>
  <c r="J307" i="8" l="1"/>
  <c r="N307" i="8"/>
  <c r="I308" i="8"/>
  <c r="L308" i="8"/>
  <c r="K308" i="8"/>
  <c r="H309" i="8"/>
  <c r="M309" i="8" s="1"/>
  <c r="J332" i="1"/>
  <c r="C310" i="8"/>
  <c r="F310" i="8" s="1"/>
  <c r="C310" i="10" s="1"/>
  <c r="D310" i="10" s="1"/>
  <c r="J308" i="8" l="1"/>
  <c r="N308" i="8"/>
  <c r="I309" i="8"/>
  <c r="N309" i="8" s="1"/>
  <c r="L309" i="8"/>
  <c r="K309" i="8"/>
  <c r="H310" i="8"/>
  <c r="I310" i="8" s="1"/>
  <c r="N310" i="8" s="1"/>
  <c r="J333" i="1"/>
  <c r="C311" i="8"/>
  <c r="F311" i="8" s="1"/>
  <c r="C311" i="10" s="1"/>
  <c r="D311" i="10" s="1"/>
  <c r="K310" i="8" l="1"/>
  <c r="L310" i="8"/>
  <c r="M310" i="8"/>
  <c r="J310" i="8"/>
  <c r="J309" i="8"/>
  <c r="H311" i="8"/>
  <c r="M311" i="8" s="1"/>
  <c r="J334" i="1"/>
  <c r="C312" i="8"/>
  <c r="F312" i="8" s="1"/>
  <c r="C312" i="10" s="1"/>
  <c r="D312" i="10" s="1"/>
  <c r="K311" i="8" l="1"/>
  <c r="I311" i="8"/>
  <c r="N311" i="8" s="1"/>
  <c r="L311" i="8"/>
  <c r="H312" i="8"/>
  <c r="K312" i="8" s="1"/>
  <c r="J335" i="1"/>
  <c r="C313" i="8"/>
  <c r="F313" i="8" s="1"/>
  <c r="C313" i="10" s="1"/>
  <c r="D313" i="10" s="1"/>
  <c r="L312" i="8" l="1"/>
  <c r="M312" i="8"/>
  <c r="I312" i="8"/>
  <c r="J311" i="8"/>
  <c r="H313" i="8"/>
  <c r="M313" i="8" s="1"/>
  <c r="J336" i="1"/>
  <c r="C314" i="8"/>
  <c r="F314" i="8" s="1"/>
  <c r="C314" i="10" s="1"/>
  <c r="D314" i="10" s="1"/>
  <c r="I313" i="8" l="1"/>
  <c r="K313" i="8"/>
  <c r="J312" i="8"/>
  <c r="N312" i="8"/>
  <c r="L313" i="8"/>
  <c r="H314" i="8"/>
  <c r="M314" i="8" s="1"/>
  <c r="J337" i="1"/>
  <c r="C315" i="8"/>
  <c r="F315" i="8" s="1"/>
  <c r="C315" i="10" s="1"/>
  <c r="D315" i="10" s="1"/>
  <c r="I314" i="8" l="1"/>
  <c r="K314" i="8"/>
  <c r="L314" i="8"/>
  <c r="J313" i="8"/>
  <c r="N313" i="8"/>
  <c r="H315" i="8"/>
  <c r="M315" i="8" s="1"/>
  <c r="J338" i="1"/>
  <c r="C316" i="8"/>
  <c r="F316" i="8" s="1"/>
  <c r="C316" i="10" s="1"/>
  <c r="D316" i="10" s="1"/>
  <c r="J314" i="8" l="1"/>
  <c r="N314" i="8"/>
  <c r="I315" i="8"/>
  <c r="L315" i="8"/>
  <c r="H316" i="8"/>
  <c r="M316" i="8" s="1"/>
  <c r="K315" i="8"/>
  <c r="J339" i="1"/>
  <c r="C317" i="8"/>
  <c r="F317" i="8" s="1"/>
  <c r="C317" i="10" s="1"/>
  <c r="D317" i="10" s="1"/>
  <c r="J315" i="8" l="1"/>
  <c r="N315" i="8"/>
  <c r="I316" i="8"/>
  <c r="L316" i="8"/>
  <c r="K316" i="8"/>
  <c r="H317" i="8"/>
  <c r="K317" i="8" s="1"/>
  <c r="J340" i="1"/>
  <c r="C318" i="8"/>
  <c r="F318" i="8" s="1"/>
  <c r="C318" i="10" s="1"/>
  <c r="D318" i="10" s="1"/>
  <c r="J316" i="8" l="1"/>
  <c r="N316" i="8"/>
  <c r="I317" i="8"/>
  <c r="M317" i="8"/>
  <c r="L317" i="8"/>
  <c r="H318" i="8"/>
  <c r="M318" i="8" s="1"/>
  <c r="J341" i="1"/>
  <c r="C319" i="8"/>
  <c r="F319" i="8" s="1"/>
  <c r="C319" i="10" s="1"/>
  <c r="D319" i="10" s="1"/>
  <c r="K318" i="8" l="1"/>
  <c r="I318" i="8"/>
  <c r="J317" i="8"/>
  <c r="N317" i="8"/>
  <c r="L318" i="8"/>
  <c r="H319" i="8"/>
  <c r="M319" i="8" s="1"/>
  <c r="J342" i="1"/>
  <c r="C320" i="8"/>
  <c r="F320" i="8" s="1"/>
  <c r="C320" i="10" s="1"/>
  <c r="D320" i="10" s="1"/>
  <c r="J318" i="8" l="1"/>
  <c r="N318" i="8"/>
  <c r="I319" i="8"/>
  <c r="L319" i="8"/>
  <c r="K319" i="8"/>
  <c r="H320" i="8"/>
  <c r="J343" i="1"/>
  <c r="C321" i="8"/>
  <c r="F321" i="8" s="1"/>
  <c r="C321" i="10" s="1"/>
  <c r="D321" i="10" s="1"/>
  <c r="I320" i="8" l="1"/>
  <c r="N320" i="8" s="1"/>
  <c r="L320" i="8"/>
  <c r="M320" i="8"/>
  <c r="J319" i="8"/>
  <c r="N319" i="8"/>
  <c r="K320" i="8"/>
  <c r="H321" i="8"/>
  <c r="L321" i="8" s="1"/>
  <c r="J344" i="1"/>
  <c r="C322" i="8"/>
  <c r="F322" i="8" s="1"/>
  <c r="C322" i="10" s="1"/>
  <c r="D322" i="10" s="1"/>
  <c r="M321" i="8" l="1"/>
  <c r="K321" i="8"/>
  <c r="I321" i="8"/>
  <c r="N321" i="8" s="1"/>
  <c r="J320" i="8"/>
  <c r="H322" i="8"/>
  <c r="M322" i="8" s="1"/>
  <c r="J345" i="1"/>
  <c r="C323" i="8"/>
  <c r="F323" i="8" s="1"/>
  <c r="C323" i="10" s="1"/>
  <c r="D323" i="10" s="1"/>
  <c r="I322" i="8" l="1"/>
  <c r="N322" i="8" s="1"/>
  <c r="L322" i="8"/>
  <c r="J321" i="8"/>
  <c r="K322" i="8"/>
  <c r="H323" i="8"/>
  <c r="M323" i="8" s="1"/>
  <c r="J346" i="1"/>
  <c r="C324" i="8"/>
  <c r="F324" i="8" s="1"/>
  <c r="C324" i="10" s="1"/>
  <c r="D324" i="10" s="1"/>
  <c r="I323" i="8" l="1"/>
  <c r="J322" i="8"/>
  <c r="L323" i="8"/>
  <c r="K323" i="8"/>
  <c r="H324" i="8"/>
  <c r="M324" i="8" s="1"/>
  <c r="J347" i="1"/>
  <c r="C325" i="8"/>
  <c r="J323" i="8" l="1"/>
  <c r="N323" i="8"/>
  <c r="I324" i="8"/>
  <c r="L324" i="8"/>
  <c r="K324" i="8"/>
  <c r="C20" i="3"/>
  <c r="F325" i="8"/>
  <c r="C325" i="10" s="1"/>
  <c r="D325" i="10" s="1"/>
  <c r="J348" i="1"/>
  <c r="C326" i="8"/>
  <c r="F326" i="8" s="1"/>
  <c r="C326" i="10" s="1"/>
  <c r="D326" i="10" l="1"/>
  <c r="J324" i="8"/>
  <c r="N324" i="8"/>
  <c r="H326" i="8"/>
  <c r="M326" i="8" s="1"/>
  <c r="H325" i="8"/>
  <c r="M325" i="8" s="1"/>
  <c r="J349" i="1"/>
  <c r="C327" i="8"/>
  <c r="F327" i="8" s="1"/>
  <c r="C327" i="10" s="1"/>
  <c r="D327" i="10" s="1"/>
  <c r="I326" i="8" l="1"/>
  <c r="I325" i="8"/>
  <c r="N325" i="8" s="1"/>
  <c r="K325" i="8"/>
  <c r="L325" i="8"/>
  <c r="K326" i="8"/>
  <c r="L326" i="8"/>
  <c r="H327" i="8"/>
  <c r="K327" i="8" s="1"/>
  <c r="D20" i="3"/>
  <c r="J325" i="8"/>
  <c r="J350" i="1"/>
  <c r="C328" i="8"/>
  <c r="F328" i="8" s="1"/>
  <c r="C328" i="10" s="1"/>
  <c r="D328" i="10" s="1"/>
  <c r="I327" i="8" l="1"/>
  <c r="J326" i="8"/>
  <c r="N326" i="8"/>
  <c r="M327" i="8"/>
  <c r="L327" i="8"/>
  <c r="H328" i="8"/>
  <c r="M328" i="8" s="1"/>
  <c r="J351" i="1"/>
  <c r="C329" i="8"/>
  <c r="F329" i="8" s="1"/>
  <c r="C329" i="10" s="1"/>
  <c r="D329" i="10" s="1"/>
  <c r="J327" i="8" l="1"/>
  <c r="N327" i="8"/>
  <c r="I328" i="8"/>
  <c r="L328" i="8"/>
  <c r="K328" i="8"/>
  <c r="H329" i="8"/>
  <c r="L329" i="8" s="1"/>
  <c r="J352" i="1"/>
  <c r="C330" i="8"/>
  <c r="F330" i="8" s="1"/>
  <c r="C330" i="10" s="1"/>
  <c r="D330" i="10" s="1"/>
  <c r="J328" i="8" l="1"/>
  <c r="N328" i="8"/>
  <c r="I329" i="8"/>
  <c r="K329" i="8"/>
  <c r="M329" i="8"/>
  <c r="H330" i="8"/>
  <c r="M330" i="8" s="1"/>
  <c r="J353" i="1"/>
  <c r="C331" i="8"/>
  <c r="F331" i="8" s="1"/>
  <c r="C331" i="10" s="1"/>
  <c r="D331" i="10" s="1"/>
  <c r="J329" i="8" l="1"/>
  <c r="N329" i="8"/>
  <c r="L330" i="8"/>
  <c r="I330" i="8"/>
  <c r="K330" i="8"/>
  <c r="H331" i="8"/>
  <c r="M331" i="8" s="1"/>
  <c r="J354" i="1"/>
  <c r="C332" i="8"/>
  <c r="F332" i="8" s="1"/>
  <c r="C332" i="10" s="1"/>
  <c r="D332" i="10" s="1"/>
  <c r="J330" i="8" l="1"/>
  <c r="N330" i="8"/>
  <c r="I331" i="8"/>
  <c r="L331" i="8"/>
  <c r="K331" i="8"/>
  <c r="H332" i="8"/>
  <c r="M332" i="8" s="1"/>
  <c r="J355" i="1"/>
  <c r="C333" i="8"/>
  <c r="F333" i="8" s="1"/>
  <c r="C333" i="10" s="1"/>
  <c r="D333" i="10" s="1"/>
  <c r="J331" i="8" l="1"/>
  <c r="N331" i="8"/>
  <c r="I332" i="8"/>
  <c r="N332" i="8" s="1"/>
  <c r="L332" i="8"/>
  <c r="K332" i="8"/>
  <c r="J332" i="8"/>
  <c r="H333" i="8"/>
  <c r="M333" i="8" s="1"/>
  <c r="J356" i="1"/>
  <c r="C334" i="8"/>
  <c r="F334" i="8" s="1"/>
  <c r="C334" i="10" s="1"/>
  <c r="D334" i="10" s="1"/>
  <c r="I333" i="8" l="1"/>
  <c r="N333" i="8" s="1"/>
  <c r="L333" i="8"/>
  <c r="K333" i="8"/>
  <c r="H334" i="8"/>
  <c r="M334" i="8" s="1"/>
  <c r="J357" i="1"/>
  <c r="C335" i="8"/>
  <c r="F335" i="8" s="1"/>
  <c r="C335" i="10" s="1"/>
  <c r="D335" i="10" s="1"/>
  <c r="I334" i="8" l="1"/>
  <c r="N334" i="8" s="1"/>
  <c r="K334" i="8"/>
  <c r="L334" i="8"/>
  <c r="J334" i="8"/>
  <c r="J333" i="8"/>
  <c r="H335" i="8"/>
  <c r="J358" i="1"/>
  <c r="C336" i="8"/>
  <c r="F336" i="8" s="1"/>
  <c r="C336" i="10" s="1"/>
  <c r="D336" i="10" s="1"/>
  <c r="L335" i="8" l="1"/>
  <c r="K335" i="8"/>
  <c r="I335" i="8"/>
  <c r="N335" i="8" s="1"/>
  <c r="M335" i="8"/>
  <c r="H336" i="8"/>
  <c r="M336" i="8" s="1"/>
  <c r="J359" i="1"/>
  <c r="C337" i="8"/>
  <c r="F337" i="8" s="1"/>
  <c r="C337" i="10" s="1"/>
  <c r="D337" i="10" s="1"/>
  <c r="J335" i="8" l="1"/>
  <c r="K336" i="8"/>
  <c r="H337" i="8"/>
  <c r="M337" i="8" s="1"/>
  <c r="I336" i="8"/>
  <c r="L336" i="8"/>
  <c r="J360" i="1"/>
  <c r="C338" i="8"/>
  <c r="F338" i="8" s="1"/>
  <c r="C338" i="10" s="1"/>
  <c r="D338" i="10" s="1"/>
  <c r="I337" i="8" l="1"/>
  <c r="J337" i="8" s="1"/>
  <c r="L337" i="8"/>
  <c r="J336" i="8"/>
  <c r="N336" i="8"/>
  <c r="K337" i="8"/>
  <c r="H338" i="8"/>
  <c r="M338" i="8" s="1"/>
  <c r="J361" i="1"/>
  <c r="C339" i="8"/>
  <c r="F339" i="8" s="1"/>
  <c r="C339" i="10" s="1"/>
  <c r="D339" i="10" s="1"/>
  <c r="N337" i="8" l="1"/>
  <c r="I338" i="8"/>
  <c r="N338" i="8" s="1"/>
  <c r="K338" i="8"/>
  <c r="L338" i="8"/>
  <c r="H339" i="8"/>
  <c r="M339" i="8" s="1"/>
  <c r="J362" i="1"/>
  <c r="C340" i="8"/>
  <c r="F340" i="8" s="1"/>
  <c r="C340" i="10" s="1"/>
  <c r="D340" i="10" s="1"/>
  <c r="J338" i="8" l="1"/>
  <c r="I339" i="8"/>
  <c r="K339" i="8"/>
  <c r="L339" i="8"/>
  <c r="H340" i="8"/>
  <c r="M340" i="8" s="1"/>
  <c r="J363" i="1"/>
  <c r="C341" i="8"/>
  <c r="F341" i="8" s="1"/>
  <c r="C341" i="10" s="1"/>
  <c r="D341" i="10" s="1"/>
  <c r="J339" i="8" l="1"/>
  <c r="N339" i="8"/>
  <c r="I340" i="8"/>
  <c r="L340" i="8"/>
  <c r="K340" i="8"/>
  <c r="H341" i="8"/>
  <c r="M341" i="8" s="1"/>
  <c r="J364" i="1"/>
  <c r="C342" i="8"/>
  <c r="F342" i="8" s="1"/>
  <c r="C342" i="10" s="1"/>
  <c r="D342" i="10" s="1"/>
  <c r="J340" i="8" l="1"/>
  <c r="N340" i="8"/>
  <c r="I341" i="8"/>
  <c r="K341" i="8"/>
  <c r="L341" i="8"/>
  <c r="H342" i="8"/>
  <c r="I342" i="8" s="1"/>
  <c r="N342" i="8" s="1"/>
  <c r="J365" i="1"/>
  <c r="C343" i="8"/>
  <c r="F343" i="8" s="1"/>
  <c r="C343" i="10" s="1"/>
  <c r="D343" i="10" s="1"/>
  <c r="J341" i="8" l="1"/>
  <c r="N341" i="8"/>
  <c r="H343" i="8"/>
  <c r="M343" i="8" s="1"/>
  <c r="J342" i="8"/>
  <c r="L342" i="8"/>
  <c r="K342" i="8"/>
  <c r="M342" i="8"/>
  <c r="J366" i="1"/>
  <c r="C344" i="8"/>
  <c r="F344" i="8" s="1"/>
  <c r="C344" i="10" s="1"/>
  <c r="D344" i="10" s="1"/>
  <c r="I343" i="8" l="1"/>
  <c r="N343" i="8" s="1"/>
  <c r="K343" i="8"/>
  <c r="L343" i="8"/>
  <c r="H344" i="8"/>
  <c r="M344" i="8" s="1"/>
  <c r="J367" i="1"/>
  <c r="C345" i="8"/>
  <c r="F345" i="8" s="1"/>
  <c r="C345" i="10" s="1"/>
  <c r="D345" i="10" s="1"/>
  <c r="J343" i="8" l="1"/>
  <c r="I344" i="8"/>
  <c r="L344" i="8"/>
  <c r="K344" i="8"/>
  <c r="H345" i="8"/>
  <c r="M345" i="8" s="1"/>
  <c r="J368" i="1"/>
  <c r="C346" i="8"/>
  <c r="J344" i="8" l="1"/>
  <c r="N344" i="8"/>
  <c r="I345" i="8"/>
  <c r="L345" i="8"/>
  <c r="K345" i="8"/>
  <c r="F346" i="8"/>
  <c r="C346" i="10" s="1"/>
  <c r="D346" i="10" s="1"/>
  <c r="C21" i="3"/>
  <c r="J369" i="1"/>
  <c r="C347" i="8"/>
  <c r="F347" i="8" s="1"/>
  <c r="C347" i="10" s="1"/>
  <c r="D347" i="10" s="1"/>
  <c r="J345" i="8" l="1"/>
  <c r="N345" i="8"/>
  <c r="H347" i="8"/>
  <c r="M347" i="8" s="1"/>
  <c r="H346" i="8"/>
  <c r="M346" i="8" s="1"/>
  <c r="J370" i="1"/>
  <c r="C348" i="8"/>
  <c r="F348" i="8" s="1"/>
  <c r="C348" i="10" s="1"/>
  <c r="D348" i="10" s="1"/>
  <c r="K346" i="8" l="1"/>
  <c r="I347" i="8"/>
  <c r="N347" i="8" s="1"/>
  <c r="L347" i="8"/>
  <c r="L346" i="8"/>
  <c r="I346" i="8"/>
  <c r="N346" i="8" s="1"/>
  <c r="K347" i="8"/>
  <c r="H348" i="8"/>
  <c r="M348" i="8" s="1"/>
  <c r="D21" i="3"/>
  <c r="J346" i="8"/>
  <c r="J371" i="1"/>
  <c r="C349" i="8"/>
  <c r="F349" i="8" s="1"/>
  <c r="C349" i="10" s="1"/>
  <c r="D349" i="10" s="1"/>
  <c r="J347" i="8" l="1"/>
  <c r="I348" i="8"/>
  <c r="L348" i="8"/>
  <c r="K348" i="8"/>
  <c r="H349" i="8"/>
  <c r="M349" i="8" s="1"/>
  <c r="J372" i="1"/>
  <c r="C350" i="8"/>
  <c r="F350" i="8" s="1"/>
  <c r="C350" i="10" s="1"/>
  <c r="D350" i="10" s="1"/>
  <c r="J348" i="8" l="1"/>
  <c r="N348" i="8"/>
  <c r="I349" i="8"/>
  <c r="L349" i="8"/>
  <c r="K349" i="8"/>
  <c r="H350" i="8"/>
  <c r="M350" i="8" s="1"/>
  <c r="J373" i="1"/>
  <c r="C351" i="8"/>
  <c r="F351" i="8" s="1"/>
  <c r="C351" i="10" s="1"/>
  <c r="D351" i="10" s="1"/>
  <c r="J349" i="8" l="1"/>
  <c r="N349" i="8"/>
  <c r="K350" i="8"/>
  <c r="L350" i="8"/>
  <c r="I350" i="8"/>
  <c r="H351" i="8"/>
  <c r="M351" i="8" s="1"/>
  <c r="J374" i="1"/>
  <c r="C352" i="8"/>
  <c r="F352" i="8" s="1"/>
  <c r="C352" i="10" s="1"/>
  <c r="D352" i="10" s="1"/>
  <c r="J350" i="8" l="1"/>
  <c r="N350" i="8"/>
  <c r="I351" i="8"/>
  <c r="H352" i="8"/>
  <c r="M352" i="8" s="1"/>
  <c r="L351" i="8"/>
  <c r="K351" i="8"/>
  <c r="J375" i="1"/>
  <c r="C353" i="8"/>
  <c r="F353" i="8" s="1"/>
  <c r="C353" i="10" s="1"/>
  <c r="D353" i="10" s="1"/>
  <c r="I352" i="8" l="1"/>
  <c r="L352" i="8"/>
  <c r="K352" i="8"/>
  <c r="J351" i="8"/>
  <c r="N351" i="8"/>
  <c r="H353" i="8"/>
  <c r="M353" i="8" s="1"/>
  <c r="J376" i="1"/>
  <c r="C354" i="8"/>
  <c r="F354" i="8" s="1"/>
  <c r="C354" i="10" s="1"/>
  <c r="D354" i="10" s="1"/>
  <c r="N352" i="8" l="1"/>
  <c r="J352" i="8"/>
  <c r="I353" i="8"/>
  <c r="L353" i="8"/>
  <c r="K353" i="8"/>
  <c r="H354" i="8"/>
  <c r="K354" i="8" s="1"/>
  <c r="J377" i="1"/>
  <c r="C355" i="8"/>
  <c r="F355" i="8" s="1"/>
  <c r="C355" i="10" s="1"/>
  <c r="D355" i="10" s="1"/>
  <c r="M354" i="8" l="1"/>
  <c r="J353" i="8"/>
  <c r="N353" i="8"/>
  <c r="I354" i="8"/>
  <c r="L354" i="8"/>
  <c r="H355" i="8"/>
  <c r="M355" i="8" s="1"/>
  <c r="J378" i="1"/>
  <c r="C356" i="8"/>
  <c r="F356" i="8" s="1"/>
  <c r="C356" i="10" s="1"/>
  <c r="D356" i="10" s="1"/>
  <c r="I355" i="8" l="1"/>
  <c r="N355" i="8" s="1"/>
  <c r="L355" i="8"/>
  <c r="J355" i="8"/>
  <c r="J354" i="8"/>
  <c r="N354" i="8"/>
  <c r="K355" i="8"/>
  <c r="H356" i="8"/>
  <c r="M356" i="8" s="1"/>
  <c r="J379" i="1"/>
  <c r="C357" i="8"/>
  <c r="F357" i="8" s="1"/>
  <c r="C357" i="10" s="1"/>
  <c r="D357" i="10" s="1"/>
  <c r="I356" i="8" l="1"/>
  <c r="K356" i="8"/>
  <c r="L356" i="8"/>
  <c r="H357" i="8"/>
  <c r="K357" i="8" s="1"/>
  <c r="J380" i="1"/>
  <c r="C358" i="8"/>
  <c r="F358" i="8" s="1"/>
  <c r="C358" i="10" s="1"/>
  <c r="D358" i="10" s="1"/>
  <c r="M357" i="8" l="1"/>
  <c r="I357" i="8"/>
  <c r="L357" i="8"/>
  <c r="J356" i="8"/>
  <c r="N356" i="8"/>
  <c r="H358" i="8"/>
  <c r="M358" i="8" s="1"/>
  <c r="J381" i="1"/>
  <c r="C359" i="8"/>
  <c r="F359" i="8" s="1"/>
  <c r="C359" i="10" s="1"/>
  <c r="D359" i="10" s="1"/>
  <c r="K358" i="8" l="1"/>
  <c r="J357" i="8"/>
  <c r="N357" i="8"/>
  <c r="I358" i="8"/>
  <c r="L358" i="8"/>
  <c r="H359" i="8"/>
  <c r="M359" i="8" s="1"/>
  <c r="J382" i="1"/>
  <c r="C360" i="8"/>
  <c r="F360" i="8" s="1"/>
  <c r="C360" i="10" s="1"/>
  <c r="D360" i="10" s="1"/>
  <c r="J358" i="8" l="1"/>
  <c r="N358" i="8"/>
  <c r="L359" i="8"/>
  <c r="K359" i="8"/>
  <c r="I359" i="8"/>
  <c r="H360" i="8"/>
  <c r="M360" i="8" s="1"/>
  <c r="J383" i="1"/>
  <c r="C361" i="8"/>
  <c r="F361" i="8" s="1"/>
  <c r="C361" i="10" s="1"/>
  <c r="D361" i="10" s="1"/>
  <c r="K360" i="8" l="1"/>
  <c r="J359" i="8"/>
  <c r="N359" i="8"/>
  <c r="I360" i="8"/>
  <c r="N360" i="8" s="1"/>
  <c r="L360" i="8"/>
  <c r="H361" i="8"/>
  <c r="I361" i="8" s="1"/>
  <c r="N361" i="8" s="1"/>
  <c r="J384" i="1"/>
  <c r="C362" i="8"/>
  <c r="F362" i="8" s="1"/>
  <c r="C362" i="10" s="1"/>
  <c r="D362" i="10" s="1"/>
  <c r="K361" i="8" l="1"/>
  <c r="L361" i="8"/>
  <c r="M361" i="8"/>
  <c r="J361" i="8"/>
  <c r="J360" i="8"/>
  <c r="H362" i="8"/>
  <c r="I362" i="8" s="1"/>
  <c r="J385" i="1"/>
  <c r="C363" i="8"/>
  <c r="F363" i="8" s="1"/>
  <c r="C363" i="10" s="1"/>
  <c r="D363" i="10" s="1"/>
  <c r="J362" i="8" l="1"/>
  <c r="N362" i="8"/>
  <c r="K362" i="8"/>
  <c r="L362" i="8"/>
  <c r="M362" i="8"/>
  <c r="H363" i="8"/>
  <c r="M363" i="8" s="1"/>
  <c r="J386" i="1"/>
  <c r="C364" i="8"/>
  <c r="F364" i="8" s="1"/>
  <c r="C364" i="10" s="1"/>
  <c r="D364" i="10" s="1"/>
  <c r="L363" i="8" l="1"/>
  <c r="I363" i="8"/>
  <c r="N363" i="8" s="1"/>
  <c r="K363" i="8"/>
  <c r="H364" i="8"/>
  <c r="M364" i="8" s="1"/>
  <c r="J387" i="1"/>
  <c r="C365" i="8"/>
  <c r="F365" i="8" s="1"/>
  <c r="C365" i="10" s="1"/>
  <c r="D365" i="10" s="1"/>
  <c r="L364" i="8" l="1"/>
  <c r="K364" i="8"/>
  <c r="I364" i="8"/>
  <c r="J363" i="8"/>
  <c r="H365" i="8"/>
  <c r="M365" i="8" s="1"/>
  <c r="J388" i="1"/>
  <c r="C366" i="8"/>
  <c r="F366" i="8" s="1"/>
  <c r="C366" i="10" s="1"/>
  <c r="D366" i="10" s="1"/>
  <c r="J364" i="8" l="1"/>
  <c r="N364" i="8"/>
  <c r="I365" i="8"/>
  <c r="L365" i="8"/>
  <c r="K365" i="8"/>
  <c r="H366" i="8"/>
  <c r="M366" i="8" s="1"/>
  <c r="J389" i="1"/>
  <c r="C367" i="8"/>
  <c r="F367" i="8" s="1"/>
  <c r="C367" i="10" s="1"/>
  <c r="D367" i="10" s="1"/>
  <c r="J365" i="8" l="1"/>
  <c r="N365" i="8"/>
  <c r="I366" i="8"/>
  <c r="N366" i="8" s="1"/>
  <c r="L366" i="8"/>
  <c r="K366" i="8"/>
  <c r="H367" i="8"/>
  <c r="M367" i="8" s="1"/>
  <c r="J390" i="1"/>
  <c r="C368" i="8"/>
  <c r="J366" i="8" l="1"/>
  <c r="I367" i="8"/>
  <c r="L367" i="8"/>
  <c r="K367" i="8"/>
  <c r="C22" i="3"/>
  <c r="F368" i="8"/>
  <c r="C368" i="10" s="1"/>
  <c r="D368" i="10" s="1"/>
  <c r="J391" i="1"/>
  <c r="C369" i="8"/>
  <c r="F369" i="8" s="1"/>
  <c r="C369" i="10" s="1"/>
  <c r="D369" i="10" l="1"/>
  <c r="J367" i="8"/>
  <c r="N367" i="8"/>
  <c r="H369" i="8"/>
  <c r="M369" i="8" s="1"/>
  <c r="H368" i="8"/>
  <c r="M368" i="8" s="1"/>
  <c r="J392" i="1"/>
  <c r="C370" i="8"/>
  <c r="F370" i="8" s="1"/>
  <c r="C370" i="10" s="1"/>
  <c r="D370" i="10" s="1"/>
  <c r="I369" i="8" l="1"/>
  <c r="N369" i="8" s="1"/>
  <c r="I368" i="8"/>
  <c r="N368" i="8" s="1"/>
  <c r="L369" i="8"/>
  <c r="L368" i="8"/>
  <c r="K368" i="8"/>
  <c r="K369" i="8"/>
  <c r="H370" i="8"/>
  <c r="M370" i="8" s="1"/>
  <c r="J368" i="8"/>
  <c r="D22" i="3" s="1"/>
  <c r="J393" i="1"/>
  <c r="C371" i="8"/>
  <c r="F371" i="8" s="1"/>
  <c r="C371" i="10" s="1"/>
  <c r="D371" i="10" s="1"/>
  <c r="J369" i="8" l="1"/>
  <c r="I370" i="8"/>
  <c r="L370" i="8"/>
  <c r="K370" i="8"/>
  <c r="H371" i="8"/>
  <c r="M371" i="8" s="1"/>
  <c r="J394" i="1"/>
  <c r="C372" i="8"/>
  <c r="F372" i="8" s="1"/>
  <c r="C372" i="10" s="1"/>
  <c r="D372" i="10" s="1"/>
  <c r="J370" i="8" l="1"/>
  <c r="N370" i="8"/>
  <c r="L371" i="8"/>
  <c r="I371" i="8"/>
  <c r="K371" i="8"/>
  <c r="H372" i="8"/>
  <c r="M372" i="8" s="1"/>
  <c r="J395" i="1"/>
  <c r="C373" i="8"/>
  <c r="F373" i="8" s="1"/>
  <c r="C373" i="10" s="1"/>
  <c r="D373" i="10" s="1"/>
  <c r="J371" i="8" l="1"/>
  <c r="N371" i="8"/>
  <c r="I372" i="8"/>
  <c r="L372" i="8"/>
  <c r="K372" i="8"/>
  <c r="H373" i="8"/>
  <c r="M373" i="8" s="1"/>
  <c r="J396" i="1"/>
  <c r="C374" i="8"/>
  <c r="F374" i="8" s="1"/>
  <c r="C374" i="10" s="1"/>
  <c r="D374" i="10" s="1"/>
  <c r="J372" i="8" l="1"/>
  <c r="N372" i="8"/>
  <c r="L373" i="8"/>
  <c r="I373" i="8"/>
  <c r="N373" i="8" s="1"/>
  <c r="K373" i="8"/>
  <c r="H374" i="8"/>
  <c r="M374" i="8" s="1"/>
  <c r="J397" i="1"/>
  <c r="C375" i="8"/>
  <c r="F375" i="8" s="1"/>
  <c r="C375" i="10" s="1"/>
  <c r="D375" i="10" s="1"/>
  <c r="J373" i="8" l="1"/>
  <c r="I374" i="8"/>
  <c r="L374" i="8"/>
  <c r="K374" i="8"/>
  <c r="H375" i="8"/>
  <c r="M375" i="8" s="1"/>
  <c r="J398" i="1"/>
  <c r="C376" i="8"/>
  <c r="F376" i="8" s="1"/>
  <c r="C376" i="10" s="1"/>
  <c r="D376" i="10" s="1"/>
  <c r="I375" i="8" l="1"/>
  <c r="N375" i="8" s="1"/>
  <c r="J375" i="8"/>
  <c r="J374" i="8"/>
  <c r="N374" i="8"/>
  <c r="L375" i="8"/>
  <c r="H376" i="8"/>
  <c r="M376" i="8" s="1"/>
  <c r="K375" i="8"/>
  <c r="J399" i="1"/>
  <c r="C377" i="8"/>
  <c r="F377" i="8" s="1"/>
  <c r="C377" i="10" s="1"/>
  <c r="D377" i="10" s="1"/>
  <c r="L376" i="8" l="1"/>
  <c r="I376" i="8"/>
  <c r="K376" i="8"/>
  <c r="H377" i="8"/>
  <c r="M377" i="8" s="1"/>
  <c r="J400" i="1"/>
  <c r="C378" i="8"/>
  <c r="F378" i="8" s="1"/>
  <c r="C378" i="10" s="1"/>
  <c r="D378" i="10" s="1"/>
  <c r="J376" i="8" l="1"/>
  <c r="N376" i="8"/>
  <c r="I377" i="8"/>
  <c r="L377" i="8"/>
  <c r="K377" i="8"/>
  <c r="H378" i="8"/>
  <c r="M378" i="8" s="1"/>
  <c r="J401" i="1"/>
  <c r="C379" i="8"/>
  <c r="F379" i="8" s="1"/>
  <c r="C379" i="10" s="1"/>
  <c r="D379" i="10" s="1"/>
  <c r="I378" i="8" l="1"/>
  <c r="N378" i="8" s="1"/>
  <c r="J377" i="8"/>
  <c r="N377" i="8"/>
  <c r="L378" i="8"/>
  <c r="K378" i="8"/>
  <c r="H379" i="8"/>
  <c r="M379" i="8" s="1"/>
  <c r="J402" i="1"/>
  <c r="C380" i="8"/>
  <c r="F380" i="8" s="1"/>
  <c r="C380" i="10" s="1"/>
  <c r="D380" i="10" s="1"/>
  <c r="J378" i="8" l="1"/>
  <c r="I379" i="8"/>
  <c r="L379" i="8"/>
  <c r="H380" i="8"/>
  <c r="M380" i="8" s="1"/>
  <c r="K379" i="8"/>
  <c r="J403" i="1"/>
  <c r="C381" i="8"/>
  <c r="F381" i="8" s="1"/>
  <c r="C381" i="10" s="1"/>
  <c r="D381" i="10" s="1"/>
  <c r="K380" i="8" l="1"/>
  <c r="J379" i="8"/>
  <c r="N379" i="8"/>
  <c r="I380" i="8"/>
  <c r="L380" i="8"/>
  <c r="H381" i="8"/>
  <c r="M381" i="8" s="1"/>
  <c r="J404" i="1"/>
  <c r="C382" i="8"/>
  <c r="F382" i="8" s="1"/>
  <c r="C382" i="10" s="1"/>
  <c r="D382" i="10" s="1"/>
  <c r="J380" i="8" l="1"/>
  <c r="N380" i="8"/>
  <c r="H382" i="8"/>
  <c r="M382" i="8" s="1"/>
  <c r="I381" i="8"/>
  <c r="L381" i="8"/>
  <c r="K381" i="8"/>
  <c r="J405" i="1"/>
  <c r="C383" i="8"/>
  <c r="F383" i="8" s="1"/>
  <c r="C383" i="10" s="1"/>
  <c r="D383" i="10" s="1"/>
  <c r="I382" i="8" l="1"/>
  <c r="J382" i="8" s="1"/>
  <c r="L382" i="8"/>
  <c r="J381" i="8"/>
  <c r="N381" i="8"/>
  <c r="K382" i="8"/>
  <c r="H383" i="8"/>
  <c r="M383" i="8" s="1"/>
  <c r="J406" i="1"/>
  <c r="C384" i="8"/>
  <c r="F384" i="8" s="1"/>
  <c r="C384" i="10" s="1"/>
  <c r="D384" i="10" s="1"/>
  <c r="N382" i="8" l="1"/>
  <c r="I383" i="8"/>
  <c r="N383" i="8" s="1"/>
  <c r="L383" i="8"/>
  <c r="K383" i="8"/>
  <c r="H384" i="8"/>
  <c r="M384" i="8" s="1"/>
  <c r="J407" i="1"/>
  <c r="C385" i="8"/>
  <c r="F385" i="8" s="1"/>
  <c r="C385" i="10" s="1"/>
  <c r="D385" i="10" s="1"/>
  <c r="I384" i="8" l="1"/>
  <c r="J383" i="8"/>
  <c r="L384" i="8"/>
  <c r="K384" i="8"/>
  <c r="H385" i="8"/>
  <c r="M385" i="8" s="1"/>
  <c r="J408" i="1"/>
  <c r="C386" i="8"/>
  <c r="F386" i="8" s="1"/>
  <c r="C386" i="10" s="1"/>
  <c r="D386" i="10" s="1"/>
  <c r="I385" i="8" l="1"/>
  <c r="J384" i="8"/>
  <c r="N384" i="8"/>
  <c r="L385" i="8"/>
  <c r="H386" i="8"/>
  <c r="K386" i="8" s="1"/>
  <c r="K385" i="8"/>
  <c r="J409" i="1"/>
  <c r="C387" i="8"/>
  <c r="F387" i="8" s="1"/>
  <c r="C387" i="10" s="1"/>
  <c r="D387" i="10" s="1"/>
  <c r="J385" i="8" l="1"/>
  <c r="N385" i="8"/>
  <c r="I386" i="8"/>
  <c r="L386" i="8"/>
  <c r="M386" i="8"/>
  <c r="H387" i="8"/>
  <c r="M387" i="8" s="1"/>
  <c r="J410" i="1"/>
  <c r="C388" i="8"/>
  <c r="F388" i="8" s="1"/>
  <c r="C388" i="10" s="1"/>
  <c r="D388" i="10" s="1"/>
  <c r="J386" i="8" l="1"/>
  <c r="N386" i="8"/>
  <c r="I387" i="8"/>
  <c r="L387" i="8"/>
  <c r="H388" i="8"/>
  <c r="M388" i="8" s="1"/>
  <c r="K387" i="8"/>
  <c r="J411" i="1"/>
  <c r="C389" i="8"/>
  <c r="F389" i="8" s="1"/>
  <c r="C389" i="10" s="1"/>
  <c r="D389" i="10" s="1"/>
  <c r="I388" i="8" l="1"/>
  <c r="L388" i="8"/>
  <c r="J387" i="8"/>
  <c r="N387" i="8"/>
  <c r="K388" i="8"/>
  <c r="H389" i="8"/>
  <c r="M389" i="8" s="1"/>
  <c r="J412" i="1"/>
  <c r="C390" i="8"/>
  <c r="I389" i="8" l="1"/>
  <c r="N389" i="8" s="1"/>
  <c r="J389" i="8"/>
  <c r="L389" i="8"/>
  <c r="J388" i="8"/>
  <c r="N388" i="8"/>
  <c r="K389" i="8"/>
  <c r="C23" i="3"/>
  <c r="F390" i="8"/>
  <c r="C390" i="10" s="1"/>
  <c r="D390" i="10" s="1"/>
  <c r="J413" i="1"/>
  <c r="C391" i="8"/>
  <c r="F391" i="8" s="1"/>
  <c r="C391" i="10" s="1"/>
  <c r="D391" i="10" l="1"/>
  <c r="H391" i="8"/>
  <c r="M391" i="8" s="1"/>
  <c r="H390" i="8"/>
  <c r="M390" i="8" s="1"/>
  <c r="J414" i="1"/>
  <c r="C392" i="8"/>
  <c r="F392" i="8" s="1"/>
  <c r="C392" i="10" s="1"/>
  <c r="D392" i="10" s="1"/>
  <c r="I390" i="8" l="1"/>
  <c r="N390" i="8" s="1"/>
  <c r="I391" i="8"/>
  <c r="H392" i="8"/>
  <c r="I392" i="8" s="1"/>
  <c r="L390" i="8"/>
  <c r="K390" i="8"/>
  <c r="L391" i="8"/>
  <c r="K391" i="8"/>
  <c r="J415" i="1"/>
  <c r="C393" i="8"/>
  <c r="F393" i="8" s="1"/>
  <c r="C393" i="10" s="1"/>
  <c r="D393" i="10" s="1"/>
  <c r="L392" i="8" l="1"/>
  <c r="K392" i="8"/>
  <c r="J392" i="8"/>
  <c r="N392" i="8"/>
  <c r="M392" i="8"/>
  <c r="J391" i="8"/>
  <c r="N391" i="8"/>
  <c r="J390" i="8"/>
  <c r="D23" i="3" s="1"/>
  <c r="H393" i="8"/>
  <c r="I393" i="8" s="1"/>
  <c r="J416" i="1"/>
  <c r="C394" i="8"/>
  <c r="F394" i="8" s="1"/>
  <c r="C394" i="10" s="1"/>
  <c r="D394" i="10" s="1"/>
  <c r="J393" i="8" l="1"/>
  <c r="N393" i="8"/>
  <c r="M393" i="8"/>
  <c r="K393" i="8"/>
  <c r="L393" i="8"/>
  <c r="H394" i="8"/>
  <c r="M394" i="8" s="1"/>
  <c r="J417" i="1"/>
  <c r="C395" i="8"/>
  <c r="F395" i="8" s="1"/>
  <c r="C395" i="10" s="1"/>
  <c r="D395" i="10" s="1"/>
  <c r="I394" i="8" l="1"/>
  <c r="L394" i="8"/>
  <c r="K394" i="8"/>
  <c r="H395" i="8"/>
  <c r="M395" i="8" s="1"/>
  <c r="J418" i="1"/>
  <c r="C396" i="8"/>
  <c r="F396" i="8" s="1"/>
  <c r="C396" i="10" s="1"/>
  <c r="D396" i="10" s="1"/>
  <c r="J394" i="8" l="1"/>
  <c r="N394" i="8"/>
  <c r="I395" i="8"/>
  <c r="L395" i="8"/>
  <c r="K395" i="8"/>
  <c r="H396" i="8"/>
  <c r="M396" i="8" s="1"/>
  <c r="J419" i="1"/>
  <c r="C397" i="8"/>
  <c r="F397" i="8" s="1"/>
  <c r="C397" i="10" s="1"/>
  <c r="D397" i="10" s="1"/>
  <c r="J395" i="8" l="1"/>
  <c r="N395" i="8"/>
  <c r="I396" i="8"/>
  <c r="N396" i="8" s="1"/>
  <c r="L396" i="8"/>
  <c r="K396" i="8"/>
  <c r="H397" i="8"/>
  <c r="M397" i="8" s="1"/>
  <c r="J420" i="1"/>
  <c r="C398" i="8"/>
  <c r="F398" i="8" s="1"/>
  <c r="C398" i="10" s="1"/>
  <c r="D398" i="10" s="1"/>
  <c r="I397" i="8" l="1"/>
  <c r="N397" i="8" s="1"/>
  <c r="J397" i="8"/>
  <c r="J396" i="8"/>
  <c r="L397" i="8"/>
  <c r="K397" i="8"/>
  <c r="H398" i="8"/>
  <c r="K398" i="8" s="1"/>
  <c r="J421" i="1"/>
  <c r="C399" i="8"/>
  <c r="F399" i="8" s="1"/>
  <c r="C399" i="10" s="1"/>
  <c r="D399" i="10" s="1"/>
  <c r="L398" i="8" l="1"/>
  <c r="M398" i="8"/>
  <c r="I398" i="8"/>
  <c r="H399" i="8"/>
  <c r="K399" i="8" s="1"/>
  <c r="J422" i="1"/>
  <c r="C400" i="8"/>
  <c r="F400" i="8" s="1"/>
  <c r="C400" i="10" s="1"/>
  <c r="D400" i="10" s="1"/>
  <c r="L399" i="8" l="1"/>
  <c r="M399" i="8"/>
  <c r="I399" i="8"/>
  <c r="J398" i="8"/>
  <c r="N398" i="8"/>
  <c r="H400" i="8"/>
  <c r="K400" i="8" s="1"/>
  <c r="J423" i="1"/>
  <c r="C401" i="8"/>
  <c r="F401" i="8" s="1"/>
  <c r="C401" i="10" s="1"/>
  <c r="D401" i="10" s="1"/>
  <c r="L400" i="8" l="1"/>
  <c r="M400" i="8"/>
  <c r="I400" i="8"/>
  <c r="J399" i="8"/>
  <c r="N399" i="8"/>
  <c r="H401" i="8"/>
  <c r="M401" i="8" s="1"/>
  <c r="J424" i="1"/>
  <c r="C402" i="8"/>
  <c r="F402" i="8" s="1"/>
  <c r="C402" i="10" s="1"/>
  <c r="D402" i="10" s="1"/>
  <c r="I401" i="8" l="1"/>
  <c r="L401" i="8"/>
  <c r="J400" i="8"/>
  <c r="N400" i="8"/>
  <c r="K401" i="8"/>
  <c r="H402" i="8"/>
  <c r="M402" i="8" s="1"/>
  <c r="J425" i="1"/>
  <c r="C403" i="8"/>
  <c r="F403" i="8" s="1"/>
  <c r="C403" i="10" s="1"/>
  <c r="D403" i="10" s="1"/>
  <c r="J401" i="8" l="1"/>
  <c r="N401" i="8"/>
  <c r="I402" i="8"/>
  <c r="L402" i="8"/>
  <c r="K402" i="8"/>
  <c r="H403" i="8"/>
  <c r="M403" i="8" s="1"/>
  <c r="J426" i="1"/>
  <c r="C404" i="8"/>
  <c r="F404" i="8" s="1"/>
  <c r="C404" i="10" s="1"/>
  <c r="D404" i="10" s="1"/>
  <c r="J402" i="8" l="1"/>
  <c r="N402" i="8"/>
  <c r="I403" i="8"/>
  <c r="H404" i="8"/>
  <c r="M404" i="8" s="1"/>
  <c r="L403" i="8"/>
  <c r="K403" i="8"/>
  <c r="J427" i="1"/>
  <c r="C405" i="8"/>
  <c r="F405" i="8" s="1"/>
  <c r="C405" i="10" s="1"/>
  <c r="D405" i="10" s="1"/>
  <c r="K404" i="8" l="1"/>
  <c r="I404" i="8"/>
  <c r="J403" i="8"/>
  <c r="N403" i="8"/>
  <c r="L404" i="8"/>
  <c r="H405" i="8"/>
  <c r="M405" i="8" s="1"/>
  <c r="J428" i="1"/>
  <c r="C406" i="8"/>
  <c r="F406" i="8" s="1"/>
  <c r="C406" i="10" s="1"/>
  <c r="D406" i="10" s="1"/>
  <c r="I405" i="8" l="1"/>
  <c r="L405" i="8"/>
  <c r="J404" i="8"/>
  <c r="N404" i="8"/>
  <c r="K405" i="8"/>
  <c r="H406" i="8"/>
  <c r="M406" i="8" s="1"/>
  <c r="J429" i="1"/>
  <c r="C407" i="8"/>
  <c r="F407" i="8" s="1"/>
  <c r="C407" i="10" s="1"/>
  <c r="D407" i="10" s="1"/>
  <c r="J405" i="8" l="1"/>
  <c r="N405" i="8"/>
  <c r="I406" i="8"/>
  <c r="L406" i="8"/>
  <c r="K406" i="8"/>
  <c r="H407" i="8"/>
  <c r="M407" i="8" s="1"/>
  <c r="J430" i="1"/>
  <c r="C408" i="8"/>
  <c r="F408" i="8" s="1"/>
  <c r="C408" i="10" s="1"/>
  <c r="D408" i="10" s="1"/>
  <c r="J406" i="8" l="1"/>
  <c r="N406" i="8"/>
  <c r="I407" i="8"/>
  <c r="N407" i="8" s="1"/>
  <c r="K407" i="8"/>
  <c r="H408" i="8"/>
  <c r="M408" i="8" s="1"/>
  <c r="L407" i="8"/>
  <c r="J431" i="1"/>
  <c r="C409" i="8"/>
  <c r="F409" i="8" s="1"/>
  <c r="C409" i="10" s="1"/>
  <c r="D409" i="10" s="1"/>
  <c r="J407" i="8" l="1"/>
  <c r="I408" i="8"/>
  <c r="N408" i="8" s="1"/>
  <c r="L408" i="8"/>
  <c r="K408" i="8"/>
  <c r="H409" i="8"/>
  <c r="M409" i="8" s="1"/>
  <c r="J432" i="1"/>
  <c r="C410" i="8"/>
  <c r="F410" i="8" s="1"/>
  <c r="C410" i="10" s="1"/>
  <c r="D410" i="10" s="1"/>
  <c r="J408" i="8" l="1"/>
  <c r="I409" i="8"/>
  <c r="H410" i="8"/>
  <c r="M410" i="8" s="1"/>
  <c r="L409" i="8"/>
  <c r="K409" i="8"/>
  <c r="J433" i="1"/>
  <c r="C411" i="8"/>
  <c r="I410" i="8" l="1"/>
  <c r="L410" i="8"/>
  <c r="K410" i="8"/>
  <c r="J410" i="8"/>
  <c r="N410" i="8"/>
  <c r="J409" i="8"/>
  <c r="N409" i="8"/>
  <c r="C24" i="3"/>
  <c r="F411" i="8"/>
  <c r="C411" i="10" s="1"/>
  <c r="D411" i="10" s="1"/>
  <c r="J434" i="1"/>
  <c r="C412" i="8"/>
  <c r="F412" i="8" s="1"/>
  <c r="C412" i="10" s="1"/>
  <c r="D412" i="10" l="1"/>
  <c r="H412" i="8"/>
  <c r="M412" i="8" s="1"/>
  <c r="H411" i="8"/>
  <c r="M411" i="8" s="1"/>
  <c r="J435" i="1"/>
  <c r="C413" i="8"/>
  <c r="F413" i="8" s="1"/>
  <c r="C413" i="10" s="1"/>
  <c r="D413" i="10" s="1"/>
  <c r="I411" i="8" l="1"/>
  <c r="N411" i="8" s="1"/>
  <c r="I412" i="8"/>
  <c r="L411" i="8"/>
  <c r="K411" i="8"/>
  <c r="L412" i="8"/>
  <c r="K412" i="8"/>
  <c r="H413" i="8"/>
  <c r="M413" i="8" s="1"/>
  <c r="J436" i="1"/>
  <c r="C414" i="8"/>
  <c r="F414" i="8" s="1"/>
  <c r="C414" i="10" s="1"/>
  <c r="D414" i="10" s="1"/>
  <c r="J411" i="8" l="1"/>
  <c r="D24" i="3" s="1"/>
  <c r="I413" i="8"/>
  <c r="J412" i="8"/>
  <c r="N412" i="8"/>
  <c r="L413" i="8"/>
  <c r="K413" i="8"/>
  <c r="H414" i="8"/>
  <c r="M414" i="8" s="1"/>
  <c r="J437" i="1"/>
  <c r="C415" i="8"/>
  <c r="F415" i="8" s="1"/>
  <c r="C415" i="10" s="1"/>
  <c r="D415" i="10" s="1"/>
  <c r="K414" i="8" l="1"/>
  <c r="I414" i="8"/>
  <c r="L414" i="8"/>
  <c r="J413" i="8"/>
  <c r="N413" i="8"/>
  <c r="H415" i="8"/>
  <c r="M415" i="8" s="1"/>
  <c r="J438" i="1"/>
  <c r="C416" i="8"/>
  <c r="F416" i="8" s="1"/>
  <c r="C416" i="10" s="1"/>
  <c r="D416" i="10" s="1"/>
  <c r="I415" i="8" l="1"/>
  <c r="J414" i="8"/>
  <c r="N414" i="8"/>
  <c r="L415" i="8"/>
  <c r="K415" i="8"/>
  <c r="H416" i="8"/>
  <c r="M416" i="8" s="1"/>
  <c r="J439" i="1"/>
  <c r="C417" i="8"/>
  <c r="F417" i="8" s="1"/>
  <c r="C417" i="10" s="1"/>
  <c r="D417" i="10" s="1"/>
  <c r="N415" i="8" l="1"/>
  <c r="J415" i="8"/>
  <c r="I416" i="8"/>
  <c r="L416" i="8"/>
  <c r="K416" i="8"/>
  <c r="H417" i="8"/>
  <c r="M417" i="8" s="1"/>
  <c r="J440" i="1"/>
  <c r="C418" i="8"/>
  <c r="F418" i="8" s="1"/>
  <c r="C418" i="10" s="1"/>
  <c r="D418" i="10" s="1"/>
  <c r="J416" i="8" l="1"/>
  <c r="N416" i="8"/>
  <c r="I417" i="8"/>
  <c r="L417" i="8"/>
  <c r="K417" i="8"/>
  <c r="H418" i="8"/>
  <c r="J441" i="1"/>
  <c r="C419" i="8"/>
  <c r="F419" i="8" s="1"/>
  <c r="C419" i="10" s="1"/>
  <c r="D419" i="10" s="1"/>
  <c r="I418" i="8" l="1"/>
  <c r="N418" i="8" s="1"/>
  <c r="L418" i="8"/>
  <c r="M418" i="8"/>
  <c r="J417" i="8"/>
  <c r="N417" i="8"/>
  <c r="K418" i="8"/>
  <c r="H419" i="8"/>
  <c r="L419" i="8" s="1"/>
  <c r="J442" i="1"/>
  <c r="C420" i="8"/>
  <c r="F420" i="8" s="1"/>
  <c r="C420" i="10" s="1"/>
  <c r="D420" i="10" s="1"/>
  <c r="M419" i="8" l="1"/>
  <c r="K419" i="8"/>
  <c r="I419" i="8"/>
  <c r="N419" i="8" s="1"/>
  <c r="J418" i="8"/>
  <c r="H420" i="8"/>
  <c r="M420" i="8" s="1"/>
  <c r="J443" i="1"/>
  <c r="C421" i="8"/>
  <c r="F421" i="8" s="1"/>
  <c r="C421" i="10" s="1"/>
  <c r="D421" i="10" s="1"/>
  <c r="I420" i="8" l="1"/>
  <c r="L420" i="8"/>
  <c r="K420" i="8"/>
  <c r="J419" i="8"/>
  <c r="H421" i="8"/>
  <c r="M421" i="8" s="1"/>
  <c r="J444" i="1"/>
  <c r="C422" i="8"/>
  <c r="F422" i="8" s="1"/>
  <c r="C422" i="10" s="1"/>
  <c r="D422" i="10" s="1"/>
  <c r="J420" i="8" l="1"/>
  <c r="N420" i="8"/>
  <c r="L421" i="8"/>
  <c r="I421" i="8"/>
  <c r="K421" i="8"/>
  <c r="H422" i="8"/>
  <c r="M422" i="8" s="1"/>
  <c r="J445" i="1"/>
  <c r="C423" i="8"/>
  <c r="F423" i="8" s="1"/>
  <c r="C423" i="10" s="1"/>
  <c r="D423" i="10" s="1"/>
  <c r="J421" i="8" l="1"/>
  <c r="N421" i="8"/>
  <c r="I422" i="8"/>
  <c r="L422" i="8"/>
  <c r="K422" i="8"/>
  <c r="H423" i="8"/>
  <c r="M423" i="8" s="1"/>
  <c r="J446" i="1"/>
  <c r="C424" i="8"/>
  <c r="F424" i="8" s="1"/>
  <c r="C424" i="10" s="1"/>
  <c r="D424" i="10" s="1"/>
  <c r="I423" i="8" l="1"/>
  <c r="L423" i="8"/>
  <c r="K423" i="8"/>
  <c r="J422" i="8"/>
  <c r="N422" i="8"/>
  <c r="H424" i="8"/>
  <c r="M424" i="8" s="1"/>
  <c r="J447" i="1"/>
  <c r="C425" i="8"/>
  <c r="F425" i="8" s="1"/>
  <c r="C425" i="10" s="1"/>
  <c r="D425" i="10" s="1"/>
  <c r="J423" i="8" l="1"/>
  <c r="N423" i="8"/>
  <c r="H425" i="8"/>
  <c r="M425" i="8" s="1"/>
  <c r="I424" i="8"/>
  <c r="L424" i="8"/>
  <c r="K424" i="8"/>
  <c r="J448" i="1"/>
  <c r="C426" i="8"/>
  <c r="F426" i="8" s="1"/>
  <c r="C426" i="10" s="1"/>
  <c r="D426" i="10" s="1"/>
  <c r="I425" i="8" l="1"/>
  <c r="J425" i="8" s="1"/>
  <c r="N425" i="8"/>
  <c r="L425" i="8"/>
  <c r="J424" i="8"/>
  <c r="N424" i="8"/>
  <c r="K425" i="8"/>
  <c r="H426" i="8"/>
  <c r="I426" i="8" s="1"/>
  <c r="J449" i="1"/>
  <c r="C427" i="8"/>
  <c r="F427" i="8" s="1"/>
  <c r="C427" i="10" s="1"/>
  <c r="D427" i="10" s="1"/>
  <c r="J426" i="8" l="1"/>
  <c r="N426" i="8"/>
  <c r="L426" i="8"/>
  <c r="K426" i="8"/>
  <c r="M426" i="8"/>
  <c r="H427" i="8"/>
  <c r="M427" i="8" s="1"/>
  <c r="J450" i="1"/>
  <c r="C428" i="8"/>
  <c r="F428" i="8" s="1"/>
  <c r="C428" i="10" s="1"/>
  <c r="D428" i="10" s="1"/>
  <c r="I427" i="8" l="1"/>
  <c r="N427" i="8" s="1"/>
  <c r="H428" i="8"/>
  <c r="M428" i="8" s="1"/>
  <c r="L427" i="8"/>
  <c r="K427" i="8"/>
  <c r="J451" i="1"/>
  <c r="C429" i="8"/>
  <c r="F429" i="8" s="1"/>
  <c r="C429" i="10" s="1"/>
  <c r="D429" i="10" s="1"/>
  <c r="L428" i="8" l="1"/>
  <c r="I428" i="8"/>
  <c r="J428" i="8" s="1"/>
  <c r="K428" i="8"/>
  <c r="J427" i="8"/>
  <c r="H429" i="8"/>
  <c r="M429" i="8" s="1"/>
  <c r="J452" i="1"/>
  <c r="C430" i="8"/>
  <c r="F430" i="8" s="1"/>
  <c r="C430" i="10" s="1"/>
  <c r="D430" i="10" s="1"/>
  <c r="N428" i="8" l="1"/>
  <c r="I429" i="8"/>
  <c r="L429" i="8"/>
  <c r="K429" i="8"/>
  <c r="H430" i="8"/>
  <c r="M430" i="8" s="1"/>
  <c r="J453" i="1"/>
  <c r="C431" i="8"/>
  <c r="F431" i="8" s="1"/>
  <c r="C431" i="10" s="1"/>
  <c r="D431" i="10" s="1"/>
  <c r="N429" i="8" l="1"/>
  <c r="J429" i="8"/>
  <c r="I430" i="8"/>
  <c r="L430" i="8"/>
  <c r="H431" i="8"/>
  <c r="M431" i="8" s="1"/>
  <c r="K430" i="8"/>
  <c r="J454" i="1"/>
  <c r="C432" i="8"/>
  <c r="I431" i="8" l="1"/>
  <c r="N431" i="8" s="1"/>
  <c r="J430" i="8"/>
  <c r="N430" i="8"/>
  <c r="L431" i="8"/>
  <c r="K431" i="8"/>
  <c r="F432" i="8"/>
  <c r="C432" i="10" s="1"/>
  <c r="D432" i="10" s="1"/>
  <c r="C25" i="3"/>
  <c r="J455" i="1"/>
  <c r="C433" i="8"/>
  <c r="F433" i="8" s="1"/>
  <c r="C433" i="10" s="1"/>
  <c r="D433" i="10" l="1"/>
  <c r="J431" i="8"/>
  <c r="H433" i="8"/>
  <c r="M433" i="8" s="1"/>
  <c r="H432" i="8"/>
  <c r="M432" i="8" s="1"/>
  <c r="J456" i="1"/>
  <c r="C434" i="8"/>
  <c r="F434" i="8" s="1"/>
  <c r="C434" i="10" s="1"/>
  <c r="D434" i="10" s="1"/>
  <c r="I432" i="8" l="1"/>
  <c r="N432" i="8" s="1"/>
  <c r="L432" i="8"/>
  <c r="K433" i="8"/>
  <c r="I433" i="8"/>
  <c r="N433" i="8" s="1"/>
  <c r="J433" i="8"/>
  <c r="L433" i="8"/>
  <c r="K432" i="8"/>
  <c r="H434" i="8"/>
  <c r="L434" i="8" s="1"/>
  <c r="J457" i="1"/>
  <c r="C435" i="8"/>
  <c r="F435" i="8" s="1"/>
  <c r="C435" i="10" s="1"/>
  <c r="D435" i="10" s="1"/>
  <c r="J432" i="8" l="1"/>
  <c r="D25" i="3" s="1"/>
  <c r="I434" i="8"/>
  <c r="K434" i="8"/>
  <c r="M434" i="8"/>
  <c r="H435" i="8"/>
  <c r="M435" i="8" s="1"/>
  <c r="J458" i="1"/>
  <c r="C436" i="8"/>
  <c r="F436" i="8" s="1"/>
  <c r="C436" i="10" s="1"/>
  <c r="D436" i="10" s="1"/>
  <c r="J434" i="8" l="1"/>
  <c r="N434" i="8"/>
  <c r="I435" i="8"/>
  <c r="L435" i="8"/>
  <c r="H436" i="8"/>
  <c r="M436" i="8" s="1"/>
  <c r="K435" i="8"/>
  <c r="J459" i="1"/>
  <c r="C437" i="8"/>
  <c r="F437" i="8" s="1"/>
  <c r="C437" i="10" s="1"/>
  <c r="D437" i="10" s="1"/>
  <c r="L436" i="8" l="1"/>
  <c r="I436" i="8"/>
  <c r="J435" i="8"/>
  <c r="N435" i="8"/>
  <c r="K436" i="8"/>
  <c r="H437" i="8"/>
  <c r="M437" i="8" s="1"/>
  <c r="J460" i="1"/>
  <c r="C438" i="8"/>
  <c r="F438" i="8" s="1"/>
  <c r="C438" i="10" s="1"/>
  <c r="D438" i="10" s="1"/>
  <c r="J436" i="8" l="1"/>
  <c r="N436" i="8"/>
  <c r="I437" i="8"/>
  <c r="L437" i="8"/>
  <c r="K437" i="8"/>
  <c r="H438" i="8"/>
  <c r="M438" i="8" s="1"/>
  <c r="J461" i="1"/>
  <c r="C439" i="8"/>
  <c r="F439" i="8" s="1"/>
  <c r="C439" i="10" s="1"/>
  <c r="D439" i="10" s="1"/>
  <c r="J437" i="8" l="1"/>
  <c r="N437" i="8"/>
  <c r="I438" i="8"/>
  <c r="H439" i="8"/>
  <c r="I439" i="8" s="1"/>
  <c r="L438" i="8"/>
  <c r="K438" i="8"/>
  <c r="J462" i="1"/>
  <c r="C440" i="8"/>
  <c r="F440" i="8" s="1"/>
  <c r="C440" i="10" s="1"/>
  <c r="D440" i="10" s="1"/>
  <c r="J439" i="8" l="1"/>
  <c r="N439" i="8"/>
  <c r="L439" i="8"/>
  <c r="K439" i="8"/>
  <c r="J438" i="8"/>
  <c r="N438" i="8"/>
  <c r="M439" i="8"/>
  <c r="H440" i="8"/>
  <c r="L440" i="8" s="1"/>
  <c r="J463" i="1"/>
  <c r="C441" i="8"/>
  <c r="F441" i="8" s="1"/>
  <c r="C441" i="10" s="1"/>
  <c r="D441" i="10" s="1"/>
  <c r="K440" i="8" l="1"/>
  <c r="I440" i="8"/>
  <c r="M440" i="8"/>
  <c r="H441" i="8"/>
  <c r="M441" i="8" s="1"/>
  <c r="J464" i="1"/>
  <c r="C442" i="8"/>
  <c r="F442" i="8" s="1"/>
  <c r="C442" i="10" s="1"/>
  <c r="D442" i="10" s="1"/>
  <c r="I441" i="8" l="1"/>
  <c r="N441" i="8" s="1"/>
  <c r="J440" i="8"/>
  <c r="N440" i="8"/>
  <c r="L441" i="8"/>
  <c r="K441" i="8"/>
  <c r="H442" i="8"/>
  <c r="M442" i="8" s="1"/>
  <c r="J465" i="1"/>
  <c r="C443" i="8"/>
  <c r="F443" i="8" s="1"/>
  <c r="C443" i="10" s="1"/>
  <c r="D443" i="10" s="1"/>
  <c r="I442" i="8" l="1"/>
  <c r="J441" i="8"/>
  <c r="H443" i="8"/>
  <c r="M443" i="8" s="1"/>
  <c r="L442" i="8"/>
  <c r="K442" i="8"/>
  <c r="J466" i="1"/>
  <c r="C444" i="8"/>
  <c r="F444" i="8" s="1"/>
  <c r="C444" i="10" s="1"/>
  <c r="D444" i="10" s="1"/>
  <c r="L443" i="8" l="1"/>
  <c r="J442" i="8"/>
  <c r="N442" i="8"/>
  <c r="I443" i="8"/>
  <c r="K443" i="8"/>
  <c r="H444" i="8"/>
  <c r="M444" i="8" s="1"/>
  <c r="J467" i="1"/>
  <c r="C445" i="8"/>
  <c r="F445" i="8" s="1"/>
  <c r="C445" i="10" s="1"/>
  <c r="D445" i="10" s="1"/>
  <c r="L444" i="8" l="1"/>
  <c r="I444" i="8"/>
  <c r="N444" i="8" s="1"/>
  <c r="N443" i="8"/>
  <c r="J443" i="8"/>
  <c r="K444" i="8"/>
  <c r="H445" i="8"/>
  <c r="M445" i="8" s="1"/>
  <c r="J468" i="1"/>
  <c r="C446" i="8"/>
  <c r="F446" i="8" s="1"/>
  <c r="C446" i="10" s="1"/>
  <c r="D446" i="10" s="1"/>
  <c r="J444" i="8" l="1"/>
  <c r="I445" i="8"/>
  <c r="L445" i="8"/>
  <c r="K445" i="8"/>
  <c r="H446" i="8"/>
  <c r="M446" i="8" s="1"/>
  <c r="J469" i="1"/>
  <c r="C447" i="8"/>
  <c r="F447" i="8" s="1"/>
  <c r="C447" i="10" s="1"/>
  <c r="D447" i="10" s="1"/>
  <c r="J445" i="8" l="1"/>
  <c r="N445" i="8"/>
  <c r="I446" i="8"/>
  <c r="N446" i="8" s="1"/>
  <c r="L446" i="8"/>
  <c r="K446" i="8"/>
  <c r="H447" i="8"/>
  <c r="M447" i="8" s="1"/>
  <c r="J470" i="1"/>
  <c r="C448" i="8"/>
  <c r="F448" i="8" s="1"/>
  <c r="C448" i="10" s="1"/>
  <c r="D448" i="10" s="1"/>
  <c r="J446" i="8" l="1"/>
  <c r="H448" i="8"/>
  <c r="M448" i="8" s="1"/>
  <c r="K447" i="8"/>
  <c r="I447" i="8"/>
  <c r="L447" i="8"/>
  <c r="J471" i="1"/>
  <c r="C449" i="8"/>
  <c r="F449" i="8" s="1"/>
  <c r="C449" i="10" s="1"/>
  <c r="D449" i="10" s="1"/>
  <c r="I448" i="8" l="1"/>
  <c r="N448" i="8" s="1"/>
  <c r="K448" i="8"/>
  <c r="L448" i="8"/>
  <c r="J447" i="8"/>
  <c r="N447" i="8"/>
  <c r="J448" i="8"/>
  <c r="H449" i="8"/>
  <c r="M449" i="8" s="1"/>
  <c r="J472" i="1"/>
  <c r="C450" i="8"/>
  <c r="F450" i="8" s="1"/>
  <c r="C450" i="10" s="1"/>
  <c r="D450" i="10" s="1"/>
  <c r="I449" i="8" l="1"/>
  <c r="L449" i="8"/>
  <c r="K449" i="8"/>
  <c r="H450" i="8"/>
  <c r="M450" i="8" s="1"/>
  <c r="J473" i="1"/>
  <c r="C451" i="8"/>
  <c r="F451" i="8" s="1"/>
  <c r="C451" i="10" s="1"/>
  <c r="D451" i="10" s="1"/>
  <c r="J449" i="8" l="1"/>
  <c r="N449" i="8"/>
  <c r="I450" i="8"/>
  <c r="H451" i="8"/>
  <c r="M451" i="8" s="1"/>
  <c r="L450" i="8"/>
  <c r="K450" i="8"/>
  <c r="J474" i="1"/>
  <c r="C452" i="8"/>
  <c r="I451" i="8" l="1"/>
  <c r="K451" i="8"/>
  <c r="J450" i="8"/>
  <c r="N450" i="8"/>
  <c r="L451" i="8"/>
  <c r="C26" i="3"/>
  <c r="F452" i="8"/>
  <c r="C452" i="10" s="1"/>
  <c r="D452" i="10" s="1"/>
  <c r="J475" i="1"/>
  <c r="C453" i="8"/>
  <c r="F453" i="8" s="1"/>
  <c r="C453" i="10" s="1"/>
  <c r="D453" i="10" l="1"/>
  <c r="J451" i="8"/>
  <c r="N451" i="8"/>
  <c r="H453" i="8"/>
  <c r="M453" i="8" s="1"/>
  <c r="H452" i="8"/>
  <c r="M452" i="8" s="1"/>
  <c r="J476" i="1"/>
  <c r="C454" i="8"/>
  <c r="F454" i="8" s="1"/>
  <c r="C454" i="10" s="1"/>
  <c r="D454" i="10" s="1"/>
  <c r="I452" i="8" l="1"/>
  <c r="N452" i="8" s="1"/>
  <c r="I453" i="8"/>
  <c r="L452" i="8"/>
  <c r="K452" i="8"/>
  <c r="L453" i="8"/>
  <c r="K453" i="8"/>
  <c r="H454" i="8"/>
  <c r="M454" i="8" s="1"/>
  <c r="J477" i="1"/>
  <c r="C455" i="8"/>
  <c r="F455" i="8" s="1"/>
  <c r="C455" i="10" s="1"/>
  <c r="D455" i="10" s="1"/>
  <c r="J453" i="8" l="1"/>
  <c r="N453" i="8"/>
  <c r="D26" i="3"/>
  <c r="J452" i="8"/>
  <c r="L454" i="8"/>
  <c r="I454" i="8"/>
  <c r="K454" i="8"/>
  <c r="H455" i="8"/>
  <c r="M455" i="8" s="1"/>
  <c r="J478" i="1"/>
  <c r="C456" i="8"/>
  <c r="F456" i="8" s="1"/>
  <c r="C456" i="10" s="1"/>
  <c r="D456" i="10" s="1"/>
  <c r="J454" i="8" l="1"/>
  <c r="N454" i="8"/>
  <c r="L455" i="8"/>
  <c r="I455" i="8"/>
  <c r="K455" i="8"/>
  <c r="H456" i="8"/>
  <c r="M456" i="8" s="1"/>
  <c r="J479" i="1"/>
  <c r="C457" i="8"/>
  <c r="F457" i="8" s="1"/>
  <c r="C457" i="10" s="1"/>
  <c r="D457" i="10" s="1"/>
  <c r="J455" i="8" l="1"/>
  <c r="N455" i="8"/>
  <c r="I456" i="8"/>
  <c r="L456" i="8"/>
  <c r="K456" i="8"/>
  <c r="H457" i="8"/>
  <c r="K457" i="8" s="1"/>
  <c r="J480" i="1"/>
  <c r="C458" i="8"/>
  <c r="F458" i="8" s="1"/>
  <c r="C458" i="10" s="1"/>
  <c r="D458" i="10" s="1"/>
  <c r="J456" i="8" l="1"/>
  <c r="N456" i="8"/>
  <c r="I457" i="8"/>
  <c r="H458" i="8"/>
  <c r="M458" i="8" s="1"/>
  <c r="L457" i="8"/>
  <c r="M457" i="8"/>
  <c r="J481" i="1"/>
  <c r="C459" i="8"/>
  <c r="F459" i="8" s="1"/>
  <c r="C459" i="10" s="1"/>
  <c r="D459" i="10" s="1"/>
  <c r="I458" i="8" l="1"/>
  <c r="J458" i="8" s="1"/>
  <c r="L458" i="8"/>
  <c r="J457" i="8"/>
  <c r="N457" i="8"/>
  <c r="K458" i="8"/>
  <c r="H459" i="8"/>
  <c r="M459" i="8" s="1"/>
  <c r="J482" i="1"/>
  <c r="C460" i="8"/>
  <c r="F460" i="8" s="1"/>
  <c r="C460" i="10" s="1"/>
  <c r="D460" i="10" s="1"/>
  <c r="N458" i="8" l="1"/>
  <c r="I459" i="8"/>
  <c r="L459" i="8"/>
  <c r="K459" i="8"/>
  <c r="H460" i="8"/>
  <c r="M460" i="8" s="1"/>
  <c r="J483" i="1"/>
  <c r="C461" i="8"/>
  <c r="F461" i="8" s="1"/>
  <c r="C461" i="10" s="1"/>
  <c r="D461" i="10" s="1"/>
  <c r="J459" i="8" l="1"/>
  <c r="N459" i="8"/>
  <c r="I460" i="8"/>
  <c r="L460" i="8"/>
  <c r="K460" i="8"/>
  <c r="H461" i="8"/>
  <c r="M461" i="8" s="1"/>
  <c r="J484" i="1"/>
  <c r="C462" i="8"/>
  <c r="F462" i="8" s="1"/>
  <c r="C462" i="10" s="1"/>
  <c r="D462" i="10" s="1"/>
  <c r="J460" i="8" l="1"/>
  <c r="N460" i="8"/>
  <c r="I461" i="8"/>
  <c r="K461" i="8"/>
  <c r="L461" i="8"/>
  <c r="H462" i="8"/>
  <c r="M462" i="8" s="1"/>
  <c r="J485" i="1"/>
  <c r="C463" i="8"/>
  <c r="F463" i="8" s="1"/>
  <c r="C463" i="10" s="1"/>
  <c r="D463" i="10" s="1"/>
  <c r="J461" i="8" l="1"/>
  <c r="N461" i="8"/>
  <c r="I462" i="8"/>
  <c r="N462" i="8" s="1"/>
  <c r="L462" i="8"/>
  <c r="K462" i="8"/>
  <c r="H463" i="8"/>
  <c r="M463" i="8" s="1"/>
  <c r="J486" i="1"/>
  <c r="C464" i="8"/>
  <c r="F464" i="8" s="1"/>
  <c r="C464" i="10" s="1"/>
  <c r="D464" i="10" s="1"/>
  <c r="J462" i="8" l="1"/>
  <c r="K463" i="8"/>
  <c r="I463" i="8"/>
  <c r="N463" i="8" s="1"/>
  <c r="L463" i="8"/>
  <c r="H464" i="8"/>
  <c r="M464" i="8" s="1"/>
  <c r="J487" i="1"/>
  <c r="C465" i="8"/>
  <c r="F465" i="8" s="1"/>
  <c r="C465" i="10" s="1"/>
  <c r="D465" i="10" s="1"/>
  <c r="J463" i="8" l="1"/>
  <c r="L464" i="8"/>
  <c r="I464" i="8"/>
  <c r="K464" i="8"/>
  <c r="H465" i="8"/>
  <c r="M465" i="8" s="1"/>
  <c r="J488" i="1"/>
  <c r="C466" i="8"/>
  <c r="F466" i="8" s="1"/>
  <c r="C466" i="10" s="1"/>
  <c r="D466" i="10" s="1"/>
  <c r="J464" i="8" l="1"/>
  <c r="N464" i="8"/>
  <c r="I465" i="8"/>
  <c r="K465" i="8"/>
  <c r="L465" i="8"/>
  <c r="H466" i="8"/>
  <c r="M466" i="8" s="1"/>
  <c r="J489" i="1"/>
  <c r="C467" i="8"/>
  <c r="F467" i="8" s="1"/>
  <c r="C467" i="10" s="1"/>
  <c r="D467" i="10" s="1"/>
  <c r="J465" i="8" l="1"/>
  <c r="N465" i="8"/>
  <c r="H467" i="8"/>
  <c r="I467" i="8" s="1"/>
  <c r="N467" i="8" s="1"/>
  <c r="L466" i="8"/>
  <c r="I466" i="8"/>
  <c r="N466" i="8" s="1"/>
  <c r="K466" i="8"/>
  <c r="J490" i="1"/>
  <c r="C468" i="8"/>
  <c r="F468" i="8" s="1"/>
  <c r="C468" i="10" s="1"/>
  <c r="D468" i="10" s="1"/>
  <c r="K467" i="8" l="1"/>
  <c r="M467" i="8"/>
  <c r="L467" i="8"/>
  <c r="J466" i="8"/>
  <c r="J467" i="8"/>
  <c r="H468" i="8"/>
  <c r="M468" i="8" s="1"/>
  <c r="J491" i="1"/>
  <c r="C469" i="8"/>
  <c r="F469" i="8" s="1"/>
  <c r="C469" i="10" s="1"/>
  <c r="D469" i="10" s="1"/>
  <c r="L468" i="8" l="1"/>
  <c r="I468" i="8"/>
  <c r="J468" i="8" s="1"/>
  <c r="N468" i="8"/>
  <c r="K468" i="8"/>
  <c r="H469" i="8"/>
  <c r="M469" i="8" s="1"/>
  <c r="J492" i="1"/>
  <c r="C470" i="8"/>
  <c r="F470" i="8" s="1"/>
  <c r="C470" i="10" s="1"/>
  <c r="D470" i="10" s="1"/>
  <c r="I469" i="8" l="1"/>
  <c r="L469" i="8"/>
  <c r="K469" i="8"/>
  <c r="H470" i="8"/>
  <c r="M470" i="8" s="1"/>
  <c r="J493" i="1"/>
  <c r="C471" i="8"/>
  <c r="F471" i="8" s="1"/>
  <c r="C471" i="10" s="1"/>
  <c r="D471" i="10" s="1"/>
  <c r="J469" i="8" l="1"/>
  <c r="N469" i="8"/>
  <c r="I470" i="8"/>
  <c r="L470" i="8"/>
  <c r="K470" i="8"/>
  <c r="H471" i="8"/>
  <c r="L471" i="8" s="1"/>
  <c r="J494" i="1"/>
  <c r="C472" i="8"/>
  <c r="F472" i="8" s="1"/>
  <c r="C472" i="10" s="1"/>
  <c r="D472" i="10" s="1"/>
  <c r="J470" i="8" l="1"/>
  <c r="N470" i="8"/>
  <c r="K471" i="8"/>
  <c r="M471" i="8"/>
  <c r="I471" i="8"/>
  <c r="H472" i="8"/>
  <c r="M472" i="8" s="1"/>
  <c r="J495" i="1"/>
  <c r="C473" i="8"/>
  <c r="J471" i="8" l="1"/>
  <c r="N471" i="8"/>
  <c r="I472" i="8"/>
  <c r="L472" i="8"/>
  <c r="K472" i="8"/>
  <c r="C27" i="3"/>
  <c r="F473" i="8"/>
  <c r="C473" i="10" s="1"/>
  <c r="D473" i="10" s="1"/>
  <c r="J496" i="1"/>
  <c r="C474" i="8"/>
  <c r="F474" i="8" s="1"/>
  <c r="C474" i="10" s="1"/>
  <c r="D474" i="10" l="1"/>
  <c r="J472" i="8"/>
  <c r="N472" i="8"/>
  <c r="H474" i="8"/>
  <c r="M474" i="8" s="1"/>
  <c r="H473" i="8"/>
  <c r="M473" i="8" s="1"/>
  <c r="J497" i="1"/>
  <c r="C475" i="8"/>
  <c r="F475" i="8" s="1"/>
  <c r="C475" i="10" s="1"/>
  <c r="D475" i="10" s="1"/>
  <c r="I474" i="8" l="1"/>
  <c r="I473" i="8"/>
  <c r="L473" i="8"/>
  <c r="K473" i="8"/>
  <c r="H475" i="8"/>
  <c r="M475" i="8" s="1"/>
  <c r="K474" i="8"/>
  <c r="L474" i="8"/>
  <c r="J498" i="1"/>
  <c r="C476" i="8"/>
  <c r="F476" i="8" s="1"/>
  <c r="C476" i="10" s="1"/>
  <c r="D476" i="10" s="1"/>
  <c r="L475" i="8" l="1"/>
  <c r="J474" i="8"/>
  <c r="N474" i="8"/>
  <c r="I475" i="8"/>
  <c r="J473" i="8"/>
  <c r="D27" i="3" s="1"/>
  <c r="N473" i="8"/>
  <c r="K475" i="8"/>
  <c r="H476" i="8"/>
  <c r="M476" i="8" s="1"/>
  <c r="J499" i="1"/>
  <c r="C477" i="8"/>
  <c r="F477" i="8" s="1"/>
  <c r="C477" i="10" s="1"/>
  <c r="D477" i="10" s="1"/>
  <c r="J475" i="8" l="1"/>
  <c r="N475" i="8"/>
  <c r="I476" i="8"/>
  <c r="L476" i="8"/>
  <c r="K476" i="8"/>
  <c r="H477" i="8"/>
  <c r="K477" i="8" s="1"/>
  <c r="J500" i="1"/>
  <c r="C478" i="8"/>
  <c r="F478" i="8" s="1"/>
  <c r="C478" i="10" s="1"/>
  <c r="D478" i="10" s="1"/>
  <c r="J476" i="8" l="1"/>
  <c r="N476" i="8"/>
  <c r="I477" i="8"/>
  <c r="M477" i="8"/>
  <c r="L477" i="8"/>
  <c r="H478" i="8"/>
  <c r="M478" i="8" s="1"/>
  <c r="J501" i="1"/>
  <c r="C479" i="8"/>
  <c r="F479" i="8" s="1"/>
  <c r="C479" i="10" s="1"/>
  <c r="D479" i="10" s="1"/>
  <c r="J477" i="8" l="1"/>
  <c r="N477" i="8"/>
  <c r="I478" i="8"/>
  <c r="N478" i="8" s="1"/>
  <c r="H479" i="8"/>
  <c r="M479" i="8" s="1"/>
  <c r="L478" i="8"/>
  <c r="K478" i="8"/>
  <c r="J502" i="1"/>
  <c r="C480" i="8"/>
  <c r="F480" i="8" s="1"/>
  <c r="C480" i="10" s="1"/>
  <c r="D480" i="10" s="1"/>
  <c r="K479" i="8" l="1"/>
  <c r="I479" i="8"/>
  <c r="L479" i="8"/>
  <c r="J478" i="8"/>
  <c r="H480" i="8"/>
  <c r="K480" i="8" s="1"/>
  <c r="J503" i="1"/>
  <c r="C481" i="8"/>
  <c r="F481" i="8" s="1"/>
  <c r="C481" i="10" s="1"/>
  <c r="D481" i="10" s="1"/>
  <c r="I480" i="8" l="1"/>
  <c r="M480" i="8"/>
  <c r="J479" i="8"/>
  <c r="N479" i="8"/>
  <c r="L480" i="8"/>
  <c r="H481" i="8"/>
  <c r="M481" i="8" s="1"/>
  <c r="J504" i="1"/>
  <c r="C482" i="8"/>
  <c r="F482" i="8" s="1"/>
  <c r="C482" i="10" s="1"/>
  <c r="D482" i="10" s="1"/>
  <c r="J480" i="8" l="1"/>
  <c r="N480" i="8"/>
  <c r="I481" i="8"/>
  <c r="H482" i="8"/>
  <c r="M482" i="8" s="1"/>
  <c r="K481" i="8"/>
  <c r="L481" i="8"/>
  <c r="J505" i="1"/>
  <c r="C483" i="8"/>
  <c r="F483" i="8" s="1"/>
  <c r="C483" i="10" s="1"/>
  <c r="D483" i="10" s="1"/>
  <c r="I482" i="8" l="1"/>
  <c r="N482" i="8" s="1"/>
  <c r="L482" i="8"/>
  <c r="K482" i="8"/>
  <c r="J481" i="8"/>
  <c r="N481" i="8"/>
  <c r="H483" i="8"/>
  <c r="M483" i="8" s="1"/>
  <c r="J506" i="1"/>
  <c r="C484" i="8"/>
  <c r="F484" i="8" s="1"/>
  <c r="C484" i="10" s="1"/>
  <c r="D484" i="10" s="1"/>
  <c r="J482" i="8" l="1"/>
  <c r="I483" i="8"/>
  <c r="L483" i="8"/>
  <c r="K483" i="8"/>
  <c r="H484" i="8"/>
  <c r="K484" i="8" s="1"/>
  <c r="J507" i="1"/>
  <c r="C485" i="8"/>
  <c r="F485" i="8" s="1"/>
  <c r="C485" i="10" s="1"/>
  <c r="D485" i="10" s="1"/>
  <c r="J483" i="8" l="1"/>
  <c r="N483" i="8"/>
  <c r="M484" i="8"/>
  <c r="H485" i="8"/>
  <c r="M485" i="8" s="1"/>
  <c r="I484" i="8"/>
  <c r="L484" i="8"/>
  <c r="J508" i="1"/>
  <c r="C486" i="8"/>
  <c r="F486" i="8" s="1"/>
  <c r="C486" i="10" s="1"/>
  <c r="D486" i="10" s="1"/>
  <c r="I485" i="8" l="1"/>
  <c r="N485" i="8" s="1"/>
  <c r="L485" i="8"/>
  <c r="K485" i="8"/>
  <c r="J484" i="8"/>
  <c r="N484" i="8"/>
  <c r="H486" i="8"/>
  <c r="M486" i="8" s="1"/>
  <c r="J509" i="1"/>
  <c r="C487" i="8"/>
  <c r="F487" i="8" s="1"/>
  <c r="C487" i="10" s="1"/>
  <c r="D487" i="10" s="1"/>
  <c r="J485" i="8" l="1"/>
  <c r="I486" i="8"/>
  <c r="L486" i="8"/>
  <c r="K486" i="8"/>
  <c r="H487" i="8"/>
  <c r="M487" i="8" s="1"/>
  <c r="J510" i="1"/>
  <c r="C488" i="8"/>
  <c r="F488" i="8" s="1"/>
  <c r="C488" i="10" s="1"/>
  <c r="D488" i="10" s="1"/>
  <c r="J486" i="8" l="1"/>
  <c r="N486" i="8"/>
  <c r="I487" i="8"/>
  <c r="L487" i="8"/>
  <c r="K487" i="8"/>
  <c r="H488" i="8"/>
  <c r="M488" i="8" s="1"/>
  <c r="J511" i="1"/>
  <c r="C489" i="8"/>
  <c r="F489" i="8" s="1"/>
  <c r="C489" i="10" s="1"/>
  <c r="D489" i="10" s="1"/>
  <c r="N487" i="8" l="1"/>
  <c r="J487" i="8"/>
  <c r="I488" i="8"/>
  <c r="L488" i="8"/>
  <c r="K488" i="8"/>
  <c r="H489" i="8"/>
  <c r="M489" i="8" s="1"/>
  <c r="J512" i="1"/>
  <c r="C490" i="8"/>
  <c r="F490" i="8" s="1"/>
  <c r="C490" i="10" s="1"/>
  <c r="D490" i="10" s="1"/>
  <c r="J488" i="8" l="1"/>
  <c r="N488" i="8"/>
  <c r="I489" i="8"/>
  <c r="N489" i="8" s="1"/>
  <c r="L489" i="8"/>
  <c r="K489" i="8"/>
  <c r="H490" i="8"/>
  <c r="M490" i="8" s="1"/>
  <c r="J513" i="1"/>
  <c r="C491" i="8"/>
  <c r="F491" i="8" s="1"/>
  <c r="C491" i="10" s="1"/>
  <c r="D491" i="10" s="1"/>
  <c r="J489" i="8" l="1"/>
  <c r="I490" i="8"/>
  <c r="N490" i="8" s="1"/>
  <c r="L490" i="8"/>
  <c r="K490" i="8"/>
  <c r="H491" i="8"/>
  <c r="M491" i="8" s="1"/>
  <c r="J514" i="1"/>
  <c r="C492" i="8"/>
  <c r="F492" i="8" s="1"/>
  <c r="C492" i="10" s="1"/>
  <c r="D492" i="10" s="1"/>
  <c r="J490" i="8" l="1"/>
  <c r="H492" i="8"/>
  <c r="M492" i="8" s="1"/>
  <c r="I491" i="8"/>
  <c r="L491" i="8"/>
  <c r="K491" i="8"/>
  <c r="J515" i="1"/>
  <c r="C493" i="8"/>
  <c r="F493" i="8" s="1"/>
  <c r="C493" i="10" s="1"/>
  <c r="D493" i="10" s="1"/>
  <c r="I492" i="8" l="1"/>
  <c r="N492" i="8" s="1"/>
  <c r="K492" i="8"/>
  <c r="J491" i="8"/>
  <c r="N491" i="8"/>
  <c r="L492" i="8"/>
  <c r="J492" i="8"/>
  <c r="H493" i="8"/>
  <c r="I493" i="8" s="1"/>
  <c r="J516" i="1"/>
  <c r="C494" i="8"/>
  <c r="J493" i="8" l="1"/>
  <c r="N493" i="8"/>
  <c r="M493" i="8"/>
  <c r="K493" i="8"/>
  <c r="L493" i="8"/>
  <c r="C28" i="3"/>
  <c r="F494" i="8"/>
  <c r="C494" i="10" s="1"/>
  <c r="D494" i="10" s="1"/>
  <c r="J517" i="1"/>
  <c r="C495" i="8"/>
  <c r="F495" i="8" s="1"/>
  <c r="C495" i="10" s="1"/>
  <c r="D495" i="10" l="1"/>
  <c r="H495" i="8"/>
  <c r="M495" i="8" s="1"/>
  <c r="H494" i="8"/>
  <c r="M494" i="8" s="1"/>
  <c r="J518" i="1"/>
  <c r="C496" i="8"/>
  <c r="F496" i="8" s="1"/>
  <c r="C496" i="10" s="1"/>
  <c r="D496" i="10" s="1"/>
  <c r="I495" i="8" l="1"/>
  <c r="I494" i="8"/>
  <c r="N494" i="8" s="1"/>
  <c r="L494" i="8"/>
  <c r="K494" i="8"/>
  <c r="L495" i="8"/>
  <c r="K495" i="8"/>
  <c r="H496" i="8"/>
  <c r="M496" i="8" s="1"/>
  <c r="J494" i="8"/>
  <c r="D28" i="3" s="1"/>
  <c r="J519" i="1"/>
  <c r="C497" i="8"/>
  <c r="F497" i="8" s="1"/>
  <c r="C497" i="10" s="1"/>
  <c r="D497" i="10" s="1"/>
  <c r="J495" i="8" l="1"/>
  <c r="N495" i="8"/>
  <c r="I496" i="8"/>
  <c r="L496" i="8"/>
  <c r="H497" i="8"/>
  <c r="M497" i="8" s="1"/>
  <c r="K496" i="8"/>
  <c r="J520" i="1"/>
  <c r="C498" i="8"/>
  <c r="F498" i="8" s="1"/>
  <c r="C498" i="10" s="1"/>
  <c r="D498" i="10" s="1"/>
  <c r="J496" i="8" l="1"/>
  <c r="N496" i="8"/>
  <c r="K497" i="8"/>
  <c r="H498" i="8"/>
  <c r="M498" i="8" s="1"/>
  <c r="I497" i="8"/>
  <c r="L497" i="8"/>
  <c r="J521" i="1"/>
  <c r="C499" i="8"/>
  <c r="F499" i="8" s="1"/>
  <c r="C499" i="10" s="1"/>
  <c r="D499" i="10" s="1"/>
  <c r="L498" i="8" l="1"/>
  <c r="K498" i="8"/>
  <c r="I498" i="8"/>
  <c r="N498" i="8" s="1"/>
  <c r="J497" i="8"/>
  <c r="N497" i="8"/>
  <c r="J498" i="8"/>
  <c r="H499" i="8"/>
  <c r="M499" i="8" s="1"/>
  <c r="J522" i="1"/>
  <c r="C500" i="8"/>
  <c r="F500" i="8" s="1"/>
  <c r="C500" i="10" s="1"/>
  <c r="D500" i="10" s="1"/>
  <c r="K499" i="8" l="1"/>
  <c r="I499" i="8"/>
  <c r="L499" i="8"/>
  <c r="H500" i="8"/>
  <c r="M500" i="8" s="1"/>
  <c r="J523" i="1"/>
  <c r="C501" i="8"/>
  <c r="F501" i="8" s="1"/>
  <c r="C501" i="10" s="1"/>
  <c r="D501" i="10" s="1"/>
  <c r="J499" i="8" l="1"/>
  <c r="N499" i="8"/>
  <c r="I500" i="8"/>
  <c r="L500" i="8"/>
  <c r="K500" i="8"/>
  <c r="H501" i="8"/>
  <c r="M501" i="8" s="1"/>
  <c r="J524" i="1"/>
  <c r="C502" i="8"/>
  <c r="F502" i="8" s="1"/>
  <c r="C502" i="10" s="1"/>
  <c r="D502" i="10" s="1"/>
  <c r="I501" i="8" l="1"/>
  <c r="N501" i="8" s="1"/>
  <c r="J500" i="8"/>
  <c r="N500" i="8"/>
  <c r="L501" i="8"/>
  <c r="K501" i="8"/>
  <c r="H502" i="8"/>
  <c r="M502" i="8" s="1"/>
  <c r="J525" i="1"/>
  <c r="C503" i="8"/>
  <c r="F503" i="8" s="1"/>
  <c r="C503" i="10" s="1"/>
  <c r="D503" i="10" s="1"/>
  <c r="J501" i="8" l="1"/>
  <c r="I502" i="8"/>
  <c r="L502" i="8"/>
  <c r="K502" i="8"/>
  <c r="H503" i="8"/>
  <c r="M503" i="8" s="1"/>
  <c r="J526" i="1"/>
  <c r="C504" i="8"/>
  <c r="F504" i="8" s="1"/>
  <c r="C504" i="10" s="1"/>
  <c r="D504" i="10" s="1"/>
  <c r="J502" i="8" l="1"/>
  <c r="N502" i="8"/>
  <c r="I503" i="8"/>
  <c r="L503" i="8"/>
  <c r="K503" i="8"/>
  <c r="H504" i="8"/>
  <c r="M504" i="8" s="1"/>
  <c r="J527" i="1"/>
  <c r="C505" i="8"/>
  <c r="F505" i="8" s="1"/>
  <c r="C505" i="10" s="1"/>
  <c r="D505" i="10" s="1"/>
  <c r="J503" i="8" l="1"/>
  <c r="N503" i="8"/>
  <c r="I504" i="8"/>
  <c r="L504" i="8"/>
  <c r="K504" i="8"/>
  <c r="H505" i="8"/>
  <c r="M505" i="8" s="1"/>
  <c r="J528" i="1"/>
  <c r="C506" i="8"/>
  <c r="F506" i="8" s="1"/>
  <c r="C506" i="10" s="1"/>
  <c r="D506" i="10" s="1"/>
  <c r="J504" i="8" l="1"/>
  <c r="N504" i="8"/>
  <c r="I505" i="8"/>
  <c r="L505" i="8"/>
  <c r="K505" i="8"/>
  <c r="H506" i="8"/>
  <c r="K506" i="8" s="1"/>
  <c r="J529" i="1"/>
  <c r="C507" i="8"/>
  <c r="F507" i="8" s="1"/>
  <c r="C507" i="10" s="1"/>
  <c r="D507" i="10" s="1"/>
  <c r="J505" i="8" l="1"/>
  <c r="N505" i="8"/>
  <c r="I506" i="8"/>
  <c r="L506" i="8"/>
  <c r="M506" i="8"/>
  <c r="H507" i="8"/>
  <c r="M507" i="8" s="1"/>
  <c r="J530" i="1"/>
  <c r="C508" i="8"/>
  <c r="F508" i="8" s="1"/>
  <c r="C508" i="10" s="1"/>
  <c r="D508" i="10" s="1"/>
  <c r="J506" i="8" l="1"/>
  <c r="N506" i="8"/>
  <c r="I507" i="8"/>
  <c r="L507" i="8"/>
  <c r="K507" i="8"/>
  <c r="H508" i="8"/>
  <c r="M508" i="8" s="1"/>
  <c r="J531" i="1"/>
  <c r="C509" i="8"/>
  <c r="F509" i="8" s="1"/>
  <c r="C509" i="10" s="1"/>
  <c r="D509" i="10" s="1"/>
  <c r="J507" i="8" l="1"/>
  <c r="N507" i="8"/>
  <c r="K508" i="8"/>
  <c r="L508" i="8"/>
  <c r="I508" i="8"/>
  <c r="H509" i="8"/>
  <c r="M509" i="8" s="1"/>
  <c r="J532" i="1"/>
  <c r="C510" i="8"/>
  <c r="F510" i="8" s="1"/>
  <c r="C510" i="10" s="1"/>
  <c r="D510" i="10" s="1"/>
  <c r="J508" i="8" l="1"/>
  <c r="N508" i="8"/>
  <c r="I509" i="8"/>
  <c r="N509" i="8" s="1"/>
  <c r="L509" i="8"/>
  <c r="K509" i="8"/>
  <c r="H510" i="8"/>
  <c r="M510" i="8" s="1"/>
  <c r="J533" i="1"/>
  <c r="C511" i="8"/>
  <c r="F511" i="8" s="1"/>
  <c r="C511" i="10" s="1"/>
  <c r="D511" i="10" s="1"/>
  <c r="J509" i="8" l="1"/>
  <c r="I510" i="8"/>
  <c r="L510" i="8"/>
  <c r="K510" i="8"/>
  <c r="H511" i="8"/>
  <c r="M511" i="8" s="1"/>
  <c r="J534" i="1"/>
  <c r="C512" i="8"/>
  <c r="F512" i="8" s="1"/>
  <c r="C512" i="10" s="1"/>
  <c r="D512" i="10" s="1"/>
  <c r="J510" i="8" l="1"/>
  <c r="N510" i="8"/>
  <c r="I511" i="8"/>
  <c r="L511" i="8"/>
  <c r="H512" i="8"/>
  <c r="M512" i="8" s="1"/>
  <c r="K511" i="8"/>
  <c r="J535" i="1"/>
  <c r="C513" i="8"/>
  <c r="F513" i="8" s="1"/>
  <c r="C513" i="10" s="1"/>
  <c r="D513" i="10" s="1"/>
  <c r="J511" i="8" l="1"/>
  <c r="N511" i="8"/>
  <c r="I512" i="8"/>
  <c r="L512" i="8"/>
  <c r="K512" i="8"/>
  <c r="H513" i="8"/>
  <c r="M513" i="8" s="1"/>
  <c r="J536" i="1"/>
  <c r="C514" i="8"/>
  <c r="F514" i="8" s="1"/>
  <c r="C514" i="10" s="1"/>
  <c r="D514" i="10" s="1"/>
  <c r="J512" i="8" l="1"/>
  <c r="N512" i="8"/>
  <c r="L513" i="8"/>
  <c r="I513" i="8"/>
  <c r="K513" i="8"/>
  <c r="H514" i="8"/>
  <c r="M514" i="8" s="1"/>
  <c r="J537" i="1"/>
  <c r="C515" i="8"/>
  <c r="J513" i="8" l="1"/>
  <c r="N513" i="8"/>
  <c r="L514" i="8"/>
  <c r="K514" i="8"/>
  <c r="I514" i="8"/>
  <c r="C29" i="3"/>
  <c r="F515" i="8"/>
  <c r="C515" i="10" s="1"/>
  <c r="D515" i="10" s="1"/>
  <c r="J538" i="1"/>
  <c r="C516" i="8"/>
  <c r="F516" i="8" s="1"/>
  <c r="C516" i="10" s="1"/>
  <c r="D516" i="10" l="1"/>
  <c r="J514" i="8"/>
  <c r="N514" i="8"/>
  <c r="H516" i="8"/>
  <c r="M516" i="8" s="1"/>
  <c r="H515" i="8"/>
  <c r="M515" i="8" s="1"/>
  <c r="J539" i="1"/>
  <c r="C517" i="8"/>
  <c r="F517" i="8" s="1"/>
  <c r="C517" i="10" s="1"/>
  <c r="D517" i="10" s="1"/>
  <c r="I516" i="8" l="1"/>
  <c r="N516" i="8" s="1"/>
  <c r="J516" i="8"/>
  <c r="I515" i="8"/>
  <c r="L515" i="8"/>
  <c r="K515" i="8"/>
  <c r="L516" i="8"/>
  <c r="K516" i="8"/>
  <c r="H517" i="8"/>
  <c r="L517" i="8" s="1"/>
  <c r="J540" i="1"/>
  <c r="C518" i="8"/>
  <c r="F518" i="8" s="1"/>
  <c r="C518" i="10" s="1"/>
  <c r="D518" i="10" s="1"/>
  <c r="J515" i="8" l="1"/>
  <c r="D29" i="3" s="1"/>
  <c r="N515" i="8"/>
  <c r="I517" i="8"/>
  <c r="M517" i="8"/>
  <c r="K517" i="8"/>
  <c r="H518" i="8"/>
  <c r="M518" i="8" s="1"/>
  <c r="J541" i="1"/>
  <c r="C519" i="8"/>
  <c r="F519" i="8" s="1"/>
  <c r="C519" i="10" s="1"/>
  <c r="D519" i="10" s="1"/>
  <c r="J517" i="8" l="1"/>
  <c r="N517" i="8"/>
  <c r="I518" i="8"/>
  <c r="L518" i="8"/>
  <c r="H519" i="8"/>
  <c r="M519" i="8" s="1"/>
  <c r="K518" i="8"/>
  <c r="J542" i="1"/>
  <c r="C520" i="8"/>
  <c r="F520" i="8" s="1"/>
  <c r="C520" i="10" s="1"/>
  <c r="D520" i="10" s="1"/>
  <c r="L519" i="8" l="1"/>
  <c r="I519" i="8"/>
  <c r="J518" i="8"/>
  <c r="N518" i="8"/>
  <c r="K519" i="8"/>
  <c r="H520" i="8"/>
  <c r="M520" i="8" s="1"/>
  <c r="J543" i="1"/>
  <c r="C521" i="8"/>
  <c r="F521" i="8" s="1"/>
  <c r="C521" i="10" s="1"/>
  <c r="D521" i="10" s="1"/>
  <c r="J519" i="8" l="1"/>
  <c r="N519" i="8"/>
  <c r="I520" i="8"/>
  <c r="N520" i="8" s="1"/>
  <c r="H521" i="8"/>
  <c r="M521" i="8" s="1"/>
  <c r="L520" i="8"/>
  <c r="K520" i="8"/>
  <c r="J544" i="1"/>
  <c r="C522" i="8"/>
  <c r="F522" i="8" s="1"/>
  <c r="C522" i="10" s="1"/>
  <c r="D522" i="10" s="1"/>
  <c r="I521" i="8" l="1"/>
  <c r="N521" i="8" s="1"/>
  <c r="L521" i="8"/>
  <c r="K521" i="8"/>
  <c r="J520" i="8"/>
  <c r="H522" i="8"/>
  <c r="M522" i="8" s="1"/>
  <c r="J545" i="1"/>
  <c r="C523" i="8"/>
  <c r="F523" i="8" s="1"/>
  <c r="C523" i="10" s="1"/>
  <c r="D523" i="10" s="1"/>
  <c r="J521" i="8" l="1"/>
  <c r="I522" i="8"/>
  <c r="L522" i="8"/>
  <c r="H523" i="8"/>
  <c r="M523" i="8" s="1"/>
  <c r="K522" i="8"/>
  <c r="J546" i="1"/>
  <c r="C524" i="8"/>
  <c r="F524" i="8" s="1"/>
  <c r="C524" i="10" s="1"/>
  <c r="D524" i="10" s="1"/>
  <c r="J522" i="8" l="1"/>
  <c r="N522" i="8"/>
  <c r="L523" i="8"/>
  <c r="I523" i="8"/>
  <c r="K523" i="8"/>
  <c r="H524" i="8"/>
  <c r="M524" i="8" s="1"/>
  <c r="J547" i="1"/>
  <c r="C525" i="8"/>
  <c r="F525" i="8" s="1"/>
  <c r="C525" i="10" s="1"/>
  <c r="D525" i="10" s="1"/>
  <c r="J523" i="8" l="1"/>
  <c r="N523" i="8"/>
  <c r="H525" i="8"/>
  <c r="M525" i="8" s="1"/>
  <c r="L524" i="8"/>
  <c r="I524" i="8"/>
  <c r="K524" i="8"/>
  <c r="L525" i="8"/>
  <c r="I525" i="8"/>
  <c r="N525" i="8" s="1"/>
  <c r="J548" i="1"/>
  <c r="C526" i="8"/>
  <c r="F526" i="8" s="1"/>
  <c r="C526" i="10" s="1"/>
  <c r="D526" i="10" s="1"/>
  <c r="K525" i="8" l="1"/>
  <c r="J524" i="8"/>
  <c r="N524" i="8"/>
  <c r="J525" i="8"/>
  <c r="H526" i="8"/>
  <c r="M526" i="8" s="1"/>
  <c r="J549" i="1"/>
  <c r="C527" i="8"/>
  <c r="F527" i="8" s="1"/>
  <c r="C527" i="10" s="1"/>
  <c r="D527" i="10" s="1"/>
  <c r="I526" i="8" l="1"/>
  <c r="L526" i="8"/>
  <c r="K526" i="8"/>
  <c r="H527" i="8"/>
  <c r="M527" i="8" s="1"/>
  <c r="J550" i="1"/>
  <c r="C528" i="8"/>
  <c r="F528" i="8" s="1"/>
  <c r="C528" i="10" s="1"/>
  <c r="D528" i="10" s="1"/>
  <c r="J526" i="8" l="1"/>
  <c r="N526" i="8"/>
  <c r="I527" i="8"/>
  <c r="L527" i="8"/>
  <c r="K527" i="8"/>
  <c r="H528" i="8"/>
  <c r="K528" i="8" s="1"/>
  <c r="J551" i="1"/>
  <c r="C529" i="8"/>
  <c r="F529" i="8" s="1"/>
  <c r="C529" i="10" s="1"/>
  <c r="D529" i="10" s="1"/>
  <c r="J527" i="8" l="1"/>
  <c r="N527" i="8"/>
  <c r="I528" i="8"/>
  <c r="L528" i="8"/>
  <c r="M528" i="8"/>
  <c r="H529" i="8"/>
  <c r="K529" i="8" s="1"/>
  <c r="J552" i="1"/>
  <c r="C530" i="8"/>
  <c r="F530" i="8" s="1"/>
  <c r="C530" i="10" s="1"/>
  <c r="D530" i="10" s="1"/>
  <c r="L529" i="8" l="1"/>
  <c r="J528" i="8"/>
  <c r="N528" i="8"/>
  <c r="I529" i="8"/>
  <c r="M529" i="8"/>
  <c r="H530" i="8"/>
  <c r="M530" i="8" s="1"/>
  <c r="J553" i="1"/>
  <c r="C531" i="8"/>
  <c r="F531" i="8" s="1"/>
  <c r="C531" i="10" s="1"/>
  <c r="D531" i="10" s="1"/>
  <c r="J529" i="8" l="1"/>
  <c r="N529" i="8"/>
  <c r="K530" i="8"/>
  <c r="L530" i="8"/>
  <c r="I530" i="8"/>
  <c r="N530" i="8" s="1"/>
  <c r="H531" i="8"/>
  <c r="I531" i="8" s="1"/>
  <c r="J554" i="1"/>
  <c r="C532" i="8"/>
  <c r="F532" i="8" s="1"/>
  <c r="C532" i="10" s="1"/>
  <c r="D532" i="10" s="1"/>
  <c r="J531" i="8" l="1"/>
  <c r="N531" i="8"/>
  <c r="K531" i="8"/>
  <c r="L531" i="8"/>
  <c r="M531" i="8"/>
  <c r="J530" i="8"/>
  <c r="H532" i="8"/>
  <c r="M532" i="8" s="1"/>
  <c r="J555" i="1"/>
  <c r="C533" i="8"/>
  <c r="F533" i="8" s="1"/>
  <c r="C533" i="10" s="1"/>
  <c r="D533" i="10" s="1"/>
  <c r="L532" i="8" l="1"/>
  <c r="I532" i="8"/>
  <c r="K532" i="8"/>
  <c r="H533" i="8"/>
  <c r="L533" i="8" s="1"/>
  <c r="J556" i="1"/>
  <c r="C534" i="8"/>
  <c r="F534" i="8" s="1"/>
  <c r="C534" i="10" s="1"/>
  <c r="D534" i="10" s="1"/>
  <c r="J532" i="8" l="1"/>
  <c r="N532" i="8"/>
  <c r="H534" i="8"/>
  <c r="I533" i="8"/>
  <c r="K533" i="8"/>
  <c r="M533" i="8"/>
  <c r="I534" i="8"/>
  <c r="N534" i="8" s="1"/>
  <c r="J557" i="1"/>
  <c r="C535" i="8"/>
  <c r="J534" i="8" l="1"/>
  <c r="L534" i="8"/>
  <c r="M534" i="8"/>
  <c r="J533" i="8"/>
  <c r="N533" i="8"/>
  <c r="K534" i="8"/>
  <c r="C30" i="3"/>
  <c r="F535" i="8"/>
  <c r="C535" i="10" s="1"/>
  <c r="D535" i="10" s="1"/>
  <c r="J558" i="1"/>
  <c r="C536" i="8"/>
  <c r="F536" i="8" s="1"/>
  <c r="C536" i="10" s="1"/>
  <c r="D536" i="10" s="1"/>
  <c r="H536" i="8" l="1"/>
  <c r="M536" i="8" s="1"/>
  <c r="H535" i="8"/>
  <c r="M535" i="8" s="1"/>
  <c r="J559" i="1"/>
  <c r="C537" i="8"/>
  <c r="F537" i="8" s="1"/>
  <c r="C537" i="10" s="1"/>
  <c r="D537" i="10" s="1"/>
  <c r="I535" i="8" l="1"/>
  <c r="I536" i="8"/>
  <c r="L535" i="8"/>
  <c r="K535" i="8"/>
  <c r="K536" i="8"/>
  <c r="L536" i="8"/>
  <c r="H537" i="8"/>
  <c r="K537" i="8" s="1"/>
  <c r="J560" i="1"/>
  <c r="C538" i="8"/>
  <c r="F538" i="8" s="1"/>
  <c r="C538" i="10" s="1"/>
  <c r="D538" i="10" s="1"/>
  <c r="J536" i="8" l="1"/>
  <c r="N536" i="8"/>
  <c r="J535" i="8"/>
  <c r="D30" i="3" s="1"/>
  <c r="N535" i="8"/>
  <c r="I537" i="8"/>
  <c r="H538" i="8"/>
  <c r="M538" i="8" s="1"/>
  <c r="M537" i="8"/>
  <c r="L537" i="8"/>
  <c r="J561" i="1"/>
  <c r="C539" i="8"/>
  <c r="F539" i="8" s="1"/>
  <c r="C539" i="10" s="1"/>
  <c r="D539" i="10" s="1"/>
  <c r="L538" i="8" l="1"/>
  <c r="K538" i="8"/>
  <c r="J537" i="8"/>
  <c r="N537" i="8"/>
  <c r="I538" i="8"/>
  <c r="H539" i="8"/>
  <c r="M539" i="8" s="1"/>
  <c r="J562" i="1"/>
  <c r="C540" i="8"/>
  <c r="F540" i="8" s="1"/>
  <c r="C540" i="10" s="1"/>
  <c r="D540" i="10" s="1"/>
  <c r="J538" i="8" l="1"/>
  <c r="N538" i="8"/>
  <c r="I539" i="8"/>
  <c r="L539" i="8"/>
  <c r="H540" i="8"/>
  <c r="M540" i="8" s="1"/>
  <c r="K539" i="8"/>
  <c r="J563" i="1"/>
  <c r="C541" i="8"/>
  <c r="F541" i="8" s="1"/>
  <c r="C541" i="10" s="1"/>
  <c r="D541" i="10" s="1"/>
  <c r="L540" i="8" l="1"/>
  <c r="J539" i="8"/>
  <c r="N539" i="8"/>
  <c r="I540" i="8"/>
  <c r="N540" i="8" s="1"/>
  <c r="K540" i="8"/>
  <c r="H541" i="8"/>
  <c r="M541" i="8" s="1"/>
  <c r="J564" i="1"/>
  <c r="C542" i="8"/>
  <c r="F542" i="8" s="1"/>
  <c r="C542" i="10" s="1"/>
  <c r="D542" i="10" s="1"/>
  <c r="J540" i="8" l="1"/>
  <c r="I541" i="8"/>
  <c r="H542" i="8"/>
  <c r="M542" i="8" s="1"/>
  <c r="L541" i="8"/>
  <c r="K541" i="8"/>
  <c r="J565" i="1"/>
  <c r="C543" i="8"/>
  <c r="F543" i="8" s="1"/>
  <c r="C543" i="10" s="1"/>
  <c r="D543" i="10" s="1"/>
  <c r="I542" i="8" l="1"/>
  <c r="J542" i="8" s="1"/>
  <c r="L542" i="8"/>
  <c r="K542" i="8"/>
  <c r="J541" i="8"/>
  <c r="N541" i="8"/>
  <c r="H543" i="8"/>
  <c r="M543" i="8" s="1"/>
  <c r="J566" i="1"/>
  <c r="C544" i="8"/>
  <c r="F544" i="8" s="1"/>
  <c r="C544" i="10" s="1"/>
  <c r="D544" i="10" s="1"/>
  <c r="N542" i="8" l="1"/>
  <c r="I543" i="8"/>
  <c r="L543" i="8"/>
  <c r="H544" i="8"/>
  <c r="M544" i="8" s="1"/>
  <c r="K543" i="8"/>
  <c r="J567" i="1"/>
  <c r="C545" i="8"/>
  <c r="F545" i="8" s="1"/>
  <c r="C545" i="10" s="1"/>
  <c r="D545" i="10" s="1"/>
  <c r="I544" i="8" l="1"/>
  <c r="N544" i="8" s="1"/>
  <c r="J544" i="8"/>
  <c r="L544" i="8"/>
  <c r="J543" i="8"/>
  <c r="N543" i="8"/>
  <c r="K544" i="8"/>
  <c r="H545" i="8"/>
  <c r="M545" i="8" s="1"/>
  <c r="J568" i="1"/>
  <c r="C546" i="8"/>
  <c r="F546" i="8" s="1"/>
  <c r="C546" i="10" s="1"/>
  <c r="D546" i="10" s="1"/>
  <c r="I545" i="8" l="1"/>
  <c r="L545" i="8"/>
  <c r="H546" i="8"/>
  <c r="M546" i="8" s="1"/>
  <c r="K545" i="8"/>
  <c r="J569" i="1"/>
  <c r="C547" i="8"/>
  <c r="F547" i="8" s="1"/>
  <c r="C547" i="10" s="1"/>
  <c r="D547" i="10" s="1"/>
  <c r="J545" i="8" l="1"/>
  <c r="N545" i="8"/>
  <c r="I546" i="8"/>
  <c r="L546" i="8"/>
  <c r="K546" i="8"/>
  <c r="H547" i="8"/>
  <c r="M547" i="8" s="1"/>
  <c r="J570" i="1"/>
  <c r="C548" i="8"/>
  <c r="F548" i="8" s="1"/>
  <c r="C548" i="10" s="1"/>
  <c r="D548" i="10" s="1"/>
  <c r="L547" i="8" l="1"/>
  <c r="J546" i="8"/>
  <c r="N546" i="8"/>
  <c r="I547" i="8"/>
  <c r="K547" i="8"/>
  <c r="H548" i="8"/>
  <c r="M548" i="8" s="1"/>
  <c r="J571" i="1"/>
  <c r="C549" i="8"/>
  <c r="F549" i="8" s="1"/>
  <c r="C549" i="10" s="1"/>
  <c r="D549" i="10" s="1"/>
  <c r="J547" i="8" l="1"/>
  <c r="N547" i="8"/>
  <c r="I548" i="8"/>
  <c r="L548" i="8"/>
  <c r="K548" i="8"/>
  <c r="H549" i="8"/>
  <c r="K549" i="8" s="1"/>
  <c r="J572" i="1"/>
  <c r="C550" i="8"/>
  <c r="F550" i="8" s="1"/>
  <c r="C550" i="10" s="1"/>
  <c r="D550" i="10" s="1"/>
  <c r="J548" i="8" l="1"/>
  <c r="N548" i="8"/>
  <c r="I549" i="8"/>
  <c r="H550" i="8"/>
  <c r="M550" i="8" s="1"/>
  <c r="L549" i="8"/>
  <c r="M549" i="8"/>
  <c r="J573" i="1"/>
  <c r="C551" i="8"/>
  <c r="F551" i="8" s="1"/>
  <c r="C551" i="10" s="1"/>
  <c r="D551" i="10" s="1"/>
  <c r="I550" i="8" l="1"/>
  <c r="J549" i="8"/>
  <c r="N549" i="8"/>
  <c r="L550" i="8"/>
  <c r="K550" i="8"/>
  <c r="H551" i="8"/>
  <c r="J574" i="1"/>
  <c r="C552" i="8"/>
  <c r="F552" i="8" s="1"/>
  <c r="C552" i="10" s="1"/>
  <c r="D552" i="10" s="1"/>
  <c r="M551" i="8" l="1"/>
  <c r="L551" i="8"/>
  <c r="I551" i="8"/>
  <c r="N551" i="8" s="1"/>
  <c r="K551" i="8"/>
  <c r="J550" i="8"/>
  <c r="N550" i="8"/>
  <c r="H552" i="8"/>
  <c r="I552" i="8" s="1"/>
  <c r="N552" i="8" s="1"/>
  <c r="J575" i="1"/>
  <c r="C553" i="8"/>
  <c r="F553" i="8" s="1"/>
  <c r="C553" i="10" s="1"/>
  <c r="D553" i="10" s="1"/>
  <c r="K552" i="8" l="1"/>
  <c r="L552" i="8"/>
  <c r="M552" i="8"/>
  <c r="J552" i="8"/>
  <c r="J551" i="8"/>
  <c r="H553" i="8"/>
  <c r="J576" i="1"/>
  <c r="C554" i="8"/>
  <c r="F554" i="8" s="1"/>
  <c r="C554" i="10" s="1"/>
  <c r="D554" i="10" s="1"/>
  <c r="I553" i="8" l="1"/>
  <c r="N553" i="8" s="1"/>
  <c r="K553" i="8"/>
  <c r="L553" i="8"/>
  <c r="M553" i="8"/>
  <c r="H554" i="8"/>
  <c r="M554" i="8" s="1"/>
  <c r="J577" i="1"/>
  <c r="C555" i="8"/>
  <c r="F555" i="8" s="1"/>
  <c r="C555" i="10" s="1"/>
  <c r="D555" i="10" s="1"/>
  <c r="J553" i="8" l="1"/>
  <c r="H555" i="8"/>
  <c r="M555" i="8" s="1"/>
  <c r="L554" i="8"/>
  <c r="I554" i="8"/>
  <c r="K554" i="8"/>
  <c r="J578" i="1"/>
  <c r="C556" i="8"/>
  <c r="K555" i="8" l="1"/>
  <c r="I555" i="8"/>
  <c r="L555" i="8"/>
  <c r="J555" i="8"/>
  <c r="N555" i="8"/>
  <c r="J554" i="8"/>
  <c r="N554" i="8"/>
  <c r="J579" i="1"/>
  <c r="C557" i="8"/>
  <c r="F557" i="8" s="1"/>
  <c r="C557" i="10" s="1"/>
  <c r="F556" i="8"/>
  <c r="C556" i="10" s="1"/>
  <c r="D556" i="10" s="1"/>
  <c r="C31" i="3"/>
  <c r="D557" i="10" l="1"/>
  <c r="H556" i="8"/>
  <c r="M556" i="8" s="1"/>
  <c r="H557" i="8"/>
  <c r="M557" i="8" s="1"/>
  <c r="I556" i="8"/>
  <c r="N556" i="8" s="1"/>
  <c r="J580" i="1"/>
  <c r="C558" i="8"/>
  <c r="F558" i="8" s="1"/>
  <c r="C558" i="10" s="1"/>
  <c r="D558" i="10" s="1"/>
  <c r="L557" i="8" l="1"/>
  <c r="K557" i="8"/>
  <c r="I557" i="8"/>
  <c r="L556" i="8"/>
  <c r="K556" i="8"/>
  <c r="H558" i="8"/>
  <c r="M558" i="8" s="1"/>
  <c r="J556" i="8"/>
  <c r="D31" i="3" s="1"/>
  <c r="J581" i="1"/>
  <c r="C559" i="8"/>
  <c r="F559" i="8" s="1"/>
  <c r="C559" i="10" s="1"/>
  <c r="D559" i="10" s="1"/>
  <c r="I558" i="8" l="1"/>
  <c r="J558" i="8" s="1"/>
  <c r="J557" i="8"/>
  <c r="N557" i="8"/>
  <c r="L558" i="8"/>
  <c r="H559" i="8"/>
  <c r="K559" i="8" s="1"/>
  <c r="K558" i="8"/>
  <c r="J582" i="1"/>
  <c r="C560" i="8"/>
  <c r="F560" i="8" s="1"/>
  <c r="C560" i="10" s="1"/>
  <c r="D560" i="10" s="1"/>
  <c r="N558" i="8" l="1"/>
  <c r="I559" i="8"/>
  <c r="L559" i="8"/>
  <c r="M559" i="8"/>
  <c r="H560" i="8"/>
  <c r="M560" i="8" s="1"/>
  <c r="J583" i="1"/>
  <c r="C561" i="8"/>
  <c r="F561" i="8" s="1"/>
  <c r="C561" i="10" s="1"/>
  <c r="D561" i="10" s="1"/>
  <c r="J559" i="8" l="1"/>
  <c r="N559" i="8"/>
  <c r="I560" i="8"/>
  <c r="N560" i="8" s="1"/>
  <c r="L560" i="8"/>
  <c r="K560" i="8"/>
  <c r="H561" i="8"/>
  <c r="M561" i="8" s="1"/>
  <c r="J584" i="1"/>
  <c r="C562" i="8"/>
  <c r="F562" i="8" s="1"/>
  <c r="C562" i="10" s="1"/>
  <c r="D562" i="10" s="1"/>
  <c r="J560" i="8" l="1"/>
  <c r="I561" i="8"/>
  <c r="L561" i="8"/>
  <c r="H562" i="8"/>
  <c r="M562" i="8" s="1"/>
  <c r="K561" i="8"/>
  <c r="J585" i="1"/>
  <c r="C563" i="8"/>
  <c r="F563" i="8" s="1"/>
  <c r="C563" i="10" s="1"/>
  <c r="D563" i="10" s="1"/>
  <c r="J561" i="8" l="1"/>
  <c r="N561" i="8"/>
  <c r="I562" i="8"/>
  <c r="H563" i="8"/>
  <c r="M563" i="8" s="1"/>
  <c r="L562" i="8"/>
  <c r="K562" i="8"/>
  <c r="J586" i="1"/>
  <c r="C564" i="8"/>
  <c r="F564" i="8" s="1"/>
  <c r="C564" i="10" s="1"/>
  <c r="D564" i="10" s="1"/>
  <c r="I563" i="8" l="1"/>
  <c r="N563" i="8" s="1"/>
  <c r="L563" i="8"/>
  <c r="K563" i="8"/>
  <c r="J562" i="8"/>
  <c r="N562" i="8"/>
  <c r="H564" i="8"/>
  <c r="M564" i="8" s="1"/>
  <c r="J587" i="1"/>
  <c r="C565" i="8"/>
  <c r="F565" i="8" s="1"/>
  <c r="C565" i="10" s="1"/>
  <c r="D565" i="10" s="1"/>
  <c r="J563" i="8" l="1"/>
  <c r="I564" i="8"/>
  <c r="N564" i="8" s="1"/>
  <c r="H565" i="8"/>
  <c r="M565" i="8" s="1"/>
  <c r="J564" i="8"/>
  <c r="L564" i="8"/>
  <c r="K564" i="8"/>
  <c r="J588" i="1"/>
  <c r="C566" i="8"/>
  <c r="F566" i="8" s="1"/>
  <c r="C566" i="10" s="1"/>
  <c r="D566" i="10" s="1"/>
  <c r="I565" i="8" l="1"/>
  <c r="N565" i="8" s="1"/>
  <c r="L565" i="8"/>
  <c r="K565" i="8"/>
  <c r="J565" i="8"/>
  <c r="H566" i="8"/>
  <c r="M566" i="8" s="1"/>
  <c r="J589" i="1"/>
  <c r="C567" i="8"/>
  <c r="F567" i="8" s="1"/>
  <c r="C567" i="10" s="1"/>
  <c r="D567" i="10" s="1"/>
  <c r="L566" i="8" l="1"/>
  <c r="K566" i="8"/>
  <c r="I566" i="8"/>
  <c r="N566" i="8" s="1"/>
  <c r="H567" i="8"/>
  <c r="M567" i="8" s="1"/>
  <c r="J590" i="1"/>
  <c r="C568" i="8"/>
  <c r="F568" i="8" s="1"/>
  <c r="C568" i="10" s="1"/>
  <c r="D568" i="10" s="1"/>
  <c r="K567" i="8" l="1"/>
  <c r="I567" i="8"/>
  <c r="N567" i="8" s="1"/>
  <c r="L567" i="8"/>
  <c r="J566" i="8"/>
  <c r="H568" i="8"/>
  <c r="I568" i="8" s="1"/>
  <c r="N568" i="8" s="1"/>
  <c r="J591" i="1"/>
  <c r="C569" i="8"/>
  <c r="F569" i="8" s="1"/>
  <c r="C569" i="10" s="1"/>
  <c r="D569" i="10" s="1"/>
  <c r="L568" i="8" l="1"/>
  <c r="J568" i="8"/>
  <c r="K568" i="8"/>
  <c r="M568" i="8"/>
  <c r="J567" i="8"/>
  <c r="H569" i="8"/>
  <c r="M569" i="8" s="1"/>
  <c r="J592" i="1"/>
  <c r="C570" i="8"/>
  <c r="F570" i="8" s="1"/>
  <c r="C570" i="10" s="1"/>
  <c r="D570" i="10" s="1"/>
  <c r="I569" i="8" l="1"/>
  <c r="L569" i="8"/>
  <c r="K569" i="8"/>
  <c r="H570" i="8"/>
  <c r="M570" i="8" s="1"/>
  <c r="J593" i="1"/>
  <c r="C571" i="8"/>
  <c r="F571" i="8" s="1"/>
  <c r="C571" i="10" s="1"/>
  <c r="D571" i="10" s="1"/>
  <c r="L570" i="8" l="1"/>
  <c r="I570" i="8"/>
  <c r="J569" i="8"/>
  <c r="N569" i="8"/>
  <c r="K570" i="8"/>
  <c r="H571" i="8"/>
  <c r="M571" i="8" s="1"/>
  <c r="J594" i="1"/>
  <c r="C572" i="8"/>
  <c r="F572" i="8" s="1"/>
  <c r="C572" i="10" s="1"/>
  <c r="D572" i="10" s="1"/>
  <c r="I571" i="8" l="1"/>
  <c r="K571" i="8"/>
  <c r="J570" i="8"/>
  <c r="N570" i="8"/>
  <c r="L571" i="8"/>
  <c r="H572" i="8"/>
  <c r="M572" i="8" s="1"/>
  <c r="J595" i="1"/>
  <c r="C573" i="8"/>
  <c r="F573" i="8" s="1"/>
  <c r="C573" i="10" s="1"/>
  <c r="D573" i="10" s="1"/>
  <c r="I572" i="8" l="1"/>
  <c r="J572" i="8" s="1"/>
  <c r="K572" i="8"/>
  <c r="L572" i="8"/>
  <c r="J571" i="8"/>
  <c r="N571" i="8"/>
  <c r="H573" i="8"/>
  <c r="M573" i="8" s="1"/>
  <c r="J596" i="1"/>
  <c r="C574" i="8"/>
  <c r="F574" i="8" s="1"/>
  <c r="C574" i="10" s="1"/>
  <c r="D574" i="10" s="1"/>
  <c r="N572" i="8" l="1"/>
  <c r="I573" i="8"/>
  <c r="L573" i="8"/>
  <c r="H574" i="8"/>
  <c r="M574" i="8" s="1"/>
  <c r="K573" i="8"/>
  <c r="J597" i="1"/>
  <c r="C575" i="8"/>
  <c r="F575" i="8" s="1"/>
  <c r="C575" i="10" s="1"/>
  <c r="D575" i="10" s="1"/>
  <c r="L574" i="8" l="1"/>
  <c r="I574" i="8"/>
  <c r="N574" i="8" s="1"/>
  <c r="J573" i="8"/>
  <c r="N573" i="8"/>
  <c r="K574" i="8"/>
  <c r="H575" i="8"/>
  <c r="M575" i="8" s="1"/>
  <c r="J598" i="1"/>
  <c r="C576" i="8"/>
  <c r="F576" i="8" s="1"/>
  <c r="C576" i="10" s="1"/>
  <c r="D576" i="10" s="1"/>
  <c r="J574" i="8" l="1"/>
  <c r="I575" i="8"/>
  <c r="L575" i="8"/>
  <c r="H576" i="8"/>
  <c r="M576" i="8" s="1"/>
  <c r="K575" i="8"/>
  <c r="J599" i="1"/>
  <c r="C577" i="8"/>
  <c r="J575" i="8" l="1"/>
  <c r="N575" i="8"/>
  <c r="I576" i="8"/>
  <c r="L576" i="8"/>
  <c r="K576" i="8"/>
  <c r="F577" i="8"/>
  <c r="C577" i="10" s="1"/>
  <c r="D577" i="10" s="1"/>
  <c r="C32" i="3"/>
  <c r="J600" i="1"/>
  <c r="C578" i="8"/>
  <c r="F578" i="8" s="1"/>
  <c r="C578" i="10" s="1"/>
  <c r="D578" i="10" l="1"/>
  <c r="J576" i="8"/>
  <c r="N576" i="8"/>
  <c r="H578" i="8"/>
  <c r="M578" i="8" s="1"/>
  <c r="H577" i="8"/>
  <c r="M577" i="8" s="1"/>
  <c r="J601" i="1"/>
  <c r="C579" i="8"/>
  <c r="F579" i="8" s="1"/>
  <c r="C579" i="10" s="1"/>
  <c r="D579" i="10" s="1"/>
  <c r="L578" i="8" l="1"/>
  <c r="L577" i="8"/>
  <c r="K578" i="8"/>
  <c r="I578" i="8"/>
  <c r="N578" i="8" s="1"/>
  <c r="K577" i="8"/>
  <c r="I577" i="8"/>
  <c r="N577" i="8" s="1"/>
  <c r="J578" i="8"/>
  <c r="H579" i="8"/>
  <c r="M579" i="8" s="1"/>
  <c r="D32" i="3"/>
  <c r="J577" i="8"/>
  <c r="J602" i="1"/>
  <c r="C580" i="8"/>
  <c r="F580" i="8" s="1"/>
  <c r="C580" i="10" s="1"/>
  <c r="D580" i="10" s="1"/>
  <c r="L579" i="8" l="1"/>
  <c r="I579" i="8"/>
  <c r="H580" i="8"/>
  <c r="M580" i="8" s="1"/>
  <c r="K579" i="8"/>
  <c r="J603" i="1"/>
  <c r="C581" i="8"/>
  <c r="F581" i="8" s="1"/>
  <c r="C581" i="10" s="1"/>
  <c r="D581" i="10" s="1"/>
  <c r="I580" i="8" l="1"/>
  <c r="J579" i="8"/>
  <c r="N579" i="8"/>
  <c r="L580" i="8"/>
  <c r="H581" i="8"/>
  <c r="M581" i="8" s="1"/>
  <c r="K580" i="8"/>
  <c r="J604" i="1"/>
  <c r="C582" i="8"/>
  <c r="F582" i="8" s="1"/>
  <c r="C582" i="10" s="1"/>
  <c r="D582" i="10" s="1"/>
  <c r="J580" i="8" l="1"/>
  <c r="N580" i="8"/>
  <c r="L581" i="8"/>
  <c r="I581" i="8"/>
  <c r="K581" i="8"/>
  <c r="H582" i="8"/>
  <c r="M582" i="8" s="1"/>
  <c r="J605" i="1"/>
  <c r="C583" i="8"/>
  <c r="F583" i="8" s="1"/>
  <c r="C583" i="10" s="1"/>
  <c r="D583" i="10" s="1"/>
  <c r="J581" i="8" l="1"/>
  <c r="N581" i="8"/>
  <c r="I582" i="8"/>
  <c r="L582" i="8"/>
  <c r="K582" i="8"/>
  <c r="H583" i="8"/>
  <c r="M583" i="8" s="1"/>
  <c r="J606" i="1"/>
  <c r="C584" i="8"/>
  <c r="F584" i="8" s="1"/>
  <c r="C584" i="10" s="1"/>
  <c r="D584" i="10" s="1"/>
  <c r="J582" i="8" l="1"/>
  <c r="N582" i="8"/>
  <c r="H584" i="8"/>
  <c r="M584" i="8" s="1"/>
  <c r="L583" i="8"/>
  <c r="I583" i="8"/>
  <c r="N583" i="8" s="1"/>
  <c r="K583" i="8"/>
  <c r="J607" i="1"/>
  <c r="C585" i="8"/>
  <c r="F585" i="8" s="1"/>
  <c r="C585" i="10" s="1"/>
  <c r="D585" i="10" s="1"/>
  <c r="J583" i="8" l="1"/>
  <c r="K584" i="8"/>
  <c r="L584" i="8"/>
  <c r="I584" i="8"/>
  <c r="H585" i="8"/>
  <c r="M585" i="8" s="1"/>
  <c r="J608" i="1"/>
  <c r="C586" i="8"/>
  <c r="F586" i="8" s="1"/>
  <c r="C586" i="10" s="1"/>
  <c r="D586" i="10" s="1"/>
  <c r="I585" i="8" l="1"/>
  <c r="L585" i="8"/>
  <c r="J585" i="8"/>
  <c r="N585" i="8"/>
  <c r="K585" i="8"/>
  <c r="J584" i="8"/>
  <c r="N584" i="8"/>
  <c r="H586" i="8"/>
  <c r="M586" i="8" s="1"/>
  <c r="J609" i="1"/>
  <c r="C587" i="8"/>
  <c r="F587" i="8" s="1"/>
  <c r="C587" i="10" s="1"/>
  <c r="D587" i="10" s="1"/>
  <c r="I586" i="8" l="1"/>
  <c r="L586" i="8"/>
  <c r="K586" i="8"/>
  <c r="H587" i="8"/>
  <c r="M587" i="8" s="1"/>
  <c r="J610" i="1"/>
  <c r="C588" i="8"/>
  <c r="F588" i="8" s="1"/>
  <c r="C588" i="10" s="1"/>
  <c r="D588" i="10" s="1"/>
  <c r="J586" i="8" l="1"/>
  <c r="N586" i="8"/>
  <c r="I587" i="8"/>
  <c r="L587" i="8"/>
  <c r="H588" i="8"/>
  <c r="M588" i="8" s="1"/>
  <c r="K587" i="8"/>
  <c r="J611" i="1"/>
  <c r="C589" i="8"/>
  <c r="F589" i="8" s="1"/>
  <c r="C589" i="10" s="1"/>
  <c r="D589" i="10" s="1"/>
  <c r="J587" i="8" l="1"/>
  <c r="N587" i="8"/>
  <c r="I588" i="8"/>
  <c r="K588" i="8"/>
  <c r="L588" i="8"/>
  <c r="H589" i="8"/>
  <c r="J612" i="1"/>
  <c r="C590" i="8"/>
  <c r="F590" i="8" s="1"/>
  <c r="C590" i="10" s="1"/>
  <c r="D590" i="10" s="1"/>
  <c r="J588" i="8" l="1"/>
  <c r="N588" i="8"/>
  <c r="I589" i="8"/>
  <c r="L589" i="8"/>
  <c r="K589" i="8"/>
  <c r="M589" i="8"/>
  <c r="H590" i="8"/>
  <c r="M590" i="8" s="1"/>
  <c r="J613" i="1"/>
  <c r="C591" i="8"/>
  <c r="F591" i="8" s="1"/>
  <c r="C591" i="10" s="1"/>
  <c r="D591" i="10" s="1"/>
  <c r="J589" i="8" l="1"/>
  <c r="N589" i="8"/>
  <c r="I590" i="8"/>
  <c r="K590" i="8"/>
  <c r="L590" i="8"/>
  <c r="H591" i="8"/>
  <c r="M591" i="8" s="1"/>
  <c r="J614" i="1"/>
  <c r="C592" i="8"/>
  <c r="F592" i="8" s="1"/>
  <c r="C592" i="10" s="1"/>
  <c r="D592" i="10" s="1"/>
  <c r="J590" i="8" l="1"/>
  <c r="N590" i="8"/>
  <c r="I591" i="8"/>
  <c r="L591" i="8"/>
  <c r="K591" i="8"/>
  <c r="H592" i="8"/>
  <c r="M592" i="8" s="1"/>
  <c r="J615" i="1"/>
  <c r="C593" i="8"/>
  <c r="F593" i="8" s="1"/>
  <c r="C593" i="10" s="1"/>
  <c r="D593" i="10" s="1"/>
  <c r="J591" i="8" l="1"/>
  <c r="N591" i="8"/>
  <c r="I592" i="8"/>
  <c r="L592" i="8"/>
  <c r="K592" i="8"/>
  <c r="H593" i="8"/>
  <c r="K593" i="8" s="1"/>
  <c r="J616" i="1"/>
  <c r="C594" i="8"/>
  <c r="F594" i="8" s="1"/>
  <c r="C594" i="10" s="1"/>
  <c r="D594" i="10" s="1"/>
  <c r="J592" i="8" l="1"/>
  <c r="N592" i="8"/>
  <c r="H594" i="8"/>
  <c r="M594" i="8" s="1"/>
  <c r="I593" i="8"/>
  <c r="L593" i="8"/>
  <c r="M593" i="8"/>
  <c r="J617" i="1"/>
  <c r="C595" i="8"/>
  <c r="F595" i="8" s="1"/>
  <c r="C595" i="10" s="1"/>
  <c r="D595" i="10" s="1"/>
  <c r="L594" i="8" l="1"/>
  <c r="I594" i="8"/>
  <c r="J593" i="8"/>
  <c r="N593" i="8"/>
  <c r="K594" i="8"/>
  <c r="H595" i="8"/>
  <c r="M595" i="8" s="1"/>
  <c r="J618" i="1"/>
  <c r="C596" i="8"/>
  <c r="F596" i="8" s="1"/>
  <c r="C596" i="10" s="1"/>
  <c r="D596" i="10" s="1"/>
  <c r="I595" i="8" l="1"/>
  <c r="N595" i="8" s="1"/>
  <c r="J594" i="8"/>
  <c r="N594" i="8"/>
  <c r="L595" i="8"/>
  <c r="K595" i="8"/>
  <c r="H596" i="8"/>
  <c r="M596" i="8" s="1"/>
  <c r="J619" i="1"/>
  <c r="C597" i="8"/>
  <c r="F597" i="8" s="1"/>
  <c r="C597" i="10" s="1"/>
  <c r="D597" i="10" s="1"/>
  <c r="I596" i="8" l="1"/>
  <c r="N596" i="8" s="1"/>
  <c r="J595" i="8"/>
  <c r="L596" i="8"/>
  <c r="K596" i="8"/>
  <c r="H597" i="8"/>
  <c r="K597" i="8" s="1"/>
  <c r="J620" i="1"/>
  <c r="C598" i="8"/>
  <c r="F598" i="8" s="1"/>
  <c r="C598" i="10" s="1"/>
  <c r="D598" i="10" s="1"/>
  <c r="M597" i="8" l="1"/>
  <c r="I597" i="8"/>
  <c r="N597" i="8" s="1"/>
  <c r="L597" i="8"/>
  <c r="J596" i="8"/>
  <c r="H598" i="8"/>
  <c r="M598" i="8" s="1"/>
  <c r="J621" i="1"/>
  <c r="C599" i="8"/>
  <c r="J597" i="8" l="1"/>
  <c r="I598" i="8"/>
  <c r="K598" i="8"/>
  <c r="L598" i="8"/>
  <c r="C33" i="3"/>
  <c r="F599" i="8"/>
  <c r="C599" i="10" s="1"/>
  <c r="D599" i="10" s="1"/>
  <c r="J622" i="1"/>
  <c r="C600" i="8"/>
  <c r="F600" i="8" s="1"/>
  <c r="C600" i="10" s="1"/>
  <c r="D600" i="10" s="1"/>
  <c r="J598" i="8" l="1"/>
  <c r="N598" i="8"/>
  <c r="H600" i="8"/>
  <c r="M600" i="8" s="1"/>
  <c r="H599" i="8"/>
  <c r="M599" i="8" s="1"/>
  <c r="J623" i="1"/>
  <c r="C601" i="8"/>
  <c r="F601" i="8" s="1"/>
  <c r="C601" i="10" s="1"/>
  <c r="D601" i="10" s="1"/>
  <c r="I599" i="8" l="1"/>
  <c r="N599" i="8" s="1"/>
  <c r="L599" i="8"/>
  <c r="H601" i="8"/>
  <c r="I601" i="8" s="1"/>
  <c r="N601" i="8" s="1"/>
  <c r="I600" i="8"/>
  <c r="K599" i="8"/>
  <c r="L600" i="8"/>
  <c r="K600" i="8"/>
  <c r="K601" i="8"/>
  <c r="L601" i="8"/>
  <c r="J624" i="1"/>
  <c r="C602" i="8"/>
  <c r="F602" i="8" s="1"/>
  <c r="C602" i="10" s="1"/>
  <c r="D602" i="10" s="1"/>
  <c r="J600" i="8" l="1"/>
  <c r="N600" i="8"/>
  <c r="J599" i="8"/>
  <c r="D33" i="3" s="1"/>
  <c r="M601" i="8"/>
  <c r="J601" i="8"/>
  <c r="H602" i="8"/>
  <c r="M602" i="8" s="1"/>
  <c r="J625" i="1"/>
  <c r="C603" i="8"/>
  <c r="F603" i="8" s="1"/>
  <c r="C603" i="10" s="1"/>
  <c r="D603" i="10" s="1"/>
  <c r="I602" i="8" l="1"/>
  <c r="L602" i="8"/>
  <c r="K602" i="8"/>
  <c r="H603" i="8"/>
  <c r="M603" i="8" s="1"/>
  <c r="J626" i="1"/>
  <c r="C604" i="8"/>
  <c r="F604" i="8" s="1"/>
  <c r="C604" i="10" s="1"/>
  <c r="D604" i="10" s="1"/>
  <c r="L603" i="8" l="1"/>
  <c r="I603" i="8"/>
  <c r="K603" i="8"/>
  <c r="J602" i="8"/>
  <c r="N602" i="8"/>
  <c r="H604" i="8"/>
  <c r="M604" i="8" s="1"/>
  <c r="J627" i="1"/>
  <c r="C605" i="8"/>
  <c r="F605" i="8" s="1"/>
  <c r="C605" i="10" s="1"/>
  <c r="D605" i="10" s="1"/>
  <c r="I604" i="8" l="1"/>
  <c r="N604" i="8" s="1"/>
  <c r="L604" i="8"/>
  <c r="J603" i="8"/>
  <c r="N603" i="8"/>
  <c r="H605" i="8"/>
  <c r="M605" i="8" s="1"/>
  <c r="K604" i="8"/>
  <c r="J628" i="1"/>
  <c r="C606" i="8"/>
  <c r="F606" i="8" s="1"/>
  <c r="C606" i="10" s="1"/>
  <c r="D606" i="10" s="1"/>
  <c r="I605" i="8" l="1"/>
  <c r="L605" i="8"/>
  <c r="K605" i="8"/>
  <c r="J604" i="8"/>
  <c r="H606" i="8"/>
  <c r="M606" i="8" s="1"/>
  <c r="J629" i="1"/>
  <c r="C607" i="8"/>
  <c r="F607" i="8" s="1"/>
  <c r="C607" i="10" s="1"/>
  <c r="D607" i="10" s="1"/>
  <c r="I606" i="8" l="1"/>
  <c r="N606" i="8" s="1"/>
  <c r="J605" i="8"/>
  <c r="N605" i="8"/>
  <c r="L606" i="8"/>
  <c r="K606" i="8"/>
  <c r="H607" i="8"/>
  <c r="M607" i="8" s="1"/>
  <c r="J630" i="1"/>
  <c r="C608" i="8"/>
  <c r="F608" i="8" s="1"/>
  <c r="C608" i="10" s="1"/>
  <c r="D608" i="10" s="1"/>
  <c r="J606" i="8" l="1"/>
  <c r="I607" i="8"/>
  <c r="L607" i="8"/>
  <c r="K607" i="8"/>
  <c r="H608" i="8"/>
  <c r="M608" i="8" s="1"/>
  <c r="J631" i="1"/>
  <c r="C609" i="8"/>
  <c r="F609" i="8" s="1"/>
  <c r="C609" i="10" s="1"/>
  <c r="D609" i="10" s="1"/>
  <c r="L608" i="8" l="1"/>
  <c r="J607" i="8"/>
  <c r="N607" i="8"/>
  <c r="I608" i="8"/>
  <c r="K608" i="8"/>
  <c r="H609" i="8"/>
  <c r="M609" i="8" s="1"/>
  <c r="J632" i="1"/>
  <c r="C610" i="8"/>
  <c r="F610" i="8" s="1"/>
  <c r="C610" i="10" s="1"/>
  <c r="D610" i="10" s="1"/>
  <c r="J608" i="8" l="1"/>
  <c r="N608" i="8"/>
  <c r="I609" i="8"/>
  <c r="L609" i="8"/>
  <c r="K609" i="8"/>
  <c r="H610" i="8"/>
  <c r="M610" i="8" s="1"/>
  <c r="J633" i="1"/>
  <c r="C611" i="8"/>
  <c r="F611" i="8" s="1"/>
  <c r="C611" i="10" s="1"/>
  <c r="D611" i="10" s="1"/>
  <c r="J609" i="8" l="1"/>
  <c r="N609" i="8"/>
  <c r="I610" i="8"/>
  <c r="L610" i="8"/>
  <c r="K610" i="8"/>
  <c r="H611" i="8"/>
  <c r="M611" i="8" s="1"/>
  <c r="J634" i="1"/>
  <c r="C612" i="8"/>
  <c r="F612" i="8" s="1"/>
  <c r="C612" i="10" s="1"/>
  <c r="D612" i="10" s="1"/>
  <c r="J610" i="8" l="1"/>
  <c r="N610" i="8"/>
  <c r="I611" i="8"/>
  <c r="L611" i="8"/>
  <c r="K611" i="8"/>
  <c r="H612" i="8"/>
  <c r="K612" i="8" s="1"/>
  <c r="J635" i="1"/>
  <c r="C613" i="8"/>
  <c r="F613" i="8" s="1"/>
  <c r="C613" i="10" s="1"/>
  <c r="D613" i="10" s="1"/>
  <c r="I612" i="8" l="1"/>
  <c r="N612" i="8" s="1"/>
  <c r="M612" i="8"/>
  <c r="L612" i="8"/>
  <c r="J611" i="8"/>
  <c r="N611" i="8"/>
  <c r="H613" i="8"/>
  <c r="M613" i="8" s="1"/>
  <c r="J636" i="1"/>
  <c r="C614" i="8"/>
  <c r="F614" i="8" s="1"/>
  <c r="C614" i="10" s="1"/>
  <c r="D614" i="10" s="1"/>
  <c r="J612" i="8" l="1"/>
  <c r="L613" i="8"/>
  <c r="I613" i="8"/>
  <c r="N613" i="8" s="1"/>
  <c r="K613" i="8"/>
  <c r="H614" i="8"/>
  <c r="M614" i="8" s="1"/>
  <c r="J637" i="1"/>
  <c r="C615" i="8"/>
  <c r="F615" i="8" s="1"/>
  <c r="C615" i="10" s="1"/>
  <c r="D615" i="10" s="1"/>
  <c r="J613" i="8" l="1"/>
  <c r="I614" i="8"/>
  <c r="H615" i="8"/>
  <c r="M615" i="8" s="1"/>
  <c r="L614" i="8"/>
  <c r="K614" i="8"/>
  <c r="J638" i="1"/>
  <c r="C616" i="8"/>
  <c r="F616" i="8" s="1"/>
  <c r="C616" i="10" s="1"/>
  <c r="D616" i="10" s="1"/>
  <c r="I615" i="8" l="1"/>
  <c r="K615" i="8"/>
  <c r="L615" i="8"/>
  <c r="J614" i="8"/>
  <c r="N614" i="8"/>
  <c r="H616" i="8"/>
  <c r="M616" i="8" s="1"/>
  <c r="J639" i="1"/>
  <c r="C617" i="8"/>
  <c r="F617" i="8" s="1"/>
  <c r="C617" i="10" s="1"/>
  <c r="D617" i="10" s="1"/>
  <c r="N615" i="8" l="1"/>
  <c r="J615" i="8"/>
  <c r="I616" i="8"/>
  <c r="L616" i="8"/>
  <c r="H617" i="8"/>
  <c r="M617" i="8" s="1"/>
  <c r="K616" i="8"/>
  <c r="J640" i="1"/>
  <c r="C618" i="8"/>
  <c r="F618" i="8" s="1"/>
  <c r="C618" i="10" s="1"/>
  <c r="D618" i="10" s="1"/>
  <c r="J616" i="8" l="1"/>
  <c r="N616" i="8"/>
  <c r="I617" i="8"/>
  <c r="L617" i="8"/>
  <c r="K617" i="8"/>
  <c r="H618" i="8"/>
  <c r="M618" i="8" s="1"/>
  <c r="J641" i="1"/>
  <c r="C619" i="8"/>
  <c r="F619" i="8" s="1"/>
  <c r="C619" i="10" s="1"/>
  <c r="D619" i="10" s="1"/>
  <c r="J617" i="8" l="1"/>
  <c r="N617" i="8"/>
  <c r="L618" i="8"/>
  <c r="H619" i="8"/>
  <c r="M619" i="8" s="1"/>
  <c r="I618" i="8"/>
  <c r="K618" i="8"/>
  <c r="J642" i="1"/>
  <c r="C620" i="8"/>
  <c r="F620" i="8" s="1"/>
  <c r="C620" i="10" s="1"/>
  <c r="D620" i="10" s="1"/>
  <c r="L619" i="8" l="1"/>
  <c r="J618" i="8"/>
  <c r="N618" i="8"/>
  <c r="I619" i="8"/>
  <c r="K619" i="8"/>
  <c r="H620" i="8"/>
  <c r="M620" i="8" s="1"/>
  <c r="J643" i="1"/>
  <c r="C621" i="8"/>
  <c r="I620" i="8" l="1"/>
  <c r="J619" i="8"/>
  <c r="N619" i="8"/>
  <c r="L620" i="8"/>
  <c r="K620" i="8"/>
  <c r="C34" i="3"/>
  <c r="F621" i="8"/>
  <c r="C621" i="10" s="1"/>
  <c r="D621" i="10" s="1"/>
  <c r="J644" i="1"/>
  <c r="C622" i="8"/>
  <c r="F622" i="8" s="1"/>
  <c r="C622" i="10" s="1"/>
  <c r="D622" i="10" l="1"/>
  <c r="J620" i="8"/>
  <c r="N620" i="8"/>
  <c r="H622" i="8"/>
  <c r="M622" i="8" s="1"/>
  <c r="H621" i="8"/>
  <c r="M621" i="8" s="1"/>
  <c r="J645" i="1"/>
  <c r="C623" i="8"/>
  <c r="F623" i="8" s="1"/>
  <c r="C623" i="10" s="1"/>
  <c r="D623" i="10" s="1"/>
  <c r="I622" i="8" l="1"/>
  <c r="I621" i="8"/>
  <c r="N621" i="8" s="1"/>
  <c r="K621" i="8"/>
  <c r="L621" i="8"/>
  <c r="K622" i="8"/>
  <c r="L622" i="8"/>
  <c r="H623" i="8"/>
  <c r="M623" i="8" s="1"/>
  <c r="J646" i="1"/>
  <c r="C624" i="8"/>
  <c r="F624" i="8" s="1"/>
  <c r="C624" i="10" s="1"/>
  <c r="D624" i="10" s="1"/>
  <c r="J621" i="8" l="1"/>
  <c r="D34" i="3" s="1"/>
  <c r="J622" i="8"/>
  <c r="N622" i="8"/>
  <c r="I623" i="8"/>
  <c r="L623" i="8"/>
  <c r="K623" i="8"/>
  <c r="H624" i="8"/>
  <c r="L624" i="8" s="1"/>
  <c r="J647" i="1"/>
  <c r="C625" i="8"/>
  <c r="F625" i="8" s="1"/>
  <c r="C625" i="10" s="1"/>
  <c r="D625" i="10" s="1"/>
  <c r="I624" i="8" l="1"/>
  <c r="M624" i="8"/>
  <c r="K624" i="8"/>
  <c r="J623" i="8"/>
  <c r="N623" i="8"/>
  <c r="H625" i="8"/>
  <c r="M625" i="8" s="1"/>
  <c r="J648" i="1"/>
  <c r="C626" i="8"/>
  <c r="F626" i="8" s="1"/>
  <c r="C626" i="10" s="1"/>
  <c r="D626" i="10" s="1"/>
  <c r="I625" i="8" l="1"/>
  <c r="J624" i="8"/>
  <c r="N624" i="8"/>
  <c r="L625" i="8"/>
  <c r="K625" i="8"/>
  <c r="H626" i="8"/>
  <c r="M626" i="8" s="1"/>
  <c r="J649" i="1"/>
  <c r="C627" i="8"/>
  <c r="F627" i="8" s="1"/>
  <c r="C627" i="10" s="1"/>
  <c r="D627" i="10" s="1"/>
  <c r="J625" i="8" l="1"/>
  <c r="N625" i="8"/>
  <c r="I626" i="8"/>
  <c r="L626" i="8"/>
  <c r="K626" i="8"/>
  <c r="H627" i="8"/>
  <c r="M627" i="8" s="1"/>
  <c r="J650" i="1"/>
  <c r="C628" i="8"/>
  <c r="F628" i="8" s="1"/>
  <c r="C628" i="10" s="1"/>
  <c r="D628" i="10" s="1"/>
  <c r="J626" i="8" l="1"/>
  <c r="N626" i="8"/>
  <c r="I627" i="8"/>
  <c r="N627" i="8" s="1"/>
  <c r="L627" i="8"/>
  <c r="K627" i="8"/>
  <c r="H628" i="8"/>
  <c r="M628" i="8" s="1"/>
  <c r="J651" i="1"/>
  <c r="C629" i="8"/>
  <c r="F629" i="8" s="1"/>
  <c r="C629" i="10" s="1"/>
  <c r="D629" i="10" s="1"/>
  <c r="J627" i="8" l="1"/>
  <c r="K628" i="8"/>
  <c r="I628" i="8"/>
  <c r="L628" i="8"/>
  <c r="H629" i="8"/>
  <c r="M629" i="8" s="1"/>
  <c r="J652" i="1"/>
  <c r="C630" i="8"/>
  <c r="F630" i="8" s="1"/>
  <c r="C630" i="10" s="1"/>
  <c r="D630" i="10" s="1"/>
  <c r="J628" i="8" l="1"/>
  <c r="N628" i="8"/>
  <c r="I629" i="8"/>
  <c r="K629" i="8"/>
  <c r="H630" i="8"/>
  <c r="M630" i="8" s="1"/>
  <c r="L629" i="8"/>
  <c r="J653" i="1"/>
  <c r="C631" i="8"/>
  <c r="F631" i="8" s="1"/>
  <c r="C631" i="10" s="1"/>
  <c r="D631" i="10" s="1"/>
  <c r="I630" i="8" l="1"/>
  <c r="J629" i="8"/>
  <c r="N629" i="8"/>
  <c r="L630" i="8"/>
  <c r="K630" i="8"/>
  <c r="H631" i="8"/>
  <c r="M631" i="8" s="1"/>
  <c r="J654" i="1"/>
  <c r="C632" i="8"/>
  <c r="F632" i="8" s="1"/>
  <c r="C632" i="10" s="1"/>
  <c r="D632" i="10" s="1"/>
  <c r="L631" i="8" l="1"/>
  <c r="I631" i="8"/>
  <c r="K631" i="8"/>
  <c r="J630" i="8"/>
  <c r="N630" i="8"/>
  <c r="H632" i="8"/>
  <c r="M632" i="8" s="1"/>
  <c r="J655" i="1"/>
  <c r="C633" i="8"/>
  <c r="F633" i="8" s="1"/>
  <c r="C633" i="10" s="1"/>
  <c r="D633" i="10" s="1"/>
  <c r="I632" i="8" l="1"/>
  <c r="J631" i="8"/>
  <c r="N631" i="8"/>
  <c r="L632" i="8"/>
  <c r="K632" i="8"/>
  <c r="H633" i="8"/>
  <c r="M633" i="8" s="1"/>
  <c r="J656" i="1"/>
  <c r="C634" i="8"/>
  <c r="F634" i="8" s="1"/>
  <c r="C634" i="10" s="1"/>
  <c r="D634" i="10" s="1"/>
  <c r="J632" i="8" l="1"/>
  <c r="N632" i="8"/>
  <c r="I633" i="8"/>
  <c r="L633" i="8"/>
  <c r="H634" i="8"/>
  <c r="M634" i="8" s="1"/>
  <c r="K633" i="8"/>
  <c r="J657" i="1"/>
  <c r="C635" i="8"/>
  <c r="F635" i="8" s="1"/>
  <c r="C635" i="10" s="1"/>
  <c r="D635" i="10" s="1"/>
  <c r="I634" i="8" l="1"/>
  <c r="J633" i="8"/>
  <c r="N633" i="8"/>
  <c r="L634" i="8"/>
  <c r="K634" i="8"/>
  <c r="H635" i="8"/>
  <c r="M635" i="8" s="1"/>
  <c r="J658" i="1"/>
  <c r="C636" i="8"/>
  <c r="F636" i="8" s="1"/>
  <c r="C636" i="10" s="1"/>
  <c r="D636" i="10" s="1"/>
  <c r="I635" i="8" l="1"/>
  <c r="J634" i="8"/>
  <c r="N634" i="8"/>
  <c r="L635" i="8"/>
  <c r="K635" i="8"/>
  <c r="H636" i="8"/>
  <c r="M636" i="8" s="1"/>
  <c r="J659" i="1"/>
  <c r="C637" i="8"/>
  <c r="F637" i="8" s="1"/>
  <c r="C637" i="10" s="1"/>
  <c r="D637" i="10" s="1"/>
  <c r="J635" i="8" l="1"/>
  <c r="N635" i="8"/>
  <c r="K636" i="8"/>
  <c r="I636" i="8"/>
  <c r="L636" i="8"/>
  <c r="H637" i="8"/>
  <c r="M637" i="8" s="1"/>
  <c r="J660" i="1"/>
  <c r="C638" i="8"/>
  <c r="F638" i="8" s="1"/>
  <c r="C638" i="10" s="1"/>
  <c r="D638" i="10" s="1"/>
  <c r="I637" i="8" l="1"/>
  <c r="N637" i="8" s="1"/>
  <c r="J636" i="8"/>
  <c r="N636" i="8"/>
  <c r="L637" i="8"/>
  <c r="K637" i="8"/>
  <c r="H638" i="8"/>
  <c r="M638" i="8" s="1"/>
  <c r="J661" i="1"/>
  <c r="C639" i="8"/>
  <c r="F639" i="8" s="1"/>
  <c r="C639" i="10" s="1"/>
  <c r="D639" i="10" s="1"/>
  <c r="J637" i="8" l="1"/>
  <c r="I638" i="8"/>
  <c r="L638" i="8"/>
  <c r="K638" i="8"/>
  <c r="H639" i="8"/>
  <c r="M639" i="8" s="1"/>
  <c r="J662" i="1"/>
  <c r="C640" i="8"/>
  <c r="F640" i="8" s="1"/>
  <c r="C640" i="10" s="1"/>
  <c r="D640" i="10" s="1"/>
  <c r="J638" i="8" l="1"/>
  <c r="N638" i="8"/>
  <c r="I639" i="8"/>
  <c r="L639" i="8"/>
  <c r="K639" i="8"/>
  <c r="H640" i="8"/>
  <c r="M640" i="8" s="1"/>
  <c r="J663" i="1"/>
  <c r="C641" i="8"/>
  <c r="F641" i="8" s="1"/>
  <c r="C641" i="10" s="1"/>
  <c r="D641" i="10" s="1"/>
  <c r="J639" i="8" l="1"/>
  <c r="N639" i="8"/>
  <c r="I640" i="8"/>
  <c r="N640" i="8" s="1"/>
  <c r="H641" i="8"/>
  <c r="M641" i="8" s="1"/>
  <c r="L640" i="8"/>
  <c r="K640" i="8"/>
  <c r="K641" i="8"/>
  <c r="L641" i="8"/>
  <c r="I641" i="8"/>
  <c r="J664" i="1"/>
  <c r="C642" i="8"/>
  <c r="J641" i="8" l="1"/>
  <c r="N641" i="8"/>
  <c r="J640" i="8"/>
  <c r="C35" i="3"/>
  <c r="F642" i="8"/>
  <c r="C642" i="10" s="1"/>
  <c r="D642" i="10" s="1"/>
  <c r="J665" i="1"/>
  <c r="C643" i="8"/>
  <c r="F643" i="8" s="1"/>
  <c r="C643" i="10" s="1"/>
  <c r="D643" i="10" l="1"/>
  <c r="H643" i="8"/>
  <c r="M643" i="8" s="1"/>
  <c r="H642" i="8"/>
  <c r="M642" i="8" s="1"/>
  <c r="J666" i="1"/>
  <c r="C644" i="8"/>
  <c r="F644" i="8" s="1"/>
  <c r="C644" i="10" s="1"/>
  <c r="D644" i="10" s="1"/>
  <c r="L642" i="8" l="1"/>
  <c r="K642" i="8"/>
  <c r="I642" i="8"/>
  <c r="N642" i="8" s="1"/>
  <c r="L643" i="8"/>
  <c r="K643" i="8"/>
  <c r="I643" i="8"/>
  <c r="H644" i="8"/>
  <c r="M644" i="8" s="1"/>
  <c r="D35" i="3"/>
  <c r="J642" i="8"/>
  <c r="J667" i="1"/>
  <c r="C645" i="8"/>
  <c r="F645" i="8" s="1"/>
  <c r="C645" i="10" s="1"/>
  <c r="D645" i="10" s="1"/>
  <c r="J643" i="8" l="1"/>
  <c r="N643" i="8"/>
  <c r="I644" i="8"/>
  <c r="H645" i="8"/>
  <c r="L645" i="8" s="1"/>
  <c r="K644" i="8"/>
  <c r="L644" i="8"/>
  <c r="J668" i="1"/>
  <c r="C646" i="8"/>
  <c r="F646" i="8" s="1"/>
  <c r="C646" i="10" s="1"/>
  <c r="D646" i="10" s="1"/>
  <c r="K645" i="8" l="1"/>
  <c r="M645" i="8"/>
  <c r="J644" i="8"/>
  <c r="N644" i="8"/>
  <c r="I645" i="8"/>
  <c r="H646" i="8"/>
  <c r="M646" i="8" s="1"/>
  <c r="J669" i="1"/>
  <c r="C647" i="8"/>
  <c r="F647" i="8" s="1"/>
  <c r="C647" i="10" s="1"/>
  <c r="D647" i="10" s="1"/>
  <c r="J645" i="8" l="1"/>
  <c r="N645" i="8"/>
  <c r="H647" i="8"/>
  <c r="M647" i="8" s="1"/>
  <c r="I646" i="8"/>
  <c r="L646" i="8"/>
  <c r="K646" i="8"/>
  <c r="J670" i="1"/>
  <c r="C648" i="8"/>
  <c r="F648" i="8" s="1"/>
  <c r="C648" i="10" s="1"/>
  <c r="D648" i="10" s="1"/>
  <c r="K647" i="8" l="1"/>
  <c r="I647" i="8"/>
  <c r="N647" i="8" s="1"/>
  <c r="L647" i="8"/>
  <c r="J646" i="8"/>
  <c r="N646" i="8"/>
  <c r="H648" i="8"/>
  <c r="M648" i="8" s="1"/>
  <c r="J671" i="1"/>
  <c r="C649" i="8"/>
  <c r="F649" i="8" s="1"/>
  <c r="C649" i="10" s="1"/>
  <c r="D649" i="10" s="1"/>
  <c r="J647" i="8" l="1"/>
  <c r="I648" i="8"/>
  <c r="N648" i="8" s="1"/>
  <c r="K648" i="8"/>
  <c r="J648" i="8"/>
  <c r="L648" i="8"/>
  <c r="H649" i="8"/>
  <c r="K649" i="8" s="1"/>
  <c r="J672" i="1"/>
  <c r="C650" i="8"/>
  <c r="F650" i="8" s="1"/>
  <c r="C650" i="10" s="1"/>
  <c r="D650" i="10" s="1"/>
  <c r="M649" i="8" l="1"/>
  <c r="L649" i="8"/>
  <c r="I649" i="8"/>
  <c r="H650" i="8"/>
  <c r="L650" i="8" s="1"/>
  <c r="J673" i="1"/>
  <c r="C651" i="8"/>
  <c r="F651" i="8" s="1"/>
  <c r="C651" i="10" s="1"/>
  <c r="D651" i="10" s="1"/>
  <c r="K650" i="8" l="1"/>
  <c r="M650" i="8"/>
  <c r="I650" i="8"/>
  <c r="N649" i="8"/>
  <c r="J649" i="8"/>
  <c r="H651" i="8"/>
  <c r="M651" i="8" s="1"/>
  <c r="J674" i="1"/>
  <c r="C652" i="8"/>
  <c r="F652" i="8" s="1"/>
  <c r="C652" i="10" s="1"/>
  <c r="D652" i="10" s="1"/>
  <c r="J650" i="8" l="1"/>
  <c r="N650" i="8"/>
  <c r="I651" i="8"/>
  <c r="L651" i="8"/>
  <c r="K651" i="8"/>
  <c r="H652" i="8"/>
  <c r="M652" i="8" s="1"/>
  <c r="J675" i="1"/>
  <c r="C653" i="8"/>
  <c r="F653" i="8" s="1"/>
  <c r="C653" i="10" s="1"/>
  <c r="D653" i="10" s="1"/>
  <c r="J651" i="8" l="1"/>
  <c r="N651" i="8"/>
  <c r="I652" i="8"/>
  <c r="L652" i="8"/>
  <c r="K652" i="8"/>
  <c r="H653" i="8"/>
  <c r="K653" i="8" s="1"/>
  <c r="J676" i="1"/>
  <c r="C654" i="8"/>
  <c r="F654" i="8" s="1"/>
  <c r="C654" i="10" s="1"/>
  <c r="D654" i="10" s="1"/>
  <c r="J652" i="8" l="1"/>
  <c r="N652" i="8"/>
  <c r="I653" i="8"/>
  <c r="L653" i="8"/>
  <c r="M653" i="8"/>
  <c r="H654" i="8"/>
  <c r="M654" i="8" s="1"/>
  <c r="J677" i="1"/>
  <c r="C655" i="8"/>
  <c r="F655" i="8" s="1"/>
  <c r="C655" i="10" s="1"/>
  <c r="D655" i="10" s="1"/>
  <c r="I654" i="8" l="1"/>
  <c r="J653" i="8"/>
  <c r="N653" i="8"/>
  <c r="K654" i="8"/>
  <c r="L654" i="8"/>
  <c r="H655" i="8"/>
  <c r="M655" i="8" s="1"/>
  <c r="J678" i="1"/>
  <c r="C656" i="8"/>
  <c r="F656" i="8" s="1"/>
  <c r="C656" i="10" s="1"/>
  <c r="D656" i="10" s="1"/>
  <c r="L655" i="8" l="1"/>
  <c r="J654" i="8"/>
  <c r="N654" i="8"/>
  <c r="I655" i="8"/>
  <c r="N655" i="8" s="1"/>
  <c r="K655" i="8"/>
  <c r="H656" i="8"/>
  <c r="M656" i="8" s="1"/>
  <c r="J679" i="1"/>
  <c r="C657" i="8"/>
  <c r="F657" i="8" s="1"/>
  <c r="C657" i="10" s="1"/>
  <c r="D657" i="10" s="1"/>
  <c r="J655" i="8" l="1"/>
  <c r="I656" i="8"/>
  <c r="L656" i="8"/>
  <c r="K656" i="8"/>
  <c r="H657" i="8"/>
  <c r="M657" i="8" s="1"/>
  <c r="J680" i="1"/>
  <c r="C658" i="8"/>
  <c r="F658" i="8" s="1"/>
  <c r="C658" i="10" s="1"/>
  <c r="D658" i="10" s="1"/>
  <c r="J656" i="8" l="1"/>
  <c r="N656" i="8"/>
  <c r="I657" i="8"/>
  <c r="L657" i="8"/>
  <c r="K657" i="8"/>
  <c r="H658" i="8"/>
  <c r="L658" i="8" s="1"/>
  <c r="J681" i="1"/>
  <c r="C659" i="8"/>
  <c r="F659" i="8" s="1"/>
  <c r="C659" i="10" s="1"/>
  <c r="D659" i="10" s="1"/>
  <c r="M658" i="8" l="1"/>
  <c r="K658" i="8"/>
  <c r="J657" i="8"/>
  <c r="N657" i="8"/>
  <c r="I658" i="8"/>
  <c r="H659" i="8"/>
  <c r="M659" i="8" s="1"/>
  <c r="J682" i="1"/>
  <c r="C660" i="8"/>
  <c r="F660" i="8" s="1"/>
  <c r="C660" i="10" s="1"/>
  <c r="D660" i="10" s="1"/>
  <c r="I659" i="8" l="1"/>
  <c r="N659" i="8" s="1"/>
  <c r="J658" i="8"/>
  <c r="N658" i="8"/>
  <c r="L659" i="8"/>
  <c r="K659" i="8"/>
  <c r="H660" i="8"/>
  <c r="M660" i="8" s="1"/>
  <c r="J683" i="1"/>
  <c r="C661" i="8"/>
  <c r="F661" i="8" s="1"/>
  <c r="C661" i="10" s="1"/>
  <c r="D661" i="10" s="1"/>
  <c r="J659" i="8" l="1"/>
  <c r="I660" i="8"/>
  <c r="L660" i="8"/>
  <c r="H661" i="8"/>
  <c r="M661" i="8" s="1"/>
  <c r="K660" i="8"/>
  <c r="J684" i="1"/>
  <c r="C662" i="8"/>
  <c r="F662" i="8" s="1"/>
  <c r="C662" i="10" s="1"/>
  <c r="D662" i="10" s="1"/>
  <c r="J660" i="8" l="1"/>
  <c r="N660" i="8"/>
  <c r="I661" i="8"/>
  <c r="L661" i="8"/>
  <c r="K661" i="8"/>
  <c r="H662" i="8"/>
  <c r="K662" i="8" s="1"/>
  <c r="J685" i="1"/>
  <c r="C663" i="8"/>
  <c r="I662" i="8" l="1"/>
  <c r="L662" i="8"/>
  <c r="J661" i="8"/>
  <c r="N661" i="8"/>
  <c r="M662" i="8"/>
  <c r="F663" i="8"/>
  <c r="C663" i="10" s="1"/>
  <c r="D663" i="10" s="1"/>
  <c r="C36" i="3"/>
  <c r="J686" i="1"/>
  <c r="C664" i="8"/>
  <c r="F664" i="8" s="1"/>
  <c r="C664" i="10" s="1"/>
  <c r="D664" i="10" l="1"/>
  <c r="J662" i="8"/>
  <c r="N662" i="8"/>
  <c r="H664" i="8"/>
  <c r="I664" i="8" s="1"/>
  <c r="N664" i="8" s="1"/>
  <c r="H663" i="8"/>
  <c r="L663" i="8" s="1"/>
  <c r="J687" i="1"/>
  <c r="C665" i="8"/>
  <c r="F665" i="8" s="1"/>
  <c r="C665" i="10" s="1"/>
  <c r="D665" i="10" s="1"/>
  <c r="L664" i="8" l="1"/>
  <c r="K663" i="8"/>
  <c r="K664" i="8"/>
  <c r="M663" i="8"/>
  <c r="I663" i="8"/>
  <c r="J664" i="8"/>
  <c r="M664" i="8"/>
  <c r="H665" i="8"/>
  <c r="M665" i="8" s="1"/>
  <c r="J688" i="1"/>
  <c r="C666" i="8"/>
  <c r="F666" i="8" s="1"/>
  <c r="C666" i="10" s="1"/>
  <c r="D666" i="10" s="1"/>
  <c r="J663" i="8" l="1"/>
  <c r="D36" i="3" s="1"/>
  <c r="N663" i="8"/>
  <c r="I665" i="8"/>
  <c r="L665" i="8"/>
  <c r="H666" i="8"/>
  <c r="M666" i="8" s="1"/>
  <c r="K665" i="8"/>
  <c r="J689" i="1"/>
  <c r="C667" i="8"/>
  <c r="F667" i="8" s="1"/>
  <c r="C667" i="10" s="1"/>
  <c r="D667" i="10" s="1"/>
  <c r="J665" i="8" l="1"/>
  <c r="N665" i="8"/>
  <c r="L666" i="8"/>
  <c r="I666" i="8"/>
  <c r="K666" i="8"/>
  <c r="H667" i="8"/>
  <c r="M667" i="8" s="1"/>
  <c r="J690" i="1"/>
  <c r="C668" i="8"/>
  <c r="F668" i="8" s="1"/>
  <c r="C668" i="10" s="1"/>
  <c r="D668" i="10" s="1"/>
  <c r="J666" i="8" l="1"/>
  <c r="N666" i="8"/>
  <c r="I667" i="8"/>
  <c r="L667" i="8"/>
  <c r="K667" i="8"/>
  <c r="H668" i="8"/>
  <c r="L668" i="8" s="1"/>
  <c r="J691" i="1"/>
  <c r="C669" i="8"/>
  <c r="F669" i="8" s="1"/>
  <c r="C669" i="10" s="1"/>
  <c r="D669" i="10" s="1"/>
  <c r="J667" i="8" l="1"/>
  <c r="N667" i="8"/>
  <c r="I668" i="8"/>
  <c r="K668" i="8"/>
  <c r="M668" i="8"/>
  <c r="H669" i="8"/>
  <c r="M669" i="8" s="1"/>
  <c r="J692" i="1"/>
  <c r="C670" i="8"/>
  <c r="F670" i="8" s="1"/>
  <c r="C670" i="10" s="1"/>
  <c r="D670" i="10" s="1"/>
  <c r="J668" i="8" l="1"/>
  <c r="N668" i="8"/>
  <c r="L669" i="8"/>
  <c r="H670" i="8"/>
  <c r="M670" i="8" s="1"/>
  <c r="I669" i="8"/>
  <c r="K669" i="8"/>
  <c r="J693" i="1"/>
  <c r="C671" i="8"/>
  <c r="F671" i="8" s="1"/>
  <c r="C671" i="10" s="1"/>
  <c r="D671" i="10" s="1"/>
  <c r="J669" i="8" l="1"/>
  <c r="N669" i="8"/>
  <c r="I670" i="8"/>
  <c r="K670" i="8"/>
  <c r="L670" i="8"/>
  <c r="H671" i="8"/>
  <c r="M671" i="8" s="1"/>
  <c r="J694" i="1"/>
  <c r="C672" i="8"/>
  <c r="F672" i="8" s="1"/>
  <c r="C672" i="10" s="1"/>
  <c r="D672" i="10" s="1"/>
  <c r="I671" i="8" l="1"/>
  <c r="L671" i="8"/>
  <c r="J670" i="8"/>
  <c r="N670" i="8"/>
  <c r="K671" i="8"/>
  <c r="H672" i="8"/>
  <c r="M672" i="8" s="1"/>
  <c r="J695" i="1"/>
  <c r="C673" i="8"/>
  <c r="F673" i="8" s="1"/>
  <c r="C673" i="10" s="1"/>
  <c r="D673" i="10" s="1"/>
  <c r="J671" i="8" l="1"/>
  <c r="N671" i="8"/>
  <c r="I672" i="8"/>
  <c r="H673" i="8"/>
  <c r="M673" i="8" s="1"/>
  <c r="L672" i="8"/>
  <c r="K672" i="8"/>
  <c r="J696" i="1"/>
  <c r="C674" i="8"/>
  <c r="F674" i="8" s="1"/>
  <c r="C674" i="10" s="1"/>
  <c r="D674" i="10" s="1"/>
  <c r="I673" i="8" l="1"/>
  <c r="J673" i="8" s="1"/>
  <c r="K673" i="8"/>
  <c r="L673" i="8"/>
  <c r="J672" i="8"/>
  <c r="N672" i="8"/>
  <c r="H674" i="8"/>
  <c r="M674" i="8" s="1"/>
  <c r="J697" i="1"/>
  <c r="C675" i="8"/>
  <c r="F675" i="8" s="1"/>
  <c r="C675" i="10" s="1"/>
  <c r="D675" i="10" s="1"/>
  <c r="N673" i="8" l="1"/>
  <c r="L674" i="8"/>
  <c r="I674" i="8"/>
  <c r="K674" i="8"/>
  <c r="H675" i="8"/>
  <c r="M675" i="8" s="1"/>
  <c r="J698" i="1"/>
  <c r="C676" i="8"/>
  <c r="F676" i="8" s="1"/>
  <c r="C676" i="10" s="1"/>
  <c r="D676" i="10" s="1"/>
  <c r="L675" i="8" l="1"/>
  <c r="J674" i="8"/>
  <c r="N674" i="8"/>
  <c r="I675" i="8"/>
  <c r="N675" i="8" s="1"/>
  <c r="K675" i="8"/>
  <c r="H676" i="8"/>
  <c r="M676" i="8" s="1"/>
  <c r="J699" i="1"/>
  <c r="C677" i="8"/>
  <c r="F677" i="8" s="1"/>
  <c r="C677" i="10" s="1"/>
  <c r="D677" i="10" s="1"/>
  <c r="I676" i="8" l="1"/>
  <c r="J676" i="8" s="1"/>
  <c r="K676" i="8"/>
  <c r="L676" i="8"/>
  <c r="J675" i="8"/>
  <c r="H677" i="8"/>
  <c r="M677" i="8" s="1"/>
  <c r="J700" i="1"/>
  <c r="C678" i="8"/>
  <c r="F678" i="8" s="1"/>
  <c r="C678" i="10" s="1"/>
  <c r="D678" i="10" s="1"/>
  <c r="N676" i="8" l="1"/>
  <c r="I677" i="8"/>
  <c r="L677" i="8"/>
  <c r="K677" i="8"/>
  <c r="H678" i="8"/>
  <c r="K678" i="8" s="1"/>
  <c r="J701" i="1"/>
  <c r="C679" i="8"/>
  <c r="F679" i="8" s="1"/>
  <c r="C679" i="10" s="1"/>
  <c r="D679" i="10" s="1"/>
  <c r="J677" i="8" l="1"/>
  <c r="N677" i="8"/>
  <c r="I678" i="8"/>
  <c r="H679" i="8"/>
  <c r="M679" i="8" s="1"/>
  <c r="M678" i="8"/>
  <c r="L678" i="8"/>
  <c r="J702" i="1"/>
  <c r="C680" i="8"/>
  <c r="F680" i="8" s="1"/>
  <c r="C680" i="10" s="1"/>
  <c r="D680" i="10" s="1"/>
  <c r="K679" i="8" l="1"/>
  <c r="L679" i="8"/>
  <c r="J678" i="8"/>
  <c r="N678" i="8"/>
  <c r="I679" i="8"/>
  <c r="N679" i="8" s="1"/>
  <c r="H680" i="8"/>
  <c r="M680" i="8" s="1"/>
  <c r="J703" i="1"/>
  <c r="C681" i="8"/>
  <c r="F681" i="8" s="1"/>
  <c r="C681" i="10" s="1"/>
  <c r="D681" i="10" s="1"/>
  <c r="J679" i="8" l="1"/>
  <c r="I680" i="8"/>
  <c r="L680" i="8"/>
  <c r="K680" i="8"/>
  <c r="H681" i="8"/>
  <c r="M681" i="8" s="1"/>
  <c r="J704" i="1"/>
  <c r="C682" i="8"/>
  <c r="F682" i="8" s="1"/>
  <c r="C682" i="10" s="1"/>
  <c r="D682" i="10" s="1"/>
  <c r="J680" i="8" l="1"/>
  <c r="N680" i="8"/>
  <c r="H682" i="8"/>
  <c r="M682" i="8" s="1"/>
  <c r="K681" i="8"/>
  <c r="I681" i="8"/>
  <c r="L681" i="8"/>
  <c r="J705" i="1"/>
  <c r="C683" i="8"/>
  <c r="F683" i="8" s="1"/>
  <c r="C683" i="10" s="1"/>
  <c r="D683" i="10" s="1"/>
  <c r="L682" i="8" l="1"/>
  <c r="I682" i="8"/>
  <c r="J682" i="8" s="1"/>
  <c r="K682" i="8"/>
  <c r="J681" i="8"/>
  <c r="N681" i="8"/>
  <c r="H683" i="8"/>
  <c r="M683" i="8" s="1"/>
  <c r="J706" i="1"/>
  <c r="C684" i="8"/>
  <c r="N682" i="8" l="1"/>
  <c r="L683" i="8"/>
  <c r="I683" i="8"/>
  <c r="K683" i="8"/>
  <c r="C37" i="3"/>
  <c r="F684" i="8"/>
  <c r="C684" i="10" s="1"/>
  <c r="D684" i="10" s="1"/>
  <c r="J707" i="1"/>
  <c r="C685" i="8"/>
  <c r="F685" i="8" s="1"/>
  <c r="C685" i="10" s="1"/>
  <c r="D685" i="10" l="1"/>
  <c r="J683" i="8"/>
  <c r="N683" i="8"/>
  <c r="H685" i="8"/>
  <c r="M685" i="8" s="1"/>
  <c r="H684" i="8"/>
  <c r="M684" i="8" s="1"/>
  <c r="J708" i="1"/>
  <c r="C686" i="8"/>
  <c r="F686" i="8" s="1"/>
  <c r="C686" i="10" s="1"/>
  <c r="D686" i="10" s="1"/>
  <c r="I684" i="8" l="1"/>
  <c r="N684" i="8" s="1"/>
  <c r="I685" i="8"/>
  <c r="L685" i="8"/>
  <c r="K685" i="8"/>
  <c r="D37" i="3"/>
  <c r="J684" i="8"/>
  <c r="L684" i="8"/>
  <c r="K684" i="8"/>
  <c r="H686" i="8"/>
  <c r="M686" i="8" s="1"/>
  <c r="J709" i="1"/>
  <c r="C687" i="8"/>
  <c r="F687" i="8" s="1"/>
  <c r="C687" i="10" s="1"/>
  <c r="D687" i="10" s="1"/>
  <c r="I686" i="8" l="1"/>
  <c r="J685" i="8"/>
  <c r="N685" i="8"/>
  <c r="L686" i="8"/>
  <c r="H687" i="8"/>
  <c r="M687" i="8" s="1"/>
  <c r="K686" i="8"/>
  <c r="J710" i="1"/>
  <c r="C688" i="8"/>
  <c r="F688" i="8" s="1"/>
  <c r="C688" i="10" s="1"/>
  <c r="D688" i="10" s="1"/>
  <c r="J686" i="8" l="1"/>
  <c r="N686" i="8"/>
  <c r="I687" i="8"/>
  <c r="K687" i="8"/>
  <c r="L687" i="8"/>
  <c r="H688" i="8"/>
  <c r="M688" i="8" s="1"/>
  <c r="J711" i="1"/>
  <c r="C689" i="8"/>
  <c r="F689" i="8" s="1"/>
  <c r="C689" i="10" s="1"/>
  <c r="D689" i="10" s="1"/>
  <c r="J687" i="8" l="1"/>
  <c r="N687" i="8"/>
  <c r="I688" i="8"/>
  <c r="L688" i="8"/>
  <c r="K688" i="8"/>
  <c r="H689" i="8"/>
  <c r="I689" i="8" s="1"/>
  <c r="J712" i="1"/>
  <c r="C690" i="8"/>
  <c r="F690" i="8" s="1"/>
  <c r="C690" i="10" s="1"/>
  <c r="D690" i="10" s="1"/>
  <c r="J688" i="8" l="1"/>
  <c r="N688" i="8"/>
  <c r="J689" i="8"/>
  <c r="N689" i="8"/>
  <c r="L689" i="8"/>
  <c r="K689" i="8"/>
  <c r="M689" i="8"/>
  <c r="H690" i="8"/>
  <c r="M690" i="8" s="1"/>
  <c r="J713" i="1"/>
  <c r="C691" i="8"/>
  <c r="F691" i="8" s="1"/>
  <c r="C691" i="10" s="1"/>
  <c r="D691" i="10" s="1"/>
  <c r="I690" i="8" l="1"/>
  <c r="L690" i="8"/>
  <c r="K690" i="8"/>
  <c r="H691" i="8"/>
  <c r="M691" i="8" s="1"/>
  <c r="J714" i="1"/>
  <c r="C692" i="8"/>
  <c r="F692" i="8" s="1"/>
  <c r="C692" i="10" s="1"/>
  <c r="D692" i="10" s="1"/>
  <c r="I691" i="8" l="1"/>
  <c r="L691" i="8"/>
  <c r="K691" i="8"/>
  <c r="J690" i="8"/>
  <c r="N690" i="8"/>
  <c r="H692" i="8"/>
  <c r="M692" i="8" s="1"/>
  <c r="J715" i="1"/>
  <c r="C693" i="8"/>
  <c r="F693" i="8" s="1"/>
  <c r="C693" i="10" s="1"/>
  <c r="D693" i="10" s="1"/>
  <c r="K692" i="8" l="1"/>
  <c r="I692" i="8"/>
  <c r="L692" i="8"/>
  <c r="J691" i="8"/>
  <c r="N691" i="8"/>
  <c r="H693" i="8"/>
  <c r="M693" i="8" s="1"/>
  <c r="J716" i="1"/>
  <c r="C694" i="8"/>
  <c r="F694" i="8" s="1"/>
  <c r="C694" i="10" s="1"/>
  <c r="D694" i="10" s="1"/>
  <c r="I693" i="8" l="1"/>
  <c r="L693" i="8"/>
  <c r="J692" i="8"/>
  <c r="N692" i="8"/>
  <c r="K693" i="8"/>
  <c r="H694" i="8"/>
  <c r="M694" i="8" s="1"/>
  <c r="J717" i="1"/>
  <c r="C695" i="8"/>
  <c r="F695" i="8" s="1"/>
  <c r="C695" i="10" s="1"/>
  <c r="D695" i="10" s="1"/>
  <c r="J693" i="8" l="1"/>
  <c r="N693" i="8"/>
  <c r="I694" i="8"/>
  <c r="L694" i="8"/>
  <c r="K694" i="8"/>
  <c r="H695" i="8"/>
  <c r="J718" i="1"/>
  <c r="C696" i="8"/>
  <c r="F696" i="8" s="1"/>
  <c r="C696" i="10" s="1"/>
  <c r="D696" i="10" s="1"/>
  <c r="I695" i="8" l="1"/>
  <c r="N695" i="8" s="1"/>
  <c r="J694" i="8"/>
  <c r="N694" i="8"/>
  <c r="L695" i="8"/>
  <c r="K695" i="8"/>
  <c r="M695" i="8"/>
  <c r="H696" i="8"/>
  <c r="L696" i="8" s="1"/>
  <c r="J719" i="1"/>
  <c r="C697" i="8"/>
  <c r="F697" i="8" s="1"/>
  <c r="C697" i="10" s="1"/>
  <c r="D697" i="10" s="1"/>
  <c r="K696" i="8" l="1"/>
  <c r="M696" i="8"/>
  <c r="I696" i="8"/>
  <c r="N696" i="8" s="1"/>
  <c r="J695" i="8"/>
  <c r="H697" i="8"/>
  <c r="M697" i="8" s="1"/>
  <c r="J720" i="1"/>
  <c r="C698" i="8"/>
  <c r="F698" i="8" s="1"/>
  <c r="C698" i="10" s="1"/>
  <c r="D698" i="10" s="1"/>
  <c r="I697" i="8" l="1"/>
  <c r="N697" i="8" s="1"/>
  <c r="J697" i="8"/>
  <c r="J696" i="8"/>
  <c r="K697" i="8"/>
  <c r="L697" i="8"/>
  <c r="H698" i="8"/>
  <c r="M698" i="8" s="1"/>
  <c r="J721" i="1"/>
  <c r="C699" i="8"/>
  <c r="F699" i="8" s="1"/>
  <c r="C699" i="10" s="1"/>
  <c r="D699" i="10" s="1"/>
  <c r="I698" i="8" l="1"/>
  <c r="K698" i="8"/>
  <c r="L698" i="8"/>
  <c r="H699" i="8"/>
  <c r="M699" i="8" s="1"/>
  <c r="J722" i="1"/>
  <c r="C700" i="8"/>
  <c r="F700" i="8" s="1"/>
  <c r="C700" i="10" s="1"/>
  <c r="D700" i="10" s="1"/>
  <c r="J698" i="8" l="1"/>
  <c r="N698" i="8"/>
  <c r="I699" i="8"/>
  <c r="K699" i="8"/>
  <c r="L699" i="8"/>
  <c r="H700" i="8"/>
  <c r="M700" i="8" s="1"/>
  <c r="J723" i="1"/>
  <c r="C701" i="8"/>
  <c r="F701" i="8" s="1"/>
  <c r="C701" i="10" s="1"/>
  <c r="D701" i="10" s="1"/>
  <c r="J699" i="8" l="1"/>
  <c r="N699" i="8"/>
  <c r="K700" i="8"/>
  <c r="I700" i="8"/>
  <c r="L700" i="8"/>
  <c r="H701" i="8"/>
  <c r="M701" i="8" s="1"/>
  <c r="J724" i="1"/>
  <c r="C702" i="8"/>
  <c r="F702" i="8" s="1"/>
  <c r="C702" i="10" s="1"/>
  <c r="D702" i="10" s="1"/>
  <c r="L701" i="8" l="1"/>
  <c r="I701" i="8"/>
  <c r="J700" i="8"/>
  <c r="N700" i="8"/>
  <c r="K701" i="8"/>
  <c r="H702" i="8"/>
  <c r="M702" i="8" s="1"/>
  <c r="J725" i="1"/>
  <c r="C703" i="8"/>
  <c r="F703" i="8" s="1"/>
  <c r="C703" i="10" s="1"/>
  <c r="D703" i="10" s="1"/>
  <c r="J701" i="8" l="1"/>
  <c r="N701" i="8"/>
  <c r="I702" i="8"/>
  <c r="L702" i="8"/>
  <c r="K702" i="8"/>
  <c r="H703" i="8"/>
  <c r="K703" i="8" s="1"/>
  <c r="J726" i="1"/>
  <c r="C704" i="8"/>
  <c r="F704" i="8" s="1"/>
  <c r="C704" i="10" s="1"/>
  <c r="D704" i="10" s="1"/>
  <c r="J702" i="8" l="1"/>
  <c r="N702" i="8"/>
  <c r="I703" i="8"/>
  <c r="N703" i="8" s="1"/>
  <c r="L703" i="8"/>
  <c r="M703" i="8"/>
  <c r="H704" i="8"/>
  <c r="M704" i="8" s="1"/>
  <c r="J727" i="1"/>
  <c r="C705" i="8"/>
  <c r="F705" i="8" s="1"/>
  <c r="C705" i="10" s="1"/>
  <c r="D705" i="10" s="1"/>
  <c r="J703" i="8" l="1"/>
  <c r="I704" i="8"/>
  <c r="L704" i="8"/>
  <c r="K704" i="8"/>
  <c r="H705" i="8"/>
  <c r="M705" i="8" s="1"/>
  <c r="J728" i="1"/>
  <c r="C706" i="8"/>
  <c r="I705" i="8" l="1"/>
  <c r="J704" i="8"/>
  <c r="N704" i="8"/>
  <c r="L705" i="8"/>
  <c r="K705" i="8"/>
  <c r="F706" i="8"/>
  <c r="C706" i="10" s="1"/>
  <c r="D706" i="10" s="1"/>
  <c r="C38" i="3"/>
  <c r="J729" i="1"/>
  <c r="C707" i="8"/>
  <c r="F707" i="8" s="1"/>
  <c r="C707" i="10" s="1"/>
  <c r="D707" i="10" s="1"/>
  <c r="J705" i="8" l="1"/>
  <c r="N705" i="8"/>
  <c r="H707" i="8"/>
  <c r="M707" i="8" s="1"/>
  <c r="H706" i="8"/>
  <c r="I706" i="8" s="1"/>
  <c r="N706" i="8" s="1"/>
  <c r="J730" i="1"/>
  <c r="C708" i="8"/>
  <c r="F708" i="8" s="1"/>
  <c r="C708" i="10" s="1"/>
  <c r="D708" i="10" s="1"/>
  <c r="I707" i="8" l="1"/>
  <c r="L706" i="8"/>
  <c r="K706" i="8"/>
  <c r="M706" i="8"/>
  <c r="L707" i="8"/>
  <c r="K707" i="8"/>
  <c r="H708" i="8"/>
  <c r="M708" i="8" s="1"/>
  <c r="J706" i="8"/>
  <c r="D38" i="3" s="1"/>
  <c r="J731" i="1"/>
  <c r="C709" i="8"/>
  <c r="F709" i="8" s="1"/>
  <c r="C709" i="10" s="1"/>
  <c r="D709" i="10" s="1"/>
  <c r="J707" i="8" l="1"/>
  <c r="N707" i="8"/>
  <c r="I708" i="8"/>
  <c r="K708" i="8"/>
  <c r="L708" i="8"/>
  <c r="H709" i="8"/>
  <c r="K709" i="8" s="1"/>
  <c r="J732" i="1"/>
  <c r="C710" i="8"/>
  <c r="F710" i="8" s="1"/>
  <c r="C710" i="10" s="1"/>
  <c r="D710" i="10" s="1"/>
  <c r="M709" i="8" l="1"/>
  <c r="J708" i="8"/>
  <c r="N708" i="8"/>
  <c r="L709" i="8"/>
  <c r="I709" i="8"/>
  <c r="H710" i="8"/>
  <c r="M710" i="8" s="1"/>
  <c r="J733" i="1"/>
  <c r="C711" i="8"/>
  <c r="F711" i="8" s="1"/>
  <c r="C711" i="10" s="1"/>
  <c r="D711" i="10" s="1"/>
  <c r="J709" i="8" l="1"/>
  <c r="N709" i="8"/>
  <c r="I710" i="8"/>
  <c r="L710" i="8"/>
  <c r="K710" i="8"/>
  <c r="H711" i="8"/>
  <c r="M711" i="8" s="1"/>
  <c r="J734" i="1"/>
  <c r="C712" i="8"/>
  <c r="F712" i="8" s="1"/>
  <c r="C712" i="10" s="1"/>
  <c r="D712" i="10" s="1"/>
  <c r="J710" i="8" l="1"/>
  <c r="N710" i="8"/>
  <c r="I711" i="8"/>
  <c r="K711" i="8"/>
  <c r="L711" i="8"/>
  <c r="H712" i="8"/>
  <c r="M712" i="8" s="1"/>
  <c r="J735" i="1"/>
  <c r="C713" i="8"/>
  <c r="F713" i="8" s="1"/>
  <c r="C713" i="10" s="1"/>
  <c r="D713" i="10" s="1"/>
  <c r="J711" i="8" l="1"/>
  <c r="N711" i="8"/>
  <c r="I712" i="8"/>
  <c r="L712" i="8"/>
  <c r="K712" i="8"/>
  <c r="H713" i="8"/>
  <c r="M713" i="8" s="1"/>
  <c r="J736" i="1"/>
  <c r="C714" i="8"/>
  <c r="F714" i="8" s="1"/>
  <c r="C714" i="10" s="1"/>
  <c r="D714" i="10" s="1"/>
  <c r="J712" i="8" l="1"/>
  <c r="N712" i="8"/>
  <c r="I713" i="8"/>
  <c r="K713" i="8"/>
  <c r="L713" i="8"/>
  <c r="H714" i="8"/>
  <c r="M714" i="8" s="1"/>
  <c r="J737" i="1"/>
  <c r="C715" i="8"/>
  <c r="F715" i="8" s="1"/>
  <c r="C715" i="10" s="1"/>
  <c r="D715" i="10" s="1"/>
  <c r="J713" i="8" l="1"/>
  <c r="N713" i="8"/>
  <c r="L714" i="8"/>
  <c r="I714" i="8"/>
  <c r="K714" i="8"/>
  <c r="H715" i="8"/>
  <c r="M715" i="8" s="1"/>
  <c r="J738" i="1"/>
  <c r="C716" i="8"/>
  <c r="F716" i="8" s="1"/>
  <c r="C716" i="10" s="1"/>
  <c r="D716" i="10" s="1"/>
  <c r="J714" i="8" l="1"/>
  <c r="N714" i="8"/>
  <c r="I715" i="8"/>
  <c r="L715" i="8"/>
  <c r="K715" i="8"/>
  <c r="H716" i="8"/>
  <c r="M716" i="8" s="1"/>
  <c r="J739" i="1"/>
  <c r="C717" i="8"/>
  <c r="F717" i="8" s="1"/>
  <c r="C717" i="10" s="1"/>
  <c r="D717" i="10" s="1"/>
  <c r="J715" i="8" l="1"/>
  <c r="N715" i="8"/>
  <c r="L716" i="8"/>
  <c r="I716" i="8"/>
  <c r="K716" i="8"/>
  <c r="H717" i="8"/>
  <c r="M717" i="8" s="1"/>
  <c r="J740" i="1"/>
  <c r="C718" i="8"/>
  <c r="F718" i="8" s="1"/>
  <c r="C718" i="10" s="1"/>
  <c r="D718" i="10" s="1"/>
  <c r="J716" i="8" l="1"/>
  <c r="N716" i="8"/>
  <c r="I717" i="8"/>
  <c r="N717" i="8" s="1"/>
  <c r="J717" i="8"/>
  <c r="L717" i="8"/>
  <c r="K717" i="8"/>
  <c r="H718" i="8"/>
  <c r="M718" i="8" s="1"/>
  <c r="J741" i="1"/>
  <c r="C719" i="8"/>
  <c r="F719" i="8" s="1"/>
  <c r="C719" i="10" s="1"/>
  <c r="D719" i="10" s="1"/>
  <c r="I718" i="8" l="1"/>
  <c r="L718" i="8"/>
  <c r="H719" i="8"/>
  <c r="M719" i="8" s="1"/>
  <c r="K718" i="8"/>
  <c r="J742" i="1"/>
  <c r="C720" i="8"/>
  <c r="F720" i="8" s="1"/>
  <c r="C720" i="10" s="1"/>
  <c r="D720" i="10" s="1"/>
  <c r="I719" i="8" l="1"/>
  <c r="N719" i="8" s="1"/>
  <c r="J718" i="8"/>
  <c r="N718" i="8"/>
  <c r="L719" i="8"/>
  <c r="K719" i="8"/>
  <c r="H720" i="8"/>
  <c r="M720" i="8" s="1"/>
  <c r="J743" i="1"/>
  <c r="C721" i="8"/>
  <c r="F721" i="8" s="1"/>
  <c r="C721" i="10" s="1"/>
  <c r="D721" i="10" s="1"/>
  <c r="J719" i="8" l="1"/>
  <c r="L720" i="8"/>
  <c r="I720" i="8"/>
  <c r="K720" i="8"/>
  <c r="H721" i="8"/>
  <c r="M721" i="8" s="1"/>
  <c r="J744" i="1"/>
  <c r="C722" i="8"/>
  <c r="F722" i="8" s="1"/>
  <c r="C722" i="10" s="1"/>
  <c r="D722" i="10" s="1"/>
  <c r="J720" i="8" l="1"/>
  <c r="N720" i="8"/>
  <c r="I721" i="8"/>
  <c r="L721" i="8"/>
  <c r="K721" i="8"/>
  <c r="H722" i="8"/>
  <c r="M722" i="8" s="1"/>
  <c r="J745" i="1"/>
  <c r="C723" i="8"/>
  <c r="F723" i="8" s="1"/>
  <c r="C723" i="10" s="1"/>
  <c r="D723" i="10" s="1"/>
  <c r="J721" i="8" l="1"/>
  <c r="N721" i="8"/>
  <c r="I722" i="8"/>
  <c r="L722" i="8"/>
  <c r="K722" i="8"/>
  <c r="H723" i="8"/>
  <c r="M723" i="8" s="1"/>
  <c r="J746" i="1"/>
  <c r="C724" i="8"/>
  <c r="F724" i="8" s="1"/>
  <c r="C724" i="10" s="1"/>
  <c r="D724" i="10" s="1"/>
  <c r="J722" i="8" l="1"/>
  <c r="N722" i="8"/>
  <c r="K723" i="8"/>
  <c r="I723" i="8"/>
  <c r="L723" i="8"/>
  <c r="H724" i="8"/>
  <c r="M724" i="8" s="1"/>
  <c r="J747" i="1"/>
  <c r="C725" i="8"/>
  <c r="F725" i="8" s="1"/>
  <c r="C725" i="10" s="1"/>
  <c r="D725" i="10" s="1"/>
  <c r="J723" i="8" l="1"/>
  <c r="N723" i="8"/>
  <c r="I724" i="8"/>
  <c r="H725" i="8"/>
  <c r="M725" i="8" s="1"/>
  <c r="L724" i="8"/>
  <c r="K724" i="8"/>
  <c r="J748" i="1"/>
  <c r="C726" i="8"/>
  <c r="J724" i="8" l="1"/>
  <c r="N724" i="8"/>
  <c r="K725" i="8"/>
  <c r="I725" i="8"/>
  <c r="N725" i="8" s="1"/>
  <c r="L725" i="8"/>
  <c r="F726" i="8"/>
  <c r="C726" i="10" s="1"/>
  <c r="D726" i="10" s="1"/>
  <c r="C39" i="3"/>
  <c r="J749" i="1"/>
  <c r="C727" i="8"/>
  <c r="F727" i="8" s="1"/>
  <c r="C727" i="10" s="1"/>
  <c r="D727" i="10" l="1"/>
  <c r="J725" i="8"/>
  <c r="H727" i="8"/>
  <c r="M727" i="8" s="1"/>
  <c r="H726" i="8"/>
  <c r="I726" i="8" s="1"/>
  <c r="K727" i="8"/>
  <c r="L727" i="8"/>
  <c r="I727" i="8"/>
  <c r="J750" i="1"/>
  <c r="C728" i="8"/>
  <c r="F728" i="8" s="1"/>
  <c r="C728" i="10" s="1"/>
  <c r="D728" i="10" s="1"/>
  <c r="J726" i="8" l="1"/>
  <c r="D39" i="3" s="1"/>
  <c r="N726" i="8"/>
  <c r="J727" i="8"/>
  <c r="N727" i="8"/>
  <c r="L726" i="8"/>
  <c r="K726" i="8"/>
  <c r="H728" i="8"/>
  <c r="M728" i="8" s="1"/>
  <c r="M726" i="8"/>
  <c r="J751" i="1"/>
  <c r="C729" i="8"/>
  <c r="F729" i="8" s="1"/>
  <c r="C729" i="10" s="1"/>
  <c r="D729" i="10" s="1"/>
  <c r="I728" i="8" l="1"/>
  <c r="N728" i="8" s="1"/>
  <c r="L728" i="8"/>
  <c r="K728" i="8"/>
  <c r="J728" i="8"/>
  <c r="H729" i="8"/>
  <c r="M729" i="8" s="1"/>
  <c r="J752" i="1"/>
  <c r="C730" i="8"/>
  <c r="F730" i="8" s="1"/>
  <c r="C730" i="10" s="1"/>
  <c r="D730" i="10" s="1"/>
  <c r="L729" i="8" l="1"/>
  <c r="K729" i="8"/>
  <c r="I729" i="8"/>
  <c r="H730" i="8"/>
  <c r="M730" i="8" s="1"/>
  <c r="J753" i="1"/>
  <c r="C731" i="8"/>
  <c r="F731" i="8" s="1"/>
  <c r="C731" i="10" s="1"/>
  <c r="D731" i="10" s="1"/>
  <c r="I730" i="8" l="1"/>
  <c r="J729" i="8"/>
  <c r="N729" i="8"/>
  <c r="L730" i="8"/>
  <c r="K730" i="8"/>
  <c r="H731" i="8"/>
  <c r="M731" i="8" s="1"/>
  <c r="J754" i="1"/>
  <c r="C732" i="8"/>
  <c r="F732" i="8" s="1"/>
  <c r="C732" i="10" s="1"/>
  <c r="D732" i="10" s="1"/>
  <c r="I731" i="8" l="1"/>
  <c r="J730" i="8"/>
  <c r="N730" i="8"/>
  <c r="H732" i="8"/>
  <c r="M732" i="8" s="1"/>
  <c r="L731" i="8"/>
  <c r="K731" i="8"/>
  <c r="J755" i="1"/>
  <c r="C733" i="8"/>
  <c r="F733" i="8" s="1"/>
  <c r="C733" i="10" s="1"/>
  <c r="D733" i="10" s="1"/>
  <c r="L732" i="8" l="1"/>
  <c r="I732" i="8"/>
  <c r="J732" i="8" s="1"/>
  <c r="J731" i="8"/>
  <c r="N731" i="8"/>
  <c r="K732" i="8"/>
  <c r="H733" i="8"/>
  <c r="M733" i="8" s="1"/>
  <c r="J756" i="1"/>
  <c r="C734" i="8"/>
  <c r="F734" i="8" s="1"/>
  <c r="C734" i="10" s="1"/>
  <c r="D734" i="10" s="1"/>
  <c r="N732" i="8" l="1"/>
  <c r="I733" i="8"/>
  <c r="L733" i="8"/>
  <c r="K733" i="8"/>
  <c r="H734" i="8"/>
  <c r="K734" i="8" s="1"/>
  <c r="J757" i="1"/>
  <c r="C735" i="8"/>
  <c r="F735" i="8" s="1"/>
  <c r="C735" i="10" s="1"/>
  <c r="D735" i="10" s="1"/>
  <c r="J733" i="8" l="1"/>
  <c r="N733" i="8"/>
  <c r="I734" i="8"/>
  <c r="M734" i="8"/>
  <c r="L734" i="8"/>
  <c r="H735" i="8"/>
  <c r="M735" i="8" s="1"/>
  <c r="J758" i="1"/>
  <c r="C736" i="8"/>
  <c r="F736" i="8" s="1"/>
  <c r="C736" i="10" s="1"/>
  <c r="D736" i="10" s="1"/>
  <c r="J734" i="8" l="1"/>
  <c r="N734" i="8"/>
  <c r="I735" i="8"/>
  <c r="L735" i="8"/>
  <c r="K735" i="8"/>
  <c r="H736" i="8"/>
  <c r="M736" i="8" s="1"/>
  <c r="J759" i="1"/>
  <c r="C737" i="8"/>
  <c r="F737" i="8" s="1"/>
  <c r="C737" i="10" s="1"/>
  <c r="D737" i="10" s="1"/>
  <c r="J735" i="8" l="1"/>
  <c r="N735" i="8"/>
  <c r="I736" i="8"/>
  <c r="L736" i="8"/>
  <c r="K736" i="8"/>
  <c r="H737" i="8"/>
  <c r="L737" i="8" s="1"/>
  <c r="J760" i="1"/>
  <c r="C738" i="8"/>
  <c r="F738" i="8" s="1"/>
  <c r="C738" i="10" s="1"/>
  <c r="D738" i="10" s="1"/>
  <c r="I737" i="8" l="1"/>
  <c r="N737" i="8" s="1"/>
  <c r="J736" i="8"/>
  <c r="N736" i="8"/>
  <c r="K737" i="8"/>
  <c r="M737" i="8"/>
  <c r="H738" i="8"/>
  <c r="M738" i="8" s="1"/>
  <c r="J761" i="1"/>
  <c r="C739" i="8"/>
  <c r="F739" i="8" s="1"/>
  <c r="C739" i="10" s="1"/>
  <c r="D739" i="10" s="1"/>
  <c r="J737" i="8" l="1"/>
  <c r="I738" i="8"/>
  <c r="L738" i="8"/>
  <c r="K738" i="8"/>
  <c r="H739" i="8"/>
  <c r="M739" i="8" s="1"/>
  <c r="J762" i="1"/>
  <c r="C740" i="8"/>
  <c r="F740" i="8" s="1"/>
  <c r="C740" i="10" s="1"/>
  <c r="D740" i="10" s="1"/>
  <c r="J738" i="8" l="1"/>
  <c r="N738" i="8"/>
  <c r="I739" i="8"/>
  <c r="L739" i="8"/>
  <c r="K739" i="8"/>
  <c r="H740" i="8"/>
  <c r="M740" i="8" s="1"/>
  <c r="J763" i="1"/>
  <c r="C741" i="8"/>
  <c r="F741" i="8" s="1"/>
  <c r="C741" i="10" s="1"/>
  <c r="D741" i="10" s="1"/>
  <c r="J739" i="8" l="1"/>
  <c r="N739" i="8"/>
  <c r="I740" i="8"/>
  <c r="L740" i="8"/>
  <c r="K740" i="8"/>
  <c r="H741" i="8"/>
  <c r="M741" i="8" s="1"/>
  <c r="J764" i="1"/>
  <c r="C742" i="8"/>
  <c r="F742" i="8" s="1"/>
  <c r="C742" i="10" s="1"/>
  <c r="D742" i="10" s="1"/>
  <c r="I741" i="8" l="1"/>
  <c r="N741" i="8" s="1"/>
  <c r="L741" i="8"/>
  <c r="K741" i="8"/>
  <c r="J740" i="8"/>
  <c r="N740" i="8"/>
  <c r="H742" i="8"/>
  <c r="M742" i="8" s="1"/>
  <c r="J765" i="1"/>
  <c r="C743" i="8"/>
  <c r="F743" i="8" s="1"/>
  <c r="C743" i="10" s="1"/>
  <c r="D743" i="10" s="1"/>
  <c r="J741" i="8" l="1"/>
  <c r="I742" i="8"/>
  <c r="L742" i="8"/>
  <c r="K742" i="8"/>
  <c r="H743" i="8"/>
  <c r="M743" i="8" s="1"/>
  <c r="J766" i="1"/>
  <c r="C744" i="8"/>
  <c r="F744" i="8" s="1"/>
  <c r="C744" i="10" s="1"/>
  <c r="D744" i="10" s="1"/>
  <c r="K743" i="8" l="1"/>
  <c r="L743" i="8"/>
  <c r="I743" i="8"/>
  <c r="J742" i="8"/>
  <c r="N742" i="8"/>
  <c r="H744" i="8"/>
  <c r="M744" i="8" s="1"/>
  <c r="J767" i="1"/>
  <c r="C745" i="8"/>
  <c r="F745" i="8" s="1"/>
  <c r="C745" i="10" s="1"/>
  <c r="D745" i="10" s="1"/>
  <c r="I744" i="8" l="1"/>
  <c r="N744" i="8" s="1"/>
  <c r="J743" i="8"/>
  <c r="N743" i="8"/>
  <c r="L744" i="8"/>
  <c r="K744" i="8"/>
  <c r="H745" i="8"/>
  <c r="M745" i="8" s="1"/>
  <c r="J768" i="1"/>
  <c r="C746" i="8"/>
  <c r="F746" i="8" s="1"/>
  <c r="C746" i="10" s="1"/>
  <c r="D746" i="10" s="1"/>
  <c r="J744" i="8" l="1"/>
  <c r="I745" i="8"/>
  <c r="L745" i="8"/>
  <c r="K745" i="8"/>
  <c r="H746" i="8"/>
  <c r="M746" i="8" s="1"/>
  <c r="J769" i="1"/>
  <c r="C747" i="8"/>
  <c r="F747" i="8" s="1"/>
  <c r="C747" i="10" s="1"/>
  <c r="D747" i="10" s="1"/>
  <c r="I746" i="8" l="1"/>
  <c r="J745" i="8"/>
  <c r="N745" i="8"/>
  <c r="L746" i="8"/>
  <c r="K746" i="8"/>
  <c r="H747" i="8"/>
  <c r="M747" i="8" s="1"/>
  <c r="J770" i="1"/>
  <c r="C748" i="8"/>
  <c r="F748" i="8" s="1"/>
  <c r="C748" i="10" s="1"/>
  <c r="D748" i="10" s="1"/>
  <c r="J746" i="8" l="1"/>
  <c r="N746" i="8"/>
  <c r="I747" i="8"/>
  <c r="L747" i="8"/>
  <c r="K747" i="8"/>
  <c r="H748" i="8"/>
  <c r="M748" i="8" s="1"/>
  <c r="J771" i="1"/>
  <c r="C749" i="8"/>
  <c r="K748" i="8" l="1"/>
  <c r="I748" i="8"/>
  <c r="L748" i="8"/>
  <c r="J747" i="8"/>
  <c r="N747" i="8"/>
  <c r="C40" i="3"/>
  <c r="F749" i="8"/>
  <c r="C749" i="10" s="1"/>
  <c r="D749" i="10" s="1"/>
  <c r="J772" i="1"/>
  <c r="C750" i="8"/>
  <c r="F750" i="8" s="1"/>
  <c r="C750" i="10" s="1"/>
  <c r="D750" i="10" s="1"/>
  <c r="J748" i="8" l="1"/>
  <c r="N748" i="8"/>
  <c r="H750" i="8"/>
  <c r="M750" i="8" s="1"/>
  <c r="H749" i="8"/>
  <c r="M749" i="8" s="1"/>
  <c r="J773" i="1"/>
  <c r="C751" i="8"/>
  <c r="F751" i="8" s="1"/>
  <c r="C751" i="10" s="1"/>
  <c r="D751" i="10" s="1"/>
  <c r="I749" i="8" l="1"/>
  <c r="H751" i="8"/>
  <c r="M751" i="8" s="1"/>
  <c r="I750" i="8"/>
  <c r="L749" i="8"/>
  <c r="K749" i="8"/>
  <c r="L750" i="8"/>
  <c r="K750" i="8"/>
  <c r="J774" i="1"/>
  <c r="C752" i="8"/>
  <c r="F752" i="8" s="1"/>
  <c r="C752" i="10" s="1"/>
  <c r="D752" i="10" s="1"/>
  <c r="L751" i="8" l="1"/>
  <c r="I751" i="8"/>
  <c r="K751" i="8"/>
  <c r="J751" i="8"/>
  <c r="N751" i="8"/>
  <c r="J749" i="8"/>
  <c r="D40" i="3" s="1"/>
  <c r="N749" i="8"/>
  <c r="J750" i="8"/>
  <c r="N750" i="8"/>
  <c r="H752" i="8"/>
  <c r="M752" i="8" s="1"/>
  <c r="J775" i="1"/>
  <c r="C753" i="8"/>
  <c r="F753" i="8" s="1"/>
  <c r="C753" i="10" s="1"/>
  <c r="D753" i="10" s="1"/>
  <c r="I752" i="8" l="1"/>
  <c r="L752" i="8"/>
  <c r="K752" i="8"/>
  <c r="H753" i="8"/>
  <c r="M753" i="8" s="1"/>
  <c r="J776" i="1"/>
  <c r="C754" i="8"/>
  <c r="F754" i="8" s="1"/>
  <c r="C754" i="10" s="1"/>
  <c r="D754" i="10" s="1"/>
  <c r="I753" i="8" l="1"/>
  <c r="N753" i="8" s="1"/>
  <c r="L753" i="8"/>
  <c r="J752" i="8"/>
  <c r="N752" i="8"/>
  <c r="K753" i="8"/>
  <c r="H754" i="8"/>
  <c r="M754" i="8" s="1"/>
  <c r="J777" i="1"/>
  <c r="C755" i="8"/>
  <c r="F755" i="8" s="1"/>
  <c r="C755" i="10" s="1"/>
  <c r="D755" i="10" s="1"/>
  <c r="J753" i="8" l="1"/>
  <c r="I754" i="8"/>
  <c r="L754" i="8"/>
  <c r="H755" i="8"/>
  <c r="M755" i="8" s="1"/>
  <c r="K754" i="8"/>
  <c r="J778" i="1"/>
  <c r="C756" i="8"/>
  <c r="F756" i="8" s="1"/>
  <c r="C756" i="10" s="1"/>
  <c r="D756" i="10" s="1"/>
  <c r="J754" i="8" l="1"/>
  <c r="N754" i="8"/>
  <c r="L755" i="8"/>
  <c r="K755" i="8"/>
  <c r="I755" i="8"/>
  <c r="H756" i="8"/>
  <c r="M756" i="8" s="1"/>
  <c r="J779" i="1"/>
  <c r="C757" i="8"/>
  <c r="F757" i="8" s="1"/>
  <c r="C757" i="10" s="1"/>
  <c r="D757" i="10" s="1"/>
  <c r="J755" i="8" l="1"/>
  <c r="N755" i="8"/>
  <c r="K756" i="8"/>
  <c r="I756" i="8"/>
  <c r="L756" i="8"/>
  <c r="H757" i="8"/>
  <c r="M757" i="8" s="1"/>
  <c r="J780" i="1"/>
  <c r="C758" i="8"/>
  <c r="F758" i="8" s="1"/>
  <c r="C758" i="10" s="1"/>
  <c r="D758" i="10" s="1"/>
  <c r="J756" i="8" l="1"/>
  <c r="N756" i="8"/>
  <c r="I757" i="8"/>
  <c r="K757" i="8"/>
  <c r="L757" i="8"/>
  <c r="H758" i="8"/>
  <c r="M758" i="8" s="1"/>
  <c r="J781" i="1"/>
  <c r="C759" i="8"/>
  <c r="F759" i="8" s="1"/>
  <c r="C759" i="10" s="1"/>
  <c r="D759" i="10" s="1"/>
  <c r="I758" i="8" l="1"/>
  <c r="K758" i="8"/>
  <c r="J757" i="8"/>
  <c r="N757" i="8"/>
  <c r="L758" i="8"/>
  <c r="H759" i="8"/>
  <c r="M759" i="8" s="1"/>
  <c r="J782" i="1"/>
  <c r="C760" i="8"/>
  <c r="F760" i="8" s="1"/>
  <c r="C760" i="10" s="1"/>
  <c r="D760" i="10" s="1"/>
  <c r="I759" i="8" l="1"/>
  <c r="N759" i="8" s="1"/>
  <c r="L759" i="8"/>
  <c r="J759" i="8"/>
  <c r="J758" i="8"/>
  <c r="N758" i="8"/>
  <c r="K759" i="8"/>
  <c r="H760" i="8"/>
  <c r="M760" i="8" s="1"/>
  <c r="J783" i="1"/>
  <c r="C761" i="8"/>
  <c r="F761" i="8" s="1"/>
  <c r="C761" i="10" s="1"/>
  <c r="D761" i="10" s="1"/>
  <c r="I760" i="8" l="1"/>
  <c r="L760" i="8"/>
  <c r="K760" i="8"/>
  <c r="H761" i="8"/>
  <c r="K761" i="8" s="1"/>
  <c r="J784" i="1"/>
  <c r="C762" i="8"/>
  <c r="F762" i="8" s="1"/>
  <c r="C762" i="10" s="1"/>
  <c r="D762" i="10" s="1"/>
  <c r="M761" i="8" l="1"/>
  <c r="L761" i="8"/>
  <c r="J760" i="8"/>
  <c r="N760" i="8"/>
  <c r="I761" i="8"/>
  <c r="H762" i="8"/>
  <c r="M762" i="8" s="1"/>
  <c r="J785" i="1"/>
  <c r="C763" i="8"/>
  <c r="F763" i="8" s="1"/>
  <c r="C763" i="10" s="1"/>
  <c r="D763" i="10" s="1"/>
  <c r="I762" i="8" l="1"/>
  <c r="L762" i="8"/>
  <c r="K762" i="8"/>
  <c r="J761" i="8"/>
  <c r="N761" i="8"/>
  <c r="H763" i="8"/>
  <c r="M763" i="8" s="1"/>
  <c r="J786" i="1"/>
  <c r="C764" i="8"/>
  <c r="F764" i="8" s="1"/>
  <c r="C764" i="10" s="1"/>
  <c r="D764" i="10" s="1"/>
  <c r="J762" i="8" l="1"/>
  <c r="N762" i="8"/>
  <c r="I763" i="8"/>
  <c r="L763" i="8"/>
  <c r="K763" i="8"/>
  <c r="H764" i="8"/>
  <c r="M764" i="8" s="1"/>
  <c r="J787" i="1"/>
  <c r="C765" i="8"/>
  <c r="F765" i="8" s="1"/>
  <c r="C765" i="10" s="1"/>
  <c r="D765" i="10" s="1"/>
  <c r="J763" i="8" l="1"/>
  <c r="N763" i="8"/>
  <c r="I764" i="8"/>
  <c r="L764" i="8"/>
  <c r="K764" i="8"/>
  <c r="H765" i="8"/>
  <c r="M765" i="8" s="1"/>
  <c r="J788" i="1"/>
  <c r="C766" i="8"/>
  <c r="F766" i="8" s="1"/>
  <c r="C766" i="10" s="1"/>
  <c r="D766" i="10" s="1"/>
  <c r="J764" i="8" l="1"/>
  <c r="N764" i="8"/>
  <c r="H766" i="8"/>
  <c r="M766" i="8" s="1"/>
  <c r="I765" i="8"/>
  <c r="L765" i="8"/>
  <c r="K765" i="8"/>
  <c r="L766" i="8"/>
  <c r="I766" i="8"/>
  <c r="J789" i="1"/>
  <c r="C767" i="8"/>
  <c r="J766" i="8" l="1"/>
  <c r="N766" i="8"/>
  <c r="K766" i="8"/>
  <c r="J765" i="8"/>
  <c r="N765" i="8"/>
  <c r="F767" i="8"/>
  <c r="C767" i="10" s="1"/>
  <c r="D767" i="10" s="1"/>
  <c r="C41" i="3"/>
  <c r="J790" i="1"/>
  <c r="C768" i="8"/>
  <c r="F768" i="8" s="1"/>
  <c r="C768" i="10" s="1"/>
  <c r="D768" i="10" s="1"/>
  <c r="H768" i="8" l="1"/>
  <c r="M768" i="8" s="1"/>
  <c r="H767" i="8"/>
  <c r="M767" i="8" s="1"/>
  <c r="L768" i="8"/>
  <c r="I768" i="8"/>
  <c r="J791" i="1"/>
  <c r="C769" i="8"/>
  <c r="F769" i="8" s="1"/>
  <c r="C769" i="10" s="1"/>
  <c r="D769" i="10" s="1"/>
  <c r="L767" i="8" l="1"/>
  <c r="J768" i="8"/>
  <c r="N768" i="8"/>
  <c r="I767" i="8"/>
  <c r="N767" i="8" s="1"/>
  <c r="K767" i="8"/>
  <c r="K768" i="8"/>
  <c r="H769" i="8"/>
  <c r="M769" i="8" s="1"/>
  <c r="D41" i="3"/>
  <c r="J767" i="8"/>
  <c r="J792" i="1"/>
  <c r="C770" i="8"/>
  <c r="F770" i="8" s="1"/>
  <c r="C770" i="10" s="1"/>
  <c r="D770" i="10" s="1"/>
  <c r="I769" i="8" l="1"/>
  <c r="N769" i="8" s="1"/>
  <c r="L769" i="8"/>
  <c r="H770" i="8"/>
  <c r="M770" i="8" s="1"/>
  <c r="K769" i="8"/>
  <c r="J793" i="1"/>
  <c r="C771" i="8"/>
  <c r="F771" i="8" s="1"/>
  <c r="C771" i="10" s="1"/>
  <c r="D771" i="10" s="1"/>
  <c r="L770" i="8" l="1"/>
  <c r="I770" i="8"/>
  <c r="K770" i="8"/>
  <c r="J769" i="8"/>
  <c r="H771" i="8"/>
  <c r="M771" i="8" s="1"/>
  <c r="J794" i="1"/>
  <c r="C772" i="8"/>
  <c r="F772" i="8" s="1"/>
  <c r="C772" i="10" s="1"/>
  <c r="D772" i="10" s="1"/>
  <c r="I771" i="8" l="1"/>
  <c r="N771" i="8" s="1"/>
  <c r="L771" i="8"/>
  <c r="K771" i="8"/>
  <c r="J771" i="8"/>
  <c r="J770" i="8"/>
  <c r="N770" i="8"/>
  <c r="H772" i="8"/>
  <c r="M772" i="8" s="1"/>
  <c r="J795" i="1"/>
  <c r="C773" i="8"/>
  <c r="F773" i="8" s="1"/>
  <c r="C773" i="10" s="1"/>
  <c r="D773" i="10" s="1"/>
  <c r="I772" i="8" l="1"/>
  <c r="N772" i="8" s="1"/>
  <c r="L772" i="8"/>
  <c r="K772" i="8"/>
  <c r="H773" i="8"/>
  <c r="M773" i="8" s="1"/>
  <c r="J796" i="1"/>
  <c r="C774" i="8"/>
  <c r="F774" i="8" s="1"/>
  <c r="C774" i="10" s="1"/>
  <c r="D774" i="10" s="1"/>
  <c r="J772" i="8" l="1"/>
  <c r="L773" i="8"/>
  <c r="I773" i="8"/>
  <c r="K773" i="8"/>
  <c r="H774" i="8"/>
  <c r="M774" i="8" s="1"/>
  <c r="J797" i="1"/>
  <c r="C775" i="8"/>
  <c r="F775" i="8" s="1"/>
  <c r="C775" i="10" s="1"/>
  <c r="D775" i="10" s="1"/>
  <c r="J773" i="8" l="1"/>
  <c r="N773" i="8"/>
  <c r="I774" i="8"/>
  <c r="L774" i="8"/>
  <c r="K774" i="8"/>
  <c r="H775" i="8"/>
  <c r="M775" i="8" s="1"/>
  <c r="J798" i="1"/>
  <c r="C776" i="8"/>
  <c r="F776" i="8" s="1"/>
  <c r="C776" i="10" s="1"/>
  <c r="D776" i="10" s="1"/>
  <c r="J774" i="8" l="1"/>
  <c r="N774" i="8"/>
  <c r="K775" i="8"/>
  <c r="L775" i="8"/>
  <c r="I775" i="8"/>
  <c r="N775" i="8" s="1"/>
  <c r="H776" i="8"/>
  <c r="M776" i="8" s="1"/>
  <c r="J799" i="1"/>
  <c r="C777" i="8"/>
  <c r="F777" i="8" s="1"/>
  <c r="C777" i="10" s="1"/>
  <c r="D777" i="10" s="1"/>
  <c r="I776" i="8" l="1"/>
  <c r="N776" i="8" s="1"/>
  <c r="J775" i="8"/>
  <c r="L776" i="8"/>
  <c r="K776" i="8"/>
  <c r="H777" i="8"/>
  <c r="M777" i="8" s="1"/>
  <c r="J800" i="1"/>
  <c r="C778" i="8"/>
  <c r="F778" i="8" s="1"/>
  <c r="C778" i="10" s="1"/>
  <c r="D778" i="10" s="1"/>
  <c r="I777" i="8" l="1"/>
  <c r="J776" i="8"/>
  <c r="L777" i="8"/>
  <c r="K777" i="8"/>
  <c r="H778" i="8"/>
  <c r="M778" i="8" s="1"/>
  <c r="J801" i="1"/>
  <c r="C779" i="8"/>
  <c r="F779" i="8" s="1"/>
  <c r="C779" i="10" s="1"/>
  <c r="D779" i="10" s="1"/>
  <c r="J777" i="8" l="1"/>
  <c r="N777" i="8"/>
  <c r="I778" i="8"/>
  <c r="L778" i="8"/>
  <c r="K778" i="8"/>
  <c r="H779" i="8"/>
  <c r="K779" i="8" s="1"/>
  <c r="J802" i="1"/>
  <c r="C780" i="8"/>
  <c r="F780" i="8" s="1"/>
  <c r="C780" i="10" s="1"/>
  <c r="D780" i="10" s="1"/>
  <c r="J778" i="8" l="1"/>
  <c r="N778" i="8"/>
  <c r="I779" i="8"/>
  <c r="L779" i="8"/>
  <c r="M779" i="8"/>
  <c r="H780" i="8"/>
  <c r="M780" i="8" s="1"/>
  <c r="J803" i="1"/>
  <c r="C781" i="8"/>
  <c r="F781" i="8" s="1"/>
  <c r="C781" i="10" s="1"/>
  <c r="D781" i="10" s="1"/>
  <c r="J779" i="8" l="1"/>
  <c r="N779" i="8"/>
  <c r="I780" i="8"/>
  <c r="K780" i="8"/>
  <c r="L780" i="8"/>
  <c r="H781" i="8"/>
  <c r="M781" i="8" s="1"/>
  <c r="J804" i="1"/>
  <c r="C782" i="8"/>
  <c r="F782" i="8" s="1"/>
  <c r="C782" i="10" s="1"/>
  <c r="D782" i="10" s="1"/>
  <c r="L781" i="8" l="1"/>
  <c r="J780" i="8"/>
  <c r="N780" i="8"/>
  <c r="I781" i="8"/>
  <c r="K781" i="8"/>
  <c r="H782" i="8"/>
  <c r="M782" i="8" s="1"/>
  <c r="J805" i="1"/>
  <c r="C783" i="8"/>
  <c r="F783" i="8" s="1"/>
  <c r="C783" i="10" s="1"/>
  <c r="D783" i="10" s="1"/>
  <c r="J781" i="8" l="1"/>
  <c r="N781" i="8"/>
  <c r="I782" i="8"/>
  <c r="L782" i="8"/>
  <c r="K782" i="8"/>
  <c r="H783" i="8"/>
  <c r="K783" i="8" s="1"/>
  <c r="J806" i="1"/>
  <c r="C784" i="8"/>
  <c r="F784" i="8" s="1"/>
  <c r="C784" i="10" s="1"/>
  <c r="D784" i="10" s="1"/>
  <c r="J782" i="8" l="1"/>
  <c r="N782" i="8"/>
  <c r="I783" i="8"/>
  <c r="L783" i="8"/>
  <c r="M783" i="8"/>
  <c r="H784" i="8"/>
  <c r="M784" i="8" s="1"/>
  <c r="J807" i="1"/>
  <c r="C785" i="8"/>
  <c r="F785" i="8" s="1"/>
  <c r="C785" i="10" s="1"/>
  <c r="D785" i="10" s="1"/>
  <c r="J783" i="8" l="1"/>
  <c r="N783" i="8"/>
  <c r="I784" i="8"/>
  <c r="L784" i="8"/>
  <c r="K784" i="8"/>
  <c r="H785" i="8"/>
  <c r="M785" i="8" s="1"/>
  <c r="J808" i="1"/>
  <c r="C786" i="8"/>
  <c r="F786" i="8" s="1"/>
  <c r="C786" i="10" s="1"/>
  <c r="D786" i="10" s="1"/>
  <c r="J784" i="8" l="1"/>
  <c r="N784" i="8"/>
  <c r="I785" i="8"/>
  <c r="L785" i="8"/>
  <c r="H786" i="8"/>
  <c r="M786" i="8" s="1"/>
  <c r="K785" i="8"/>
  <c r="J809" i="1"/>
  <c r="C787" i="8"/>
  <c r="F787" i="8" s="1"/>
  <c r="C787" i="10" s="1"/>
  <c r="D787" i="10" s="1"/>
  <c r="J785" i="8" l="1"/>
  <c r="N785" i="8"/>
  <c r="I786" i="8"/>
  <c r="L786" i="8"/>
  <c r="K786" i="8"/>
  <c r="H787" i="8"/>
  <c r="M787" i="8" s="1"/>
  <c r="J810" i="1"/>
  <c r="C788" i="8"/>
  <c r="J786" i="8" l="1"/>
  <c r="N786" i="8"/>
  <c r="I787" i="8"/>
  <c r="L787" i="8"/>
  <c r="K787" i="8"/>
  <c r="J811" i="1"/>
  <c r="C789" i="8"/>
  <c r="F789" i="8" s="1"/>
  <c r="C789" i="10" s="1"/>
  <c r="F788" i="8"/>
  <c r="C788" i="10" s="1"/>
  <c r="D788" i="10" s="1"/>
  <c r="C42" i="3"/>
  <c r="D789" i="10" l="1"/>
  <c r="J787" i="8"/>
  <c r="N787" i="8"/>
  <c r="H788" i="8"/>
  <c r="M788" i="8" s="1"/>
  <c r="H789" i="8"/>
  <c r="M789" i="8" s="1"/>
  <c r="J812" i="1"/>
  <c r="C790" i="8"/>
  <c r="F790" i="8" s="1"/>
  <c r="C790" i="10" s="1"/>
  <c r="D790" i="10" s="1"/>
  <c r="I789" i="8" l="1"/>
  <c r="J789" i="8" s="1"/>
  <c r="I788" i="8"/>
  <c r="K788" i="8"/>
  <c r="N789" i="8"/>
  <c r="L789" i="8"/>
  <c r="L788" i="8"/>
  <c r="K789" i="8"/>
  <c r="H790" i="8"/>
  <c r="M790" i="8" s="1"/>
  <c r="J813" i="1"/>
  <c r="C791" i="8"/>
  <c r="F791" i="8" s="1"/>
  <c r="C791" i="10" s="1"/>
  <c r="D791" i="10" s="1"/>
  <c r="I790" i="8" l="1"/>
  <c r="N790" i="8" s="1"/>
  <c r="J788" i="8"/>
  <c r="D42" i="3" s="1"/>
  <c r="N788" i="8"/>
  <c r="L790" i="8"/>
  <c r="K790" i="8"/>
  <c r="H791" i="8"/>
  <c r="M791" i="8" s="1"/>
  <c r="J814" i="1"/>
  <c r="C792" i="8"/>
  <c r="F792" i="8" s="1"/>
  <c r="C792" i="10" s="1"/>
  <c r="D792" i="10" s="1"/>
  <c r="I791" i="8" l="1"/>
  <c r="L791" i="8"/>
  <c r="J790" i="8"/>
  <c r="K791" i="8"/>
  <c r="H792" i="8"/>
  <c r="M792" i="8" s="1"/>
  <c r="J815" i="1"/>
  <c r="C793" i="8"/>
  <c r="F793" i="8" s="1"/>
  <c r="C793" i="10" s="1"/>
  <c r="D793" i="10" s="1"/>
  <c r="J791" i="8" l="1"/>
  <c r="N791" i="8"/>
  <c r="I792" i="8"/>
  <c r="L792" i="8"/>
  <c r="K792" i="8"/>
  <c r="H793" i="8"/>
  <c r="M793" i="8" s="1"/>
  <c r="J816" i="1"/>
  <c r="C794" i="8"/>
  <c r="F794" i="8" s="1"/>
  <c r="C794" i="10" s="1"/>
  <c r="D794" i="10" s="1"/>
  <c r="J792" i="8" l="1"/>
  <c r="N792" i="8"/>
  <c r="L793" i="8"/>
  <c r="I793" i="8"/>
  <c r="H794" i="8"/>
  <c r="M794" i="8" s="1"/>
  <c r="K793" i="8"/>
  <c r="J817" i="1"/>
  <c r="C795" i="8"/>
  <c r="F795" i="8" s="1"/>
  <c r="C795" i="10" s="1"/>
  <c r="D795" i="10" s="1"/>
  <c r="J793" i="8" l="1"/>
  <c r="N793" i="8"/>
  <c r="I794" i="8"/>
  <c r="L794" i="8"/>
  <c r="K794" i="8"/>
  <c r="H795" i="8"/>
  <c r="M795" i="8" s="1"/>
  <c r="J818" i="1"/>
  <c r="C796" i="8"/>
  <c r="F796" i="8" s="1"/>
  <c r="C796" i="10" s="1"/>
  <c r="D796" i="10" s="1"/>
  <c r="J794" i="8" l="1"/>
  <c r="N794" i="8"/>
  <c r="L795" i="8"/>
  <c r="I795" i="8"/>
  <c r="K795" i="8"/>
  <c r="H796" i="8"/>
  <c r="M796" i="8" s="1"/>
  <c r="J819" i="1"/>
  <c r="C797" i="8"/>
  <c r="F797" i="8" s="1"/>
  <c r="C797" i="10" s="1"/>
  <c r="D797" i="10" s="1"/>
  <c r="J795" i="8" l="1"/>
  <c r="N795" i="8"/>
  <c r="I796" i="8"/>
  <c r="L796" i="8"/>
  <c r="K796" i="8"/>
  <c r="H797" i="8"/>
  <c r="M797" i="8" s="1"/>
  <c r="J820" i="1"/>
  <c r="C798" i="8"/>
  <c r="F798" i="8" s="1"/>
  <c r="C798" i="10" s="1"/>
  <c r="D798" i="10" s="1"/>
  <c r="J796" i="8" l="1"/>
  <c r="N796" i="8"/>
  <c r="L797" i="8"/>
  <c r="I797" i="8"/>
  <c r="H798" i="8"/>
  <c r="M798" i="8" s="1"/>
  <c r="K797" i="8"/>
  <c r="J821" i="1"/>
  <c r="C799" i="8"/>
  <c r="F799" i="8" s="1"/>
  <c r="C799" i="10" s="1"/>
  <c r="D799" i="10" s="1"/>
  <c r="J797" i="8" l="1"/>
  <c r="N797" i="8"/>
  <c r="I798" i="8"/>
  <c r="N798" i="8" s="1"/>
  <c r="L798" i="8"/>
  <c r="K798" i="8"/>
  <c r="H799" i="8"/>
  <c r="M799" i="8" s="1"/>
  <c r="J822" i="1"/>
  <c r="C800" i="8"/>
  <c r="F800" i="8" s="1"/>
  <c r="C800" i="10" s="1"/>
  <c r="D800" i="10" s="1"/>
  <c r="J798" i="8" l="1"/>
  <c r="I799" i="8"/>
  <c r="L799" i="8"/>
  <c r="H800" i="8"/>
  <c r="M800" i="8" s="1"/>
  <c r="K799" i="8"/>
  <c r="J823" i="1"/>
  <c r="C801" i="8"/>
  <c r="F801" i="8" s="1"/>
  <c r="C801" i="10" s="1"/>
  <c r="D801" i="10" s="1"/>
  <c r="L800" i="8" l="1"/>
  <c r="J799" i="8"/>
  <c r="N799" i="8"/>
  <c r="I800" i="8"/>
  <c r="K800" i="8"/>
  <c r="H801" i="8"/>
  <c r="M801" i="8" s="1"/>
  <c r="J824" i="1"/>
  <c r="C802" i="8"/>
  <c r="F802" i="8" s="1"/>
  <c r="C802" i="10" s="1"/>
  <c r="D802" i="10" s="1"/>
  <c r="J800" i="8" l="1"/>
  <c r="N800" i="8"/>
  <c r="L801" i="8"/>
  <c r="I801" i="8"/>
  <c r="H802" i="8"/>
  <c r="M802" i="8" s="1"/>
  <c r="K801" i="8"/>
  <c r="J825" i="1"/>
  <c r="C803" i="8"/>
  <c r="F803" i="8" s="1"/>
  <c r="C803" i="10" s="1"/>
  <c r="D803" i="10" s="1"/>
  <c r="I802" i="8" l="1"/>
  <c r="J801" i="8"/>
  <c r="N801" i="8"/>
  <c r="K802" i="8"/>
  <c r="L802" i="8"/>
  <c r="H803" i="8"/>
  <c r="M803" i="8" s="1"/>
  <c r="J826" i="1"/>
  <c r="C804" i="8"/>
  <c r="F804" i="8" s="1"/>
  <c r="C804" i="10" s="1"/>
  <c r="D804" i="10" s="1"/>
  <c r="I803" i="8" l="1"/>
  <c r="N803" i="8" s="1"/>
  <c r="J802" i="8"/>
  <c r="N802" i="8"/>
  <c r="L803" i="8"/>
  <c r="K803" i="8"/>
  <c r="H804" i="8"/>
  <c r="M804" i="8" s="1"/>
  <c r="J827" i="1"/>
  <c r="C805" i="8"/>
  <c r="F805" i="8" s="1"/>
  <c r="C805" i="10" s="1"/>
  <c r="D805" i="10" s="1"/>
  <c r="J803" i="8" l="1"/>
  <c r="L804" i="8"/>
  <c r="I804" i="8"/>
  <c r="K804" i="8"/>
  <c r="H805" i="8"/>
  <c r="M805" i="8" s="1"/>
  <c r="J828" i="1"/>
  <c r="C806" i="8"/>
  <c r="F806" i="8" s="1"/>
  <c r="C806" i="10" s="1"/>
  <c r="D806" i="10" s="1"/>
  <c r="J804" i="8" l="1"/>
  <c r="N804" i="8"/>
  <c r="I805" i="8"/>
  <c r="L805" i="8"/>
  <c r="K805" i="8"/>
  <c r="H806" i="8"/>
  <c r="M806" i="8" s="1"/>
  <c r="J829" i="1"/>
  <c r="C807" i="8"/>
  <c r="F807" i="8" s="1"/>
  <c r="C807" i="10" s="1"/>
  <c r="D807" i="10" s="1"/>
  <c r="J805" i="8" l="1"/>
  <c r="N805" i="8"/>
  <c r="I806" i="8"/>
  <c r="L806" i="8"/>
  <c r="K806" i="8"/>
  <c r="H807" i="8"/>
  <c r="M807" i="8" s="1"/>
  <c r="J830" i="1"/>
  <c r="C808" i="8"/>
  <c r="J806" i="8" l="1"/>
  <c r="N806" i="8"/>
  <c r="L807" i="8"/>
  <c r="I807" i="8"/>
  <c r="K807" i="8"/>
  <c r="J831" i="1"/>
  <c r="C809" i="8"/>
  <c r="F809" i="8" s="1"/>
  <c r="C809" i="10" s="1"/>
  <c r="F808" i="8"/>
  <c r="C808" i="10" s="1"/>
  <c r="D808" i="10" s="1"/>
  <c r="C43" i="3"/>
  <c r="D809" i="10" l="1"/>
  <c r="J807" i="8"/>
  <c r="N807" i="8"/>
  <c r="H808" i="8"/>
  <c r="M808" i="8" s="1"/>
  <c r="H809" i="8"/>
  <c r="M809" i="8" s="1"/>
  <c r="J832" i="1"/>
  <c r="C810" i="8"/>
  <c r="F810" i="8" s="1"/>
  <c r="C810" i="10" s="1"/>
  <c r="D810" i="10" s="1"/>
  <c r="L808" i="8" l="1"/>
  <c r="L809" i="8"/>
  <c r="K809" i="8"/>
  <c r="I808" i="8"/>
  <c r="N808" i="8" s="1"/>
  <c r="K808" i="8"/>
  <c r="I809" i="8"/>
  <c r="H810" i="8"/>
  <c r="M810" i="8" s="1"/>
  <c r="J833" i="1"/>
  <c r="C811" i="8"/>
  <c r="F811" i="8" s="1"/>
  <c r="C811" i="10" s="1"/>
  <c r="D811" i="10" s="1"/>
  <c r="J808" i="8" l="1"/>
  <c r="D43" i="3" s="1"/>
  <c r="I810" i="8"/>
  <c r="J809" i="8"/>
  <c r="N809" i="8"/>
  <c r="L810" i="8"/>
  <c r="K810" i="8"/>
  <c r="H811" i="8"/>
  <c r="M811" i="8" s="1"/>
  <c r="J834" i="1"/>
  <c r="C812" i="8"/>
  <c r="F812" i="8" s="1"/>
  <c r="C812" i="10" s="1"/>
  <c r="D812" i="10" s="1"/>
  <c r="J810" i="8" l="1"/>
  <c r="N810" i="8"/>
  <c r="I811" i="8"/>
  <c r="L811" i="8"/>
  <c r="K811" i="8"/>
  <c r="H812" i="8"/>
  <c r="M812" i="8" s="1"/>
  <c r="J835" i="1"/>
  <c r="C813" i="8"/>
  <c r="F813" i="8" s="1"/>
  <c r="C813" i="10" s="1"/>
  <c r="D813" i="10" s="1"/>
  <c r="J811" i="8" l="1"/>
  <c r="N811" i="8"/>
  <c r="I812" i="8"/>
  <c r="K812" i="8"/>
  <c r="L812" i="8"/>
  <c r="H813" i="8"/>
  <c r="M813" i="8" s="1"/>
  <c r="J836" i="1"/>
  <c r="C814" i="8"/>
  <c r="F814" i="8" s="1"/>
  <c r="C814" i="10" s="1"/>
  <c r="D814" i="10" s="1"/>
  <c r="I813" i="8" l="1"/>
  <c r="L813" i="8"/>
  <c r="J812" i="8"/>
  <c r="N812" i="8"/>
  <c r="K813" i="8"/>
  <c r="H814" i="8"/>
  <c r="M814" i="8" s="1"/>
  <c r="J837" i="1"/>
  <c r="C815" i="8"/>
  <c r="F815" i="8" s="1"/>
  <c r="C815" i="10" s="1"/>
  <c r="D815" i="10" s="1"/>
  <c r="K814" i="8" l="1"/>
  <c r="I814" i="8"/>
  <c r="N814" i="8" s="1"/>
  <c r="L814" i="8"/>
  <c r="J813" i="8"/>
  <c r="N813" i="8"/>
  <c r="H815" i="8"/>
  <c r="M815" i="8" s="1"/>
  <c r="J838" i="1"/>
  <c r="C816" i="8"/>
  <c r="F816" i="8" s="1"/>
  <c r="C816" i="10" s="1"/>
  <c r="D816" i="10" s="1"/>
  <c r="J814" i="8" l="1"/>
  <c r="I815" i="8"/>
  <c r="L815" i="8"/>
  <c r="K815" i="8"/>
  <c r="H816" i="8"/>
  <c r="K816" i="8" s="1"/>
  <c r="J839" i="1"/>
  <c r="C817" i="8"/>
  <c r="F817" i="8" s="1"/>
  <c r="C817" i="10" s="1"/>
  <c r="D817" i="10" s="1"/>
  <c r="M816" i="8" l="1"/>
  <c r="I816" i="8"/>
  <c r="N816" i="8" s="1"/>
  <c r="J815" i="8"/>
  <c r="N815" i="8"/>
  <c r="L816" i="8"/>
  <c r="H817" i="8"/>
  <c r="M817" i="8" s="1"/>
  <c r="J840" i="1"/>
  <c r="C818" i="8"/>
  <c r="F818" i="8" s="1"/>
  <c r="C818" i="10" s="1"/>
  <c r="D818" i="10" s="1"/>
  <c r="J816" i="8" l="1"/>
  <c r="I817" i="8"/>
  <c r="L817" i="8"/>
  <c r="K817" i="8"/>
  <c r="H818" i="8"/>
  <c r="M818" i="8" s="1"/>
  <c r="J841" i="1"/>
  <c r="C819" i="8"/>
  <c r="F819" i="8" s="1"/>
  <c r="C819" i="10" s="1"/>
  <c r="D819" i="10" s="1"/>
  <c r="J817" i="8" l="1"/>
  <c r="N817" i="8"/>
  <c r="I818" i="8"/>
  <c r="K818" i="8"/>
  <c r="L818" i="8"/>
  <c r="H819" i="8"/>
  <c r="M819" i="8" s="1"/>
  <c r="J842" i="1"/>
  <c r="C820" i="8"/>
  <c r="F820" i="8" s="1"/>
  <c r="C820" i="10" s="1"/>
  <c r="D820" i="10" s="1"/>
  <c r="J818" i="8" l="1"/>
  <c r="N818" i="8"/>
  <c r="I819" i="8"/>
  <c r="L819" i="8"/>
  <c r="K819" i="8"/>
  <c r="H820" i="8"/>
  <c r="J843" i="1"/>
  <c r="C821" i="8"/>
  <c r="F821" i="8" s="1"/>
  <c r="C821" i="10" s="1"/>
  <c r="D821" i="10" s="1"/>
  <c r="J819" i="8" l="1"/>
  <c r="N819" i="8"/>
  <c r="L820" i="8"/>
  <c r="K820" i="8"/>
  <c r="I820" i="8"/>
  <c r="M820" i="8"/>
  <c r="H821" i="8"/>
  <c r="M821" i="8" s="1"/>
  <c r="J844" i="1"/>
  <c r="C822" i="8"/>
  <c r="F822" i="8" s="1"/>
  <c r="C822" i="10" s="1"/>
  <c r="D822" i="10" s="1"/>
  <c r="J820" i="8" l="1"/>
  <c r="N820" i="8"/>
  <c r="L821" i="8"/>
  <c r="I821" i="8"/>
  <c r="K821" i="8"/>
  <c r="H822" i="8"/>
  <c r="M822" i="8" s="1"/>
  <c r="J845" i="1"/>
  <c r="C823" i="8"/>
  <c r="F823" i="8" s="1"/>
  <c r="C823" i="10" s="1"/>
  <c r="D823" i="10" s="1"/>
  <c r="J821" i="8" l="1"/>
  <c r="N821" i="8"/>
  <c r="I822" i="8"/>
  <c r="L822" i="8"/>
  <c r="K822" i="8"/>
  <c r="H823" i="8"/>
  <c r="M823" i="8" s="1"/>
  <c r="J846" i="1"/>
  <c r="C824" i="8"/>
  <c r="F824" i="8" s="1"/>
  <c r="C824" i="10" s="1"/>
  <c r="D824" i="10" s="1"/>
  <c r="J822" i="8" l="1"/>
  <c r="N822" i="8"/>
  <c r="L823" i="8"/>
  <c r="I823" i="8"/>
  <c r="K823" i="8"/>
  <c r="H824" i="8"/>
  <c r="M824" i="8" s="1"/>
  <c r="J847" i="1"/>
  <c r="C825" i="8"/>
  <c r="F825" i="8" s="1"/>
  <c r="C825" i="10" s="1"/>
  <c r="D825" i="10" s="1"/>
  <c r="J823" i="8" l="1"/>
  <c r="N823" i="8"/>
  <c r="I824" i="8"/>
  <c r="L824" i="8"/>
  <c r="H825" i="8"/>
  <c r="M825" i="8" s="1"/>
  <c r="K824" i="8"/>
  <c r="J848" i="1"/>
  <c r="C826" i="8"/>
  <c r="F826" i="8" s="1"/>
  <c r="C826" i="10" s="1"/>
  <c r="D826" i="10" s="1"/>
  <c r="I825" i="8" l="1"/>
  <c r="J824" i="8"/>
  <c r="N824" i="8"/>
  <c r="K825" i="8"/>
  <c r="L825" i="8"/>
  <c r="H826" i="8"/>
  <c r="M826" i="8" s="1"/>
  <c r="J849" i="1"/>
  <c r="C827" i="8"/>
  <c r="F827" i="8" s="1"/>
  <c r="C827" i="10" s="1"/>
  <c r="D827" i="10" s="1"/>
  <c r="J825" i="8" l="1"/>
  <c r="N825" i="8"/>
  <c r="I826" i="8"/>
  <c r="L826" i="8"/>
  <c r="H827" i="8"/>
  <c r="M827" i="8" s="1"/>
  <c r="K826" i="8"/>
  <c r="J850" i="1"/>
  <c r="C828" i="8"/>
  <c r="F828" i="8" s="1"/>
  <c r="C828" i="10" s="1"/>
  <c r="D828" i="10" s="1"/>
  <c r="K827" i="8" l="1"/>
  <c r="I827" i="8"/>
  <c r="N827" i="8" s="1"/>
  <c r="L827" i="8"/>
  <c r="J826" i="8"/>
  <c r="N826" i="8"/>
  <c r="H828" i="8"/>
  <c r="M828" i="8" s="1"/>
  <c r="J851" i="1"/>
  <c r="C829" i="8"/>
  <c r="J827" i="8" l="1"/>
  <c r="I828" i="8"/>
  <c r="L828" i="8"/>
  <c r="K828" i="8"/>
  <c r="C44" i="3"/>
  <c r="F829" i="8"/>
  <c r="C829" i="10" s="1"/>
  <c r="D829" i="10" s="1"/>
  <c r="J852" i="1"/>
  <c r="C830" i="8"/>
  <c r="F830" i="8" s="1"/>
  <c r="C830" i="10" s="1"/>
  <c r="D830" i="10" s="1"/>
  <c r="J828" i="8" l="1"/>
  <c r="N828" i="8"/>
  <c r="H830" i="8"/>
  <c r="I830" i="8" s="1"/>
  <c r="H829" i="8"/>
  <c r="M829" i="8" s="1"/>
  <c r="J853" i="1"/>
  <c r="C831" i="8"/>
  <c r="F831" i="8" s="1"/>
  <c r="C831" i="10" s="1"/>
  <c r="D831" i="10" s="1"/>
  <c r="J830" i="8" l="1"/>
  <c r="N830" i="8"/>
  <c r="L829" i="8"/>
  <c r="K829" i="8"/>
  <c r="K830" i="8"/>
  <c r="M830" i="8"/>
  <c r="L830" i="8"/>
  <c r="I829" i="8"/>
  <c r="N829" i="8" s="1"/>
  <c r="H831" i="8"/>
  <c r="M831" i="8" s="1"/>
  <c r="J854" i="1"/>
  <c r="C832" i="8"/>
  <c r="F832" i="8" s="1"/>
  <c r="C832" i="10" s="1"/>
  <c r="D832" i="10" s="1"/>
  <c r="J829" i="8" l="1"/>
  <c r="D44" i="3" s="1"/>
  <c r="I831" i="8"/>
  <c r="L831" i="8"/>
  <c r="K831" i="8"/>
  <c r="H832" i="8"/>
  <c r="M832" i="8" s="1"/>
  <c r="J855" i="1"/>
  <c r="C833" i="8"/>
  <c r="F833" i="8" s="1"/>
  <c r="C833" i="10" s="1"/>
  <c r="D833" i="10" s="1"/>
  <c r="J831" i="8" l="1"/>
  <c r="N831" i="8"/>
  <c r="I832" i="8"/>
  <c r="K832" i="8"/>
  <c r="L832" i="8"/>
  <c r="H833" i="8"/>
  <c r="M833" i="8" s="1"/>
  <c r="J856" i="1"/>
  <c r="C834" i="8"/>
  <c r="F834" i="8" s="1"/>
  <c r="C834" i="10" s="1"/>
  <c r="D834" i="10" s="1"/>
  <c r="J832" i="8" l="1"/>
  <c r="N832" i="8"/>
  <c r="I833" i="8"/>
  <c r="L833" i="8"/>
  <c r="K833" i="8"/>
  <c r="H834" i="8"/>
  <c r="M834" i="8" s="1"/>
  <c r="J857" i="1"/>
  <c r="C835" i="8"/>
  <c r="F835" i="8" s="1"/>
  <c r="C835" i="10" s="1"/>
  <c r="D835" i="10" s="1"/>
  <c r="J833" i="8" l="1"/>
  <c r="N833" i="8"/>
  <c r="I834" i="8"/>
  <c r="K834" i="8"/>
  <c r="L834" i="8"/>
  <c r="H835" i="8"/>
  <c r="M835" i="8" s="1"/>
  <c r="J858" i="1"/>
  <c r="C836" i="8"/>
  <c r="F836" i="8" s="1"/>
  <c r="C836" i="10" s="1"/>
  <c r="D836" i="10" s="1"/>
  <c r="J834" i="8" l="1"/>
  <c r="N834" i="8"/>
  <c r="L835" i="8"/>
  <c r="I835" i="8"/>
  <c r="K835" i="8"/>
  <c r="H836" i="8"/>
  <c r="M836" i="8" s="1"/>
  <c r="J859" i="1"/>
  <c r="C837" i="8"/>
  <c r="F837" i="8" s="1"/>
  <c r="C837" i="10" s="1"/>
  <c r="D837" i="10" s="1"/>
  <c r="J835" i="8" l="1"/>
  <c r="N835" i="8"/>
  <c r="I836" i="8"/>
  <c r="L836" i="8"/>
  <c r="H837" i="8"/>
  <c r="M837" i="8" s="1"/>
  <c r="K836" i="8"/>
  <c r="J860" i="1"/>
  <c r="C838" i="8"/>
  <c r="F838" i="8" s="1"/>
  <c r="C838" i="10" s="1"/>
  <c r="D838" i="10" s="1"/>
  <c r="J836" i="8" l="1"/>
  <c r="N836" i="8"/>
  <c r="L837" i="8"/>
  <c r="I837" i="8"/>
  <c r="K837" i="8"/>
  <c r="H838" i="8"/>
  <c r="M838" i="8" s="1"/>
  <c r="J861" i="1"/>
  <c r="C839" i="8"/>
  <c r="F839" i="8" s="1"/>
  <c r="C839" i="10" s="1"/>
  <c r="D839" i="10" s="1"/>
  <c r="I838" i="8" l="1"/>
  <c r="N838" i="8" s="1"/>
  <c r="L838" i="8"/>
  <c r="J837" i="8"/>
  <c r="N837" i="8"/>
  <c r="K838" i="8"/>
  <c r="H839" i="8"/>
  <c r="M839" i="8" s="1"/>
  <c r="J862" i="1"/>
  <c r="C840" i="8"/>
  <c r="F840" i="8" s="1"/>
  <c r="C840" i="10" s="1"/>
  <c r="D840" i="10" s="1"/>
  <c r="J838" i="8" l="1"/>
  <c r="I839" i="8"/>
  <c r="L839" i="8"/>
  <c r="K839" i="8"/>
  <c r="H840" i="8"/>
  <c r="M840" i="8" s="1"/>
  <c r="J863" i="1"/>
  <c r="C841" i="8"/>
  <c r="F841" i="8" s="1"/>
  <c r="C841" i="10" s="1"/>
  <c r="D841" i="10" s="1"/>
  <c r="J839" i="8" l="1"/>
  <c r="N839" i="8"/>
  <c r="K840" i="8"/>
  <c r="L840" i="8"/>
  <c r="I840" i="8"/>
  <c r="H841" i="8"/>
  <c r="M841" i="8" s="1"/>
  <c r="J864" i="1"/>
  <c r="C842" i="8"/>
  <c r="F842" i="8" s="1"/>
  <c r="C842" i="10" s="1"/>
  <c r="D842" i="10" s="1"/>
  <c r="J840" i="8" l="1"/>
  <c r="N840" i="8"/>
  <c r="I841" i="8"/>
  <c r="L841" i="8"/>
  <c r="K841" i="8"/>
  <c r="H842" i="8"/>
  <c r="M842" i="8" s="1"/>
  <c r="J865" i="1"/>
  <c r="C843" i="8"/>
  <c r="F843" i="8" s="1"/>
  <c r="C843" i="10" s="1"/>
  <c r="D843" i="10" s="1"/>
  <c r="J841" i="8" l="1"/>
  <c r="N841" i="8"/>
  <c r="I842" i="8"/>
  <c r="L842" i="8"/>
  <c r="K842" i="8"/>
  <c r="H843" i="8"/>
  <c r="M843" i="8" s="1"/>
  <c r="J866" i="1"/>
  <c r="C844" i="8"/>
  <c r="F844" i="8" s="1"/>
  <c r="C844" i="10" s="1"/>
  <c r="D844" i="10" s="1"/>
  <c r="J842" i="8" l="1"/>
  <c r="N842" i="8"/>
  <c r="K843" i="8"/>
  <c r="I843" i="8"/>
  <c r="L843" i="8"/>
  <c r="H844" i="8"/>
  <c r="M844" i="8" s="1"/>
  <c r="J867" i="1"/>
  <c r="C845" i="8"/>
  <c r="F845" i="8" s="1"/>
  <c r="C845" i="10" s="1"/>
  <c r="D845" i="10" s="1"/>
  <c r="J843" i="8" l="1"/>
  <c r="N843" i="8"/>
  <c r="I844" i="8"/>
  <c r="L844" i="8"/>
  <c r="K844" i="8"/>
  <c r="H845" i="8"/>
  <c r="M845" i="8" s="1"/>
  <c r="J868" i="1"/>
  <c r="C846" i="8"/>
  <c r="F846" i="8" s="1"/>
  <c r="C846" i="10" s="1"/>
  <c r="D846" i="10" s="1"/>
  <c r="J844" i="8" l="1"/>
  <c r="N844" i="8"/>
  <c r="I845" i="8"/>
  <c r="L845" i="8"/>
  <c r="K845" i="8"/>
  <c r="H846" i="8"/>
  <c r="M846" i="8" s="1"/>
  <c r="J869" i="1"/>
  <c r="C847" i="8"/>
  <c r="F847" i="8" s="1"/>
  <c r="C847" i="10" s="1"/>
  <c r="D847" i="10" s="1"/>
  <c r="J845" i="8" l="1"/>
  <c r="N845" i="8"/>
  <c r="I846" i="8"/>
  <c r="L846" i="8"/>
  <c r="K846" i="8"/>
  <c r="H847" i="8"/>
  <c r="M847" i="8" s="1"/>
  <c r="J870" i="1"/>
  <c r="C848" i="8"/>
  <c r="F848" i="8" s="1"/>
  <c r="C848" i="10" s="1"/>
  <c r="D848" i="10" s="1"/>
  <c r="I847" i="8" l="1"/>
  <c r="N847" i="8" s="1"/>
  <c r="L847" i="8"/>
  <c r="J846" i="8"/>
  <c r="N846" i="8"/>
  <c r="K847" i="8"/>
  <c r="H848" i="8"/>
  <c r="M848" i="8" s="1"/>
  <c r="J871" i="1"/>
  <c r="C849" i="8"/>
  <c r="F849" i="8" s="1"/>
  <c r="C849" i="10" s="1"/>
  <c r="D849" i="10" s="1"/>
  <c r="J847" i="8" l="1"/>
  <c r="I848" i="8"/>
  <c r="L848" i="8"/>
  <c r="K848" i="8"/>
  <c r="H849" i="8"/>
  <c r="M849" i="8" s="1"/>
  <c r="J872" i="1"/>
  <c r="C850" i="8"/>
  <c r="F850" i="8" s="1"/>
  <c r="C850" i="10" s="1"/>
  <c r="D850" i="10" s="1"/>
  <c r="J848" i="8" l="1"/>
  <c r="N848" i="8"/>
  <c r="I849" i="8"/>
  <c r="L849" i="8"/>
  <c r="H850" i="8"/>
  <c r="M850" i="8" s="1"/>
  <c r="K849" i="8"/>
  <c r="J873" i="1"/>
  <c r="C851" i="8"/>
  <c r="J849" i="8" l="1"/>
  <c r="N849" i="8"/>
  <c r="L850" i="8"/>
  <c r="I850" i="8"/>
  <c r="K850" i="8"/>
  <c r="C45" i="3"/>
  <c r="F851" i="8"/>
  <c r="C851" i="10" s="1"/>
  <c r="D851" i="10" s="1"/>
  <c r="J874" i="1"/>
  <c r="C852" i="8"/>
  <c r="F852" i="8" s="1"/>
  <c r="C852" i="10" s="1"/>
  <c r="D852" i="10" l="1"/>
  <c r="J850" i="8"/>
  <c r="N850" i="8"/>
  <c r="H852" i="8"/>
  <c r="M852" i="8" s="1"/>
  <c r="H851" i="8"/>
  <c r="M851" i="8" s="1"/>
  <c r="J875" i="1"/>
  <c r="C853" i="8"/>
  <c r="F853" i="8" s="1"/>
  <c r="C853" i="10" s="1"/>
  <c r="D853" i="10" s="1"/>
  <c r="I851" i="8" l="1"/>
  <c r="N851" i="8" s="1"/>
  <c r="L852" i="8"/>
  <c r="I852" i="8"/>
  <c r="K852" i="8"/>
  <c r="L851" i="8"/>
  <c r="K851" i="8"/>
  <c r="H853" i="8"/>
  <c r="M853" i="8" s="1"/>
  <c r="J876" i="1"/>
  <c r="C854" i="8"/>
  <c r="F854" i="8" s="1"/>
  <c r="C854" i="10" s="1"/>
  <c r="D854" i="10" s="1"/>
  <c r="J851" i="8" l="1"/>
  <c r="D45" i="3" s="1"/>
  <c r="K853" i="8"/>
  <c r="J852" i="8"/>
  <c r="N852" i="8"/>
  <c r="I853" i="8"/>
  <c r="L853" i="8"/>
  <c r="H854" i="8"/>
  <c r="M854" i="8" s="1"/>
  <c r="J877" i="1"/>
  <c r="C855" i="8"/>
  <c r="F855" i="8" s="1"/>
  <c r="C855" i="10" s="1"/>
  <c r="D855" i="10" s="1"/>
  <c r="J853" i="8" l="1"/>
  <c r="N853" i="8"/>
  <c r="I854" i="8"/>
  <c r="L854" i="8"/>
  <c r="H855" i="8"/>
  <c r="M855" i="8" s="1"/>
  <c r="K854" i="8"/>
  <c r="J878" i="1"/>
  <c r="C856" i="8"/>
  <c r="F856" i="8" s="1"/>
  <c r="C856" i="10" s="1"/>
  <c r="D856" i="10" s="1"/>
  <c r="J854" i="8" l="1"/>
  <c r="N854" i="8"/>
  <c r="I855" i="8"/>
  <c r="K855" i="8"/>
  <c r="L855" i="8"/>
  <c r="H856" i="8"/>
  <c r="M856" i="8" s="1"/>
  <c r="J879" i="1"/>
  <c r="C857" i="8"/>
  <c r="F857" i="8" s="1"/>
  <c r="C857" i="10" s="1"/>
  <c r="D857" i="10" s="1"/>
  <c r="I856" i="8" l="1"/>
  <c r="J855" i="8"/>
  <c r="N855" i="8"/>
  <c r="L856" i="8"/>
  <c r="K856" i="8"/>
  <c r="H857" i="8"/>
  <c r="M857" i="8" s="1"/>
  <c r="J880" i="1"/>
  <c r="C858" i="8"/>
  <c r="F858" i="8" s="1"/>
  <c r="C858" i="10" s="1"/>
  <c r="D858" i="10" s="1"/>
  <c r="J856" i="8" l="1"/>
  <c r="N856" i="8"/>
  <c r="L857" i="8"/>
  <c r="K857" i="8"/>
  <c r="I857" i="8"/>
  <c r="H858" i="8"/>
  <c r="M858" i="8" s="1"/>
  <c r="J881" i="1"/>
  <c r="C859" i="8"/>
  <c r="F859" i="8" s="1"/>
  <c r="C859" i="10" s="1"/>
  <c r="D859" i="10" s="1"/>
  <c r="J857" i="8" l="1"/>
  <c r="N857" i="8"/>
  <c r="L858" i="8"/>
  <c r="I858" i="8"/>
  <c r="K858" i="8"/>
  <c r="H859" i="8"/>
  <c r="M859" i="8" s="1"/>
  <c r="J882" i="1"/>
  <c r="C860" i="8"/>
  <c r="F860" i="8" s="1"/>
  <c r="C860" i="10" s="1"/>
  <c r="D860" i="10" s="1"/>
  <c r="J858" i="8" l="1"/>
  <c r="N858" i="8"/>
  <c r="H860" i="8"/>
  <c r="M860" i="8" s="1"/>
  <c r="I859" i="8"/>
  <c r="L859" i="8"/>
  <c r="K859" i="8"/>
  <c r="K860" i="8"/>
  <c r="L860" i="8"/>
  <c r="I860" i="8"/>
  <c r="J883" i="1"/>
  <c r="C861" i="8"/>
  <c r="F861" i="8" s="1"/>
  <c r="C861" i="10" s="1"/>
  <c r="D861" i="10" s="1"/>
  <c r="J860" i="8" l="1"/>
  <c r="N860" i="8"/>
  <c r="J859" i="8"/>
  <c r="N859" i="8"/>
  <c r="H861" i="8"/>
  <c r="M861" i="8" s="1"/>
  <c r="J884" i="1"/>
  <c r="C862" i="8"/>
  <c r="F862" i="8" s="1"/>
  <c r="C862" i="10" s="1"/>
  <c r="D862" i="10" s="1"/>
  <c r="I861" i="8" l="1"/>
  <c r="L861" i="8"/>
  <c r="K861" i="8"/>
  <c r="H862" i="8"/>
  <c r="M862" i="8" s="1"/>
  <c r="J885" i="1"/>
  <c r="C863" i="8"/>
  <c r="F863" i="8" s="1"/>
  <c r="C863" i="10" s="1"/>
  <c r="D863" i="10" s="1"/>
  <c r="J861" i="8" l="1"/>
  <c r="N861" i="8"/>
  <c r="I862" i="8"/>
  <c r="L862" i="8"/>
  <c r="K862" i="8"/>
  <c r="H863" i="8"/>
  <c r="M863" i="8" s="1"/>
  <c r="J886" i="1"/>
  <c r="C864" i="8"/>
  <c r="F864" i="8" s="1"/>
  <c r="C864" i="10" s="1"/>
  <c r="D864" i="10" s="1"/>
  <c r="J862" i="8" l="1"/>
  <c r="N862" i="8"/>
  <c r="L863" i="8"/>
  <c r="I863" i="8"/>
  <c r="K863" i="8"/>
  <c r="H864" i="8"/>
  <c r="I864" i="8" s="1"/>
  <c r="J887" i="1"/>
  <c r="C865" i="8"/>
  <c r="F865" i="8" s="1"/>
  <c r="C865" i="10" s="1"/>
  <c r="D865" i="10" s="1"/>
  <c r="J864" i="8" l="1"/>
  <c r="N864" i="8"/>
  <c r="L864" i="8"/>
  <c r="K864" i="8"/>
  <c r="J863" i="8"/>
  <c r="N863" i="8"/>
  <c r="M864" i="8"/>
  <c r="H865" i="8"/>
  <c r="M865" i="8" s="1"/>
  <c r="J888" i="1"/>
  <c r="C866" i="8"/>
  <c r="F866" i="8" s="1"/>
  <c r="C866" i="10" s="1"/>
  <c r="D866" i="10" s="1"/>
  <c r="H866" i="8" l="1"/>
  <c r="M866" i="8" s="1"/>
  <c r="I865" i="8"/>
  <c r="L865" i="8"/>
  <c r="K865" i="8"/>
  <c r="J889" i="1"/>
  <c r="C867" i="8"/>
  <c r="F867" i="8" s="1"/>
  <c r="C867" i="10" s="1"/>
  <c r="D867" i="10" s="1"/>
  <c r="L866" i="8" l="1"/>
  <c r="K866" i="8"/>
  <c r="I866" i="8"/>
  <c r="N866" i="8" s="1"/>
  <c r="J866" i="8"/>
  <c r="J865" i="8"/>
  <c r="N865" i="8"/>
  <c r="H867" i="8"/>
  <c r="M867" i="8" s="1"/>
  <c r="J890" i="1"/>
  <c r="C868" i="8"/>
  <c r="F868" i="8" s="1"/>
  <c r="C868" i="10" s="1"/>
  <c r="D868" i="10" s="1"/>
  <c r="H868" i="8" l="1"/>
  <c r="M868" i="8" s="1"/>
  <c r="I867" i="8"/>
  <c r="L867" i="8"/>
  <c r="K867" i="8"/>
  <c r="J891" i="1"/>
  <c r="C869" i="8"/>
  <c r="F869" i="8" s="1"/>
  <c r="C869" i="10" s="1"/>
  <c r="D869" i="10" s="1"/>
  <c r="I868" i="8" l="1"/>
  <c r="N868" i="8" s="1"/>
  <c r="J868" i="8"/>
  <c r="L868" i="8"/>
  <c r="K868" i="8"/>
  <c r="J867" i="8"/>
  <c r="N867" i="8"/>
  <c r="H869" i="8"/>
  <c r="M869" i="8" s="1"/>
  <c r="J892" i="1"/>
  <c r="C870" i="8"/>
  <c r="F870" i="8" s="1"/>
  <c r="C870" i="10" s="1"/>
  <c r="D870" i="10" s="1"/>
  <c r="I869" i="8" l="1"/>
  <c r="L869" i="8"/>
  <c r="K869" i="8"/>
  <c r="H870" i="8"/>
  <c r="M870" i="8" s="1"/>
  <c r="J893" i="1"/>
  <c r="C871" i="8"/>
  <c r="F871" i="8" s="1"/>
  <c r="C871" i="10" s="1"/>
  <c r="D871" i="10" s="1"/>
  <c r="J869" i="8" l="1"/>
  <c r="N869" i="8"/>
  <c r="I870" i="8"/>
  <c r="L870" i="8"/>
  <c r="K870" i="8"/>
  <c r="H871" i="8"/>
  <c r="M871" i="8" s="1"/>
  <c r="J894" i="1"/>
  <c r="C872" i="8"/>
  <c r="J870" i="8" l="1"/>
  <c r="N870" i="8"/>
  <c r="I871" i="8"/>
  <c r="L871" i="8"/>
  <c r="K871" i="8"/>
  <c r="C46" i="3"/>
  <c r="F872" i="8"/>
  <c r="C872" i="10" s="1"/>
  <c r="D872" i="10" s="1"/>
  <c r="J895" i="1"/>
  <c r="C873" i="8"/>
  <c r="F873" i="8" s="1"/>
  <c r="C873" i="10" s="1"/>
  <c r="D873" i="10" l="1"/>
  <c r="J871" i="8"/>
  <c r="N871" i="8"/>
  <c r="H873" i="8"/>
  <c r="M873" i="8" s="1"/>
  <c r="H872" i="8"/>
  <c r="M872" i="8" s="1"/>
  <c r="J896" i="1"/>
  <c r="C874" i="8"/>
  <c r="F874" i="8" s="1"/>
  <c r="C874" i="10" s="1"/>
  <c r="D874" i="10" s="1"/>
  <c r="I873" i="8" l="1"/>
  <c r="L873" i="8"/>
  <c r="J873" i="8"/>
  <c r="N873" i="8"/>
  <c r="K873" i="8"/>
  <c r="K872" i="8"/>
  <c r="I872" i="8"/>
  <c r="N872" i="8" s="1"/>
  <c r="L872" i="8"/>
  <c r="H874" i="8"/>
  <c r="M874" i="8" s="1"/>
  <c r="J897" i="1"/>
  <c r="C875" i="8"/>
  <c r="F875" i="8" s="1"/>
  <c r="C875" i="10" s="1"/>
  <c r="D875" i="10" s="1"/>
  <c r="J872" i="8" l="1"/>
  <c r="D46" i="3" s="1"/>
  <c r="H875" i="8"/>
  <c r="M875" i="8" s="1"/>
  <c r="K874" i="8"/>
  <c r="I874" i="8"/>
  <c r="L874" i="8"/>
  <c r="K875" i="8"/>
  <c r="L875" i="8"/>
  <c r="I875" i="8"/>
  <c r="J898" i="1"/>
  <c r="C876" i="8"/>
  <c r="F876" i="8" s="1"/>
  <c r="C876" i="10" s="1"/>
  <c r="D876" i="10" s="1"/>
  <c r="J875" i="8" l="1"/>
  <c r="N875" i="8"/>
  <c r="J874" i="8"/>
  <c r="N874" i="8"/>
  <c r="H876" i="8"/>
  <c r="M876" i="8" s="1"/>
  <c r="J899" i="1"/>
  <c r="C877" i="8"/>
  <c r="F877" i="8" s="1"/>
  <c r="C877" i="10" s="1"/>
  <c r="D877" i="10" s="1"/>
  <c r="K876" i="8" l="1"/>
  <c r="I876" i="8"/>
  <c r="L876" i="8"/>
  <c r="H877" i="8"/>
  <c r="M877" i="8" s="1"/>
  <c r="J900" i="1"/>
  <c r="C878" i="8"/>
  <c r="F878" i="8" s="1"/>
  <c r="C878" i="10" s="1"/>
  <c r="D878" i="10" s="1"/>
  <c r="J876" i="8" l="1"/>
  <c r="N876" i="8"/>
  <c r="L877" i="8"/>
  <c r="I877" i="8"/>
  <c r="K877" i="8"/>
  <c r="H878" i="8"/>
  <c r="M878" i="8" s="1"/>
  <c r="J901" i="1"/>
  <c r="C879" i="8"/>
  <c r="F879" i="8" s="1"/>
  <c r="C879" i="10" s="1"/>
  <c r="D879" i="10" s="1"/>
  <c r="I878" i="8" l="1"/>
  <c r="N878" i="8" s="1"/>
  <c r="J877" i="8"/>
  <c r="N877" i="8"/>
  <c r="J878" i="8"/>
  <c r="L878" i="8"/>
  <c r="K878" i="8"/>
  <c r="H879" i="8"/>
  <c r="M879" i="8" s="1"/>
  <c r="J902" i="1"/>
  <c r="C880" i="8"/>
  <c r="F880" i="8" s="1"/>
  <c r="C880" i="10" s="1"/>
  <c r="D880" i="10" s="1"/>
  <c r="I879" i="8" l="1"/>
  <c r="N879" i="8" s="1"/>
  <c r="L879" i="8"/>
  <c r="H880" i="8"/>
  <c r="M880" i="8" s="1"/>
  <c r="K879" i="8"/>
  <c r="J903" i="1"/>
  <c r="C881" i="8"/>
  <c r="F881" i="8" s="1"/>
  <c r="C881" i="10" s="1"/>
  <c r="D881" i="10" s="1"/>
  <c r="I880" i="8" l="1"/>
  <c r="N880" i="8" s="1"/>
  <c r="L880" i="8"/>
  <c r="J880" i="8"/>
  <c r="K880" i="8"/>
  <c r="J879" i="8"/>
  <c r="H881" i="8"/>
  <c r="M881" i="8" s="1"/>
  <c r="J904" i="1"/>
  <c r="C882" i="8"/>
  <c r="F882" i="8" s="1"/>
  <c r="C882" i="10" s="1"/>
  <c r="D882" i="10" s="1"/>
  <c r="I881" i="8" l="1"/>
  <c r="L881" i="8"/>
  <c r="H882" i="8"/>
  <c r="M882" i="8" s="1"/>
  <c r="K881" i="8"/>
  <c r="J905" i="1"/>
  <c r="C883" i="8"/>
  <c r="F883" i="8" s="1"/>
  <c r="C883" i="10" s="1"/>
  <c r="D883" i="10" s="1"/>
  <c r="J881" i="8" l="1"/>
  <c r="N881" i="8"/>
  <c r="I882" i="8"/>
  <c r="N882" i="8" s="1"/>
  <c r="L882" i="8"/>
  <c r="K882" i="8"/>
  <c r="H883" i="8"/>
  <c r="M883" i="8" s="1"/>
  <c r="J906" i="1"/>
  <c r="C884" i="8"/>
  <c r="F884" i="8" s="1"/>
  <c r="C884" i="10" s="1"/>
  <c r="D884" i="10" s="1"/>
  <c r="J882" i="8" l="1"/>
  <c r="I883" i="8"/>
  <c r="N883" i="8" s="1"/>
  <c r="L883" i="8"/>
  <c r="K883" i="8"/>
  <c r="H884" i="8"/>
  <c r="M884" i="8" s="1"/>
  <c r="J907" i="1"/>
  <c r="C885" i="8"/>
  <c r="F885" i="8" s="1"/>
  <c r="C885" i="10" s="1"/>
  <c r="D885" i="10" s="1"/>
  <c r="J883" i="8" l="1"/>
  <c r="I884" i="8"/>
  <c r="L884" i="8"/>
  <c r="K884" i="8"/>
  <c r="H885" i="8"/>
  <c r="M885" i="8" s="1"/>
  <c r="J908" i="1"/>
  <c r="C886" i="8"/>
  <c r="F886" i="8" s="1"/>
  <c r="C886" i="10" s="1"/>
  <c r="D886" i="10" s="1"/>
  <c r="I885" i="8" l="1"/>
  <c r="J884" i="8"/>
  <c r="N884" i="8"/>
  <c r="L885" i="8"/>
  <c r="K885" i="8"/>
  <c r="H886" i="8"/>
  <c r="M886" i="8" s="1"/>
  <c r="J909" i="1"/>
  <c r="C887" i="8"/>
  <c r="F887" i="8" s="1"/>
  <c r="C887" i="10" s="1"/>
  <c r="D887" i="10" s="1"/>
  <c r="L886" i="8" l="1"/>
  <c r="J885" i="8"/>
  <c r="N885" i="8"/>
  <c r="I886" i="8"/>
  <c r="N886" i="8" s="1"/>
  <c r="K886" i="8"/>
  <c r="H887" i="8"/>
  <c r="M887" i="8" s="1"/>
  <c r="J910" i="1"/>
  <c r="C888" i="8"/>
  <c r="F888" i="8" s="1"/>
  <c r="C888" i="10" s="1"/>
  <c r="D888" i="10" s="1"/>
  <c r="J886" i="8" l="1"/>
  <c r="I887" i="8"/>
  <c r="L887" i="8"/>
  <c r="K887" i="8"/>
  <c r="H888" i="8"/>
  <c r="M888" i="8" s="1"/>
  <c r="J911" i="1"/>
  <c r="C889" i="8"/>
  <c r="F889" i="8" s="1"/>
  <c r="C889" i="10" s="1"/>
  <c r="D889" i="10" s="1"/>
  <c r="J887" i="8" l="1"/>
  <c r="N887" i="8"/>
  <c r="I888" i="8"/>
  <c r="N888" i="8" s="1"/>
  <c r="J888" i="8"/>
  <c r="L888" i="8"/>
  <c r="K888" i="8"/>
  <c r="H889" i="8"/>
  <c r="M889" i="8" s="1"/>
  <c r="J912" i="1"/>
  <c r="C890" i="8"/>
  <c r="F890" i="8" s="1"/>
  <c r="C890" i="10" s="1"/>
  <c r="D890" i="10" s="1"/>
  <c r="I889" i="8" l="1"/>
  <c r="L889" i="8"/>
  <c r="K889" i="8"/>
  <c r="H890" i="8"/>
  <c r="M890" i="8" s="1"/>
  <c r="J913" i="1"/>
  <c r="C891" i="8"/>
  <c r="F891" i="8" s="1"/>
  <c r="C891" i="10" s="1"/>
  <c r="D891" i="10" s="1"/>
  <c r="J889" i="8" l="1"/>
  <c r="N889" i="8"/>
  <c r="H891" i="8"/>
  <c r="M891" i="8" s="1"/>
  <c r="I890" i="8"/>
  <c r="K890" i="8"/>
  <c r="L890" i="8"/>
  <c r="J914" i="1"/>
  <c r="C892" i="8"/>
  <c r="F892" i="8" s="1"/>
  <c r="C892" i="10" s="1"/>
  <c r="D892" i="10" s="1"/>
  <c r="I891" i="8" l="1"/>
  <c r="K891" i="8"/>
  <c r="J890" i="8"/>
  <c r="N890" i="8"/>
  <c r="L891" i="8"/>
  <c r="H892" i="8"/>
  <c r="M892" i="8" s="1"/>
  <c r="J915" i="1"/>
  <c r="C893" i="8"/>
  <c r="F893" i="8" s="1"/>
  <c r="C893" i="10" s="1"/>
  <c r="D893" i="10" s="1"/>
  <c r="J891" i="8" l="1"/>
  <c r="N891" i="8"/>
  <c r="I892" i="8"/>
  <c r="L892" i="8"/>
  <c r="K892" i="8"/>
  <c r="H893" i="8"/>
  <c r="M893" i="8" s="1"/>
  <c r="J916" i="1"/>
  <c r="C894" i="8"/>
  <c r="J892" i="8" l="1"/>
  <c r="N892" i="8"/>
  <c r="K893" i="8"/>
  <c r="I893" i="8"/>
  <c r="L893" i="8"/>
  <c r="C47" i="3"/>
  <c r="F894" i="8"/>
  <c r="C894" i="10" s="1"/>
  <c r="D894" i="10" s="1"/>
  <c r="J917" i="1"/>
  <c r="C895" i="8"/>
  <c r="F895" i="8" s="1"/>
  <c r="C895" i="10" s="1"/>
  <c r="D895" i="10" l="1"/>
  <c r="J893" i="8"/>
  <c r="N893" i="8"/>
  <c r="H895" i="8"/>
  <c r="M895" i="8" s="1"/>
  <c r="H894" i="8"/>
  <c r="M894" i="8" s="1"/>
  <c r="J918" i="1"/>
  <c r="C896" i="8"/>
  <c r="F896" i="8" s="1"/>
  <c r="C896" i="10" s="1"/>
  <c r="D896" i="10" s="1"/>
  <c r="I894" i="8" l="1"/>
  <c r="N894" i="8" s="1"/>
  <c r="I895" i="8"/>
  <c r="L894" i="8"/>
  <c r="K894" i="8"/>
  <c r="L895" i="8"/>
  <c r="K895" i="8"/>
  <c r="H896" i="8"/>
  <c r="M896" i="8" s="1"/>
  <c r="J919" i="1"/>
  <c r="C897" i="8"/>
  <c r="F897" i="8" s="1"/>
  <c r="C897" i="10" s="1"/>
  <c r="D897" i="10" s="1"/>
  <c r="J895" i="8" l="1"/>
  <c r="N895" i="8"/>
  <c r="I896" i="8"/>
  <c r="J894" i="8"/>
  <c r="D47" i="3" s="1"/>
  <c r="K896" i="8"/>
  <c r="H897" i="8"/>
  <c r="M897" i="8" s="1"/>
  <c r="L896" i="8"/>
  <c r="J920" i="1"/>
  <c r="C898" i="8"/>
  <c r="F898" i="8" s="1"/>
  <c r="C898" i="10" s="1"/>
  <c r="D898" i="10" s="1"/>
  <c r="J896" i="8" l="1"/>
  <c r="N896" i="8"/>
  <c r="I897" i="8"/>
  <c r="N897" i="8" s="1"/>
  <c r="K897" i="8"/>
  <c r="L897" i="8"/>
  <c r="H898" i="8"/>
  <c r="M898" i="8" s="1"/>
  <c r="J921" i="1"/>
  <c r="C899" i="8"/>
  <c r="F899" i="8" s="1"/>
  <c r="C899" i="10" s="1"/>
  <c r="D899" i="10" s="1"/>
  <c r="J897" i="8" l="1"/>
  <c r="L898" i="8"/>
  <c r="I898" i="8"/>
  <c r="H899" i="8"/>
  <c r="M899" i="8" s="1"/>
  <c r="K898" i="8"/>
  <c r="J922" i="1"/>
  <c r="C900" i="8"/>
  <c r="F900" i="8" s="1"/>
  <c r="C900" i="10" s="1"/>
  <c r="D900" i="10" s="1"/>
  <c r="L899" i="8" l="1"/>
  <c r="I899" i="8"/>
  <c r="K899" i="8"/>
  <c r="J898" i="8"/>
  <c r="N898" i="8"/>
  <c r="H900" i="8"/>
  <c r="M900" i="8" s="1"/>
  <c r="J923" i="1"/>
  <c r="C901" i="8"/>
  <c r="F901" i="8" s="1"/>
  <c r="C901" i="10" s="1"/>
  <c r="D901" i="10" s="1"/>
  <c r="I900" i="8" l="1"/>
  <c r="J899" i="8"/>
  <c r="N899" i="8"/>
  <c r="L900" i="8"/>
  <c r="H901" i="8"/>
  <c r="M901" i="8" s="1"/>
  <c r="K900" i="8"/>
  <c r="J924" i="1"/>
  <c r="C902" i="8"/>
  <c r="F902" i="8" s="1"/>
  <c r="C902" i="10" s="1"/>
  <c r="D902" i="10" s="1"/>
  <c r="L901" i="8" l="1"/>
  <c r="I901" i="8"/>
  <c r="J900" i="8"/>
  <c r="N900" i="8"/>
  <c r="K901" i="8"/>
  <c r="H902" i="8"/>
  <c r="M902" i="8" s="1"/>
  <c r="J925" i="1"/>
  <c r="C903" i="8"/>
  <c r="F903" i="8" s="1"/>
  <c r="C903" i="10" s="1"/>
  <c r="D903" i="10" s="1"/>
  <c r="J901" i="8" l="1"/>
  <c r="N901" i="8"/>
  <c r="I902" i="8"/>
  <c r="L902" i="8"/>
  <c r="K902" i="8"/>
  <c r="H903" i="8"/>
  <c r="M903" i="8" s="1"/>
  <c r="J926" i="1"/>
  <c r="C904" i="8"/>
  <c r="F904" i="8" s="1"/>
  <c r="C904" i="10" s="1"/>
  <c r="D904" i="10" s="1"/>
  <c r="J902" i="8" l="1"/>
  <c r="N902" i="8"/>
  <c r="I903" i="8"/>
  <c r="L903" i="8"/>
  <c r="K903" i="8"/>
  <c r="H904" i="8"/>
  <c r="M904" i="8" s="1"/>
  <c r="J927" i="1"/>
  <c r="C905" i="8"/>
  <c r="F905" i="8" s="1"/>
  <c r="C905" i="10" s="1"/>
  <c r="D905" i="10" s="1"/>
  <c r="J903" i="8" l="1"/>
  <c r="N903" i="8"/>
  <c r="I904" i="8"/>
  <c r="L904" i="8"/>
  <c r="H905" i="8"/>
  <c r="M905" i="8" s="1"/>
  <c r="K904" i="8"/>
  <c r="J928" i="1"/>
  <c r="C906" i="8"/>
  <c r="F906" i="8" s="1"/>
  <c r="C906" i="10" s="1"/>
  <c r="D906" i="10" s="1"/>
  <c r="L905" i="8" l="1"/>
  <c r="J904" i="8"/>
  <c r="N904" i="8"/>
  <c r="K905" i="8"/>
  <c r="I905" i="8"/>
  <c r="H906" i="8"/>
  <c r="M906" i="8" s="1"/>
  <c r="J929" i="1"/>
  <c r="C907" i="8"/>
  <c r="F907" i="8" s="1"/>
  <c r="C907" i="10" s="1"/>
  <c r="D907" i="10" s="1"/>
  <c r="L906" i="8" l="1"/>
  <c r="J905" i="8"/>
  <c r="N905" i="8"/>
  <c r="I906" i="8"/>
  <c r="K906" i="8"/>
  <c r="H907" i="8"/>
  <c r="M907" i="8" s="1"/>
  <c r="J930" i="1"/>
  <c r="C908" i="8"/>
  <c r="F908" i="8" s="1"/>
  <c r="C908" i="10" s="1"/>
  <c r="D908" i="10" s="1"/>
  <c r="J906" i="8" l="1"/>
  <c r="N906" i="8"/>
  <c r="I907" i="8"/>
  <c r="N907" i="8" s="1"/>
  <c r="L907" i="8"/>
  <c r="H908" i="8"/>
  <c r="M908" i="8" s="1"/>
  <c r="K907" i="8"/>
  <c r="J931" i="1"/>
  <c r="C909" i="8"/>
  <c r="F909" i="8" s="1"/>
  <c r="C909" i="10" s="1"/>
  <c r="D909" i="10" s="1"/>
  <c r="J907" i="8" l="1"/>
  <c r="L908" i="8"/>
  <c r="I908" i="8"/>
  <c r="K908" i="8"/>
  <c r="H909" i="8"/>
  <c r="M909" i="8" s="1"/>
  <c r="J932" i="1"/>
  <c r="C910" i="8"/>
  <c r="F910" i="8" s="1"/>
  <c r="C910" i="10" s="1"/>
  <c r="D910" i="10" s="1"/>
  <c r="J908" i="8" l="1"/>
  <c r="N908" i="8"/>
  <c r="I909" i="8"/>
  <c r="L909" i="8"/>
  <c r="K909" i="8"/>
  <c r="H910" i="8"/>
  <c r="M910" i="8" s="1"/>
  <c r="J933" i="1"/>
  <c r="C911" i="8"/>
  <c r="F911" i="8" s="1"/>
  <c r="C911" i="10" s="1"/>
  <c r="D911" i="10" s="1"/>
  <c r="J909" i="8" l="1"/>
  <c r="N909" i="8"/>
  <c r="L910" i="8"/>
  <c r="I910" i="8"/>
  <c r="N910" i="8" s="1"/>
  <c r="H911" i="8"/>
  <c r="M911" i="8" s="1"/>
  <c r="J910" i="8"/>
  <c r="K910" i="8"/>
  <c r="L911" i="8"/>
  <c r="I911" i="8"/>
  <c r="N911" i="8" s="1"/>
  <c r="J934" i="1"/>
  <c r="C912" i="8"/>
  <c r="F912" i="8" s="1"/>
  <c r="C912" i="10" s="1"/>
  <c r="D912" i="10" s="1"/>
  <c r="K911" i="8" l="1"/>
  <c r="J911" i="8"/>
  <c r="H912" i="8"/>
  <c r="M912" i="8" s="1"/>
  <c r="J935" i="1"/>
  <c r="C913" i="8"/>
  <c r="F913" i="8" s="1"/>
  <c r="C913" i="10" s="1"/>
  <c r="D913" i="10" s="1"/>
  <c r="I912" i="8" l="1"/>
  <c r="N912" i="8" s="1"/>
  <c r="L912" i="8"/>
  <c r="K912" i="8"/>
  <c r="H913" i="8"/>
  <c r="M913" i="8" s="1"/>
  <c r="J936" i="1"/>
  <c r="C914" i="8"/>
  <c r="F914" i="8" s="1"/>
  <c r="C914" i="10" s="1"/>
  <c r="D914" i="10" s="1"/>
  <c r="J912" i="8" l="1"/>
  <c r="I913" i="8"/>
  <c r="K913" i="8"/>
  <c r="H914" i="8"/>
  <c r="M914" i="8" s="1"/>
  <c r="L913" i="8"/>
  <c r="J937" i="1"/>
  <c r="C915" i="8"/>
  <c r="I914" i="8" l="1"/>
  <c r="N914" i="8" s="1"/>
  <c r="J914" i="8"/>
  <c r="J913" i="8"/>
  <c r="N913" i="8"/>
  <c r="L914" i="8"/>
  <c r="K914" i="8"/>
  <c r="C48" i="3"/>
  <c r="F915" i="8"/>
  <c r="C915" i="10" s="1"/>
  <c r="D915" i="10" s="1"/>
  <c r="J938" i="1"/>
  <c r="C916" i="8"/>
  <c r="F916" i="8" s="1"/>
  <c r="C916" i="10" s="1"/>
  <c r="D916" i="10" s="1"/>
  <c r="H916" i="8" l="1"/>
  <c r="M916" i="8" s="1"/>
  <c r="H915" i="8"/>
  <c r="M915" i="8" s="1"/>
  <c r="J939" i="1"/>
  <c r="C917" i="8"/>
  <c r="F917" i="8" s="1"/>
  <c r="C917" i="10" s="1"/>
  <c r="D917" i="10" s="1"/>
  <c r="I915" i="8" l="1"/>
  <c r="N915" i="8" s="1"/>
  <c r="H917" i="8"/>
  <c r="M917" i="8" s="1"/>
  <c r="I916" i="8"/>
  <c r="L915" i="8"/>
  <c r="K915" i="8"/>
  <c r="L916" i="8"/>
  <c r="K916" i="8"/>
  <c r="J940" i="1"/>
  <c r="C918" i="8"/>
  <c r="F918" i="8" s="1"/>
  <c r="C918" i="10" s="1"/>
  <c r="D918" i="10" s="1"/>
  <c r="K917" i="8" l="1"/>
  <c r="L917" i="8"/>
  <c r="J915" i="8"/>
  <c r="D48" i="3" s="1"/>
  <c r="J916" i="8"/>
  <c r="N916" i="8"/>
  <c r="I917" i="8"/>
  <c r="N917" i="8" s="1"/>
  <c r="H918" i="8"/>
  <c r="M918" i="8" s="1"/>
  <c r="J941" i="1"/>
  <c r="C919" i="8"/>
  <c r="F919" i="8" s="1"/>
  <c r="C919" i="10" s="1"/>
  <c r="D919" i="10" s="1"/>
  <c r="J917" i="8" l="1"/>
  <c r="L918" i="8"/>
  <c r="K918" i="8"/>
  <c r="I918" i="8"/>
  <c r="H919" i="8"/>
  <c r="M919" i="8" s="1"/>
  <c r="J942" i="1"/>
  <c r="C920" i="8"/>
  <c r="F920" i="8" s="1"/>
  <c r="C920" i="10" s="1"/>
  <c r="D920" i="10" s="1"/>
  <c r="J918" i="8" l="1"/>
  <c r="N918" i="8"/>
  <c r="L919" i="8"/>
  <c r="I919" i="8"/>
  <c r="K919" i="8"/>
  <c r="H920" i="8"/>
  <c r="M920" i="8" s="1"/>
  <c r="J943" i="1"/>
  <c r="C921" i="8"/>
  <c r="F921" i="8" s="1"/>
  <c r="C921" i="10" s="1"/>
  <c r="D921" i="10" s="1"/>
  <c r="J919" i="8" l="1"/>
  <c r="N919" i="8"/>
  <c r="I920" i="8"/>
  <c r="K920" i="8"/>
  <c r="L920" i="8"/>
  <c r="H921" i="8"/>
  <c r="M921" i="8" s="1"/>
  <c r="J944" i="1"/>
  <c r="C922" i="8"/>
  <c r="F922" i="8" s="1"/>
  <c r="C922" i="10" s="1"/>
  <c r="D922" i="10" s="1"/>
  <c r="J920" i="8" l="1"/>
  <c r="N920" i="8"/>
  <c r="I921" i="8"/>
  <c r="H922" i="8"/>
  <c r="L922" i="8" s="1"/>
  <c r="L921" i="8"/>
  <c r="K921" i="8"/>
  <c r="J945" i="1"/>
  <c r="C923" i="8"/>
  <c r="F923" i="8" s="1"/>
  <c r="C923" i="10" s="1"/>
  <c r="D923" i="10" s="1"/>
  <c r="J921" i="8" l="1"/>
  <c r="N921" i="8"/>
  <c r="H923" i="8"/>
  <c r="M923" i="8" s="1"/>
  <c r="I922" i="8"/>
  <c r="K922" i="8"/>
  <c r="M922" i="8"/>
  <c r="J946" i="1"/>
  <c r="C924" i="8"/>
  <c r="F924" i="8" s="1"/>
  <c r="C924" i="10" s="1"/>
  <c r="D924" i="10" s="1"/>
  <c r="I923" i="8" l="1"/>
  <c r="J923" i="8" s="1"/>
  <c r="L923" i="8"/>
  <c r="K923" i="8"/>
  <c r="J922" i="8"/>
  <c r="N922" i="8"/>
  <c r="H924" i="8"/>
  <c r="M924" i="8" s="1"/>
  <c r="J947" i="1"/>
  <c r="C925" i="8"/>
  <c r="F925" i="8" s="1"/>
  <c r="C925" i="10" s="1"/>
  <c r="D925" i="10" s="1"/>
  <c r="N923" i="8" l="1"/>
  <c r="I924" i="8"/>
  <c r="L924" i="8"/>
  <c r="K924" i="8"/>
  <c r="H925" i="8"/>
  <c r="K925" i="8" s="1"/>
  <c r="J948" i="1"/>
  <c r="C926" i="8"/>
  <c r="F926" i="8" s="1"/>
  <c r="C926" i="10" s="1"/>
  <c r="D926" i="10" s="1"/>
  <c r="I925" i="8" l="1"/>
  <c r="L925" i="8"/>
  <c r="M925" i="8"/>
  <c r="J924" i="8"/>
  <c r="N924" i="8"/>
  <c r="H926" i="8"/>
  <c r="M926" i="8" s="1"/>
  <c r="J949" i="1"/>
  <c r="C927" i="8"/>
  <c r="F927" i="8" s="1"/>
  <c r="C927" i="10" s="1"/>
  <c r="D927" i="10" s="1"/>
  <c r="I926" i="8" l="1"/>
  <c r="N925" i="8"/>
  <c r="J925" i="8"/>
  <c r="L926" i="8"/>
  <c r="K926" i="8"/>
  <c r="H927" i="8"/>
  <c r="M927" i="8" s="1"/>
  <c r="J950" i="1"/>
  <c r="C928" i="8"/>
  <c r="F928" i="8" s="1"/>
  <c r="C928" i="10" s="1"/>
  <c r="D928" i="10" s="1"/>
  <c r="J926" i="8" l="1"/>
  <c r="N926" i="8"/>
  <c r="I927" i="8"/>
  <c r="K927" i="8"/>
  <c r="L927" i="8"/>
  <c r="H928" i="8"/>
  <c r="K928" i="8" s="1"/>
  <c r="J951" i="1"/>
  <c r="C929" i="8"/>
  <c r="F929" i="8" s="1"/>
  <c r="C929" i="10" s="1"/>
  <c r="D929" i="10" s="1"/>
  <c r="J927" i="8" l="1"/>
  <c r="N927" i="8"/>
  <c r="I928" i="8"/>
  <c r="M928" i="8"/>
  <c r="L928" i="8"/>
  <c r="H929" i="8"/>
  <c r="M929" i="8" s="1"/>
  <c r="J952" i="1"/>
  <c r="C930" i="8"/>
  <c r="F930" i="8" s="1"/>
  <c r="C930" i="10" s="1"/>
  <c r="D930" i="10" s="1"/>
  <c r="J928" i="8" l="1"/>
  <c r="N928" i="8"/>
  <c r="I929" i="8"/>
  <c r="L929" i="8"/>
  <c r="K929" i="8"/>
  <c r="H930" i="8"/>
  <c r="M930" i="8" s="1"/>
  <c r="J953" i="1"/>
  <c r="C931" i="8"/>
  <c r="F931" i="8" s="1"/>
  <c r="C931" i="10" s="1"/>
  <c r="D931" i="10" s="1"/>
  <c r="I930" i="8" l="1"/>
  <c r="J929" i="8"/>
  <c r="N929" i="8"/>
  <c r="L930" i="8"/>
  <c r="K930" i="8"/>
  <c r="H931" i="8"/>
  <c r="M931" i="8" s="1"/>
  <c r="J954" i="1"/>
  <c r="C932" i="8"/>
  <c r="F932" i="8" s="1"/>
  <c r="C932" i="10" s="1"/>
  <c r="D932" i="10" s="1"/>
  <c r="J930" i="8" l="1"/>
  <c r="N930" i="8"/>
  <c r="I931" i="8"/>
  <c r="L931" i="8"/>
  <c r="K931" i="8"/>
  <c r="H932" i="8"/>
  <c r="M932" i="8" s="1"/>
  <c r="J955" i="1"/>
  <c r="C933" i="8"/>
  <c r="F933" i="8" s="1"/>
  <c r="C933" i="10" s="1"/>
  <c r="D933" i="10" s="1"/>
  <c r="J931" i="8" l="1"/>
  <c r="N931" i="8"/>
  <c r="I932" i="8"/>
  <c r="L932" i="8"/>
  <c r="K932" i="8"/>
  <c r="H933" i="8"/>
  <c r="M933" i="8" s="1"/>
  <c r="J956" i="1"/>
  <c r="C934" i="8"/>
  <c r="I933" i="8" l="1"/>
  <c r="L933" i="8"/>
  <c r="K933" i="8"/>
  <c r="J932" i="8"/>
  <c r="N932" i="8"/>
  <c r="F934" i="8"/>
  <c r="C934" i="10" s="1"/>
  <c r="D934" i="10" s="1"/>
  <c r="C49" i="3"/>
  <c r="J957" i="1"/>
  <c r="C935" i="8"/>
  <c r="F935" i="8" s="1"/>
  <c r="C935" i="10" s="1"/>
  <c r="D935" i="10" l="1"/>
  <c r="J933" i="8"/>
  <c r="N933" i="8"/>
  <c r="H935" i="8"/>
  <c r="I935" i="8" s="1"/>
  <c r="H934" i="8"/>
  <c r="M934" i="8" s="1"/>
  <c r="J958" i="1"/>
  <c r="C936" i="8"/>
  <c r="F936" i="8" s="1"/>
  <c r="C936" i="10" s="1"/>
  <c r="D936" i="10" s="1"/>
  <c r="J935" i="8" l="1"/>
  <c r="N935" i="8"/>
  <c r="K934" i="8"/>
  <c r="K935" i="8"/>
  <c r="M935" i="8"/>
  <c r="L934" i="8"/>
  <c r="L935" i="8"/>
  <c r="I934" i="8"/>
  <c r="N934" i="8" s="1"/>
  <c r="H936" i="8"/>
  <c r="M936" i="8" s="1"/>
  <c r="J959" i="1"/>
  <c r="C937" i="8"/>
  <c r="F937" i="8" s="1"/>
  <c r="C937" i="10" s="1"/>
  <c r="D937" i="10" s="1"/>
  <c r="I936" i="8" l="1"/>
  <c r="J934" i="8"/>
  <c r="D49" i="3" s="1"/>
  <c r="L936" i="8"/>
  <c r="K936" i="8"/>
  <c r="H937" i="8"/>
  <c r="M937" i="8" s="1"/>
  <c r="J960" i="1"/>
  <c r="C938" i="8"/>
  <c r="F938" i="8" s="1"/>
  <c r="C938" i="10" s="1"/>
  <c r="D938" i="10" s="1"/>
  <c r="K937" i="8" l="1"/>
  <c r="I937" i="8"/>
  <c r="L937" i="8"/>
  <c r="J936" i="8"/>
  <c r="N936" i="8"/>
  <c r="H938" i="8"/>
  <c r="M938" i="8" s="1"/>
  <c r="J961" i="1"/>
  <c r="C939" i="8"/>
  <c r="F939" i="8" s="1"/>
  <c r="C939" i="10" s="1"/>
  <c r="D939" i="10" s="1"/>
  <c r="L938" i="8" l="1"/>
  <c r="I938" i="8"/>
  <c r="J937" i="8"/>
  <c r="N937" i="8"/>
  <c r="K938" i="8"/>
  <c r="H939" i="8"/>
  <c r="M939" i="8" s="1"/>
  <c r="J962" i="1"/>
  <c r="C940" i="8"/>
  <c r="F940" i="8" s="1"/>
  <c r="C940" i="10" s="1"/>
  <c r="D940" i="10" s="1"/>
  <c r="J938" i="8" l="1"/>
  <c r="N938" i="8"/>
  <c r="I939" i="8"/>
  <c r="L939" i="8"/>
  <c r="K939" i="8"/>
  <c r="H940" i="8"/>
  <c r="M940" i="8" s="1"/>
  <c r="J963" i="1"/>
  <c r="C941" i="8"/>
  <c r="F941" i="8" s="1"/>
  <c r="C941" i="10" s="1"/>
  <c r="D941" i="10" s="1"/>
  <c r="I940" i="8" l="1"/>
  <c r="J939" i="8"/>
  <c r="N939" i="8"/>
  <c r="L940" i="8"/>
  <c r="K940" i="8"/>
  <c r="H941" i="8"/>
  <c r="M941" i="8" s="1"/>
  <c r="J964" i="1"/>
  <c r="C942" i="8"/>
  <c r="F942" i="8" s="1"/>
  <c r="C942" i="10" s="1"/>
  <c r="D942" i="10" s="1"/>
  <c r="I941" i="8" l="1"/>
  <c r="J940" i="8"/>
  <c r="N940" i="8"/>
  <c r="L941" i="8"/>
  <c r="K941" i="8"/>
  <c r="H942" i="8"/>
  <c r="M942" i="8" s="1"/>
  <c r="J965" i="1"/>
  <c r="C943" i="8"/>
  <c r="F943" i="8" s="1"/>
  <c r="C943" i="10" s="1"/>
  <c r="D943" i="10" s="1"/>
  <c r="J941" i="8" l="1"/>
  <c r="N941" i="8"/>
  <c r="L942" i="8"/>
  <c r="K942" i="8"/>
  <c r="I942" i="8"/>
  <c r="H943" i="8"/>
  <c r="M943" i="8" s="1"/>
  <c r="J966" i="1"/>
  <c r="C944" i="8"/>
  <c r="F944" i="8" s="1"/>
  <c r="C944" i="10" s="1"/>
  <c r="D944" i="10" s="1"/>
  <c r="J942" i="8" l="1"/>
  <c r="N942" i="8"/>
  <c r="I943" i="8"/>
  <c r="L943" i="8"/>
  <c r="K943" i="8"/>
  <c r="H944" i="8"/>
  <c r="K944" i="8" s="1"/>
  <c r="J967" i="1"/>
  <c r="C945" i="8"/>
  <c r="F945" i="8" s="1"/>
  <c r="C945" i="10" s="1"/>
  <c r="D945" i="10" s="1"/>
  <c r="J943" i="8" l="1"/>
  <c r="N943" i="8"/>
  <c r="L944" i="8"/>
  <c r="I944" i="8"/>
  <c r="M944" i="8"/>
  <c r="H945" i="8"/>
  <c r="M945" i="8" s="1"/>
  <c r="J968" i="1"/>
  <c r="C946" i="8"/>
  <c r="F946" i="8" s="1"/>
  <c r="C946" i="10" s="1"/>
  <c r="D946" i="10" s="1"/>
  <c r="I945" i="8" l="1"/>
  <c r="J944" i="8"/>
  <c r="N944" i="8"/>
  <c r="L945" i="8"/>
  <c r="K945" i="8"/>
  <c r="H946" i="8"/>
  <c r="M946" i="8" s="1"/>
  <c r="J969" i="1"/>
  <c r="C947" i="8"/>
  <c r="F947" i="8" s="1"/>
  <c r="C947" i="10" s="1"/>
  <c r="D947" i="10" s="1"/>
  <c r="L946" i="8" l="1"/>
  <c r="J945" i="8"/>
  <c r="N945" i="8"/>
  <c r="K946" i="8"/>
  <c r="I946" i="8"/>
  <c r="N946" i="8" s="1"/>
  <c r="H947" i="8"/>
  <c r="J970" i="1"/>
  <c r="C948" i="8"/>
  <c r="F948" i="8" s="1"/>
  <c r="C948" i="10" s="1"/>
  <c r="D948" i="10" s="1"/>
  <c r="M947" i="8" l="1"/>
  <c r="L947" i="8"/>
  <c r="J946" i="8"/>
  <c r="K947" i="8"/>
  <c r="I947" i="8"/>
  <c r="N947" i="8" s="1"/>
  <c r="H948" i="8"/>
  <c r="M948" i="8" s="1"/>
  <c r="J971" i="1"/>
  <c r="C949" i="8"/>
  <c r="F949" i="8" s="1"/>
  <c r="C949" i="10" s="1"/>
  <c r="D949" i="10" s="1"/>
  <c r="L948" i="8" l="1"/>
  <c r="I948" i="8"/>
  <c r="J947" i="8"/>
  <c r="K948" i="8"/>
  <c r="H949" i="8"/>
  <c r="M949" i="8" s="1"/>
  <c r="J972" i="1"/>
  <c r="C950" i="8"/>
  <c r="F950" i="8" s="1"/>
  <c r="C950" i="10" s="1"/>
  <c r="D950" i="10" s="1"/>
  <c r="J948" i="8" l="1"/>
  <c r="N948" i="8"/>
  <c r="I949" i="8"/>
  <c r="L949" i="8"/>
  <c r="K949" i="8"/>
  <c r="H950" i="8"/>
  <c r="L950" i="8" s="1"/>
  <c r="J973" i="1"/>
  <c r="C951" i="8"/>
  <c r="F951" i="8" s="1"/>
  <c r="C951" i="10" s="1"/>
  <c r="D951" i="10" s="1"/>
  <c r="I950" i="8" l="1"/>
  <c r="J949" i="8"/>
  <c r="N949" i="8"/>
  <c r="K950" i="8"/>
  <c r="M950" i="8"/>
  <c r="H951" i="8"/>
  <c r="M951" i="8" s="1"/>
  <c r="J974" i="1"/>
  <c r="C952" i="8"/>
  <c r="F952" i="8" s="1"/>
  <c r="C952" i="10" s="1"/>
  <c r="D952" i="10" s="1"/>
  <c r="I951" i="8" l="1"/>
  <c r="N951" i="8" s="1"/>
  <c r="L951" i="8"/>
  <c r="J950" i="8"/>
  <c r="N950" i="8"/>
  <c r="K951" i="8"/>
  <c r="H952" i="8"/>
  <c r="M952" i="8" s="1"/>
  <c r="J975" i="1"/>
  <c r="C953" i="8"/>
  <c r="F953" i="8" s="1"/>
  <c r="C953" i="10" s="1"/>
  <c r="D953" i="10" s="1"/>
  <c r="J951" i="8" l="1"/>
  <c r="I952" i="8"/>
  <c r="L952" i="8"/>
  <c r="K952" i="8"/>
  <c r="H953" i="8"/>
  <c r="M953" i="8" s="1"/>
  <c r="J976" i="1"/>
  <c r="C954" i="8"/>
  <c r="F954" i="8" s="1"/>
  <c r="C954" i="10" s="1"/>
  <c r="D954" i="10" s="1"/>
  <c r="I953" i="8" l="1"/>
  <c r="N953" i="8" s="1"/>
  <c r="J952" i="8"/>
  <c r="N952" i="8"/>
  <c r="L953" i="8"/>
  <c r="K953" i="8"/>
  <c r="H954" i="8"/>
  <c r="M954" i="8" s="1"/>
  <c r="J977" i="1"/>
  <c r="C955" i="8"/>
  <c r="F955" i="8" s="1"/>
  <c r="C955" i="10" s="1"/>
  <c r="D955" i="10" s="1"/>
  <c r="I954" i="8" l="1"/>
  <c r="L954" i="8"/>
  <c r="J953" i="8"/>
  <c r="K954" i="8"/>
  <c r="H955" i="8"/>
  <c r="M955" i="8" s="1"/>
  <c r="J978" i="1"/>
  <c r="C956" i="8"/>
  <c r="J954" i="8" l="1"/>
  <c r="N954" i="8"/>
  <c r="I955" i="8"/>
  <c r="L955" i="8"/>
  <c r="K955" i="8"/>
  <c r="F956" i="8"/>
  <c r="C956" i="10" s="1"/>
  <c r="D956" i="10" s="1"/>
  <c r="C50" i="3"/>
  <c r="J979" i="1"/>
  <c r="C957" i="8"/>
  <c r="F957" i="8" s="1"/>
  <c r="C957" i="10" s="1"/>
  <c r="D957" i="10" s="1"/>
  <c r="J955" i="8" l="1"/>
  <c r="N955" i="8"/>
  <c r="H957" i="8"/>
  <c r="K957" i="8" s="1"/>
  <c r="H956" i="8"/>
  <c r="K956" i="8" s="1"/>
  <c r="J980" i="1"/>
  <c r="C958" i="8"/>
  <c r="F958" i="8" s="1"/>
  <c r="C958" i="10" s="1"/>
  <c r="D958" i="10" s="1"/>
  <c r="L957" i="8" l="1"/>
  <c r="I957" i="8"/>
  <c r="N957" i="8" s="1"/>
  <c r="M957" i="8"/>
  <c r="J957" i="8"/>
  <c r="L956" i="8"/>
  <c r="I956" i="8"/>
  <c r="N956" i="8" s="1"/>
  <c r="M956" i="8"/>
  <c r="H958" i="8"/>
  <c r="M958" i="8" s="1"/>
  <c r="J981" i="1"/>
  <c r="C959" i="8"/>
  <c r="F959" i="8" s="1"/>
  <c r="C959" i="10" s="1"/>
  <c r="D959" i="10" s="1"/>
  <c r="J956" i="8" l="1"/>
  <c r="D50" i="3" s="1"/>
  <c r="I958" i="8"/>
  <c r="L958" i="8"/>
  <c r="K958" i="8"/>
  <c r="H959" i="8"/>
  <c r="M959" i="8" s="1"/>
  <c r="J982" i="1"/>
  <c r="C960" i="8"/>
  <c r="F960" i="8" s="1"/>
  <c r="C960" i="10" s="1"/>
  <c r="D960" i="10" s="1"/>
  <c r="I959" i="8" l="1"/>
  <c r="L959" i="8"/>
  <c r="J958" i="8"/>
  <c r="N958" i="8"/>
  <c r="K959" i="8"/>
  <c r="H960" i="8"/>
  <c r="M960" i="8" s="1"/>
  <c r="J983" i="1"/>
  <c r="C961" i="8"/>
  <c r="F961" i="8" s="1"/>
  <c r="C961" i="10" s="1"/>
  <c r="D961" i="10" s="1"/>
  <c r="J959" i="8" l="1"/>
  <c r="N959" i="8"/>
  <c r="I960" i="8"/>
  <c r="L960" i="8"/>
  <c r="K960" i="8"/>
  <c r="H961" i="8"/>
  <c r="M961" i="8" s="1"/>
  <c r="J984" i="1"/>
  <c r="C962" i="8"/>
  <c r="F962" i="8" s="1"/>
  <c r="C962" i="10" s="1"/>
  <c r="D962" i="10" s="1"/>
  <c r="J960" i="8" l="1"/>
  <c r="N960" i="8"/>
  <c r="I961" i="8"/>
  <c r="H962" i="8"/>
  <c r="L962" i="8" s="1"/>
  <c r="K961" i="8"/>
  <c r="L961" i="8"/>
  <c r="J985" i="1"/>
  <c r="C963" i="8"/>
  <c r="F963" i="8" s="1"/>
  <c r="C963" i="10" s="1"/>
  <c r="D963" i="10" s="1"/>
  <c r="I962" i="8" l="1"/>
  <c r="K962" i="8"/>
  <c r="M962" i="8"/>
  <c r="J961" i="8"/>
  <c r="N961" i="8"/>
  <c r="H963" i="8"/>
  <c r="M963" i="8" s="1"/>
  <c r="J986" i="1"/>
  <c r="C964" i="8"/>
  <c r="F964" i="8" s="1"/>
  <c r="C964" i="10" s="1"/>
  <c r="D964" i="10" s="1"/>
  <c r="I963" i="8" l="1"/>
  <c r="L963" i="8"/>
  <c r="J962" i="8"/>
  <c r="N962" i="8"/>
  <c r="K963" i="8"/>
  <c r="H964" i="8"/>
  <c r="J987" i="1"/>
  <c r="C965" i="8"/>
  <c r="F965" i="8" s="1"/>
  <c r="C965" i="10" s="1"/>
  <c r="D965" i="10" s="1"/>
  <c r="I964" i="8" l="1"/>
  <c r="N964" i="8" s="1"/>
  <c r="K964" i="8"/>
  <c r="L964" i="8"/>
  <c r="M964" i="8"/>
  <c r="J963" i="8"/>
  <c r="N963" i="8"/>
  <c r="H965" i="8"/>
  <c r="M965" i="8" s="1"/>
  <c r="J988" i="1"/>
  <c r="C966" i="8"/>
  <c r="F966" i="8" s="1"/>
  <c r="C966" i="10" s="1"/>
  <c r="D966" i="10" s="1"/>
  <c r="J964" i="8" l="1"/>
  <c r="L965" i="8"/>
  <c r="I965" i="8"/>
  <c r="K965" i="8"/>
  <c r="H966" i="8"/>
  <c r="M966" i="8" s="1"/>
  <c r="J989" i="1"/>
  <c r="C967" i="8"/>
  <c r="F967" i="8" s="1"/>
  <c r="C967" i="10" s="1"/>
  <c r="D967" i="10" s="1"/>
  <c r="J965" i="8" l="1"/>
  <c r="N965" i="8"/>
  <c r="I966" i="8"/>
  <c r="L966" i="8"/>
  <c r="K966" i="8"/>
  <c r="H967" i="8"/>
  <c r="M967" i="8" s="1"/>
  <c r="J990" i="1"/>
  <c r="C968" i="8"/>
  <c r="F968" i="8" s="1"/>
  <c r="C968" i="10" s="1"/>
  <c r="D968" i="10" s="1"/>
  <c r="I967" i="8" l="1"/>
  <c r="J966" i="8"/>
  <c r="N966" i="8"/>
  <c r="L967" i="8"/>
  <c r="K967" i="8"/>
  <c r="H968" i="8"/>
  <c r="M968" i="8" s="1"/>
  <c r="J991" i="1"/>
  <c r="C969" i="8"/>
  <c r="F969" i="8" s="1"/>
  <c r="C969" i="10" s="1"/>
  <c r="D969" i="10" s="1"/>
  <c r="J967" i="8" l="1"/>
  <c r="N967" i="8"/>
  <c r="H969" i="8"/>
  <c r="M969" i="8" s="1"/>
  <c r="I968" i="8"/>
  <c r="L968" i="8"/>
  <c r="K968" i="8"/>
  <c r="J992" i="1"/>
  <c r="C970" i="8"/>
  <c r="F970" i="8" s="1"/>
  <c r="C970" i="10" s="1"/>
  <c r="D970" i="10" s="1"/>
  <c r="L969" i="8" l="1"/>
  <c r="I969" i="8"/>
  <c r="K969" i="8"/>
  <c r="J968" i="8"/>
  <c r="N968" i="8"/>
  <c r="H970" i="8"/>
  <c r="M970" i="8" s="1"/>
  <c r="J993" i="1"/>
  <c r="C971" i="8"/>
  <c r="F971" i="8" s="1"/>
  <c r="C971" i="10" s="1"/>
  <c r="D971" i="10" s="1"/>
  <c r="J969" i="8" l="1"/>
  <c r="N969" i="8"/>
  <c r="K970" i="8"/>
  <c r="I970" i="8"/>
  <c r="L970" i="8"/>
  <c r="H971" i="8"/>
  <c r="M971" i="8" s="1"/>
  <c r="J994" i="1"/>
  <c r="C972" i="8"/>
  <c r="F972" i="8" s="1"/>
  <c r="C972" i="10" s="1"/>
  <c r="D972" i="10" s="1"/>
  <c r="J970" i="8" l="1"/>
  <c r="N970" i="8"/>
  <c r="I971" i="8"/>
  <c r="L971" i="8"/>
  <c r="K971" i="8"/>
  <c r="H972" i="8"/>
  <c r="M972" i="8" s="1"/>
  <c r="J995" i="1"/>
  <c r="C973" i="8"/>
  <c r="F973" i="8" s="1"/>
  <c r="C973" i="10" s="1"/>
  <c r="D973" i="10" s="1"/>
  <c r="J971" i="8" l="1"/>
  <c r="N971" i="8"/>
  <c r="I972" i="8"/>
  <c r="L972" i="8"/>
  <c r="K972" i="8"/>
  <c r="H973" i="8"/>
  <c r="M973" i="8" s="1"/>
  <c r="J996" i="1"/>
  <c r="C974" i="8"/>
  <c r="F974" i="8" s="1"/>
  <c r="C974" i="10" s="1"/>
  <c r="D974" i="10" s="1"/>
  <c r="J972" i="8" l="1"/>
  <c r="N972" i="8"/>
  <c r="I973" i="8"/>
  <c r="L973" i="8"/>
  <c r="K973" i="8"/>
  <c r="H974" i="8"/>
  <c r="M974" i="8" s="1"/>
  <c r="J997" i="1"/>
  <c r="C975" i="8"/>
  <c r="F975" i="8" s="1"/>
  <c r="C975" i="10" s="1"/>
  <c r="D975" i="10" s="1"/>
  <c r="I974" i="8" l="1"/>
  <c r="J973" i="8"/>
  <c r="N973" i="8"/>
  <c r="K974" i="8"/>
  <c r="L974" i="8"/>
  <c r="H975" i="8"/>
  <c r="M975" i="8" s="1"/>
  <c r="J998" i="1"/>
  <c r="C976" i="8"/>
  <c r="J974" i="8" l="1"/>
  <c r="N974" i="8"/>
  <c r="I975" i="8"/>
  <c r="K975" i="8"/>
  <c r="L975" i="8"/>
  <c r="C51" i="3"/>
  <c r="F976" i="8"/>
  <c r="C976" i="10" s="1"/>
  <c r="D976" i="10" s="1"/>
  <c r="J999" i="1"/>
  <c r="C977" i="8"/>
  <c r="F977" i="8" s="1"/>
  <c r="C977" i="10" s="1"/>
  <c r="D977" i="10" s="1"/>
  <c r="J975" i="8" l="1"/>
  <c r="N975" i="8"/>
  <c r="H977" i="8"/>
  <c r="M977" i="8" s="1"/>
  <c r="H976" i="8"/>
  <c r="M976" i="8" s="1"/>
  <c r="J1000" i="1"/>
  <c r="C978" i="8"/>
  <c r="F978" i="8" s="1"/>
  <c r="C978" i="10" s="1"/>
  <c r="D978" i="10" s="1"/>
  <c r="I976" i="8" l="1"/>
  <c r="N976" i="8" s="1"/>
  <c r="I977" i="8"/>
  <c r="H978" i="8"/>
  <c r="M978" i="8" s="1"/>
  <c r="L977" i="8"/>
  <c r="L976" i="8"/>
  <c r="K976" i="8"/>
  <c r="K977" i="8"/>
  <c r="J1001" i="1"/>
  <c r="C979" i="8"/>
  <c r="F979" i="8" s="1"/>
  <c r="C979" i="10" s="1"/>
  <c r="D979" i="10" s="1"/>
  <c r="K978" i="8" l="1"/>
  <c r="J976" i="8"/>
  <c r="D51" i="3" s="1"/>
  <c r="J977" i="8"/>
  <c r="N977" i="8"/>
  <c r="I978" i="8"/>
  <c r="N978" i="8" s="1"/>
  <c r="L978" i="8"/>
  <c r="H979" i="8"/>
  <c r="M979" i="8" s="1"/>
  <c r="J1002" i="1"/>
  <c r="C980" i="8"/>
  <c r="F980" i="8" s="1"/>
  <c r="C980" i="10" s="1"/>
  <c r="D980" i="10" s="1"/>
  <c r="J978" i="8" l="1"/>
  <c r="K979" i="8"/>
  <c r="I979" i="8"/>
  <c r="L979" i="8"/>
  <c r="H980" i="8"/>
  <c r="M980" i="8" s="1"/>
  <c r="J1003" i="1"/>
  <c r="C981" i="8"/>
  <c r="F981" i="8" s="1"/>
  <c r="C981" i="10" s="1"/>
  <c r="D981" i="10" s="1"/>
  <c r="J979" i="8" l="1"/>
  <c r="N979" i="8"/>
  <c r="I980" i="8"/>
  <c r="L980" i="8"/>
  <c r="K980" i="8"/>
  <c r="H981" i="8"/>
  <c r="M981" i="8" s="1"/>
  <c r="J1004" i="1"/>
  <c r="C982" i="8"/>
  <c r="F982" i="8" s="1"/>
  <c r="C982" i="10" s="1"/>
  <c r="D982" i="10" s="1"/>
  <c r="J980" i="8" l="1"/>
  <c r="N980" i="8"/>
  <c r="L981" i="8"/>
  <c r="I981" i="8"/>
  <c r="K981" i="8"/>
  <c r="H982" i="8"/>
  <c r="M982" i="8" s="1"/>
  <c r="J1005" i="1"/>
  <c r="C983" i="8"/>
  <c r="F983" i="8" s="1"/>
  <c r="C983" i="10" s="1"/>
  <c r="D983" i="10" s="1"/>
  <c r="I982" i="8" l="1"/>
  <c r="N982" i="8" s="1"/>
  <c r="J981" i="8"/>
  <c r="N981" i="8"/>
  <c r="J982" i="8"/>
  <c r="L982" i="8"/>
  <c r="K982" i="8"/>
  <c r="H983" i="8"/>
  <c r="I983" i="8" s="1"/>
  <c r="J1006" i="1"/>
  <c r="C984" i="8"/>
  <c r="F984" i="8" s="1"/>
  <c r="C984" i="10" s="1"/>
  <c r="D984" i="10" s="1"/>
  <c r="K983" i="8" l="1"/>
  <c r="J983" i="8"/>
  <c r="N983" i="8"/>
  <c r="M983" i="8"/>
  <c r="L983" i="8"/>
  <c r="H984" i="8"/>
  <c r="M984" i="8" s="1"/>
  <c r="J1007" i="1"/>
  <c r="C985" i="8"/>
  <c r="F985" i="8" s="1"/>
  <c r="C985" i="10" s="1"/>
  <c r="D985" i="10" s="1"/>
  <c r="I984" i="8" l="1"/>
  <c r="L984" i="8"/>
  <c r="K984" i="8"/>
  <c r="H985" i="8"/>
  <c r="M985" i="8" s="1"/>
  <c r="J1008" i="1"/>
  <c r="C986" i="8"/>
  <c r="F986" i="8" s="1"/>
  <c r="C986" i="10" s="1"/>
  <c r="D986" i="10" s="1"/>
  <c r="J984" i="8" l="1"/>
  <c r="N984" i="8"/>
  <c r="I985" i="8"/>
  <c r="L985" i="8"/>
  <c r="K985" i="8"/>
  <c r="H986" i="8"/>
  <c r="M986" i="8" s="1"/>
  <c r="J1009" i="1"/>
  <c r="C987" i="8"/>
  <c r="F987" i="8" s="1"/>
  <c r="C987" i="10" s="1"/>
  <c r="D987" i="10" s="1"/>
  <c r="I986" i="8" l="1"/>
  <c r="J985" i="8"/>
  <c r="N985" i="8"/>
  <c r="L986" i="8"/>
  <c r="K986" i="8"/>
  <c r="H987" i="8"/>
  <c r="M987" i="8" s="1"/>
  <c r="J1010" i="1"/>
  <c r="C988" i="8"/>
  <c r="F988" i="8" s="1"/>
  <c r="C988" i="10" s="1"/>
  <c r="D988" i="10" s="1"/>
  <c r="J986" i="8" l="1"/>
  <c r="N986" i="8"/>
  <c r="I987" i="8"/>
  <c r="L987" i="8"/>
  <c r="K987" i="8"/>
  <c r="H988" i="8"/>
  <c r="M988" i="8" s="1"/>
  <c r="J1011" i="1"/>
  <c r="C989" i="8"/>
  <c r="F989" i="8" s="1"/>
  <c r="C989" i="10" s="1"/>
  <c r="D989" i="10" s="1"/>
  <c r="J987" i="8" l="1"/>
  <c r="N987" i="8"/>
  <c r="I988" i="8"/>
  <c r="L988" i="8"/>
  <c r="H989" i="8"/>
  <c r="M989" i="8" s="1"/>
  <c r="K988" i="8"/>
  <c r="J1012" i="1"/>
  <c r="C990" i="8"/>
  <c r="F990" i="8" s="1"/>
  <c r="C990" i="10" s="1"/>
  <c r="D990" i="10" s="1"/>
  <c r="J988" i="8" l="1"/>
  <c r="N988" i="8"/>
  <c r="I989" i="8"/>
  <c r="K989" i="8"/>
  <c r="L989" i="8"/>
  <c r="H990" i="8"/>
  <c r="M990" i="8" s="1"/>
  <c r="J1013" i="1"/>
  <c r="C991" i="8"/>
  <c r="F991" i="8" s="1"/>
  <c r="C991" i="10" s="1"/>
  <c r="D991" i="10" s="1"/>
  <c r="I990" i="8" l="1"/>
  <c r="K990" i="8"/>
  <c r="J989" i="8"/>
  <c r="N989" i="8"/>
  <c r="L990" i="8"/>
  <c r="H991" i="8"/>
  <c r="M991" i="8" s="1"/>
  <c r="J1014" i="1"/>
  <c r="C992" i="8"/>
  <c r="F992" i="8" s="1"/>
  <c r="C992" i="10" s="1"/>
  <c r="D992" i="10" s="1"/>
  <c r="J990" i="8" l="1"/>
  <c r="N990" i="8"/>
  <c r="I991" i="8"/>
  <c r="L991" i="8"/>
  <c r="K991" i="8"/>
  <c r="H992" i="8"/>
  <c r="M992" i="8" s="1"/>
  <c r="J1015" i="1"/>
  <c r="C993" i="8"/>
  <c r="F993" i="8" s="1"/>
  <c r="C993" i="10" s="1"/>
  <c r="D993" i="10" s="1"/>
  <c r="J991" i="8" l="1"/>
  <c r="N991" i="8"/>
  <c r="I992" i="8"/>
  <c r="K992" i="8"/>
  <c r="H993" i="8"/>
  <c r="M993" i="8" s="1"/>
  <c r="L992" i="8"/>
  <c r="J1016" i="1"/>
  <c r="C994" i="8"/>
  <c r="F994" i="8" s="1"/>
  <c r="C994" i="10" s="1"/>
  <c r="D994" i="10" s="1"/>
  <c r="J992" i="8" l="1"/>
  <c r="N992" i="8"/>
  <c r="I993" i="8"/>
  <c r="L993" i="8"/>
  <c r="K993" i="8"/>
  <c r="H994" i="8"/>
  <c r="M994" i="8" s="1"/>
  <c r="J1017" i="1"/>
  <c r="C995" i="8"/>
  <c r="F995" i="8" s="1"/>
  <c r="C995" i="10" s="1"/>
  <c r="D995" i="10" s="1"/>
  <c r="J993" i="8" l="1"/>
  <c r="N993" i="8"/>
  <c r="K994" i="8"/>
  <c r="H995" i="8"/>
  <c r="M995" i="8" s="1"/>
  <c r="I994" i="8"/>
  <c r="L994" i="8"/>
  <c r="J1018" i="1"/>
  <c r="C996" i="8"/>
  <c r="F996" i="8" s="1"/>
  <c r="C996" i="10" s="1"/>
  <c r="D996" i="10" s="1"/>
  <c r="I995" i="8" l="1"/>
  <c r="L995" i="8"/>
  <c r="J995" i="8"/>
  <c r="N995" i="8"/>
  <c r="J994" i="8"/>
  <c r="N994" i="8"/>
  <c r="K995" i="8"/>
  <c r="H996" i="8"/>
  <c r="M996" i="8" s="1"/>
  <c r="J1019" i="1"/>
  <c r="C997" i="8"/>
  <c r="K996" i="8" l="1"/>
  <c r="I996" i="8"/>
  <c r="L996" i="8"/>
  <c r="F997" i="8"/>
  <c r="C997" i="10" s="1"/>
  <c r="D997" i="10" s="1"/>
  <c r="C52" i="3"/>
  <c r="J1020" i="1"/>
  <c r="C998" i="8"/>
  <c r="F998" i="8" s="1"/>
  <c r="C998" i="10" s="1"/>
  <c r="D998" i="10" s="1"/>
  <c r="J996" i="8" l="1"/>
  <c r="N996" i="8"/>
  <c r="H998" i="8"/>
  <c r="L998" i="8" s="1"/>
  <c r="H997" i="8"/>
  <c r="M997" i="8" s="1"/>
  <c r="J1021" i="1"/>
  <c r="C999" i="8"/>
  <c r="F999" i="8" s="1"/>
  <c r="C999" i="10" s="1"/>
  <c r="D999" i="10" s="1"/>
  <c r="I998" i="8" l="1"/>
  <c r="N998" i="8" s="1"/>
  <c r="L997" i="8"/>
  <c r="M998" i="8"/>
  <c r="J998" i="8"/>
  <c r="K997" i="8"/>
  <c r="I997" i="8"/>
  <c r="N997" i="8" s="1"/>
  <c r="K998" i="8"/>
  <c r="H999" i="8"/>
  <c r="M999" i="8" s="1"/>
  <c r="D52" i="3"/>
  <c r="J997" i="8"/>
  <c r="J1022" i="1"/>
  <c r="C1000" i="8"/>
  <c r="F1000" i="8" s="1"/>
  <c r="C1000" i="10" s="1"/>
  <c r="D1000" i="10" s="1"/>
  <c r="I999" i="8" l="1"/>
  <c r="L999" i="8"/>
  <c r="K999" i="8"/>
  <c r="H1000" i="8"/>
  <c r="M1000" i="8" s="1"/>
  <c r="J1023" i="1"/>
  <c r="C1001" i="8"/>
  <c r="F1001" i="8" s="1"/>
  <c r="C1001" i="10" s="1"/>
  <c r="D1001" i="10" s="1"/>
  <c r="J999" i="8" l="1"/>
  <c r="N999" i="8"/>
  <c r="K1000" i="8"/>
  <c r="I1000" i="8"/>
  <c r="L1000" i="8"/>
  <c r="H1001" i="8"/>
  <c r="M1001" i="8" s="1"/>
  <c r="J1024" i="1"/>
  <c r="C1002" i="8"/>
  <c r="F1002" i="8" s="1"/>
  <c r="C1002" i="10" s="1"/>
  <c r="D1002" i="10" s="1"/>
  <c r="J1000" i="8" l="1"/>
  <c r="N1000" i="8"/>
  <c r="I1001" i="8"/>
  <c r="L1001" i="8"/>
  <c r="K1001" i="8"/>
  <c r="H1002" i="8"/>
  <c r="M1002" i="8" s="1"/>
  <c r="J1025" i="1"/>
  <c r="C1003" i="8"/>
  <c r="F1003" i="8" s="1"/>
  <c r="C1003" i="10" s="1"/>
  <c r="D1003" i="10" s="1"/>
  <c r="J1001" i="8" l="1"/>
  <c r="N1001" i="8"/>
  <c r="I1002" i="8"/>
  <c r="K1002" i="8"/>
  <c r="L1002" i="8"/>
  <c r="H1003" i="8"/>
  <c r="M1003" i="8" s="1"/>
  <c r="J1026" i="1"/>
  <c r="C1004" i="8"/>
  <c r="F1004" i="8" s="1"/>
  <c r="C1004" i="10" s="1"/>
  <c r="D1004" i="10" s="1"/>
  <c r="J1002" i="8" l="1"/>
  <c r="N1002" i="8"/>
  <c r="I1003" i="8"/>
  <c r="K1003" i="8"/>
  <c r="H1004" i="8"/>
  <c r="L1004" i="8" s="1"/>
  <c r="L1003" i="8"/>
  <c r="J1027" i="1"/>
  <c r="C1005" i="8"/>
  <c r="F1005" i="8" s="1"/>
  <c r="C1005" i="10" s="1"/>
  <c r="D1005" i="10" s="1"/>
  <c r="M1004" i="8" l="1"/>
  <c r="J1003" i="8"/>
  <c r="N1003" i="8"/>
  <c r="I1004" i="8"/>
  <c r="N1004" i="8" s="1"/>
  <c r="K1004" i="8"/>
  <c r="H1005" i="8"/>
  <c r="I1005" i="8" s="1"/>
  <c r="J1028" i="1"/>
  <c r="C1006" i="8"/>
  <c r="F1006" i="8" s="1"/>
  <c r="C1006" i="10" s="1"/>
  <c r="D1006" i="10" s="1"/>
  <c r="J1005" i="8" l="1"/>
  <c r="N1005" i="8"/>
  <c r="L1005" i="8"/>
  <c r="K1005" i="8"/>
  <c r="M1005" i="8"/>
  <c r="J1004" i="8"/>
  <c r="H1006" i="8"/>
  <c r="J1029" i="1"/>
  <c r="C1007" i="8"/>
  <c r="F1007" i="8" s="1"/>
  <c r="C1007" i="10" s="1"/>
  <c r="D1007" i="10" s="1"/>
  <c r="K1006" i="8" l="1"/>
  <c r="I1006" i="8"/>
  <c r="N1006" i="8" s="1"/>
  <c r="M1006" i="8"/>
  <c r="L1006" i="8"/>
  <c r="H1007" i="8"/>
  <c r="M1007" i="8" s="1"/>
  <c r="J1030" i="1"/>
  <c r="C1008" i="8"/>
  <c r="F1008" i="8" s="1"/>
  <c r="C1008" i="10" s="1"/>
  <c r="D1008" i="10" s="1"/>
  <c r="I1007" i="8" l="1"/>
  <c r="J1006" i="8"/>
  <c r="L1007" i="8"/>
  <c r="K1007" i="8"/>
  <c r="H1008" i="8"/>
  <c r="M1008" i="8" s="1"/>
  <c r="J1031" i="1"/>
  <c r="C1009" i="8"/>
  <c r="F1009" i="8" s="1"/>
  <c r="C1009" i="10" s="1"/>
  <c r="D1009" i="10" s="1"/>
  <c r="K1008" i="8" l="1"/>
  <c r="L1008" i="8"/>
  <c r="J1007" i="8"/>
  <c r="N1007" i="8"/>
  <c r="I1008" i="8"/>
  <c r="N1008" i="8" s="1"/>
  <c r="H1009" i="8"/>
  <c r="I1009" i="8" s="1"/>
  <c r="N1009" i="8" s="1"/>
  <c r="J1032" i="1"/>
  <c r="C1010" i="8"/>
  <c r="F1010" i="8" s="1"/>
  <c r="C1010" i="10" s="1"/>
  <c r="D1010" i="10" s="1"/>
  <c r="K1009" i="8" l="1"/>
  <c r="L1009" i="8"/>
  <c r="J1008" i="8"/>
  <c r="M1009" i="8"/>
  <c r="J1009" i="8"/>
  <c r="H1010" i="8"/>
  <c r="M1010" i="8" s="1"/>
  <c r="J1033" i="1"/>
  <c r="C1011" i="8"/>
  <c r="F1011" i="8" s="1"/>
  <c r="C1011" i="10" s="1"/>
  <c r="D1011" i="10" s="1"/>
  <c r="I1010" i="8" l="1"/>
  <c r="L1010" i="8"/>
  <c r="K1010" i="8"/>
  <c r="H1011" i="8"/>
  <c r="M1011" i="8" s="1"/>
  <c r="J1034" i="1"/>
  <c r="C1012" i="8"/>
  <c r="F1012" i="8" s="1"/>
  <c r="C1012" i="10" s="1"/>
  <c r="D1012" i="10" s="1"/>
  <c r="J1010" i="8" l="1"/>
  <c r="N1010" i="8"/>
  <c r="I1011" i="8"/>
  <c r="L1011" i="8"/>
  <c r="K1011" i="8"/>
  <c r="H1012" i="8"/>
  <c r="M1012" i="8" s="1"/>
  <c r="J1035" i="1"/>
  <c r="C1014" i="8" s="1"/>
  <c r="C1013" i="8"/>
  <c r="F1013" i="8" s="1"/>
  <c r="C1013" i="10" s="1"/>
  <c r="D1013" i="10" s="1"/>
  <c r="J1011" i="8" l="1"/>
  <c r="N1011" i="8"/>
  <c r="L1012" i="8"/>
  <c r="I1012" i="8"/>
  <c r="K1012" i="8"/>
  <c r="H1013" i="8"/>
  <c r="M1013" i="8" s="1"/>
  <c r="C53" i="3"/>
  <c r="F1014" i="8"/>
  <c r="C1014" i="10" s="1"/>
  <c r="D1014" i="10" s="1"/>
  <c r="E1010" i="10" s="1"/>
  <c r="F1010" i="10" s="1"/>
  <c r="G1010" i="10" s="1"/>
  <c r="H1005" i="10" l="1"/>
  <c r="H1011" i="10"/>
  <c r="H1007" i="10"/>
  <c r="H1013" i="10"/>
  <c r="E1011" i="10"/>
  <c r="F1011" i="10" s="1"/>
  <c r="G1011" i="10" s="1"/>
  <c r="E1013" i="10"/>
  <c r="F1013" i="10" s="1"/>
  <c r="G1013" i="10" s="1"/>
  <c r="E1009" i="10"/>
  <c r="F1009" i="10" s="1"/>
  <c r="G1009" i="10" s="1"/>
  <c r="E1014" i="10"/>
  <c r="F1014" i="10" s="1"/>
  <c r="G1014" i="10" s="1"/>
  <c r="H1014" i="10"/>
  <c r="H5" i="10"/>
  <c r="H8" i="10"/>
  <c r="E5" i="10"/>
  <c r="F5" i="10" s="1"/>
  <c r="G5" i="10" s="1"/>
  <c r="E4" i="10"/>
  <c r="F4" i="10" s="1"/>
  <c r="G4" i="10" s="1"/>
  <c r="H6" i="10"/>
  <c r="H9" i="10"/>
  <c r="H4" i="10"/>
  <c r="E6" i="10"/>
  <c r="F6" i="10" s="1"/>
  <c r="G6" i="10" s="1"/>
  <c r="E8" i="10"/>
  <c r="F8" i="10" s="1"/>
  <c r="G8" i="10" s="1"/>
  <c r="H10" i="10"/>
  <c r="H11" i="10"/>
  <c r="H7" i="10"/>
  <c r="E10" i="10"/>
  <c r="F10" i="10" s="1"/>
  <c r="G10" i="10" s="1"/>
  <c r="E11" i="10"/>
  <c r="F11" i="10" s="1"/>
  <c r="G11" i="10" s="1"/>
  <c r="H12" i="10"/>
  <c r="E12" i="10"/>
  <c r="F12" i="10" s="1"/>
  <c r="G12" i="10" s="1"/>
  <c r="E7" i="10"/>
  <c r="F7" i="10" s="1"/>
  <c r="G7" i="10" s="1"/>
  <c r="E9" i="10"/>
  <c r="F9" i="10" s="1"/>
  <c r="G9" i="10" s="1"/>
  <c r="H13" i="10"/>
  <c r="E13" i="10"/>
  <c r="F13" i="10" s="1"/>
  <c r="G13" i="10" s="1"/>
  <c r="E14" i="10"/>
  <c r="F14" i="10" s="1"/>
  <c r="G14" i="10" s="1"/>
  <c r="H14" i="10"/>
  <c r="E15" i="10"/>
  <c r="F15" i="10" s="1"/>
  <c r="G15" i="10" s="1"/>
  <c r="H15" i="10"/>
  <c r="E16" i="10"/>
  <c r="F16" i="10" s="1"/>
  <c r="G16" i="10" s="1"/>
  <c r="H16" i="10"/>
  <c r="H18" i="10"/>
  <c r="H17" i="10"/>
  <c r="E17" i="10"/>
  <c r="F17" i="10" s="1"/>
  <c r="G17" i="10" s="1"/>
  <c r="H19" i="10"/>
  <c r="E18" i="10"/>
  <c r="F18" i="10" s="1"/>
  <c r="G18" i="10" s="1"/>
  <c r="E19" i="10"/>
  <c r="F19" i="10" s="1"/>
  <c r="G19" i="10" s="1"/>
  <c r="H20" i="10"/>
  <c r="E20" i="10"/>
  <c r="F20" i="10" s="1"/>
  <c r="G20" i="10" s="1"/>
  <c r="H21" i="10"/>
  <c r="E21" i="10"/>
  <c r="F21" i="10" s="1"/>
  <c r="G21" i="10" s="1"/>
  <c r="H22" i="10"/>
  <c r="H23" i="10"/>
  <c r="E22" i="10"/>
  <c r="F22" i="10" s="1"/>
  <c r="G22" i="10" s="1"/>
  <c r="H24" i="10"/>
  <c r="E24" i="10"/>
  <c r="F24" i="10" s="1"/>
  <c r="G24" i="10" s="1"/>
  <c r="E23" i="10"/>
  <c r="F23" i="10" s="1"/>
  <c r="G23" i="10" s="1"/>
  <c r="E25" i="10"/>
  <c r="F25" i="10" s="1"/>
  <c r="G25" i="10" s="1"/>
  <c r="H26" i="10"/>
  <c r="H25" i="10"/>
  <c r="E26" i="10"/>
  <c r="F26" i="10" s="1"/>
  <c r="G26" i="10" s="1"/>
  <c r="H28" i="10"/>
  <c r="E27" i="10"/>
  <c r="F27" i="10" s="1"/>
  <c r="G27" i="10" s="1"/>
  <c r="H27" i="10"/>
  <c r="E28" i="10"/>
  <c r="F28" i="10" s="1"/>
  <c r="G28" i="10" s="1"/>
  <c r="H30" i="10"/>
  <c r="H29" i="10"/>
  <c r="E30" i="10"/>
  <c r="F30" i="10" s="1"/>
  <c r="G30" i="10" s="1"/>
  <c r="E29" i="10"/>
  <c r="F29" i="10" s="1"/>
  <c r="G29" i="10" s="1"/>
  <c r="H31" i="10"/>
  <c r="E31" i="10"/>
  <c r="F31" i="10" s="1"/>
  <c r="G31" i="10" s="1"/>
  <c r="E33" i="10"/>
  <c r="F33" i="10" s="1"/>
  <c r="G33" i="10" s="1"/>
  <c r="H32" i="10"/>
  <c r="E32" i="10"/>
  <c r="F32" i="10" s="1"/>
  <c r="G32" i="10" s="1"/>
  <c r="H33" i="10"/>
  <c r="H36" i="10"/>
  <c r="H34" i="10"/>
  <c r="E34" i="10"/>
  <c r="F34" i="10" s="1"/>
  <c r="G34" i="10" s="1"/>
  <c r="H35" i="10"/>
  <c r="E35" i="10"/>
  <c r="F35" i="10" s="1"/>
  <c r="G35" i="10" s="1"/>
  <c r="E37" i="10"/>
  <c r="F37" i="10" s="1"/>
  <c r="G37" i="10" s="1"/>
  <c r="E36" i="10"/>
  <c r="F36" i="10" s="1"/>
  <c r="G36" i="10" s="1"/>
  <c r="H37" i="10"/>
  <c r="E38" i="10"/>
  <c r="F38" i="10" s="1"/>
  <c r="G38" i="10" s="1"/>
  <c r="H38" i="10"/>
  <c r="E40" i="10"/>
  <c r="F40" i="10" s="1"/>
  <c r="G40" i="10" s="1"/>
  <c r="E39" i="10"/>
  <c r="F39" i="10" s="1"/>
  <c r="G39" i="10" s="1"/>
  <c r="H39" i="10"/>
  <c r="H41" i="10"/>
  <c r="H40" i="10"/>
  <c r="E41" i="10"/>
  <c r="F41" i="10" s="1"/>
  <c r="G41" i="10" s="1"/>
  <c r="E42" i="10"/>
  <c r="F42" i="10" s="1"/>
  <c r="G42" i="10" s="1"/>
  <c r="H43" i="10"/>
  <c r="H42" i="10"/>
  <c r="E43" i="10"/>
  <c r="F43" i="10" s="1"/>
  <c r="G43" i="10" s="1"/>
  <c r="E44" i="10"/>
  <c r="F44" i="10" s="1"/>
  <c r="G44" i="10" s="1"/>
  <c r="H44" i="10"/>
  <c r="E45" i="10"/>
  <c r="F45" i="10" s="1"/>
  <c r="G45" i="10" s="1"/>
  <c r="H45" i="10"/>
  <c r="H46" i="10"/>
  <c r="H47" i="10"/>
  <c r="E47" i="10"/>
  <c r="F47" i="10" s="1"/>
  <c r="G47" i="10" s="1"/>
  <c r="E46" i="10"/>
  <c r="F46" i="10" s="1"/>
  <c r="G46" i="10" s="1"/>
  <c r="E48" i="10"/>
  <c r="F48" i="10" s="1"/>
  <c r="G48" i="10" s="1"/>
  <c r="H48" i="10"/>
  <c r="E49" i="10"/>
  <c r="F49" i="10" s="1"/>
  <c r="G49" i="10" s="1"/>
  <c r="H49" i="10"/>
  <c r="H50" i="10"/>
  <c r="E50" i="10"/>
  <c r="F50" i="10" s="1"/>
  <c r="G50" i="10" s="1"/>
  <c r="E53" i="10"/>
  <c r="F53" i="10" s="1"/>
  <c r="G53" i="10" s="1"/>
  <c r="H51" i="10"/>
  <c r="E51" i="10"/>
  <c r="F51" i="10" s="1"/>
  <c r="G51" i="10" s="1"/>
  <c r="E54" i="10"/>
  <c r="F54" i="10" s="1"/>
  <c r="G54" i="10" s="1"/>
  <c r="E52" i="10"/>
  <c r="F52" i="10" s="1"/>
  <c r="G52" i="10" s="1"/>
  <c r="H53" i="10"/>
  <c r="H52" i="10"/>
  <c r="H54" i="10"/>
  <c r="H56" i="10"/>
  <c r="E55" i="10"/>
  <c r="F55" i="10" s="1"/>
  <c r="G55" i="10" s="1"/>
  <c r="H55" i="10"/>
  <c r="E56" i="10"/>
  <c r="F56" i="10" s="1"/>
  <c r="G56" i="10" s="1"/>
  <c r="H57" i="10"/>
  <c r="E57" i="10"/>
  <c r="F57" i="10" s="1"/>
  <c r="G57" i="10" s="1"/>
  <c r="E59" i="10"/>
  <c r="F59" i="10" s="1"/>
  <c r="G59" i="10" s="1"/>
  <c r="E58" i="10"/>
  <c r="F58" i="10" s="1"/>
  <c r="G58" i="10" s="1"/>
  <c r="H58" i="10"/>
  <c r="H59" i="10"/>
  <c r="E60" i="10"/>
  <c r="F60" i="10" s="1"/>
  <c r="G60" i="10" s="1"/>
  <c r="H60" i="10"/>
  <c r="E62" i="10"/>
  <c r="F62" i="10" s="1"/>
  <c r="G62" i="10" s="1"/>
  <c r="E61" i="10"/>
  <c r="F61" i="10" s="1"/>
  <c r="G61" i="10" s="1"/>
  <c r="H61" i="10"/>
  <c r="H62" i="10"/>
  <c r="H63" i="10"/>
  <c r="E63" i="10"/>
  <c r="F63" i="10" s="1"/>
  <c r="G63" i="10" s="1"/>
  <c r="H65" i="10"/>
  <c r="E65" i="10"/>
  <c r="F65" i="10" s="1"/>
  <c r="G65" i="10" s="1"/>
  <c r="E64" i="10"/>
  <c r="F64" i="10" s="1"/>
  <c r="G64" i="10" s="1"/>
  <c r="H64" i="10"/>
  <c r="H66" i="10"/>
  <c r="E66" i="10"/>
  <c r="F66" i="10" s="1"/>
  <c r="G66" i="10" s="1"/>
  <c r="E67" i="10"/>
  <c r="F67" i="10" s="1"/>
  <c r="G67" i="10" s="1"/>
  <c r="H68" i="10"/>
  <c r="H67" i="10"/>
  <c r="E68" i="10"/>
  <c r="F68" i="10" s="1"/>
  <c r="G68" i="10" s="1"/>
  <c r="H69" i="10"/>
  <c r="E69" i="10"/>
  <c r="F69" i="10" s="1"/>
  <c r="G69" i="10" s="1"/>
  <c r="H70" i="10"/>
  <c r="E70" i="10"/>
  <c r="F70" i="10" s="1"/>
  <c r="G70" i="10" s="1"/>
  <c r="E71" i="10"/>
  <c r="F71" i="10" s="1"/>
  <c r="G71" i="10" s="1"/>
  <c r="H71" i="10"/>
  <c r="H73" i="10"/>
  <c r="E72" i="10"/>
  <c r="F72" i="10" s="1"/>
  <c r="G72" i="10" s="1"/>
  <c r="H72" i="10"/>
  <c r="E73" i="10"/>
  <c r="F73" i="10" s="1"/>
  <c r="G73" i="10" s="1"/>
  <c r="H75" i="10"/>
  <c r="H74" i="10"/>
  <c r="E74" i="10"/>
  <c r="F74" i="10" s="1"/>
  <c r="G74" i="10" s="1"/>
  <c r="E75" i="10"/>
  <c r="F75" i="10" s="1"/>
  <c r="G75" i="10" s="1"/>
  <c r="H76" i="10"/>
  <c r="E76" i="10"/>
  <c r="F76" i="10" s="1"/>
  <c r="G76" i="10" s="1"/>
  <c r="H77" i="10"/>
  <c r="E77" i="10"/>
  <c r="F77" i="10" s="1"/>
  <c r="G77" i="10" s="1"/>
  <c r="H79" i="10"/>
  <c r="E78" i="10"/>
  <c r="F78" i="10" s="1"/>
  <c r="G78" i="10" s="1"/>
  <c r="H78" i="10"/>
  <c r="E79" i="10"/>
  <c r="F79" i="10" s="1"/>
  <c r="G79" i="10" s="1"/>
  <c r="E81" i="10"/>
  <c r="F81" i="10" s="1"/>
  <c r="G81" i="10" s="1"/>
  <c r="H80" i="10"/>
  <c r="E80" i="10"/>
  <c r="F80" i="10" s="1"/>
  <c r="G80" i="10" s="1"/>
  <c r="H81" i="10"/>
  <c r="H82" i="10"/>
  <c r="E82" i="10"/>
  <c r="F82" i="10" s="1"/>
  <c r="G82" i="10" s="1"/>
  <c r="E83" i="10"/>
  <c r="F83" i="10" s="1"/>
  <c r="G83" i="10" s="1"/>
  <c r="H83" i="10"/>
  <c r="E84" i="10"/>
  <c r="F84" i="10" s="1"/>
  <c r="G84" i="10" s="1"/>
  <c r="H84" i="10"/>
  <c r="E85" i="10"/>
  <c r="F85" i="10" s="1"/>
  <c r="G85" i="10" s="1"/>
  <c r="H85" i="10"/>
  <c r="H86" i="10"/>
  <c r="H87" i="10"/>
  <c r="E86" i="10"/>
  <c r="F86" i="10" s="1"/>
  <c r="G86" i="10" s="1"/>
  <c r="E87" i="10"/>
  <c r="F87" i="10" s="1"/>
  <c r="G87" i="10" s="1"/>
  <c r="E88" i="10"/>
  <c r="F88" i="10" s="1"/>
  <c r="G88" i="10" s="1"/>
  <c r="H88" i="10"/>
  <c r="E89" i="10"/>
  <c r="F89" i="10" s="1"/>
  <c r="G89" i="10" s="1"/>
  <c r="H89" i="10"/>
  <c r="H90" i="10"/>
  <c r="H91" i="10"/>
  <c r="E90" i="10"/>
  <c r="F90" i="10" s="1"/>
  <c r="G90" i="10" s="1"/>
  <c r="E91" i="10"/>
  <c r="F91" i="10" s="1"/>
  <c r="G91" i="10" s="1"/>
  <c r="H93" i="10"/>
  <c r="H92" i="10"/>
  <c r="E92" i="10"/>
  <c r="F92" i="10" s="1"/>
  <c r="G92" i="10" s="1"/>
  <c r="E93" i="10"/>
  <c r="F93" i="10" s="1"/>
  <c r="G93" i="10" s="1"/>
  <c r="E94" i="10"/>
  <c r="F94" i="10" s="1"/>
  <c r="G94" i="10" s="1"/>
  <c r="H96" i="10"/>
  <c r="H94" i="10"/>
  <c r="H95" i="10"/>
  <c r="E96" i="10"/>
  <c r="F96" i="10" s="1"/>
  <c r="G96" i="10" s="1"/>
  <c r="E95" i="10"/>
  <c r="F95" i="10" s="1"/>
  <c r="G95" i="10" s="1"/>
  <c r="E98" i="10"/>
  <c r="F98" i="10" s="1"/>
  <c r="G98" i="10" s="1"/>
  <c r="H97" i="10"/>
  <c r="E97" i="10"/>
  <c r="F97" i="10" s="1"/>
  <c r="G97" i="10" s="1"/>
  <c r="H99" i="10"/>
  <c r="H98" i="10"/>
  <c r="E99" i="10"/>
  <c r="F99" i="10" s="1"/>
  <c r="G99" i="10" s="1"/>
  <c r="H101" i="10"/>
  <c r="E100" i="10"/>
  <c r="F100" i="10" s="1"/>
  <c r="G100" i="10" s="1"/>
  <c r="H100" i="10"/>
  <c r="E101" i="10"/>
  <c r="F101" i="10" s="1"/>
  <c r="G101" i="10" s="1"/>
  <c r="H102" i="10"/>
  <c r="E102" i="10"/>
  <c r="F102" i="10" s="1"/>
  <c r="G102" i="10" s="1"/>
  <c r="H103" i="10"/>
  <c r="H104" i="10"/>
  <c r="E103" i="10"/>
  <c r="F103" i="10" s="1"/>
  <c r="G103" i="10" s="1"/>
  <c r="E104" i="10"/>
  <c r="F104" i="10" s="1"/>
  <c r="G104" i="10" s="1"/>
  <c r="H105" i="10"/>
  <c r="E106" i="10"/>
  <c r="F106" i="10" s="1"/>
  <c r="G106" i="10" s="1"/>
  <c r="E105" i="10"/>
  <c r="F105" i="10" s="1"/>
  <c r="G105" i="10" s="1"/>
  <c r="E107" i="10"/>
  <c r="F107" i="10" s="1"/>
  <c r="G107" i="10" s="1"/>
  <c r="H106" i="10"/>
  <c r="H107" i="10"/>
  <c r="E108" i="10"/>
  <c r="F108" i="10" s="1"/>
  <c r="G108" i="10" s="1"/>
  <c r="E109" i="10"/>
  <c r="F109" i="10" s="1"/>
  <c r="G109" i="10" s="1"/>
  <c r="H108" i="10"/>
  <c r="H110" i="10"/>
  <c r="H109" i="10"/>
  <c r="E110" i="10"/>
  <c r="F110" i="10" s="1"/>
  <c r="G110" i="10" s="1"/>
  <c r="H112" i="10"/>
  <c r="H111" i="10"/>
  <c r="E111" i="10"/>
  <c r="F111" i="10" s="1"/>
  <c r="G111" i="10" s="1"/>
  <c r="E112" i="10"/>
  <c r="F112" i="10" s="1"/>
  <c r="G112" i="10" s="1"/>
  <c r="E113" i="10"/>
  <c r="F113" i="10" s="1"/>
  <c r="G113" i="10" s="1"/>
  <c r="E114" i="10"/>
  <c r="F114" i="10" s="1"/>
  <c r="G114" i="10" s="1"/>
  <c r="H113" i="10"/>
  <c r="H114" i="10"/>
  <c r="E116" i="10"/>
  <c r="F116" i="10" s="1"/>
  <c r="G116" i="10" s="1"/>
  <c r="H115" i="10"/>
  <c r="E115" i="10"/>
  <c r="F115" i="10" s="1"/>
  <c r="G115" i="10" s="1"/>
  <c r="E117" i="10"/>
  <c r="F117" i="10" s="1"/>
  <c r="G117" i="10" s="1"/>
  <c r="H116" i="10"/>
  <c r="H118" i="10"/>
  <c r="H120" i="10"/>
  <c r="E118" i="10"/>
  <c r="F118" i="10" s="1"/>
  <c r="G118" i="10" s="1"/>
  <c r="H119" i="10"/>
  <c r="H117" i="10"/>
  <c r="E119" i="10"/>
  <c r="F119" i="10" s="1"/>
  <c r="G119" i="10" s="1"/>
  <c r="E120" i="10"/>
  <c r="F120" i="10" s="1"/>
  <c r="G120" i="10" s="1"/>
  <c r="H121" i="10"/>
  <c r="E121" i="10"/>
  <c r="F121" i="10" s="1"/>
  <c r="G121" i="10" s="1"/>
  <c r="H123" i="10"/>
  <c r="E122" i="10"/>
  <c r="F122" i="10" s="1"/>
  <c r="G122" i="10" s="1"/>
  <c r="H122" i="10"/>
  <c r="E123" i="10"/>
  <c r="F123" i="10" s="1"/>
  <c r="G123" i="10" s="1"/>
  <c r="E124" i="10"/>
  <c r="F124" i="10" s="1"/>
  <c r="G124" i="10" s="1"/>
  <c r="H124" i="10"/>
  <c r="E125" i="10"/>
  <c r="F125" i="10" s="1"/>
  <c r="G125" i="10" s="1"/>
  <c r="H126" i="10"/>
  <c r="H125" i="10"/>
  <c r="E126" i="10"/>
  <c r="F126" i="10" s="1"/>
  <c r="G126" i="10" s="1"/>
  <c r="E127" i="10"/>
  <c r="F127" i="10" s="1"/>
  <c r="G127" i="10" s="1"/>
  <c r="H127" i="10"/>
  <c r="E128" i="10"/>
  <c r="F128" i="10" s="1"/>
  <c r="G128" i="10" s="1"/>
  <c r="H129" i="10"/>
  <c r="H128" i="10"/>
  <c r="E129" i="10"/>
  <c r="F129" i="10" s="1"/>
  <c r="G129" i="10" s="1"/>
  <c r="E131" i="10"/>
  <c r="F131" i="10" s="1"/>
  <c r="G131" i="10" s="1"/>
  <c r="E130" i="10"/>
  <c r="F130" i="10" s="1"/>
  <c r="G130" i="10" s="1"/>
  <c r="H130" i="10"/>
  <c r="H131" i="10"/>
  <c r="H132" i="10"/>
  <c r="E132" i="10"/>
  <c r="F132" i="10" s="1"/>
  <c r="G132" i="10" s="1"/>
  <c r="H133" i="10"/>
  <c r="E133" i="10"/>
  <c r="F133" i="10" s="1"/>
  <c r="G133" i="10" s="1"/>
  <c r="E134" i="10"/>
  <c r="F134" i="10" s="1"/>
  <c r="G134" i="10" s="1"/>
  <c r="H134" i="10"/>
  <c r="H136" i="10"/>
  <c r="H135" i="10"/>
  <c r="E135" i="10"/>
  <c r="F135" i="10" s="1"/>
  <c r="G135" i="10" s="1"/>
  <c r="E136" i="10"/>
  <c r="F136" i="10" s="1"/>
  <c r="G136" i="10" s="1"/>
  <c r="H138" i="10"/>
  <c r="H137" i="10"/>
  <c r="E137" i="10"/>
  <c r="F137" i="10" s="1"/>
  <c r="G137" i="10" s="1"/>
  <c r="E139" i="10"/>
  <c r="F139" i="10" s="1"/>
  <c r="G139" i="10" s="1"/>
  <c r="E138" i="10"/>
  <c r="F138" i="10" s="1"/>
  <c r="G138" i="10" s="1"/>
  <c r="H139" i="10"/>
  <c r="E142" i="10"/>
  <c r="F142" i="10" s="1"/>
  <c r="G142" i="10" s="1"/>
  <c r="E140" i="10"/>
  <c r="F140" i="10" s="1"/>
  <c r="G140" i="10" s="1"/>
  <c r="H143" i="10"/>
  <c r="H142" i="10"/>
  <c r="H141" i="10"/>
  <c r="H140" i="10"/>
  <c r="E141" i="10"/>
  <c r="F141" i="10" s="1"/>
  <c r="G141" i="10" s="1"/>
  <c r="E144" i="10"/>
  <c r="F144" i="10" s="1"/>
  <c r="G144" i="10" s="1"/>
  <c r="E143" i="10"/>
  <c r="F143" i="10" s="1"/>
  <c r="G143" i="10" s="1"/>
  <c r="H145" i="10"/>
  <c r="H144" i="10"/>
  <c r="H146" i="10"/>
  <c r="E145" i="10"/>
  <c r="F145" i="10" s="1"/>
  <c r="G145" i="10" s="1"/>
  <c r="E146" i="10"/>
  <c r="F146" i="10" s="1"/>
  <c r="G146" i="10" s="1"/>
  <c r="H147" i="10"/>
  <c r="E147" i="10"/>
  <c r="F147" i="10" s="1"/>
  <c r="G147" i="10" s="1"/>
  <c r="H148" i="10"/>
  <c r="E148" i="10"/>
  <c r="F148" i="10" s="1"/>
  <c r="G148" i="10" s="1"/>
  <c r="H150" i="10"/>
  <c r="E149" i="10"/>
  <c r="F149" i="10" s="1"/>
  <c r="G149" i="10" s="1"/>
  <c r="H149" i="10"/>
  <c r="E150" i="10"/>
  <c r="F150" i="10" s="1"/>
  <c r="G150" i="10" s="1"/>
  <c r="H152" i="10"/>
  <c r="E152" i="10"/>
  <c r="F152" i="10" s="1"/>
  <c r="G152" i="10" s="1"/>
  <c r="E151" i="10"/>
  <c r="F151" i="10" s="1"/>
  <c r="G151" i="10" s="1"/>
  <c r="H151" i="10"/>
  <c r="H153" i="10"/>
  <c r="E153" i="10"/>
  <c r="F153" i="10" s="1"/>
  <c r="G153" i="10" s="1"/>
  <c r="E154" i="10"/>
  <c r="F154" i="10" s="1"/>
  <c r="G154" i="10" s="1"/>
  <c r="H154" i="10"/>
  <c r="E155" i="10"/>
  <c r="F155" i="10" s="1"/>
  <c r="G155" i="10" s="1"/>
  <c r="H156" i="10"/>
  <c r="H155" i="10"/>
  <c r="E156" i="10"/>
  <c r="F156" i="10" s="1"/>
  <c r="G156" i="10" s="1"/>
  <c r="E157" i="10"/>
  <c r="F157" i="10" s="1"/>
  <c r="G157" i="10" s="1"/>
  <c r="E158" i="10"/>
  <c r="F158" i="10" s="1"/>
  <c r="G158" i="10" s="1"/>
  <c r="H157" i="10"/>
  <c r="H158" i="10"/>
  <c r="E161" i="10"/>
  <c r="F161" i="10" s="1"/>
  <c r="G161" i="10" s="1"/>
  <c r="E159" i="10"/>
  <c r="F159" i="10" s="1"/>
  <c r="G159" i="10" s="1"/>
  <c r="H159" i="10"/>
  <c r="H160" i="10"/>
  <c r="E160" i="10"/>
  <c r="F160" i="10" s="1"/>
  <c r="G160" i="10" s="1"/>
  <c r="H161" i="10"/>
  <c r="E162" i="10"/>
  <c r="F162" i="10" s="1"/>
  <c r="G162" i="10" s="1"/>
  <c r="H162" i="10"/>
  <c r="H163" i="10"/>
  <c r="E163" i="10"/>
  <c r="F163" i="10" s="1"/>
  <c r="G163" i="10" s="1"/>
  <c r="H164" i="10"/>
  <c r="E164" i="10"/>
  <c r="F164" i="10" s="1"/>
  <c r="G164" i="10" s="1"/>
  <c r="H166" i="10"/>
  <c r="E165" i="10"/>
  <c r="F165" i="10" s="1"/>
  <c r="G165" i="10" s="1"/>
  <c r="E166" i="10"/>
  <c r="F166" i="10" s="1"/>
  <c r="G166" i="10" s="1"/>
  <c r="E167" i="10"/>
  <c r="F167" i="10" s="1"/>
  <c r="G167" i="10" s="1"/>
  <c r="H165" i="10"/>
  <c r="H167" i="10"/>
  <c r="E168" i="10"/>
  <c r="F168" i="10" s="1"/>
  <c r="G168" i="10" s="1"/>
  <c r="H168" i="10"/>
  <c r="H169" i="10"/>
  <c r="E169" i="10"/>
  <c r="F169" i="10" s="1"/>
  <c r="G169" i="10" s="1"/>
  <c r="H170" i="10"/>
  <c r="E170" i="10"/>
  <c r="F170" i="10" s="1"/>
  <c r="G170" i="10" s="1"/>
  <c r="E172" i="10"/>
  <c r="F172" i="10" s="1"/>
  <c r="G172" i="10" s="1"/>
  <c r="E171" i="10"/>
  <c r="F171" i="10" s="1"/>
  <c r="G171" i="10" s="1"/>
  <c r="H171" i="10"/>
  <c r="H173" i="10"/>
  <c r="E173" i="10"/>
  <c r="F173" i="10" s="1"/>
  <c r="G173" i="10" s="1"/>
  <c r="H172" i="10"/>
  <c r="H174" i="10"/>
  <c r="E174" i="10"/>
  <c r="F174" i="10" s="1"/>
  <c r="G174" i="10" s="1"/>
  <c r="E175" i="10"/>
  <c r="F175" i="10" s="1"/>
  <c r="G175" i="10" s="1"/>
  <c r="H175" i="10"/>
  <c r="H177" i="10"/>
  <c r="H176" i="10"/>
  <c r="E176" i="10"/>
  <c r="F176" i="10" s="1"/>
  <c r="G176" i="10" s="1"/>
  <c r="E177" i="10"/>
  <c r="F177" i="10" s="1"/>
  <c r="G177" i="10" s="1"/>
  <c r="H178" i="10"/>
  <c r="E178" i="10"/>
  <c r="F178" i="10" s="1"/>
  <c r="G178" i="10" s="1"/>
  <c r="E179" i="10"/>
  <c r="F179" i="10" s="1"/>
  <c r="G179" i="10" s="1"/>
  <c r="H179" i="10"/>
  <c r="E180" i="10"/>
  <c r="F180" i="10" s="1"/>
  <c r="G180" i="10" s="1"/>
  <c r="E181" i="10"/>
  <c r="F181" i="10" s="1"/>
  <c r="G181" i="10" s="1"/>
  <c r="H180" i="10"/>
  <c r="H181" i="10"/>
  <c r="H183" i="10"/>
  <c r="H182" i="10"/>
  <c r="E182" i="10"/>
  <c r="F182" i="10" s="1"/>
  <c r="G182" i="10" s="1"/>
  <c r="E183" i="10"/>
  <c r="F183" i="10" s="1"/>
  <c r="G183" i="10" s="1"/>
  <c r="H184" i="10"/>
  <c r="E184" i="10"/>
  <c r="F184" i="10" s="1"/>
  <c r="G184" i="10" s="1"/>
  <c r="E186" i="10"/>
  <c r="F186" i="10" s="1"/>
  <c r="G186" i="10" s="1"/>
  <c r="H186" i="10"/>
  <c r="H185" i="10"/>
  <c r="E185" i="10"/>
  <c r="F185" i="10" s="1"/>
  <c r="G185" i="10" s="1"/>
  <c r="H187" i="10"/>
  <c r="E187" i="10"/>
  <c r="F187" i="10" s="1"/>
  <c r="G187" i="10" s="1"/>
  <c r="E189" i="10"/>
  <c r="F189" i="10" s="1"/>
  <c r="G189" i="10" s="1"/>
  <c r="E188" i="10"/>
  <c r="F188" i="10" s="1"/>
  <c r="G188" i="10" s="1"/>
  <c r="H188" i="10"/>
  <c r="H189" i="10"/>
  <c r="H191" i="10"/>
  <c r="H190" i="10"/>
  <c r="E191" i="10"/>
  <c r="F191" i="10" s="1"/>
  <c r="G191" i="10" s="1"/>
  <c r="E190" i="10"/>
  <c r="F190" i="10" s="1"/>
  <c r="G190" i="10" s="1"/>
  <c r="H192" i="10"/>
  <c r="E192" i="10"/>
  <c r="F192" i="10" s="1"/>
  <c r="G192" i="10" s="1"/>
  <c r="H193" i="10"/>
  <c r="E193" i="10"/>
  <c r="F193" i="10" s="1"/>
  <c r="G193" i="10" s="1"/>
  <c r="H194" i="10"/>
  <c r="E194" i="10"/>
  <c r="F194" i="10" s="1"/>
  <c r="G194" i="10" s="1"/>
  <c r="H196" i="10"/>
  <c r="E195" i="10"/>
  <c r="F195" i="10" s="1"/>
  <c r="G195" i="10" s="1"/>
  <c r="H195" i="10"/>
  <c r="H197" i="10"/>
  <c r="E196" i="10"/>
  <c r="F196" i="10" s="1"/>
  <c r="G196" i="10" s="1"/>
  <c r="E198" i="10"/>
  <c r="F198" i="10" s="1"/>
  <c r="G198" i="10" s="1"/>
  <c r="E197" i="10"/>
  <c r="F197" i="10" s="1"/>
  <c r="G197" i="10" s="1"/>
  <c r="H198" i="10"/>
  <c r="E199" i="10"/>
  <c r="F199" i="10" s="1"/>
  <c r="G199" i="10" s="1"/>
  <c r="H199" i="10"/>
  <c r="H201" i="10"/>
  <c r="E200" i="10"/>
  <c r="F200" i="10" s="1"/>
  <c r="G200" i="10" s="1"/>
  <c r="H200" i="10"/>
  <c r="E201" i="10"/>
  <c r="F201" i="10" s="1"/>
  <c r="G201" i="10" s="1"/>
  <c r="E202" i="10"/>
  <c r="F202" i="10" s="1"/>
  <c r="G202" i="10" s="1"/>
  <c r="E203" i="10"/>
  <c r="F203" i="10" s="1"/>
  <c r="G203" i="10" s="1"/>
  <c r="H203" i="10"/>
  <c r="H202" i="10"/>
  <c r="H204" i="10"/>
  <c r="E204" i="10"/>
  <c r="F204" i="10" s="1"/>
  <c r="G204" i="10" s="1"/>
  <c r="E205" i="10"/>
  <c r="F205" i="10" s="1"/>
  <c r="G205" i="10" s="1"/>
  <c r="H205" i="10"/>
  <c r="E206" i="10"/>
  <c r="F206" i="10" s="1"/>
  <c r="G206" i="10" s="1"/>
  <c r="E207" i="10"/>
  <c r="F207" i="10" s="1"/>
  <c r="G207" i="10" s="1"/>
  <c r="H208" i="10"/>
  <c r="H206" i="10"/>
  <c r="H207" i="10"/>
  <c r="H209" i="10"/>
  <c r="E208" i="10"/>
  <c r="F208" i="10" s="1"/>
  <c r="G208" i="10" s="1"/>
  <c r="E209" i="10"/>
  <c r="F209" i="10" s="1"/>
  <c r="G209" i="10" s="1"/>
  <c r="H210" i="10"/>
  <c r="E210" i="10"/>
  <c r="F210" i="10" s="1"/>
  <c r="G210" i="10" s="1"/>
  <c r="E212" i="10"/>
  <c r="F212" i="10" s="1"/>
  <c r="G212" i="10" s="1"/>
  <c r="E211" i="10"/>
  <c r="F211" i="10" s="1"/>
  <c r="G211" i="10" s="1"/>
  <c r="E213" i="10"/>
  <c r="F213" i="10" s="1"/>
  <c r="G213" i="10" s="1"/>
  <c r="H211" i="10"/>
  <c r="H213" i="10"/>
  <c r="H215" i="10"/>
  <c r="H212" i="10"/>
  <c r="E214" i="10"/>
  <c r="F214" i="10" s="1"/>
  <c r="G214" i="10" s="1"/>
  <c r="E215" i="10"/>
  <c r="F215" i="10" s="1"/>
  <c r="G215" i="10" s="1"/>
  <c r="H214" i="10"/>
  <c r="H216" i="10"/>
  <c r="E216" i="10"/>
  <c r="F216" i="10" s="1"/>
  <c r="G216" i="10" s="1"/>
  <c r="E218" i="10"/>
  <c r="F218" i="10" s="1"/>
  <c r="G218" i="10" s="1"/>
  <c r="E217" i="10"/>
  <c r="F217" i="10" s="1"/>
  <c r="G217" i="10" s="1"/>
  <c r="H217" i="10"/>
  <c r="E219" i="10"/>
  <c r="F219" i="10" s="1"/>
  <c r="G219" i="10" s="1"/>
  <c r="H218" i="10"/>
  <c r="H220" i="10"/>
  <c r="E220" i="10"/>
  <c r="F220" i="10" s="1"/>
  <c r="G220" i="10" s="1"/>
  <c r="H219" i="10"/>
  <c r="H223" i="10"/>
  <c r="E221" i="10"/>
  <c r="F221" i="10" s="1"/>
  <c r="G221" i="10" s="1"/>
  <c r="E222" i="10"/>
  <c r="F222" i="10" s="1"/>
  <c r="G222" i="10" s="1"/>
  <c r="E223" i="10"/>
  <c r="F223" i="10" s="1"/>
  <c r="G223" i="10" s="1"/>
  <c r="H221" i="10"/>
  <c r="H222" i="10"/>
  <c r="E224" i="10"/>
  <c r="F224" i="10" s="1"/>
  <c r="G224" i="10" s="1"/>
  <c r="H226" i="10"/>
  <c r="E225" i="10"/>
  <c r="F225" i="10" s="1"/>
  <c r="G225" i="10" s="1"/>
  <c r="H225" i="10"/>
  <c r="H224" i="10"/>
  <c r="H227" i="10"/>
  <c r="E227" i="10"/>
  <c r="F227" i="10" s="1"/>
  <c r="G227" i="10" s="1"/>
  <c r="E226" i="10"/>
  <c r="F226" i="10" s="1"/>
  <c r="G226" i="10" s="1"/>
  <c r="E228" i="10"/>
  <c r="F228" i="10" s="1"/>
  <c r="G228" i="10" s="1"/>
  <c r="H228" i="10"/>
  <c r="E229" i="10"/>
  <c r="F229" i="10" s="1"/>
  <c r="G229" i="10" s="1"/>
  <c r="H229" i="10"/>
  <c r="E230" i="10"/>
  <c r="F230" i="10" s="1"/>
  <c r="G230" i="10" s="1"/>
  <c r="E231" i="10"/>
  <c r="F231" i="10" s="1"/>
  <c r="G231" i="10" s="1"/>
  <c r="H230" i="10"/>
  <c r="H231" i="10"/>
  <c r="H232" i="10"/>
  <c r="E232" i="10"/>
  <c r="F232" i="10" s="1"/>
  <c r="G232" i="10" s="1"/>
  <c r="E233" i="10"/>
  <c r="F233" i="10" s="1"/>
  <c r="G233" i="10" s="1"/>
  <c r="E234" i="10"/>
  <c r="F234" i="10" s="1"/>
  <c r="G234" i="10" s="1"/>
  <c r="H233" i="10"/>
  <c r="E235" i="10"/>
  <c r="F235" i="10" s="1"/>
  <c r="G235" i="10" s="1"/>
  <c r="H234" i="10"/>
  <c r="E236" i="10"/>
  <c r="F236" i="10" s="1"/>
  <c r="G236" i="10" s="1"/>
  <c r="H235" i="10"/>
  <c r="E237" i="10"/>
  <c r="F237" i="10" s="1"/>
  <c r="G237" i="10" s="1"/>
  <c r="H237" i="10"/>
  <c r="E238" i="10"/>
  <c r="F238" i="10" s="1"/>
  <c r="G238" i="10" s="1"/>
  <c r="H236" i="10"/>
  <c r="H238" i="10"/>
  <c r="H239" i="10"/>
  <c r="E239" i="10"/>
  <c r="F239" i="10" s="1"/>
  <c r="G239" i="10" s="1"/>
  <c r="E241" i="10"/>
  <c r="F241" i="10" s="1"/>
  <c r="G241" i="10" s="1"/>
  <c r="H241" i="10"/>
  <c r="E240" i="10"/>
  <c r="F240" i="10" s="1"/>
  <c r="G240" i="10" s="1"/>
  <c r="E242" i="10"/>
  <c r="F242" i="10" s="1"/>
  <c r="G242" i="10" s="1"/>
  <c r="H244" i="10"/>
  <c r="H240" i="10"/>
  <c r="E243" i="10"/>
  <c r="F243" i="10" s="1"/>
  <c r="G243" i="10" s="1"/>
  <c r="H245" i="10"/>
  <c r="E244" i="10"/>
  <c r="F244" i="10" s="1"/>
  <c r="G244" i="10" s="1"/>
  <c r="H242" i="10"/>
  <c r="H243" i="10"/>
  <c r="E245" i="10"/>
  <c r="F245" i="10" s="1"/>
  <c r="G245" i="10" s="1"/>
  <c r="E246" i="10"/>
  <c r="F246" i="10" s="1"/>
  <c r="G246" i="10" s="1"/>
  <c r="E247" i="10"/>
  <c r="F247" i="10" s="1"/>
  <c r="G247" i="10" s="1"/>
  <c r="H247" i="10"/>
  <c r="H249" i="10"/>
  <c r="E248" i="10"/>
  <c r="F248" i="10" s="1"/>
  <c r="G248" i="10" s="1"/>
  <c r="E249" i="10"/>
  <c r="F249" i="10" s="1"/>
  <c r="G249" i="10" s="1"/>
  <c r="H246" i="10"/>
  <c r="H248" i="10"/>
  <c r="E250" i="10"/>
  <c r="F250" i="10" s="1"/>
  <c r="G250" i="10" s="1"/>
  <c r="H251" i="10"/>
  <c r="H250" i="10"/>
  <c r="E251" i="10"/>
  <c r="F251" i="10" s="1"/>
  <c r="G251" i="10" s="1"/>
  <c r="E253" i="10"/>
  <c r="F253" i="10" s="1"/>
  <c r="G253" i="10" s="1"/>
  <c r="H253" i="10"/>
  <c r="E252" i="10"/>
  <c r="F252" i="10" s="1"/>
  <c r="G252" i="10" s="1"/>
  <c r="H255" i="10"/>
  <c r="H252" i="10"/>
  <c r="E254" i="10"/>
  <c r="F254" i="10" s="1"/>
  <c r="G254" i="10" s="1"/>
  <c r="H254" i="10"/>
  <c r="E255" i="10"/>
  <c r="F255" i="10" s="1"/>
  <c r="G255" i="10" s="1"/>
  <c r="E256" i="10"/>
  <c r="F256" i="10" s="1"/>
  <c r="G256" i="10" s="1"/>
  <c r="H256" i="10"/>
  <c r="E257" i="10"/>
  <c r="F257" i="10" s="1"/>
  <c r="G257" i="10" s="1"/>
  <c r="H257" i="10"/>
  <c r="H258" i="10"/>
  <c r="E258" i="10"/>
  <c r="F258" i="10" s="1"/>
  <c r="G258" i="10" s="1"/>
  <c r="E260" i="10"/>
  <c r="F260" i="10" s="1"/>
  <c r="G260" i="10" s="1"/>
  <c r="E259" i="10"/>
  <c r="F259" i="10" s="1"/>
  <c r="G259" i="10" s="1"/>
  <c r="H259" i="10"/>
  <c r="H260" i="10"/>
  <c r="E261" i="10"/>
  <c r="F261" i="10" s="1"/>
  <c r="G261" i="10" s="1"/>
  <c r="H261" i="10"/>
  <c r="E262" i="10"/>
  <c r="F262" i="10" s="1"/>
  <c r="G262" i="10" s="1"/>
  <c r="H262" i="10"/>
  <c r="H265" i="10"/>
  <c r="H263" i="10"/>
  <c r="E265" i="10"/>
  <c r="F265" i="10" s="1"/>
  <c r="G265" i="10" s="1"/>
  <c r="E264" i="10"/>
  <c r="F264" i="10" s="1"/>
  <c r="G264" i="10" s="1"/>
  <c r="H264" i="10"/>
  <c r="E263" i="10"/>
  <c r="F263" i="10" s="1"/>
  <c r="G263" i="10" s="1"/>
  <c r="E267" i="10"/>
  <c r="F267" i="10" s="1"/>
  <c r="G267" i="10" s="1"/>
  <c r="E266" i="10"/>
  <c r="F266" i="10" s="1"/>
  <c r="G266" i="10" s="1"/>
  <c r="H266" i="10"/>
  <c r="H267" i="10"/>
  <c r="H268" i="10"/>
  <c r="E268" i="10"/>
  <c r="F268" i="10" s="1"/>
  <c r="G268" i="10" s="1"/>
  <c r="H270" i="10"/>
  <c r="E269" i="10"/>
  <c r="F269" i="10" s="1"/>
  <c r="G269" i="10" s="1"/>
  <c r="E270" i="10"/>
  <c r="F270" i="10" s="1"/>
  <c r="G270" i="10" s="1"/>
  <c r="E271" i="10"/>
  <c r="F271" i="10" s="1"/>
  <c r="G271" i="10" s="1"/>
  <c r="H269" i="10"/>
  <c r="H271" i="10"/>
  <c r="E272" i="10"/>
  <c r="F272" i="10" s="1"/>
  <c r="G272" i="10" s="1"/>
  <c r="E273" i="10"/>
  <c r="F273" i="10" s="1"/>
  <c r="G273" i="10" s="1"/>
  <c r="H273" i="10"/>
  <c r="H272" i="10"/>
  <c r="H274" i="10"/>
  <c r="E274" i="10"/>
  <c r="F274" i="10" s="1"/>
  <c r="G274" i="10" s="1"/>
  <c r="E275" i="10"/>
  <c r="F275" i="10" s="1"/>
  <c r="G275" i="10" s="1"/>
  <c r="H276" i="10"/>
  <c r="E276" i="10"/>
  <c r="F276" i="10" s="1"/>
  <c r="G276" i="10" s="1"/>
  <c r="H275" i="10"/>
  <c r="E277" i="10"/>
  <c r="F277" i="10" s="1"/>
  <c r="G277" i="10" s="1"/>
  <c r="H278" i="10"/>
  <c r="H277" i="10"/>
  <c r="E278" i="10"/>
  <c r="F278" i="10" s="1"/>
  <c r="G278" i="10" s="1"/>
  <c r="E279" i="10"/>
  <c r="F279" i="10" s="1"/>
  <c r="G279" i="10" s="1"/>
  <c r="H279" i="10"/>
  <c r="E280" i="10"/>
  <c r="F280" i="10" s="1"/>
  <c r="G280" i="10" s="1"/>
  <c r="H281" i="10"/>
  <c r="E283" i="10"/>
  <c r="F283" i="10" s="1"/>
  <c r="G283" i="10" s="1"/>
  <c r="E282" i="10"/>
  <c r="F282" i="10" s="1"/>
  <c r="G282" i="10" s="1"/>
  <c r="E281" i="10"/>
  <c r="F281" i="10" s="1"/>
  <c r="G281" i="10" s="1"/>
  <c r="E284" i="10"/>
  <c r="F284" i="10" s="1"/>
  <c r="G284" i="10" s="1"/>
  <c r="H282" i="10"/>
  <c r="H283" i="10"/>
  <c r="H284" i="10"/>
  <c r="H280" i="10"/>
  <c r="H286" i="10"/>
  <c r="E285" i="10"/>
  <c r="F285" i="10" s="1"/>
  <c r="G285" i="10" s="1"/>
  <c r="E286" i="10"/>
  <c r="F286" i="10" s="1"/>
  <c r="G286" i="10" s="1"/>
  <c r="H285" i="10"/>
  <c r="E288" i="10"/>
  <c r="F288" i="10" s="1"/>
  <c r="G288" i="10" s="1"/>
  <c r="E287" i="10"/>
  <c r="F287" i="10" s="1"/>
  <c r="G287" i="10" s="1"/>
  <c r="H289" i="10"/>
  <c r="E289" i="10"/>
  <c r="F289" i="10" s="1"/>
  <c r="G289" i="10" s="1"/>
  <c r="E290" i="10"/>
  <c r="F290" i="10" s="1"/>
  <c r="G290" i="10" s="1"/>
  <c r="H287" i="10"/>
  <c r="H290" i="10"/>
  <c r="E291" i="10"/>
  <c r="F291" i="10" s="1"/>
  <c r="G291" i="10" s="1"/>
  <c r="H288" i="10"/>
  <c r="H292" i="10"/>
  <c r="H291" i="10"/>
  <c r="E292" i="10"/>
  <c r="F292" i="10" s="1"/>
  <c r="G292" i="10" s="1"/>
  <c r="H293" i="10"/>
  <c r="E294" i="10"/>
  <c r="F294" i="10" s="1"/>
  <c r="G294" i="10" s="1"/>
  <c r="E293" i="10"/>
  <c r="F293" i="10" s="1"/>
  <c r="G293" i="10" s="1"/>
  <c r="H295" i="10"/>
  <c r="E295" i="10"/>
  <c r="F295" i="10" s="1"/>
  <c r="G295" i="10" s="1"/>
  <c r="H296" i="10"/>
  <c r="E296" i="10"/>
  <c r="F296" i="10" s="1"/>
  <c r="G296" i="10" s="1"/>
  <c r="H294" i="10"/>
  <c r="E297" i="10"/>
  <c r="F297" i="10" s="1"/>
  <c r="G297" i="10" s="1"/>
  <c r="H298" i="10"/>
  <c r="E299" i="10"/>
  <c r="F299" i="10" s="1"/>
  <c r="G299" i="10" s="1"/>
  <c r="E298" i="10"/>
  <c r="F298" i="10" s="1"/>
  <c r="G298" i="10" s="1"/>
  <c r="H297" i="10"/>
  <c r="H299" i="10"/>
  <c r="H301" i="10"/>
  <c r="H300" i="10"/>
  <c r="E300" i="10"/>
  <c r="F300" i="10" s="1"/>
  <c r="G300" i="10" s="1"/>
  <c r="E301" i="10"/>
  <c r="F301" i="10" s="1"/>
  <c r="G301" i="10" s="1"/>
  <c r="E303" i="10"/>
  <c r="F303" i="10" s="1"/>
  <c r="G303" i="10" s="1"/>
  <c r="E302" i="10"/>
  <c r="F302" i="10" s="1"/>
  <c r="G302" i="10" s="1"/>
  <c r="E304" i="10"/>
  <c r="F304" i="10" s="1"/>
  <c r="G304" i="10" s="1"/>
  <c r="H304" i="10"/>
  <c r="E305" i="10"/>
  <c r="F305" i="10" s="1"/>
  <c r="G305" i="10" s="1"/>
  <c r="H306" i="10"/>
  <c r="H303" i="10"/>
  <c r="E306" i="10"/>
  <c r="F306" i="10" s="1"/>
  <c r="G306" i="10" s="1"/>
  <c r="H302" i="10"/>
  <c r="H305" i="10"/>
  <c r="E307" i="10"/>
  <c r="F307" i="10" s="1"/>
  <c r="G307" i="10" s="1"/>
  <c r="H309" i="10"/>
  <c r="E308" i="10"/>
  <c r="F308" i="10" s="1"/>
  <c r="G308" i="10" s="1"/>
  <c r="H307" i="10"/>
  <c r="E309" i="10"/>
  <c r="F309" i="10" s="1"/>
  <c r="G309" i="10" s="1"/>
  <c r="H310" i="10"/>
  <c r="H308" i="10"/>
  <c r="E311" i="10"/>
  <c r="F311" i="10" s="1"/>
  <c r="G311" i="10" s="1"/>
  <c r="E310" i="10"/>
  <c r="F310" i="10" s="1"/>
  <c r="G310" i="10" s="1"/>
  <c r="H312" i="10"/>
  <c r="E312" i="10"/>
  <c r="F312" i="10" s="1"/>
  <c r="G312" i="10" s="1"/>
  <c r="H311" i="10"/>
  <c r="H314" i="10"/>
  <c r="E314" i="10"/>
  <c r="F314" i="10" s="1"/>
  <c r="G314" i="10" s="1"/>
  <c r="E313" i="10"/>
  <c r="F313" i="10" s="1"/>
  <c r="G313" i="10" s="1"/>
  <c r="H313" i="10"/>
  <c r="E316" i="10"/>
  <c r="F316" i="10" s="1"/>
  <c r="G316" i="10" s="1"/>
  <c r="H315" i="10"/>
  <c r="H316" i="10"/>
  <c r="E315" i="10"/>
  <c r="F315" i="10" s="1"/>
  <c r="G315" i="10" s="1"/>
  <c r="E317" i="10"/>
  <c r="F317" i="10" s="1"/>
  <c r="G317" i="10" s="1"/>
  <c r="H317" i="10"/>
  <c r="E319" i="10"/>
  <c r="F319" i="10" s="1"/>
  <c r="G319" i="10" s="1"/>
  <c r="E318" i="10"/>
  <c r="F318" i="10" s="1"/>
  <c r="G318" i="10" s="1"/>
  <c r="H320" i="10"/>
  <c r="H318" i="10"/>
  <c r="E320" i="10"/>
  <c r="F320" i="10" s="1"/>
  <c r="G320" i="10" s="1"/>
  <c r="H321" i="10"/>
  <c r="E322" i="10"/>
  <c r="F322" i="10" s="1"/>
  <c r="G322" i="10" s="1"/>
  <c r="E321" i="10"/>
  <c r="F321" i="10" s="1"/>
  <c r="G321" i="10" s="1"/>
  <c r="H319" i="10"/>
  <c r="E323" i="10"/>
  <c r="F323" i="10" s="1"/>
  <c r="G323" i="10" s="1"/>
  <c r="H322" i="10"/>
  <c r="H323" i="10"/>
  <c r="H324" i="10"/>
  <c r="E324" i="10"/>
  <c r="F324" i="10" s="1"/>
  <c r="G324" i="10" s="1"/>
  <c r="E326" i="10"/>
  <c r="F326" i="10" s="1"/>
  <c r="G326" i="10" s="1"/>
  <c r="E325" i="10"/>
  <c r="F325" i="10" s="1"/>
  <c r="G325" i="10" s="1"/>
  <c r="E327" i="10"/>
  <c r="F327" i="10" s="1"/>
  <c r="G327" i="10" s="1"/>
  <c r="H326" i="10"/>
  <c r="H327" i="10"/>
  <c r="H325" i="10"/>
  <c r="E328" i="10"/>
  <c r="F328" i="10" s="1"/>
  <c r="G328" i="10" s="1"/>
  <c r="E329" i="10"/>
  <c r="F329" i="10" s="1"/>
  <c r="G329" i="10" s="1"/>
  <c r="H328" i="10"/>
  <c r="E330" i="10"/>
  <c r="F330" i="10" s="1"/>
  <c r="G330" i="10" s="1"/>
  <c r="H331" i="10"/>
  <c r="E331" i="10"/>
  <c r="F331" i="10" s="1"/>
  <c r="G331" i="10" s="1"/>
  <c r="H330" i="10"/>
  <c r="E332" i="10"/>
  <c r="F332" i="10" s="1"/>
  <c r="G332" i="10" s="1"/>
  <c r="H329" i="10"/>
  <c r="H332" i="10"/>
  <c r="E333" i="10"/>
  <c r="F333" i="10" s="1"/>
  <c r="G333" i="10" s="1"/>
  <c r="E334" i="10"/>
  <c r="F334" i="10" s="1"/>
  <c r="G334" i="10" s="1"/>
  <c r="H333" i="10"/>
  <c r="H334" i="10"/>
  <c r="H336" i="10"/>
  <c r="H335" i="10"/>
  <c r="E335" i="10"/>
  <c r="F335" i="10" s="1"/>
  <c r="G335" i="10" s="1"/>
  <c r="H337" i="10"/>
  <c r="E336" i="10"/>
  <c r="F336" i="10" s="1"/>
  <c r="G336" i="10" s="1"/>
  <c r="E337" i="10"/>
  <c r="F337" i="10" s="1"/>
  <c r="G337" i="10" s="1"/>
  <c r="E338" i="10"/>
  <c r="F338" i="10" s="1"/>
  <c r="G338" i="10" s="1"/>
  <c r="H338" i="10"/>
  <c r="E340" i="10"/>
  <c r="F340" i="10" s="1"/>
  <c r="G340" i="10" s="1"/>
  <c r="E339" i="10"/>
  <c r="F339" i="10" s="1"/>
  <c r="G339" i="10" s="1"/>
  <c r="E341" i="10"/>
  <c r="F341" i="10" s="1"/>
  <c r="G341" i="10" s="1"/>
  <c r="H341" i="10"/>
  <c r="H339" i="10"/>
  <c r="H342" i="10"/>
  <c r="E343" i="10"/>
  <c r="F343" i="10" s="1"/>
  <c r="G343" i="10" s="1"/>
  <c r="E342" i="10"/>
  <c r="F342" i="10" s="1"/>
  <c r="G342" i="10" s="1"/>
  <c r="H340" i="10"/>
  <c r="H343" i="10"/>
  <c r="E344" i="10"/>
  <c r="F344" i="10" s="1"/>
  <c r="G344" i="10" s="1"/>
  <c r="E345" i="10"/>
  <c r="F345" i="10" s="1"/>
  <c r="G345" i="10" s="1"/>
  <c r="E346" i="10"/>
  <c r="F346" i="10" s="1"/>
  <c r="G346" i="10" s="1"/>
  <c r="H348" i="10"/>
  <c r="H344" i="10"/>
  <c r="E347" i="10"/>
  <c r="F347" i="10" s="1"/>
  <c r="G347" i="10" s="1"/>
  <c r="E348" i="10"/>
  <c r="F348" i="10" s="1"/>
  <c r="G348" i="10" s="1"/>
  <c r="H345" i="10"/>
  <c r="E349" i="10"/>
  <c r="F349" i="10" s="1"/>
  <c r="G349" i="10" s="1"/>
  <c r="H347" i="10"/>
  <c r="E350" i="10"/>
  <c r="F350" i="10" s="1"/>
  <c r="G350" i="10" s="1"/>
  <c r="H346" i="10"/>
  <c r="H349" i="10"/>
  <c r="E351" i="10"/>
  <c r="F351" i="10" s="1"/>
  <c r="G351" i="10" s="1"/>
  <c r="H350" i="10"/>
  <c r="E353" i="10"/>
  <c r="F353" i="10" s="1"/>
  <c r="G353" i="10" s="1"/>
  <c r="H352" i="10"/>
  <c r="E352" i="10"/>
  <c r="F352" i="10" s="1"/>
  <c r="G352" i="10" s="1"/>
  <c r="E354" i="10"/>
  <c r="F354" i="10" s="1"/>
  <c r="G354" i="10" s="1"/>
  <c r="H353" i="10"/>
  <c r="H355" i="10"/>
  <c r="H351" i="10"/>
  <c r="E355" i="10"/>
  <c r="F355" i="10" s="1"/>
  <c r="G355" i="10" s="1"/>
  <c r="H357" i="10"/>
  <c r="E356" i="10"/>
  <c r="F356" i="10" s="1"/>
  <c r="G356" i="10" s="1"/>
  <c r="E358" i="10"/>
  <c r="F358" i="10" s="1"/>
  <c r="G358" i="10" s="1"/>
  <c r="H354" i="10"/>
  <c r="E357" i="10"/>
  <c r="F357" i="10" s="1"/>
  <c r="G357" i="10" s="1"/>
  <c r="H358" i="10"/>
  <c r="H356" i="10"/>
  <c r="E359" i="10"/>
  <c r="F359" i="10" s="1"/>
  <c r="G359" i="10" s="1"/>
  <c r="E360" i="10"/>
  <c r="F360" i="10" s="1"/>
  <c r="G360" i="10" s="1"/>
  <c r="H360" i="10"/>
  <c r="E361" i="10"/>
  <c r="F361" i="10" s="1"/>
  <c r="G361" i="10" s="1"/>
  <c r="H361" i="10"/>
  <c r="H359" i="10"/>
  <c r="H363" i="10"/>
  <c r="E362" i="10"/>
  <c r="F362" i="10" s="1"/>
  <c r="G362" i="10" s="1"/>
  <c r="H362" i="10"/>
  <c r="H364" i="10"/>
  <c r="E363" i="10"/>
  <c r="F363" i="10" s="1"/>
  <c r="G363" i="10" s="1"/>
  <c r="E364" i="10"/>
  <c r="F364" i="10" s="1"/>
  <c r="G364" i="10" s="1"/>
  <c r="E365" i="10"/>
  <c r="F365" i="10" s="1"/>
  <c r="G365" i="10" s="1"/>
  <c r="E366" i="10"/>
  <c r="F366" i="10" s="1"/>
  <c r="G366" i="10" s="1"/>
  <c r="H367" i="10"/>
  <c r="H365" i="10"/>
  <c r="H366" i="10"/>
  <c r="E367" i="10"/>
  <c r="F367" i="10" s="1"/>
  <c r="G367" i="10" s="1"/>
  <c r="E368" i="10"/>
  <c r="F368" i="10" s="1"/>
  <c r="G368" i="10" s="1"/>
  <c r="E369" i="10"/>
  <c r="F369" i="10" s="1"/>
  <c r="G369" i="10" s="1"/>
  <c r="H368" i="10"/>
  <c r="E370" i="10"/>
  <c r="F370" i="10" s="1"/>
  <c r="G370" i="10" s="1"/>
  <c r="H370" i="10"/>
  <c r="E371" i="10"/>
  <c r="F371" i="10" s="1"/>
  <c r="G371" i="10" s="1"/>
  <c r="H372" i="10"/>
  <c r="H369" i="10"/>
  <c r="E372" i="10"/>
  <c r="F372" i="10" s="1"/>
  <c r="G372" i="10" s="1"/>
  <c r="E373" i="10"/>
  <c r="F373" i="10" s="1"/>
  <c r="G373" i="10" s="1"/>
  <c r="H371" i="10"/>
  <c r="E374" i="10"/>
  <c r="F374" i="10" s="1"/>
  <c r="G374" i="10" s="1"/>
  <c r="H373" i="10"/>
  <c r="H375" i="10"/>
  <c r="E375" i="10"/>
  <c r="F375" i="10" s="1"/>
  <c r="G375" i="10" s="1"/>
  <c r="H374" i="10"/>
  <c r="E377" i="10"/>
  <c r="F377" i="10" s="1"/>
  <c r="G377" i="10" s="1"/>
  <c r="E376" i="10"/>
  <c r="F376" i="10" s="1"/>
  <c r="G376" i="10" s="1"/>
  <c r="H376" i="10"/>
  <c r="H377" i="10"/>
  <c r="E378" i="10"/>
  <c r="F378" i="10" s="1"/>
  <c r="G378" i="10" s="1"/>
  <c r="H378" i="10"/>
  <c r="H379" i="10"/>
  <c r="E379" i="10"/>
  <c r="F379" i="10" s="1"/>
  <c r="G379" i="10" s="1"/>
  <c r="H380" i="10"/>
  <c r="E380" i="10"/>
  <c r="F380" i="10" s="1"/>
  <c r="G380" i="10" s="1"/>
  <c r="H381" i="10"/>
  <c r="E381" i="10"/>
  <c r="F381" i="10" s="1"/>
  <c r="G381" i="10" s="1"/>
  <c r="H382" i="10"/>
  <c r="E382" i="10"/>
  <c r="F382" i="10" s="1"/>
  <c r="G382" i="10" s="1"/>
  <c r="E383" i="10"/>
  <c r="F383" i="10" s="1"/>
  <c r="G383" i="10" s="1"/>
  <c r="E384" i="10"/>
  <c r="F384" i="10" s="1"/>
  <c r="G384" i="10" s="1"/>
  <c r="H384" i="10"/>
  <c r="E385" i="10"/>
  <c r="F385" i="10" s="1"/>
  <c r="G385" i="10" s="1"/>
  <c r="H383" i="10"/>
  <c r="H385" i="10"/>
  <c r="E386" i="10"/>
  <c r="F386" i="10" s="1"/>
  <c r="G386" i="10" s="1"/>
  <c r="H388" i="10"/>
  <c r="E387" i="10"/>
  <c r="F387" i="10" s="1"/>
  <c r="G387" i="10" s="1"/>
  <c r="E388" i="10"/>
  <c r="F388" i="10" s="1"/>
  <c r="G388" i="10" s="1"/>
  <c r="H387" i="10"/>
  <c r="H386" i="10"/>
  <c r="E389" i="10"/>
  <c r="F389" i="10" s="1"/>
  <c r="G389" i="10" s="1"/>
  <c r="E392" i="10"/>
  <c r="F392" i="10" s="1"/>
  <c r="G392" i="10" s="1"/>
  <c r="E390" i="10"/>
  <c r="F390" i="10" s="1"/>
  <c r="G390" i="10" s="1"/>
  <c r="E391" i="10"/>
  <c r="F391" i="10" s="1"/>
  <c r="G391" i="10" s="1"/>
  <c r="H390" i="10"/>
  <c r="H389" i="10"/>
  <c r="H393" i="10"/>
  <c r="H392" i="10"/>
  <c r="H391" i="10"/>
  <c r="E393" i="10"/>
  <c r="F393" i="10" s="1"/>
  <c r="G393" i="10" s="1"/>
  <c r="E394" i="10"/>
  <c r="F394" i="10" s="1"/>
  <c r="G394" i="10" s="1"/>
  <c r="E395" i="10"/>
  <c r="F395" i="10" s="1"/>
  <c r="G395" i="10" s="1"/>
  <c r="H394" i="10"/>
  <c r="E396" i="10"/>
  <c r="F396" i="10" s="1"/>
  <c r="G396" i="10" s="1"/>
  <c r="H396" i="10"/>
  <c r="E397" i="10"/>
  <c r="F397" i="10" s="1"/>
  <c r="G397" i="10" s="1"/>
  <c r="E398" i="10"/>
  <c r="F398" i="10" s="1"/>
  <c r="G398" i="10" s="1"/>
  <c r="E399" i="10"/>
  <c r="F399" i="10" s="1"/>
  <c r="G399" i="10" s="1"/>
  <c r="H399" i="10"/>
  <c r="H398" i="10"/>
  <c r="H395" i="10"/>
  <c r="E401" i="10"/>
  <c r="F401" i="10" s="1"/>
  <c r="G401" i="10" s="1"/>
  <c r="H397" i="10"/>
  <c r="E400" i="10"/>
  <c r="F400" i="10" s="1"/>
  <c r="G400" i="10" s="1"/>
  <c r="E402" i="10"/>
  <c r="F402" i="10" s="1"/>
  <c r="G402" i="10" s="1"/>
  <c r="E403" i="10"/>
  <c r="F403" i="10" s="1"/>
  <c r="G403" i="10" s="1"/>
  <c r="H400" i="10"/>
  <c r="H402" i="10"/>
  <c r="H401" i="10"/>
  <c r="E404" i="10"/>
  <c r="F404" i="10" s="1"/>
  <c r="G404" i="10" s="1"/>
  <c r="H404" i="10"/>
  <c r="H405" i="10"/>
  <c r="H403" i="10"/>
  <c r="E405" i="10"/>
  <c r="F405" i="10" s="1"/>
  <c r="G405" i="10" s="1"/>
  <c r="H406" i="10"/>
  <c r="E406" i="10"/>
  <c r="F406" i="10" s="1"/>
  <c r="G406" i="10" s="1"/>
  <c r="E407" i="10"/>
  <c r="F407" i="10" s="1"/>
  <c r="G407" i="10" s="1"/>
  <c r="E408" i="10"/>
  <c r="F408" i="10" s="1"/>
  <c r="G408" i="10" s="1"/>
  <c r="E409" i="10"/>
  <c r="F409" i="10" s="1"/>
  <c r="G409" i="10" s="1"/>
  <c r="H407" i="10"/>
  <c r="H409" i="10"/>
  <c r="E410" i="10"/>
  <c r="F410" i="10" s="1"/>
  <c r="G410" i="10" s="1"/>
  <c r="H408" i="10"/>
  <c r="E411" i="10"/>
  <c r="F411" i="10" s="1"/>
  <c r="G411" i="10" s="1"/>
  <c r="E412" i="10"/>
  <c r="F412" i="10" s="1"/>
  <c r="G412" i="10" s="1"/>
  <c r="H410" i="10"/>
  <c r="E414" i="10"/>
  <c r="F414" i="10" s="1"/>
  <c r="G414" i="10" s="1"/>
  <c r="H412" i="10"/>
  <c r="E413" i="10"/>
  <c r="F413" i="10" s="1"/>
  <c r="G413" i="10" s="1"/>
  <c r="H413" i="10"/>
  <c r="H411" i="10"/>
  <c r="E415" i="10"/>
  <c r="F415" i="10" s="1"/>
  <c r="G415" i="10" s="1"/>
  <c r="H414" i="10"/>
  <c r="H415" i="10"/>
  <c r="E416" i="10"/>
  <c r="F416" i="10" s="1"/>
  <c r="G416" i="10" s="1"/>
  <c r="E418" i="10"/>
  <c r="F418" i="10" s="1"/>
  <c r="G418" i="10" s="1"/>
  <c r="E417" i="10"/>
  <c r="F417" i="10" s="1"/>
  <c r="G417" i="10" s="1"/>
  <c r="H418" i="10"/>
  <c r="E419" i="10"/>
  <c r="F419" i="10" s="1"/>
  <c r="G419" i="10" s="1"/>
  <c r="H416" i="10"/>
  <c r="H417" i="10"/>
  <c r="E420" i="10"/>
  <c r="F420" i="10" s="1"/>
  <c r="G420" i="10" s="1"/>
  <c r="E421" i="10"/>
  <c r="F421" i="10" s="1"/>
  <c r="G421" i="10" s="1"/>
  <c r="H419" i="10"/>
  <c r="H420" i="10"/>
  <c r="E422" i="10"/>
  <c r="F422" i="10" s="1"/>
  <c r="G422" i="10" s="1"/>
  <c r="H423" i="10"/>
  <c r="E423" i="10"/>
  <c r="F423" i="10" s="1"/>
  <c r="G423" i="10" s="1"/>
  <c r="H421" i="10"/>
  <c r="E424" i="10"/>
  <c r="F424" i="10" s="1"/>
  <c r="G424" i="10" s="1"/>
  <c r="H422" i="10"/>
  <c r="H424" i="10"/>
  <c r="E425" i="10"/>
  <c r="F425" i="10" s="1"/>
  <c r="G425" i="10" s="1"/>
  <c r="H426" i="10"/>
  <c r="E426" i="10"/>
  <c r="F426" i="10" s="1"/>
  <c r="G426" i="10" s="1"/>
  <c r="H427" i="10"/>
  <c r="H425" i="10"/>
  <c r="E427" i="10"/>
  <c r="F427" i="10" s="1"/>
  <c r="G427" i="10" s="1"/>
  <c r="E429" i="10"/>
  <c r="F429" i="10" s="1"/>
  <c r="G429" i="10" s="1"/>
  <c r="E428" i="10"/>
  <c r="F428" i="10" s="1"/>
  <c r="G428" i="10" s="1"/>
  <c r="E430" i="10"/>
  <c r="F430" i="10" s="1"/>
  <c r="G430" i="10" s="1"/>
  <c r="H428" i="10"/>
  <c r="H429" i="10"/>
  <c r="E431" i="10"/>
  <c r="F431" i="10" s="1"/>
  <c r="G431" i="10" s="1"/>
  <c r="E432" i="10"/>
  <c r="F432" i="10" s="1"/>
  <c r="G432" i="10" s="1"/>
  <c r="E433" i="10"/>
  <c r="F433" i="10" s="1"/>
  <c r="G433" i="10" s="1"/>
  <c r="H430" i="10"/>
  <c r="E434" i="10"/>
  <c r="F434" i="10" s="1"/>
  <c r="G434" i="10" s="1"/>
  <c r="H433" i="10"/>
  <c r="E435" i="10"/>
  <c r="F435" i="10" s="1"/>
  <c r="G435" i="10" s="1"/>
  <c r="H435" i="10"/>
  <c r="H436" i="10"/>
  <c r="H431" i="10"/>
  <c r="H432" i="10"/>
  <c r="E436" i="10"/>
  <c r="F436" i="10" s="1"/>
  <c r="G436" i="10" s="1"/>
  <c r="H434" i="10"/>
  <c r="E438" i="10"/>
  <c r="F438" i="10" s="1"/>
  <c r="G438" i="10" s="1"/>
  <c r="E437" i="10"/>
  <c r="F437" i="10" s="1"/>
  <c r="G437" i="10" s="1"/>
  <c r="E439" i="10"/>
  <c r="F439" i="10" s="1"/>
  <c r="G439" i="10" s="1"/>
  <c r="E440" i="10"/>
  <c r="F440" i="10" s="1"/>
  <c r="G440" i="10" s="1"/>
  <c r="H437" i="10"/>
  <c r="H439" i="10"/>
  <c r="H441" i="10"/>
  <c r="E442" i="10"/>
  <c r="F442" i="10" s="1"/>
  <c r="G442" i="10" s="1"/>
  <c r="E441" i="10"/>
  <c r="F441" i="10" s="1"/>
  <c r="G441" i="10" s="1"/>
  <c r="H438" i="10"/>
  <c r="H442" i="10"/>
  <c r="E443" i="10"/>
  <c r="F443" i="10" s="1"/>
  <c r="G443" i="10" s="1"/>
  <c r="H440" i="10"/>
  <c r="E444" i="10"/>
  <c r="F444" i="10" s="1"/>
  <c r="G444" i="10" s="1"/>
  <c r="H444" i="10"/>
  <c r="E445" i="10"/>
  <c r="F445" i="10" s="1"/>
  <c r="G445" i="10" s="1"/>
  <c r="E447" i="10"/>
  <c r="F447" i="10" s="1"/>
  <c r="G447" i="10" s="1"/>
  <c r="E446" i="10"/>
  <c r="F446" i="10" s="1"/>
  <c r="G446" i="10" s="1"/>
  <c r="H445" i="10"/>
  <c r="H446" i="10"/>
  <c r="H443" i="10"/>
  <c r="E448" i="10"/>
  <c r="F448" i="10" s="1"/>
  <c r="G448" i="10" s="1"/>
  <c r="E449" i="10"/>
  <c r="F449" i="10" s="1"/>
  <c r="G449" i="10" s="1"/>
  <c r="E450" i="10"/>
  <c r="F450" i="10" s="1"/>
  <c r="G450" i="10" s="1"/>
  <c r="H447" i="10"/>
  <c r="H448" i="10"/>
  <c r="E451" i="10"/>
  <c r="F451" i="10" s="1"/>
  <c r="G451" i="10" s="1"/>
  <c r="H449" i="10"/>
  <c r="E453" i="10"/>
  <c r="F453" i="10" s="1"/>
  <c r="G453" i="10" s="1"/>
  <c r="E454" i="10"/>
  <c r="F454" i="10" s="1"/>
  <c r="G454" i="10" s="1"/>
  <c r="H451" i="10"/>
  <c r="E452" i="10"/>
  <c r="F452" i="10" s="1"/>
  <c r="G452" i="10" s="1"/>
  <c r="H450" i="10"/>
  <c r="E455" i="10"/>
  <c r="F455" i="10" s="1"/>
  <c r="G455" i="10" s="1"/>
  <c r="E456" i="10"/>
  <c r="F456" i="10" s="1"/>
  <c r="G456" i="10" s="1"/>
  <c r="H452" i="10"/>
  <c r="H453" i="10"/>
  <c r="H454" i="10"/>
  <c r="E457" i="10"/>
  <c r="F457" i="10" s="1"/>
  <c r="G457" i="10" s="1"/>
  <c r="H455" i="10"/>
  <c r="E459" i="10"/>
  <c r="F459" i="10" s="1"/>
  <c r="G459" i="10" s="1"/>
  <c r="E458" i="10"/>
  <c r="F458" i="10" s="1"/>
  <c r="G458" i="10" s="1"/>
  <c r="H458" i="10"/>
  <c r="H456" i="10"/>
  <c r="E460" i="10"/>
  <c r="F460" i="10" s="1"/>
  <c r="G460" i="10" s="1"/>
  <c r="H460" i="10"/>
  <c r="H457" i="10"/>
  <c r="E461" i="10"/>
  <c r="F461" i="10" s="1"/>
  <c r="G461" i="10" s="1"/>
  <c r="E462" i="10"/>
  <c r="F462" i="10" s="1"/>
  <c r="G462" i="10" s="1"/>
  <c r="H462" i="10"/>
  <c r="H459" i="10"/>
  <c r="E463" i="10"/>
  <c r="F463" i="10" s="1"/>
  <c r="G463" i="10" s="1"/>
  <c r="E465" i="10"/>
  <c r="F465" i="10" s="1"/>
  <c r="G465" i="10" s="1"/>
  <c r="E464" i="10"/>
  <c r="F464" i="10" s="1"/>
  <c r="G464" i="10" s="1"/>
  <c r="E466" i="10"/>
  <c r="F466" i="10" s="1"/>
  <c r="G466" i="10" s="1"/>
  <c r="H465" i="10"/>
  <c r="H461" i="10"/>
  <c r="H466" i="10"/>
  <c r="H464" i="10"/>
  <c r="E467" i="10"/>
  <c r="F467" i="10" s="1"/>
  <c r="G467" i="10" s="1"/>
  <c r="H463" i="10"/>
  <c r="H467" i="10"/>
  <c r="E468" i="10"/>
  <c r="F468" i="10" s="1"/>
  <c r="G468" i="10" s="1"/>
  <c r="H469" i="10"/>
  <c r="E469" i="10"/>
  <c r="F469" i="10" s="1"/>
  <c r="G469" i="10" s="1"/>
  <c r="E470" i="10"/>
  <c r="F470" i="10" s="1"/>
  <c r="G470" i="10" s="1"/>
  <c r="E471" i="10"/>
  <c r="F471" i="10" s="1"/>
  <c r="G471" i="10" s="1"/>
  <c r="H468" i="10"/>
  <c r="E472" i="10"/>
  <c r="F472" i="10" s="1"/>
  <c r="G472" i="10" s="1"/>
  <c r="E473" i="10"/>
  <c r="F473" i="10" s="1"/>
  <c r="G473" i="10" s="1"/>
  <c r="H471" i="10"/>
  <c r="H470" i="10"/>
  <c r="E474" i="10"/>
  <c r="F474" i="10" s="1"/>
  <c r="G474" i="10" s="1"/>
  <c r="H473" i="10"/>
  <c r="E475" i="10"/>
  <c r="F475" i="10" s="1"/>
  <c r="G475" i="10" s="1"/>
  <c r="H472" i="10"/>
  <c r="H475" i="10"/>
  <c r="E476" i="10"/>
  <c r="F476" i="10" s="1"/>
  <c r="G476" i="10" s="1"/>
  <c r="E477" i="10"/>
  <c r="F477" i="10" s="1"/>
  <c r="G477" i="10" s="1"/>
  <c r="H474" i="10"/>
  <c r="H476" i="10"/>
  <c r="H478" i="10"/>
  <c r="E478" i="10"/>
  <c r="F478" i="10" s="1"/>
  <c r="G478" i="10" s="1"/>
  <c r="E479" i="10"/>
  <c r="F479" i="10" s="1"/>
  <c r="G479" i="10" s="1"/>
  <c r="H477" i="10"/>
  <c r="E481" i="10"/>
  <c r="F481" i="10" s="1"/>
  <c r="G481" i="10" s="1"/>
  <c r="E480" i="10"/>
  <c r="F480" i="10" s="1"/>
  <c r="G480" i="10" s="1"/>
  <c r="H481" i="10"/>
  <c r="H479" i="10"/>
  <c r="H480" i="10"/>
  <c r="E482" i="10"/>
  <c r="F482" i="10" s="1"/>
  <c r="G482" i="10" s="1"/>
  <c r="E483" i="10"/>
  <c r="F483" i="10" s="1"/>
  <c r="G483" i="10" s="1"/>
  <c r="E485" i="10"/>
  <c r="F485" i="10" s="1"/>
  <c r="G485" i="10" s="1"/>
  <c r="E484" i="10"/>
  <c r="F484" i="10" s="1"/>
  <c r="G484" i="10" s="1"/>
  <c r="E486" i="10"/>
  <c r="F486" i="10" s="1"/>
  <c r="G486" i="10" s="1"/>
  <c r="H485" i="10"/>
  <c r="H482" i="10"/>
  <c r="H483" i="10"/>
  <c r="E488" i="10"/>
  <c r="F488" i="10" s="1"/>
  <c r="G488" i="10" s="1"/>
  <c r="H484" i="10"/>
  <c r="E487" i="10"/>
  <c r="F487" i="10" s="1"/>
  <c r="G487" i="10" s="1"/>
  <c r="H486" i="10"/>
  <c r="E489" i="10"/>
  <c r="F489" i="10" s="1"/>
  <c r="G489" i="10" s="1"/>
  <c r="H487" i="10"/>
  <c r="E490" i="10"/>
  <c r="F490" i="10" s="1"/>
  <c r="G490" i="10" s="1"/>
  <c r="H489" i="10"/>
  <c r="E492" i="10"/>
  <c r="F492" i="10" s="1"/>
  <c r="G492" i="10" s="1"/>
  <c r="E491" i="10"/>
  <c r="F491" i="10" s="1"/>
  <c r="G491" i="10" s="1"/>
  <c r="H488" i="10"/>
  <c r="H493" i="10"/>
  <c r="E493" i="10"/>
  <c r="F493" i="10" s="1"/>
  <c r="G493" i="10" s="1"/>
  <c r="H491" i="10"/>
  <c r="H490" i="10"/>
  <c r="E495" i="10"/>
  <c r="F495" i="10" s="1"/>
  <c r="G495" i="10" s="1"/>
  <c r="E496" i="10"/>
  <c r="F496" i="10" s="1"/>
  <c r="G496" i="10" s="1"/>
  <c r="H492" i="10"/>
  <c r="E497" i="10"/>
  <c r="F497" i="10" s="1"/>
  <c r="G497" i="10" s="1"/>
  <c r="E494" i="10"/>
  <c r="F494" i="10" s="1"/>
  <c r="G494" i="10" s="1"/>
  <c r="H494" i="10"/>
  <c r="H498" i="10"/>
  <c r="E498" i="10"/>
  <c r="F498" i="10" s="1"/>
  <c r="G498" i="10" s="1"/>
  <c r="H495" i="10"/>
  <c r="E499" i="10"/>
  <c r="F499" i="10" s="1"/>
  <c r="G499" i="10" s="1"/>
  <c r="H496" i="10"/>
  <c r="E500" i="10"/>
  <c r="F500" i="10" s="1"/>
  <c r="G500" i="10" s="1"/>
  <c r="H500" i="10"/>
  <c r="E501" i="10"/>
  <c r="F501" i="10" s="1"/>
  <c r="G501" i="10" s="1"/>
  <c r="E502" i="10"/>
  <c r="F502" i="10" s="1"/>
  <c r="G502" i="10" s="1"/>
  <c r="H497" i="10"/>
  <c r="H499" i="10"/>
  <c r="H501" i="10"/>
  <c r="E504" i="10"/>
  <c r="F504" i="10" s="1"/>
  <c r="G504" i="10" s="1"/>
  <c r="E503" i="10"/>
  <c r="F503" i="10" s="1"/>
  <c r="G503" i="10" s="1"/>
  <c r="H504" i="10"/>
  <c r="H503" i="10"/>
  <c r="H505" i="10"/>
  <c r="H502" i="10"/>
  <c r="E505" i="10"/>
  <c r="F505" i="10" s="1"/>
  <c r="G505" i="10" s="1"/>
  <c r="E506" i="10"/>
  <c r="F506" i="10" s="1"/>
  <c r="G506" i="10" s="1"/>
  <c r="H507" i="10"/>
  <c r="E507" i="10"/>
  <c r="F507" i="10" s="1"/>
  <c r="G507" i="10" s="1"/>
  <c r="E508" i="10"/>
  <c r="F508" i="10" s="1"/>
  <c r="G508" i="10" s="1"/>
  <c r="E509" i="10"/>
  <c r="F509" i="10" s="1"/>
  <c r="G509" i="10" s="1"/>
  <c r="H508" i="10"/>
  <c r="E510" i="10"/>
  <c r="F510" i="10" s="1"/>
  <c r="G510" i="10" s="1"/>
  <c r="H506" i="10"/>
  <c r="H509" i="10"/>
  <c r="H511" i="10"/>
  <c r="E511" i="10"/>
  <c r="F511" i="10" s="1"/>
  <c r="G511" i="10" s="1"/>
  <c r="E512" i="10"/>
  <c r="F512" i="10" s="1"/>
  <c r="G512" i="10" s="1"/>
  <c r="H510" i="10"/>
  <c r="E513" i="10"/>
  <c r="F513" i="10" s="1"/>
  <c r="G513" i="10" s="1"/>
  <c r="H514" i="10"/>
  <c r="E514" i="10"/>
  <c r="F514" i="10" s="1"/>
  <c r="G514" i="10" s="1"/>
  <c r="H512" i="10"/>
  <c r="E516" i="10"/>
  <c r="F516" i="10" s="1"/>
  <c r="G516" i="10" s="1"/>
  <c r="E517" i="10"/>
  <c r="F517" i="10" s="1"/>
  <c r="G517" i="10" s="1"/>
  <c r="H513" i="10"/>
  <c r="E515" i="10"/>
  <c r="F515" i="10" s="1"/>
  <c r="G515" i="10" s="1"/>
  <c r="E518" i="10"/>
  <c r="F518" i="10" s="1"/>
  <c r="G518" i="10" s="1"/>
  <c r="E520" i="10"/>
  <c r="F520" i="10" s="1"/>
  <c r="G520" i="10" s="1"/>
  <c r="H517" i="10"/>
  <c r="H515" i="10"/>
  <c r="E519" i="10"/>
  <c r="F519" i="10" s="1"/>
  <c r="G519" i="10" s="1"/>
  <c r="H516" i="10"/>
  <c r="E521" i="10"/>
  <c r="F521" i="10" s="1"/>
  <c r="G521" i="10" s="1"/>
  <c r="H521" i="10"/>
  <c r="H519" i="10"/>
  <c r="H518" i="10"/>
  <c r="E522" i="10"/>
  <c r="F522" i="10" s="1"/>
  <c r="G522" i="10" s="1"/>
  <c r="E524" i="10"/>
  <c r="F524" i="10" s="1"/>
  <c r="G524" i="10" s="1"/>
  <c r="E523" i="10"/>
  <c r="F523" i="10" s="1"/>
  <c r="G523" i="10" s="1"/>
  <c r="H520" i="10"/>
  <c r="E525" i="10"/>
  <c r="F525" i="10" s="1"/>
  <c r="G525" i="10" s="1"/>
  <c r="H523" i="10"/>
  <c r="E526" i="10"/>
  <c r="F526" i="10" s="1"/>
  <c r="G526" i="10" s="1"/>
  <c r="H522" i="10"/>
  <c r="H525" i="10"/>
  <c r="E527" i="10"/>
  <c r="F527" i="10" s="1"/>
  <c r="G527" i="10" s="1"/>
  <c r="H524" i="10"/>
  <c r="H528" i="10"/>
  <c r="E528" i="10"/>
  <c r="F528" i="10" s="1"/>
  <c r="G528" i="10" s="1"/>
  <c r="E530" i="10"/>
  <c r="F530" i="10" s="1"/>
  <c r="G530" i="10" s="1"/>
  <c r="H526" i="10"/>
  <c r="E529" i="10"/>
  <c r="F529" i="10" s="1"/>
  <c r="G529" i="10" s="1"/>
  <c r="H527" i="10"/>
  <c r="H531" i="10"/>
  <c r="E531" i="10"/>
  <c r="F531" i="10" s="1"/>
  <c r="G531" i="10" s="1"/>
  <c r="E532" i="10"/>
  <c r="F532" i="10" s="1"/>
  <c r="G532" i="10" s="1"/>
  <c r="H529" i="10"/>
  <c r="H530" i="10"/>
  <c r="H533" i="10"/>
  <c r="E533" i="10"/>
  <c r="F533" i="10" s="1"/>
  <c r="G533" i="10" s="1"/>
  <c r="E534" i="10"/>
  <c r="F534" i="10" s="1"/>
  <c r="G534" i="10" s="1"/>
  <c r="H532" i="10"/>
  <c r="E536" i="10"/>
  <c r="F536" i="10" s="1"/>
  <c r="G536" i="10" s="1"/>
  <c r="E535" i="10"/>
  <c r="F535" i="10" s="1"/>
  <c r="G535" i="10" s="1"/>
  <c r="H534" i="10"/>
  <c r="E537" i="10"/>
  <c r="F537" i="10" s="1"/>
  <c r="G537" i="10" s="1"/>
  <c r="E539" i="10"/>
  <c r="F539" i="10" s="1"/>
  <c r="G539" i="10" s="1"/>
  <c r="H535" i="10"/>
  <c r="H536" i="10"/>
  <c r="E538" i="10"/>
  <c r="F538" i="10" s="1"/>
  <c r="G538" i="10" s="1"/>
  <c r="H537" i="10"/>
  <c r="E540" i="10"/>
  <c r="F540" i="10" s="1"/>
  <c r="G540" i="10" s="1"/>
  <c r="H538" i="10"/>
  <c r="E541" i="10"/>
  <c r="F541" i="10" s="1"/>
  <c r="G541" i="10" s="1"/>
  <c r="H539" i="10"/>
  <c r="H540" i="10"/>
  <c r="E542" i="10"/>
  <c r="F542" i="10" s="1"/>
  <c r="G542" i="10" s="1"/>
  <c r="H542" i="10"/>
  <c r="E543" i="10"/>
  <c r="F543" i="10" s="1"/>
  <c r="G543" i="10" s="1"/>
  <c r="E545" i="10"/>
  <c r="F545" i="10" s="1"/>
  <c r="G545" i="10" s="1"/>
  <c r="E544" i="10"/>
  <c r="F544" i="10" s="1"/>
  <c r="G544" i="10" s="1"/>
  <c r="H541" i="10"/>
  <c r="E546" i="10"/>
  <c r="F546" i="10" s="1"/>
  <c r="G546" i="10" s="1"/>
  <c r="E547" i="10"/>
  <c r="F547" i="10" s="1"/>
  <c r="G547" i="10" s="1"/>
  <c r="H543" i="10"/>
  <c r="H544" i="10"/>
  <c r="E548" i="10"/>
  <c r="F548" i="10" s="1"/>
  <c r="G548" i="10" s="1"/>
  <c r="E549" i="10"/>
  <c r="F549" i="10" s="1"/>
  <c r="G549" i="10" s="1"/>
  <c r="E550" i="10"/>
  <c r="F550" i="10" s="1"/>
  <c r="G550" i="10" s="1"/>
  <c r="H545" i="10"/>
  <c r="H549" i="10"/>
  <c r="H546" i="10"/>
  <c r="H547" i="10"/>
  <c r="E551" i="10"/>
  <c r="F551" i="10" s="1"/>
  <c r="G551" i="10" s="1"/>
  <c r="H548" i="10"/>
  <c r="H553" i="10"/>
  <c r="H550" i="10"/>
  <c r="E553" i="10"/>
  <c r="F553" i="10" s="1"/>
  <c r="G553" i="10" s="1"/>
  <c r="E552" i="10"/>
  <c r="F552" i="10" s="1"/>
  <c r="G552" i="10" s="1"/>
  <c r="H552" i="10"/>
  <c r="H551" i="10"/>
  <c r="E554" i="10"/>
  <c r="F554" i="10" s="1"/>
  <c r="G554" i="10" s="1"/>
  <c r="E555" i="10"/>
  <c r="F555" i="10" s="1"/>
  <c r="G555" i="10" s="1"/>
  <c r="H554" i="10"/>
  <c r="E556" i="10"/>
  <c r="F556" i="10" s="1"/>
  <c r="G556" i="10" s="1"/>
  <c r="H555" i="10"/>
  <c r="E559" i="10"/>
  <c r="F559" i="10" s="1"/>
  <c r="G559" i="10" s="1"/>
  <c r="E558" i="10"/>
  <c r="F558" i="10" s="1"/>
  <c r="G558" i="10" s="1"/>
  <c r="E557" i="10"/>
  <c r="F557" i="10" s="1"/>
  <c r="G557" i="10" s="1"/>
  <c r="H558" i="10"/>
  <c r="E560" i="10"/>
  <c r="F560" i="10" s="1"/>
  <c r="G560" i="10" s="1"/>
  <c r="H559" i="10"/>
  <c r="H556" i="10"/>
  <c r="E561" i="10"/>
  <c r="F561" i="10" s="1"/>
  <c r="G561" i="10" s="1"/>
  <c r="H561" i="10"/>
  <c r="E562" i="10"/>
  <c r="F562" i="10" s="1"/>
  <c r="G562" i="10" s="1"/>
  <c r="H560" i="10"/>
  <c r="H557" i="10"/>
  <c r="H562" i="10"/>
  <c r="E563" i="10"/>
  <c r="F563" i="10" s="1"/>
  <c r="G563" i="10" s="1"/>
  <c r="H563" i="10"/>
  <c r="H564" i="10"/>
  <c r="E564" i="10"/>
  <c r="F564" i="10" s="1"/>
  <c r="G564" i="10" s="1"/>
  <c r="E566" i="10"/>
  <c r="F566" i="10" s="1"/>
  <c r="G566" i="10" s="1"/>
  <c r="E565" i="10"/>
  <c r="F565" i="10" s="1"/>
  <c r="G565" i="10" s="1"/>
  <c r="E567" i="10"/>
  <c r="F567" i="10" s="1"/>
  <c r="G567" i="10" s="1"/>
  <c r="H565" i="10"/>
  <c r="E568" i="10"/>
  <c r="F568" i="10" s="1"/>
  <c r="G568" i="10" s="1"/>
  <c r="H566" i="10"/>
  <c r="H568" i="10"/>
  <c r="E569" i="10"/>
  <c r="F569" i="10" s="1"/>
  <c r="G569" i="10" s="1"/>
  <c r="H567" i="10"/>
  <c r="E570" i="10"/>
  <c r="F570" i="10" s="1"/>
  <c r="G570" i="10" s="1"/>
  <c r="E571" i="10"/>
  <c r="F571" i="10" s="1"/>
  <c r="G571" i="10" s="1"/>
  <c r="E572" i="10"/>
  <c r="F572" i="10" s="1"/>
  <c r="G572" i="10" s="1"/>
  <c r="E573" i="10"/>
  <c r="F573" i="10" s="1"/>
  <c r="G573" i="10" s="1"/>
  <c r="H569" i="10"/>
  <c r="H572" i="10"/>
  <c r="H570" i="10"/>
  <c r="H571" i="10"/>
  <c r="E574" i="10"/>
  <c r="F574" i="10" s="1"/>
  <c r="G574" i="10" s="1"/>
  <c r="E575" i="10"/>
  <c r="F575" i="10" s="1"/>
  <c r="G575" i="10" s="1"/>
  <c r="E578" i="10"/>
  <c r="F578" i="10" s="1"/>
  <c r="G578" i="10" s="1"/>
  <c r="H574" i="10"/>
  <c r="E576" i="10"/>
  <c r="F576" i="10" s="1"/>
  <c r="G576" i="10" s="1"/>
  <c r="H573" i="10"/>
  <c r="E577" i="10"/>
  <c r="F577" i="10" s="1"/>
  <c r="G577" i="10" s="1"/>
  <c r="H575" i="10"/>
  <c r="E579" i="10"/>
  <c r="F579" i="10" s="1"/>
  <c r="G579" i="10" s="1"/>
  <c r="E580" i="10"/>
  <c r="F580" i="10" s="1"/>
  <c r="G580" i="10" s="1"/>
  <c r="H580" i="10"/>
  <c r="H576" i="10"/>
  <c r="H579" i="10"/>
  <c r="E582" i="10"/>
  <c r="F582" i="10" s="1"/>
  <c r="G582" i="10" s="1"/>
  <c r="H577" i="10"/>
  <c r="E581" i="10"/>
  <c r="F581" i="10" s="1"/>
  <c r="G581" i="10" s="1"/>
  <c r="H578" i="10"/>
  <c r="E583" i="10"/>
  <c r="F583" i="10" s="1"/>
  <c r="G583" i="10" s="1"/>
  <c r="H583" i="10"/>
  <c r="H581" i="10"/>
  <c r="E584" i="10"/>
  <c r="F584" i="10" s="1"/>
  <c r="G584" i="10" s="1"/>
  <c r="E585" i="10"/>
  <c r="F585" i="10" s="1"/>
  <c r="G585" i="10" s="1"/>
  <c r="H582" i="10"/>
  <c r="E586" i="10"/>
  <c r="F586" i="10" s="1"/>
  <c r="G586" i="10" s="1"/>
  <c r="E587" i="10"/>
  <c r="F587" i="10" s="1"/>
  <c r="G587" i="10" s="1"/>
  <c r="E588" i="10"/>
  <c r="F588" i="10" s="1"/>
  <c r="G588" i="10" s="1"/>
  <c r="H584" i="10"/>
  <c r="H585" i="10"/>
  <c r="H586" i="10"/>
  <c r="E589" i="10"/>
  <c r="F589" i="10" s="1"/>
  <c r="G589" i="10" s="1"/>
  <c r="E590" i="10"/>
  <c r="F590" i="10" s="1"/>
  <c r="G590" i="10" s="1"/>
  <c r="H587" i="10"/>
  <c r="E591" i="10"/>
  <c r="F591" i="10" s="1"/>
  <c r="G591" i="10" s="1"/>
  <c r="H588" i="10"/>
  <c r="E592" i="10"/>
  <c r="F592" i="10" s="1"/>
  <c r="G592" i="10" s="1"/>
  <c r="E593" i="10"/>
  <c r="F593" i="10" s="1"/>
  <c r="G593" i="10" s="1"/>
  <c r="H593" i="10"/>
  <c r="H589" i="10"/>
  <c r="E594" i="10"/>
  <c r="F594" i="10" s="1"/>
  <c r="G594" i="10" s="1"/>
  <c r="H592" i="10"/>
  <c r="H590" i="10"/>
  <c r="H591" i="10"/>
  <c r="E595" i="10"/>
  <c r="F595" i="10" s="1"/>
  <c r="G595" i="10" s="1"/>
  <c r="E596" i="10"/>
  <c r="F596" i="10" s="1"/>
  <c r="G596" i="10" s="1"/>
  <c r="H595" i="10"/>
  <c r="H594" i="10"/>
  <c r="E597" i="10"/>
  <c r="F597" i="10" s="1"/>
  <c r="G597" i="10" s="1"/>
  <c r="E599" i="10"/>
  <c r="F599" i="10" s="1"/>
  <c r="G599" i="10" s="1"/>
  <c r="E598" i="10"/>
  <c r="F598" i="10" s="1"/>
  <c r="G598" i="10" s="1"/>
  <c r="H597" i="10"/>
  <c r="H596" i="10"/>
  <c r="H598" i="10"/>
  <c r="E600" i="10"/>
  <c r="F600" i="10" s="1"/>
  <c r="G600" i="10" s="1"/>
  <c r="E601" i="10"/>
  <c r="F601" i="10" s="1"/>
  <c r="G601" i="10" s="1"/>
  <c r="E602" i="10"/>
  <c r="F602" i="10" s="1"/>
  <c r="G602" i="10" s="1"/>
  <c r="E603" i="10"/>
  <c r="F603" i="10" s="1"/>
  <c r="G603" i="10" s="1"/>
  <c r="E604" i="10"/>
  <c r="F604" i="10" s="1"/>
  <c r="G604" i="10" s="1"/>
  <c r="H599" i="10"/>
  <c r="H600" i="10"/>
  <c r="E605" i="10"/>
  <c r="F605" i="10" s="1"/>
  <c r="G605" i="10" s="1"/>
  <c r="H602" i="10"/>
  <c r="H601" i="10"/>
  <c r="E606" i="10"/>
  <c r="F606" i="10" s="1"/>
  <c r="G606" i="10" s="1"/>
  <c r="E607" i="10"/>
  <c r="F607" i="10" s="1"/>
  <c r="G607" i="10" s="1"/>
  <c r="H607" i="10"/>
  <c r="H603" i="10"/>
  <c r="H604" i="10"/>
  <c r="E608" i="10"/>
  <c r="F608" i="10" s="1"/>
  <c r="G608" i="10" s="1"/>
  <c r="E609" i="10"/>
  <c r="F609" i="10" s="1"/>
  <c r="G609" i="10" s="1"/>
  <c r="H605" i="10"/>
  <c r="E610" i="10"/>
  <c r="F610" i="10" s="1"/>
  <c r="G610" i="10" s="1"/>
  <c r="E611" i="10"/>
  <c r="F611" i="10" s="1"/>
  <c r="G611" i="10" s="1"/>
  <c r="H606" i="10"/>
  <c r="H612" i="10"/>
  <c r="H609" i="10"/>
  <c r="H608" i="10"/>
  <c r="E613" i="10"/>
  <c r="F613" i="10" s="1"/>
  <c r="G613" i="10" s="1"/>
  <c r="E612" i="10"/>
  <c r="F612" i="10" s="1"/>
  <c r="G612" i="10" s="1"/>
  <c r="E614" i="10"/>
  <c r="F614" i="10" s="1"/>
  <c r="G614" i="10" s="1"/>
  <c r="E615" i="10"/>
  <c r="F615" i="10" s="1"/>
  <c r="G615" i="10" s="1"/>
  <c r="H614" i="10"/>
  <c r="H610" i="10"/>
  <c r="H611" i="10"/>
  <c r="E617" i="10"/>
  <c r="F617" i="10" s="1"/>
  <c r="G617" i="10" s="1"/>
  <c r="E616" i="10"/>
  <c r="F616" i="10" s="1"/>
  <c r="G616" i="10" s="1"/>
  <c r="E618" i="10"/>
  <c r="F618" i="10" s="1"/>
  <c r="G618" i="10" s="1"/>
  <c r="H613" i="10"/>
  <c r="H617" i="10"/>
  <c r="H615" i="10"/>
  <c r="H616" i="10"/>
  <c r="E620" i="10"/>
  <c r="F620" i="10" s="1"/>
  <c r="G620" i="10" s="1"/>
  <c r="E619" i="10"/>
  <c r="F619" i="10" s="1"/>
  <c r="G619" i="10" s="1"/>
  <c r="E621" i="10"/>
  <c r="F621" i="10" s="1"/>
  <c r="G621" i="10" s="1"/>
  <c r="H619" i="10"/>
  <c r="H618" i="10"/>
  <c r="E622" i="10"/>
  <c r="F622" i="10" s="1"/>
  <c r="G622" i="10" s="1"/>
  <c r="H620" i="10"/>
  <c r="E623" i="10"/>
  <c r="F623" i="10" s="1"/>
  <c r="G623" i="10" s="1"/>
  <c r="H621" i="10"/>
  <c r="H624" i="10"/>
  <c r="E624" i="10"/>
  <c r="F624" i="10" s="1"/>
  <c r="G624" i="10" s="1"/>
  <c r="E625" i="10"/>
  <c r="F625" i="10" s="1"/>
  <c r="G625" i="10" s="1"/>
  <c r="H622" i="10"/>
  <c r="E626" i="10"/>
  <c r="F626" i="10" s="1"/>
  <c r="G626" i="10" s="1"/>
  <c r="E628" i="10"/>
  <c r="F628" i="10" s="1"/>
  <c r="G628" i="10" s="1"/>
  <c r="H623" i="10"/>
  <c r="E627" i="10"/>
  <c r="F627" i="10" s="1"/>
  <c r="G627" i="10" s="1"/>
  <c r="H627" i="10"/>
  <c r="H628" i="10"/>
  <c r="H626" i="10"/>
  <c r="E629" i="10"/>
  <c r="F629" i="10" s="1"/>
  <c r="G629" i="10" s="1"/>
  <c r="H625" i="10"/>
  <c r="E631" i="10"/>
  <c r="F631" i="10" s="1"/>
  <c r="G631" i="10" s="1"/>
  <c r="H629" i="10"/>
  <c r="E630" i="10"/>
  <c r="F630" i="10" s="1"/>
  <c r="G630" i="10" s="1"/>
  <c r="E632" i="10"/>
  <c r="F632" i="10" s="1"/>
  <c r="G632" i="10" s="1"/>
  <c r="H632" i="10"/>
  <c r="E633" i="10"/>
  <c r="F633" i="10" s="1"/>
  <c r="G633" i="10" s="1"/>
  <c r="E634" i="10"/>
  <c r="F634" i="10" s="1"/>
  <c r="G634" i="10" s="1"/>
  <c r="E635" i="10"/>
  <c r="F635" i="10" s="1"/>
  <c r="G635" i="10" s="1"/>
  <c r="H630" i="10"/>
  <c r="E636" i="10"/>
  <c r="F636" i="10" s="1"/>
  <c r="G636" i="10" s="1"/>
  <c r="H631" i="10"/>
  <c r="E637" i="10"/>
  <c r="F637" i="10" s="1"/>
  <c r="G637" i="10" s="1"/>
  <c r="H634" i="10"/>
  <c r="H633" i="10"/>
  <c r="H635" i="10"/>
  <c r="E638" i="10"/>
  <c r="F638" i="10" s="1"/>
  <c r="G638" i="10" s="1"/>
  <c r="H636" i="10"/>
  <c r="H637" i="10"/>
  <c r="H638" i="10"/>
  <c r="E639" i="10"/>
  <c r="F639" i="10" s="1"/>
  <c r="G639" i="10" s="1"/>
  <c r="H640" i="10"/>
  <c r="E640" i="10"/>
  <c r="F640" i="10" s="1"/>
  <c r="G640" i="10" s="1"/>
  <c r="H639" i="10"/>
  <c r="E641" i="10"/>
  <c r="F641" i="10" s="1"/>
  <c r="G641" i="10" s="1"/>
  <c r="E642" i="10"/>
  <c r="F642" i="10" s="1"/>
  <c r="G642" i="10" s="1"/>
  <c r="E644" i="10"/>
  <c r="F644" i="10" s="1"/>
  <c r="G644" i="10" s="1"/>
  <c r="E643" i="10"/>
  <c r="F643" i="10" s="1"/>
  <c r="G643" i="10" s="1"/>
  <c r="E645" i="10"/>
  <c r="F645" i="10" s="1"/>
  <c r="G645" i="10" s="1"/>
  <c r="H641" i="10"/>
  <c r="E646" i="10"/>
  <c r="F646" i="10" s="1"/>
  <c r="G646" i="10" s="1"/>
  <c r="H643" i="10"/>
  <c r="H642" i="10"/>
  <c r="E647" i="10"/>
  <c r="F647" i="10" s="1"/>
  <c r="G647" i="10" s="1"/>
  <c r="H644" i="10"/>
  <c r="E649" i="10"/>
  <c r="F649" i="10" s="1"/>
  <c r="G649" i="10" s="1"/>
  <c r="E648" i="10"/>
  <c r="F648" i="10" s="1"/>
  <c r="G648" i="10" s="1"/>
  <c r="H647" i="10"/>
  <c r="H645" i="10"/>
  <c r="H646" i="10"/>
  <c r="E650" i="10"/>
  <c r="F650" i="10" s="1"/>
  <c r="G650" i="10" s="1"/>
  <c r="H648" i="10"/>
  <c r="E651" i="10"/>
  <c r="F651" i="10" s="1"/>
  <c r="G651" i="10" s="1"/>
  <c r="E652" i="10"/>
  <c r="F652" i="10" s="1"/>
  <c r="G652" i="10" s="1"/>
  <c r="H651" i="10"/>
  <c r="H649" i="10"/>
  <c r="E653" i="10"/>
  <c r="F653" i="10" s="1"/>
  <c r="G653" i="10" s="1"/>
  <c r="E654" i="10"/>
  <c r="F654" i="10" s="1"/>
  <c r="G654" i="10" s="1"/>
  <c r="H653" i="10"/>
  <c r="H650" i="10"/>
  <c r="H652" i="10"/>
  <c r="E655" i="10"/>
  <c r="F655" i="10" s="1"/>
  <c r="G655" i="10" s="1"/>
  <c r="H655" i="10"/>
  <c r="E656" i="10"/>
  <c r="F656" i="10" s="1"/>
  <c r="G656" i="10" s="1"/>
  <c r="E657" i="10"/>
  <c r="F657" i="10" s="1"/>
  <c r="G657" i="10" s="1"/>
  <c r="E658" i="10"/>
  <c r="F658" i="10" s="1"/>
  <c r="G658" i="10" s="1"/>
  <c r="E659" i="10"/>
  <c r="F659" i="10" s="1"/>
  <c r="G659" i="10" s="1"/>
  <c r="H654" i="10"/>
  <c r="H656" i="10"/>
  <c r="E660" i="10"/>
  <c r="F660" i="10" s="1"/>
  <c r="G660" i="10" s="1"/>
  <c r="E661" i="10"/>
  <c r="F661" i="10" s="1"/>
  <c r="G661" i="10" s="1"/>
  <c r="H657" i="10"/>
  <c r="H658" i="10"/>
  <c r="H661" i="10"/>
  <c r="E662" i="10"/>
  <c r="F662" i="10" s="1"/>
  <c r="G662" i="10" s="1"/>
  <c r="E665" i="10"/>
  <c r="F665" i="10" s="1"/>
  <c r="G665" i="10" s="1"/>
  <c r="H659" i="10"/>
  <c r="E663" i="10"/>
  <c r="F663" i="10" s="1"/>
  <c r="G663" i="10" s="1"/>
  <c r="E664" i="10"/>
  <c r="F664" i="10" s="1"/>
  <c r="G664" i="10" s="1"/>
  <c r="H660" i="10"/>
  <c r="H665" i="10"/>
  <c r="E666" i="10"/>
  <c r="F666" i="10" s="1"/>
  <c r="G666" i="10" s="1"/>
  <c r="H662" i="10"/>
  <c r="H664" i="10"/>
  <c r="E667" i="10"/>
  <c r="F667" i="10" s="1"/>
  <c r="G667" i="10" s="1"/>
  <c r="E668" i="10"/>
  <c r="F668" i="10" s="1"/>
  <c r="G668" i="10" s="1"/>
  <c r="H663" i="10"/>
  <c r="E669" i="10"/>
  <c r="F669" i="10" s="1"/>
  <c r="G669" i="10" s="1"/>
  <c r="E670" i="10"/>
  <c r="F670" i="10" s="1"/>
  <c r="G670" i="10" s="1"/>
  <c r="E671" i="10"/>
  <c r="F671" i="10" s="1"/>
  <c r="G671" i="10" s="1"/>
  <c r="H667" i="10"/>
  <c r="H666" i="10"/>
  <c r="H668" i="10"/>
  <c r="H669" i="10"/>
  <c r="H671" i="10"/>
  <c r="E672" i="10"/>
  <c r="F672" i="10" s="1"/>
  <c r="G672" i="10" s="1"/>
  <c r="E674" i="10"/>
  <c r="F674" i="10" s="1"/>
  <c r="G674" i="10" s="1"/>
  <c r="E673" i="10"/>
  <c r="F673" i="10" s="1"/>
  <c r="G673" i="10" s="1"/>
  <c r="H670" i="10"/>
  <c r="E675" i="10"/>
  <c r="F675" i="10" s="1"/>
  <c r="G675" i="10" s="1"/>
  <c r="H674" i="10"/>
  <c r="E676" i="10"/>
  <c r="F676" i="10" s="1"/>
  <c r="G676" i="10" s="1"/>
  <c r="H672" i="10"/>
  <c r="E677" i="10"/>
  <c r="F677" i="10" s="1"/>
  <c r="G677" i="10" s="1"/>
  <c r="E678" i="10"/>
  <c r="F678" i="10" s="1"/>
  <c r="G678" i="10" s="1"/>
  <c r="H673" i="10"/>
  <c r="E679" i="10"/>
  <c r="F679" i="10" s="1"/>
  <c r="G679" i="10" s="1"/>
  <c r="E680" i="10"/>
  <c r="F680" i="10" s="1"/>
  <c r="G680" i="10" s="1"/>
  <c r="H675" i="10"/>
  <c r="H676" i="10"/>
  <c r="H677" i="10"/>
  <c r="E681" i="10"/>
  <c r="F681" i="10" s="1"/>
  <c r="G681" i="10" s="1"/>
  <c r="E682" i="10"/>
  <c r="F682" i="10" s="1"/>
  <c r="G682" i="10" s="1"/>
  <c r="H678" i="10"/>
  <c r="E683" i="10"/>
  <c r="F683" i="10" s="1"/>
  <c r="G683" i="10" s="1"/>
  <c r="H679" i="10"/>
  <c r="E685" i="10"/>
  <c r="F685" i="10" s="1"/>
  <c r="G685" i="10" s="1"/>
  <c r="H680" i="10"/>
  <c r="E684" i="10"/>
  <c r="F684" i="10" s="1"/>
  <c r="G684" i="10" s="1"/>
  <c r="H683" i="10"/>
  <c r="H681" i="10"/>
  <c r="H682" i="10"/>
  <c r="E686" i="10"/>
  <c r="F686" i="10" s="1"/>
  <c r="G686" i="10" s="1"/>
  <c r="E688" i="10"/>
  <c r="F688" i="10" s="1"/>
  <c r="G688" i="10" s="1"/>
  <c r="E687" i="10"/>
  <c r="F687" i="10" s="1"/>
  <c r="G687" i="10" s="1"/>
  <c r="E689" i="10"/>
  <c r="F689" i="10" s="1"/>
  <c r="G689" i="10" s="1"/>
  <c r="H686" i="10"/>
  <c r="H685" i="10"/>
  <c r="H684" i="10"/>
  <c r="H690" i="10"/>
  <c r="E690" i="10"/>
  <c r="F690" i="10" s="1"/>
  <c r="G690" i="10" s="1"/>
  <c r="E691" i="10"/>
  <c r="F691" i="10" s="1"/>
  <c r="G691" i="10" s="1"/>
  <c r="H687" i="10"/>
  <c r="E692" i="10"/>
  <c r="F692" i="10" s="1"/>
  <c r="G692" i="10" s="1"/>
  <c r="H691" i="10"/>
  <c r="H689" i="10"/>
  <c r="E693" i="10"/>
  <c r="F693" i="10" s="1"/>
  <c r="G693" i="10" s="1"/>
  <c r="H688" i="10"/>
  <c r="E694" i="10"/>
  <c r="F694" i="10" s="1"/>
  <c r="G694" i="10" s="1"/>
  <c r="E695" i="10"/>
  <c r="F695" i="10" s="1"/>
  <c r="G695" i="10" s="1"/>
  <c r="H692" i="10"/>
  <c r="E696" i="10"/>
  <c r="F696" i="10" s="1"/>
  <c r="G696" i="10" s="1"/>
  <c r="E698" i="10"/>
  <c r="F698" i="10" s="1"/>
  <c r="G698" i="10" s="1"/>
  <c r="E697" i="10"/>
  <c r="F697" i="10" s="1"/>
  <c r="G697" i="10" s="1"/>
  <c r="H693" i="10"/>
  <c r="E699" i="10"/>
  <c r="F699" i="10" s="1"/>
  <c r="G699" i="10" s="1"/>
  <c r="H694" i="10"/>
  <c r="E700" i="10"/>
  <c r="F700" i="10" s="1"/>
  <c r="G700" i="10" s="1"/>
  <c r="H695" i="10"/>
  <c r="H698" i="10"/>
  <c r="H700" i="10"/>
  <c r="H696" i="10"/>
  <c r="H697" i="10"/>
  <c r="E701" i="10"/>
  <c r="F701" i="10" s="1"/>
  <c r="G701" i="10" s="1"/>
  <c r="H703" i="10"/>
  <c r="H699" i="10"/>
  <c r="E702" i="10"/>
  <c r="F702" i="10" s="1"/>
  <c r="G702" i="10" s="1"/>
  <c r="E704" i="10"/>
  <c r="F704" i="10" s="1"/>
  <c r="G704" i="10" s="1"/>
  <c r="E703" i="10"/>
  <c r="F703" i="10" s="1"/>
  <c r="G703" i="10" s="1"/>
  <c r="E705" i="10"/>
  <c r="F705" i="10" s="1"/>
  <c r="G705" i="10" s="1"/>
  <c r="H701" i="10"/>
  <c r="E706" i="10"/>
  <c r="F706" i="10" s="1"/>
  <c r="G706" i="10" s="1"/>
  <c r="E708" i="10"/>
  <c r="F708" i="10" s="1"/>
  <c r="G708" i="10" s="1"/>
  <c r="E707" i="10"/>
  <c r="F707" i="10" s="1"/>
  <c r="G707" i="10" s="1"/>
  <c r="H702" i="10"/>
  <c r="E709" i="10"/>
  <c r="F709" i="10" s="1"/>
  <c r="G709" i="10" s="1"/>
  <c r="H704" i="10"/>
  <c r="H705" i="10"/>
  <c r="E710" i="10"/>
  <c r="F710" i="10" s="1"/>
  <c r="G710" i="10" s="1"/>
  <c r="H707" i="10"/>
  <c r="H706" i="10"/>
  <c r="E712" i="10"/>
  <c r="F712" i="10" s="1"/>
  <c r="G712" i="10" s="1"/>
  <c r="E711" i="10"/>
  <c r="F711" i="10" s="1"/>
  <c r="G711" i="10" s="1"/>
  <c r="E713" i="10"/>
  <c r="F713" i="10" s="1"/>
  <c r="G713" i="10" s="1"/>
  <c r="H708" i="10"/>
  <c r="H709" i="10"/>
  <c r="E714" i="10"/>
  <c r="F714" i="10" s="1"/>
  <c r="G714" i="10" s="1"/>
  <c r="E715" i="10"/>
  <c r="F715" i="10" s="1"/>
  <c r="G715" i="10" s="1"/>
  <c r="H710" i="10"/>
  <c r="E716" i="10"/>
  <c r="F716" i="10" s="1"/>
  <c r="G716" i="10" s="1"/>
  <c r="H711" i="10"/>
  <c r="E717" i="10"/>
  <c r="F717" i="10" s="1"/>
  <c r="G717" i="10" s="1"/>
  <c r="H712" i="10"/>
  <c r="E718" i="10"/>
  <c r="F718" i="10" s="1"/>
  <c r="G718" i="10" s="1"/>
  <c r="H713" i="10"/>
  <c r="H714" i="10"/>
  <c r="H715" i="10"/>
  <c r="E719" i="10"/>
  <c r="F719" i="10" s="1"/>
  <c r="G719" i="10" s="1"/>
  <c r="E720" i="10"/>
  <c r="F720" i="10" s="1"/>
  <c r="G720" i="10" s="1"/>
  <c r="H716" i="10"/>
  <c r="E721" i="10"/>
  <c r="F721" i="10" s="1"/>
  <c r="G721" i="10" s="1"/>
  <c r="H720" i="10"/>
  <c r="H718" i="10"/>
  <c r="H717" i="10"/>
  <c r="H719" i="10"/>
  <c r="E722" i="10"/>
  <c r="F722" i="10" s="1"/>
  <c r="G722" i="10" s="1"/>
  <c r="E723" i="10"/>
  <c r="F723" i="10" s="1"/>
  <c r="G723" i="10" s="1"/>
  <c r="E724" i="10"/>
  <c r="F724" i="10" s="1"/>
  <c r="G724" i="10" s="1"/>
  <c r="H724" i="10"/>
  <c r="H721" i="10"/>
  <c r="E725" i="10"/>
  <c r="F725" i="10" s="1"/>
  <c r="G725" i="10" s="1"/>
  <c r="H722" i="10"/>
  <c r="H723" i="10"/>
  <c r="E726" i="10"/>
  <c r="F726" i="10" s="1"/>
  <c r="G726" i="10" s="1"/>
  <c r="E727" i="10"/>
  <c r="F727" i="10" s="1"/>
  <c r="G727" i="10" s="1"/>
  <c r="E728" i="10"/>
  <c r="F728" i="10" s="1"/>
  <c r="G728" i="10" s="1"/>
  <c r="E729" i="10"/>
  <c r="F729" i="10" s="1"/>
  <c r="G729" i="10" s="1"/>
  <c r="E730" i="10"/>
  <c r="F730" i="10" s="1"/>
  <c r="G730" i="10" s="1"/>
  <c r="H725" i="10"/>
  <c r="E731" i="10"/>
  <c r="F731" i="10" s="1"/>
  <c r="G731" i="10" s="1"/>
  <c r="H727" i="10"/>
  <c r="H726" i="10"/>
  <c r="H731" i="10"/>
  <c r="H728" i="10"/>
  <c r="E732" i="10"/>
  <c r="F732" i="10" s="1"/>
  <c r="G732" i="10" s="1"/>
  <c r="E733" i="10"/>
  <c r="F733" i="10" s="1"/>
  <c r="G733" i="10" s="1"/>
  <c r="H729" i="10"/>
  <c r="E734" i="10"/>
  <c r="F734" i="10" s="1"/>
  <c r="G734" i="10" s="1"/>
  <c r="E735" i="10"/>
  <c r="F735" i="10" s="1"/>
  <c r="G735" i="10" s="1"/>
  <c r="H730" i="10"/>
  <c r="H732" i="10"/>
  <c r="H734" i="10"/>
  <c r="E736" i="10"/>
  <c r="F736" i="10" s="1"/>
  <c r="G736" i="10" s="1"/>
  <c r="H733" i="10"/>
  <c r="E737" i="10"/>
  <c r="F737" i="10" s="1"/>
  <c r="G737" i="10" s="1"/>
  <c r="E738" i="10"/>
  <c r="F738" i="10" s="1"/>
  <c r="G738" i="10" s="1"/>
  <c r="H735" i="10"/>
  <c r="E740" i="10"/>
  <c r="F740" i="10" s="1"/>
  <c r="G740" i="10" s="1"/>
  <c r="H739" i="10"/>
  <c r="E739" i="10"/>
  <c r="F739" i="10" s="1"/>
  <c r="G739" i="10" s="1"/>
  <c r="H736" i="10"/>
  <c r="H737" i="10"/>
  <c r="E742" i="10"/>
  <c r="F742" i="10" s="1"/>
  <c r="G742" i="10" s="1"/>
  <c r="E741" i="10"/>
  <c r="F741" i="10" s="1"/>
  <c r="G741" i="10" s="1"/>
  <c r="H738" i="10"/>
  <c r="E744" i="10"/>
  <c r="F744" i="10" s="1"/>
  <c r="G744" i="10" s="1"/>
  <c r="E743" i="10"/>
  <c r="F743" i="10" s="1"/>
  <c r="G743" i="10" s="1"/>
  <c r="E745" i="10"/>
  <c r="F745" i="10" s="1"/>
  <c r="G745" i="10" s="1"/>
  <c r="H740" i="10"/>
  <c r="H741" i="10"/>
  <c r="E746" i="10"/>
  <c r="F746" i="10" s="1"/>
  <c r="G746" i="10" s="1"/>
  <c r="H742" i="10"/>
  <c r="E747" i="10"/>
  <c r="F747" i="10" s="1"/>
  <c r="G747" i="10" s="1"/>
  <c r="E748" i="10"/>
  <c r="F748" i="10" s="1"/>
  <c r="G748" i="10" s="1"/>
  <c r="H743" i="10"/>
  <c r="H744" i="10"/>
  <c r="E750" i="10"/>
  <c r="F750" i="10" s="1"/>
  <c r="G750" i="10" s="1"/>
  <c r="E749" i="10"/>
  <c r="F749" i="10" s="1"/>
  <c r="G749" i="10" s="1"/>
  <c r="H746" i="10"/>
  <c r="H745" i="10"/>
  <c r="E751" i="10"/>
  <c r="F751" i="10" s="1"/>
  <c r="G751" i="10" s="1"/>
  <c r="E752" i="10"/>
  <c r="F752" i="10" s="1"/>
  <c r="G752" i="10" s="1"/>
  <c r="H748" i="10"/>
  <c r="H747" i="10"/>
  <c r="H752" i="10"/>
  <c r="E753" i="10"/>
  <c r="F753" i="10" s="1"/>
  <c r="G753" i="10" s="1"/>
  <c r="H749" i="10"/>
  <c r="H750" i="10"/>
  <c r="H751" i="10"/>
  <c r="E755" i="10"/>
  <c r="F755" i="10" s="1"/>
  <c r="G755" i="10" s="1"/>
  <c r="E754" i="10"/>
  <c r="F754" i="10" s="1"/>
  <c r="G754" i="10" s="1"/>
  <c r="E756" i="10"/>
  <c r="F756" i="10" s="1"/>
  <c r="G756" i="10" s="1"/>
  <c r="E757" i="10"/>
  <c r="F757" i="10" s="1"/>
  <c r="G757" i="10" s="1"/>
  <c r="E758" i="10"/>
  <c r="F758" i="10" s="1"/>
  <c r="G758" i="10" s="1"/>
  <c r="H753" i="10"/>
  <c r="H754" i="10"/>
  <c r="E759" i="10"/>
  <c r="F759" i="10" s="1"/>
  <c r="G759" i="10" s="1"/>
  <c r="H755" i="10"/>
  <c r="E760" i="10"/>
  <c r="F760" i="10" s="1"/>
  <c r="G760" i="10" s="1"/>
  <c r="H756" i="10"/>
  <c r="E761" i="10"/>
  <c r="F761" i="10" s="1"/>
  <c r="G761" i="10" s="1"/>
  <c r="H757" i="10"/>
  <c r="E763" i="10"/>
  <c r="F763" i="10" s="1"/>
  <c r="G763" i="10" s="1"/>
  <c r="E762" i="10"/>
  <c r="F762" i="10" s="1"/>
  <c r="G762" i="10" s="1"/>
  <c r="H758" i="10"/>
  <c r="H759" i="10"/>
  <c r="H763" i="10"/>
  <c r="E764" i="10"/>
  <c r="F764" i="10" s="1"/>
  <c r="G764" i="10" s="1"/>
  <c r="H760" i="10"/>
  <c r="H761" i="10"/>
  <c r="E765" i="10"/>
  <c r="F765" i="10" s="1"/>
  <c r="G765" i="10" s="1"/>
  <c r="H762" i="10"/>
  <c r="E766" i="10"/>
  <c r="F766" i="10" s="1"/>
  <c r="G766" i="10" s="1"/>
  <c r="E768" i="10"/>
  <c r="F768" i="10" s="1"/>
  <c r="G768" i="10" s="1"/>
  <c r="E769" i="10"/>
  <c r="F769" i="10" s="1"/>
  <c r="G769" i="10" s="1"/>
  <c r="H764" i="10"/>
  <c r="H765" i="10"/>
  <c r="E767" i="10"/>
  <c r="F767" i="10" s="1"/>
  <c r="G767" i="10" s="1"/>
  <c r="E770" i="10"/>
  <c r="F770" i="10" s="1"/>
  <c r="G770" i="10" s="1"/>
  <c r="H766" i="10"/>
  <c r="H768" i="10"/>
  <c r="H767" i="10"/>
  <c r="E771" i="10"/>
  <c r="F771" i="10" s="1"/>
  <c r="G771" i="10" s="1"/>
  <c r="H771" i="10"/>
  <c r="H769" i="10"/>
  <c r="E773" i="10"/>
  <c r="F773" i="10" s="1"/>
  <c r="G773" i="10" s="1"/>
  <c r="H772" i="10"/>
  <c r="E772" i="10"/>
  <c r="F772" i="10" s="1"/>
  <c r="G772" i="10" s="1"/>
  <c r="H770" i="10"/>
  <c r="E774" i="10"/>
  <c r="F774" i="10" s="1"/>
  <c r="G774" i="10" s="1"/>
  <c r="E775" i="10"/>
  <c r="F775" i="10" s="1"/>
  <c r="G775" i="10" s="1"/>
  <c r="E776" i="10"/>
  <c r="F776" i="10" s="1"/>
  <c r="G776" i="10" s="1"/>
  <c r="H773" i="10"/>
  <c r="E777" i="10"/>
  <c r="F777" i="10" s="1"/>
  <c r="G777" i="10" s="1"/>
  <c r="E778" i="10"/>
  <c r="F778" i="10" s="1"/>
  <c r="G778" i="10" s="1"/>
  <c r="H774" i="10"/>
  <c r="E779" i="10"/>
  <c r="F779" i="10" s="1"/>
  <c r="G779" i="10" s="1"/>
  <c r="H775" i="10"/>
  <c r="E780" i="10"/>
  <c r="F780" i="10" s="1"/>
  <c r="G780" i="10" s="1"/>
  <c r="E781" i="10"/>
  <c r="F781" i="10" s="1"/>
  <c r="G781" i="10" s="1"/>
  <c r="H776" i="10"/>
  <c r="H777" i="10"/>
  <c r="E782" i="10"/>
  <c r="F782" i="10" s="1"/>
  <c r="G782" i="10" s="1"/>
  <c r="H781" i="10"/>
  <c r="H778" i="10"/>
  <c r="H779" i="10"/>
  <c r="E784" i="10"/>
  <c r="F784" i="10" s="1"/>
  <c r="G784" i="10" s="1"/>
  <c r="E783" i="10"/>
  <c r="F783" i="10" s="1"/>
  <c r="G783" i="10" s="1"/>
  <c r="H780" i="10"/>
  <c r="E785" i="10"/>
  <c r="F785" i="10" s="1"/>
  <c r="G785" i="10" s="1"/>
  <c r="E786" i="10"/>
  <c r="F786" i="10" s="1"/>
  <c r="G786" i="10" s="1"/>
  <c r="H783" i="10"/>
  <c r="H782" i="10"/>
  <c r="E787" i="10"/>
  <c r="F787" i="10" s="1"/>
  <c r="G787" i="10" s="1"/>
  <c r="E789" i="10"/>
  <c r="F789" i="10" s="1"/>
  <c r="G789" i="10" s="1"/>
  <c r="E788" i="10"/>
  <c r="F788" i="10" s="1"/>
  <c r="G788" i="10" s="1"/>
  <c r="E790" i="10"/>
  <c r="F790" i="10" s="1"/>
  <c r="G790" i="10" s="1"/>
  <c r="H784" i="10"/>
  <c r="H785" i="10"/>
  <c r="E791" i="10"/>
  <c r="F791" i="10" s="1"/>
  <c r="G791" i="10" s="1"/>
  <c r="E792" i="10"/>
  <c r="F792" i="10" s="1"/>
  <c r="G792" i="10" s="1"/>
  <c r="H786" i="10"/>
  <c r="H787" i="10"/>
  <c r="E793" i="10"/>
  <c r="F793" i="10" s="1"/>
  <c r="G793" i="10" s="1"/>
  <c r="E794" i="10"/>
  <c r="F794" i="10" s="1"/>
  <c r="G794" i="10" s="1"/>
  <c r="H788" i="10"/>
  <c r="E795" i="10"/>
  <c r="F795" i="10" s="1"/>
  <c r="G795" i="10" s="1"/>
  <c r="H790" i="10"/>
  <c r="H789" i="10"/>
  <c r="E796" i="10"/>
  <c r="F796" i="10" s="1"/>
  <c r="G796" i="10" s="1"/>
  <c r="H791" i="10"/>
  <c r="H792" i="10"/>
  <c r="E797" i="10"/>
  <c r="F797" i="10" s="1"/>
  <c r="G797" i="10" s="1"/>
  <c r="H793" i="10"/>
  <c r="H794" i="10"/>
  <c r="E799" i="10"/>
  <c r="F799" i="10" s="1"/>
  <c r="G799" i="10" s="1"/>
  <c r="E798" i="10"/>
  <c r="F798" i="10" s="1"/>
  <c r="G798" i="10" s="1"/>
  <c r="H795" i="10"/>
  <c r="E801" i="10"/>
  <c r="F801" i="10" s="1"/>
  <c r="G801" i="10" s="1"/>
  <c r="H796" i="10"/>
  <c r="E800" i="10"/>
  <c r="F800" i="10" s="1"/>
  <c r="G800" i="10" s="1"/>
  <c r="E802" i="10"/>
  <c r="F802" i="10" s="1"/>
  <c r="G802" i="10" s="1"/>
  <c r="H797" i="10"/>
  <c r="E803" i="10"/>
  <c r="F803" i="10" s="1"/>
  <c r="G803" i="10" s="1"/>
  <c r="H798" i="10"/>
  <c r="H802" i="10"/>
  <c r="H799" i="10"/>
  <c r="E804" i="10"/>
  <c r="F804" i="10" s="1"/>
  <c r="G804" i="10" s="1"/>
  <c r="H800" i="10"/>
  <c r="H801" i="10"/>
  <c r="E805" i="10"/>
  <c r="F805" i="10" s="1"/>
  <c r="G805" i="10" s="1"/>
  <c r="E806" i="10"/>
  <c r="F806" i="10" s="1"/>
  <c r="G806" i="10" s="1"/>
  <c r="H803" i="10"/>
  <c r="E808" i="10"/>
  <c r="F808" i="10" s="1"/>
  <c r="G808" i="10" s="1"/>
  <c r="E807" i="10"/>
  <c r="F807" i="10" s="1"/>
  <c r="G807" i="10" s="1"/>
  <c r="E809" i="10"/>
  <c r="F809" i="10" s="1"/>
  <c r="G809" i="10" s="1"/>
  <c r="H805" i="10"/>
  <c r="H804" i="10"/>
  <c r="E810" i="10"/>
  <c r="F810" i="10" s="1"/>
  <c r="G810" i="10" s="1"/>
  <c r="E811" i="10"/>
  <c r="F811" i="10" s="1"/>
  <c r="G811" i="10" s="1"/>
  <c r="H811" i="10"/>
  <c r="H806" i="10"/>
  <c r="H807" i="10"/>
  <c r="E813" i="10"/>
  <c r="F813" i="10" s="1"/>
  <c r="G813" i="10" s="1"/>
  <c r="H809" i="10"/>
  <c r="E812" i="10"/>
  <c r="F812" i="10" s="1"/>
  <c r="G812" i="10" s="1"/>
  <c r="E814" i="10"/>
  <c r="F814" i="10" s="1"/>
  <c r="G814" i="10" s="1"/>
  <c r="H808" i="10"/>
  <c r="E815" i="10"/>
  <c r="F815" i="10" s="1"/>
  <c r="G815" i="10" s="1"/>
  <c r="H810" i="10"/>
  <c r="H812" i="10"/>
  <c r="E816" i="10"/>
  <c r="F816" i="10" s="1"/>
  <c r="G816" i="10" s="1"/>
  <c r="H814" i="10"/>
  <c r="H813" i="10"/>
  <c r="E817" i="10"/>
  <c r="F817" i="10" s="1"/>
  <c r="G817" i="10" s="1"/>
  <c r="E818" i="10"/>
  <c r="F818" i="10" s="1"/>
  <c r="G818" i="10" s="1"/>
  <c r="H815" i="10"/>
  <c r="E820" i="10"/>
  <c r="F820" i="10" s="1"/>
  <c r="G820" i="10" s="1"/>
  <c r="E819" i="10"/>
  <c r="F819" i="10" s="1"/>
  <c r="G819" i="10" s="1"/>
  <c r="H816" i="10"/>
  <c r="E821" i="10"/>
  <c r="F821" i="10" s="1"/>
  <c r="G821" i="10" s="1"/>
  <c r="H819" i="10"/>
  <c r="H817" i="10"/>
  <c r="E822" i="10"/>
  <c r="F822" i="10" s="1"/>
  <c r="G822" i="10" s="1"/>
  <c r="E823" i="10"/>
  <c r="F823" i="10" s="1"/>
  <c r="G823" i="10" s="1"/>
  <c r="H818" i="10"/>
  <c r="E824" i="10"/>
  <c r="F824" i="10" s="1"/>
  <c r="G824" i="10" s="1"/>
  <c r="H820" i="10"/>
  <c r="E825" i="10"/>
  <c r="F825" i="10" s="1"/>
  <c r="G825" i="10" s="1"/>
  <c r="H822" i="10"/>
  <c r="H821" i="10"/>
  <c r="E826" i="10"/>
  <c r="F826" i="10" s="1"/>
  <c r="G826" i="10" s="1"/>
  <c r="E827" i="10"/>
  <c r="F827" i="10" s="1"/>
  <c r="G827" i="10" s="1"/>
  <c r="H823" i="10"/>
  <c r="H824" i="10"/>
  <c r="H830" i="10"/>
  <c r="E828" i="10"/>
  <c r="F828" i="10" s="1"/>
  <c r="G828" i="10" s="1"/>
  <c r="E829" i="10"/>
  <c r="F829" i="10" s="1"/>
  <c r="G829" i="10" s="1"/>
  <c r="E830" i="10"/>
  <c r="F830" i="10" s="1"/>
  <c r="G830" i="10" s="1"/>
  <c r="H826" i="10"/>
  <c r="H827" i="10"/>
  <c r="H825" i="10"/>
  <c r="E831" i="10"/>
  <c r="F831" i="10" s="1"/>
  <c r="G831" i="10" s="1"/>
  <c r="E833" i="10"/>
  <c r="F833" i="10" s="1"/>
  <c r="G833" i="10" s="1"/>
  <c r="H828" i="10"/>
  <c r="E832" i="10"/>
  <c r="F832" i="10" s="1"/>
  <c r="G832" i="10" s="1"/>
  <c r="H829" i="10"/>
  <c r="H831" i="10"/>
  <c r="E834" i="10"/>
  <c r="F834" i="10" s="1"/>
  <c r="G834" i="10" s="1"/>
  <c r="H832" i="10"/>
  <c r="E835" i="10"/>
  <c r="F835" i="10" s="1"/>
  <c r="G835" i="10" s="1"/>
  <c r="E836" i="10"/>
  <c r="F836" i="10" s="1"/>
  <c r="G836" i="10" s="1"/>
  <c r="H833" i="10"/>
  <c r="E837" i="10"/>
  <c r="F837" i="10" s="1"/>
  <c r="G837" i="10" s="1"/>
  <c r="E838" i="10"/>
  <c r="F838" i="10" s="1"/>
  <c r="G838" i="10" s="1"/>
  <c r="H835" i="10"/>
  <c r="H834" i="10"/>
  <c r="E839" i="10"/>
  <c r="F839" i="10" s="1"/>
  <c r="G839" i="10" s="1"/>
  <c r="H836" i="10"/>
  <c r="E841" i="10"/>
  <c r="F841" i="10" s="1"/>
  <c r="G841" i="10" s="1"/>
  <c r="E840" i="10"/>
  <c r="F840" i="10" s="1"/>
  <c r="G840" i="10" s="1"/>
  <c r="H837" i="10"/>
  <c r="E842" i="10"/>
  <c r="F842" i="10" s="1"/>
  <c r="G842" i="10" s="1"/>
  <c r="E843" i="10"/>
  <c r="F843" i="10" s="1"/>
  <c r="G843" i="10" s="1"/>
  <c r="H838" i="10"/>
  <c r="H839" i="10"/>
  <c r="E844" i="10"/>
  <c r="F844" i="10" s="1"/>
  <c r="G844" i="10" s="1"/>
  <c r="H840" i="10"/>
  <c r="E845" i="10"/>
  <c r="F845" i="10" s="1"/>
  <c r="G845" i="10" s="1"/>
  <c r="H841" i="10"/>
  <c r="E846" i="10"/>
  <c r="F846" i="10" s="1"/>
  <c r="G846" i="10" s="1"/>
  <c r="H842" i="10"/>
  <c r="H844" i="10"/>
  <c r="E847" i="10"/>
  <c r="F847" i="10" s="1"/>
  <c r="G847" i="10" s="1"/>
  <c r="H843" i="10"/>
  <c r="E848" i="10"/>
  <c r="F848" i="10" s="1"/>
  <c r="G848" i="10" s="1"/>
  <c r="E849" i="10"/>
  <c r="F849" i="10" s="1"/>
  <c r="G849" i="10" s="1"/>
  <c r="E850" i="10"/>
  <c r="F850" i="10" s="1"/>
  <c r="G850" i="10" s="1"/>
  <c r="H846" i="10"/>
  <c r="H845" i="10"/>
  <c r="E851" i="10"/>
  <c r="F851" i="10" s="1"/>
  <c r="G851" i="10" s="1"/>
  <c r="H847" i="10"/>
  <c r="E852" i="10"/>
  <c r="F852" i="10" s="1"/>
  <c r="G852" i="10" s="1"/>
  <c r="H848" i="10"/>
  <c r="E853" i="10"/>
  <c r="F853" i="10" s="1"/>
  <c r="G853" i="10" s="1"/>
  <c r="E854" i="10"/>
  <c r="F854" i="10" s="1"/>
  <c r="G854" i="10" s="1"/>
  <c r="H850" i="10"/>
  <c r="H849" i="10"/>
  <c r="H851" i="10"/>
  <c r="H852" i="10"/>
  <c r="E855" i="10"/>
  <c r="F855" i="10" s="1"/>
  <c r="G855" i="10" s="1"/>
  <c r="H853" i="10"/>
  <c r="E856" i="10"/>
  <c r="F856" i="10" s="1"/>
  <c r="G856" i="10" s="1"/>
  <c r="H855" i="10"/>
  <c r="E857" i="10"/>
  <c r="F857" i="10" s="1"/>
  <c r="G857" i="10" s="1"/>
  <c r="E858" i="10"/>
  <c r="F858" i="10" s="1"/>
  <c r="G858" i="10" s="1"/>
  <c r="E859" i="10"/>
  <c r="F859" i="10" s="1"/>
  <c r="G859" i="10" s="1"/>
  <c r="H854" i="10"/>
  <c r="E860" i="10"/>
  <c r="F860" i="10" s="1"/>
  <c r="G860" i="10" s="1"/>
  <c r="H857" i="10"/>
  <c r="H856" i="10"/>
  <c r="E861" i="10"/>
  <c r="F861" i="10" s="1"/>
  <c r="G861" i="10" s="1"/>
  <c r="H858" i="10"/>
  <c r="E863" i="10"/>
  <c r="F863" i="10" s="1"/>
  <c r="G863" i="10" s="1"/>
  <c r="E862" i="10"/>
  <c r="F862" i="10" s="1"/>
  <c r="G862" i="10" s="1"/>
  <c r="E864" i="10"/>
  <c r="F864" i="10" s="1"/>
  <c r="G864" i="10" s="1"/>
  <c r="H859" i="10"/>
  <c r="H860" i="10"/>
  <c r="E865" i="10"/>
  <c r="F865" i="10" s="1"/>
  <c r="G865" i="10" s="1"/>
  <c r="E866" i="10"/>
  <c r="F866" i="10" s="1"/>
  <c r="G866" i="10" s="1"/>
  <c r="H861" i="10"/>
  <c r="H862" i="10"/>
  <c r="E867" i="10"/>
  <c r="F867" i="10" s="1"/>
  <c r="G867" i="10" s="1"/>
  <c r="H863" i="10"/>
  <c r="H864" i="10"/>
  <c r="E868" i="10"/>
  <c r="F868" i="10" s="1"/>
  <c r="G868" i="10" s="1"/>
  <c r="H866" i="10"/>
  <c r="E869" i="10"/>
  <c r="F869" i="10" s="1"/>
  <c r="G869" i="10" s="1"/>
  <c r="H865" i="10"/>
  <c r="E870" i="10"/>
  <c r="F870" i="10" s="1"/>
  <c r="G870" i="10" s="1"/>
  <c r="H867" i="10"/>
  <c r="E871" i="10"/>
  <c r="F871" i="10" s="1"/>
  <c r="G871" i="10" s="1"/>
  <c r="E872" i="10"/>
  <c r="F872" i="10" s="1"/>
  <c r="G872" i="10" s="1"/>
  <c r="E874" i="10"/>
  <c r="F874" i="10" s="1"/>
  <c r="G874" i="10" s="1"/>
  <c r="H868" i="10"/>
  <c r="H869" i="10"/>
  <c r="E873" i="10"/>
  <c r="F873" i="10" s="1"/>
  <c r="G873" i="10" s="1"/>
  <c r="E875" i="10"/>
  <c r="F875" i="10" s="1"/>
  <c r="G875" i="10" s="1"/>
  <c r="H871" i="10"/>
  <c r="H870" i="10"/>
  <c r="E876" i="10"/>
  <c r="F876" i="10" s="1"/>
  <c r="G876" i="10" s="1"/>
  <c r="H872" i="10"/>
  <c r="H873" i="10"/>
  <c r="E877" i="10"/>
  <c r="F877" i="10" s="1"/>
  <c r="G877" i="10" s="1"/>
  <c r="E878" i="10"/>
  <c r="F878" i="10" s="1"/>
  <c r="G878" i="10" s="1"/>
  <c r="H875" i="10"/>
  <c r="H877" i="10"/>
  <c r="H874" i="10"/>
  <c r="E880" i="10"/>
  <c r="F880" i="10" s="1"/>
  <c r="G880" i="10" s="1"/>
  <c r="E879" i="10"/>
  <c r="F879" i="10" s="1"/>
  <c r="G879" i="10" s="1"/>
  <c r="E881" i="10"/>
  <c r="F881" i="10" s="1"/>
  <c r="G881" i="10" s="1"/>
  <c r="H876" i="10"/>
  <c r="H878" i="10"/>
  <c r="H879" i="10"/>
  <c r="E882" i="10"/>
  <c r="F882" i="10" s="1"/>
  <c r="G882" i="10" s="1"/>
  <c r="H881" i="10"/>
  <c r="E884" i="10"/>
  <c r="F884" i="10" s="1"/>
  <c r="G884" i="10" s="1"/>
  <c r="E883" i="10"/>
  <c r="F883" i="10" s="1"/>
  <c r="G883" i="10" s="1"/>
  <c r="E885" i="10"/>
  <c r="F885" i="10" s="1"/>
  <c r="G885" i="10" s="1"/>
  <c r="H880" i="10"/>
  <c r="H882" i="10"/>
  <c r="E886" i="10"/>
  <c r="F886" i="10" s="1"/>
  <c r="G886" i="10" s="1"/>
  <c r="H883" i="10"/>
  <c r="E887" i="10"/>
  <c r="F887" i="10" s="1"/>
  <c r="G887" i="10" s="1"/>
  <c r="E888" i="10"/>
  <c r="F888" i="10" s="1"/>
  <c r="G888" i="10" s="1"/>
  <c r="H884" i="10"/>
  <c r="E889" i="10"/>
  <c r="F889" i="10" s="1"/>
  <c r="G889" i="10" s="1"/>
  <c r="H885" i="10"/>
  <c r="E890" i="10"/>
  <c r="F890" i="10" s="1"/>
  <c r="G890" i="10" s="1"/>
  <c r="H887" i="10"/>
  <c r="H886" i="10"/>
  <c r="E891" i="10"/>
  <c r="F891" i="10" s="1"/>
  <c r="G891" i="10" s="1"/>
  <c r="E892" i="10"/>
  <c r="F892" i="10" s="1"/>
  <c r="G892" i="10" s="1"/>
  <c r="E893" i="10"/>
  <c r="F893" i="10" s="1"/>
  <c r="G893" i="10" s="1"/>
  <c r="H888" i="10"/>
  <c r="H889" i="10"/>
  <c r="H890" i="10"/>
  <c r="H891" i="10"/>
  <c r="E894" i="10"/>
  <c r="F894" i="10" s="1"/>
  <c r="G894" i="10" s="1"/>
  <c r="E896" i="10"/>
  <c r="F896" i="10" s="1"/>
  <c r="G896" i="10" s="1"/>
  <c r="E895" i="10"/>
  <c r="F895" i="10" s="1"/>
  <c r="G895" i="10" s="1"/>
  <c r="E897" i="10"/>
  <c r="F897" i="10" s="1"/>
  <c r="G897" i="10" s="1"/>
  <c r="H892" i="10"/>
  <c r="H893" i="10"/>
  <c r="E898" i="10"/>
  <c r="F898" i="10" s="1"/>
  <c r="G898" i="10" s="1"/>
  <c r="H895" i="10"/>
  <c r="E899" i="10"/>
  <c r="F899" i="10" s="1"/>
  <c r="G899" i="10" s="1"/>
  <c r="H894" i="10"/>
  <c r="H896" i="10"/>
  <c r="E900" i="10"/>
  <c r="F900" i="10" s="1"/>
  <c r="G900" i="10" s="1"/>
  <c r="H898" i="10"/>
  <c r="H897" i="10"/>
  <c r="E901" i="10"/>
  <c r="F901" i="10" s="1"/>
  <c r="G901" i="10" s="1"/>
  <c r="E902" i="10"/>
  <c r="F902" i="10" s="1"/>
  <c r="G902" i="10" s="1"/>
  <c r="H899" i="10"/>
  <c r="E904" i="10"/>
  <c r="F904" i="10" s="1"/>
  <c r="G904" i="10" s="1"/>
  <c r="E903" i="10"/>
  <c r="F903" i="10" s="1"/>
  <c r="G903" i="10" s="1"/>
  <c r="H900" i="10"/>
  <c r="E905" i="10"/>
  <c r="F905" i="10" s="1"/>
  <c r="G905" i="10" s="1"/>
  <c r="H901" i="10"/>
  <c r="E907" i="10"/>
  <c r="F907" i="10" s="1"/>
  <c r="G907" i="10" s="1"/>
  <c r="H902" i="10"/>
  <c r="E906" i="10"/>
  <c r="F906" i="10" s="1"/>
  <c r="G906" i="10" s="1"/>
  <c r="E908" i="10"/>
  <c r="F908" i="10" s="1"/>
  <c r="G908" i="10" s="1"/>
  <c r="H903" i="10"/>
  <c r="E909" i="10"/>
  <c r="F909" i="10" s="1"/>
  <c r="G909" i="10" s="1"/>
  <c r="H904" i="10"/>
  <c r="H905" i="10"/>
  <c r="E910" i="10"/>
  <c r="F910" i="10" s="1"/>
  <c r="G910" i="10" s="1"/>
  <c r="H906" i="10"/>
  <c r="E911" i="10"/>
  <c r="F911" i="10" s="1"/>
  <c r="G911" i="10" s="1"/>
  <c r="H907" i="10"/>
  <c r="E912" i="10"/>
  <c r="F912" i="10" s="1"/>
  <c r="G912" i="10" s="1"/>
  <c r="H908" i="10"/>
  <c r="H910" i="10"/>
  <c r="E913" i="10"/>
  <c r="F913" i="10" s="1"/>
  <c r="G913" i="10" s="1"/>
  <c r="E914" i="10"/>
  <c r="F914" i="10" s="1"/>
  <c r="G914" i="10" s="1"/>
  <c r="H909" i="10"/>
  <c r="E916" i="10"/>
  <c r="F916" i="10" s="1"/>
  <c r="G916" i="10" s="1"/>
  <c r="H912" i="10"/>
  <c r="H911" i="10"/>
  <c r="E915" i="10"/>
  <c r="F915" i="10" s="1"/>
  <c r="G915" i="10" s="1"/>
  <c r="E917" i="10"/>
  <c r="F917" i="10" s="1"/>
  <c r="G917" i="10" s="1"/>
  <c r="E918" i="10"/>
  <c r="F918" i="10" s="1"/>
  <c r="G918" i="10" s="1"/>
  <c r="H914" i="10"/>
  <c r="H916" i="10"/>
  <c r="H913" i="10"/>
  <c r="E920" i="10"/>
  <c r="F920" i="10" s="1"/>
  <c r="G920" i="10" s="1"/>
  <c r="H915" i="10"/>
  <c r="E919" i="10"/>
  <c r="F919" i="10" s="1"/>
  <c r="G919" i="10" s="1"/>
  <c r="E921" i="10"/>
  <c r="F921" i="10" s="1"/>
  <c r="G921" i="10" s="1"/>
  <c r="H917" i="10"/>
  <c r="E922" i="10"/>
  <c r="F922" i="10" s="1"/>
  <c r="G922" i="10" s="1"/>
  <c r="H918" i="10"/>
  <c r="H919" i="10"/>
  <c r="E924" i="10"/>
  <c r="F924" i="10" s="1"/>
  <c r="G924" i="10" s="1"/>
  <c r="E923" i="10"/>
  <c r="F923" i="10" s="1"/>
  <c r="G923" i="10" s="1"/>
  <c r="H920" i="10"/>
  <c r="E925" i="10"/>
  <c r="F925" i="10" s="1"/>
  <c r="G925" i="10" s="1"/>
  <c r="H921" i="10"/>
  <c r="H926" i="10"/>
  <c r="E927" i="10"/>
  <c r="F927" i="10" s="1"/>
  <c r="G927" i="10" s="1"/>
  <c r="E926" i="10"/>
  <c r="F926" i="10" s="1"/>
  <c r="G926" i="10" s="1"/>
  <c r="H922" i="10"/>
  <c r="E928" i="10"/>
  <c r="F928" i="10" s="1"/>
  <c r="G928" i="10" s="1"/>
  <c r="H923" i="10"/>
  <c r="E929" i="10"/>
  <c r="F929" i="10" s="1"/>
  <c r="G929" i="10" s="1"/>
  <c r="H924" i="10"/>
  <c r="H925" i="10"/>
  <c r="E931" i="10"/>
  <c r="F931" i="10" s="1"/>
  <c r="G931" i="10" s="1"/>
  <c r="H927" i="10"/>
  <c r="E930" i="10"/>
  <c r="F930" i="10" s="1"/>
  <c r="G930" i="10" s="1"/>
  <c r="E932" i="10"/>
  <c r="F932" i="10" s="1"/>
  <c r="G932" i="10" s="1"/>
  <c r="H928" i="10"/>
  <c r="H929" i="10"/>
  <c r="E933" i="10"/>
  <c r="F933" i="10" s="1"/>
  <c r="G933" i="10" s="1"/>
  <c r="H931" i="10"/>
  <c r="E934" i="10"/>
  <c r="F934" i="10" s="1"/>
  <c r="G934" i="10" s="1"/>
  <c r="E936" i="10"/>
  <c r="F936" i="10" s="1"/>
  <c r="G936" i="10" s="1"/>
  <c r="H930" i="10"/>
  <c r="E935" i="10"/>
  <c r="F935" i="10" s="1"/>
  <c r="G935" i="10" s="1"/>
  <c r="H932" i="10"/>
  <c r="E937" i="10"/>
  <c r="F937" i="10" s="1"/>
  <c r="G937" i="10" s="1"/>
  <c r="H933" i="10"/>
  <c r="E938" i="10"/>
  <c r="F938" i="10" s="1"/>
  <c r="G938" i="10" s="1"/>
  <c r="H934" i="10"/>
  <c r="E939" i="10"/>
  <c r="F939" i="10" s="1"/>
  <c r="G939" i="10" s="1"/>
  <c r="E940" i="10"/>
  <c r="F940" i="10" s="1"/>
  <c r="G940" i="10" s="1"/>
  <c r="H935" i="10"/>
  <c r="H936" i="10"/>
  <c r="E941" i="10"/>
  <c r="F941" i="10" s="1"/>
  <c r="G941" i="10" s="1"/>
  <c r="E942" i="10"/>
  <c r="F942" i="10" s="1"/>
  <c r="G942" i="10" s="1"/>
  <c r="H937" i="10"/>
  <c r="H938" i="10"/>
  <c r="H939" i="10"/>
  <c r="H940" i="10"/>
  <c r="E943" i="10"/>
  <c r="F943" i="10" s="1"/>
  <c r="G943" i="10" s="1"/>
  <c r="E944" i="10"/>
  <c r="F944" i="10" s="1"/>
  <c r="G944" i="10" s="1"/>
  <c r="E945" i="10"/>
  <c r="F945" i="10" s="1"/>
  <c r="G945" i="10" s="1"/>
  <c r="H942" i="10"/>
  <c r="H941" i="10"/>
  <c r="H944" i="10"/>
  <c r="E946" i="10"/>
  <c r="F946" i="10" s="1"/>
  <c r="G946" i="10" s="1"/>
  <c r="E948" i="10"/>
  <c r="F948" i="10" s="1"/>
  <c r="G948" i="10" s="1"/>
  <c r="H943" i="10"/>
  <c r="E947" i="10"/>
  <c r="F947" i="10" s="1"/>
  <c r="G947" i="10" s="1"/>
  <c r="H946" i="10"/>
  <c r="E949" i="10"/>
  <c r="F949" i="10" s="1"/>
  <c r="G949" i="10" s="1"/>
  <c r="H945" i="10"/>
  <c r="E951" i="10"/>
  <c r="F951" i="10" s="1"/>
  <c r="G951" i="10" s="1"/>
  <c r="E950" i="10"/>
  <c r="F950" i="10" s="1"/>
  <c r="G950" i="10" s="1"/>
  <c r="H947" i="10"/>
  <c r="H949" i="10"/>
  <c r="E953" i="10"/>
  <c r="F953" i="10" s="1"/>
  <c r="G953" i="10" s="1"/>
  <c r="H948" i="10"/>
  <c r="E952" i="10"/>
  <c r="F952" i="10" s="1"/>
  <c r="G952" i="10" s="1"/>
  <c r="E954" i="10"/>
  <c r="F954" i="10" s="1"/>
  <c r="G954" i="10" s="1"/>
  <c r="E955" i="10"/>
  <c r="F955" i="10" s="1"/>
  <c r="G955" i="10" s="1"/>
  <c r="H951" i="10"/>
  <c r="H950" i="10"/>
  <c r="E956" i="10"/>
  <c r="F956" i="10" s="1"/>
  <c r="G956" i="10" s="1"/>
  <c r="H953" i="10"/>
  <c r="E957" i="10"/>
  <c r="F957" i="10" s="1"/>
  <c r="G957" i="10" s="1"/>
  <c r="H952" i="10"/>
  <c r="E958" i="10"/>
  <c r="F958" i="10" s="1"/>
  <c r="G958" i="10" s="1"/>
  <c r="E959" i="10"/>
  <c r="F959" i="10" s="1"/>
  <c r="G959" i="10" s="1"/>
  <c r="H955" i="10"/>
  <c r="H954" i="10"/>
  <c r="E960" i="10"/>
  <c r="F960" i="10" s="1"/>
  <c r="G960" i="10" s="1"/>
  <c r="H957" i="10"/>
  <c r="H956" i="10"/>
  <c r="E961" i="10"/>
  <c r="F961" i="10" s="1"/>
  <c r="G961" i="10" s="1"/>
  <c r="E962" i="10"/>
  <c r="F962" i="10" s="1"/>
  <c r="G962" i="10" s="1"/>
  <c r="H958" i="10"/>
  <c r="E963" i="10"/>
  <c r="F963" i="10" s="1"/>
  <c r="G963" i="10" s="1"/>
  <c r="H959" i="10"/>
  <c r="E964" i="10"/>
  <c r="F964" i="10" s="1"/>
  <c r="G964" i="10" s="1"/>
  <c r="H960" i="10"/>
  <c r="E965" i="10"/>
  <c r="F965" i="10" s="1"/>
  <c r="G965" i="10" s="1"/>
  <c r="H961" i="10"/>
  <c r="E966" i="10"/>
  <c r="F966" i="10" s="1"/>
  <c r="G966" i="10" s="1"/>
  <c r="H962" i="10"/>
  <c r="H963" i="10"/>
  <c r="E968" i="10"/>
  <c r="F968" i="10" s="1"/>
  <c r="G968" i="10" s="1"/>
  <c r="E967" i="10"/>
  <c r="F967" i="10" s="1"/>
  <c r="G967" i="10" s="1"/>
  <c r="E969" i="10"/>
  <c r="F969" i="10" s="1"/>
  <c r="G969" i="10" s="1"/>
  <c r="H964" i="10"/>
  <c r="H965" i="10"/>
  <c r="E970" i="10"/>
  <c r="F970" i="10" s="1"/>
  <c r="G970" i="10" s="1"/>
  <c r="H966" i="10"/>
  <c r="E972" i="10"/>
  <c r="F972" i="10" s="1"/>
  <c r="G972" i="10" s="1"/>
  <c r="E971" i="10"/>
  <c r="F971" i="10" s="1"/>
  <c r="G971" i="10" s="1"/>
  <c r="H967" i="10"/>
  <c r="H968" i="10"/>
  <c r="E973" i="10"/>
  <c r="F973" i="10" s="1"/>
  <c r="G973" i="10" s="1"/>
  <c r="H969" i="10"/>
  <c r="H970" i="10"/>
  <c r="H971" i="10"/>
  <c r="E974" i="10"/>
  <c r="F974" i="10" s="1"/>
  <c r="G974" i="10" s="1"/>
  <c r="E975" i="10"/>
  <c r="F975" i="10" s="1"/>
  <c r="G975" i="10" s="1"/>
  <c r="E977" i="10"/>
  <c r="F977" i="10" s="1"/>
  <c r="G977" i="10" s="1"/>
  <c r="H973" i="10"/>
  <c r="H972" i="10"/>
  <c r="E976" i="10"/>
  <c r="F976" i="10" s="1"/>
  <c r="G976" i="10" s="1"/>
  <c r="E980" i="10"/>
  <c r="F980" i="10" s="1"/>
  <c r="G980" i="10" s="1"/>
  <c r="E979" i="10"/>
  <c r="F979" i="10" s="1"/>
  <c r="G979" i="10" s="1"/>
  <c r="H974" i="10"/>
  <c r="H977" i="10"/>
  <c r="H975" i="10"/>
  <c r="E978" i="10"/>
  <c r="F978" i="10" s="1"/>
  <c r="G978" i="10" s="1"/>
  <c r="E981" i="10"/>
  <c r="F981" i="10" s="1"/>
  <c r="G981" i="10" s="1"/>
  <c r="H978" i="10"/>
  <c r="H976" i="10"/>
  <c r="E982" i="10"/>
  <c r="F982" i="10" s="1"/>
  <c r="G982" i="10" s="1"/>
  <c r="E983" i="10"/>
  <c r="F983" i="10" s="1"/>
  <c r="G983" i="10" s="1"/>
  <c r="H979" i="10"/>
  <c r="E984" i="10"/>
  <c r="F984" i="10" s="1"/>
  <c r="G984" i="10" s="1"/>
  <c r="H980" i="10"/>
  <c r="H981" i="10"/>
  <c r="E986" i="10"/>
  <c r="F986" i="10" s="1"/>
  <c r="G986" i="10" s="1"/>
  <c r="H982" i="10"/>
  <c r="E985" i="10"/>
  <c r="F985" i="10" s="1"/>
  <c r="G985" i="10" s="1"/>
  <c r="E987" i="10"/>
  <c r="F987" i="10" s="1"/>
  <c r="G987" i="10" s="1"/>
  <c r="E988" i="10"/>
  <c r="F988" i="10" s="1"/>
  <c r="G988" i="10" s="1"/>
  <c r="H983" i="10"/>
  <c r="H984" i="10"/>
  <c r="E989" i="10"/>
  <c r="F989" i="10" s="1"/>
  <c r="G989" i="10" s="1"/>
  <c r="H985" i="10"/>
  <c r="H986" i="10"/>
  <c r="E991" i="10"/>
  <c r="F991" i="10" s="1"/>
  <c r="G991" i="10" s="1"/>
  <c r="E990" i="10"/>
  <c r="F990" i="10" s="1"/>
  <c r="G990" i="10" s="1"/>
  <c r="H988" i="10"/>
  <c r="H987" i="10"/>
  <c r="E992" i="10"/>
  <c r="F992" i="10" s="1"/>
  <c r="G992" i="10" s="1"/>
  <c r="E993" i="10"/>
  <c r="F993" i="10" s="1"/>
  <c r="G993" i="10" s="1"/>
  <c r="H990" i="10"/>
  <c r="H989" i="10"/>
  <c r="E994" i="10"/>
  <c r="F994" i="10" s="1"/>
  <c r="G994" i="10" s="1"/>
  <c r="E996" i="10"/>
  <c r="F996" i="10" s="1"/>
  <c r="G996" i="10" s="1"/>
  <c r="H992" i="10"/>
  <c r="H991" i="10"/>
  <c r="E998" i="10"/>
  <c r="F998" i="10" s="1"/>
  <c r="G998" i="10" s="1"/>
  <c r="H994" i="10"/>
  <c r="E995" i="10"/>
  <c r="F995" i="10" s="1"/>
  <c r="G995" i="10" s="1"/>
  <c r="H995" i="10"/>
  <c r="E997" i="10"/>
  <c r="F997" i="10" s="1"/>
  <c r="G997" i="10" s="1"/>
  <c r="H993" i="10"/>
  <c r="E1000" i="10"/>
  <c r="F1000" i="10" s="1"/>
  <c r="G1000" i="10" s="1"/>
  <c r="E999" i="10"/>
  <c r="F999" i="10" s="1"/>
  <c r="G999" i="10" s="1"/>
  <c r="E1001" i="10"/>
  <c r="F1001" i="10" s="1"/>
  <c r="G1001" i="10" s="1"/>
  <c r="H996" i="10"/>
  <c r="E1002" i="10"/>
  <c r="F1002" i="10" s="1"/>
  <c r="G1002" i="10" s="1"/>
  <c r="H998" i="10"/>
  <c r="E1003" i="10"/>
  <c r="F1003" i="10" s="1"/>
  <c r="G1003" i="10" s="1"/>
  <c r="H997" i="10"/>
  <c r="H999" i="10"/>
  <c r="E1004" i="10"/>
  <c r="F1004" i="10" s="1"/>
  <c r="G1004" i="10" s="1"/>
  <c r="E1005" i="10"/>
  <c r="F1005" i="10" s="1"/>
  <c r="G1005" i="10" s="1"/>
  <c r="H1000" i="10"/>
  <c r="H1001" i="10"/>
  <c r="E1006" i="10"/>
  <c r="F1006" i="10" s="1"/>
  <c r="G1006" i="10" s="1"/>
  <c r="E1007" i="10"/>
  <c r="F1007" i="10" s="1"/>
  <c r="G1007" i="10" s="1"/>
  <c r="H1002" i="10"/>
  <c r="H1003" i="10"/>
  <c r="E1008" i="10"/>
  <c r="F1008" i="10" s="1"/>
  <c r="G1008" i="10" s="1"/>
  <c r="H1012" i="10"/>
  <c r="H1010" i="10"/>
  <c r="H1006" i="10"/>
  <c r="H1008" i="10"/>
  <c r="H1004" i="10"/>
  <c r="H1009" i="10"/>
  <c r="E1012" i="10"/>
  <c r="F1012" i="10" s="1"/>
  <c r="G1012" i="10" s="1"/>
  <c r="J1012" i="8"/>
  <c r="N1012" i="8"/>
  <c r="L1013" i="8"/>
  <c r="I1013" i="8"/>
  <c r="K1013" i="8"/>
  <c r="J1014" i="8"/>
  <c r="D53" i="3" s="1"/>
  <c r="J1013" i="8" l="1"/>
  <c r="N1013" i="8"/>
</calcChain>
</file>

<file path=xl/sharedStrings.xml><?xml version="1.0" encoding="utf-8"?>
<sst xmlns="http://schemas.openxmlformats.org/spreadsheetml/2006/main" count="94" uniqueCount="69">
  <si>
    <t>Security</t>
  </si>
  <si>
    <t xml:space="preserve">EFFEGBB LX Equity                                               </t>
  </si>
  <si>
    <t>Start Date</t>
  </si>
  <si>
    <t>End Date</t>
  </si>
  <si>
    <t>Period</t>
  </si>
  <si>
    <t>D</t>
  </si>
  <si>
    <t>Currency</t>
  </si>
  <si>
    <t>EUR</t>
  </si>
  <si>
    <t>Date</t>
  </si>
  <si>
    <t>PX_LAST</t>
  </si>
  <si>
    <t>Eur_1M</t>
  </si>
  <si>
    <t>Eur_3M</t>
  </si>
  <si>
    <t>Eur_6M</t>
  </si>
  <si>
    <t>Eur_12M</t>
  </si>
  <si>
    <t>Swap(vs6M)_2Y</t>
  </si>
  <si>
    <t>Swap(vs6M)_3Y</t>
  </si>
  <si>
    <t>Swap(vs6M)_5Y</t>
  </si>
  <si>
    <t>Time to Maturity</t>
  </si>
  <si>
    <t>Rate0</t>
  </si>
  <si>
    <t>Rate 1</t>
  </si>
  <si>
    <t>T0</t>
  </si>
  <si>
    <t>T1</t>
  </si>
  <si>
    <t>Delta Rate</t>
  </si>
  <si>
    <t>Delta T</t>
  </si>
  <si>
    <t>Adjusted Rate</t>
  </si>
  <si>
    <r>
      <t>Act</t>
    </r>
    <r>
      <rPr>
        <b/>
        <vertAlign val="subscript"/>
        <sz val="11"/>
        <color theme="1"/>
        <rFont val="Calibri"/>
        <family val="2"/>
        <scheme val="minor"/>
      </rPr>
      <t>t,t-1</t>
    </r>
  </si>
  <si>
    <r>
      <t>Fund</t>
    </r>
    <r>
      <rPr>
        <b/>
        <vertAlign val="subscript"/>
        <sz val="11"/>
        <color theme="0"/>
        <rFont val="Calibri"/>
        <family val="2"/>
      </rPr>
      <t>t</t>
    </r>
  </si>
  <si>
    <r>
      <t>Fund</t>
    </r>
    <r>
      <rPr>
        <b/>
        <vertAlign val="subscript"/>
        <sz val="11"/>
        <color theme="1"/>
        <rFont val="Calibri"/>
        <family val="2"/>
      </rPr>
      <t>t</t>
    </r>
    <r>
      <rPr>
        <b/>
        <sz val="11"/>
        <color theme="1"/>
        <rFont val="Calibri"/>
        <family val="2"/>
      </rPr>
      <t>/Fund</t>
    </r>
    <r>
      <rPr>
        <b/>
        <vertAlign val="subscript"/>
        <sz val="11"/>
        <color theme="1"/>
        <rFont val="Calibri"/>
        <family val="2"/>
      </rPr>
      <t>t-1</t>
    </r>
  </si>
  <si>
    <r>
      <t>LN(Fund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/Fund</t>
    </r>
    <r>
      <rPr>
        <b/>
        <vertAlign val="subscript"/>
        <sz val="11"/>
        <color theme="1"/>
        <rFont val="Calibri"/>
        <family val="2"/>
        <scheme val="minor"/>
      </rPr>
      <t>t-1</t>
    </r>
    <r>
      <rPr>
        <b/>
        <sz val="11"/>
        <color theme="1"/>
        <rFont val="Calibri"/>
        <family val="2"/>
        <scheme val="minor"/>
      </rPr>
      <t>)</t>
    </r>
  </si>
  <si>
    <t>Realised Vol</t>
  </si>
  <si>
    <r>
      <t>W</t>
    </r>
    <r>
      <rPr>
        <b/>
        <vertAlign val="subscript"/>
        <sz val="11"/>
        <color theme="1"/>
        <rFont val="Calibri"/>
        <family val="2"/>
        <scheme val="minor"/>
      </rPr>
      <t>t</t>
    </r>
  </si>
  <si>
    <t>Index return</t>
  </si>
  <si>
    <t>Volatility (daily)</t>
  </si>
  <si>
    <t>Volatility (annualized)</t>
  </si>
  <si>
    <r>
      <t>Fund</t>
    </r>
    <r>
      <rPr>
        <b/>
        <vertAlign val="subscript"/>
        <sz val="11"/>
        <color theme="0"/>
        <rFont val="Calibri"/>
        <family val="2"/>
      </rPr>
      <t>t</t>
    </r>
    <r>
      <rPr>
        <b/>
        <sz val="11"/>
        <color theme="0"/>
        <rFont val="Calibri"/>
        <family val="2"/>
      </rPr>
      <t>/Fund</t>
    </r>
    <r>
      <rPr>
        <b/>
        <vertAlign val="subscript"/>
        <sz val="11"/>
        <color theme="0"/>
        <rFont val="Calibri"/>
        <family val="2"/>
      </rPr>
      <t>t-1</t>
    </r>
  </si>
  <si>
    <r>
      <t>W</t>
    </r>
    <r>
      <rPr>
        <vertAlign val="subscript"/>
        <sz val="11"/>
        <color theme="1"/>
        <rFont val="Calibri"/>
        <family val="2"/>
        <scheme val="minor"/>
      </rPr>
      <t>t</t>
    </r>
  </si>
  <si>
    <r>
      <t>Index</t>
    </r>
    <r>
      <rPr>
        <b/>
        <vertAlign val="subscript"/>
        <sz val="11"/>
        <color theme="1"/>
        <rFont val="Calibri"/>
        <family val="2"/>
        <scheme val="minor"/>
      </rPr>
      <t>t</t>
    </r>
  </si>
  <si>
    <t>Index</t>
  </si>
  <si>
    <t>Rate</t>
  </si>
  <si>
    <t>T</t>
  </si>
  <si>
    <t>S</t>
  </si>
  <si>
    <t>Volatility</t>
  </si>
  <si>
    <t>d1</t>
  </si>
  <si>
    <t>d2</t>
  </si>
  <si>
    <t>C</t>
  </si>
  <si>
    <t>Fair Price</t>
  </si>
  <si>
    <t>d</t>
  </si>
  <si>
    <t>m</t>
  </si>
  <si>
    <t>gamma</t>
  </si>
  <si>
    <t>n</t>
  </si>
  <si>
    <t>conv</t>
  </si>
  <si>
    <t>CA</t>
  </si>
  <si>
    <t>MaxW</t>
  </si>
  <si>
    <t>Target Vol</t>
  </si>
  <si>
    <t>Maturity</t>
  </si>
  <si>
    <t>Strike price</t>
  </si>
  <si>
    <t>Euribor 1M</t>
  </si>
  <si>
    <r>
      <t>r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(estimate)</t>
    </r>
  </si>
  <si>
    <r>
      <rPr>
        <b/>
        <sz val="11"/>
        <color theme="1"/>
        <rFont val="Aptos Narrow"/>
        <family val="2"/>
      </rPr>
      <t>σ</t>
    </r>
    <r>
      <rPr>
        <b/>
        <vertAlign val="subscript"/>
        <sz val="11"/>
        <color theme="1"/>
        <rFont val="Aptos Narrow"/>
        <family val="2"/>
      </rPr>
      <t>year</t>
    </r>
    <r>
      <rPr>
        <b/>
        <sz val="11"/>
        <color theme="1"/>
        <rFont val="Aptos Narrow"/>
        <family val="2"/>
      </rPr>
      <t>/σ</t>
    </r>
    <r>
      <rPr>
        <b/>
        <vertAlign val="subscript"/>
        <sz val="11"/>
        <color theme="1"/>
        <rFont val="Aptos Narrow"/>
        <family val="2"/>
      </rPr>
      <t>day</t>
    </r>
  </si>
  <si>
    <t>Greeks (as of 2014-04-14)</t>
  </si>
  <si>
    <t>Delta</t>
  </si>
  <si>
    <t>Gamma</t>
  </si>
  <si>
    <t>Vega</t>
  </si>
  <si>
    <t>Rho</t>
  </si>
  <si>
    <t>Sample Log Return</t>
  </si>
  <si>
    <t>Rank</t>
  </si>
  <si>
    <t>Percentile</t>
  </si>
  <si>
    <t>Theoretical Z-score</t>
  </si>
  <si>
    <t>Data Z-score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</si>
</sst>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;@"/>
    <numFmt numFmtId="165" formatCode="0.000"/>
    <numFmt numFmtId="166" formatCode="0.0000"/>
    <numFmt numFmtId="167" formatCode="0.0"/>
    <numFmt numFmtId="168" formatCode="0.00000"/>
  </numFmts>
  <fonts count="1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vertAlign val="subscript"/>
      <sz val="11"/>
      <color theme="0"/>
      <name val="Calibri"/>
      <family val="2"/>
    </font>
    <font>
      <b/>
      <sz val="11"/>
      <color theme="0"/>
      <name val="Calibri"/>
      <family val="2"/>
    </font>
    <font>
      <b/>
      <vertAlign val="subscript"/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11"/>
      <color theme="1"/>
      <name val="Aptos Narrow"/>
      <family val="2"/>
    </font>
    <font>
      <b/>
      <vertAlign val="subscript"/>
      <sz val="11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22" fontId="2" fillId="0" borderId="0"/>
  </cellStyleXfs>
  <cellXfs count="82">
    <xf numFmtId="0" fontId="0" fillId="0" borderId="0" xfId="0"/>
    <xf numFmtId="164" fontId="0" fillId="0" borderId="0" xfId="0" applyNumberFormat="1"/>
    <xf numFmtId="22" fontId="2" fillId="0" borderId="0" xfId="1"/>
    <xf numFmtId="14" fontId="0" fillId="0" borderId="0" xfId="0" applyNumberFormat="1"/>
    <xf numFmtId="2" fontId="0" fillId="0" borderId="0" xfId="0" applyNumberFormat="1"/>
    <xf numFmtId="165" fontId="0" fillId="0" borderId="0" xfId="0" applyNumberFormat="1"/>
    <xf numFmtId="164" fontId="0" fillId="0" borderId="2" xfId="0" applyNumberFormat="1" applyBorder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0" fontId="3" fillId="0" borderId="1" xfId="0" applyFont="1" applyBorder="1" applyAlignment="1">
      <alignment vertical="center"/>
    </xf>
    <xf numFmtId="2" fontId="0" fillId="0" borderId="4" xfId="0" applyNumberFormat="1" applyBorder="1"/>
    <xf numFmtId="165" fontId="0" fillId="0" borderId="4" xfId="0" applyNumberFormat="1" applyBorder="1"/>
    <xf numFmtId="166" fontId="0" fillId="0" borderId="4" xfId="0" applyNumberFormat="1" applyBorder="1"/>
    <xf numFmtId="164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5" xfId="0" applyBorder="1"/>
    <xf numFmtId="0" fontId="0" fillId="0" borderId="7" xfId="0" applyBorder="1"/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0" fillId="2" borderId="0" xfId="0" applyNumberFormat="1" applyFill="1"/>
    <xf numFmtId="0" fontId="3" fillId="0" borderId="9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3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top"/>
    </xf>
    <xf numFmtId="164" fontId="0" fillId="0" borderId="5" xfId="0" applyNumberFormat="1" applyBorder="1"/>
    <xf numFmtId="0" fontId="3" fillId="0" borderId="10" xfId="0" applyFont="1" applyBorder="1"/>
    <xf numFmtId="0" fontId="3" fillId="0" borderId="11" xfId="0" applyFont="1" applyBorder="1"/>
    <xf numFmtId="164" fontId="3" fillId="0" borderId="11" xfId="0" applyNumberFormat="1" applyFont="1" applyBorder="1"/>
    <xf numFmtId="0" fontId="3" fillId="0" borderId="12" xfId="0" applyFont="1" applyBorder="1"/>
    <xf numFmtId="2" fontId="0" fillId="0" borderId="6" xfId="0" applyNumberFormat="1" applyBorder="1"/>
    <xf numFmtId="0" fontId="0" fillId="0" borderId="13" xfId="0" applyBorder="1"/>
    <xf numFmtId="165" fontId="0" fillId="0" borderId="7" xfId="0" applyNumberFormat="1" applyBorder="1"/>
    <xf numFmtId="165" fontId="0" fillId="0" borderId="6" xfId="0" applyNumberFormat="1" applyBorder="1"/>
    <xf numFmtId="164" fontId="0" fillId="2" borderId="0" xfId="0" applyNumberFormat="1" applyFill="1"/>
    <xf numFmtId="0" fontId="0" fillId="2" borderId="0" xfId="0" applyFill="1"/>
    <xf numFmtId="166" fontId="0" fillId="2" borderId="4" xfId="0" applyNumberFormat="1" applyFill="1" applyBorder="1"/>
    <xf numFmtId="165" fontId="0" fillId="2" borderId="4" xfId="0" applyNumberFormat="1" applyFill="1" applyBorder="1"/>
    <xf numFmtId="166" fontId="0" fillId="0" borderId="5" xfId="0" applyNumberFormat="1" applyBorder="1"/>
    <xf numFmtId="167" fontId="0" fillId="0" borderId="6" xfId="0" applyNumberFormat="1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2" fontId="0" fillId="0" borderId="17" xfId="0" applyNumberFormat="1" applyBorder="1"/>
    <xf numFmtId="168" fontId="0" fillId="0" borderId="17" xfId="0" applyNumberFormat="1" applyBorder="1"/>
    <xf numFmtId="0" fontId="0" fillId="0" borderId="17" xfId="0" applyBorder="1"/>
    <xf numFmtId="165" fontId="0" fillId="0" borderId="17" xfId="0" applyNumberFormat="1" applyBorder="1"/>
    <xf numFmtId="166" fontId="0" fillId="0" borderId="17" xfId="0" applyNumberFormat="1" applyBorder="1"/>
    <xf numFmtId="164" fontId="0" fillId="0" borderId="24" xfId="0" applyNumberFormat="1" applyBorder="1"/>
    <xf numFmtId="164" fontId="0" fillId="0" borderId="19" xfId="0" applyNumberFormat="1" applyBorder="1"/>
    <xf numFmtId="2" fontId="0" fillId="0" borderId="20" xfId="0" applyNumberFormat="1" applyBorder="1"/>
    <xf numFmtId="165" fontId="0" fillId="0" borderId="20" xfId="0" applyNumberFormat="1" applyBorder="1"/>
    <xf numFmtId="166" fontId="0" fillId="0" borderId="20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164" fontId="0" fillId="0" borderId="3" xfId="0" applyNumberFormat="1" applyBorder="1"/>
    <xf numFmtId="2" fontId="0" fillId="0" borderId="8" xfId="0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165" fontId="0" fillId="0" borderId="21" xfId="0" applyNumberFormat="1" applyBorder="1"/>
    <xf numFmtId="165" fontId="0" fillId="0" borderId="22" xfId="0" applyNumberFormat="1" applyBorder="1"/>
    <xf numFmtId="165" fontId="0" fillId="0" borderId="8" xfId="0" applyNumberFormat="1" applyBorder="1"/>
    <xf numFmtId="0" fontId="8" fillId="0" borderId="1" xfId="0" applyFont="1" applyBorder="1" applyAlignment="1">
      <alignment horizontal="center" vertical="top"/>
    </xf>
    <xf numFmtId="166" fontId="0" fillId="0" borderId="22" xfId="0" applyNumberFormat="1" applyBorder="1"/>
    <xf numFmtId="166" fontId="0" fillId="0" borderId="8" xfId="0" applyNumberFormat="1" applyBorder="1"/>
    <xf numFmtId="2" fontId="0" fillId="0" borderId="23" xfId="0" applyNumberFormat="1" applyBorder="1"/>
    <xf numFmtId="0" fontId="0" fillId="0" borderId="23" xfId="0" applyBorder="1"/>
    <xf numFmtId="0" fontId="6" fillId="3" borderId="25" xfId="0" applyFont="1" applyFill="1" applyBorder="1"/>
    <xf numFmtId="0" fontId="6" fillId="3" borderId="29" xfId="0" applyFont="1" applyFill="1" applyBorder="1"/>
    <xf numFmtId="0" fontId="6" fillId="3" borderId="28" xfId="0" applyFont="1" applyFill="1" applyBorder="1"/>
    <xf numFmtId="166" fontId="0" fillId="0" borderId="7" xfId="0" applyNumberFormat="1" applyBorder="1"/>
    <xf numFmtId="167" fontId="0" fillId="0" borderId="5" xfId="0" applyNumberFormat="1" applyBorder="1"/>
    <xf numFmtId="0" fontId="0" fillId="0" borderId="14" xfId="0" applyBorder="1"/>
    <xf numFmtId="2" fontId="0" fillId="2" borderId="4" xfId="0" applyNumberFormat="1" applyFill="1" applyBorder="1"/>
    <xf numFmtId="0" fontId="0" fillId="2" borderId="4" xfId="0" applyFill="1" applyBorder="1"/>
    <xf numFmtId="164" fontId="0" fillId="2" borderId="4" xfId="0" applyNumberFormat="1" applyFill="1" applyBorder="1"/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</cellXfs>
  <cellStyles count="2">
    <cellStyle name="blp_datetime" xfId="1" xr:uid="{0D387C16-8BE1-42D9-9C2B-E9AAB05C71EF}"/>
    <cellStyle name="Normal" xfId="0" builtinId="0"/>
  </cellStyles>
  <dxfs count="62"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numFmt numFmtId="164" formatCode="yyyy\-mm\-dd;@"/>
      <border diagonalUp="0" diagonalDown="0">
        <left style="thin">
          <color indexed="64"/>
        </left>
        <right/>
        <top/>
        <bottom/>
        <vertical/>
        <horizontal/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"/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"/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00"/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yyyy\-mm\-dd;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numFmt numFmtId="166" formatCode="0.0000"/>
    </dxf>
    <dxf>
      <numFmt numFmtId="165" formatCode="0.000"/>
    </dxf>
    <dxf>
      <numFmt numFmtId="2" formatCode="0.00"/>
    </dxf>
    <dxf>
      <numFmt numFmtId="165" formatCode="0.000"/>
    </dxf>
    <dxf>
      <numFmt numFmtId="165" formatCode="0.000"/>
    </dxf>
    <dxf>
      <numFmt numFmtId="166" formatCode="0.0000"/>
    </dxf>
    <dxf>
      <numFmt numFmtId="2" formatCode="0.00"/>
    </dxf>
    <dxf>
      <numFmt numFmtId="165" formatCode="0.000"/>
    </dxf>
    <dxf>
      <numFmt numFmtId="165" formatCode="0.000"/>
    </dxf>
    <dxf>
      <numFmt numFmtId="2" formatCode="0.00"/>
    </dxf>
    <dxf>
      <numFmt numFmtId="164" formatCode="yyyy\-mm\-dd;@"/>
      <border diagonalUp="0" diagonalDown="0">
        <left style="thin">
          <color indexed="64"/>
        </left>
        <right/>
        <top/>
        <bottom/>
        <vertical/>
        <horizontal/>
      </border>
    </dxf>
    <dxf>
      <border>
        <bottom style="thin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numFmt numFmtId="2" formatCode="0.00"/>
    </dxf>
    <dxf>
      <numFmt numFmtId="165" formatCode="0.000"/>
    </dxf>
    <dxf>
      <numFmt numFmtId="166" formatCode="0.0000"/>
    </dxf>
    <dxf>
      <numFmt numFmtId="166" formatCode="0.0000"/>
    </dxf>
    <dxf>
      <numFmt numFmtId="166" formatCode="0.0000"/>
    </dxf>
    <dxf>
      <numFmt numFmtId="2" formatCode="0.00"/>
    </dxf>
    <dxf>
      <numFmt numFmtId="164" formatCode="yyyy\-mm\-dd;@"/>
    </dxf>
    <dxf>
      <border outline="0">
        <left style="thin">
          <color indexed="64"/>
        </left>
        <right style="thin">
          <color indexed="64"/>
        </right>
        <top style="thin">
          <color auto="1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65" formatCode="0.000"/>
    </dxf>
    <dxf>
      <numFmt numFmtId="165" formatCode="0.000"/>
    </dxf>
    <dxf>
      <numFmt numFmtId="2" formatCode="0.00"/>
    </dxf>
    <dxf>
      <numFmt numFmtId="169" formatCode="m/d/yyyy"/>
      <border diagonalUp="0" diagonalDown="0">
        <left style="thin">
          <color indexed="64"/>
        </left>
        <right/>
        <top/>
        <bottom/>
        <vertical/>
        <horizontal/>
      </border>
    </dxf>
    <dxf>
      <border>
        <bottom style="thin">
          <color indexed="64"/>
        </bottom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65" formatCode="0.000"/>
      <border diagonalUp="0" diagonalDown="0">
        <left/>
        <right style="thin">
          <color indexed="64"/>
        </right>
        <vertical/>
      </border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4" formatCode="yyyy\-mm\-dd;@"/>
      <border diagonalUp="0" diagonalDown="0">
        <left style="thin">
          <color indexed="64"/>
        </left>
        <right/>
        <vertic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89280028521025E-2"/>
          <c:y val="5.9768168159813034E-2"/>
          <c:w val="0.86741743347655298"/>
          <c:h val="0.88558345737577193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Volatility!$B$118:$B$1129</c:f>
              <c:numCache>
                <c:formatCode>yyyy\-mm\-dd;@</c:formatCode>
                <c:ptCount val="1012"/>
                <c:pt idx="0">
                  <c:v>41743</c:v>
                </c:pt>
                <c:pt idx="1">
                  <c:v>41744</c:v>
                </c:pt>
                <c:pt idx="2">
                  <c:v>41745</c:v>
                </c:pt>
                <c:pt idx="3">
                  <c:v>41746</c:v>
                </c:pt>
                <c:pt idx="4">
                  <c:v>41751</c:v>
                </c:pt>
                <c:pt idx="5">
                  <c:v>41752</c:v>
                </c:pt>
                <c:pt idx="6">
                  <c:v>41753</c:v>
                </c:pt>
                <c:pt idx="7">
                  <c:v>41754</c:v>
                </c:pt>
                <c:pt idx="8">
                  <c:v>41757</c:v>
                </c:pt>
                <c:pt idx="9">
                  <c:v>41758</c:v>
                </c:pt>
                <c:pt idx="10">
                  <c:v>41759</c:v>
                </c:pt>
                <c:pt idx="11">
                  <c:v>41761</c:v>
                </c:pt>
                <c:pt idx="12">
                  <c:v>41764</c:v>
                </c:pt>
                <c:pt idx="13">
                  <c:v>41765</c:v>
                </c:pt>
                <c:pt idx="14">
                  <c:v>41766</c:v>
                </c:pt>
                <c:pt idx="15">
                  <c:v>41767</c:v>
                </c:pt>
                <c:pt idx="16">
                  <c:v>41768</c:v>
                </c:pt>
                <c:pt idx="17">
                  <c:v>41771</c:v>
                </c:pt>
                <c:pt idx="18">
                  <c:v>41772</c:v>
                </c:pt>
                <c:pt idx="19">
                  <c:v>41773</c:v>
                </c:pt>
                <c:pt idx="20">
                  <c:v>41774</c:v>
                </c:pt>
                <c:pt idx="21">
                  <c:v>41775</c:v>
                </c:pt>
                <c:pt idx="22">
                  <c:v>41778</c:v>
                </c:pt>
                <c:pt idx="23">
                  <c:v>41779</c:v>
                </c:pt>
                <c:pt idx="24">
                  <c:v>41780</c:v>
                </c:pt>
                <c:pt idx="25">
                  <c:v>41781</c:v>
                </c:pt>
                <c:pt idx="26">
                  <c:v>41782</c:v>
                </c:pt>
                <c:pt idx="27">
                  <c:v>41785</c:v>
                </c:pt>
                <c:pt idx="28">
                  <c:v>41786</c:v>
                </c:pt>
                <c:pt idx="29">
                  <c:v>41787</c:v>
                </c:pt>
                <c:pt idx="30">
                  <c:v>41789</c:v>
                </c:pt>
                <c:pt idx="31">
                  <c:v>41792</c:v>
                </c:pt>
                <c:pt idx="32">
                  <c:v>41793</c:v>
                </c:pt>
                <c:pt idx="33">
                  <c:v>41794</c:v>
                </c:pt>
                <c:pt idx="34">
                  <c:v>41795</c:v>
                </c:pt>
                <c:pt idx="35">
                  <c:v>41796</c:v>
                </c:pt>
                <c:pt idx="36">
                  <c:v>41800</c:v>
                </c:pt>
                <c:pt idx="37">
                  <c:v>41801</c:v>
                </c:pt>
                <c:pt idx="38">
                  <c:v>41802</c:v>
                </c:pt>
                <c:pt idx="39">
                  <c:v>41803</c:v>
                </c:pt>
                <c:pt idx="40">
                  <c:v>41806</c:v>
                </c:pt>
                <c:pt idx="41">
                  <c:v>41807</c:v>
                </c:pt>
                <c:pt idx="42">
                  <c:v>41808</c:v>
                </c:pt>
                <c:pt idx="43">
                  <c:v>41809</c:v>
                </c:pt>
                <c:pt idx="44">
                  <c:v>41810</c:v>
                </c:pt>
                <c:pt idx="45">
                  <c:v>41814</c:v>
                </c:pt>
                <c:pt idx="46">
                  <c:v>41815</c:v>
                </c:pt>
                <c:pt idx="47">
                  <c:v>41816</c:v>
                </c:pt>
                <c:pt idx="48">
                  <c:v>41817</c:v>
                </c:pt>
                <c:pt idx="49">
                  <c:v>41820</c:v>
                </c:pt>
                <c:pt idx="50">
                  <c:v>41821</c:v>
                </c:pt>
                <c:pt idx="51">
                  <c:v>41822</c:v>
                </c:pt>
                <c:pt idx="52">
                  <c:v>41823</c:v>
                </c:pt>
                <c:pt idx="53">
                  <c:v>41824</c:v>
                </c:pt>
                <c:pt idx="54">
                  <c:v>41827</c:v>
                </c:pt>
                <c:pt idx="55">
                  <c:v>41828</c:v>
                </c:pt>
                <c:pt idx="56">
                  <c:v>41829</c:v>
                </c:pt>
                <c:pt idx="57">
                  <c:v>41830</c:v>
                </c:pt>
                <c:pt idx="58">
                  <c:v>41831</c:v>
                </c:pt>
                <c:pt idx="59">
                  <c:v>41834</c:v>
                </c:pt>
                <c:pt idx="60">
                  <c:v>41835</c:v>
                </c:pt>
                <c:pt idx="61">
                  <c:v>41836</c:v>
                </c:pt>
                <c:pt idx="62">
                  <c:v>41837</c:v>
                </c:pt>
                <c:pt idx="63">
                  <c:v>41838</c:v>
                </c:pt>
                <c:pt idx="64">
                  <c:v>41841</c:v>
                </c:pt>
                <c:pt idx="65">
                  <c:v>41842</c:v>
                </c:pt>
                <c:pt idx="66">
                  <c:v>41843</c:v>
                </c:pt>
                <c:pt idx="67">
                  <c:v>41844</c:v>
                </c:pt>
                <c:pt idx="68">
                  <c:v>41845</c:v>
                </c:pt>
                <c:pt idx="69">
                  <c:v>41848</c:v>
                </c:pt>
                <c:pt idx="70">
                  <c:v>41849</c:v>
                </c:pt>
                <c:pt idx="71">
                  <c:v>41850</c:v>
                </c:pt>
                <c:pt idx="72">
                  <c:v>41851</c:v>
                </c:pt>
                <c:pt idx="73">
                  <c:v>41852</c:v>
                </c:pt>
                <c:pt idx="74">
                  <c:v>41855</c:v>
                </c:pt>
                <c:pt idx="75">
                  <c:v>41856</c:v>
                </c:pt>
                <c:pt idx="76">
                  <c:v>41857</c:v>
                </c:pt>
                <c:pt idx="77">
                  <c:v>41858</c:v>
                </c:pt>
                <c:pt idx="78">
                  <c:v>41859</c:v>
                </c:pt>
                <c:pt idx="79">
                  <c:v>41862</c:v>
                </c:pt>
                <c:pt idx="80">
                  <c:v>41863</c:v>
                </c:pt>
                <c:pt idx="81">
                  <c:v>41864</c:v>
                </c:pt>
                <c:pt idx="82">
                  <c:v>41865</c:v>
                </c:pt>
                <c:pt idx="83">
                  <c:v>41869</c:v>
                </c:pt>
                <c:pt idx="84">
                  <c:v>41870</c:v>
                </c:pt>
                <c:pt idx="85">
                  <c:v>41871</c:v>
                </c:pt>
                <c:pt idx="86">
                  <c:v>41872</c:v>
                </c:pt>
                <c:pt idx="87">
                  <c:v>41873</c:v>
                </c:pt>
                <c:pt idx="88">
                  <c:v>41876</c:v>
                </c:pt>
                <c:pt idx="89">
                  <c:v>41877</c:v>
                </c:pt>
                <c:pt idx="90">
                  <c:v>41878</c:v>
                </c:pt>
                <c:pt idx="91">
                  <c:v>41879</c:v>
                </c:pt>
                <c:pt idx="92">
                  <c:v>41880</c:v>
                </c:pt>
                <c:pt idx="93">
                  <c:v>41883</c:v>
                </c:pt>
                <c:pt idx="94">
                  <c:v>41884</c:v>
                </c:pt>
                <c:pt idx="95">
                  <c:v>41885</c:v>
                </c:pt>
                <c:pt idx="96">
                  <c:v>41886</c:v>
                </c:pt>
                <c:pt idx="97">
                  <c:v>41887</c:v>
                </c:pt>
                <c:pt idx="98">
                  <c:v>41890</c:v>
                </c:pt>
                <c:pt idx="99">
                  <c:v>41891</c:v>
                </c:pt>
                <c:pt idx="100">
                  <c:v>41892</c:v>
                </c:pt>
                <c:pt idx="101">
                  <c:v>41893</c:v>
                </c:pt>
                <c:pt idx="102">
                  <c:v>41894</c:v>
                </c:pt>
                <c:pt idx="103">
                  <c:v>41897</c:v>
                </c:pt>
                <c:pt idx="104">
                  <c:v>41898</c:v>
                </c:pt>
                <c:pt idx="105">
                  <c:v>41899</c:v>
                </c:pt>
                <c:pt idx="106">
                  <c:v>41900</c:v>
                </c:pt>
                <c:pt idx="107">
                  <c:v>41901</c:v>
                </c:pt>
                <c:pt idx="108">
                  <c:v>41904</c:v>
                </c:pt>
                <c:pt idx="109">
                  <c:v>41905</c:v>
                </c:pt>
                <c:pt idx="110">
                  <c:v>41906</c:v>
                </c:pt>
                <c:pt idx="111">
                  <c:v>41907</c:v>
                </c:pt>
                <c:pt idx="112">
                  <c:v>41908</c:v>
                </c:pt>
                <c:pt idx="113">
                  <c:v>41911</c:v>
                </c:pt>
                <c:pt idx="114">
                  <c:v>41912</c:v>
                </c:pt>
                <c:pt idx="115">
                  <c:v>41913</c:v>
                </c:pt>
                <c:pt idx="116">
                  <c:v>41914</c:v>
                </c:pt>
                <c:pt idx="117">
                  <c:v>41915</c:v>
                </c:pt>
                <c:pt idx="118">
                  <c:v>41918</c:v>
                </c:pt>
                <c:pt idx="119">
                  <c:v>41919</c:v>
                </c:pt>
                <c:pt idx="120">
                  <c:v>41920</c:v>
                </c:pt>
                <c:pt idx="121">
                  <c:v>41921</c:v>
                </c:pt>
                <c:pt idx="122">
                  <c:v>41922</c:v>
                </c:pt>
                <c:pt idx="123">
                  <c:v>41925</c:v>
                </c:pt>
                <c:pt idx="124">
                  <c:v>41926</c:v>
                </c:pt>
                <c:pt idx="125">
                  <c:v>41927</c:v>
                </c:pt>
                <c:pt idx="126">
                  <c:v>41928</c:v>
                </c:pt>
                <c:pt idx="127">
                  <c:v>41929</c:v>
                </c:pt>
                <c:pt idx="128">
                  <c:v>41932</c:v>
                </c:pt>
                <c:pt idx="129">
                  <c:v>41933</c:v>
                </c:pt>
                <c:pt idx="130">
                  <c:v>41934</c:v>
                </c:pt>
                <c:pt idx="131">
                  <c:v>41935</c:v>
                </c:pt>
                <c:pt idx="132">
                  <c:v>41936</c:v>
                </c:pt>
                <c:pt idx="133">
                  <c:v>41939</c:v>
                </c:pt>
                <c:pt idx="134">
                  <c:v>41940</c:v>
                </c:pt>
                <c:pt idx="135">
                  <c:v>41941</c:v>
                </c:pt>
                <c:pt idx="136">
                  <c:v>41942</c:v>
                </c:pt>
                <c:pt idx="137">
                  <c:v>41943</c:v>
                </c:pt>
                <c:pt idx="138">
                  <c:v>41946</c:v>
                </c:pt>
                <c:pt idx="139">
                  <c:v>41947</c:v>
                </c:pt>
                <c:pt idx="140">
                  <c:v>41948</c:v>
                </c:pt>
                <c:pt idx="141">
                  <c:v>41949</c:v>
                </c:pt>
                <c:pt idx="142">
                  <c:v>41950</c:v>
                </c:pt>
                <c:pt idx="143">
                  <c:v>41953</c:v>
                </c:pt>
                <c:pt idx="144">
                  <c:v>41954</c:v>
                </c:pt>
                <c:pt idx="145">
                  <c:v>41955</c:v>
                </c:pt>
                <c:pt idx="146">
                  <c:v>41956</c:v>
                </c:pt>
                <c:pt idx="147">
                  <c:v>41957</c:v>
                </c:pt>
                <c:pt idx="148">
                  <c:v>41960</c:v>
                </c:pt>
                <c:pt idx="149">
                  <c:v>41961</c:v>
                </c:pt>
                <c:pt idx="150">
                  <c:v>41962</c:v>
                </c:pt>
                <c:pt idx="151">
                  <c:v>41963</c:v>
                </c:pt>
                <c:pt idx="152">
                  <c:v>41964</c:v>
                </c:pt>
                <c:pt idx="153">
                  <c:v>41967</c:v>
                </c:pt>
                <c:pt idx="154">
                  <c:v>41968</c:v>
                </c:pt>
                <c:pt idx="155">
                  <c:v>41969</c:v>
                </c:pt>
                <c:pt idx="156">
                  <c:v>41970</c:v>
                </c:pt>
                <c:pt idx="157">
                  <c:v>41971</c:v>
                </c:pt>
                <c:pt idx="158">
                  <c:v>41974</c:v>
                </c:pt>
                <c:pt idx="159">
                  <c:v>41975</c:v>
                </c:pt>
                <c:pt idx="160">
                  <c:v>41976</c:v>
                </c:pt>
                <c:pt idx="161">
                  <c:v>41977</c:v>
                </c:pt>
                <c:pt idx="162">
                  <c:v>41978</c:v>
                </c:pt>
                <c:pt idx="163">
                  <c:v>41981</c:v>
                </c:pt>
                <c:pt idx="164">
                  <c:v>41982</c:v>
                </c:pt>
                <c:pt idx="165">
                  <c:v>41983</c:v>
                </c:pt>
                <c:pt idx="166">
                  <c:v>41984</c:v>
                </c:pt>
                <c:pt idx="167">
                  <c:v>41985</c:v>
                </c:pt>
                <c:pt idx="168">
                  <c:v>41988</c:v>
                </c:pt>
                <c:pt idx="169">
                  <c:v>41989</c:v>
                </c:pt>
                <c:pt idx="170">
                  <c:v>41990</c:v>
                </c:pt>
                <c:pt idx="171">
                  <c:v>41991</c:v>
                </c:pt>
                <c:pt idx="172">
                  <c:v>41992</c:v>
                </c:pt>
                <c:pt idx="173">
                  <c:v>41995</c:v>
                </c:pt>
                <c:pt idx="174">
                  <c:v>41996</c:v>
                </c:pt>
                <c:pt idx="175">
                  <c:v>42002</c:v>
                </c:pt>
                <c:pt idx="176">
                  <c:v>42003</c:v>
                </c:pt>
                <c:pt idx="177">
                  <c:v>42004</c:v>
                </c:pt>
                <c:pt idx="178">
                  <c:v>42006</c:v>
                </c:pt>
                <c:pt idx="179">
                  <c:v>42009</c:v>
                </c:pt>
                <c:pt idx="180">
                  <c:v>42010</c:v>
                </c:pt>
                <c:pt idx="181">
                  <c:v>42011</c:v>
                </c:pt>
                <c:pt idx="182">
                  <c:v>42012</c:v>
                </c:pt>
                <c:pt idx="183">
                  <c:v>42013</c:v>
                </c:pt>
                <c:pt idx="184">
                  <c:v>42016</c:v>
                </c:pt>
                <c:pt idx="185">
                  <c:v>42017</c:v>
                </c:pt>
                <c:pt idx="186">
                  <c:v>42018</c:v>
                </c:pt>
                <c:pt idx="187">
                  <c:v>42019</c:v>
                </c:pt>
                <c:pt idx="188">
                  <c:v>42020</c:v>
                </c:pt>
                <c:pt idx="189">
                  <c:v>42023</c:v>
                </c:pt>
                <c:pt idx="190">
                  <c:v>42024</c:v>
                </c:pt>
                <c:pt idx="191">
                  <c:v>42025</c:v>
                </c:pt>
                <c:pt idx="192">
                  <c:v>42026</c:v>
                </c:pt>
                <c:pt idx="193">
                  <c:v>42027</c:v>
                </c:pt>
                <c:pt idx="194">
                  <c:v>42030</c:v>
                </c:pt>
                <c:pt idx="195">
                  <c:v>42031</c:v>
                </c:pt>
                <c:pt idx="196">
                  <c:v>42032</c:v>
                </c:pt>
                <c:pt idx="197">
                  <c:v>42033</c:v>
                </c:pt>
                <c:pt idx="198">
                  <c:v>42034</c:v>
                </c:pt>
                <c:pt idx="199">
                  <c:v>42037</c:v>
                </c:pt>
                <c:pt idx="200">
                  <c:v>42038</c:v>
                </c:pt>
                <c:pt idx="201">
                  <c:v>42039</c:v>
                </c:pt>
                <c:pt idx="202">
                  <c:v>42040</c:v>
                </c:pt>
                <c:pt idx="203">
                  <c:v>42041</c:v>
                </c:pt>
                <c:pt idx="204">
                  <c:v>42044</c:v>
                </c:pt>
                <c:pt idx="205">
                  <c:v>42045</c:v>
                </c:pt>
                <c:pt idx="206">
                  <c:v>42046</c:v>
                </c:pt>
                <c:pt idx="207">
                  <c:v>42047</c:v>
                </c:pt>
                <c:pt idx="208">
                  <c:v>42048</c:v>
                </c:pt>
                <c:pt idx="209">
                  <c:v>42051</c:v>
                </c:pt>
                <c:pt idx="210">
                  <c:v>42052</c:v>
                </c:pt>
                <c:pt idx="211">
                  <c:v>42053</c:v>
                </c:pt>
                <c:pt idx="212">
                  <c:v>42054</c:v>
                </c:pt>
                <c:pt idx="213">
                  <c:v>42055</c:v>
                </c:pt>
                <c:pt idx="214">
                  <c:v>42058</c:v>
                </c:pt>
                <c:pt idx="215">
                  <c:v>42059</c:v>
                </c:pt>
                <c:pt idx="216">
                  <c:v>42060</c:v>
                </c:pt>
                <c:pt idx="217">
                  <c:v>42061</c:v>
                </c:pt>
                <c:pt idx="218">
                  <c:v>42062</c:v>
                </c:pt>
                <c:pt idx="219">
                  <c:v>42065</c:v>
                </c:pt>
                <c:pt idx="220">
                  <c:v>42066</c:v>
                </c:pt>
                <c:pt idx="221">
                  <c:v>42067</c:v>
                </c:pt>
                <c:pt idx="222">
                  <c:v>42068</c:v>
                </c:pt>
                <c:pt idx="223">
                  <c:v>42069</c:v>
                </c:pt>
                <c:pt idx="224">
                  <c:v>42072</c:v>
                </c:pt>
                <c:pt idx="225">
                  <c:v>42073</c:v>
                </c:pt>
                <c:pt idx="226">
                  <c:v>42074</c:v>
                </c:pt>
                <c:pt idx="227">
                  <c:v>42075</c:v>
                </c:pt>
                <c:pt idx="228">
                  <c:v>42076</c:v>
                </c:pt>
                <c:pt idx="229">
                  <c:v>42079</c:v>
                </c:pt>
                <c:pt idx="230">
                  <c:v>42080</c:v>
                </c:pt>
                <c:pt idx="231">
                  <c:v>42081</c:v>
                </c:pt>
                <c:pt idx="232">
                  <c:v>42082</c:v>
                </c:pt>
                <c:pt idx="233">
                  <c:v>42083</c:v>
                </c:pt>
                <c:pt idx="234">
                  <c:v>42086</c:v>
                </c:pt>
                <c:pt idx="235">
                  <c:v>42087</c:v>
                </c:pt>
                <c:pt idx="236">
                  <c:v>42088</c:v>
                </c:pt>
                <c:pt idx="237">
                  <c:v>42089</c:v>
                </c:pt>
                <c:pt idx="238">
                  <c:v>42090</c:v>
                </c:pt>
                <c:pt idx="239">
                  <c:v>42093</c:v>
                </c:pt>
                <c:pt idx="240">
                  <c:v>42094</c:v>
                </c:pt>
                <c:pt idx="241">
                  <c:v>42095</c:v>
                </c:pt>
                <c:pt idx="242">
                  <c:v>42096</c:v>
                </c:pt>
                <c:pt idx="243">
                  <c:v>42101</c:v>
                </c:pt>
                <c:pt idx="244">
                  <c:v>42102</c:v>
                </c:pt>
                <c:pt idx="245">
                  <c:v>42103</c:v>
                </c:pt>
                <c:pt idx="246">
                  <c:v>42104</c:v>
                </c:pt>
                <c:pt idx="247">
                  <c:v>42107</c:v>
                </c:pt>
                <c:pt idx="248">
                  <c:v>42108</c:v>
                </c:pt>
                <c:pt idx="249">
                  <c:v>42109</c:v>
                </c:pt>
                <c:pt idx="250">
                  <c:v>42110</c:v>
                </c:pt>
                <c:pt idx="251">
                  <c:v>42111</c:v>
                </c:pt>
                <c:pt idx="252">
                  <c:v>42114</c:v>
                </c:pt>
                <c:pt idx="253">
                  <c:v>42115</c:v>
                </c:pt>
                <c:pt idx="254">
                  <c:v>42116</c:v>
                </c:pt>
                <c:pt idx="255">
                  <c:v>42117</c:v>
                </c:pt>
                <c:pt idx="256">
                  <c:v>42118</c:v>
                </c:pt>
                <c:pt idx="257">
                  <c:v>42121</c:v>
                </c:pt>
                <c:pt idx="258">
                  <c:v>42122</c:v>
                </c:pt>
                <c:pt idx="259">
                  <c:v>42123</c:v>
                </c:pt>
                <c:pt idx="260">
                  <c:v>42124</c:v>
                </c:pt>
                <c:pt idx="261">
                  <c:v>42128</c:v>
                </c:pt>
                <c:pt idx="262">
                  <c:v>42129</c:v>
                </c:pt>
                <c:pt idx="263">
                  <c:v>42130</c:v>
                </c:pt>
                <c:pt idx="264">
                  <c:v>42131</c:v>
                </c:pt>
                <c:pt idx="265">
                  <c:v>42132</c:v>
                </c:pt>
                <c:pt idx="266">
                  <c:v>42135</c:v>
                </c:pt>
                <c:pt idx="267">
                  <c:v>42136</c:v>
                </c:pt>
                <c:pt idx="268">
                  <c:v>42137</c:v>
                </c:pt>
                <c:pt idx="269">
                  <c:v>42139</c:v>
                </c:pt>
                <c:pt idx="270">
                  <c:v>42142</c:v>
                </c:pt>
                <c:pt idx="271">
                  <c:v>42143</c:v>
                </c:pt>
                <c:pt idx="272">
                  <c:v>42144</c:v>
                </c:pt>
                <c:pt idx="273">
                  <c:v>42145</c:v>
                </c:pt>
                <c:pt idx="274">
                  <c:v>42146</c:v>
                </c:pt>
                <c:pt idx="275">
                  <c:v>42150</c:v>
                </c:pt>
                <c:pt idx="276">
                  <c:v>42151</c:v>
                </c:pt>
                <c:pt idx="277">
                  <c:v>42152</c:v>
                </c:pt>
                <c:pt idx="278">
                  <c:v>42153</c:v>
                </c:pt>
                <c:pt idx="279">
                  <c:v>42156</c:v>
                </c:pt>
                <c:pt idx="280">
                  <c:v>42157</c:v>
                </c:pt>
                <c:pt idx="281">
                  <c:v>42158</c:v>
                </c:pt>
                <c:pt idx="282">
                  <c:v>42159</c:v>
                </c:pt>
                <c:pt idx="283">
                  <c:v>42160</c:v>
                </c:pt>
                <c:pt idx="284">
                  <c:v>42163</c:v>
                </c:pt>
                <c:pt idx="285">
                  <c:v>42164</c:v>
                </c:pt>
                <c:pt idx="286">
                  <c:v>42165</c:v>
                </c:pt>
                <c:pt idx="287">
                  <c:v>42166</c:v>
                </c:pt>
                <c:pt idx="288">
                  <c:v>42167</c:v>
                </c:pt>
                <c:pt idx="289">
                  <c:v>42170</c:v>
                </c:pt>
                <c:pt idx="290">
                  <c:v>42171</c:v>
                </c:pt>
                <c:pt idx="291">
                  <c:v>42172</c:v>
                </c:pt>
                <c:pt idx="292">
                  <c:v>42173</c:v>
                </c:pt>
                <c:pt idx="293">
                  <c:v>42174</c:v>
                </c:pt>
                <c:pt idx="294">
                  <c:v>42177</c:v>
                </c:pt>
                <c:pt idx="295">
                  <c:v>42179</c:v>
                </c:pt>
                <c:pt idx="296">
                  <c:v>42180</c:v>
                </c:pt>
                <c:pt idx="297">
                  <c:v>42181</c:v>
                </c:pt>
                <c:pt idx="298">
                  <c:v>42184</c:v>
                </c:pt>
                <c:pt idx="299">
                  <c:v>42185</c:v>
                </c:pt>
                <c:pt idx="300">
                  <c:v>42186</c:v>
                </c:pt>
                <c:pt idx="301">
                  <c:v>42187</c:v>
                </c:pt>
                <c:pt idx="302">
                  <c:v>42188</c:v>
                </c:pt>
                <c:pt idx="303">
                  <c:v>42191</c:v>
                </c:pt>
                <c:pt idx="304">
                  <c:v>42192</c:v>
                </c:pt>
                <c:pt idx="305">
                  <c:v>42193</c:v>
                </c:pt>
                <c:pt idx="306">
                  <c:v>42194</c:v>
                </c:pt>
                <c:pt idx="307">
                  <c:v>42195</c:v>
                </c:pt>
                <c:pt idx="308">
                  <c:v>42198</c:v>
                </c:pt>
                <c:pt idx="309">
                  <c:v>42199</c:v>
                </c:pt>
                <c:pt idx="310">
                  <c:v>42200</c:v>
                </c:pt>
                <c:pt idx="311">
                  <c:v>42201</c:v>
                </c:pt>
                <c:pt idx="312">
                  <c:v>42202</c:v>
                </c:pt>
                <c:pt idx="313">
                  <c:v>42205</c:v>
                </c:pt>
                <c:pt idx="314">
                  <c:v>42206</c:v>
                </c:pt>
                <c:pt idx="315">
                  <c:v>42207</c:v>
                </c:pt>
                <c:pt idx="316">
                  <c:v>42208</c:v>
                </c:pt>
                <c:pt idx="317">
                  <c:v>42209</c:v>
                </c:pt>
                <c:pt idx="318">
                  <c:v>42212</c:v>
                </c:pt>
                <c:pt idx="319">
                  <c:v>42213</c:v>
                </c:pt>
                <c:pt idx="320">
                  <c:v>42214</c:v>
                </c:pt>
                <c:pt idx="321">
                  <c:v>42215</c:v>
                </c:pt>
                <c:pt idx="322">
                  <c:v>42216</c:v>
                </c:pt>
                <c:pt idx="323">
                  <c:v>42219</c:v>
                </c:pt>
                <c:pt idx="324">
                  <c:v>42220</c:v>
                </c:pt>
                <c:pt idx="325">
                  <c:v>42221</c:v>
                </c:pt>
                <c:pt idx="326">
                  <c:v>42222</c:v>
                </c:pt>
                <c:pt idx="327">
                  <c:v>42223</c:v>
                </c:pt>
                <c:pt idx="328">
                  <c:v>42226</c:v>
                </c:pt>
                <c:pt idx="329">
                  <c:v>42227</c:v>
                </c:pt>
                <c:pt idx="330">
                  <c:v>42228</c:v>
                </c:pt>
                <c:pt idx="331">
                  <c:v>42229</c:v>
                </c:pt>
                <c:pt idx="332">
                  <c:v>42230</c:v>
                </c:pt>
                <c:pt idx="333">
                  <c:v>42233</c:v>
                </c:pt>
                <c:pt idx="334">
                  <c:v>42234</c:v>
                </c:pt>
                <c:pt idx="335">
                  <c:v>42235</c:v>
                </c:pt>
                <c:pt idx="336">
                  <c:v>42236</c:v>
                </c:pt>
                <c:pt idx="337">
                  <c:v>42237</c:v>
                </c:pt>
                <c:pt idx="338">
                  <c:v>42240</c:v>
                </c:pt>
                <c:pt idx="339">
                  <c:v>42241</c:v>
                </c:pt>
                <c:pt idx="340">
                  <c:v>42242</c:v>
                </c:pt>
                <c:pt idx="341">
                  <c:v>42243</c:v>
                </c:pt>
                <c:pt idx="342">
                  <c:v>42244</c:v>
                </c:pt>
                <c:pt idx="343">
                  <c:v>42247</c:v>
                </c:pt>
                <c:pt idx="344">
                  <c:v>42248</c:v>
                </c:pt>
                <c:pt idx="345">
                  <c:v>42249</c:v>
                </c:pt>
                <c:pt idx="346">
                  <c:v>42250</c:v>
                </c:pt>
                <c:pt idx="347">
                  <c:v>42251</c:v>
                </c:pt>
                <c:pt idx="348">
                  <c:v>42254</c:v>
                </c:pt>
                <c:pt idx="349">
                  <c:v>42255</c:v>
                </c:pt>
                <c:pt idx="350">
                  <c:v>42256</c:v>
                </c:pt>
                <c:pt idx="351">
                  <c:v>42257</c:v>
                </c:pt>
                <c:pt idx="352">
                  <c:v>42258</c:v>
                </c:pt>
                <c:pt idx="353">
                  <c:v>42261</c:v>
                </c:pt>
                <c:pt idx="354">
                  <c:v>42262</c:v>
                </c:pt>
                <c:pt idx="355">
                  <c:v>42263</c:v>
                </c:pt>
                <c:pt idx="356">
                  <c:v>42264</c:v>
                </c:pt>
                <c:pt idx="357">
                  <c:v>42265</c:v>
                </c:pt>
                <c:pt idx="358">
                  <c:v>42268</c:v>
                </c:pt>
                <c:pt idx="359">
                  <c:v>42269</c:v>
                </c:pt>
                <c:pt idx="360">
                  <c:v>42270</c:v>
                </c:pt>
                <c:pt idx="361">
                  <c:v>42271</c:v>
                </c:pt>
                <c:pt idx="362">
                  <c:v>42272</c:v>
                </c:pt>
                <c:pt idx="363">
                  <c:v>42275</c:v>
                </c:pt>
                <c:pt idx="364">
                  <c:v>42276</c:v>
                </c:pt>
                <c:pt idx="365">
                  <c:v>42277</c:v>
                </c:pt>
                <c:pt idx="366">
                  <c:v>42278</c:v>
                </c:pt>
                <c:pt idx="367">
                  <c:v>42279</c:v>
                </c:pt>
                <c:pt idx="368">
                  <c:v>42282</c:v>
                </c:pt>
                <c:pt idx="369">
                  <c:v>42283</c:v>
                </c:pt>
                <c:pt idx="370">
                  <c:v>42284</c:v>
                </c:pt>
                <c:pt idx="371">
                  <c:v>42285</c:v>
                </c:pt>
                <c:pt idx="372">
                  <c:v>42286</c:v>
                </c:pt>
                <c:pt idx="373">
                  <c:v>42289</c:v>
                </c:pt>
                <c:pt idx="374">
                  <c:v>42290</c:v>
                </c:pt>
                <c:pt idx="375">
                  <c:v>42291</c:v>
                </c:pt>
                <c:pt idx="376">
                  <c:v>42292</c:v>
                </c:pt>
                <c:pt idx="377">
                  <c:v>42293</c:v>
                </c:pt>
                <c:pt idx="378">
                  <c:v>42296</c:v>
                </c:pt>
                <c:pt idx="379">
                  <c:v>42297</c:v>
                </c:pt>
                <c:pt idx="380">
                  <c:v>42298</c:v>
                </c:pt>
                <c:pt idx="381">
                  <c:v>42299</c:v>
                </c:pt>
                <c:pt idx="382">
                  <c:v>42300</c:v>
                </c:pt>
                <c:pt idx="383">
                  <c:v>42303</c:v>
                </c:pt>
                <c:pt idx="384">
                  <c:v>42304</c:v>
                </c:pt>
                <c:pt idx="385">
                  <c:v>42305</c:v>
                </c:pt>
                <c:pt idx="386">
                  <c:v>42306</c:v>
                </c:pt>
                <c:pt idx="387">
                  <c:v>42307</c:v>
                </c:pt>
                <c:pt idx="388">
                  <c:v>42310</c:v>
                </c:pt>
                <c:pt idx="389">
                  <c:v>42311</c:v>
                </c:pt>
                <c:pt idx="390">
                  <c:v>42312</c:v>
                </c:pt>
                <c:pt idx="391">
                  <c:v>42313</c:v>
                </c:pt>
                <c:pt idx="392">
                  <c:v>42314</c:v>
                </c:pt>
                <c:pt idx="393">
                  <c:v>42317</c:v>
                </c:pt>
                <c:pt idx="394">
                  <c:v>42318</c:v>
                </c:pt>
                <c:pt idx="395">
                  <c:v>42319</c:v>
                </c:pt>
                <c:pt idx="396">
                  <c:v>42320</c:v>
                </c:pt>
                <c:pt idx="397">
                  <c:v>42321</c:v>
                </c:pt>
                <c:pt idx="398">
                  <c:v>42324</c:v>
                </c:pt>
                <c:pt idx="399">
                  <c:v>42325</c:v>
                </c:pt>
                <c:pt idx="400">
                  <c:v>42326</c:v>
                </c:pt>
                <c:pt idx="401">
                  <c:v>42327</c:v>
                </c:pt>
                <c:pt idx="402">
                  <c:v>42328</c:v>
                </c:pt>
                <c:pt idx="403">
                  <c:v>42331</c:v>
                </c:pt>
                <c:pt idx="404">
                  <c:v>42332</c:v>
                </c:pt>
                <c:pt idx="405">
                  <c:v>42333</c:v>
                </c:pt>
                <c:pt idx="406">
                  <c:v>42334</c:v>
                </c:pt>
                <c:pt idx="407">
                  <c:v>42335</c:v>
                </c:pt>
                <c:pt idx="408">
                  <c:v>42338</c:v>
                </c:pt>
                <c:pt idx="409">
                  <c:v>42339</c:v>
                </c:pt>
                <c:pt idx="410">
                  <c:v>42340</c:v>
                </c:pt>
                <c:pt idx="411">
                  <c:v>42341</c:v>
                </c:pt>
                <c:pt idx="412">
                  <c:v>42342</c:v>
                </c:pt>
                <c:pt idx="413">
                  <c:v>42345</c:v>
                </c:pt>
                <c:pt idx="414">
                  <c:v>42346</c:v>
                </c:pt>
                <c:pt idx="415">
                  <c:v>42347</c:v>
                </c:pt>
                <c:pt idx="416">
                  <c:v>42348</c:v>
                </c:pt>
                <c:pt idx="417">
                  <c:v>42349</c:v>
                </c:pt>
                <c:pt idx="418">
                  <c:v>42352</c:v>
                </c:pt>
                <c:pt idx="419">
                  <c:v>42353</c:v>
                </c:pt>
                <c:pt idx="420">
                  <c:v>42354</c:v>
                </c:pt>
                <c:pt idx="421">
                  <c:v>42355</c:v>
                </c:pt>
                <c:pt idx="422">
                  <c:v>42356</c:v>
                </c:pt>
                <c:pt idx="423">
                  <c:v>42359</c:v>
                </c:pt>
                <c:pt idx="424">
                  <c:v>42360</c:v>
                </c:pt>
                <c:pt idx="425">
                  <c:v>42361</c:v>
                </c:pt>
                <c:pt idx="426">
                  <c:v>42366</c:v>
                </c:pt>
                <c:pt idx="427">
                  <c:v>42367</c:v>
                </c:pt>
                <c:pt idx="428">
                  <c:v>42368</c:v>
                </c:pt>
                <c:pt idx="429">
                  <c:v>42369</c:v>
                </c:pt>
                <c:pt idx="430">
                  <c:v>42373</c:v>
                </c:pt>
                <c:pt idx="431">
                  <c:v>42374</c:v>
                </c:pt>
                <c:pt idx="432">
                  <c:v>42375</c:v>
                </c:pt>
                <c:pt idx="433">
                  <c:v>42376</c:v>
                </c:pt>
                <c:pt idx="434">
                  <c:v>42377</c:v>
                </c:pt>
                <c:pt idx="435">
                  <c:v>42380</c:v>
                </c:pt>
                <c:pt idx="436">
                  <c:v>42381</c:v>
                </c:pt>
                <c:pt idx="437">
                  <c:v>42382</c:v>
                </c:pt>
                <c:pt idx="438">
                  <c:v>42383</c:v>
                </c:pt>
                <c:pt idx="439">
                  <c:v>42384</c:v>
                </c:pt>
                <c:pt idx="440">
                  <c:v>42387</c:v>
                </c:pt>
                <c:pt idx="441">
                  <c:v>42388</c:v>
                </c:pt>
                <c:pt idx="442">
                  <c:v>42389</c:v>
                </c:pt>
                <c:pt idx="443">
                  <c:v>42390</c:v>
                </c:pt>
                <c:pt idx="444">
                  <c:v>42391</c:v>
                </c:pt>
                <c:pt idx="445">
                  <c:v>42394</c:v>
                </c:pt>
                <c:pt idx="446">
                  <c:v>42395</c:v>
                </c:pt>
                <c:pt idx="447">
                  <c:v>42396</c:v>
                </c:pt>
                <c:pt idx="448">
                  <c:v>42397</c:v>
                </c:pt>
                <c:pt idx="449">
                  <c:v>42398</c:v>
                </c:pt>
                <c:pt idx="450">
                  <c:v>42401</c:v>
                </c:pt>
                <c:pt idx="451">
                  <c:v>42402</c:v>
                </c:pt>
                <c:pt idx="452">
                  <c:v>42403</c:v>
                </c:pt>
                <c:pt idx="453">
                  <c:v>42404</c:v>
                </c:pt>
                <c:pt idx="454">
                  <c:v>42405</c:v>
                </c:pt>
                <c:pt idx="455">
                  <c:v>42408</c:v>
                </c:pt>
                <c:pt idx="456">
                  <c:v>42409</c:v>
                </c:pt>
                <c:pt idx="457">
                  <c:v>42410</c:v>
                </c:pt>
                <c:pt idx="458">
                  <c:v>42411</c:v>
                </c:pt>
                <c:pt idx="459">
                  <c:v>42412</c:v>
                </c:pt>
                <c:pt idx="460">
                  <c:v>42415</c:v>
                </c:pt>
                <c:pt idx="461">
                  <c:v>42416</c:v>
                </c:pt>
                <c:pt idx="462">
                  <c:v>42417</c:v>
                </c:pt>
                <c:pt idx="463">
                  <c:v>42418</c:v>
                </c:pt>
                <c:pt idx="464">
                  <c:v>42419</c:v>
                </c:pt>
                <c:pt idx="465">
                  <c:v>42422</c:v>
                </c:pt>
                <c:pt idx="466">
                  <c:v>42423</c:v>
                </c:pt>
                <c:pt idx="467">
                  <c:v>42424</c:v>
                </c:pt>
                <c:pt idx="468">
                  <c:v>42425</c:v>
                </c:pt>
                <c:pt idx="469">
                  <c:v>42426</c:v>
                </c:pt>
                <c:pt idx="470">
                  <c:v>42429</c:v>
                </c:pt>
                <c:pt idx="471">
                  <c:v>42430</c:v>
                </c:pt>
                <c:pt idx="472">
                  <c:v>42431</c:v>
                </c:pt>
                <c:pt idx="473">
                  <c:v>42432</c:v>
                </c:pt>
                <c:pt idx="474">
                  <c:v>42433</c:v>
                </c:pt>
                <c:pt idx="475">
                  <c:v>42436</c:v>
                </c:pt>
                <c:pt idx="476">
                  <c:v>42437</c:v>
                </c:pt>
                <c:pt idx="477">
                  <c:v>42438</c:v>
                </c:pt>
                <c:pt idx="478">
                  <c:v>42439</c:v>
                </c:pt>
                <c:pt idx="479">
                  <c:v>42440</c:v>
                </c:pt>
                <c:pt idx="480">
                  <c:v>42443</c:v>
                </c:pt>
                <c:pt idx="481">
                  <c:v>42444</c:v>
                </c:pt>
                <c:pt idx="482">
                  <c:v>42445</c:v>
                </c:pt>
                <c:pt idx="483">
                  <c:v>42446</c:v>
                </c:pt>
                <c:pt idx="484">
                  <c:v>42447</c:v>
                </c:pt>
                <c:pt idx="485">
                  <c:v>42450</c:v>
                </c:pt>
                <c:pt idx="486">
                  <c:v>42451</c:v>
                </c:pt>
                <c:pt idx="487">
                  <c:v>42452</c:v>
                </c:pt>
                <c:pt idx="488">
                  <c:v>42453</c:v>
                </c:pt>
                <c:pt idx="489">
                  <c:v>42458</c:v>
                </c:pt>
                <c:pt idx="490">
                  <c:v>42459</c:v>
                </c:pt>
                <c:pt idx="491">
                  <c:v>42460</c:v>
                </c:pt>
                <c:pt idx="492">
                  <c:v>42461</c:v>
                </c:pt>
                <c:pt idx="493">
                  <c:v>42464</c:v>
                </c:pt>
                <c:pt idx="494">
                  <c:v>42465</c:v>
                </c:pt>
                <c:pt idx="495">
                  <c:v>42466</c:v>
                </c:pt>
                <c:pt idx="496">
                  <c:v>42467</c:v>
                </c:pt>
                <c:pt idx="497">
                  <c:v>42468</c:v>
                </c:pt>
                <c:pt idx="498">
                  <c:v>42471</c:v>
                </c:pt>
                <c:pt idx="499">
                  <c:v>42472</c:v>
                </c:pt>
                <c:pt idx="500">
                  <c:v>42473</c:v>
                </c:pt>
                <c:pt idx="501">
                  <c:v>42474</c:v>
                </c:pt>
                <c:pt idx="502">
                  <c:v>42475</c:v>
                </c:pt>
                <c:pt idx="503">
                  <c:v>42478</c:v>
                </c:pt>
                <c:pt idx="504">
                  <c:v>42479</c:v>
                </c:pt>
                <c:pt idx="505">
                  <c:v>42480</c:v>
                </c:pt>
                <c:pt idx="506">
                  <c:v>42481</c:v>
                </c:pt>
                <c:pt idx="507">
                  <c:v>42482</c:v>
                </c:pt>
                <c:pt idx="508">
                  <c:v>42485</c:v>
                </c:pt>
                <c:pt idx="509">
                  <c:v>42486</c:v>
                </c:pt>
                <c:pt idx="510">
                  <c:v>42487</c:v>
                </c:pt>
                <c:pt idx="511">
                  <c:v>42488</c:v>
                </c:pt>
                <c:pt idx="512">
                  <c:v>42489</c:v>
                </c:pt>
                <c:pt idx="513">
                  <c:v>42492</c:v>
                </c:pt>
                <c:pt idx="514">
                  <c:v>42493</c:v>
                </c:pt>
                <c:pt idx="515">
                  <c:v>42494</c:v>
                </c:pt>
                <c:pt idx="516">
                  <c:v>42496</c:v>
                </c:pt>
                <c:pt idx="517">
                  <c:v>42499</c:v>
                </c:pt>
                <c:pt idx="518">
                  <c:v>42500</c:v>
                </c:pt>
                <c:pt idx="519">
                  <c:v>42501</c:v>
                </c:pt>
                <c:pt idx="520">
                  <c:v>42502</c:v>
                </c:pt>
                <c:pt idx="521">
                  <c:v>42503</c:v>
                </c:pt>
                <c:pt idx="522">
                  <c:v>42507</c:v>
                </c:pt>
                <c:pt idx="523">
                  <c:v>42508</c:v>
                </c:pt>
                <c:pt idx="524">
                  <c:v>42509</c:v>
                </c:pt>
                <c:pt idx="525">
                  <c:v>42510</c:v>
                </c:pt>
                <c:pt idx="526">
                  <c:v>42513</c:v>
                </c:pt>
                <c:pt idx="527">
                  <c:v>42514</c:v>
                </c:pt>
                <c:pt idx="528">
                  <c:v>42515</c:v>
                </c:pt>
                <c:pt idx="529">
                  <c:v>42516</c:v>
                </c:pt>
                <c:pt idx="530">
                  <c:v>42517</c:v>
                </c:pt>
                <c:pt idx="531">
                  <c:v>42520</c:v>
                </c:pt>
                <c:pt idx="532">
                  <c:v>42521</c:v>
                </c:pt>
                <c:pt idx="533">
                  <c:v>42522</c:v>
                </c:pt>
                <c:pt idx="534">
                  <c:v>42523</c:v>
                </c:pt>
                <c:pt idx="535">
                  <c:v>42524</c:v>
                </c:pt>
                <c:pt idx="536">
                  <c:v>42527</c:v>
                </c:pt>
                <c:pt idx="537">
                  <c:v>42528</c:v>
                </c:pt>
                <c:pt idx="538">
                  <c:v>42529</c:v>
                </c:pt>
                <c:pt idx="539">
                  <c:v>42530</c:v>
                </c:pt>
                <c:pt idx="540">
                  <c:v>42531</c:v>
                </c:pt>
                <c:pt idx="541">
                  <c:v>42534</c:v>
                </c:pt>
                <c:pt idx="542">
                  <c:v>42535</c:v>
                </c:pt>
                <c:pt idx="543">
                  <c:v>42536</c:v>
                </c:pt>
                <c:pt idx="544">
                  <c:v>42537</c:v>
                </c:pt>
                <c:pt idx="545">
                  <c:v>42538</c:v>
                </c:pt>
                <c:pt idx="546">
                  <c:v>42541</c:v>
                </c:pt>
                <c:pt idx="547">
                  <c:v>42542</c:v>
                </c:pt>
                <c:pt idx="548">
                  <c:v>42543</c:v>
                </c:pt>
                <c:pt idx="549">
                  <c:v>42545</c:v>
                </c:pt>
                <c:pt idx="550">
                  <c:v>42548</c:v>
                </c:pt>
                <c:pt idx="551">
                  <c:v>42549</c:v>
                </c:pt>
                <c:pt idx="552">
                  <c:v>42550</c:v>
                </c:pt>
                <c:pt idx="553">
                  <c:v>42551</c:v>
                </c:pt>
                <c:pt idx="554">
                  <c:v>42552</c:v>
                </c:pt>
                <c:pt idx="555">
                  <c:v>42555</c:v>
                </c:pt>
                <c:pt idx="556">
                  <c:v>42556</c:v>
                </c:pt>
                <c:pt idx="557">
                  <c:v>42557</c:v>
                </c:pt>
                <c:pt idx="558">
                  <c:v>42558</c:v>
                </c:pt>
                <c:pt idx="559">
                  <c:v>42559</c:v>
                </c:pt>
                <c:pt idx="560">
                  <c:v>42562</c:v>
                </c:pt>
                <c:pt idx="561">
                  <c:v>42563</c:v>
                </c:pt>
                <c:pt idx="562">
                  <c:v>42564</c:v>
                </c:pt>
                <c:pt idx="563">
                  <c:v>42565</c:v>
                </c:pt>
                <c:pt idx="564">
                  <c:v>42566</c:v>
                </c:pt>
                <c:pt idx="565">
                  <c:v>42569</c:v>
                </c:pt>
                <c:pt idx="566">
                  <c:v>42570</c:v>
                </c:pt>
                <c:pt idx="567">
                  <c:v>42571</c:v>
                </c:pt>
                <c:pt idx="568">
                  <c:v>42572</c:v>
                </c:pt>
                <c:pt idx="569">
                  <c:v>42573</c:v>
                </c:pt>
                <c:pt idx="570">
                  <c:v>42576</c:v>
                </c:pt>
                <c:pt idx="571">
                  <c:v>42577</c:v>
                </c:pt>
                <c:pt idx="572">
                  <c:v>42578</c:v>
                </c:pt>
                <c:pt idx="573">
                  <c:v>42579</c:v>
                </c:pt>
                <c:pt idx="574">
                  <c:v>42580</c:v>
                </c:pt>
                <c:pt idx="575">
                  <c:v>42583</c:v>
                </c:pt>
                <c:pt idx="576">
                  <c:v>42584</c:v>
                </c:pt>
                <c:pt idx="577">
                  <c:v>42585</c:v>
                </c:pt>
                <c:pt idx="578">
                  <c:v>42586</c:v>
                </c:pt>
                <c:pt idx="579">
                  <c:v>42587</c:v>
                </c:pt>
                <c:pt idx="580">
                  <c:v>42590</c:v>
                </c:pt>
                <c:pt idx="581">
                  <c:v>42591</c:v>
                </c:pt>
                <c:pt idx="582">
                  <c:v>42592</c:v>
                </c:pt>
                <c:pt idx="583">
                  <c:v>42593</c:v>
                </c:pt>
                <c:pt idx="584">
                  <c:v>42594</c:v>
                </c:pt>
                <c:pt idx="585">
                  <c:v>42598</c:v>
                </c:pt>
                <c:pt idx="586">
                  <c:v>42599</c:v>
                </c:pt>
                <c:pt idx="587">
                  <c:v>42600</c:v>
                </c:pt>
                <c:pt idx="588">
                  <c:v>42601</c:v>
                </c:pt>
                <c:pt idx="589">
                  <c:v>42604</c:v>
                </c:pt>
                <c:pt idx="590">
                  <c:v>42605</c:v>
                </c:pt>
                <c:pt idx="591">
                  <c:v>42606</c:v>
                </c:pt>
                <c:pt idx="592">
                  <c:v>42607</c:v>
                </c:pt>
                <c:pt idx="593">
                  <c:v>42608</c:v>
                </c:pt>
                <c:pt idx="594">
                  <c:v>42611</c:v>
                </c:pt>
                <c:pt idx="595">
                  <c:v>42612</c:v>
                </c:pt>
                <c:pt idx="596">
                  <c:v>42613</c:v>
                </c:pt>
                <c:pt idx="597">
                  <c:v>42614</c:v>
                </c:pt>
                <c:pt idx="598">
                  <c:v>42615</c:v>
                </c:pt>
                <c:pt idx="599">
                  <c:v>42618</c:v>
                </c:pt>
                <c:pt idx="600">
                  <c:v>42619</c:v>
                </c:pt>
                <c:pt idx="601">
                  <c:v>42620</c:v>
                </c:pt>
                <c:pt idx="602">
                  <c:v>42621</c:v>
                </c:pt>
                <c:pt idx="603">
                  <c:v>42622</c:v>
                </c:pt>
                <c:pt idx="604">
                  <c:v>42625</c:v>
                </c:pt>
                <c:pt idx="605">
                  <c:v>42626</c:v>
                </c:pt>
                <c:pt idx="606">
                  <c:v>42627</c:v>
                </c:pt>
                <c:pt idx="607">
                  <c:v>42628</c:v>
                </c:pt>
                <c:pt idx="608">
                  <c:v>42629</c:v>
                </c:pt>
                <c:pt idx="609">
                  <c:v>42632</c:v>
                </c:pt>
                <c:pt idx="610">
                  <c:v>42633</c:v>
                </c:pt>
                <c:pt idx="611">
                  <c:v>42634</c:v>
                </c:pt>
                <c:pt idx="612">
                  <c:v>42635</c:v>
                </c:pt>
                <c:pt idx="613">
                  <c:v>42636</c:v>
                </c:pt>
                <c:pt idx="614">
                  <c:v>42639</c:v>
                </c:pt>
                <c:pt idx="615">
                  <c:v>42640</c:v>
                </c:pt>
                <c:pt idx="616">
                  <c:v>42641</c:v>
                </c:pt>
                <c:pt idx="617">
                  <c:v>42642</c:v>
                </c:pt>
                <c:pt idx="618">
                  <c:v>42643</c:v>
                </c:pt>
                <c:pt idx="619">
                  <c:v>42646</c:v>
                </c:pt>
                <c:pt idx="620">
                  <c:v>42647</c:v>
                </c:pt>
                <c:pt idx="621">
                  <c:v>42648</c:v>
                </c:pt>
                <c:pt idx="622">
                  <c:v>42649</c:v>
                </c:pt>
                <c:pt idx="623">
                  <c:v>42650</c:v>
                </c:pt>
                <c:pt idx="624">
                  <c:v>42653</c:v>
                </c:pt>
                <c:pt idx="625">
                  <c:v>42654</c:v>
                </c:pt>
                <c:pt idx="626">
                  <c:v>42655</c:v>
                </c:pt>
                <c:pt idx="627">
                  <c:v>42656</c:v>
                </c:pt>
                <c:pt idx="628">
                  <c:v>42657</c:v>
                </c:pt>
                <c:pt idx="629">
                  <c:v>42660</c:v>
                </c:pt>
                <c:pt idx="630">
                  <c:v>42661</c:v>
                </c:pt>
                <c:pt idx="631">
                  <c:v>42662</c:v>
                </c:pt>
                <c:pt idx="632">
                  <c:v>42663</c:v>
                </c:pt>
                <c:pt idx="633">
                  <c:v>42664</c:v>
                </c:pt>
                <c:pt idx="634">
                  <c:v>42667</c:v>
                </c:pt>
                <c:pt idx="635">
                  <c:v>42668</c:v>
                </c:pt>
                <c:pt idx="636">
                  <c:v>42669</c:v>
                </c:pt>
                <c:pt idx="637">
                  <c:v>42670</c:v>
                </c:pt>
                <c:pt idx="638">
                  <c:v>42671</c:v>
                </c:pt>
                <c:pt idx="639">
                  <c:v>42674</c:v>
                </c:pt>
                <c:pt idx="640">
                  <c:v>42676</c:v>
                </c:pt>
                <c:pt idx="641">
                  <c:v>42677</c:v>
                </c:pt>
                <c:pt idx="642">
                  <c:v>42678</c:v>
                </c:pt>
                <c:pt idx="643">
                  <c:v>42681</c:v>
                </c:pt>
                <c:pt idx="644">
                  <c:v>42682</c:v>
                </c:pt>
                <c:pt idx="645">
                  <c:v>42683</c:v>
                </c:pt>
                <c:pt idx="646">
                  <c:v>42684</c:v>
                </c:pt>
                <c:pt idx="647">
                  <c:v>42685</c:v>
                </c:pt>
                <c:pt idx="648">
                  <c:v>42688</c:v>
                </c:pt>
                <c:pt idx="649">
                  <c:v>42689</c:v>
                </c:pt>
                <c:pt idx="650">
                  <c:v>42690</c:v>
                </c:pt>
                <c:pt idx="651">
                  <c:v>42691</c:v>
                </c:pt>
                <c:pt idx="652">
                  <c:v>42692</c:v>
                </c:pt>
                <c:pt idx="653">
                  <c:v>42695</c:v>
                </c:pt>
                <c:pt idx="654">
                  <c:v>42696</c:v>
                </c:pt>
                <c:pt idx="655">
                  <c:v>42697</c:v>
                </c:pt>
                <c:pt idx="656">
                  <c:v>42698</c:v>
                </c:pt>
                <c:pt idx="657">
                  <c:v>42699</c:v>
                </c:pt>
                <c:pt idx="658">
                  <c:v>42702</c:v>
                </c:pt>
                <c:pt idx="659">
                  <c:v>42703</c:v>
                </c:pt>
                <c:pt idx="660">
                  <c:v>42704</c:v>
                </c:pt>
                <c:pt idx="661">
                  <c:v>42705</c:v>
                </c:pt>
                <c:pt idx="662">
                  <c:v>42706</c:v>
                </c:pt>
                <c:pt idx="663">
                  <c:v>42709</c:v>
                </c:pt>
                <c:pt idx="664">
                  <c:v>42710</c:v>
                </c:pt>
                <c:pt idx="665">
                  <c:v>42711</c:v>
                </c:pt>
                <c:pt idx="666">
                  <c:v>42712</c:v>
                </c:pt>
                <c:pt idx="667">
                  <c:v>42713</c:v>
                </c:pt>
                <c:pt idx="668">
                  <c:v>42716</c:v>
                </c:pt>
                <c:pt idx="669">
                  <c:v>42717</c:v>
                </c:pt>
                <c:pt idx="670">
                  <c:v>42718</c:v>
                </c:pt>
                <c:pt idx="671">
                  <c:v>42719</c:v>
                </c:pt>
                <c:pt idx="672">
                  <c:v>42720</c:v>
                </c:pt>
                <c:pt idx="673">
                  <c:v>42723</c:v>
                </c:pt>
                <c:pt idx="674">
                  <c:v>42724</c:v>
                </c:pt>
                <c:pt idx="675">
                  <c:v>42725</c:v>
                </c:pt>
                <c:pt idx="676">
                  <c:v>42726</c:v>
                </c:pt>
                <c:pt idx="677">
                  <c:v>42727</c:v>
                </c:pt>
                <c:pt idx="678">
                  <c:v>42731</c:v>
                </c:pt>
                <c:pt idx="679">
                  <c:v>42732</c:v>
                </c:pt>
                <c:pt idx="680">
                  <c:v>42733</c:v>
                </c:pt>
                <c:pt idx="681">
                  <c:v>42734</c:v>
                </c:pt>
                <c:pt idx="682">
                  <c:v>42737</c:v>
                </c:pt>
                <c:pt idx="683">
                  <c:v>42738</c:v>
                </c:pt>
                <c:pt idx="684">
                  <c:v>42739</c:v>
                </c:pt>
                <c:pt idx="685">
                  <c:v>42740</c:v>
                </c:pt>
                <c:pt idx="686">
                  <c:v>42741</c:v>
                </c:pt>
                <c:pt idx="687">
                  <c:v>42744</c:v>
                </c:pt>
                <c:pt idx="688">
                  <c:v>42745</c:v>
                </c:pt>
                <c:pt idx="689">
                  <c:v>42746</c:v>
                </c:pt>
                <c:pt idx="690">
                  <c:v>42747</c:v>
                </c:pt>
                <c:pt idx="691">
                  <c:v>42748</c:v>
                </c:pt>
                <c:pt idx="692">
                  <c:v>42751</c:v>
                </c:pt>
                <c:pt idx="693">
                  <c:v>42752</c:v>
                </c:pt>
                <c:pt idx="694">
                  <c:v>42753</c:v>
                </c:pt>
                <c:pt idx="695">
                  <c:v>42754</c:v>
                </c:pt>
                <c:pt idx="696">
                  <c:v>42755</c:v>
                </c:pt>
                <c:pt idx="697">
                  <c:v>42758</c:v>
                </c:pt>
                <c:pt idx="698">
                  <c:v>42759</c:v>
                </c:pt>
                <c:pt idx="699">
                  <c:v>42760</c:v>
                </c:pt>
                <c:pt idx="700">
                  <c:v>42761</c:v>
                </c:pt>
                <c:pt idx="701">
                  <c:v>42762</c:v>
                </c:pt>
                <c:pt idx="702">
                  <c:v>42765</c:v>
                </c:pt>
                <c:pt idx="703">
                  <c:v>42766</c:v>
                </c:pt>
                <c:pt idx="704">
                  <c:v>42767</c:v>
                </c:pt>
                <c:pt idx="705">
                  <c:v>42768</c:v>
                </c:pt>
                <c:pt idx="706">
                  <c:v>42769</c:v>
                </c:pt>
                <c:pt idx="707">
                  <c:v>42772</c:v>
                </c:pt>
                <c:pt idx="708">
                  <c:v>42773</c:v>
                </c:pt>
                <c:pt idx="709">
                  <c:v>42774</c:v>
                </c:pt>
                <c:pt idx="710">
                  <c:v>42775</c:v>
                </c:pt>
                <c:pt idx="711">
                  <c:v>42776</c:v>
                </c:pt>
                <c:pt idx="712">
                  <c:v>42779</c:v>
                </c:pt>
                <c:pt idx="713">
                  <c:v>42780</c:v>
                </c:pt>
                <c:pt idx="714">
                  <c:v>42781</c:v>
                </c:pt>
                <c:pt idx="715">
                  <c:v>42782</c:v>
                </c:pt>
                <c:pt idx="716">
                  <c:v>42783</c:v>
                </c:pt>
                <c:pt idx="717">
                  <c:v>42786</c:v>
                </c:pt>
                <c:pt idx="718">
                  <c:v>42787</c:v>
                </c:pt>
                <c:pt idx="719">
                  <c:v>42788</c:v>
                </c:pt>
                <c:pt idx="720">
                  <c:v>42789</c:v>
                </c:pt>
                <c:pt idx="721">
                  <c:v>42790</c:v>
                </c:pt>
                <c:pt idx="722">
                  <c:v>42793</c:v>
                </c:pt>
                <c:pt idx="723">
                  <c:v>42794</c:v>
                </c:pt>
                <c:pt idx="724">
                  <c:v>42795</c:v>
                </c:pt>
                <c:pt idx="725">
                  <c:v>42796</c:v>
                </c:pt>
                <c:pt idx="726">
                  <c:v>42797</c:v>
                </c:pt>
                <c:pt idx="727">
                  <c:v>42800</c:v>
                </c:pt>
                <c:pt idx="728">
                  <c:v>42801</c:v>
                </c:pt>
                <c:pt idx="729">
                  <c:v>42802</c:v>
                </c:pt>
                <c:pt idx="730">
                  <c:v>42803</c:v>
                </c:pt>
                <c:pt idx="731">
                  <c:v>42804</c:v>
                </c:pt>
                <c:pt idx="732">
                  <c:v>42807</c:v>
                </c:pt>
                <c:pt idx="733">
                  <c:v>42808</c:v>
                </c:pt>
                <c:pt idx="734">
                  <c:v>42809</c:v>
                </c:pt>
                <c:pt idx="735">
                  <c:v>42810</c:v>
                </c:pt>
                <c:pt idx="736">
                  <c:v>42811</c:v>
                </c:pt>
                <c:pt idx="737">
                  <c:v>42814</c:v>
                </c:pt>
                <c:pt idx="738">
                  <c:v>42815</c:v>
                </c:pt>
                <c:pt idx="739">
                  <c:v>42816</c:v>
                </c:pt>
                <c:pt idx="740">
                  <c:v>42817</c:v>
                </c:pt>
                <c:pt idx="741">
                  <c:v>42818</c:v>
                </c:pt>
                <c:pt idx="742">
                  <c:v>42821</c:v>
                </c:pt>
                <c:pt idx="743">
                  <c:v>42822</c:v>
                </c:pt>
                <c:pt idx="744">
                  <c:v>42823</c:v>
                </c:pt>
                <c:pt idx="745">
                  <c:v>42824</c:v>
                </c:pt>
                <c:pt idx="746">
                  <c:v>42825</c:v>
                </c:pt>
                <c:pt idx="747">
                  <c:v>42828</c:v>
                </c:pt>
                <c:pt idx="748">
                  <c:v>42829</c:v>
                </c:pt>
                <c:pt idx="749">
                  <c:v>42830</c:v>
                </c:pt>
                <c:pt idx="750">
                  <c:v>42831</c:v>
                </c:pt>
                <c:pt idx="751">
                  <c:v>42832</c:v>
                </c:pt>
                <c:pt idx="752">
                  <c:v>42835</c:v>
                </c:pt>
                <c:pt idx="753">
                  <c:v>42836</c:v>
                </c:pt>
                <c:pt idx="754">
                  <c:v>42837</c:v>
                </c:pt>
                <c:pt idx="755">
                  <c:v>42838</c:v>
                </c:pt>
                <c:pt idx="756">
                  <c:v>42843</c:v>
                </c:pt>
                <c:pt idx="757">
                  <c:v>42844</c:v>
                </c:pt>
                <c:pt idx="758">
                  <c:v>42845</c:v>
                </c:pt>
                <c:pt idx="759">
                  <c:v>42846</c:v>
                </c:pt>
                <c:pt idx="760">
                  <c:v>42849</c:v>
                </c:pt>
                <c:pt idx="761">
                  <c:v>42850</c:v>
                </c:pt>
                <c:pt idx="762">
                  <c:v>42851</c:v>
                </c:pt>
                <c:pt idx="763">
                  <c:v>42852</c:v>
                </c:pt>
                <c:pt idx="764">
                  <c:v>42853</c:v>
                </c:pt>
                <c:pt idx="765">
                  <c:v>42857</c:v>
                </c:pt>
                <c:pt idx="766">
                  <c:v>42858</c:v>
                </c:pt>
                <c:pt idx="767">
                  <c:v>42859</c:v>
                </c:pt>
                <c:pt idx="768">
                  <c:v>42860</c:v>
                </c:pt>
                <c:pt idx="769">
                  <c:v>42863</c:v>
                </c:pt>
                <c:pt idx="770">
                  <c:v>42864</c:v>
                </c:pt>
                <c:pt idx="771">
                  <c:v>42865</c:v>
                </c:pt>
                <c:pt idx="772">
                  <c:v>42866</c:v>
                </c:pt>
                <c:pt idx="773">
                  <c:v>42867</c:v>
                </c:pt>
                <c:pt idx="774">
                  <c:v>42870</c:v>
                </c:pt>
                <c:pt idx="775">
                  <c:v>42871</c:v>
                </c:pt>
                <c:pt idx="776">
                  <c:v>42872</c:v>
                </c:pt>
                <c:pt idx="777">
                  <c:v>42873</c:v>
                </c:pt>
                <c:pt idx="778">
                  <c:v>42874</c:v>
                </c:pt>
                <c:pt idx="779">
                  <c:v>42877</c:v>
                </c:pt>
                <c:pt idx="780">
                  <c:v>42878</c:v>
                </c:pt>
                <c:pt idx="781">
                  <c:v>42879</c:v>
                </c:pt>
                <c:pt idx="782">
                  <c:v>42881</c:v>
                </c:pt>
                <c:pt idx="783">
                  <c:v>42884</c:v>
                </c:pt>
                <c:pt idx="784">
                  <c:v>42885</c:v>
                </c:pt>
                <c:pt idx="785">
                  <c:v>42886</c:v>
                </c:pt>
                <c:pt idx="786">
                  <c:v>42887</c:v>
                </c:pt>
                <c:pt idx="787">
                  <c:v>42888</c:v>
                </c:pt>
                <c:pt idx="788">
                  <c:v>42892</c:v>
                </c:pt>
                <c:pt idx="789">
                  <c:v>42893</c:v>
                </c:pt>
                <c:pt idx="790">
                  <c:v>42894</c:v>
                </c:pt>
                <c:pt idx="791">
                  <c:v>42895</c:v>
                </c:pt>
                <c:pt idx="792">
                  <c:v>42898</c:v>
                </c:pt>
                <c:pt idx="793">
                  <c:v>42899</c:v>
                </c:pt>
                <c:pt idx="794">
                  <c:v>42900</c:v>
                </c:pt>
                <c:pt idx="795">
                  <c:v>42901</c:v>
                </c:pt>
                <c:pt idx="796">
                  <c:v>42902</c:v>
                </c:pt>
                <c:pt idx="797">
                  <c:v>42905</c:v>
                </c:pt>
                <c:pt idx="798">
                  <c:v>42906</c:v>
                </c:pt>
                <c:pt idx="799">
                  <c:v>42907</c:v>
                </c:pt>
                <c:pt idx="800">
                  <c:v>42908</c:v>
                </c:pt>
                <c:pt idx="801">
                  <c:v>42912</c:v>
                </c:pt>
                <c:pt idx="802">
                  <c:v>42913</c:v>
                </c:pt>
                <c:pt idx="803">
                  <c:v>42914</c:v>
                </c:pt>
                <c:pt idx="804">
                  <c:v>42915</c:v>
                </c:pt>
                <c:pt idx="805">
                  <c:v>42916</c:v>
                </c:pt>
                <c:pt idx="806">
                  <c:v>42919</c:v>
                </c:pt>
                <c:pt idx="807">
                  <c:v>42920</c:v>
                </c:pt>
                <c:pt idx="808">
                  <c:v>42921</c:v>
                </c:pt>
                <c:pt idx="809">
                  <c:v>42922</c:v>
                </c:pt>
                <c:pt idx="810">
                  <c:v>42923</c:v>
                </c:pt>
                <c:pt idx="811">
                  <c:v>42926</c:v>
                </c:pt>
                <c:pt idx="812">
                  <c:v>42927</c:v>
                </c:pt>
                <c:pt idx="813">
                  <c:v>42928</c:v>
                </c:pt>
                <c:pt idx="814">
                  <c:v>42929</c:v>
                </c:pt>
                <c:pt idx="815">
                  <c:v>42930</c:v>
                </c:pt>
                <c:pt idx="816">
                  <c:v>42933</c:v>
                </c:pt>
                <c:pt idx="817">
                  <c:v>42934</c:v>
                </c:pt>
                <c:pt idx="818">
                  <c:v>42935</c:v>
                </c:pt>
                <c:pt idx="819">
                  <c:v>42936</c:v>
                </c:pt>
                <c:pt idx="820">
                  <c:v>42937</c:v>
                </c:pt>
                <c:pt idx="821">
                  <c:v>42940</c:v>
                </c:pt>
                <c:pt idx="822">
                  <c:v>42941</c:v>
                </c:pt>
                <c:pt idx="823">
                  <c:v>42942</c:v>
                </c:pt>
                <c:pt idx="824">
                  <c:v>42943</c:v>
                </c:pt>
                <c:pt idx="825">
                  <c:v>42944</c:v>
                </c:pt>
                <c:pt idx="826">
                  <c:v>42947</c:v>
                </c:pt>
                <c:pt idx="827">
                  <c:v>42948</c:v>
                </c:pt>
                <c:pt idx="828">
                  <c:v>42949</c:v>
                </c:pt>
                <c:pt idx="829">
                  <c:v>42950</c:v>
                </c:pt>
                <c:pt idx="830">
                  <c:v>42951</c:v>
                </c:pt>
                <c:pt idx="831">
                  <c:v>42954</c:v>
                </c:pt>
                <c:pt idx="832">
                  <c:v>42955</c:v>
                </c:pt>
                <c:pt idx="833">
                  <c:v>42956</c:v>
                </c:pt>
                <c:pt idx="834">
                  <c:v>42957</c:v>
                </c:pt>
                <c:pt idx="835">
                  <c:v>42958</c:v>
                </c:pt>
                <c:pt idx="836">
                  <c:v>42961</c:v>
                </c:pt>
                <c:pt idx="837">
                  <c:v>42963</c:v>
                </c:pt>
                <c:pt idx="838">
                  <c:v>42964</c:v>
                </c:pt>
                <c:pt idx="839">
                  <c:v>42965</c:v>
                </c:pt>
                <c:pt idx="840">
                  <c:v>42968</c:v>
                </c:pt>
                <c:pt idx="841">
                  <c:v>42969</c:v>
                </c:pt>
                <c:pt idx="842">
                  <c:v>42970</c:v>
                </c:pt>
                <c:pt idx="843">
                  <c:v>42971</c:v>
                </c:pt>
                <c:pt idx="844">
                  <c:v>42972</c:v>
                </c:pt>
                <c:pt idx="845">
                  <c:v>42975</c:v>
                </c:pt>
                <c:pt idx="846">
                  <c:v>42976</c:v>
                </c:pt>
                <c:pt idx="847">
                  <c:v>42977</c:v>
                </c:pt>
                <c:pt idx="848">
                  <c:v>42978</c:v>
                </c:pt>
                <c:pt idx="849">
                  <c:v>42979</c:v>
                </c:pt>
                <c:pt idx="850">
                  <c:v>42982</c:v>
                </c:pt>
                <c:pt idx="851">
                  <c:v>42983</c:v>
                </c:pt>
                <c:pt idx="852">
                  <c:v>42984</c:v>
                </c:pt>
                <c:pt idx="853">
                  <c:v>42985</c:v>
                </c:pt>
                <c:pt idx="854">
                  <c:v>42986</c:v>
                </c:pt>
                <c:pt idx="855">
                  <c:v>42989</c:v>
                </c:pt>
                <c:pt idx="856">
                  <c:v>42990</c:v>
                </c:pt>
                <c:pt idx="857">
                  <c:v>42991</c:v>
                </c:pt>
                <c:pt idx="858">
                  <c:v>42992</c:v>
                </c:pt>
                <c:pt idx="859">
                  <c:v>42993</c:v>
                </c:pt>
                <c:pt idx="860">
                  <c:v>42996</c:v>
                </c:pt>
                <c:pt idx="861">
                  <c:v>42997</c:v>
                </c:pt>
                <c:pt idx="862">
                  <c:v>42998</c:v>
                </c:pt>
                <c:pt idx="863">
                  <c:v>42999</c:v>
                </c:pt>
                <c:pt idx="864">
                  <c:v>43000</c:v>
                </c:pt>
                <c:pt idx="865">
                  <c:v>43003</c:v>
                </c:pt>
                <c:pt idx="866">
                  <c:v>43004</c:v>
                </c:pt>
                <c:pt idx="867">
                  <c:v>43005</c:v>
                </c:pt>
                <c:pt idx="868">
                  <c:v>43006</c:v>
                </c:pt>
                <c:pt idx="869">
                  <c:v>43007</c:v>
                </c:pt>
                <c:pt idx="870">
                  <c:v>43010</c:v>
                </c:pt>
                <c:pt idx="871">
                  <c:v>43011</c:v>
                </c:pt>
                <c:pt idx="872">
                  <c:v>43012</c:v>
                </c:pt>
                <c:pt idx="873">
                  <c:v>43013</c:v>
                </c:pt>
                <c:pt idx="874">
                  <c:v>43014</c:v>
                </c:pt>
                <c:pt idx="875">
                  <c:v>43017</c:v>
                </c:pt>
                <c:pt idx="876">
                  <c:v>43018</c:v>
                </c:pt>
                <c:pt idx="877">
                  <c:v>43019</c:v>
                </c:pt>
                <c:pt idx="878">
                  <c:v>43020</c:v>
                </c:pt>
                <c:pt idx="879">
                  <c:v>43021</c:v>
                </c:pt>
                <c:pt idx="880">
                  <c:v>43024</c:v>
                </c:pt>
                <c:pt idx="881">
                  <c:v>43025</c:v>
                </c:pt>
                <c:pt idx="882">
                  <c:v>43026</c:v>
                </c:pt>
                <c:pt idx="883">
                  <c:v>43027</c:v>
                </c:pt>
                <c:pt idx="884">
                  <c:v>43028</c:v>
                </c:pt>
                <c:pt idx="885">
                  <c:v>43031</c:v>
                </c:pt>
                <c:pt idx="886">
                  <c:v>43032</c:v>
                </c:pt>
                <c:pt idx="887">
                  <c:v>43033</c:v>
                </c:pt>
                <c:pt idx="888">
                  <c:v>43034</c:v>
                </c:pt>
                <c:pt idx="889">
                  <c:v>43035</c:v>
                </c:pt>
                <c:pt idx="890">
                  <c:v>43038</c:v>
                </c:pt>
                <c:pt idx="891">
                  <c:v>43039</c:v>
                </c:pt>
                <c:pt idx="892">
                  <c:v>43041</c:v>
                </c:pt>
                <c:pt idx="893">
                  <c:v>43042</c:v>
                </c:pt>
                <c:pt idx="894">
                  <c:v>43045</c:v>
                </c:pt>
                <c:pt idx="895">
                  <c:v>43046</c:v>
                </c:pt>
                <c:pt idx="896">
                  <c:v>43047</c:v>
                </c:pt>
                <c:pt idx="897">
                  <c:v>43048</c:v>
                </c:pt>
                <c:pt idx="898">
                  <c:v>43049</c:v>
                </c:pt>
                <c:pt idx="899">
                  <c:v>43052</c:v>
                </c:pt>
                <c:pt idx="900">
                  <c:v>43053</c:v>
                </c:pt>
                <c:pt idx="901">
                  <c:v>43054</c:v>
                </c:pt>
                <c:pt idx="902">
                  <c:v>43055</c:v>
                </c:pt>
                <c:pt idx="903">
                  <c:v>43056</c:v>
                </c:pt>
                <c:pt idx="904">
                  <c:v>43059</c:v>
                </c:pt>
                <c:pt idx="905">
                  <c:v>43060</c:v>
                </c:pt>
                <c:pt idx="906">
                  <c:v>43061</c:v>
                </c:pt>
                <c:pt idx="907">
                  <c:v>43062</c:v>
                </c:pt>
                <c:pt idx="908">
                  <c:v>43063</c:v>
                </c:pt>
                <c:pt idx="909">
                  <c:v>43066</c:v>
                </c:pt>
                <c:pt idx="910">
                  <c:v>43067</c:v>
                </c:pt>
                <c:pt idx="911">
                  <c:v>43068</c:v>
                </c:pt>
                <c:pt idx="912">
                  <c:v>43069</c:v>
                </c:pt>
                <c:pt idx="913">
                  <c:v>43070</c:v>
                </c:pt>
                <c:pt idx="914">
                  <c:v>43073</c:v>
                </c:pt>
                <c:pt idx="915">
                  <c:v>43074</c:v>
                </c:pt>
                <c:pt idx="916">
                  <c:v>43075</c:v>
                </c:pt>
                <c:pt idx="917">
                  <c:v>43076</c:v>
                </c:pt>
                <c:pt idx="918">
                  <c:v>43077</c:v>
                </c:pt>
                <c:pt idx="919">
                  <c:v>43080</c:v>
                </c:pt>
                <c:pt idx="920">
                  <c:v>43081</c:v>
                </c:pt>
                <c:pt idx="921">
                  <c:v>43082</c:v>
                </c:pt>
                <c:pt idx="922">
                  <c:v>43083</c:v>
                </c:pt>
                <c:pt idx="923">
                  <c:v>43084</c:v>
                </c:pt>
                <c:pt idx="924">
                  <c:v>43087</c:v>
                </c:pt>
                <c:pt idx="925">
                  <c:v>43088</c:v>
                </c:pt>
                <c:pt idx="926">
                  <c:v>43089</c:v>
                </c:pt>
                <c:pt idx="927">
                  <c:v>43090</c:v>
                </c:pt>
                <c:pt idx="928">
                  <c:v>43091</c:v>
                </c:pt>
                <c:pt idx="929">
                  <c:v>43096</c:v>
                </c:pt>
                <c:pt idx="930">
                  <c:v>43097</c:v>
                </c:pt>
                <c:pt idx="931">
                  <c:v>43098</c:v>
                </c:pt>
                <c:pt idx="932">
                  <c:v>43102</c:v>
                </c:pt>
                <c:pt idx="933">
                  <c:v>43103</c:v>
                </c:pt>
                <c:pt idx="934">
                  <c:v>43104</c:v>
                </c:pt>
                <c:pt idx="935">
                  <c:v>43105</c:v>
                </c:pt>
                <c:pt idx="936">
                  <c:v>43108</c:v>
                </c:pt>
                <c:pt idx="937">
                  <c:v>43109</c:v>
                </c:pt>
                <c:pt idx="938">
                  <c:v>43110</c:v>
                </c:pt>
                <c:pt idx="939">
                  <c:v>43111</c:v>
                </c:pt>
                <c:pt idx="940">
                  <c:v>43112</c:v>
                </c:pt>
                <c:pt idx="941">
                  <c:v>43115</c:v>
                </c:pt>
                <c:pt idx="942">
                  <c:v>43116</c:v>
                </c:pt>
                <c:pt idx="943">
                  <c:v>43117</c:v>
                </c:pt>
                <c:pt idx="944">
                  <c:v>43118</c:v>
                </c:pt>
                <c:pt idx="945">
                  <c:v>43119</c:v>
                </c:pt>
                <c:pt idx="946">
                  <c:v>43122</c:v>
                </c:pt>
                <c:pt idx="947">
                  <c:v>43123</c:v>
                </c:pt>
                <c:pt idx="948">
                  <c:v>43124</c:v>
                </c:pt>
                <c:pt idx="949">
                  <c:v>43125</c:v>
                </c:pt>
                <c:pt idx="950">
                  <c:v>43126</c:v>
                </c:pt>
                <c:pt idx="951">
                  <c:v>43129</c:v>
                </c:pt>
                <c:pt idx="952">
                  <c:v>43130</c:v>
                </c:pt>
                <c:pt idx="953">
                  <c:v>43131</c:v>
                </c:pt>
                <c:pt idx="954">
                  <c:v>43132</c:v>
                </c:pt>
                <c:pt idx="955">
                  <c:v>43133</c:v>
                </c:pt>
                <c:pt idx="956">
                  <c:v>43136</c:v>
                </c:pt>
                <c:pt idx="957">
                  <c:v>43137</c:v>
                </c:pt>
                <c:pt idx="958">
                  <c:v>43138</c:v>
                </c:pt>
                <c:pt idx="959">
                  <c:v>43139</c:v>
                </c:pt>
                <c:pt idx="960">
                  <c:v>43140</c:v>
                </c:pt>
                <c:pt idx="961">
                  <c:v>43143</c:v>
                </c:pt>
                <c:pt idx="962">
                  <c:v>43144</c:v>
                </c:pt>
                <c:pt idx="963">
                  <c:v>43145</c:v>
                </c:pt>
                <c:pt idx="964">
                  <c:v>43146</c:v>
                </c:pt>
                <c:pt idx="965">
                  <c:v>43147</c:v>
                </c:pt>
                <c:pt idx="966">
                  <c:v>43150</c:v>
                </c:pt>
                <c:pt idx="967">
                  <c:v>43151</c:v>
                </c:pt>
                <c:pt idx="968">
                  <c:v>43152</c:v>
                </c:pt>
                <c:pt idx="969">
                  <c:v>43153</c:v>
                </c:pt>
                <c:pt idx="970">
                  <c:v>43154</c:v>
                </c:pt>
                <c:pt idx="971">
                  <c:v>43157</c:v>
                </c:pt>
                <c:pt idx="972">
                  <c:v>43158</c:v>
                </c:pt>
                <c:pt idx="973">
                  <c:v>43159</c:v>
                </c:pt>
                <c:pt idx="974">
                  <c:v>43160</c:v>
                </c:pt>
                <c:pt idx="975">
                  <c:v>43161</c:v>
                </c:pt>
                <c:pt idx="976">
                  <c:v>43164</c:v>
                </c:pt>
                <c:pt idx="977">
                  <c:v>43165</c:v>
                </c:pt>
                <c:pt idx="978">
                  <c:v>43166</c:v>
                </c:pt>
                <c:pt idx="979">
                  <c:v>43167</c:v>
                </c:pt>
                <c:pt idx="980">
                  <c:v>43168</c:v>
                </c:pt>
                <c:pt idx="981">
                  <c:v>43171</c:v>
                </c:pt>
                <c:pt idx="982">
                  <c:v>43172</c:v>
                </c:pt>
                <c:pt idx="983">
                  <c:v>43173</c:v>
                </c:pt>
                <c:pt idx="984">
                  <c:v>43174</c:v>
                </c:pt>
                <c:pt idx="985">
                  <c:v>43175</c:v>
                </c:pt>
                <c:pt idx="986">
                  <c:v>43178</c:v>
                </c:pt>
                <c:pt idx="987">
                  <c:v>43179</c:v>
                </c:pt>
                <c:pt idx="988">
                  <c:v>43180</c:v>
                </c:pt>
                <c:pt idx="989">
                  <c:v>43181</c:v>
                </c:pt>
                <c:pt idx="990">
                  <c:v>43182</c:v>
                </c:pt>
                <c:pt idx="991">
                  <c:v>43185</c:v>
                </c:pt>
                <c:pt idx="992">
                  <c:v>43186</c:v>
                </c:pt>
                <c:pt idx="993">
                  <c:v>43187</c:v>
                </c:pt>
                <c:pt idx="994">
                  <c:v>43188</c:v>
                </c:pt>
                <c:pt idx="995">
                  <c:v>43193</c:v>
                </c:pt>
                <c:pt idx="996">
                  <c:v>43194</c:v>
                </c:pt>
                <c:pt idx="997">
                  <c:v>43195</c:v>
                </c:pt>
                <c:pt idx="998">
                  <c:v>43196</c:v>
                </c:pt>
                <c:pt idx="999">
                  <c:v>43199</c:v>
                </c:pt>
                <c:pt idx="1000">
                  <c:v>43200</c:v>
                </c:pt>
                <c:pt idx="1001">
                  <c:v>43201</c:v>
                </c:pt>
                <c:pt idx="1002">
                  <c:v>43202</c:v>
                </c:pt>
                <c:pt idx="1003">
                  <c:v>43203</c:v>
                </c:pt>
                <c:pt idx="1004">
                  <c:v>43206</c:v>
                </c:pt>
                <c:pt idx="1005">
                  <c:v>43207</c:v>
                </c:pt>
                <c:pt idx="1006">
                  <c:v>43208</c:v>
                </c:pt>
                <c:pt idx="1007">
                  <c:v>43209</c:v>
                </c:pt>
                <c:pt idx="1008">
                  <c:v>43210</c:v>
                </c:pt>
                <c:pt idx="1009">
                  <c:v>43213</c:v>
                </c:pt>
                <c:pt idx="1010">
                  <c:v>43214</c:v>
                </c:pt>
                <c:pt idx="1011">
                  <c:v>43215</c:v>
                </c:pt>
              </c:numCache>
            </c:numRef>
          </c:cat>
          <c:val>
            <c:numRef>
              <c:f>Volatility!$L$118:$L$1129</c:f>
              <c:numCache>
                <c:formatCode>0.0000</c:formatCode>
                <c:ptCount val="1012"/>
                <c:pt idx="0">
                  <c:v>4.522746775611005E-2</c:v>
                </c:pt>
                <c:pt idx="1">
                  <c:v>4.6201411835355519E-2</c:v>
                </c:pt>
                <c:pt idx="2">
                  <c:v>4.6188262754072777E-2</c:v>
                </c:pt>
                <c:pt idx="3">
                  <c:v>4.6496508089404712E-2</c:v>
                </c:pt>
                <c:pt idx="4">
                  <c:v>4.4847282512847648E-2</c:v>
                </c:pt>
                <c:pt idx="5">
                  <c:v>4.476281832344875E-2</c:v>
                </c:pt>
                <c:pt idx="6">
                  <c:v>4.4525176411416303E-2</c:v>
                </c:pt>
                <c:pt idx="7">
                  <c:v>4.4525865615650737E-2</c:v>
                </c:pt>
                <c:pt idx="8">
                  <c:v>4.4781769439656512E-2</c:v>
                </c:pt>
                <c:pt idx="9">
                  <c:v>4.4855541143085709E-2</c:v>
                </c:pt>
                <c:pt idx="10">
                  <c:v>4.5134707744064272E-2</c:v>
                </c:pt>
                <c:pt idx="11">
                  <c:v>4.4955776755885225E-2</c:v>
                </c:pt>
                <c:pt idx="12">
                  <c:v>4.496914267377071E-2</c:v>
                </c:pt>
                <c:pt idx="13">
                  <c:v>4.487629874608106E-2</c:v>
                </c:pt>
                <c:pt idx="14">
                  <c:v>4.4503935511630954E-2</c:v>
                </c:pt>
                <c:pt idx="15">
                  <c:v>4.5204432999379457E-2</c:v>
                </c:pt>
                <c:pt idx="16">
                  <c:v>4.5424806247601493E-2</c:v>
                </c:pt>
                <c:pt idx="17">
                  <c:v>4.5637429645333676E-2</c:v>
                </c:pt>
                <c:pt idx="18">
                  <c:v>4.5616544158149738E-2</c:v>
                </c:pt>
                <c:pt idx="19">
                  <c:v>4.6016238283242049E-2</c:v>
                </c:pt>
                <c:pt idx="20">
                  <c:v>4.7503050486932159E-2</c:v>
                </c:pt>
                <c:pt idx="21">
                  <c:v>4.7013010531194131E-2</c:v>
                </c:pt>
                <c:pt idx="22">
                  <c:v>4.8145596899518112E-2</c:v>
                </c:pt>
                <c:pt idx="23">
                  <c:v>5.0464580880510909E-2</c:v>
                </c:pt>
                <c:pt idx="24">
                  <c:v>5.0358780250630245E-2</c:v>
                </c:pt>
                <c:pt idx="25">
                  <c:v>5.0356719010147724E-2</c:v>
                </c:pt>
                <c:pt idx="26">
                  <c:v>5.0691821944504403E-2</c:v>
                </c:pt>
                <c:pt idx="27">
                  <c:v>5.1946111894495342E-2</c:v>
                </c:pt>
                <c:pt idx="28">
                  <c:v>5.1836526728644292E-2</c:v>
                </c:pt>
                <c:pt idx="29">
                  <c:v>5.2339172535258813E-2</c:v>
                </c:pt>
                <c:pt idx="30">
                  <c:v>5.2489089800023737E-2</c:v>
                </c:pt>
                <c:pt idx="31">
                  <c:v>5.2292769917895339E-2</c:v>
                </c:pt>
                <c:pt idx="32">
                  <c:v>5.2473160335330823E-2</c:v>
                </c:pt>
                <c:pt idx="33">
                  <c:v>5.2678015959074259E-2</c:v>
                </c:pt>
                <c:pt idx="34">
                  <c:v>5.2953065680635084E-2</c:v>
                </c:pt>
                <c:pt idx="35">
                  <c:v>5.5694271553569007E-2</c:v>
                </c:pt>
                <c:pt idx="36">
                  <c:v>5.5825339033874759E-2</c:v>
                </c:pt>
                <c:pt idx="37">
                  <c:v>5.5786153761904274E-2</c:v>
                </c:pt>
                <c:pt idx="38">
                  <c:v>5.5945608284064773E-2</c:v>
                </c:pt>
                <c:pt idx="39">
                  <c:v>5.5391893691566364E-2</c:v>
                </c:pt>
                <c:pt idx="40">
                  <c:v>5.5391242562126568E-2</c:v>
                </c:pt>
                <c:pt idx="41">
                  <c:v>5.5931158155930492E-2</c:v>
                </c:pt>
                <c:pt idx="42">
                  <c:v>5.5939787634406025E-2</c:v>
                </c:pt>
                <c:pt idx="43">
                  <c:v>5.5745308473080513E-2</c:v>
                </c:pt>
                <c:pt idx="44">
                  <c:v>5.5747785954148948E-2</c:v>
                </c:pt>
                <c:pt idx="45">
                  <c:v>5.6122750065628148E-2</c:v>
                </c:pt>
                <c:pt idx="46">
                  <c:v>5.6402011998384183E-2</c:v>
                </c:pt>
                <c:pt idx="47">
                  <c:v>5.5994063475721299E-2</c:v>
                </c:pt>
                <c:pt idx="48">
                  <c:v>5.6001182553839436E-2</c:v>
                </c:pt>
                <c:pt idx="49">
                  <c:v>5.5992043381604968E-2</c:v>
                </c:pt>
                <c:pt idx="50">
                  <c:v>5.5916767044353284E-2</c:v>
                </c:pt>
                <c:pt idx="51">
                  <c:v>5.6818761549351247E-2</c:v>
                </c:pt>
                <c:pt idx="52">
                  <c:v>5.6705507889488645E-2</c:v>
                </c:pt>
                <c:pt idx="53">
                  <c:v>5.5958438907072652E-2</c:v>
                </c:pt>
                <c:pt idx="54">
                  <c:v>5.5708042082429965E-2</c:v>
                </c:pt>
                <c:pt idx="55">
                  <c:v>5.5558534573037284E-2</c:v>
                </c:pt>
                <c:pt idx="56">
                  <c:v>5.5583809992717489E-2</c:v>
                </c:pt>
                <c:pt idx="57">
                  <c:v>5.5506172281008008E-2</c:v>
                </c:pt>
                <c:pt idx="58">
                  <c:v>5.4535350388259109E-2</c:v>
                </c:pt>
                <c:pt idx="59">
                  <c:v>5.4112234740287077E-2</c:v>
                </c:pt>
                <c:pt idx="60">
                  <c:v>5.3362043895988198E-2</c:v>
                </c:pt>
                <c:pt idx="61">
                  <c:v>5.3505236004552627E-2</c:v>
                </c:pt>
                <c:pt idx="62">
                  <c:v>5.3615772237482089E-2</c:v>
                </c:pt>
                <c:pt idx="63">
                  <c:v>5.2470712144310094E-2</c:v>
                </c:pt>
                <c:pt idx="64">
                  <c:v>5.2475330863650332E-2</c:v>
                </c:pt>
                <c:pt idx="65">
                  <c:v>5.2289142736093072E-2</c:v>
                </c:pt>
                <c:pt idx="66">
                  <c:v>5.2081950233681597E-2</c:v>
                </c:pt>
                <c:pt idx="67">
                  <c:v>5.2178094924558015E-2</c:v>
                </c:pt>
                <c:pt idx="68">
                  <c:v>5.224520168683161E-2</c:v>
                </c:pt>
                <c:pt idx="69">
                  <c:v>5.2322035116812562E-2</c:v>
                </c:pt>
                <c:pt idx="70">
                  <c:v>5.2807263739803184E-2</c:v>
                </c:pt>
                <c:pt idx="71">
                  <c:v>5.3830593619336418E-2</c:v>
                </c:pt>
                <c:pt idx="72">
                  <c:v>5.3521491408709154E-2</c:v>
                </c:pt>
                <c:pt idx="73">
                  <c:v>5.3281362848492976E-2</c:v>
                </c:pt>
                <c:pt idx="74">
                  <c:v>5.3544579359201795E-2</c:v>
                </c:pt>
                <c:pt idx="75">
                  <c:v>5.4064402172413061E-2</c:v>
                </c:pt>
                <c:pt idx="76">
                  <c:v>5.406455890684294E-2</c:v>
                </c:pt>
                <c:pt idx="77">
                  <c:v>5.3946251858712449E-2</c:v>
                </c:pt>
                <c:pt idx="78">
                  <c:v>5.418073636585851E-2</c:v>
                </c:pt>
                <c:pt idx="79">
                  <c:v>5.4124991828412981E-2</c:v>
                </c:pt>
                <c:pt idx="80">
                  <c:v>5.413962137576972E-2</c:v>
                </c:pt>
                <c:pt idx="81">
                  <c:v>5.4284374474818445E-2</c:v>
                </c:pt>
                <c:pt idx="82">
                  <c:v>5.3935601799485776E-2</c:v>
                </c:pt>
                <c:pt idx="83">
                  <c:v>5.3916560264176773E-2</c:v>
                </c:pt>
                <c:pt idx="84">
                  <c:v>5.3109804082984255E-2</c:v>
                </c:pt>
                <c:pt idx="85">
                  <c:v>5.3139346757870333E-2</c:v>
                </c:pt>
                <c:pt idx="86">
                  <c:v>5.2783255489151332E-2</c:v>
                </c:pt>
                <c:pt idx="87">
                  <c:v>5.2816378120955368E-2</c:v>
                </c:pt>
                <c:pt idx="88">
                  <c:v>5.3581377341932267E-2</c:v>
                </c:pt>
                <c:pt idx="89">
                  <c:v>5.4496765732880134E-2</c:v>
                </c:pt>
                <c:pt idx="90">
                  <c:v>5.5016523865094071E-2</c:v>
                </c:pt>
                <c:pt idx="91">
                  <c:v>5.4365366800273068E-2</c:v>
                </c:pt>
                <c:pt idx="92">
                  <c:v>5.4495731367338027E-2</c:v>
                </c:pt>
                <c:pt idx="93">
                  <c:v>5.4587754085121683E-2</c:v>
                </c:pt>
                <c:pt idx="94">
                  <c:v>5.6012778207781257E-2</c:v>
                </c:pt>
                <c:pt idx="95">
                  <c:v>5.6025098654297903E-2</c:v>
                </c:pt>
                <c:pt idx="96">
                  <c:v>5.6260484555304052E-2</c:v>
                </c:pt>
                <c:pt idx="97">
                  <c:v>5.792794817548521E-2</c:v>
                </c:pt>
                <c:pt idx="98">
                  <c:v>5.8613021461533736E-2</c:v>
                </c:pt>
                <c:pt idx="99">
                  <c:v>6.0469355699677263E-2</c:v>
                </c:pt>
                <c:pt idx="100">
                  <c:v>6.0775312528469072E-2</c:v>
                </c:pt>
                <c:pt idx="101">
                  <c:v>6.0776065543112726E-2</c:v>
                </c:pt>
                <c:pt idx="102">
                  <c:v>6.0971304101202842E-2</c:v>
                </c:pt>
                <c:pt idx="103">
                  <c:v>6.0918785641953133E-2</c:v>
                </c:pt>
                <c:pt idx="104">
                  <c:v>6.0883714276011039E-2</c:v>
                </c:pt>
                <c:pt idx="105">
                  <c:v>5.9874723558117245E-2</c:v>
                </c:pt>
                <c:pt idx="106">
                  <c:v>5.9635991480149177E-2</c:v>
                </c:pt>
                <c:pt idx="107">
                  <c:v>5.9773920504376771E-2</c:v>
                </c:pt>
                <c:pt idx="108">
                  <c:v>5.9403692041314411E-2</c:v>
                </c:pt>
                <c:pt idx="109">
                  <c:v>5.8921215342109562E-2</c:v>
                </c:pt>
                <c:pt idx="110">
                  <c:v>5.7840256093492547E-2</c:v>
                </c:pt>
                <c:pt idx="111">
                  <c:v>5.7833789219967617E-2</c:v>
                </c:pt>
                <c:pt idx="112">
                  <c:v>5.6882563172407141E-2</c:v>
                </c:pt>
                <c:pt idx="113">
                  <c:v>5.4761094456396417E-2</c:v>
                </c:pt>
                <c:pt idx="114">
                  <c:v>5.4926703525211791E-2</c:v>
                </c:pt>
                <c:pt idx="115">
                  <c:v>5.5469045461084242E-2</c:v>
                </c:pt>
                <c:pt idx="116">
                  <c:v>5.5278545612476512E-2</c:v>
                </c:pt>
                <c:pt idx="117">
                  <c:v>5.4132150958833475E-2</c:v>
                </c:pt>
                <c:pt idx="118">
                  <c:v>5.4129799803166276E-2</c:v>
                </c:pt>
                <c:pt idx="119">
                  <c:v>5.3532442190042537E-2</c:v>
                </c:pt>
                <c:pt idx="120">
                  <c:v>5.3299332975375022E-2</c:v>
                </c:pt>
                <c:pt idx="121">
                  <c:v>5.324361017864692E-2</c:v>
                </c:pt>
                <c:pt idx="122">
                  <c:v>5.2917440162328445E-2</c:v>
                </c:pt>
                <c:pt idx="123">
                  <c:v>5.3076512642477355E-2</c:v>
                </c:pt>
                <c:pt idx="124">
                  <c:v>5.4632782295299588E-2</c:v>
                </c:pt>
                <c:pt idx="125">
                  <c:v>5.2269069167172083E-2</c:v>
                </c:pt>
                <c:pt idx="126">
                  <c:v>5.8907871904678694E-2</c:v>
                </c:pt>
                <c:pt idx="127">
                  <c:v>5.9205498844948599E-2</c:v>
                </c:pt>
                <c:pt idx="128">
                  <c:v>5.9209363134929673E-2</c:v>
                </c:pt>
                <c:pt idx="129">
                  <c:v>5.9103960802367725E-2</c:v>
                </c:pt>
                <c:pt idx="130">
                  <c:v>5.9118303544837443E-2</c:v>
                </c:pt>
                <c:pt idx="131">
                  <c:v>5.8661560629840355E-2</c:v>
                </c:pt>
                <c:pt idx="132">
                  <c:v>5.8646214017558713E-2</c:v>
                </c:pt>
                <c:pt idx="133">
                  <c:v>5.8326523889132231E-2</c:v>
                </c:pt>
                <c:pt idx="134">
                  <c:v>5.8066440376368308E-2</c:v>
                </c:pt>
                <c:pt idx="135">
                  <c:v>5.7604676515666434E-2</c:v>
                </c:pt>
                <c:pt idx="136">
                  <c:v>5.7476372622019746E-2</c:v>
                </c:pt>
                <c:pt idx="137">
                  <c:v>5.7781894146742778E-2</c:v>
                </c:pt>
                <c:pt idx="138">
                  <c:v>5.7998532661584286E-2</c:v>
                </c:pt>
                <c:pt idx="139">
                  <c:v>5.80704902666761E-2</c:v>
                </c:pt>
                <c:pt idx="140">
                  <c:v>5.8277125049461323E-2</c:v>
                </c:pt>
                <c:pt idx="141">
                  <c:v>5.7227573085343389E-2</c:v>
                </c:pt>
                <c:pt idx="142">
                  <c:v>5.7204431034971373E-2</c:v>
                </c:pt>
                <c:pt idx="143">
                  <c:v>5.7174526365721193E-2</c:v>
                </c:pt>
                <c:pt idx="144">
                  <c:v>5.7178954725183771E-2</c:v>
                </c:pt>
                <c:pt idx="145">
                  <c:v>5.7176493222778291E-2</c:v>
                </c:pt>
                <c:pt idx="146">
                  <c:v>5.6915108841928609E-2</c:v>
                </c:pt>
                <c:pt idx="147">
                  <c:v>5.6742736023546465E-2</c:v>
                </c:pt>
                <c:pt idx="148">
                  <c:v>5.673910603286856E-2</c:v>
                </c:pt>
                <c:pt idx="149">
                  <c:v>5.6813788420998323E-2</c:v>
                </c:pt>
                <c:pt idx="150">
                  <c:v>5.7285369806079414E-2</c:v>
                </c:pt>
                <c:pt idx="151">
                  <c:v>5.7361231943500728E-2</c:v>
                </c:pt>
                <c:pt idx="152">
                  <c:v>5.7504586475314125E-2</c:v>
                </c:pt>
                <c:pt idx="153">
                  <c:v>5.7502394655311193E-2</c:v>
                </c:pt>
                <c:pt idx="154">
                  <c:v>5.7771044578511198E-2</c:v>
                </c:pt>
                <c:pt idx="155">
                  <c:v>5.7697872587576388E-2</c:v>
                </c:pt>
                <c:pt idx="156">
                  <c:v>5.8964431007770025E-2</c:v>
                </c:pt>
                <c:pt idx="157">
                  <c:v>5.8882320038482747E-2</c:v>
                </c:pt>
                <c:pt idx="158">
                  <c:v>5.8845704497197088E-2</c:v>
                </c:pt>
                <c:pt idx="159">
                  <c:v>5.8927230990015338E-2</c:v>
                </c:pt>
                <c:pt idx="160">
                  <c:v>5.8491555901580984E-2</c:v>
                </c:pt>
                <c:pt idx="161">
                  <c:v>5.8059976557164578E-2</c:v>
                </c:pt>
                <c:pt idx="162">
                  <c:v>5.8215119093759232E-2</c:v>
                </c:pt>
                <c:pt idx="163">
                  <c:v>5.8360084650321692E-2</c:v>
                </c:pt>
                <c:pt idx="164">
                  <c:v>5.8286168483359643E-2</c:v>
                </c:pt>
                <c:pt idx="165">
                  <c:v>5.7737988124649503E-2</c:v>
                </c:pt>
                <c:pt idx="166">
                  <c:v>5.7761711621227778E-2</c:v>
                </c:pt>
                <c:pt idx="167">
                  <c:v>5.7782256779880199E-2</c:v>
                </c:pt>
                <c:pt idx="168">
                  <c:v>5.768771761077033E-2</c:v>
                </c:pt>
                <c:pt idx="169">
                  <c:v>5.7687887280706389E-2</c:v>
                </c:pt>
                <c:pt idx="170">
                  <c:v>5.7702910473511601E-2</c:v>
                </c:pt>
                <c:pt idx="171">
                  <c:v>5.771647222219476E-2</c:v>
                </c:pt>
                <c:pt idx="172">
                  <c:v>5.7539442672633327E-2</c:v>
                </c:pt>
                <c:pt idx="173">
                  <c:v>5.7460422529557319E-2</c:v>
                </c:pt>
                <c:pt idx="174">
                  <c:v>5.7242371496761035E-2</c:v>
                </c:pt>
                <c:pt idx="175">
                  <c:v>5.7325096916445897E-2</c:v>
                </c:pt>
                <c:pt idx="176">
                  <c:v>5.7467667388119321E-2</c:v>
                </c:pt>
                <c:pt idx="177">
                  <c:v>5.7382634700298023E-2</c:v>
                </c:pt>
                <c:pt idx="178">
                  <c:v>5.7519017523621555E-2</c:v>
                </c:pt>
                <c:pt idx="179">
                  <c:v>5.7008248405586534E-2</c:v>
                </c:pt>
                <c:pt idx="180">
                  <c:v>5.7368863250766879E-2</c:v>
                </c:pt>
                <c:pt idx="181">
                  <c:v>5.8334275216199827E-2</c:v>
                </c:pt>
                <c:pt idx="182">
                  <c:v>5.8339064331448538E-2</c:v>
                </c:pt>
                <c:pt idx="183">
                  <c:v>5.8118792531586562E-2</c:v>
                </c:pt>
                <c:pt idx="184">
                  <c:v>5.738653968242434E-2</c:v>
                </c:pt>
                <c:pt idx="185">
                  <c:v>5.7405859165778658E-2</c:v>
                </c:pt>
                <c:pt idx="186">
                  <c:v>5.8085407179240364E-2</c:v>
                </c:pt>
                <c:pt idx="187">
                  <c:v>5.6147914532607673E-2</c:v>
                </c:pt>
                <c:pt idx="188">
                  <c:v>5.586399108690817E-2</c:v>
                </c:pt>
                <c:pt idx="189">
                  <c:v>5.3942854712331317E-2</c:v>
                </c:pt>
                <c:pt idx="190">
                  <c:v>5.3444967494725937E-2</c:v>
                </c:pt>
                <c:pt idx="191">
                  <c:v>5.4953882720547215E-2</c:v>
                </c:pt>
                <c:pt idx="192">
                  <c:v>6.034388975651829E-2</c:v>
                </c:pt>
                <c:pt idx="193">
                  <c:v>6.5305028285554567E-2</c:v>
                </c:pt>
                <c:pt idx="194">
                  <c:v>6.5781508628985075E-2</c:v>
                </c:pt>
                <c:pt idx="195">
                  <c:v>6.5849098028818012E-2</c:v>
                </c:pt>
                <c:pt idx="196">
                  <c:v>6.5772257167911907E-2</c:v>
                </c:pt>
                <c:pt idx="197">
                  <c:v>6.5799271383700619E-2</c:v>
                </c:pt>
                <c:pt idx="198">
                  <c:v>6.636517450444207E-2</c:v>
                </c:pt>
                <c:pt idx="199">
                  <c:v>6.6380142306380854E-2</c:v>
                </c:pt>
                <c:pt idx="200">
                  <c:v>6.6501557944257314E-2</c:v>
                </c:pt>
                <c:pt idx="201">
                  <c:v>6.6514145681941625E-2</c:v>
                </c:pt>
                <c:pt idx="202">
                  <c:v>6.6533132148273069E-2</c:v>
                </c:pt>
                <c:pt idx="203">
                  <c:v>6.6620224019560609E-2</c:v>
                </c:pt>
                <c:pt idx="204">
                  <c:v>6.6692759859246664E-2</c:v>
                </c:pt>
                <c:pt idx="205">
                  <c:v>6.6298221379384403E-2</c:v>
                </c:pt>
                <c:pt idx="206">
                  <c:v>6.625286427883316E-2</c:v>
                </c:pt>
                <c:pt idx="207">
                  <c:v>6.6356676137787451E-2</c:v>
                </c:pt>
                <c:pt idx="208">
                  <c:v>6.6360268635260969E-2</c:v>
                </c:pt>
                <c:pt idx="209">
                  <c:v>6.6364669920677494E-2</c:v>
                </c:pt>
                <c:pt idx="210">
                  <c:v>6.6612929961058553E-2</c:v>
                </c:pt>
                <c:pt idx="211">
                  <c:v>6.6667040869587219E-2</c:v>
                </c:pt>
                <c:pt idx="212">
                  <c:v>6.6707958908735071E-2</c:v>
                </c:pt>
                <c:pt idx="213">
                  <c:v>6.6404706445055375E-2</c:v>
                </c:pt>
                <c:pt idx="214">
                  <c:v>6.4940557869763327E-2</c:v>
                </c:pt>
                <c:pt idx="215">
                  <c:v>6.4572802025766485E-2</c:v>
                </c:pt>
                <c:pt idx="216">
                  <c:v>5.8524671545215172E-2</c:v>
                </c:pt>
                <c:pt idx="217">
                  <c:v>6.0087268041448566E-2</c:v>
                </c:pt>
                <c:pt idx="218">
                  <c:v>5.9952723027995695E-2</c:v>
                </c:pt>
                <c:pt idx="219">
                  <c:v>6.022883385213991E-2</c:v>
                </c:pt>
                <c:pt idx="220">
                  <c:v>6.0775919671668517E-2</c:v>
                </c:pt>
                <c:pt idx="221">
                  <c:v>6.0758613342097909E-2</c:v>
                </c:pt>
                <c:pt idx="222">
                  <c:v>6.164623260191842E-2</c:v>
                </c:pt>
                <c:pt idx="223">
                  <c:v>6.1988445745540598E-2</c:v>
                </c:pt>
                <c:pt idx="224">
                  <c:v>6.3021254640434135E-2</c:v>
                </c:pt>
                <c:pt idx="225">
                  <c:v>6.5700274628016114E-2</c:v>
                </c:pt>
                <c:pt idx="226">
                  <c:v>6.8061344902165158E-2</c:v>
                </c:pt>
                <c:pt idx="227">
                  <c:v>6.7980456366412867E-2</c:v>
                </c:pt>
                <c:pt idx="228">
                  <c:v>6.7771119561389828E-2</c:v>
                </c:pt>
                <c:pt idx="229">
                  <c:v>6.7796513623528468E-2</c:v>
                </c:pt>
                <c:pt idx="230">
                  <c:v>6.8420154593012719E-2</c:v>
                </c:pt>
                <c:pt idx="231">
                  <c:v>6.8442273094634701E-2</c:v>
                </c:pt>
                <c:pt idx="232">
                  <c:v>6.8433064246285993E-2</c:v>
                </c:pt>
                <c:pt idx="233">
                  <c:v>6.8420522821387275E-2</c:v>
                </c:pt>
                <c:pt idx="234">
                  <c:v>6.9351045786520696E-2</c:v>
                </c:pt>
                <c:pt idx="235">
                  <c:v>6.9615409676001452E-2</c:v>
                </c:pt>
                <c:pt idx="236">
                  <c:v>6.9595782152348337E-2</c:v>
                </c:pt>
                <c:pt idx="237">
                  <c:v>6.9598305056993312E-2</c:v>
                </c:pt>
                <c:pt idx="238">
                  <c:v>6.9636344487433166E-2</c:v>
                </c:pt>
                <c:pt idx="239">
                  <c:v>6.9507420099350042E-2</c:v>
                </c:pt>
                <c:pt idx="240">
                  <c:v>6.9092744488830099E-2</c:v>
                </c:pt>
                <c:pt idx="241">
                  <c:v>6.9011824052427104E-2</c:v>
                </c:pt>
                <c:pt idx="242">
                  <c:v>6.9226334480276958E-2</c:v>
                </c:pt>
                <c:pt idx="243">
                  <c:v>6.9223358224654141E-2</c:v>
                </c:pt>
                <c:pt idx="244">
                  <c:v>6.9082445656627814E-2</c:v>
                </c:pt>
                <c:pt idx="245">
                  <c:v>6.9267985179162009E-2</c:v>
                </c:pt>
                <c:pt idx="246">
                  <c:v>6.8295447552078531E-2</c:v>
                </c:pt>
                <c:pt idx="247">
                  <c:v>6.8315028714813E-2</c:v>
                </c:pt>
                <c:pt idx="248">
                  <c:v>6.8337710363051363E-2</c:v>
                </c:pt>
                <c:pt idx="249">
                  <c:v>6.8831226398936171E-2</c:v>
                </c:pt>
                <c:pt idx="250">
                  <c:v>6.9057426409160516E-2</c:v>
                </c:pt>
                <c:pt idx="251">
                  <c:v>6.911712135899882E-2</c:v>
                </c:pt>
                <c:pt idx="252">
                  <c:v>6.8983243420401297E-2</c:v>
                </c:pt>
                <c:pt idx="253">
                  <c:v>6.9127150936693582E-2</c:v>
                </c:pt>
                <c:pt idx="254">
                  <c:v>6.9338423511220729E-2</c:v>
                </c:pt>
                <c:pt idx="255">
                  <c:v>6.9230114827147596E-2</c:v>
                </c:pt>
                <c:pt idx="256">
                  <c:v>6.9362540276988169E-2</c:v>
                </c:pt>
                <c:pt idx="257">
                  <c:v>6.9344524223476867E-2</c:v>
                </c:pt>
                <c:pt idx="258">
                  <c:v>6.9351597100330897E-2</c:v>
                </c:pt>
                <c:pt idx="259">
                  <c:v>7.530257024096243E-2</c:v>
                </c:pt>
                <c:pt idx="260">
                  <c:v>7.5477045549855057E-2</c:v>
                </c:pt>
                <c:pt idx="261">
                  <c:v>7.5409461721757567E-2</c:v>
                </c:pt>
                <c:pt idx="262">
                  <c:v>7.7520867681472816E-2</c:v>
                </c:pt>
                <c:pt idx="263">
                  <c:v>7.8014192233217025E-2</c:v>
                </c:pt>
                <c:pt idx="264">
                  <c:v>7.817043113488259E-2</c:v>
                </c:pt>
                <c:pt idx="265">
                  <c:v>7.8044478616885474E-2</c:v>
                </c:pt>
                <c:pt idx="266">
                  <c:v>7.850073997307358E-2</c:v>
                </c:pt>
                <c:pt idx="267">
                  <c:v>7.8875614453705625E-2</c:v>
                </c:pt>
                <c:pt idx="268">
                  <c:v>7.7975345677607458E-2</c:v>
                </c:pt>
                <c:pt idx="269">
                  <c:v>7.8146833283899444E-2</c:v>
                </c:pt>
                <c:pt idx="270">
                  <c:v>7.7678525631690656E-2</c:v>
                </c:pt>
                <c:pt idx="271">
                  <c:v>7.7167350259405521E-2</c:v>
                </c:pt>
                <c:pt idx="272">
                  <c:v>7.7298452972336035E-2</c:v>
                </c:pt>
                <c:pt idx="273">
                  <c:v>7.7279962859813797E-2</c:v>
                </c:pt>
                <c:pt idx="274">
                  <c:v>7.6874173568478976E-2</c:v>
                </c:pt>
                <c:pt idx="275">
                  <c:v>7.6875037605145399E-2</c:v>
                </c:pt>
                <c:pt idx="276">
                  <c:v>7.5980587770017913E-2</c:v>
                </c:pt>
                <c:pt idx="277">
                  <c:v>7.5923815215599294E-2</c:v>
                </c:pt>
                <c:pt idx="278">
                  <c:v>7.5610109178540011E-2</c:v>
                </c:pt>
                <c:pt idx="279">
                  <c:v>7.6284599801800843E-2</c:v>
                </c:pt>
                <c:pt idx="280">
                  <c:v>7.7870564136458612E-2</c:v>
                </c:pt>
                <c:pt idx="281">
                  <c:v>7.7084124438273394E-2</c:v>
                </c:pt>
                <c:pt idx="282">
                  <c:v>7.2297665001221936E-2</c:v>
                </c:pt>
                <c:pt idx="283">
                  <c:v>6.7158451941699879E-2</c:v>
                </c:pt>
                <c:pt idx="284">
                  <c:v>6.6307306912031183E-2</c:v>
                </c:pt>
                <c:pt idx="285">
                  <c:v>6.638160970491204E-2</c:v>
                </c:pt>
                <c:pt idx="286">
                  <c:v>6.636369464731226E-2</c:v>
                </c:pt>
                <c:pt idx="287">
                  <c:v>6.6329221369780297E-2</c:v>
                </c:pt>
                <c:pt idx="288">
                  <c:v>6.5424349771279672E-2</c:v>
                </c:pt>
                <c:pt idx="289">
                  <c:v>6.5555245408647794E-2</c:v>
                </c:pt>
                <c:pt idx="290">
                  <c:v>6.5555948236140915E-2</c:v>
                </c:pt>
                <c:pt idx="291">
                  <c:v>6.5547131441094586E-2</c:v>
                </c:pt>
                <c:pt idx="292">
                  <c:v>6.5557052444228853E-2</c:v>
                </c:pt>
                <c:pt idx="293">
                  <c:v>6.5554730815719026E-2</c:v>
                </c:pt>
                <c:pt idx="294">
                  <c:v>6.5502755068557225E-2</c:v>
                </c:pt>
                <c:pt idx="295">
                  <c:v>6.5521931100890399E-2</c:v>
                </c:pt>
                <c:pt idx="296">
                  <c:v>6.5528101456741469E-2</c:v>
                </c:pt>
                <c:pt idx="297">
                  <c:v>6.5393487325678096E-2</c:v>
                </c:pt>
                <c:pt idx="298">
                  <c:v>6.5629072733139004E-2</c:v>
                </c:pt>
                <c:pt idx="299">
                  <c:v>6.5772159031387223E-2</c:v>
                </c:pt>
                <c:pt idx="300">
                  <c:v>6.5678017174362349E-2</c:v>
                </c:pt>
                <c:pt idx="301">
                  <c:v>6.5762140191786264E-2</c:v>
                </c:pt>
                <c:pt idx="302">
                  <c:v>6.5865287976345527E-2</c:v>
                </c:pt>
                <c:pt idx="303">
                  <c:v>6.5961065932666957E-2</c:v>
                </c:pt>
                <c:pt idx="304">
                  <c:v>6.6107171770006926E-2</c:v>
                </c:pt>
                <c:pt idx="305">
                  <c:v>6.6066125212285207E-2</c:v>
                </c:pt>
                <c:pt idx="306">
                  <c:v>6.5737506603241735E-2</c:v>
                </c:pt>
                <c:pt idx="307">
                  <c:v>6.3716088798518519E-2</c:v>
                </c:pt>
                <c:pt idx="308">
                  <c:v>6.3754143875346309E-2</c:v>
                </c:pt>
                <c:pt idx="309">
                  <c:v>6.3775565931718903E-2</c:v>
                </c:pt>
                <c:pt idx="310">
                  <c:v>6.3962580591668067E-2</c:v>
                </c:pt>
                <c:pt idx="311">
                  <c:v>6.4039829598467227E-2</c:v>
                </c:pt>
                <c:pt idx="312">
                  <c:v>6.3058834278843859E-2</c:v>
                </c:pt>
                <c:pt idx="313">
                  <c:v>6.302589521333396E-2</c:v>
                </c:pt>
                <c:pt idx="314">
                  <c:v>6.1599716479254454E-2</c:v>
                </c:pt>
                <c:pt idx="315">
                  <c:v>5.7751318481091399E-2</c:v>
                </c:pt>
                <c:pt idx="316">
                  <c:v>5.367550874267811E-2</c:v>
                </c:pt>
                <c:pt idx="317">
                  <c:v>5.4442324475047543E-2</c:v>
                </c:pt>
                <c:pt idx="318">
                  <c:v>5.4439043883897628E-2</c:v>
                </c:pt>
                <c:pt idx="319">
                  <c:v>5.4470886952371719E-2</c:v>
                </c:pt>
                <c:pt idx="320">
                  <c:v>5.4042634616748166E-2</c:v>
                </c:pt>
                <c:pt idx="321">
                  <c:v>5.5239154404239973E-2</c:v>
                </c:pt>
                <c:pt idx="322">
                  <c:v>5.5404253595608882E-2</c:v>
                </c:pt>
                <c:pt idx="323">
                  <c:v>5.5258103533207224E-2</c:v>
                </c:pt>
                <c:pt idx="324">
                  <c:v>5.4701274702145627E-2</c:v>
                </c:pt>
                <c:pt idx="325">
                  <c:v>5.7283823897264788E-2</c:v>
                </c:pt>
                <c:pt idx="326">
                  <c:v>5.7837922101125157E-2</c:v>
                </c:pt>
                <c:pt idx="327">
                  <c:v>5.8102111923737904E-2</c:v>
                </c:pt>
                <c:pt idx="328">
                  <c:v>5.809816405745287E-2</c:v>
                </c:pt>
                <c:pt idx="329">
                  <c:v>5.9069146027701025E-2</c:v>
                </c:pt>
                <c:pt idx="330">
                  <c:v>5.8496271949530318E-2</c:v>
                </c:pt>
                <c:pt idx="331">
                  <c:v>5.8469829701636687E-2</c:v>
                </c:pt>
                <c:pt idx="332">
                  <c:v>5.8430127134374815E-2</c:v>
                </c:pt>
                <c:pt idx="333">
                  <c:v>5.8800668200821533E-2</c:v>
                </c:pt>
                <c:pt idx="334">
                  <c:v>5.8992834984556028E-2</c:v>
                </c:pt>
                <c:pt idx="335">
                  <c:v>5.9019248533754745E-2</c:v>
                </c:pt>
                <c:pt idx="336">
                  <c:v>5.8998765218174952E-2</c:v>
                </c:pt>
                <c:pt idx="337">
                  <c:v>5.8993149856322417E-2</c:v>
                </c:pt>
                <c:pt idx="338">
                  <c:v>5.9218272455408116E-2</c:v>
                </c:pt>
                <c:pt idx="339">
                  <c:v>6.0178999455182756E-2</c:v>
                </c:pt>
                <c:pt idx="340">
                  <c:v>6.0259839821244401E-2</c:v>
                </c:pt>
                <c:pt idx="341">
                  <c:v>6.0026163952267522E-2</c:v>
                </c:pt>
                <c:pt idx="342">
                  <c:v>6.0004010859761252E-2</c:v>
                </c:pt>
                <c:pt idx="343">
                  <c:v>6.0049697899259027E-2</c:v>
                </c:pt>
                <c:pt idx="344">
                  <c:v>5.9884738129010642E-2</c:v>
                </c:pt>
                <c:pt idx="345">
                  <c:v>5.9974714802296415E-2</c:v>
                </c:pt>
                <c:pt idx="346">
                  <c:v>6.0556587865303907E-2</c:v>
                </c:pt>
                <c:pt idx="347">
                  <c:v>6.0744450880022088E-2</c:v>
                </c:pt>
                <c:pt idx="348">
                  <c:v>6.0862548230817992E-2</c:v>
                </c:pt>
                <c:pt idx="349">
                  <c:v>5.479882046501932E-2</c:v>
                </c:pt>
                <c:pt idx="350">
                  <c:v>5.4697475578074306E-2</c:v>
                </c:pt>
                <c:pt idx="351">
                  <c:v>5.468733439055555E-2</c:v>
                </c:pt>
                <c:pt idx="352">
                  <c:v>5.2333326402337864E-2</c:v>
                </c:pt>
                <c:pt idx="353">
                  <c:v>5.182711211923758E-2</c:v>
                </c:pt>
                <c:pt idx="354">
                  <c:v>5.2141086902106608E-2</c:v>
                </c:pt>
                <c:pt idx="355">
                  <c:v>5.2105574651867236E-2</c:v>
                </c:pt>
                <c:pt idx="356">
                  <c:v>5.1509471671593324E-2</c:v>
                </c:pt>
                <c:pt idx="357">
                  <c:v>5.4984739311173203E-2</c:v>
                </c:pt>
                <c:pt idx="358">
                  <c:v>5.4915235230112977E-2</c:v>
                </c:pt>
                <c:pt idx="359">
                  <c:v>5.5202678370285176E-2</c:v>
                </c:pt>
                <c:pt idx="360">
                  <c:v>5.4860139477059332E-2</c:v>
                </c:pt>
                <c:pt idx="361">
                  <c:v>5.4470256902955559E-2</c:v>
                </c:pt>
                <c:pt idx="362">
                  <c:v>5.4700298381192079E-2</c:v>
                </c:pt>
                <c:pt idx="363">
                  <c:v>5.5236782123483333E-2</c:v>
                </c:pt>
                <c:pt idx="364">
                  <c:v>5.5248238183377547E-2</c:v>
                </c:pt>
                <c:pt idx="365">
                  <c:v>5.524783550141376E-2</c:v>
                </c:pt>
                <c:pt idx="366">
                  <c:v>5.5636677749092096E-2</c:v>
                </c:pt>
                <c:pt idx="367">
                  <c:v>5.5903498532485364E-2</c:v>
                </c:pt>
                <c:pt idx="368">
                  <c:v>5.6039086938656363E-2</c:v>
                </c:pt>
                <c:pt idx="369">
                  <c:v>5.5370219391742657E-2</c:v>
                </c:pt>
                <c:pt idx="370">
                  <c:v>5.3213921302748934E-2</c:v>
                </c:pt>
                <c:pt idx="371">
                  <c:v>5.3015217457917332E-2</c:v>
                </c:pt>
                <c:pt idx="372">
                  <c:v>5.3000779053705434E-2</c:v>
                </c:pt>
                <c:pt idx="373">
                  <c:v>5.3021572317159316E-2</c:v>
                </c:pt>
                <c:pt idx="374">
                  <c:v>5.2964475524772875E-2</c:v>
                </c:pt>
                <c:pt idx="375">
                  <c:v>5.2972543286563756E-2</c:v>
                </c:pt>
                <c:pt idx="376">
                  <c:v>5.3018537140748383E-2</c:v>
                </c:pt>
                <c:pt idx="377">
                  <c:v>5.3070598812796903E-2</c:v>
                </c:pt>
                <c:pt idx="378">
                  <c:v>5.3007544292510041E-2</c:v>
                </c:pt>
                <c:pt idx="379">
                  <c:v>5.3554628824965311E-2</c:v>
                </c:pt>
                <c:pt idx="380">
                  <c:v>5.4254665955021902E-2</c:v>
                </c:pt>
                <c:pt idx="381">
                  <c:v>5.668753400357808E-2</c:v>
                </c:pt>
                <c:pt idx="382">
                  <c:v>5.6812942861519014E-2</c:v>
                </c:pt>
                <c:pt idx="383">
                  <c:v>5.681105508630948E-2</c:v>
                </c:pt>
                <c:pt idx="384">
                  <c:v>5.7368228540829957E-2</c:v>
                </c:pt>
                <c:pt idx="385">
                  <c:v>5.7505139614529667E-2</c:v>
                </c:pt>
                <c:pt idx="386">
                  <c:v>5.9133549152224199E-2</c:v>
                </c:pt>
                <c:pt idx="387">
                  <c:v>5.8927137654154665E-2</c:v>
                </c:pt>
                <c:pt idx="388">
                  <c:v>5.9506374150911895E-2</c:v>
                </c:pt>
                <c:pt idx="389">
                  <c:v>5.9419676779849252E-2</c:v>
                </c:pt>
                <c:pt idx="390">
                  <c:v>5.9451744750377206E-2</c:v>
                </c:pt>
                <c:pt idx="391">
                  <c:v>5.9515234911129644E-2</c:v>
                </c:pt>
                <c:pt idx="392">
                  <c:v>6.0070630159632731E-2</c:v>
                </c:pt>
                <c:pt idx="393">
                  <c:v>5.9877570296062888E-2</c:v>
                </c:pt>
                <c:pt idx="394">
                  <c:v>5.9639829899891111E-2</c:v>
                </c:pt>
                <c:pt idx="395">
                  <c:v>5.9650771235582802E-2</c:v>
                </c:pt>
                <c:pt idx="396">
                  <c:v>5.9586134979343168E-2</c:v>
                </c:pt>
                <c:pt idx="397">
                  <c:v>5.913506516980218E-2</c:v>
                </c:pt>
                <c:pt idx="398">
                  <c:v>5.913488837925257E-2</c:v>
                </c:pt>
                <c:pt idx="399">
                  <c:v>5.9107530370804524E-2</c:v>
                </c:pt>
                <c:pt idx="400">
                  <c:v>5.9043000723788708E-2</c:v>
                </c:pt>
                <c:pt idx="401">
                  <c:v>5.921146548745973E-2</c:v>
                </c:pt>
                <c:pt idx="402">
                  <c:v>5.9215548376555766E-2</c:v>
                </c:pt>
                <c:pt idx="403">
                  <c:v>6.006620734574826E-2</c:v>
                </c:pt>
                <c:pt idx="404">
                  <c:v>5.9716902353798132E-2</c:v>
                </c:pt>
                <c:pt idx="405">
                  <c:v>6.0262863462881164E-2</c:v>
                </c:pt>
                <c:pt idx="406">
                  <c:v>6.0200596747425228E-2</c:v>
                </c:pt>
                <c:pt idx="407">
                  <c:v>5.9805575379526285E-2</c:v>
                </c:pt>
                <c:pt idx="408">
                  <c:v>5.9857133150853351E-2</c:v>
                </c:pt>
                <c:pt idx="409">
                  <c:v>5.9853993427784476E-2</c:v>
                </c:pt>
                <c:pt idx="410">
                  <c:v>5.9733270971477799E-2</c:v>
                </c:pt>
                <c:pt idx="411">
                  <c:v>6.9061205644633347E-2</c:v>
                </c:pt>
                <c:pt idx="412">
                  <c:v>6.8900363562734865E-2</c:v>
                </c:pt>
                <c:pt idx="413">
                  <c:v>7.0388901330369985E-2</c:v>
                </c:pt>
                <c:pt idx="414">
                  <c:v>7.0412509297608283E-2</c:v>
                </c:pt>
                <c:pt idx="415">
                  <c:v>6.8047208555232469E-2</c:v>
                </c:pt>
                <c:pt idx="416">
                  <c:v>6.768756285770737E-2</c:v>
                </c:pt>
                <c:pt idx="417">
                  <c:v>6.7504723015242143E-2</c:v>
                </c:pt>
                <c:pt idx="418">
                  <c:v>6.8126716139437229E-2</c:v>
                </c:pt>
                <c:pt idx="419">
                  <c:v>6.7361880762974793E-2</c:v>
                </c:pt>
                <c:pt idx="420">
                  <c:v>6.7338283733591769E-2</c:v>
                </c:pt>
                <c:pt idx="421">
                  <c:v>6.7336387334099704E-2</c:v>
                </c:pt>
                <c:pt idx="422">
                  <c:v>6.7228226505929342E-2</c:v>
                </c:pt>
                <c:pt idx="423">
                  <c:v>6.6938417941010672E-2</c:v>
                </c:pt>
                <c:pt idx="424">
                  <c:v>6.6749240472765065E-2</c:v>
                </c:pt>
                <c:pt idx="425">
                  <c:v>6.6765810418755164E-2</c:v>
                </c:pt>
                <c:pt idx="426">
                  <c:v>6.6756092836165737E-2</c:v>
                </c:pt>
                <c:pt idx="427">
                  <c:v>6.6734545716092886E-2</c:v>
                </c:pt>
                <c:pt idx="428">
                  <c:v>6.6447430789151926E-2</c:v>
                </c:pt>
                <c:pt idx="429">
                  <c:v>6.3926849534727631E-2</c:v>
                </c:pt>
                <c:pt idx="430">
                  <c:v>6.3899909178123104E-2</c:v>
                </c:pt>
                <c:pt idx="431">
                  <c:v>6.3944557487337642E-2</c:v>
                </c:pt>
                <c:pt idx="432">
                  <c:v>6.3961185055401742E-2</c:v>
                </c:pt>
                <c:pt idx="433">
                  <c:v>6.3958135881005226E-2</c:v>
                </c:pt>
                <c:pt idx="434">
                  <c:v>6.3922105005278201E-2</c:v>
                </c:pt>
                <c:pt idx="435">
                  <c:v>6.4266228465727451E-2</c:v>
                </c:pt>
                <c:pt idx="436">
                  <c:v>6.3930313612165057E-2</c:v>
                </c:pt>
                <c:pt idx="437">
                  <c:v>6.4001877909957622E-2</c:v>
                </c:pt>
                <c:pt idx="438">
                  <c:v>6.3890120745444312E-2</c:v>
                </c:pt>
                <c:pt idx="439">
                  <c:v>6.3887906278592116E-2</c:v>
                </c:pt>
                <c:pt idx="440">
                  <c:v>6.3889913828340389E-2</c:v>
                </c:pt>
                <c:pt idx="441">
                  <c:v>6.3885319255985021E-2</c:v>
                </c:pt>
                <c:pt idx="442">
                  <c:v>6.3902357666295956E-2</c:v>
                </c:pt>
                <c:pt idx="443">
                  <c:v>6.428044871422256E-2</c:v>
                </c:pt>
                <c:pt idx="444">
                  <c:v>6.3654559000512673E-2</c:v>
                </c:pt>
                <c:pt idx="445">
                  <c:v>6.3577611775218673E-2</c:v>
                </c:pt>
                <c:pt idx="446">
                  <c:v>6.3866805512358876E-2</c:v>
                </c:pt>
                <c:pt idx="447">
                  <c:v>6.0778191517365167E-2</c:v>
                </c:pt>
                <c:pt idx="448">
                  <c:v>6.0554172928311452E-2</c:v>
                </c:pt>
                <c:pt idx="449">
                  <c:v>6.0945993582981847E-2</c:v>
                </c:pt>
                <c:pt idx="450">
                  <c:v>6.1283501812828038E-2</c:v>
                </c:pt>
                <c:pt idx="451">
                  <c:v>6.1298096355844663E-2</c:v>
                </c:pt>
                <c:pt idx="452">
                  <c:v>6.1080008971539798E-2</c:v>
                </c:pt>
                <c:pt idx="453">
                  <c:v>6.1230283056156729E-2</c:v>
                </c:pt>
                <c:pt idx="454">
                  <c:v>6.1223155620469608E-2</c:v>
                </c:pt>
                <c:pt idx="455">
                  <c:v>6.1248316344721929E-2</c:v>
                </c:pt>
                <c:pt idx="456">
                  <c:v>6.130035242239007E-2</c:v>
                </c:pt>
                <c:pt idx="457">
                  <c:v>6.1067109351061431E-2</c:v>
                </c:pt>
                <c:pt idx="458">
                  <c:v>6.0716419453219234E-2</c:v>
                </c:pt>
                <c:pt idx="459">
                  <c:v>6.0700277710374673E-2</c:v>
                </c:pt>
                <c:pt idx="460">
                  <c:v>6.1136738987600719E-2</c:v>
                </c:pt>
                <c:pt idx="461">
                  <c:v>6.1377132352588452E-2</c:v>
                </c:pt>
                <c:pt idx="462">
                  <c:v>6.1386147539457356E-2</c:v>
                </c:pt>
                <c:pt idx="463">
                  <c:v>6.1890479434922138E-2</c:v>
                </c:pt>
                <c:pt idx="464">
                  <c:v>6.1901562477315653E-2</c:v>
                </c:pt>
                <c:pt idx="465">
                  <c:v>6.2058322978602892E-2</c:v>
                </c:pt>
                <c:pt idx="466">
                  <c:v>6.2027030886592588E-2</c:v>
                </c:pt>
                <c:pt idx="467">
                  <c:v>6.199327443865911E-2</c:v>
                </c:pt>
                <c:pt idx="468">
                  <c:v>6.2036392002102002E-2</c:v>
                </c:pt>
                <c:pt idx="469">
                  <c:v>6.1382711154176893E-2</c:v>
                </c:pt>
                <c:pt idx="470">
                  <c:v>6.1097712618283812E-2</c:v>
                </c:pt>
                <c:pt idx="471">
                  <c:v>5.8889916274316507E-2</c:v>
                </c:pt>
                <c:pt idx="472">
                  <c:v>5.9885522068650297E-2</c:v>
                </c:pt>
                <c:pt idx="473">
                  <c:v>6.0195726890771135E-2</c:v>
                </c:pt>
                <c:pt idx="474">
                  <c:v>6.0023766353853064E-2</c:v>
                </c:pt>
                <c:pt idx="475">
                  <c:v>5.9826337793828913E-2</c:v>
                </c:pt>
                <c:pt idx="476">
                  <c:v>5.8748616610415944E-2</c:v>
                </c:pt>
                <c:pt idx="477">
                  <c:v>5.8946132476735129E-2</c:v>
                </c:pt>
                <c:pt idx="478">
                  <c:v>5.8648044035582048E-2</c:v>
                </c:pt>
                <c:pt idx="479">
                  <c:v>5.9940125111948128E-2</c:v>
                </c:pt>
                <c:pt idx="480">
                  <c:v>5.990153331405685E-2</c:v>
                </c:pt>
                <c:pt idx="481">
                  <c:v>6.0063308317162736E-2</c:v>
                </c:pt>
                <c:pt idx="482">
                  <c:v>5.950105031496606E-2</c:v>
                </c:pt>
                <c:pt idx="483">
                  <c:v>6.0436339265627262E-2</c:v>
                </c:pt>
                <c:pt idx="484">
                  <c:v>6.0492129863118492E-2</c:v>
                </c:pt>
                <c:pt idx="485">
                  <c:v>6.0495299565551039E-2</c:v>
                </c:pt>
                <c:pt idx="486">
                  <c:v>6.0508868689902032E-2</c:v>
                </c:pt>
                <c:pt idx="487">
                  <c:v>6.0287265052178934E-2</c:v>
                </c:pt>
                <c:pt idx="488">
                  <c:v>6.0281156237436129E-2</c:v>
                </c:pt>
                <c:pt idx="489">
                  <c:v>6.0937782521732715E-2</c:v>
                </c:pt>
                <c:pt idx="490">
                  <c:v>6.0702983828215443E-2</c:v>
                </c:pt>
                <c:pt idx="491">
                  <c:v>6.0487530079279934E-2</c:v>
                </c:pt>
                <c:pt idx="492">
                  <c:v>6.0205097804703886E-2</c:v>
                </c:pt>
                <c:pt idx="493">
                  <c:v>5.9349407543270172E-2</c:v>
                </c:pt>
                <c:pt idx="494">
                  <c:v>5.935304893815245E-2</c:v>
                </c:pt>
                <c:pt idx="495">
                  <c:v>5.8819226145091177E-2</c:v>
                </c:pt>
                <c:pt idx="496">
                  <c:v>5.8838095864587388E-2</c:v>
                </c:pt>
                <c:pt idx="497">
                  <c:v>5.8791115770548338E-2</c:v>
                </c:pt>
                <c:pt idx="498">
                  <c:v>5.885905210739862E-2</c:v>
                </c:pt>
                <c:pt idx="499">
                  <c:v>5.957632602473302E-2</c:v>
                </c:pt>
                <c:pt idx="500">
                  <c:v>6.0042036801059191E-2</c:v>
                </c:pt>
                <c:pt idx="501">
                  <c:v>4.834139547956319E-2</c:v>
                </c:pt>
                <c:pt idx="502">
                  <c:v>4.8527854817469109E-2</c:v>
                </c:pt>
                <c:pt idx="503">
                  <c:v>4.6654754635237265E-2</c:v>
                </c:pt>
                <c:pt idx="504">
                  <c:v>4.6677007037514283E-2</c:v>
                </c:pt>
                <c:pt idx="505">
                  <c:v>4.6539607659405756E-2</c:v>
                </c:pt>
                <c:pt idx="506">
                  <c:v>4.7204837273602855E-2</c:v>
                </c:pt>
                <c:pt idx="507">
                  <c:v>4.7207150135942177E-2</c:v>
                </c:pt>
                <c:pt idx="508">
                  <c:v>4.6368472478453222E-2</c:v>
                </c:pt>
                <c:pt idx="509">
                  <c:v>4.6366232505034646E-2</c:v>
                </c:pt>
                <c:pt idx="510">
                  <c:v>4.6347826454406951E-2</c:v>
                </c:pt>
                <c:pt idx="511">
                  <c:v>4.6342036011859329E-2</c:v>
                </c:pt>
                <c:pt idx="512">
                  <c:v>4.6376952660822167E-2</c:v>
                </c:pt>
                <c:pt idx="513">
                  <c:v>4.633329451111616E-2</c:v>
                </c:pt>
                <c:pt idx="514">
                  <c:v>4.6417604682403441E-2</c:v>
                </c:pt>
                <c:pt idx="515">
                  <c:v>4.6386878134114372E-2</c:v>
                </c:pt>
                <c:pt idx="516">
                  <c:v>4.6712024444274677E-2</c:v>
                </c:pt>
                <c:pt idx="517">
                  <c:v>4.6780751634413462E-2</c:v>
                </c:pt>
                <c:pt idx="518">
                  <c:v>4.6856791192847379E-2</c:v>
                </c:pt>
                <c:pt idx="519">
                  <c:v>4.6859240461880045E-2</c:v>
                </c:pt>
                <c:pt idx="520">
                  <c:v>4.7034976793062712E-2</c:v>
                </c:pt>
                <c:pt idx="521">
                  <c:v>4.7126437284665278E-2</c:v>
                </c:pt>
                <c:pt idx="522">
                  <c:v>4.7108581031141489E-2</c:v>
                </c:pt>
                <c:pt idx="523">
                  <c:v>4.6831473123338588E-2</c:v>
                </c:pt>
                <c:pt idx="524">
                  <c:v>4.6810965338139651E-2</c:v>
                </c:pt>
                <c:pt idx="525">
                  <c:v>4.6277106206963306E-2</c:v>
                </c:pt>
                <c:pt idx="526">
                  <c:v>4.6165602438081481E-2</c:v>
                </c:pt>
                <c:pt idx="527">
                  <c:v>4.5765772402077784E-2</c:v>
                </c:pt>
                <c:pt idx="528">
                  <c:v>4.5773282701107698E-2</c:v>
                </c:pt>
                <c:pt idx="529">
                  <c:v>4.5702313292270917E-2</c:v>
                </c:pt>
                <c:pt idx="530">
                  <c:v>4.5699004380970028E-2</c:v>
                </c:pt>
                <c:pt idx="531">
                  <c:v>4.5775977042346663E-2</c:v>
                </c:pt>
                <c:pt idx="532">
                  <c:v>4.5696850517664388E-2</c:v>
                </c:pt>
                <c:pt idx="533">
                  <c:v>4.5221348810968329E-2</c:v>
                </c:pt>
                <c:pt idx="534">
                  <c:v>4.516782178296725E-2</c:v>
                </c:pt>
                <c:pt idx="535">
                  <c:v>4.5740698735333152E-2</c:v>
                </c:pt>
                <c:pt idx="536">
                  <c:v>4.5474935813390474E-2</c:v>
                </c:pt>
                <c:pt idx="537">
                  <c:v>4.5661982211048627E-2</c:v>
                </c:pt>
                <c:pt idx="538">
                  <c:v>4.5661952471101441E-2</c:v>
                </c:pt>
                <c:pt idx="539">
                  <c:v>4.3963436970121346E-2</c:v>
                </c:pt>
                <c:pt idx="540">
                  <c:v>4.3519162175589501E-2</c:v>
                </c:pt>
                <c:pt idx="541">
                  <c:v>4.4123496596104761E-2</c:v>
                </c:pt>
                <c:pt idx="542">
                  <c:v>4.3899382478752802E-2</c:v>
                </c:pt>
                <c:pt idx="543">
                  <c:v>4.3139265423059278E-2</c:v>
                </c:pt>
                <c:pt idx="544">
                  <c:v>4.3154106760565095E-2</c:v>
                </c:pt>
                <c:pt idx="545">
                  <c:v>4.3316356976068712E-2</c:v>
                </c:pt>
                <c:pt idx="546">
                  <c:v>4.2639223439190348E-2</c:v>
                </c:pt>
                <c:pt idx="547">
                  <c:v>4.2674458390245328E-2</c:v>
                </c:pt>
                <c:pt idx="548">
                  <c:v>4.2667209289222727E-2</c:v>
                </c:pt>
                <c:pt idx="549">
                  <c:v>4.2671688456113153E-2</c:v>
                </c:pt>
                <c:pt idx="550">
                  <c:v>4.4235819450268908E-2</c:v>
                </c:pt>
                <c:pt idx="551">
                  <c:v>4.3948718752059468E-2</c:v>
                </c:pt>
                <c:pt idx="552">
                  <c:v>4.4240753200304045E-2</c:v>
                </c:pt>
                <c:pt idx="553">
                  <c:v>4.3858149674981972E-2</c:v>
                </c:pt>
                <c:pt idx="554">
                  <c:v>4.3927950752393675E-2</c:v>
                </c:pt>
                <c:pt idx="555">
                  <c:v>4.3582281539183677E-2</c:v>
                </c:pt>
                <c:pt idx="556">
                  <c:v>4.363500307814993E-2</c:v>
                </c:pt>
                <c:pt idx="557">
                  <c:v>4.3615367123129252E-2</c:v>
                </c:pt>
                <c:pt idx="558">
                  <c:v>4.360070530417301E-2</c:v>
                </c:pt>
                <c:pt idx="559">
                  <c:v>4.3947746807994383E-2</c:v>
                </c:pt>
                <c:pt idx="560">
                  <c:v>4.3676424771102659E-2</c:v>
                </c:pt>
                <c:pt idx="561">
                  <c:v>4.465232142636881E-2</c:v>
                </c:pt>
                <c:pt idx="562">
                  <c:v>4.3566587999862447E-2</c:v>
                </c:pt>
                <c:pt idx="563">
                  <c:v>4.3589460415572816E-2</c:v>
                </c:pt>
                <c:pt idx="564">
                  <c:v>4.3491946791972859E-2</c:v>
                </c:pt>
                <c:pt idx="565">
                  <c:v>4.3511147934306868E-2</c:v>
                </c:pt>
                <c:pt idx="566">
                  <c:v>4.312924789250526E-2</c:v>
                </c:pt>
                <c:pt idx="567">
                  <c:v>4.2858583281009374E-2</c:v>
                </c:pt>
                <c:pt idx="568">
                  <c:v>4.1945530549430218E-2</c:v>
                </c:pt>
                <c:pt idx="569">
                  <c:v>4.0252185896778953E-2</c:v>
                </c:pt>
                <c:pt idx="570">
                  <c:v>4.0298347114574008E-2</c:v>
                </c:pt>
                <c:pt idx="571">
                  <c:v>3.9728117354508388E-2</c:v>
                </c:pt>
                <c:pt idx="572">
                  <c:v>4.0166336961330318E-2</c:v>
                </c:pt>
                <c:pt idx="573">
                  <c:v>3.883062821219499E-2</c:v>
                </c:pt>
                <c:pt idx="574">
                  <c:v>3.900648861977779E-2</c:v>
                </c:pt>
                <c:pt idx="575">
                  <c:v>3.9013132647448705E-2</c:v>
                </c:pt>
                <c:pt idx="576">
                  <c:v>4.0267289779962842E-2</c:v>
                </c:pt>
                <c:pt idx="577">
                  <c:v>4.0236094116288923E-2</c:v>
                </c:pt>
                <c:pt idx="578">
                  <c:v>4.1181611008416101E-2</c:v>
                </c:pt>
                <c:pt idx="579">
                  <c:v>4.0342765742355569E-2</c:v>
                </c:pt>
                <c:pt idx="580">
                  <c:v>4.0352834601893907E-2</c:v>
                </c:pt>
                <c:pt idx="581">
                  <c:v>4.0348283850539977E-2</c:v>
                </c:pt>
                <c:pt idx="582">
                  <c:v>4.0890228936017521E-2</c:v>
                </c:pt>
                <c:pt idx="583">
                  <c:v>4.0980241152801675E-2</c:v>
                </c:pt>
                <c:pt idx="584">
                  <c:v>4.0989644090668631E-2</c:v>
                </c:pt>
                <c:pt idx="585">
                  <c:v>4.2629680810267828E-2</c:v>
                </c:pt>
                <c:pt idx="586">
                  <c:v>4.2633524141825828E-2</c:v>
                </c:pt>
                <c:pt idx="587">
                  <c:v>4.2900102971612036E-2</c:v>
                </c:pt>
                <c:pt idx="588">
                  <c:v>4.3853735783134479E-2</c:v>
                </c:pt>
                <c:pt idx="589">
                  <c:v>4.3753664131625805E-2</c:v>
                </c:pt>
                <c:pt idx="590">
                  <c:v>4.3111338674819553E-2</c:v>
                </c:pt>
                <c:pt idx="591">
                  <c:v>4.2563102255045344E-2</c:v>
                </c:pt>
                <c:pt idx="592">
                  <c:v>4.2563480064628255E-2</c:v>
                </c:pt>
                <c:pt idx="593">
                  <c:v>4.2460030477276339E-2</c:v>
                </c:pt>
                <c:pt idx="594">
                  <c:v>4.2355780872198136E-2</c:v>
                </c:pt>
                <c:pt idx="595">
                  <c:v>4.2355589584045464E-2</c:v>
                </c:pt>
                <c:pt idx="596">
                  <c:v>4.1987694829705033E-2</c:v>
                </c:pt>
                <c:pt idx="597">
                  <c:v>4.2104382420142132E-2</c:v>
                </c:pt>
                <c:pt idx="598">
                  <c:v>4.1999314298390739E-2</c:v>
                </c:pt>
                <c:pt idx="599">
                  <c:v>4.1982514594277161E-2</c:v>
                </c:pt>
                <c:pt idx="600">
                  <c:v>4.3633795163783184E-2</c:v>
                </c:pt>
                <c:pt idx="601">
                  <c:v>4.3635184537334025E-2</c:v>
                </c:pt>
                <c:pt idx="602">
                  <c:v>4.5072036875609359E-2</c:v>
                </c:pt>
                <c:pt idx="603">
                  <c:v>4.6949434184659931E-2</c:v>
                </c:pt>
                <c:pt idx="604">
                  <c:v>4.6959028177108564E-2</c:v>
                </c:pt>
                <c:pt idx="605">
                  <c:v>4.7688544920464711E-2</c:v>
                </c:pt>
                <c:pt idx="606">
                  <c:v>4.8183708272899528E-2</c:v>
                </c:pt>
                <c:pt idx="607">
                  <c:v>4.8310723028857035E-2</c:v>
                </c:pt>
                <c:pt idx="608">
                  <c:v>4.8243540697220262E-2</c:v>
                </c:pt>
                <c:pt idx="609">
                  <c:v>4.8239061912918206E-2</c:v>
                </c:pt>
                <c:pt idx="610">
                  <c:v>4.8386448572621997E-2</c:v>
                </c:pt>
                <c:pt idx="611">
                  <c:v>4.8343533287007169E-2</c:v>
                </c:pt>
                <c:pt idx="612">
                  <c:v>5.0546130066883153E-2</c:v>
                </c:pt>
                <c:pt idx="613">
                  <c:v>5.0459700948435167E-2</c:v>
                </c:pt>
                <c:pt idx="614">
                  <c:v>5.0656167831550795E-2</c:v>
                </c:pt>
                <c:pt idx="615">
                  <c:v>5.065614625387338E-2</c:v>
                </c:pt>
                <c:pt idx="616">
                  <c:v>5.0641021947780217E-2</c:v>
                </c:pt>
                <c:pt idx="617">
                  <c:v>5.0855777706574318E-2</c:v>
                </c:pt>
                <c:pt idx="618">
                  <c:v>5.0693753581639057E-2</c:v>
                </c:pt>
                <c:pt idx="619">
                  <c:v>5.1233691135955654E-2</c:v>
                </c:pt>
                <c:pt idx="620">
                  <c:v>5.2087641474298389E-2</c:v>
                </c:pt>
                <c:pt idx="621">
                  <c:v>5.2117101367422092E-2</c:v>
                </c:pt>
                <c:pt idx="622">
                  <c:v>5.2194910194740721E-2</c:v>
                </c:pt>
                <c:pt idx="623">
                  <c:v>5.2406499671369955E-2</c:v>
                </c:pt>
                <c:pt idx="624">
                  <c:v>5.2568302201474987E-2</c:v>
                </c:pt>
                <c:pt idx="625">
                  <c:v>5.2078035533648183E-2</c:v>
                </c:pt>
                <c:pt idx="626">
                  <c:v>5.2342515389213425E-2</c:v>
                </c:pt>
                <c:pt idx="627">
                  <c:v>5.21529491217445E-2</c:v>
                </c:pt>
                <c:pt idx="628">
                  <c:v>5.2189862409758127E-2</c:v>
                </c:pt>
                <c:pt idx="629">
                  <c:v>5.2071178415522758E-2</c:v>
                </c:pt>
                <c:pt idx="630">
                  <c:v>5.2039690138894458E-2</c:v>
                </c:pt>
                <c:pt idx="631">
                  <c:v>5.1545231215251536E-2</c:v>
                </c:pt>
                <c:pt idx="632">
                  <c:v>5.150853375317907E-2</c:v>
                </c:pt>
                <c:pt idx="633">
                  <c:v>5.1443453037629663E-2</c:v>
                </c:pt>
                <c:pt idx="634">
                  <c:v>5.1445851799543127E-2</c:v>
                </c:pt>
                <c:pt idx="635">
                  <c:v>5.1320809725622425E-2</c:v>
                </c:pt>
                <c:pt idx="636">
                  <c:v>5.1393089930805089E-2</c:v>
                </c:pt>
                <c:pt idx="637">
                  <c:v>5.1540648116672513E-2</c:v>
                </c:pt>
                <c:pt idx="638">
                  <c:v>5.1563490795469666E-2</c:v>
                </c:pt>
                <c:pt idx="639">
                  <c:v>5.1372677796041967E-2</c:v>
                </c:pt>
                <c:pt idx="640">
                  <c:v>4.9407221971362256E-2</c:v>
                </c:pt>
                <c:pt idx="641">
                  <c:v>4.9262818168087551E-2</c:v>
                </c:pt>
                <c:pt idx="642">
                  <c:v>4.8887976913668391E-2</c:v>
                </c:pt>
                <c:pt idx="643">
                  <c:v>4.8417305605961171E-2</c:v>
                </c:pt>
                <c:pt idx="644">
                  <c:v>4.8406883495517361E-2</c:v>
                </c:pt>
                <c:pt idx="645">
                  <c:v>4.8781731777622662E-2</c:v>
                </c:pt>
                <c:pt idx="646">
                  <c:v>4.8666253576223915E-2</c:v>
                </c:pt>
                <c:pt idx="647">
                  <c:v>4.8698553833394644E-2</c:v>
                </c:pt>
                <c:pt idx="648">
                  <c:v>4.8739906269950596E-2</c:v>
                </c:pt>
                <c:pt idx="649">
                  <c:v>4.827477411758542E-2</c:v>
                </c:pt>
                <c:pt idx="650">
                  <c:v>4.8238779116967376E-2</c:v>
                </c:pt>
                <c:pt idx="651">
                  <c:v>4.7397780120613797E-2</c:v>
                </c:pt>
                <c:pt idx="652">
                  <c:v>4.6717631798868717E-2</c:v>
                </c:pt>
                <c:pt idx="653">
                  <c:v>4.6524798606631258E-2</c:v>
                </c:pt>
                <c:pt idx="654">
                  <c:v>4.6334592349136325E-2</c:v>
                </c:pt>
                <c:pt idx="655">
                  <c:v>4.6272130445566689E-2</c:v>
                </c:pt>
                <c:pt idx="656">
                  <c:v>4.6235248355785664E-2</c:v>
                </c:pt>
                <c:pt idx="657">
                  <c:v>4.6214728921263312E-2</c:v>
                </c:pt>
                <c:pt idx="658">
                  <c:v>4.6156805762787426E-2</c:v>
                </c:pt>
                <c:pt idx="659">
                  <c:v>4.6141348231199489E-2</c:v>
                </c:pt>
                <c:pt idx="660">
                  <c:v>4.6314122784384855E-2</c:v>
                </c:pt>
                <c:pt idx="661">
                  <c:v>4.6573590133031945E-2</c:v>
                </c:pt>
                <c:pt idx="662">
                  <c:v>4.6161957925755844E-2</c:v>
                </c:pt>
                <c:pt idx="663">
                  <c:v>4.6155521177872007E-2</c:v>
                </c:pt>
                <c:pt idx="664">
                  <c:v>4.5747738472193399E-2</c:v>
                </c:pt>
                <c:pt idx="665">
                  <c:v>4.5784436574103894E-2</c:v>
                </c:pt>
                <c:pt idx="666">
                  <c:v>4.4983884170866129E-2</c:v>
                </c:pt>
                <c:pt idx="667">
                  <c:v>4.4984669958012001E-2</c:v>
                </c:pt>
                <c:pt idx="668">
                  <c:v>4.3834176378765341E-2</c:v>
                </c:pt>
                <c:pt idx="669">
                  <c:v>4.3814658375446583E-2</c:v>
                </c:pt>
                <c:pt idx="670">
                  <c:v>4.3798466166106227E-2</c:v>
                </c:pt>
                <c:pt idx="671">
                  <c:v>4.3785984762734473E-2</c:v>
                </c:pt>
                <c:pt idx="672">
                  <c:v>4.2969307194795948E-2</c:v>
                </c:pt>
                <c:pt idx="673">
                  <c:v>4.3070448277513274E-2</c:v>
                </c:pt>
                <c:pt idx="674">
                  <c:v>4.3000059112251042E-2</c:v>
                </c:pt>
                <c:pt idx="675">
                  <c:v>4.1532368809752765E-2</c:v>
                </c:pt>
                <c:pt idx="676">
                  <c:v>4.1394616075941623E-2</c:v>
                </c:pt>
                <c:pt idx="677">
                  <c:v>4.0973325895842586E-2</c:v>
                </c:pt>
                <c:pt idx="678">
                  <c:v>4.0066254838636406E-2</c:v>
                </c:pt>
                <c:pt idx="679">
                  <c:v>3.8698369681512836E-2</c:v>
                </c:pt>
                <c:pt idx="680">
                  <c:v>3.8776636191097918E-2</c:v>
                </c:pt>
                <c:pt idx="681">
                  <c:v>3.9049411723890308E-2</c:v>
                </c:pt>
                <c:pt idx="682">
                  <c:v>3.9266457711404197E-2</c:v>
                </c:pt>
                <c:pt idx="683">
                  <c:v>4.1663009524401808E-2</c:v>
                </c:pt>
                <c:pt idx="684">
                  <c:v>4.156754264725103E-2</c:v>
                </c:pt>
                <c:pt idx="685">
                  <c:v>4.1528710790459819E-2</c:v>
                </c:pt>
                <c:pt idx="686">
                  <c:v>4.1809513694957987E-2</c:v>
                </c:pt>
                <c:pt idx="687">
                  <c:v>4.2359079629731129E-2</c:v>
                </c:pt>
                <c:pt idx="688">
                  <c:v>4.2355045570484424E-2</c:v>
                </c:pt>
                <c:pt idx="689">
                  <c:v>4.273973286008869E-2</c:v>
                </c:pt>
                <c:pt idx="690">
                  <c:v>4.0511512704382836E-2</c:v>
                </c:pt>
                <c:pt idx="691">
                  <c:v>4.0546626150845831E-2</c:v>
                </c:pt>
                <c:pt idx="692">
                  <c:v>3.9349768072107327E-2</c:v>
                </c:pt>
                <c:pt idx="693">
                  <c:v>3.7632181087923162E-2</c:v>
                </c:pt>
                <c:pt idx="694">
                  <c:v>3.7780206726745043E-2</c:v>
                </c:pt>
                <c:pt idx="695">
                  <c:v>3.7302186333879939E-2</c:v>
                </c:pt>
                <c:pt idx="696">
                  <c:v>3.6410387167156909E-2</c:v>
                </c:pt>
                <c:pt idx="697">
                  <c:v>3.7386823773301971E-2</c:v>
                </c:pt>
                <c:pt idx="698">
                  <c:v>3.7698071910106989E-2</c:v>
                </c:pt>
                <c:pt idx="699">
                  <c:v>3.8660989384104796E-2</c:v>
                </c:pt>
                <c:pt idx="700">
                  <c:v>3.8273931730712835E-2</c:v>
                </c:pt>
                <c:pt idx="701">
                  <c:v>3.8268619449620872E-2</c:v>
                </c:pt>
                <c:pt idx="702">
                  <c:v>3.4654521392093109E-2</c:v>
                </c:pt>
                <c:pt idx="703">
                  <c:v>3.4953330355961362E-2</c:v>
                </c:pt>
                <c:pt idx="704">
                  <c:v>3.4453875856643806E-2</c:v>
                </c:pt>
                <c:pt idx="705">
                  <c:v>3.4956018074484604E-2</c:v>
                </c:pt>
                <c:pt idx="706">
                  <c:v>3.485450768959733E-2</c:v>
                </c:pt>
                <c:pt idx="707">
                  <c:v>3.4769487018238739E-2</c:v>
                </c:pt>
                <c:pt idx="708">
                  <c:v>3.4792905164782215E-2</c:v>
                </c:pt>
                <c:pt idx="709">
                  <c:v>3.5958544267601908E-2</c:v>
                </c:pt>
                <c:pt idx="710">
                  <c:v>3.5170497545371347E-2</c:v>
                </c:pt>
                <c:pt idx="711">
                  <c:v>3.5434885040785256E-2</c:v>
                </c:pt>
                <c:pt idx="712">
                  <c:v>3.5102928727231919E-2</c:v>
                </c:pt>
                <c:pt idx="713">
                  <c:v>3.4983438450219277E-2</c:v>
                </c:pt>
                <c:pt idx="714">
                  <c:v>3.483680051454871E-2</c:v>
                </c:pt>
                <c:pt idx="715">
                  <c:v>3.4761878364102688E-2</c:v>
                </c:pt>
                <c:pt idx="716">
                  <c:v>3.4459574180076315E-2</c:v>
                </c:pt>
                <c:pt idx="717">
                  <c:v>3.4434160659661157E-2</c:v>
                </c:pt>
                <c:pt idx="718">
                  <c:v>3.4557089520828296E-2</c:v>
                </c:pt>
                <c:pt idx="719">
                  <c:v>3.4689020702882246E-2</c:v>
                </c:pt>
                <c:pt idx="720">
                  <c:v>3.5122336406505007E-2</c:v>
                </c:pt>
                <c:pt idx="721">
                  <c:v>3.606088115027372E-2</c:v>
                </c:pt>
                <c:pt idx="722">
                  <c:v>3.6095916952712068E-2</c:v>
                </c:pt>
                <c:pt idx="723">
                  <c:v>3.6138144391306047E-2</c:v>
                </c:pt>
                <c:pt idx="724">
                  <c:v>3.6154231527797155E-2</c:v>
                </c:pt>
                <c:pt idx="725">
                  <c:v>3.6265553268830873E-2</c:v>
                </c:pt>
                <c:pt idx="726">
                  <c:v>3.6171161368381735E-2</c:v>
                </c:pt>
                <c:pt idx="727">
                  <c:v>3.6032239948564165E-2</c:v>
                </c:pt>
                <c:pt idx="728">
                  <c:v>3.6039541565960911E-2</c:v>
                </c:pt>
                <c:pt idx="729">
                  <c:v>3.6511596715474597E-2</c:v>
                </c:pt>
                <c:pt idx="730">
                  <c:v>3.6791921492976047E-2</c:v>
                </c:pt>
                <c:pt idx="731">
                  <c:v>3.711232419945646E-2</c:v>
                </c:pt>
                <c:pt idx="732">
                  <c:v>3.710496440520307E-2</c:v>
                </c:pt>
                <c:pt idx="733">
                  <c:v>3.7185462377035648E-2</c:v>
                </c:pt>
                <c:pt idx="734">
                  <c:v>3.7527269252497712E-2</c:v>
                </c:pt>
                <c:pt idx="735">
                  <c:v>3.7524785960719079E-2</c:v>
                </c:pt>
                <c:pt idx="736">
                  <c:v>3.7523338885416556E-2</c:v>
                </c:pt>
                <c:pt idx="737">
                  <c:v>3.7526633497153523E-2</c:v>
                </c:pt>
                <c:pt idx="738">
                  <c:v>3.7457920474827204E-2</c:v>
                </c:pt>
                <c:pt idx="739">
                  <c:v>3.8182535736939992E-2</c:v>
                </c:pt>
                <c:pt idx="740">
                  <c:v>3.8196352129028686E-2</c:v>
                </c:pt>
                <c:pt idx="741">
                  <c:v>3.8492399568998158E-2</c:v>
                </c:pt>
                <c:pt idx="742">
                  <c:v>3.8495242623004799E-2</c:v>
                </c:pt>
                <c:pt idx="743">
                  <c:v>3.8537293226383176E-2</c:v>
                </c:pt>
                <c:pt idx="744">
                  <c:v>3.8546699304111837E-2</c:v>
                </c:pt>
                <c:pt idx="745">
                  <c:v>3.8546578421161791E-2</c:v>
                </c:pt>
                <c:pt idx="746">
                  <c:v>3.8477685158759364E-2</c:v>
                </c:pt>
                <c:pt idx="747">
                  <c:v>3.8851299332264465E-2</c:v>
                </c:pt>
                <c:pt idx="748">
                  <c:v>3.9029764891569875E-2</c:v>
                </c:pt>
                <c:pt idx="749">
                  <c:v>3.8973010504792696E-2</c:v>
                </c:pt>
                <c:pt idx="750">
                  <c:v>3.8765137178843487E-2</c:v>
                </c:pt>
                <c:pt idx="751">
                  <c:v>3.8491619974611986E-2</c:v>
                </c:pt>
                <c:pt idx="752">
                  <c:v>3.8261066378984049E-2</c:v>
                </c:pt>
                <c:pt idx="753">
                  <c:v>3.8274966843366794E-2</c:v>
                </c:pt>
                <c:pt idx="754">
                  <c:v>3.8270113530540849E-2</c:v>
                </c:pt>
                <c:pt idx="755">
                  <c:v>3.8237769497512002E-2</c:v>
                </c:pt>
                <c:pt idx="756">
                  <c:v>3.8531679532586516E-2</c:v>
                </c:pt>
                <c:pt idx="757">
                  <c:v>3.8845508699743014E-2</c:v>
                </c:pt>
                <c:pt idx="758">
                  <c:v>3.9014643202032656E-2</c:v>
                </c:pt>
                <c:pt idx="759">
                  <c:v>3.9045414961364371E-2</c:v>
                </c:pt>
                <c:pt idx="760">
                  <c:v>3.9159991209347371E-2</c:v>
                </c:pt>
                <c:pt idx="761">
                  <c:v>3.9648965683608581E-2</c:v>
                </c:pt>
                <c:pt idx="762">
                  <c:v>3.9673027242728615E-2</c:v>
                </c:pt>
                <c:pt idx="763">
                  <c:v>4.0460182001355344E-2</c:v>
                </c:pt>
                <c:pt idx="764">
                  <c:v>4.0513953211622267E-2</c:v>
                </c:pt>
                <c:pt idx="765">
                  <c:v>4.0514181259072683E-2</c:v>
                </c:pt>
                <c:pt idx="766">
                  <c:v>4.057370043490062E-2</c:v>
                </c:pt>
                <c:pt idx="767">
                  <c:v>4.066248991709815E-2</c:v>
                </c:pt>
                <c:pt idx="768">
                  <c:v>4.0617770266981518E-2</c:v>
                </c:pt>
                <c:pt idx="769">
                  <c:v>4.0574690883666643E-2</c:v>
                </c:pt>
                <c:pt idx="770">
                  <c:v>4.0550465821523357E-2</c:v>
                </c:pt>
                <c:pt idx="771">
                  <c:v>4.0348617377785834E-2</c:v>
                </c:pt>
                <c:pt idx="772">
                  <c:v>4.0141384007608798E-2</c:v>
                </c:pt>
                <c:pt idx="773">
                  <c:v>3.7850116524135308E-2</c:v>
                </c:pt>
                <c:pt idx="774">
                  <c:v>3.799255140828707E-2</c:v>
                </c:pt>
                <c:pt idx="775">
                  <c:v>3.7979496192435673E-2</c:v>
                </c:pt>
                <c:pt idx="776">
                  <c:v>3.8513026833333318E-2</c:v>
                </c:pt>
                <c:pt idx="777">
                  <c:v>3.8120658197543483E-2</c:v>
                </c:pt>
                <c:pt idx="778">
                  <c:v>3.8177546309477173E-2</c:v>
                </c:pt>
                <c:pt idx="779">
                  <c:v>3.7969173534386169E-2</c:v>
                </c:pt>
                <c:pt idx="780">
                  <c:v>3.7959445920650071E-2</c:v>
                </c:pt>
                <c:pt idx="781">
                  <c:v>3.783202404735924E-2</c:v>
                </c:pt>
                <c:pt idx="782">
                  <c:v>3.9313996681459878E-2</c:v>
                </c:pt>
                <c:pt idx="783">
                  <c:v>3.9309612533688768E-2</c:v>
                </c:pt>
                <c:pt idx="784">
                  <c:v>3.8945879475757283E-2</c:v>
                </c:pt>
                <c:pt idx="785">
                  <c:v>3.8647779688437175E-2</c:v>
                </c:pt>
                <c:pt idx="786">
                  <c:v>3.807330946657779E-2</c:v>
                </c:pt>
                <c:pt idx="787">
                  <c:v>3.7279569811904598E-2</c:v>
                </c:pt>
                <c:pt idx="788">
                  <c:v>3.7002056075822493E-2</c:v>
                </c:pt>
                <c:pt idx="789">
                  <c:v>3.5898020075459329E-2</c:v>
                </c:pt>
                <c:pt idx="790">
                  <c:v>3.5939261346771084E-2</c:v>
                </c:pt>
                <c:pt idx="791">
                  <c:v>3.5968826111878606E-2</c:v>
                </c:pt>
                <c:pt idx="792">
                  <c:v>3.5877500964462315E-2</c:v>
                </c:pt>
                <c:pt idx="793">
                  <c:v>3.5735699342160261E-2</c:v>
                </c:pt>
                <c:pt idx="794">
                  <c:v>3.5895696000180645E-2</c:v>
                </c:pt>
                <c:pt idx="795">
                  <c:v>3.7963537499540428E-2</c:v>
                </c:pt>
                <c:pt idx="796">
                  <c:v>3.7949800421065889E-2</c:v>
                </c:pt>
                <c:pt idx="797">
                  <c:v>3.7857516029739503E-2</c:v>
                </c:pt>
                <c:pt idx="798">
                  <c:v>3.8093437367642501E-2</c:v>
                </c:pt>
                <c:pt idx="799">
                  <c:v>3.6954387258736961E-2</c:v>
                </c:pt>
                <c:pt idx="800">
                  <c:v>3.694135638289632E-2</c:v>
                </c:pt>
                <c:pt idx="801">
                  <c:v>3.6465169921335708E-2</c:v>
                </c:pt>
                <c:pt idx="802">
                  <c:v>4.198459408351022E-2</c:v>
                </c:pt>
                <c:pt idx="803">
                  <c:v>4.2059895709916154E-2</c:v>
                </c:pt>
                <c:pt idx="804">
                  <c:v>4.4683896806759965E-2</c:v>
                </c:pt>
                <c:pt idx="805">
                  <c:v>4.462140347083101E-2</c:v>
                </c:pt>
                <c:pt idx="806">
                  <c:v>4.4616098128120701E-2</c:v>
                </c:pt>
                <c:pt idx="807">
                  <c:v>4.4598124422269979E-2</c:v>
                </c:pt>
                <c:pt idx="808">
                  <c:v>4.4423034541868585E-2</c:v>
                </c:pt>
                <c:pt idx="809">
                  <c:v>4.6290245015889242E-2</c:v>
                </c:pt>
                <c:pt idx="810">
                  <c:v>4.6051739428255252E-2</c:v>
                </c:pt>
                <c:pt idx="811">
                  <c:v>4.5875322750333222E-2</c:v>
                </c:pt>
                <c:pt idx="812">
                  <c:v>4.5876731874290484E-2</c:v>
                </c:pt>
                <c:pt idx="813">
                  <c:v>4.6471559996703805E-2</c:v>
                </c:pt>
                <c:pt idx="814">
                  <c:v>4.6604450767420327E-2</c:v>
                </c:pt>
                <c:pt idx="815">
                  <c:v>4.6576496080143658E-2</c:v>
                </c:pt>
                <c:pt idx="816">
                  <c:v>4.673136546725954E-2</c:v>
                </c:pt>
                <c:pt idx="817">
                  <c:v>4.691876298998509E-2</c:v>
                </c:pt>
                <c:pt idx="818">
                  <c:v>4.6957910172472861E-2</c:v>
                </c:pt>
                <c:pt idx="819">
                  <c:v>4.6586730515472345E-2</c:v>
                </c:pt>
                <c:pt idx="820">
                  <c:v>4.6325152324654388E-2</c:v>
                </c:pt>
                <c:pt idx="821">
                  <c:v>4.592049256521219E-2</c:v>
                </c:pt>
                <c:pt idx="822">
                  <c:v>4.6635607191445209E-2</c:v>
                </c:pt>
                <c:pt idx="823">
                  <c:v>4.6620450191008987E-2</c:v>
                </c:pt>
                <c:pt idx="824">
                  <c:v>4.6488465470269587E-2</c:v>
                </c:pt>
                <c:pt idx="825">
                  <c:v>4.6026138416823383E-2</c:v>
                </c:pt>
                <c:pt idx="826">
                  <c:v>4.6090607423334783E-2</c:v>
                </c:pt>
                <c:pt idx="827">
                  <c:v>4.7349010795143982E-2</c:v>
                </c:pt>
                <c:pt idx="828">
                  <c:v>4.7315199887027842E-2</c:v>
                </c:pt>
                <c:pt idx="829">
                  <c:v>4.7047040988434999E-2</c:v>
                </c:pt>
                <c:pt idx="830">
                  <c:v>4.7108142006332343E-2</c:v>
                </c:pt>
                <c:pt idx="831">
                  <c:v>4.7008517852318465E-2</c:v>
                </c:pt>
                <c:pt idx="832">
                  <c:v>4.7125066363710548E-2</c:v>
                </c:pt>
                <c:pt idx="833">
                  <c:v>4.7362941631483239E-2</c:v>
                </c:pt>
                <c:pt idx="834">
                  <c:v>4.7163186389543706E-2</c:v>
                </c:pt>
                <c:pt idx="835">
                  <c:v>4.7232260001970908E-2</c:v>
                </c:pt>
                <c:pt idx="836">
                  <c:v>4.7252687188747047E-2</c:v>
                </c:pt>
                <c:pt idx="837">
                  <c:v>4.7339801018163673E-2</c:v>
                </c:pt>
                <c:pt idx="838">
                  <c:v>4.7307816928881093E-2</c:v>
                </c:pt>
                <c:pt idx="839">
                  <c:v>4.7312090157814325E-2</c:v>
                </c:pt>
                <c:pt idx="840">
                  <c:v>4.734018136163886E-2</c:v>
                </c:pt>
                <c:pt idx="841">
                  <c:v>4.7355937344343894E-2</c:v>
                </c:pt>
                <c:pt idx="842">
                  <c:v>4.7375376255639895E-2</c:v>
                </c:pt>
                <c:pt idx="843">
                  <c:v>4.7265157392759979E-2</c:v>
                </c:pt>
                <c:pt idx="844">
                  <c:v>4.7265109898621663E-2</c:v>
                </c:pt>
                <c:pt idx="845">
                  <c:v>4.7279483106059846E-2</c:v>
                </c:pt>
                <c:pt idx="846">
                  <c:v>4.730338608421629E-2</c:v>
                </c:pt>
                <c:pt idx="847">
                  <c:v>4.7056723046596763E-2</c:v>
                </c:pt>
                <c:pt idx="848">
                  <c:v>4.6884127951108585E-2</c:v>
                </c:pt>
                <c:pt idx="849">
                  <c:v>4.7042505202109279E-2</c:v>
                </c:pt>
                <c:pt idx="850">
                  <c:v>4.7021021543636916E-2</c:v>
                </c:pt>
                <c:pt idx="851">
                  <c:v>4.6750393293960101E-2</c:v>
                </c:pt>
                <c:pt idx="852">
                  <c:v>4.688137294522348E-2</c:v>
                </c:pt>
                <c:pt idx="853">
                  <c:v>4.6967443141162635E-2</c:v>
                </c:pt>
                <c:pt idx="854">
                  <c:v>4.7006938471790806E-2</c:v>
                </c:pt>
                <c:pt idx="855">
                  <c:v>4.706641380635089E-2</c:v>
                </c:pt>
                <c:pt idx="856">
                  <c:v>4.7761702010021542E-2</c:v>
                </c:pt>
                <c:pt idx="857">
                  <c:v>4.7588107281897579E-2</c:v>
                </c:pt>
                <c:pt idx="858">
                  <c:v>4.7649986099692856E-2</c:v>
                </c:pt>
                <c:pt idx="859">
                  <c:v>4.7680806201490532E-2</c:v>
                </c:pt>
                <c:pt idx="860">
                  <c:v>4.761326967124755E-2</c:v>
                </c:pt>
                <c:pt idx="861">
                  <c:v>4.7598936148528392E-2</c:v>
                </c:pt>
                <c:pt idx="862">
                  <c:v>4.7502785366332428E-2</c:v>
                </c:pt>
                <c:pt idx="863">
                  <c:v>4.7360340624634602E-2</c:v>
                </c:pt>
                <c:pt idx="864">
                  <c:v>4.7139796839028664E-2</c:v>
                </c:pt>
                <c:pt idx="865">
                  <c:v>4.7288042123800597E-2</c:v>
                </c:pt>
                <c:pt idx="866">
                  <c:v>4.6373464602930944E-2</c:v>
                </c:pt>
                <c:pt idx="867">
                  <c:v>4.6696326032586027E-2</c:v>
                </c:pt>
                <c:pt idx="868">
                  <c:v>4.6636959637788744E-2</c:v>
                </c:pt>
                <c:pt idx="869">
                  <c:v>4.6554960182983447E-2</c:v>
                </c:pt>
                <c:pt idx="870">
                  <c:v>4.6563840554686396E-2</c:v>
                </c:pt>
                <c:pt idx="871">
                  <c:v>4.6578480117196057E-2</c:v>
                </c:pt>
                <c:pt idx="872">
                  <c:v>4.5395313652861424E-2</c:v>
                </c:pt>
                <c:pt idx="873">
                  <c:v>4.5488531641654638E-2</c:v>
                </c:pt>
                <c:pt idx="874">
                  <c:v>4.5489792045812542E-2</c:v>
                </c:pt>
                <c:pt idx="875">
                  <c:v>4.5628853660042802E-2</c:v>
                </c:pt>
                <c:pt idx="876">
                  <c:v>4.5585404938615265E-2</c:v>
                </c:pt>
                <c:pt idx="877">
                  <c:v>4.5505501118770941E-2</c:v>
                </c:pt>
                <c:pt idx="878">
                  <c:v>4.5514411753251348E-2</c:v>
                </c:pt>
                <c:pt idx="879">
                  <c:v>4.5619350480182147E-2</c:v>
                </c:pt>
                <c:pt idx="880">
                  <c:v>4.5506540463493117E-2</c:v>
                </c:pt>
                <c:pt idx="881">
                  <c:v>4.5511760766459144E-2</c:v>
                </c:pt>
                <c:pt idx="882">
                  <c:v>4.5553810357869831E-2</c:v>
                </c:pt>
                <c:pt idx="883">
                  <c:v>4.5553810467370677E-2</c:v>
                </c:pt>
                <c:pt idx="884">
                  <c:v>4.5631038838255041E-2</c:v>
                </c:pt>
                <c:pt idx="885">
                  <c:v>4.4105794481574388E-2</c:v>
                </c:pt>
                <c:pt idx="886">
                  <c:v>4.4513148657222432E-2</c:v>
                </c:pt>
                <c:pt idx="887">
                  <c:v>4.4484718606055719E-2</c:v>
                </c:pt>
                <c:pt idx="888">
                  <c:v>4.514167684066208E-2</c:v>
                </c:pt>
                <c:pt idx="889">
                  <c:v>4.5182519589120188E-2</c:v>
                </c:pt>
                <c:pt idx="890">
                  <c:v>4.5549677808744506E-2</c:v>
                </c:pt>
                <c:pt idx="891">
                  <c:v>4.5640042484641138E-2</c:v>
                </c:pt>
                <c:pt idx="892">
                  <c:v>4.0599348834999015E-2</c:v>
                </c:pt>
                <c:pt idx="893">
                  <c:v>4.0453231455365467E-2</c:v>
                </c:pt>
                <c:pt idx="894">
                  <c:v>3.7447404853330056E-2</c:v>
                </c:pt>
                <c:pt idx="895">
                  <c:v>3.7546574516105019E-2</c:v>
                </c:pt>
                <c:pt idx="896">
                  <c:v>3.7788243292112264E-2</c:v>
                </c:pt>
                <c:pt idx="897">
                  <c:v>3.8925709914140204E-2</c:v>
                </c:pt>
                <c:pt idx="898">
                  <c:v>3.9298989610362697E-2</c:v>
                </c:pt>
                <c:pt idx="899">
                  <c:v>3.6791657727751816E-2</c:v>
                </c:pt>
                <c:pt idx="900">
                  <c:v>3.6583919108686712E-2</c:v>
                </c:pt>
                <c:pt idx="901">
                  <c:v>3.6151457734107502E-2</c:v>
                </c:pt>
                <c:pt idx="902">
                  <c:v>3.602820939390497E-2</c:v>
                </c:pt>
                <c:pt idx="903">
                  <c:v>3.5466624140798673E-2</c:v>
                </c:pt>
                <c:pt idx="904">
                  <c:v>3.5239394527463157E-2</c:v>
                </c:pt>
                <c:pt idx="905">
                  <c:v>3.5439603586863606E-2</c:v>
                </c:pt>
                <c:pt idx="906">
                  <c:v>3.5325144169967293E-2</c:v>
                </c:pt>
                <c:pt idx="907">
                  <c:v>3.5184818355262361E-2</c:v>
                </c:pt>
                <c:pt idx="908">
                  <c:v>3.534596074111615E-2</c:v>
                </c:pt>
                <c:pt idx="909">
                  <c:v>3.5331385903585463E-2</c:v>
                </c:pt>
                <c:pt idx="910">
                  <c:v>3.525027597980962E-2</c:v>
                </c:pt>
                <c:pt idx="911">
                  <c:v>3.5769190736376959E-2</c:v>
                </c:pt>
                <c:pt idx="912">
                  <c:v>3.5030837382500297E-2</c:v>
                </c:pt>
                <c:pt idx="913">
                  <c:v>3.614224305559656E-2</c:v>
                </c:pt>
                <c:pt idx="914">
                  <c:v>3.6307310722727831E-2</c:v>
                </c:pt>
                <c:pt idx="915">
                  <c:v>3.6383366906336756E-2</c:v>
                </c:pt>
                <c:pt idx="916">
                  <c:v>3.6346169069370132E-2</c:v>
                </c:pt>
                <c:pt idx="917">
                  <c:v>3.4808337301661746E-2</c:v>
                </c:pt>
                <c:pt idx="918">
                  <c:v>3.4848016270578229E-2</c:v>
                </c:pt>
                <c:pt idx="919">
                  <c:v>3.4641384608818104E-2</c:v>
                </c:pt>
                <c:pt idx="920">
                  <c:v>3.4861509892991839E-2</c:v>
                </c:pt>
                <c:pt idx="921">
                  <c:v>3.5137079489674407E-2</c:v>
                </c:pt>
                <c:pt idx="922">
                  <c:v>3.497939464525391E-2</c:v>
                </c:pt>
                <c:pt idx="923">
                  <c:v>3.4657763376146004E-2</c:v>
                </c:pt>
                <c:pt idx="924">
                  <c:v>3.4653023272987866E-2</c:v>
                </c:pt>
                <c:pt idx="925">
                  <c:v>3.6855103275222185E-2</c:v>
                </c:pt>
                <c:pt idx="926">
                  <c:v>3.7016096954676947E-2</c:v>
                </c:pt>
                <c:pt idx="927">
                  <c:v>3.6596615542052055E-2</c:v>
                </c:pt>
                <c:pt idx="928">
                  <c:v>3.6536847093915775E-2</c:v>
                </c:pt>
                <c:pt idx="929">
                  <c:v>3.6618239083211934E-2</c:v>
                </c:pt>
                <c:pt idx="930">
                  <c:v>3.7454340163020176E-2</c:v>
                </c:pt>
                <c:pt idx="931">
                  <c:v>3.7516558400907493E-2</c:v>
                </c:pt>
                <c:pt idx="932">
                  <c:v>3.8387781380796598E-2</c:v>
                </c:pt>
                <c:pt idx="933">
                  <c:v>3.8886006928755538E-2</c:v>
                </c:pt>
                <c:pt idx="934">
                  <c:v>3.9029769142944155E-2</c:v>
                </c:pt>
                <c:pt idx="935">
                  <c:v>3.9015417609887658E-2</c:v>
                </c:pt>
                <c:pt idx="936">
                  <c:v>3.8785899840371577E-2</c:v>
                </c:pt>
                <c:pt idx="937">
                  <c:v>3.9179415919322759E-2</c:v>
                </c:pt>
                <c:pt idx="938">
                  <c:v>3.9159622670934945E-2</c:v>
                </c:pt>
                <c:pt idx="939">
                  <c:v>3.9251011871242004E-2</c:v>
                </c:pt>
                <c:pt idx="940">
                  <c:v>3.9374058818825199E-2</c:v>
                </c:pt>
                <c:pt idx="941">
                  <c:v>3.9098263714053082E-2</c:v>
                </c:pt>
                <c:pt idx="942">
                  <c:v>3.9341785677803234E-2</c:v>
                </c:pt>
                <c:pt idx="943">
                  <c:v>3.840548016433127E-2</c:v>
                </c:pt>
                <c:pt idx="944">
                  <c:v>3.8284842134543071E-2</c:v>
                </c:pt>
                <c:pt idx="945">
                  <c:v>3.8291723462612573E-2</c:v>
                </c:pt>
                <c:pt idx="946">
                  <c:v>3.7563874117800537E-2</c:v>
                </c:pt>
                <c:pt idx="947">
                  <c:v>3.7630307573818425E-2</c:v>
                </c:pt>
                <c:pt idx="948">
                  <c:v>3.7675301964083772E-2</c:v>
                </c:pt>
                <c:pt idx="949">
                  <c:v>3.7838301964918893E-2</c:v>
                </c:pt>
                <c:pt idx="950">
                  <c:v>3.792781723689382E-2</c:v>
                </c:pt>
                <c:pt idx="951">
                  <c:v>3.8435760676286984E-2</c:v>
                </c:pt>
                <c:pt idx="952">
                  <c:v>3.8438459873583707E-2</c:v>
                </c:pt>
                <c:pt idx="953">
                  <c:v>3.8335584833808611E-2</c:v>
                </c:pt>
                <c:pt idx="954">
                  <c:v>3.8335431905735982E-2</c:v>
                </c:pt>
                <c:pt idx="955">
                  <c:v>3.9025731331918861E-2</c:v>
                </c:pt>
                <c:pt idx="956">
                  <c:v>3.916957300949199E-2</c:v>
                </c:pt>
                <c:pt idx="957">
                  <c:v>3.9080615229051055E-2</c:v>
                </c:pt>
                <c:pt idx="958">
                  <c:v>3.9099279557799231E-2</c:v>
                </c:pt>
                <c:pt idx="959">
                  <c:v>3.9133337616392955E-2</c:v>
                </c:pt>
                <c:pt idx="960">
                  <c:v>3.9162132354072982E-2</c:v>
                </c:pt>
                <c:pt idx="961">
                  <c:v>3.9167990432202059E-2</c:v>
                </c:pt>
                <c:pt idx="962">
                  <c:v>3.9486177964962489E-2</c:v>
                </c:pt>
                <c:pt idx="963">
                  <c:v>3.9362979798880531E-2</c:v>
                </c:pt>
                <c:pt idx="964">
                  <c:v>3.9371424344139885E-2</c:v>
                </c:pt>
                <c:pt idx="965">
                  <c:v>4.0259157244721219E-2</c:v>
                </c:pt>
                <c:pt idx="966">
                  <c:v>4.0644612300791881E-2</c:v>
                </c:pt>
                <c:pt idx="967">
                  <c:v>4.0703919059037051E-2</c:v>
                </c:pt>
                <c:pt idx="968">
                  <c:v>4.0553100962819479E-2</c:v>
                </c:pt>
                <c:pt idx="969">
                  <c:v>4.0208802526082908E-2</c:v>
                </c:pt>
                <c:pt idx="970">
                  <c:v>4.0183369805727856E-2</c:v>
                </c:pt>
                <c:pt idx="971">
                  <c:v>4.0330469903541381E-2</c:v>
                </c:pt>
                <c:pt idx="972">
                  <c:v>4.0150094880573577E-2</c:v>
                </c:pt>
                <c:pt idx="973">
                  <c:v>4.0409756510730928E-2</c:v>
                </c:pt>
                <c:pt idx="974">
                  <c:v>3.9908513936221739E-2</c:v>
                </c:pt>
                <c:pt idx="975">
                  <c:v>3.9663937653325917E-2</c:v>
                </c:pt>
                <c:pt idx="976">
                  <c:v>3.9216935719243493E-2</c:v>
                </c:pt>
                <c:pt idx="977">
                  <c:v>3.9243508166355204E-2</c:v>
                </c:pt>
                <c:pt idx="978">
                  <c:v>3.8450578789755538E-2</c:v>
                </c:pt>
                <c:pt idx="979">
                  <c:v>3.9008250009177833E-2</c:v>
                </c:pt>
                <c:pt idx="980">
                  <c:v>3.874432532919167E-2</c:v>
                </c:pt>
                <c:pt idx="981">
                  <c:v>3.8758625326709047E-2</c:v>
                </c:pt>
                <c:pt idx="982">
                  <c:v>3.8740708530599757E-2</c:v>
                </c:pt>
                <c:pt idx="983">
                  <c:v>3.8731847040103691E-2</c:v>
                </c:pt>
                <c:pt idx="984">
                  <c:v>3.8676792454834547E-2</c:v>
                </c:pt>
                <c:pt idx="985">
                  <c:v>3.8428684513364189E-2</c:v>
                </c:pt>
                <c:pt idx="986">
                  <c:v>3.8270903971309264E-2</c:v>
                </c:pt>
                <c:pt idx="987">
                  <c:v>3.7282130651100358E-2</c:v>
                </c:pt>
                <c:pt idx="988">
                  <c:v>3.6976134720691736E-2</c:v>
                </c:pt>
                <c:pt idx="989">
                  <c:v>3.7676784019376061E-2</c:v>
                </c:pt>
                <c:pt idx="990">
                  <c:v>3.7653251624706036E-2</c:v>
                </c:pt>
                <c:pt idx="991">
                  <c:v>3.7645426813159119E-2</c:v>
                </c:pt>
                <c:pt idx="992">
                  <c:v>3.7911783810474532E-2</c:v>
                </c:pt>
                <c:pt idx="993">
                  <c:v>3.7835202140521877E-2</c:v>
                </c:pt>
                <c:pt idx="994">
                  <c:v>3.7904836613919898E-2</c:v>
                </c:pt>
                <c:pt idx="995">
                  <c:v>3.7615373424118893E-2</c:v>
                </c:pt>
                <c:pt idx="996">
                  <c:v>3.7665082023354085E-2</c:v>
                </c:pt>
                <c:pt idx="997">
                  <c:v>3.8008495609289733E-2</c:v>
                </c:pt>
                <c:pt idx="998">
                  <c:v>3.7997401213228324E-2</c:v>
                </c:pt>
                <c:pt idx="999">
                  <c:v>3.782520016809942E-2</c:v>
                </c:pt>
                <c:pt idx="1000">
                  <c:v>3.7862475441733184E-2</c:v>
                </c:pt>
                <c:pt idx="1001">
                  <c:v>3.7454382643181544E-2</c:v>
                </c:pt>
                <c:pt idx="1002">
                  <c:v>3.7132125611387012E-2</c:v>
                </c:pt>
                <c:pt idx="1003">
                  <c:v>3.5947206174653405E-2</c:v>
                </c:pt>
                <c:pt idx="1004">
                  <c:v>3.575463831447856E-2</c:v>
                </c:pt>
                <c:pt idx="1005">
                  <c:v>3.5825389002533195E-2</c:v>
                </c:pt>
                <c:pt idx="1006">
                  <c:v>3.5790153798928838E-2</c:v>
                </c:pt>
                <c:pt idx="1007">
                  <c:v>3.7217872414868514E-2</c:v>
                </c:pt>
                <c:pt idx="1008">
                  <c:v>3.7217696701121482E-2</c:v>
                </c:pt>
                <c:pt idx="1009">
                  <c:v>3.7467407075566624E-2</c:v>
                </c:pt>
                <c:pt idx="1010">
                  <c:v>3.7208578929207529E-2</c:v>
                </c:pt>
                <c:pt idx="1011">
                  <c:v>3.6969717731287648E-2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F-4B98-A8A4-72167BCB5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430415"/>
        <c:axId val="1210431375"/>
      </c:lineChart>
      <c:dateAx>
        <c:axId val="121043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31375"/>
        <c:crosses val="autoZero"/>
        <c:auto val="1"/>
        <c:lblOffset val="100"/>
        <c:baseTimeUnit val="days"/>
        <c:majorUnit val="6"/>
        <c:majorTimeUnit val="months"/>
      </c:dateAx>
      <c:valAx>
        <c:axId val="121043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Index</a:t>
                </a:r>
                <a:r>
                  <a:rPr lang="en-US" baseline="0"/>
                  <a:t> volatility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0163872958503141E-2"/>
              <c:y val="0.36641085811863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114120560123718E-2"/>
          <c:y val="2.6468509673226639E-2"/>
          <c:w val="0.8775824452876535"/>
          <c:h val="0.917711165467026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Index!$B$24:$B$1035</c:f>
              <c:numCache>
                <c:formatCode>yyyy\-mm\-dd;@</c:formatCode>
                <c:ptCount val="1012"/>
                <c:pt idx="0">
                  <c:v>41743</c:v>
                </c:pt>
                <c:pt idx="1">
                  <c:v>41744</c:v>
                </c:pt>
                <c:pt idx="2">
                  <c:v>41745</c:v>
                </c:pt>
                <c:pt idx="3">
                  <c:v>41746</c:v>
                </c:pt>
                <c:pt idx="4">
                  <c:v>41751</c:v>
                </c:pt>
                <c:pt idx="5">
                  <c:v>41752</c:v>
                </c:pt>
                <c:pt idx="6">
                  <c:v>41753</c:v>
                </c:pt>
                <c:pt idx="7">
                  <c:v>41754</c:v>
                </c:pt>
                <c:pt idx="8">
                  <c:v>41757</c:v>
                </c:pt>
                <c:pt idx="9">
                  <c:v>41758</c:v>
                </c:pt>
                <c:pt idx="10">
                  <c:v>41759</c:v>
                </c:pt>
                <c:pt idx="11">
                  <c:v>41761</c:v>
                </c:pt>
                <c:pt idx="12">
                  <c:v>41764</c:v>
                </c:pt>
                <c:pt idx="13">
                  <c:v>41765</c:v>
                </c:pt>
                <c:pt idx="14">
                  <c:v>41766</c:v>
                </c:pt>
                <c:pt idx="15">
                  <c:v>41767</c:v>
                </c:pt>
                <c:pt idx="16">
                  <c:v>41768</c:v>
                </c:pt>
                <c:pt idx="17">
                  <c:v>41771</c:v>
                </c:pt>
                <c:pt idx="18">
                  <c:v>41772</c:v>
                </c:pt>
                <c:pt idx="19">
                  <c:v>41773</c:v>
                </c:pt>
                <c:pt idx="20">
                  <c:v>41774</c:v>
                </c:pt>
                <c:pt idx="21">
                  <c:v>41775</c:v>
                </c:pt>
                <c:pt idx="22">
                  <c:v>41778</c:v>
                </c:pt>
                <c:pt idx="23">
                  <c:v>41779</c:v>
                </c:pt>
                <c:pt idx="24">
                  <c:v>41780</c:v>
                </c:pt>
                <c:pt idx="25">
                  <c:v>41781</c:v>
                </c:pt>
                <c:pt idx="26">
                  <c:v>41782</c:v>
                </c:pt>
                <c:pt idx="27">
                  <c:v>41785</c:v>
                </c:pt>
                <c:pt idx="28">
                  <c:v>41786</c:v>
                </c:pt>
                <c:pt idx="29">
                  <c:v>41787</c:v>
                </c:pt>
                <c:pt idx="30">
                  <c:v>41789</c:v>
                </c:pt>
                <c:pt idx="31">
                  <c:v>41792</c:v>
                </c:pt>
                <c:pt idx="32">
                  <c:v>41793</c:v>
                </c:pt>
                <c:pt idx="33">
                  <c:v>41794</c:v>
                </c:pt>
                <c:pt idx="34">
                  <c:v>41795</c:v>
                </c:pt>
                <c:pt idx="35">
                  <c:v>41796</c:v>
                </c:pt>
                <c:pt idx="36">
                  <c:v>41800</c:v>
                </c:pt>
                <c:pt idx="37">
                  <c:v>41801</c:v>
                </c:pt>
                <c:pt idx="38">
                  <c:v>41802</c:v>
                </c:pt>
                <c:pt idx="39">
                  <c:v>41803</c:v>
                </c:pt>
                <c:pt idx="40">
                  <c:v>41806</c:v>
                </c:pt>
                <c:pt idx="41">
                  <c:v>41807</c:v>
                </c:pt>
                <c:pt idx="42">
                  <c:v>41808</c:v>
                </c:pt>
                <c:pt idx="43">
                  <c:v>41809</c:v>
                </c:pt>
                <c:pt idx="44">
                  <c:v>41810</c:v>
                </c:pt>
                <c:pt idx="45">
                  <c:v>41814</c:v>
                </c:pt>
                <c:pt idx="46">
                  <c:v>41815</c:v>
                </c:pt>
                <c:pt idx="47">
                  <c:v>41816</c:v>
                </c:pt>
                <c:pt idx="48">
                  <c:v>41817</c:v>
                </c:pt>
                <c:pt idx="49">
                  <c:v>41820</c:v>
                </c:pt>
                <c:pt idx="50">
                  <c:v>41821</c:v>
                </c:pt>
                <c:pt idx="51">
                  <c:v>41822</c:v>
                </c:pt>
                <c:pt idx="52">
                  <c:v>41823</c:v>
                </c:pt>
                <c:pt idx="53">
                  <c:v>41824</c:v>
                </c:pt>
                <c:pt idx="54">
                  <c:v>41827</c:v>
                </c:pt>
                <c:pt idx="55">
                  <c:v>41828</c:v>
                </c:pt>
                <c:pt idx="56">
                  <c:v>41829</c:v>
                </c:pt>
                <c:pt idx="57">
                  <c:v>41830</c:v>
                </c:pt>
                <c:pt idx="58">
                  <c:v>41831</c:v>
                </c:pt>
                <c:pt idx="59">
                  <c:v>41834</c:v>
                </c:pt>
                <c:pt idx="60">
                  <c:v>41835</c:v>
                </c:pt>
                <c:pt idx="61">
                  <c:v>41836</c:v>
                </c:pt>
                <c:pt idx="62">
                  <c:v>41837</c:v>
                </c:pt>
                <c:pt idx="63">
                  <c:v>41838</c:v>
                </c:pt>
                <c:pt idx="64">
                  <c:v>41841</c:v>
                </c:pt>
                <c:pt idx="65">
                  <c:v>41842</c:v>
                </c:pt>
                <c:pt idx="66">
                  <c:v>41843</c:v>
                </c:pt>
                <c:pt idx="67">
                  <c:v>41844</c:v>
                </c:pt>
                <c:pt idx="68">
                  <c:v>41845</c:v>
                </c:pt>
                <c:pt idx="69">
                  <c:v>41848</c:v>
                </c:pt>
                <c:pt idx="70">
                  <c:v>41849</c:v>
                </c:pt>
                <c:pt idx="71">
                  <c:v>41850</c:v>
                </c:pt>
                <c:pt idx="72">
                  <c:v>41851</c:v>
                </c:pt>
                <c:pt idx="73">
                  <c:v>41852</c:v>
                </c:pt>
                <c:pt idx="74">
                  <c:v>41855</c:v>
                </c:pt>
                <c:pt idx="75">
                  <c:v>41856</c:v>
                </c:pt>
                <c:pt idx="76">
                  <c:v>41857</c:v>
                </c:pt>
                <c:pt idx="77">
                  <c:v>41858</c:v>
                </c:pt>
                <c:pt idx="78">
                  <c:v>41859</c:v>
                </c:pt>
                <c:pt idx="79">
                  <c:v>41862</c:v>
                </c:pt>
                <c:pt idx="80">
                  <c:v>41863</c:v>
                </c:pt>
                <c:pt idx="81">
                  <c:v>41864</c:v>
                </c:pt>
                <c:pt idx="82">
                  <c:v>41865</c:v>
                </c:pt>
                <c:pt idx="83">
                  <c:v>41869</c:v>
                </c:pt>
                <c:pt idx="84">
                  <c:v>41870</c:v>
                </c:pt>
                <c:pt idx="85">
                  <c:v>41871</c:v>
                </c:pt>
                <c:pt idx="86">
                  <c:v>41872</c:v>
                </c:pt>
                <c:pt idx="87">
                  <c:v>41873</c:v>
                </c:pt>
                <c:pt idx="88">
                  <c:v>41876</c:v>
                </c:pt>
                <c:pt idx="89">
                  <c:v>41877</c:v>
                </c:pt>
                <c:pt idx="90">
                  <c:v>41878</c:v>
                </c:pt>
                <c:pt idx="91">
                  <c:v>41879</c:v>
                </c:pt>
                <c:pt idx="92">
                  <c:v>41880</c:v>
                </c:pt>
                <c:pt idx="93">
                  <c:v>41883</c:v>
                </c:pt>
                <c:pt idx="94">
                  <c:v>41884</c:v>
                </c:pt>
                <c:pt idx="95">
                  <c:v>41885</c:v>
                </c:pt>
                <c:pt idx="96">
                  <c:v>41886</c:v>
                </c:pt>
                <c:pt idx="97">
                  <c:v>41887</c:v>
                </c:pt>
                <c:pt idx="98">
                  <c:v>41890</c:v>
                </c:pt>
                <c:pt idx="99">
                  <c:v>41891</c:v>
                </c:pt>
                <c:pt idx="100">
                  <c:v>41892</c:v>
                </c:pt>
                <c:pt idx="101">
                  <c:v>41893</c:v>
                </c:pt>
                <c:pt idx="102">
                  <c:v>41894</c:v>
                </c:pt>
                <c:pt idx="103">
                  <c:v>41897</c:v>
                </c:pt>
                <c:pt idx="104">
                  <c:v>41898</c:v>
                </c:pt>
                <c:pt idx="105">
                  <c:v>41899</c:v>
                </c:pt>
                <c:pt idx="106">
                  <c:v>41900</c:v>
                </c:pt>
                <c:pt idx="107">
                  <c:v>41901</c:v>
                </c:pt>
                <c:pt idx="108">
                  <c:v>41904</c:v>
                </c:pt>
                <c:pt idx="109">
                  <c:v>41905</c:v>
                </c:pt>
                <c:pt idx="110">
                  <c:v>41906</c:v>
                </c:pt>
                <c:pt idx="111">
                  <c:v>41907</c:v>
                </c:pt>
                <c:pt idx="112">
                  <c:v>41908</c:v>
                </c:pt>
                <c:pt idx="113">
                  <c:v>41911</c:v>
                </c:pt>
                <c:pt idx="114">
                  <c:v>41912</c:v>
                </c:pt>
                <c:pt idx="115">
                  <c:v>41913</c:v>
                </c:pt>
                <c:pt idx="116">
                  <c:v>41914</c:v>
                </c:pt>
                <c:pt idx="117">
                  <c:v>41915</c:v>
                </c:pt>
                <c:pt idx="118">
                  <c:v>41918</c:v>
                </c:pt>
                <c:pt idx="119">
                  <c:v>41919</c:v>
                </c:pt>
                <c:pt idx="120">
                  <c:v>41920</c:v>
                </c:pt>
                <c:pt idx="121">
                  <c:v>41921</c:v>
                </c:pt>
                <c:pt idx="122">
                  <c:v>41922</c:v>
                </c:pt>
                <c:pt idx="123">
                  <c:v>41925</c:v>
                </c:pt>
                <c:pt idx="124">
                  <c:v>41926</c:v>
                </c:pt>
                <c:pt idx="125">
                  <c:v>41927</c:v>
                </c:pt>
                <c:pt idx="126">
                  <c:v>41928</c:v>
                </c:pt>
                <c:pt idx="127">
                  <c:v>41929</c:v>
                </c:pt>
                <c:pt idx="128">
                  <c:v>41932</c:v>
                </c:pt>
                <c:pt idx="129">
                  <c:v>41933</c:v>
                </c:pt>
                <c:pt idx="130">
                  <c:v>41934</c:v>
                </c:pt>
                <c:pt idx="131">
                  <c:v>41935</c:v>
                </c:pt>
                <c:pt idx="132">
                  <c:v>41936</c:v>
                </c:pt>
                <c:pt idx="133">
                  <c:v>41939</c:v>
                </c:pt>
                <c:pt idx="134">
                  <c:v>41940</c:v>
                </c:pt>
                <c:pt idx="135">
                  <c:v>41941</c:v>
                </c:pt>
                <c:pt idx="136">
                  <c:v>41942</c:v>
                </c:pt>
                <c:pt idx="137">
                  <c:v>41943</c:v>
                </c:pt>
                <c:pt idx="138">
                  <c:v>41946</c:v>
                </c:pt>
                <c:pt idx="139">
                  <c:v>41947</c:v>
                </c:pt>
                <c:pt idx="140">
                  <c:v>41948</c:v>
                </c:pt>
                <c:pt idx="141">
                  <c:v>41949</c:v>
                </c:pt>
                <c:pt idx="142">
                  <c:v>41950</c:v>
                </c:pt>
                <c:pt idx="143">
                  <c:v>41953</c:v>
                </c:pt>
                <c:pt idx="144">
                  <c:v>41954</c:v>
                </c:pt>
                <c:pt idx="145">
                  <c:v>41955</c:v>
                </c:pt>
                <c:pt idx="146">
                  <c:v>41956</c:v>
                </c:pt>
                <c:pt idx="147">
                  <c:v>41957</c:v>
                </c:pt>
                <c:pt idx="148">
                  <c:v>41960</c:v>
                </c:pt>
                <c:pt idx="149">
                  <c:v>41961</c:v>
                </c:pt>
                <c:pt idx="150">
                  <c:v>41962</c:v>
                </c:pt>
                <c:pt idx="151">
                  <c:v>41963</c:v>
                </c:pt>
                <c:pt idx="152">
                  <c:v>41964</c:v>
                </c:pt>
                <c:pt idx="153">
                  <c:v>41967</c:v>
                </c:pt>
                <c:pt idx="154">
                  <c:v>41968</c:v>
                </c:pt>
                <c:pt idx="155">
                  <c:v>41969</c:v>
                </c:pt>
                <c:pt idx="156">
                  <c:v>41970</c:v>
                </c:pt>
                <c:pt idx="157">
                  <c:v>41971</c:v>
                </c:pt>
                <c:pt idx="158">
                  <c:v>41974</c:v>
                </c:pt>
                <c:pt idx="159">
                  <c:v>41975</c:v>
                </c:pt>
                <c:pt idx="160">
                  <c:v>41976</c:v>
                </c:pt>
                <c:pt idx="161">
                  <c:v>41977</c:v>
                </c:pt>
                <c:pt idx="162">
                  <c:v>41978</c:v>
                </c:pt>
                <c:pt idx="163">
                  <c:v>41981</c:v>
                </c:pt>
                <c:pt idx="164">
                  <c:v>41982</c:v>
                </c:pt>
                <c:pt idx="165">
                  <c:v>41983</c:v>
                </c:pt>
                <c:pt idx="166">
                  <c:v>41984</c:v>
                </c:pt>
                <c:pt idx="167">
                  <c:v>41985</c:v>
                </c:pt>
                <c:pt idx="168">
                  <c:v>41988</c:v>
                </c:pt>
                <c:pt idx="169">
                  <c:v>41989</c:v>
                </c:pt>
                <c:pt idx="170">
                  <c:v>41990</c:v>
                </c:pt>
                <c:pt idx="171">
                  <c:v>41991</c:v>
                </c:pt>
                <c:pt idx="172">
                  <c:v>41992</c:v>
                </c:pt>
                <c:pt idx="173">
                  <c:v>41995</c:v>
                </c:pt>
                <c:pt idx="174">
                  <c:v>41996</c:v>
                </c:pt>
                <c:pt idx="175">
                  <c:v>42002</c:v>
                </c:pt>
                <c:pt idx="176">
                  <c:v>42003</c:v>
                </c:pt>
                <c:pt idx="177">
                  <c:v>42004</c:v>
                </c:pt>
                <c:pt idx="178">
                  <c:v>42006</c:v>
                </c:pt>
                <c:pt idx="179">
                  <c:v>42009</c:v>
                </c:pt>
                <c:pt idx="180">
                  <c:v>42010</c:v>
                </c:pt>
                <c:pt idx="181">
                  <c:v>42011</c:v>
                </c:pt>
                <c:pt idx="182">
                  <c:v>42012</c:v>
                </c:pt>
                <c:pt idx="183">
                  <c:v>42013</c:v>
                </c:pt>
                <c:pt idx="184">
                  <c:v>42016</c:v>
                </c:pt>
                <c:pt idx="185">
                  <c:v>42017</c:v>
                </c:pt>
                <c:pt idx="186">
                  <c:v>42018</c:v>
                </c:pt>
                <c:pt idx="187">
                  <c:v>42019</c:v>
                </c:pt>
                <c:pt idx="188">
                  <c:v>42020</c:v>
                </c:pt>
                <c:pt idx="189">
                  <c:v>42023</c:v>
                </c:pt>
                <c:pt idx="190">
                  <c:v>42024</c:v>
                </c:pt>
                <c:pt idx="191">
                  <c:v>42025</c:v>
                </c:pt>
                <c:pt idx="192">
                  <c:v>42026</c:v>
                </c:pt>
                <c:pt idx="193">
                  <c:v>42027</c:v>
                </c:pt>
                <c:pt idx="194">
                  <c:v>42030</c:v>
                </c:pt>
                <c:pt idx="195">
                  <c:v>42031</c:v>
                </c:pt>
                <c:pt idx="196">
                  <c:v>42032</c:v>
                </c:pt>
                <c:pt idx="197">
                  <c:v>42033</c:v>
                </c:pt>
                <c:pt idx="198">
                  <c:v>42034</c:v>
                </c:pt>
                <c:pt idx="199">
                  <c:v>42037</c:v>
                </c:pt>
                <c:pt idx="200">
                  <c:v>42038</c:v>
                </c:pt>
                <c:pt idx="201">
                  <c:v>42039</c:v>
                </c:pt>
                <c:pt idx="202">
                  <c:v>42040</c:v>
                </c:pt>
                <c:pt idx="203">
                  <c:v>42041</c:v>
                </c:pt>
                <c:pt idx="204">
                  <c:v>42044</c:v>
                </c:pt>
                <c:pt idx="205">
                  <c:v>42045</c:v>
                </c:pt>
                <c:pt idx="206">
                  <c:v>42046</c:v>
                </c:pt>
                <c:pt idx="207">
                  <c:v>42047</c:v>
                </c:pt>
                <c:pt idx="208">
                  <c:v>42048</c:v>
                </c:pt>
                <c:pt idx="209">
                  <c:v>42051</c:v>
                </c:pt>
                <c:pt idx="210">
                  <c:v>42052</c:v>
                </c:pt>
                <c:pt idx="211">
                  <c:v>42053</c:v>
                </c:pt>
                <c:pt idx="212">
                  <c:v>42054</c:v>
                </c:pt>
                <c:pt idx="213">
                  <c:v>42055</c:v>
                </c:pt>
                <c:pt idx="214">
                  <c:v>42058</c:v>
                </c:pt>
                <c:pt idx="215">
                  <c:v>42059</c:v>
                </c:pt>
                <c:pt idx="216">
                  <c:v>42060</c:v>
                </c:pt>
                <c:pt idx="217">
                  <c:v>42061</c:v>
                </c:pt>
                <c:pt idx="218">
                  <c:v>42062</c:v>
                </c:pt>
                <c:pt idx="219">
                  <c:v>42065</c:v>
                </c:pt>
                <c:pt idx="220">
                  <c:v>42066</c:v>
                </c:pt>
                <c:pt idx="221">
                  <c:v>42067</c:v>
                </c:pt>
                <c:pt idx="222">
                  <c:v>42068</c:v>
                </c:pt>
                <c:pt idx="223">
                  <c:v>42069</c:v>
                </c:pt>
                <c:pt idx="224">
                  <c:v>42072</c:v>
                </c:pt>
                <c:pt idx="225">
                  <c:v>42073</c:v>
                </c:pt>
                <c:pt idx="226">
                  <c:v>42074</c:v>
                </c:pt>
                <c:pt idx="227">
                  <c:v>42075</c:v>
                </c:pt>
                <c:pt idx="228">
                  <c:v>42076</c:v>
                </c:pt>
                <c:pt idx="229">
                  <c:v>42079</c:v>
                </c:pt>
                <c:pt idx="230">
                  <c:v>42080</c:v>
                </c:pt>
                <c:pt idx="231">
                  <c:v>42081</c:v>
                </c:pt>
                <c:pt idx="232">
                  <c:v>42082</c:v>
                </c:pt>
                <c:pt idx="233">
                  <c:v>42083</c:v>
                </c:pt>
                <c:pt idx="234">
                  <c:v>42086</c:v>
                </c:pt>
                <c:pt idx="235">
                  <c:v>42087</c:v>
                </c:pt>
                <c:pt idx="236">
                  <c:v>42088</c:v>
                </c:pt>
                <c:pt idx="237">
                  <c:v>42089</c:v>
                </c:pt>
                <c:pt idx="238">
                  <c:v>42090</c:v>
                </c:pt>
                <c:pt idx="239">
                  <c:v>42093</c:v>
                </c:pt>
                <c:pt idx="240">
                  <c:v>42094</c:v>
                </c:pt>
                <c:pt idx="241">
                  <c:v>42095</c:v>
                </c:pt>
                <c:pt idx="242">
                  <c:v>42096</c:v>
                </c:pt>
                <c:pt idx="243">
                  <c:v>42101</c:v>
                </c:pt>
                <c:pt idx="244">
                  <c:v>42102</c:v>
                </c:pt>
                <c:pt idx="245">
                  <c:v>42103</c:v>
                </c:pt>
                <c:pt idx="246">
                  <c:v>42104</c:v>
                </c:pt>
                <c:pt idx="247">
                  <c:v>42107</c:v>
                </c:pt>
                <c:pt idx="248">
                  <c:v>42108</c:v>
                </c:pt>
                <c:pt idx="249">
                  <c:v>42109</c:v>
                </c:pt>
                <c:pt idx="250">
                  <c:v>42110</c:v>
                </c:pt>
                <c:pt idx="251">
                  <c:v>42111</c:v>
                </c:pt>
                <c:pt idx="252">
                  <c:v>42114</c:v>
                </c:pt>
                <c:pt idx="253">
                  <c:v>42115</c:v>
                </c:pt>
                <c:pt idx="254">
                  <c:v>42116</c:v>
                </c:pt>
                <c:pt idx="255">
                  <c:v>42117</c:v>
                </c:pt>
                <c:pt idx="256">
                  <c:v>42118</c:v>
                </c:pt>
                <c:pt idx="257">
                  <c:v>42121</c:v>
                </c:pt>
                <c:pt idx="258">
                  <c:v>42122</c:v>
                </c:pt>
                <c:pt idx="259">
                  <c:v>42123</c:v>
                </c:pt>
                <c:pt idx="260">
                  <c:v>42124</c:v>
                </c:pt>
                <c:pt idx="261">
                  <c:v>42128</c:v>
                </c:pt>
                <c:pt idx="262">
                  <c:v>42129</c:v>
                </c:pt>
                <c:pt idx="263">
                  <c:v>42130</c:v>
                </c:pt>
                <c:pt idx="264">
                  <c:v>42131</c:v>
                </c:pt>
                <c:pt idx="265">
                  <c:v>42132</c:v>
                </c:pt>
                <c:pt idx="266">
                  <c:v>42135</c:v>
                </c:pt>
                <c:pt idx="267">
                  <c:v>42136</c:v>
                </c:pt>
                <c:pt idx="268">
                  <c:v>42137</c:v>
                </c:pt>
                <c:pt idx="269">
                  <c:v>42139</c:v>
                </c:pt>
                <c:pt idx="270">
                  <c:v>42142</c:v>
                </c:pt>
                <c:pt idx="271">
                  <c:v>42143</c:v>
                </c:pt>
                <c:pt idx="272">
                  <c:v>42144</c:v>
                </c:pt>
                <c:pt idx="273">
                  <c:v>42145</c:v>
                </c:pt>
                <c:pt idx="274">
                  <c:v>42146</c:v>
                </c:pt>
                <c:pt idx="275">
                  <c:v>42150</c:v>
                </c:pt>
                <c:pt idx="276">
                  <c:v>42151</c:v>
                </c:pt>
                <c:pt idx="277">
                  <c:v>42152</c:v>
                </c:pt>
                <c:pt idx="278">
                  <c:v>42153</c:v>
                </c:pt>
                <c:pt idx="279">
                  <c:v>42156</c:v>
                </c:pt>
                <c:pt idx="280">
                  <c:v>42157</c:v>
                </c:pt>
                <c:pt idx="281">
                  <c:v>42158</c:v>
                </c:pt>
                <c:pt idx="282">
                  <c:v>42159</c:v>
                </c:pt>
                <c:pt idx="283">
                  <c:v>42160</c:v>
                </c:pt>
                <c:pt idx="284">
                  <c:v>42163</c:v>
                </c:pt>
                <c:pt idx="285">
                  <c:v>42164</c:v>
                </c:pt>
                <c:pt idx="286">
                  <c:v>42165</c:v>
                </c:pt>
                <c:pt idx="287">
                  <c:v>42166</c:v>
                </c:pt>
                <c:pt idx="288">
                  <c:v>42167</c:v>
                </c:pt>
                <c:pt idx="289">
                  <c:v>42170</c:v>
                </c:pt>
                <c:pt idx="290">
                  <c:v>42171</c:v>
                </c:pt>
                <c:pt idx="291">
                  <c:v>42172</c:v>
                </c:pt>
                <c:pt idx="292">
                  <c:v>42173</c:v>
                </c:pt>
                <c:pt idx="293">
                  <c:v>42174</c:v>
                </c:pt>
                <c:pt idx="294">
                  <c:v>42177</c:v>
                </c:pt>
                <c:pt idx="295">
                  <c:v>42179</c:v>
                </c:pt>
                <c:pt idx="296">
                  <c:v>42180</c:v>
                </c:pt>
                <c:pt idx="297">
                  <c:v>42181</c:v>
                </c:pt>
                <c:pt idx="298">
                  <c:v>42184</c:v>
                </c:pt>
                <c:pt idx="299">
                  <c:v>42185</c:v>
                </c:pt>
                <c:pt idx="300">
                  <c:v>42186</c:v>
                </c:pt>
                <c:pt idx="301">
                  <c:v>42187</c:v>
                </c:pt>
                <c:pt idx="302">
                  <c:v>42188</c:v>
                </c:pt>
                <c:pt idx="303">
                  <c:v>42191</c:v>
                </c:pt>
                <c:pt idx="304">
                  <c:v>42192</c:v>
                </c:pt>
                <c:pt idx="305">
                  <c:v>42193</c:v>
                </c:pt>
                <c:pt idx="306">
                  <c:v>42194</c:v>
                </c:pt>
                <c:pt idx="307">
                  <c:v>42195</c:v>
                </c:pt>
                <c:pt idx="308">
                  <c:v>42198</c:v>
                </c:pt>
                <c:pt idx="309">
                  <c:v>42199</c:v>
                </c:pt>
                <c:pt idx="310">
                  <c:v>42200</c:v>
                </c:pt>
                <c:pt idx="311">
                  <c:v>42201</c:v>
                </c:pt>
                <c:pt idx="312">
                  <c:v>42202</c:v>
                </c:pt>
                <c:pt idx="313">
                  <c:v>42205</c:v>
                </c:pt>
                <c:pt idx="314">
                  <c:v>42206</c:v>
                </c:pt>
                <c:pt idx="315">
                  <c:v>42207</c:v>
                </c:pt>
                <c:pt idx="316">
                  <c:v>42208</c:v>
                </c:pt>
                <c:pt idx="317">
                  <c:v>42209</c:v>
                </c:pt>
                <c:pt idx="318">
                  <c:v>42212</c:v>
                </c:pt>
                <c:pt idx="319">
                  <c:v>42213</c:v>
                </c:pt>
                <c:pt idx="320">
                  <c:v>42214</c:v>
                </c:pt>
                <c:pt idx="321">
                  <c:v>42215</c:v>
                </c:pt>
                <c:pt idx="322">
                  <c:v>42216</c:v>
                </c:pt>
                <c:pt idx="323">
                  <c:v>42219</c:v>
                </c:pt>
                <c:pt idx="324">
                  <c:v>42220</c:v>
                </c:pt>
                <c:pt idx="325">
                  <c:v>42221</c:v>
                </c:pt>
                <c:pt idx="326">
                  <c:v>42222</c:v>
                </c:pt>
                <c:pt idx="327">
                  <c:v>42223</c:v>
                </c:pt>
                <c:pt idx="328">
                  <c:v>42226</c:v>
                </c:pt>
                <c:pt idx="329">
                  <c:v>42227</c:v>
                </c:pt>
                <c:pt idx="330">
                  <c:v>42228</c:v>
                </c:pt>
                <c:pt idx="331">
                  <c:v>42229</c:v>
                </c:pt>
                <c:pt idx="332">
                  <c:v>42230</c:v>
                </c:pt>
                <c:pt idx="333">
                  <c:v>42233</c:v>
                </c:pt>
                <c:pt idx="334">
                  <c:v>42234</c:v>
                </c:pt>
                <c:pt idx="335">
                  <c:v>42235</c:v>
                </c:pt>
                <c:pt idx="336">
                  <c:v>42236</c:v>
                </c:pt>
                <c:pt idx="337">
                  <c:v>42237</c:v>
                </c:pt>
                <c:pt idx="338">
                  <c:v>42240</c:v>
                </c:pt>
                <c:pt idx="339">
                  <c:v>42241</c:v>
                </c:pt>
                <c:pt idx="340">
                  <c:v>42242</c:v>
                </c:pt>
                <c:pt idx="341">
                  <c:v>42243</c:v>
                </c:pt>
                <c:pt idx="342">
                  <c:v>42244</c:v>
                </c:pt>
                <c:pt idx="343">
                  <c:v>42247</c:v>
                </c:pt>
                <c:pt idx="344">
                  <c:v>42248</c:v>
                </c:pt>
                <c:pt idx="345">
                  <c:v>42249</c:v>
                </c:pt>
                <c:pt idx="346">
                  <c:v>42250</c:v>
                </c:pt>
                <c:pt idx="347">
                  <c:v>42251</c:v>
                </c:pt>
                <c:pt idx="348">
                  <c:v>42254</c:v>
                </c:pt>
                <c:pt idx="349">
                  <c:v>42255</c:v>
                </c:pt>
                <c:pt idx="350">
                  <c:v>42256</c:v>
                </c:pt>
                <c:pt idx="351">
                  <c:v>42257</c:v>
                </c:pt>
                <c:pt idx="352">
                  <c:v>42258</c:v>
                </c:pt>
                <c:pt idx="353">
                  <c:v>42261</c:v>
                </c:pt>
                <c:pt idx="354">
                  <c:v>42262</c:v>
                </c:pt>
                <c:pt idx="355">
                  <c:v>42263</c:v>
                </c:pt>
                <c:pt idx="356">
                  <c:v>42264</c:v>
                </c:pt>
                <c:pt idx="357">
                  <c:v>42265</c:v>
                </c:pt>
                <c:pt idx="358">
                  <c:v>42268</c:v>
                </c:pt>
                <c:pt idx="359">
                  <c:v>42269</c:v>
                </c:pt>
                <c:pt idx="360">
                  <c:v>42270</c:v>
                </c:pt>
                <c:pt idx="361">
                  <c:v>42271</c:v>
                </c:pt>
                <c:pt idx="362">
                  <c:v>42272</c:v>
                </c:pt>
                <c:pt idx="363">
                  <c:v>42275</c:v>
                </c:pt>
                <c:pt idx="364">
                  <c:v>42276</c:v>
                </c:pt>
                <c:pt idx="365">
                  <c:v>42277</c:v>
                </c:pt>
                <c:pt idx="366">
                  <c:v>42278</c:v>
                </c:pt>
                <c:pt idx="367">
                  <c:v>42279</c:v>
                </c:pt>
                <c:pt idx="368">
                  <c:v>42282</c:v>
                </c:pt>
                <c:pt idx="369">
                  <c:v>42283</c:v>
                </c:pt>
                <c:pt idx="370">
                  <c:v>42284</c:v>
                </c:pt>
                <c:pt idx="371">
                  <c:v>42285</c:v>
                </c:pt>
                <c:pt idx="372">
                  <c:v>42286</c:v>
                </c:pt>
                <c:pt idx="373">
                  <c:v>42289</c:v>
                </c:pt>
                <c:pt idx="374">
                  <c:v>42290</c:v>
                </c:pt>
                <c:pt idx="375">
                  <c:v>42291</c:v>
                </c:pt>
                <c:pt idx="376">
                  <c:v>42292</c:v>
                </c:pt>
                <c:pt idx="377">
                  <c:v>42293</c:v>
                </c:pt>
                <c:pt idx="378">
                  <c:v>42296</c:v>
                </c:pt>
                <c:pt idx="379">
                  <c:v>42297</c:v>
                </c:pt>
                <c:pt idx="380">
                  <c:v>42298</c:v>
                </c:pt>
                <c:pt idx="381">
                  <c:v>42299</c:v>
                </c:pt>
                <c:pt idx="382">
                  <c:v>42300</c:v>
                </c:pt>
                <c:pt idx="383">
                  <c:v>42303</c:v>
                </c:pt>
                <c:pt idx="384">
                  <c:v>42304</c:v>
                </c:pt>
                <c:pt idx="385">
                  <c:v>42305</c:v>
                </c:pt>
                <c:pt idx="386">
                  <c:v>42306</c:v>
                </c:pt>
                <c:pt idx="387">
                  <c:v>42307</c:v>
                </c:pt>
                <c:pt idx="388">
                  <c:v>42310</c:v>
                </c:pt>
                <c:pt idx="389">
                  <c:v>42311</c:v>
                </c:pt>
                <c:pt idx="390">
                  <c:v>42312</c:v>
                </c:pt>
                <c:pt idx="391">
                  <c:v>42313</c:v>
                </c:pt>
                <c:pt idx="392">
                  <c:v>42314</c:v>
                </c:pt>
                <c:pt idx="393">
                  <c:v>42317</c:v>
                </c:pt>
                <c:pt idx="394">
                  <c:v>42318</c:v>
                </c:pt>
                <c:pt idx="395">
                  <c:v>42319</c:v>
                </c:pt>
                <c:pt idx="396">
                  <c:v>42320</c:v>
                </c:pt>
                <c:pt idx="397">
                  <c:v>42321</c:v>
                </c:pt>
                <c:pt idx="398">
                  <c:v>42324</c:v>
                </c:pt>
                <c:pt idx="399">
                  <c:v>42325</c:v>
                </c:pt>
                <c:pt idx="400">
                  <c:v>42326</c:v>
                </c:pt>
                <c:pt idx="401">
                  <c:v>42327</c:v>
                </c:pt>
                <c:pt idx="402">
                  <c:v>42328</c:v>
                </c:pt>
                <c:pt idx="403">
                  <c:v>42331</c:v>
                </c:pt>
                <c:pt idx="404">
                  <c:v>42332</c:v>
                </c:pt>
                <c:pt idx="405">
                  <c:v>42333</c:v>
                </c:pt>
                <c:pt idx="406">
                  <c:v>42334</c:v>
                </c:pt>
                <c:pt idx="407">
                  <c:v>42335</c:v>
                </c:pt>
                <c:pt idx="408">
                  <c:v>42338</c:v>
                </c:pt>
                <c:pt idx="409">
                  <c:v>42339</c:v>
                </c:pt>
                <c:pt idx="410">
                  <c:v>42340</c:v>
                </c:pt>
                <c:pt idx="411">
                  <c:v>42341</c:v>
                </c:pt>
                <c:pt idx="412">
                  <c:v>42342</c:v>
                </c:pt>
                <c:pt idx="413">
                  <c:v>42345</c:v>
                </c:pt>
                <c:pt idx="414">
                  <c:v>42346</c:v>
                </c:pt>
                <c:pt idx="415">
                  <c:v>42347</c:v>
                </c:pt>
                <c:pt idx="416">
                  <c:v>42348</c:v>
                </c:pt>
                <c:pt idx="417">
                  <c:v>42349</c:v>
                </c:pt>
                <c:pt idx="418">
                  <c:v>42352</c:v>
                </c:pt>
                <c:pt idx="419">
                  <c:v>42353</c:v>
                </c:pt>
                <c:pt idx="420">
                  <c:v>42354</c:v>
                </c:pt>
                <c:pt idx="421">
                  <c:v>42355</c:v>
                </c:pt>
                <c:pt idx="422">
                  <c:v>42356</c:v>
                </c:pt>
                <c:pt idx="423">
                  <c:v>42359</c:v>
                </c:pt>
                <c:pt idx="424">
                  <c:v>42360</c:v>
                </c:pt>
                <c:pt idx="425">
                  <c:v>42361</c:v>
                </c:pt>
                <c:pt idx="426">
                  <c:v>42366</c:v>
                </c:pt>
                <c:pt idx="427">
                  <c:v>42367</c:v>
                </c:pt>
                <c:pt idx="428">
                  <c:v>42368</c:v>
                </c:pt>
                <c:pt idx="429">
                  <c:v>42369</c:v>
                </c:pt>
                <c:pt idx="430">
                  <c:v>42373</c:v>
                </c:pt>
                <c:pt idx="431">
                  <c:v>42374</c:v>
                </c:pt>
                <c:pt idx="432">
                  <c:v>42375</c:v>
                </c:pt>
                <c:pt idx="433">
                  <c:v>42376</c:v>
                </c:pt>
                <c:pt idx="434">
                  <c:v>42377</c:v>
                </c:pt>
                <c:pt idx="435">
                  <c:v>42380</c:v>
                </c:pt>
                <c:pt idx="436">
                  <c:v>42381</c:v>
                </c:pt>
                <c:pt idx="437">
                  <c:v>42382</c:v>
                </c:pt>
                <c:pt idx="438">
                  <c:v>42383</c:v>
                </c:pt>
                <c:pt idx="439">
                  <c:v>42384</c:v>
                </c:pt>
                <c:pt idx="440">
                  <c:v>42387</c:v>
                </c:pt>
                <c:pt idx="441">
                  <c:v>42388</c:v>
                </c:pt>
                <c:pt idx="442">
                  <c:v>42389</c:v>
                </c:pt>
                <c:pt idx="443">
                  <c:v>42390</c:v>
                </c:pt>
                <c:pt idx="444">
                  <c:v>42391</c:v>
                </c:pt>
                <c:pt idx="445">
                  <c:v>42394</c:v>
                </c:pt>
                <c:pt idx="446">
                  <c:v>42395</c:v>
                </c:pt>
                <c:pt idx="447">
                  <c:v>42396</c:v>
                </c:pt>
                <c:pt idx="448">
                  <c:v>42397</c:v>
                </c:pt>
                <c:pt idx="449">
                  <c:v>42398</c:v>
                </c:pt>
                <c:pt idx="450">
                  <c:v>42401</c:v>
                </c:pt>
                <c:pt idx="451">
                  <c:v>42402</c:v>
                </c:pt>
                <c:pt idx="452">
                  <c:v>42403</c:v>
                </c:pt>
                <c:pt idx="453">
                  <c:v>42404</c:v>
                </c:pt>
                <c:pt idx="454">
                  <c:v>42405</c:v>
                </c:pt>
                <c:pt idx="455">
                  <c:v>42408</c:v>
                </c:pt>
                <c:pt idx="456">
                  <c:v>42409</c:v>
                </c:pt>
                <c:pt idx="457">
                  <c:v>42410</c:v>
                </c:pt>
                <c:pt idx="458">
                  <c:v>42411</c:v>
                </c:pt>
                <c:pt idx="459">
                  <c:v>42412</c:v>
                </c:pt>
                <c:pt idx="460">
                  <c:v>42415</c:v>
                </c:pt>
                <c:pt idx="461">
                  <c:v>42416</c:v>
                </c:pt>
                <c:pt idx="462">
                  <c:v>42417</c:v>
                </c:pt>
                <c:pt idx="463">
                  <c:v>42418</c:v>
                </c:pt>
                <c:pt idx="464">
                  <c:v>42419</c:v>
                </c:pt>
                <c:pt idx="465">
                  <c:v>42422</c:v>
                </c:pt>
                <c:pt idx="466">
                  <c:v>42423</c:v>
                </c:pt>
                <c:pt idx="467">
                  <c:v>42424</c:v>
                </c:pt>
                <c:pt idx="468">
                  <c:v>42425</c:v>
                </c:pt>
                <c:pt idx="469">
                  <c:v>42426</c:v>
                </c:pt>
                <c:pt idx="470">
                  <c:v>42429</c:v>
                </c:pt>
                <c:pt idx="471">
                  <c:v>42430</c:v>
                </c:pt>
                <c:pt idx="472">
                  <c:v>42431</c:v>
                </c:pt>
                <c:pt idx="473">
                  <c:v>42432</c:v>
                </c:pt>
                <c:pt idx="474">
                  <c:v>42433</c:v>
                </c:pt>
                <c:pt idx="475">
                  <c:v>42436</c:v>
                </c:pt>
                <c:pt idx="476">
                  <c:v>42437</c:v>
                </c:pt>
                <c:pt idx="477">
                  <c:v>42438</c:v>
                </c:pt>
                <c:pt idx="478">
                  <c:v>42439</c:v>
                </c:pt>
                <c:pt idx="479">
                  <c:v>42440</c:v>
                </c:pt>
                <c:pt idx="480">
                  <c:v>42443</c:v>
                </c:pt>
                <c:pt idx="481">
                  <c:v>42444</c:v>
                </c:pt>
                <c:pt idx="482">
                  <c:v>42445</c:v>
                </c:pt>
                <c:pt idx="483">
                  <c:v>42446</c:v>
                </c:pt>
                <c:pt idx="484">
                  <c:v>42447</c:v>
                </c:pt>
                <c:pt idx="485">
                  <c:v>42450</c:v>
                </c:pt>
                <c:pt idx="486">
                  <c:v>42451</c:v>
                </c:pt>
                <c:pt idx="487">
                  <c:v>42452</c:v>
                </c:pt>
                <c:pt idx="488">
                  <c:v>42453</c:v>
                </c:pt>
                <c:pt idx="489">
                  <c:v>42458</c:v>
                </c:pt>
                <c:pt idx="490">
                  <c:v>42459</c:v>
                </c:pt>
                <c:pt idx="491">
                  <c:v>42460</c:v>
                </c:pt>
                <c:pt idx="492">
                  <c:v>42461</c:v>
                </c:pt>
                <c:pt idx="493">
                  <c:v>42464</c:v>
                </c:pt>
                <c:pt idx="494">
                  <c:v>42465</c:v>
                </c:pt>
                <c:pt idx="495">
                  <c:v>42466</c:v>
                </c:pt>
                <c:pt idx="496">
                  <c:v>42467</c:v>
                </c:pt>
                <c:pt idx="497">
                  <c:v>42468</c:v>
                </c:pt>
                <c:pt idx="498">
                  <c:v>42471</c:v>
                </c:pt>
                <c:pt idx="499">
                  <c:v>42472</c:v>
                </c:pt>
                <c:pt idx="500">
                  <c:v>42473</c:v>
                </c:pt>
                <c:pt idx="501">
                  <c:v>42474</c:v>
                </c:pt>
                <c:pt idx="502">
                  <c:v>42475</c:v>
                </c:pt>
                <c:pt idx="503">
                  <c:v>42478</c:v>
                </c:pt>
                <c:pt idx="504">
                  <c:v>42479</c:v>
                </c:pt>
                <c:pt idx="505">
                  <c:v>42480</c:v>
                </c:pt>
                <c:pt idx="506">
                  <c:v>42481</c:v>
                </c:pt>
                <c:pt idx="507">
                  <c:v>42482</c:v>
                </c:pt>
                <c:pt idx="508">
                  <c:v>42485</c:v>
                </c:pt>
                <c:pt idx="509">
                  <c:v>42486</c:v>
                </c:pt>
                <c:pt idx="510">
                  <c:v>42487</c:v>
                </c:pt>
                <c:pt idx="511">
                  <c:v>42488</c:v>
                </c:pt>
                <c:pt idx="512">
                  <c:v>42489</c:v>
                </c:pt>
                <c:pt idx="513">
                  <c:v>42492</c:v>
                </c:pt>
                <c:pt idx="514">
                  <c:v>42493</c:v>
                </c:pt>
                <c:pt idx="515">
                  <c:v>42494</c:v>
                </c:pt>
                <c:pt idx="516">
                  <c:v>42496</c:v>
                </c:pt>
                <c:pt idx="517">
                  <c:v>42499</c:v>
                </c:pt>
                <c:pt idx="518">
                  <c:v>42500</c:v>
                </c:pt>
                <c:pt idx="519">
                  <c:v>42501</c:v>
                </c:pt>
                <c:pt idx="520">
                  <c:v>42502</c:v>
                </c:pt>
                <c:pt idx="521">
                  <c:v>42503</c:v>
                </c:pt>
                <c:pt idx="522">
                  <c:v>42507</c:v>
                </c:pt>
                <c:pt idx="523">
                  <c:v>42508</c:v>
                </c:pt>
                <c:pt idx="524">
                  <c:v>42509</c:v>
                </c:pt>
                <c:pt idx="525">
                  <c:v>42510</c:v>
                </c:pt>
                <c:pt idx="526">
                  <c:v>42513</c:v>
                </c:pt>
                <c:pt idx="527">
                  <c:v>42514</c:v>
                </c:pt>
                <c:pt idx="528">
                  <c:v>42515</c:v>
                </c:pt>
                <c:pt idx="529">
                  <c:v>42516</c:v>
                </c:pt>
                <c:pt idx="530">
                  <c:v>42517</c:v>
                </c:pt>
                <c:pt idx="531">
                  <c:v>42520</c:v>
                </c:pt>
                <c:pt idx="532">
                  <c:v>42521</c:v>
                </c:pt>
                <c:pt idx="533">
                  <c:v>42522</c:v>
                </c:pt>
                <c:pt idx="534">
                  <c:v>42523</c:v>
                </c:pt>
                <c:pt idx="535">
                  <c:v>42524</c:v>
                </c:pt>
                <c:pt idx="536">
                  <c:v>42527</c:v>
                </c:pt>
                <c:pt idx="537">
                  <c:v>42528</c:v>
                </c:pt>
                <c:pt idx="538">
                  <c:v>42529</c:v>
                </c:pt>
                <c:pt idx="539">
                  <c:v>42530</c:v>
                </c:pt>
                <c:pt idx="540">
                  <c:v>42531</c:v>
                </c:pt>
                <c:pt idx="541">
                  <c:v>42534</c:v>
                </c:pt>
                <c:pt idx="542">
                  <c:v>42535</c:v>
                </c:pt>
                <c:pt idx="543">
                  <c:v>42536</c:v>
                </c:pt>
                <c:pt idx="544">
                  <c:v>42537</c:v>
                </c:pt>
                <c:pt idx="545">
                  <c:v>42538</c:v>
                </c:pt>
                <c:pt idx="546">
                  <c:v>42541</c:v>
                </c:pt>
                <c:pt idx="547">
                  <c:v>42542</c:v>
                </c:pt>
                <c:pt idx="548">
                  <c:v>42543</c:v>
                </c:pt>
                <c:pt idx="549">
                  <c:v>42545</c:v>
                </c:pt>
                <c:pt idx="550">
                  <c:v>42548</c:v>
                </c:pt>
                <c:pt idx="551">
                  <c:v>42549</c:v>
                </c:pt>
                <c:pt idx="552">
                  <c:v>42550</c:v>
                </c:pt>
                <c:pt idx="553">
                  <c:v>42551</c:v>
                </c:pt>
                <c:pt idx="554">
                  <c:v>42552</c:v>
                </c:pt>
                <c:pt idx="555">
                  <c:v>42555</c:v>
                </c:pt>
                <c:pt idx="556">
                  <c:v>42556</c:v>
                </c:pt>
                <c:pt idx="557">
                  <c:v>42557</c:v>
                </c:pt>
                <c:pt idx="558">
                  <c:v>42558</c:v>
                </c:pt>
                <c:pt idx="559">
                  <c:v>42559</c:v>
                </c:pt>
                <c:pt idx="560">
                  <c:v>42562</c:v>
                </c:pt>
                <c:pt idx="561">
                  <c:v>42563</c:v>
                </c:pt>
                <c:pt idx="562">
                  <c:v>42564</c:v>
                </c:pt>
                <c:pt idx="563">
                  <c:v>42565</c:v>
                </c:pt>
                <c:pt idx="564">
                  <c:v>42566</c:v>
                </c:pt>
                <c:pt idx="565">
                  <c:v>42569</c:v>
                </c:pt>
                <c:pt idx="566">
                  <c:v>42570</c:v>
                </c:pt>
                <c:pt idx="567">
                  <c:v>42571</c:v>
                </c:pt>
                <c:pt idx="568">
                  <c:v>42572</c:v>
                </c:pt>
                <c:pt idx="569">
                  <c:v>42573</c:v>
                </c:pt>
                <c:pt idx="570">
                  <c:v>42576</c:v>
                </c:pt>
                <c:pt idx="571">
                  <c:v>42577</c:v>
                </c:pt>
                <c:pt idx="572">
                  <c:v>42578</c:v>
                </c:pt>
                <c:pt idx="573">
                  <c:v>42579</c:v>
                </c:pt>
                <c:pt idx="574">
                  <c:v>42580</c:v>
                </c:pt>
                <c:pt idx="575">
                  <c:v>42583</c:v>
                </c:pt>
                <c:pt idx="576">
                  <c:v>42584</c:v>
                </c:pt>
                <c:pt idx="577">
                  <c:v>42585</c:v>
                </c:pt>
                <c:pt idx="578">
                  <c:v>42586</c:v>
                </c:pt>
                <c:pt idx="579">
                  <c:v>42587</c:v>
                </c:pt>
                <c:pt idx="580">
                  <c:v>42590</c:v>
                </c:pt>
                <c:pt idx="581">
                  <c:v>42591</c:v>
                </c:pt>
                <c:pt idx="582">
                  <c:v>42592</c:v>
                </c:pt>
                <c:pt idx="583">
                  <c:v>42593</c:v>
                </c:pt>
                <c:pt idx="584">
                  <c:v>42594</c:v>
                </c:pt>
                <c:pt idx="585">
                  <c:v>42598</c:v>
                </c:pt>
                <c:pt idx="586">
                  <c:v>42599</c:v>
                </c:pt>
                <c:pt idx="587">
                  <c:v>42600</c:v>
                </c:pt>
                <c:pt idx="588">
                  <c:v>42601</c:v>
                </c:pt>
                <c:pt idx="589">
                  <c:v>42604</c:v>
                </c:pt>
                <c:pt idx="590">
                  <c:v>42605</c:v>
                </c:pt>
                <c:pt idx="591">
                  <c:v>42606</c:v>
                </c:pt>
                <c:pt idx="592">
                  <c:v>42607</c:v>
                </c:pt>
                <c:pt idx="593">
                  <c:v>42608</c:v>
                </c:pt>
                <c:pt idx="594">
                  <c:v>42611</c:v>
                </c:pt>
                <c:pt idx="595">
                  <c:v>42612</c:v>
                </c:pt>
                <c:pt idx="596">
                  <c:v>42613</c:v>
                </c:pt>
                <c:pt idx="597">
                  <c:v>42614</c:v>
                </c:pt>
                <c:pt idx="598">
                  <c:v>42615</c:v>
                </c:pt>
                <c:pt idx="599">
                  <c:v>42618</c:v>
                </c:pt>
                <c:pt idx="600">
                  <c:v>42619</c:v>
                </c:pt>
                <c:pt idx="601">
                  <c:v>42620</c:v>
                </c:pt>
                <c:pt idx="602">
                  <c:v>42621</c:v>
                </c:pt>
                <c:pt idx="603">
                  <c:v>42622</c:v>
                </c:pt>
                <c:pt idx="604">
                  <c:v>42625</c:v>
                </c:pt>
                <c:pt idx="605">
                  <c:v>42626</c:v>
                </c:pt>
                <c:pt idx="606">
                  <c:v>42627</c:v>
                </c:pt>
                <c:pt idx="607">
                  <c:v>42628</c:v>
                </c:pt>
                <c:pt idx="608">
                  <c:v>42629</c:v>
                </c:pt>
                <c:pt idx="609">
                  <c:v>42632</c:v>
                </c:pt>
                <c:pt idx="610">
                  <c:v>42633</c:v>
                </c:pt>
                <c:pt idx="611">
                  <c:v>42634</c:v>
                </c:pt>
                <c:pt idx="612">
                  <c:v>42635</c:v>
                </c:pt>
                <c:pt idx="613">
                  <c:v>42636</c:v>
                </c:pt>
                <c:pt idx="614">
                  <c:v>42639</c:v>
                </c:pt>
                <c:pt idx="615">
                  <c:v>42640</c:v>
                </c:pt>
                <c:pt idx="616">
                  <c:v>42641</c:v>
                </c:pt>
                <c:pt idx="617">
                  <c:v>42642</c:v>
                </c:pt>
                <c:pt idx="618">
                  <c:v>42643</c:v>
                </c:pt>
                <c:pt idx="619">
                  <c:v>42646</c:v>
                </c:pt>
                <c:pt idx="620">
                  <c:v>42647</c:v>
                </c:pt>
                <c:pt idx="621">
                  <c:v>42648</c:v>
                </c:pt>
                <c:pt idx="622">
                  <c:v>42649</c:v>
                </c:pt>
                <c:pt idx="623">
                  <c:v>42650</c:v>
                </c:pt>
                <c:pt idx="624">
                  <c:v>42653</c:v>
                </c:pt>
                <c:pt idx="625">
                  <c:v>42654</c:v>
                </c:pt>
                <c:pt idx="626">
                  <c:v>42655</c:v>
                </c:pt>
                <c:pt idx="627">
                  <c:v>42656</c:v>
                </c:pt>
                <c:pt idx="628">
                  <c:v>42657</c:v>
                </c:pt>
                <c:pt idx="629">
                  <c:v>42660</c:v>
                </c:pt>
                <c:pt idx="630">
                  <c:v>42661</c:v>
                </c:pt>
                <c:pt idx="631">
                  <c:v>42662</c:v>
                </c:pt>
                <c:pt idx="632">
                  <c:v>42663</c:v>
                </c:pt>
                <c:pt idx="633">
                  <c:v>42664</c:v>
                </c:pt>
                <c:pt idx="634">
                  <c:v>42667</c:v>
                </c:pt>
                <c:pt idx="635">
                  <c:v>42668</c:v>
                </c:pt>
                <c:pt idx="636">
                  <c:v>42669</c:v>
                </c:pt>
                <c:pt idx="637">
                  <c:v>42670</c:v>
                </c:pt>
                <c:pt idx="638">
                  <c:v>42671</c:v>
                </c:pt>
                <c:pt idx="639">
                  <c:v>42674</c:v>
                </c:pt>
                <c:pt idx="640">
                  <c:v>42676</c:v>
                </c:pt>
                <c:pt idx="641">
                  <c:v>42677</c:v>
                </c:pt>
                <c:pt idx="642">
                  <c:v>42678</c:v>
                </c:pt>
                <c:pt idx="643">
                  <c:v>42681</c:v>
                </c:pt>
                <c:pt idx="644">
                  <c:v>42682</c:v>
                </c:pt>
                <c:pt idx="645">
                  <c:v>42683</c:v>
                </c:pt>
                <c:pt idx="646">
                  <c:v>42684</c:v>
                </c:pt>
                <c:pt idx="647">
                  <c:v>42685</c:v>
                </c:pt>
                <c:pt idx="648">
                  <c:v>42688</c:v>
                </c:pt>
                <c:pt idx="649">
                  <c:v>42689</c:v>
                </c:pt>
                <c:pt idx="650">
                  <c:v>42690</c:v>
                </c:pt>
                <c:pt idx="651">
                  <c:v>42691</c:v>
                </c:pt>
                <c:pt idx="652">
                  <c:v>42692</c:v>
                </c:pt>
                <c:pt idx="653">
                  <c:v>42695</c:v>
                </c:pt>
                <c:pt idx="654">
                  <c:v>42696</c:v>
                </c:pt>
                <c:pt idx="655">
                  <c:v>42697</c:v>
                </c:pt>
                <c:pt idx="656">
                  <c:v>42698</c:v>
                </c:pt>
                <c:pt idx="657">
                  <c:v>42699</c:v>
                </c:pt>
                <c:pt idx="658">
                  <c:v>42702</c:v>
                </c:pt>
                <c:pt idx="659">
                  <c:v>42703</c:v>
                </c:pt>
                <c:pt idx="660">
                  <c:v>42704</c:v>
                </c:pt>
                <c:pt idx="661">
                  <c:v>42705</c:v>
                </c:pt>
                <c:pt idx="662">
                  <c:v>42706</c:v>
                </c:pt>
                <c:pt idx="663">
                  <c:v>42709</c:v>
                </c:pt>
                <c:pt idx="664">
                  <c:v>42710</c:v>
                </c:pt>
                <c:pt idx="665">
                  <c:v>42711</c:v>
                </c:pt>
                <c:pt idx="666">
                  <c:v>42712</c:v>
                </c:pt>
                <c:pt idx="667">
                  <c:v>42713</c:v>
                </c:pt>
                <c:pt idx="668">
                  <c:v>42716</c:v>
                </c:pt>
                <c:pt idx="669">
                  <c:v>42717</c:v>
                </c:pt>
                <c:pt idx="670">
                  <c:v>42718</c:v>
                </c:pt>
                <c:pt idx="671">
                  <c:v>42719</c:v>
                </c:pt>
                <c:pt idx="672">
                  <c:v>42720</c:v>
                </c:pt>
                <c:pt idx="673">
                  <c:v>42723</c:v>
                </c:pt>
                <c:pt idx="674">
                  <c:v>42724</c:v>
                </c:pt>
                <c:pt idx="675">
                  <c:v>42725</c:v>
                </c:pt>
                <c:pt idx="676">
                  <c:v>42726</c:v>
                </c:pt>
                <c:pt idx="677">
                  <c:v>42727</c:v>
                </c:pt>
                <c:pt idx="678">
                  <c:v>42731</c:v>
                </c:pt>
                <c:pt idx="679">
                  <c:v>42732</c:v>
                </c:pt>
                <c:pt idx="680">
                  <c:v>42733</c:v>
                </c:pt>
                <c:pt idx="681">
                  <c:v>42734</c:v>
                </c:pt>
                <c:pt idx="682">
                  <c:v>42737</c:v>
                </c:pt>
                <c:pt idx="683">
                  <c:v>42738</c:v>
                </c:pt>
                <c:pt idx="684">
                  <c:v>42739</c:v>
                </c:pt>
                <c:pt idx="685">
                  <c:v>42740</c:v>
                </c:pt>
                <c:pt idx="686">
                  <c:v>42741</c:v>
                </c:pt>
                <c:pt idx="687">
                  <c:v>42744</c:v>
                </c:pt>
                <c:pt idx="688">
                  <c:v>42745</c:v>
                </c:pt>
                <c:pt idx="689">
                  <c:v>42746</c:v>
                </c:pt>
                <c:pt idx="690">
                  <c:v>42747</c:v>
                </c:pt>
                <c:pt idx="691">
                  <c:v>42748</c:v>
                </c:pt>
                <c:pt idx="692">
                  <c:v>42751</c:v>
                </c:pt>
                <c:pt idx="693">
                  <c:v>42752</c:v>
                </c:pt>
                <c:pt idx="694">
                  <c:v>42753</c:v>
                </c:pt>
                <c:pt idx="695">
                  <c:v>42754</c:v>
                </c:pt>
                <c:pt idx="696">
                  <c:v>42755</c:v>
                </c:pt>
                <c:pt idx="697">
                  <c:v>42758</c:v>
                </c:pt>
                <c:pt idx="698">
                  <c:v>42759</c:v>
                </c:pt>
                <c:pt idx="699">
                  <c:v>42760</c:v>
                </c:pt>
                <c:pt idx="700">
                  <c:v>42761</c:v>
                </c:pt>
                <c:pt idx="701">
                  <c:v>42762</c:v>
                </c:pt>
                <c:pt idx="702">
                  <c:v>42765</c:v>
                </c:pt>
                <c:pt idx="703">
                  <c:v>42766</c:v>
                </c:pt>
                <c:pt idx="704">
                  <c:v>42767</c:v>
                </c:pt>
                <c:pt idx="705">
                  <c:v>42768</c:v>
                </c:pt>
                <c:pt idx="706">
                  <c:v>42769</c:v>
                </c:pt>
                <c:pt idx="707">
                  <c:v>42772</c:v>
                </c:pt>
                <c:pt idx="708">
                  <c:v>42773</c:v>
                </c:pt>
                <c:pt idx="709">
                  <c:v>42774</c:v>
                </c:pt>
                <c:pt idx="710">
                  <c:v>42775</c:v>
                </c:pt>
                <c:pt idx="711">
                  <c:v>42776</c:v>
                </c:pt>
                <c:pt idx="712">
                  <c:v>42779</c:v>
                </c:pt>
                <c:pt idx="713">
                  <c:v>42780</c:v>
                </c:pt>
                <c:pt idx="714">
                  <c:v>42781</c:v>
                </c:pt>
                <c:pt idx="715">
                  <c:v>42782</c:v>
                </c:pt>
                <c:pt idx="716">
                  <c:v>42783</c:v>
                </c:pt>
                <c:pt idx="717">
                  <c:v>42786</c:v>
                </c:pt>
                <c:pt idx="718">
                  <c:v>42787</c:v>
                </c:pt>
                <c:pt idx="719">
                  <c:v>42788</c:v>
                </c:pt>
                <c:pt idx="720">
                  <c:v>42789</c:v>
                </c:pt>
                <c:pt idx="721">
                  <c:v>42790</c:v>
                </c:pt>
                <c:pt idx="722">
                  <c:v>42793</c:v>
                </c:pt>
                <c:pt idx="723">
                  <c:v>42794</c:v>
                </c:pt>
                <c:pt idx="724">
                  <c:v>42795</c:v>
                </c:pt>
                <c:pt idx="725">
                  <c:v>42796</c:v>
                </c:pt>
                <c:pt idx="726">
                  <c:v>42797</c:v>
                </c:pt>
                <c:pt idx="727">
                  <c:v>42800</c:v>
                </c:pt>
                <c:pt idx="728">
                  <c:v>42801</c:v>
                </c:pt>
                <c:pt idx="729">
                  <c:v>42802</c:v>
                </c:pt>
                <c:pt idx="730">
                  <c:v>42803</c:v>
                </c:pt>
                <c:pt idx="731">
                  <c:v>42804</c:v>
                </c:pt>
                <c:pt idx="732">
                  <c:v>42807</c:v>
                </c:pt>
                <c:pt idx="733">
                  <c:v>42808</c:v>
                </c:pt>
                <c:pt idx="734">
                  <c:v>42809</c:v>
                </c:pt>
                <c:pt idx="735">
                  <c:v>42810</c:v>
                </c:pt>
                <c:pt idx="736">
                  <c:v>42811</c:v>
                </c:pt>
                <c:pt idx="737">
                  <c:v>42814</c:v>
                </c:pt>
                <c:pt idx="738">
                  <c:v>42815</c:v>
                </c:pt>
                <c:pt idx="739">
                  <c:v>42816</c:v>
                </c:pt>
                <c:pt idx="740">
                  <c:v>42817</c:v>
                </c:pt>
                <c:pt idx="741">
                  <c:v>42818</c:v>
                </c:pt>
                <c:pt idx="742">
                  <c:v>42821</c:v>
                </c:pt>
                <c:pt idx="743">
                  <c:v>42822</c:v>
                </c:pt>
                <c:pt idx="744">
                  <c:v>42823</c:v>
                </c:pt>
                <c:pt idx="745">
                  <c:v>42824</c:v>
                </c:pt>
                <c:pt idx="746">
                  <c:v>42825</c:v>
                </c:pt>
                <c:pt idx="747">
                  <c:v>42828</c:v>
                </c:pt>
                <c:pt idx="748">
                  <c:v>42829</c:v>
                </c:pt>
                <c:pt idx="749">
                  <c:v>42830</c:v>
                </c:pt>
                <c:pt idx="750">
                  <c:v>42831</c:v>
                </c:pt>
                <c:pt idx="751">
                  <c:v>42832</c:v>
                </c:pt>
                <c:pt idx="752">
                  <c:v>42835</c:v>
                </c:pt>
                <c:pt idx="753">
                  <c:v>42836</c:v>
                </c:pt>
                <c:pt idx="754">
                  <c:v>42837</c:v>
                </c:pt>
                <c:pt idx="755">
                  <c:v>42838</c:v>
                </c:pt>
                <c:pt idx="756">
                  <c:v>42843</c:v>
                </c:pt>
                <c:pt idx="757">
                  <c:v>42844</c:v>
                </c:pt>
                <c:pt idx="758">
                  <c:v>42845</c:v>
                </c:pt>
                <c:pt idx="759">
                  <c:v>42846</c:v>
                </c:pt>
                <c:pt idx="760">
                  <c:v>42849</c:v>
                </c:pt>
                <c:pt idx="761">
                  <c:v>42850</c:v>
                </c:pt>
                <c:pt idx="762">
                  <c:v>42851</c:v>
                </c:pt>
                <c:pt idx="763">
                  <c:v>42852</c:v>
                </c:pt>
                <c:pt idx="764">
                  <c:v>42853</c:v>
                </c:pt>
                <c:pt idx="765">
                  <c:v>42857</c:v>
                </c:pt>
                <c:pt idx="766">
                  <c:v>42858</c:v>
                </c:pt>
                <c:pt idx="767">
                  <c:v>42859</c:v>
                </c:pt>
                <c:pt idx="768">
                  <c:v>42860</c:v>
                </c:pt>
                <c:pt idx="769">
                  <c:v>42863</c:v>
                </c:pt>
                <c:pt idx="770">
                  <c:v>42864</c:v>
                </c:pt>
                <c:pt idx="771">
                  <c:v>42865</c:v>
                </c:pt>
                <c:pt idx="772">
                  <c:v>42866</c:v>
                </c:pt>
                <c:pt idx="773">
                  <c:v>42867</c:v>
                </c:pt>
                <c:pt idx="774">
                  <c:v>42870</c:v>
                </c:pt>
                <c:pt idx="775">
                  <c:v>42871</c:v>
                </c:pt>
                <c:pt idx="776">
                  <c:v>42872</c:v>
                </c:pt>
                <c:pt idx="777">
                  <c:v>42873</c:v>
                </c:pt>
                <c:pt idx="778">
                  <c:v>42874</c:v>
                </c:pt>
                <c:pt idx="779">
                  <c:v>42877</c:v>
                </c:pt>
                <c:pt idx="780">
                  <c:v>42878</c:v>
                </c:pt>
                <c:pt idx="781">
                  <c:v>42879</c:v>
                </c:pt>
                <c:pt idx="782">
                  <c:v>42881</c:v>
                </c:pt>
                <c:pt idx="783">
                  <c:v>42884</c:v>
                </c:pt>
                <c:pt idx="784">
                  <c:v>42885</c:v>
                </c:pt>
                <c:pt idx="785">
                  <c:v>42886</c:v>
                </c:pt>
                <c:pt idx="786">
                  <c:v>42887</c:v>
                </c:pt>
                <c:pt idx="787">
                  <c:v>42888</c:v>
                </c:pt>
                <c:pt idx="788">
                  <c:v>42892</c:v>
                </c:pt>
                <c:pt idx="789">
                  <c:v>42893</c:v>
                </c:pt>
                <c:pt idx="790">
                  <c:v>42894</c:v>
                </c:pt>
                <c:pt idx="791">
                  <c:v>42895</c:v>
                </c:pt>
                <c:pt idx="792">
                  <c:v>42898</c:v>
                </c:pt>
                <c:pt idx="793">
                  <c:v>42899</c:v>
                </c:pt>
                <c:pt idx="794">
                  <c:v>42900</c:v>
                </c:pt>
                <c:pt idx="795">
                  <c:v>42901</c:v>
                </c:pt>
                <c:pt idx="796">
                  <c:v>42902</c:v>
                </c:pt>
                <c:pt idx="797">
                  <c:v>42905</c:v>
                </c:pt>
                <c:pt idx="798">
                  <c:v>42906</c:v>
                </c:pt>
                <c:pt idx="799">
                  <c:v>42907</c:v>
                </c:pt>
                <c:pt idx="800">
                  <c:v>42908</c:v>
                </c:pt>
                <c:pt idx="801">
                  <c:v>42912</c:v>
                </c:pt>
                <c:pt idx="802">
                  <c:v>42913</c:v>
                </c:pt>
                <c:pt idx="803">
                  <c:v>42914</c:v>
                </c:pt>
                <c:pt idx="804">
                  <c:v>42915</c:v>
                </c:pt>
                <c:pt idx="805">
                  <c:v>42916</c:v>
                </c:pt>
                <c:pt idx="806">
                  <c:v>42919</c:v>
                </c:pt>
                <c:pt idx="807">
                  <c:v>42920</c:v>
                </c:pt>
                <c:pt idx="808">
                  <c:v>42921</c:v>
                </c:pt>
                <c:pt idx="809">
                  <c:v>42922</c:v>
                </c:pt>
                <c:pt idx="810">
                  <c:v>42923</c:v>
                </c:pt>
                <c:pt idx="811">
                  <c:v>42926</c:v>
                </c:pt>
                <c:pt idx="812">
                  <c:v>42927</c:v>
                </c:pt>
                <c:pt idx="813">
                  <c:v>42928</c:v>
                </c:pt>
                <c:pt idx="814">
                  <c:v>42929</c:v>
                </c:pt>
                <c:pt idx="815">
                  <c:v>42930</c:v>
                </c:pt>
                <c:pt idx="816">
                  <c:v>42933</c:v>
                </c:pt>
                <c:pt idx="817">
                  <c:v>42934</c:v>
                </c:pt>
                <c:pt idx="818">
                  <c:v>42935</c:v>
                </c:pt>
                <c:pt idx="819">
                  <c:v>42936</c:v>
                </c:pt>
                <c:pt idx="820">
                  <c:v>42937</c:v>
                </c:pt>
                <c:pt idx="821">
                  <c:v>42940</c:v>
                </c:pt>
                <c:pt idx="822">
                  <c:v>42941</c:v>
                </c:pt>
                <c:pt idx="823">
                  <c:v>42942</c:v>
                </c:pt>
                <c:pt idx="824">
                  <c:v>42943</c:v>
                </c:pt>
                <c:pt idx="825">
                  <c:v>42944</c:v>
                </c:pt>
                <c:pt idx="826">
                  <c:v>42947</c:v>
                </c:pt>
                <c:pt idx="827">
                  <c:v>42948</c:v>
                </c:pt>
                <c:pt idx="828">
                  <c:v>42949</c:v>
                </c:pt>
                <c:pt idx="829">
                  <c:v>42950</c:v>
                </c:pt>
                <c:pt idx="830">
                  <c:v>42951</c:v>
                </c:pt>
                <c:pt idx="831">
                  <c:v>42954</c:v>
                </c:pt>
                <c:pt idx="832">
                  <c:v>42955</c:v>
                </c:pt>
                <c:pt idx="833">
                  <c:v>42956</c:v>
                </c:pt>
                <c:pt idx="834">
                  <c:v>42957</c:v>
                </c:pt>
                <c:pt idx="835">
                  <c:v>42958</c:v>
                </c:pt>
                <c:pt idx="836">
                  <c:v>42961</c:v>
                </c:pt>
                <c:pt idx="837">
                  <c:v>42963</c:v>
                </c:pt>
                <c:pt idx="838">
                  <c:v>42964</c:v>
                </c:pt>
                <c:pt idx="839">
                  <c:v>42965</c:v>
                </c:pt>
                <c:pt idx="840">
                  <c:v>42968</c:v>
                </c:pt>
                <c:pt idx="841">
                  <c:v>42969</c:v>
                </c:pt>
                <c:pt idx="842">
                  <c:v>42970</c:v>
                </c:pt>
                <c:pt idx="843">
                  <c:v>42971</c:v>
                </c:pt>
                <c:pt idx="844">
                  <c:v>42972</c:v>
                </c:pt>
                <c:pt idx="845">
                  <c:v>42975</c:v>
                </c:pt>
                <c:pt idx="846">
                  <c:v>42976</c:v>
                </c:pt>
                <c:pt idx="847">
                  <c:v>42977</c:v>
                </c:pt>
                <c:pt idx="848">
                  <c:v>42978</c:v>
                </c:pt>
                <c:pt idx="849">
                  <c:v>42979</c:v>
                </c:pt>
                <c:pt idx="850">
                  <c:v>42982</c:v>
                </c:pt>
                <c:pt idx="851">
                  <c:v>42983</c:v>
                </c:pt>
                <c:pt idx="852">
                  <c:v>42984</c:v>
                </c:pt>
                <c:pt idx="853">
                  <c:v>42985</c:v>
                </c:pt>
                <c:pt idx="854">
                  <c:v>42986</c:v>
                </c:pt>
                <c:pt idx="855">
                  <c:v>42989</c:v>
                </c:pt>
                <c:pt idx="856">
                  <c:v>42990</c:v>
                </c:pt>
                <c:pt idx="857">
                  <c:v>42991</c:v>
                </c:pt>
                <c:pt idx="858">
                  <c:v>42992</c:v>
                </c:pt>
                <c:pt idx="859">
                  <c:v>42993</c:v>
                </c:pt>
                <c:pt idx="860">
                  <c:v>42996</c:v>
                </c:pt>
                <c:pt idx="861">
                  <c:v>42997</c:v>
                </c:pt>
                <c:pt idx="862">
                  <c:v>42998</c:v>
                </c:pt>
                <c:pt idx="863">
                  <c:v>42999</c:v>
                </c:pt>
                <c:pt idx="864">
                  <c:v>43000</c:v>
                </c:pt>
                <c:pt idx="865">
                  <c:v>43003</c:v>
                </c:pt>
                <c:pt idx="866">
                  <c:v>43004</c:v>
                </c:pt>
                <c:pt idx="867">
                  <c:v>43005</c:v>
                </c:pt>
                <c:pt idx="868">
                  <c:v>43006</c:v>
                </c:pt>
                <c:pt idx="869">
                  <c:v>43007</c:v>
                </c:pt>
                <c:pt idx="870">
                  <c:v>43010</c:v>
                </c:pt>
                <c:pt idx="871">
                  <c:v>43011</c:v>
                </c:pt>
                <c:pt idx="872">
                  <c:v>43012</c:v>
                </c:pt>
                <c:pt idx="873">
                  <c:v>43013</c:v>
                </c:pt>
                <c:pt idx="874">
                  <c:v>43014</c:v>
                </c:pt>
                <c:pt idx="875">
                  <c:v>43017</c:v>
                </c:pt>
                <c:pt idx="876">
                  <c:v>43018</c:v>
                </c:pt>
                <c:pt idx="877">
                  <c:v>43019</c:v>
                </c:pt>
                <c:pt idx="878">
                  <c:v>43020</c:v>
                </c:pt>
                <c:pt idx="879">
                  <c:v>43021</c:v>
                </c:pt>
                <c:pt idx="880">
                  <c:v>43024</c:v>
                </c:pt>
                <c:pt idx="881">
                  <c:v>43025</c:v>
                </c:pt>
                <c:pt idx="882">
                  <c:v>43026</c:v>
                </c:pt>
                <c:pt idx="883">
                  <c:v>43027</c:v>
                </c:pt>
                <c:pt idx="884">
                  <c:v>43028</c:v>
                </c:pt>
                <c:pt idx="885">
                  <c:v>43031</c:v>
                </c:pt>
                <c:pt idx="886">
                  <c:v>43032</c:v>
                </c:pt>
                <c:pt idx="887">
                  <c:v>43033</c:v>
                </c:pt>
                <c:pt idx="888">
                  <c:v>43034</c:v>
                </c:pt>
                <c:pt idx="889">
                  <c:v>43035</c:v>
                </c:pt>
                <c:pt idx="890">
                  <c:v>43038</c:v>
                </c:pt>
                <c:pt idx="891">
                  <c:v>43039</c:v>
                </c:pt>
                <c:pt idx="892">
                  <c:v>43041</c:v>
                </c:pt>
                <c:pt idx="893">
                  <c:v>43042</c:v>
                </c:pt>
                <c:pt idx="894">
                  <c:v>43045</c:v>
                </c:pt>
                <c:pt idx="895">
                  <c:v>43046</c:v>
                </c:pt>
                <c:pt idx="896">
                  <c:v>43047</c:v>
                </c:pt>
                <c:pt idx="897">
                  <c:v>43048</c:v>
                </c:pt>
                <c:pt idx="898">
                  <c:v>43049</c:v>
                </c:pt>
                <c:pt idx="899">
                  <c:v>43052</c:v>
                </c:pt>
                <c:pt idx="900">
                  <c:v>43053</c:v>
                </c:pt>
                <c:pt idx="901">
                  <c:v>43054</c:v>
                </c:pt>
                <c:pt idx="902">
                  <c:v>43055</c:v>
                </c:pt>
                <c:pt idx="903">
                  <c:v>43056</c:v>
                </c:pt>
                <c:pt idx="904">
                  <c:v>43059</c:v>
                </c:pt>
                <c:pt idx="905">
                  <c:v>43060</c:v>
                </c:pt>
                <c:pt idx="906">
                  <c:v>43061</c:v>
                </c:pt>
                <c:pt idx="907">
                  <c:v>43062</c:v>
                </c:pt>
                <c:pt idx="908">
                  <c:v>43063</c:v>
                </c:pt>
                <c:pt idx="909">
                  <c:v>43066</c:v>
                </c:pt>
                <c:pt idx="910">
                  <c:v>43067</c:v>
                </c:pt>
                <c:pt idx="911">
                  <c:v>43068</c:v>
                </c:pt>
                <c:pt idx="912">
                  <c:v>43069</c:v>
                </c:pt>
                <c:pt idx="913">
                  <c:v>43070</c:v>
                </c:pt>
                <c:pt idx="914">
                  <c:v>43073</c:v>
                </c:pt>
                <c:pt idx="915">
                  <c:v>43074</c:v>
                </c:pt>
                <c:pt idx="916">
                  <c:v>43075</c:v>
                </c:pt>
                <c:pt idx="917">
                  <c:v>43076</c:v>
                </c:pt>
                <c:pt idx="918">
                  <c:v>43077</c:v>
                </c:pt>
                <c:pt idx="919">
                  <c:v>43080</c:v>
                </c:pt>
                <c:pt idx="920">
                  <c:v>43081</c:v>
                </c:pt>
                <c:pt idx="921">
                  <c:v>43082</c:v>
                </c:pt>
                <c:pt idx="922">
                  <c:v>43083</c:v>
                </c:pt>
                <c:pt idx="923">
                  <c:v>43084</c:v>
                </c:pt>
                <c:pt idx="924">
                  <c:v>43087</c:v>
                </c:pt>
                <c:pt idx="925">
                  <c:v>43088</c:v>
                </c:pt>
                <c:pt idx="926">
                  <c:v>43089</c:v>
                </c:pt>
                <c:pt idx="927">
                  <c:v>43090</c:v>
                </c:pt>
                <c:pt idx="928">
                  <c:v>43091</c:v>
                </c:pt>
                <c:pt idx="929">
                  <c:v>43096</c:v>
                </c:pt>
                <c:pt idx="930">
                  <c:v>43097</c:v>
                </c:pt>
                <c:pt idx="931">
                  <c:v>43098</c:v>
                </c:pt>
                <c:pt idx="932">
                  <c:v>43102</c:v>
                </c:pt>
                <c:pt idx="933">
                  <c:v>43103</c:v>
                </c:pt>
                <c:pt idx="934">
                  <c:v>43104</c:v>
                </c:pt>
                <c:pt idx="935">
                  <c:v>43105</c:v>
                </c:pt>
                <c:pt idx="936">
                  <c:v>43108</c:v>
                </c:pt>
                <c:pt idx="937">
                  <c:v>43109</c:v>
                </c:pt>
                <c:pt idx="938">
                  <c:v>43110</c:v>
                </c:pt>
                <c:pt idx="939">
                  <c:v>43111</c:v>
                </c:pt>
                <c:pt idx="940">
                  <c:v>43112</c:v>
                </c:pt>
                <c:pt idx="941">
                  <c:v>43115</c:v>
                </c:pt>
                <c:pt idx="942">
                  <c:v>43116</c:v>
                </c:pt>
                <c:pt idx="943">
                  <c:v>43117</c:v>
                </c:pt>
                <c:pt idx="944">
                  <c:v>43118</c:v>
                </c:pt>
                <c:pt idx="945">
                  <c:v>43119</c:v>
                </c:pt>
                <c:pt idx="946">
                  <c:v>43122</c:v>
                </c:pt>
                <c:pt idx="947">
                  <c:v>43123</c:v>
                </c:pt>
                <c:pt idx="948">
                  <c:v>43124</c:v>
                </c:pt>
                <c:pt idx="949">
                  <c:v>43125</c:v>
                </c:pt>
                <c:pt idx="950">
                  <c:v>43126</c:v>
                </c:pt>
                <c:pt idx="951">
                  <c:v>43129</c:v>
                </c:pt>
                <c:pt idx="952">
                  <c:v>43130</c:v>
                </c:pt>
                <c:pt idx="953">
                  <c:v>43131</c:v>
                </c:pt>
                <c:pt idx="954">
                  <c:v>43132</c:v>
                </c:pt>
                <c:pt idx="955">
                  <c:v>43133</c:v>
                </c:pt>
                <c:pt idx="956">
                  <c:v>43136</c:v>
                </c:pt>
                <c:pt idx="957">
                  <c:v>43137</c:v>
                </c:pt>
                <c:pt idx="958">
                  <c:v>43138</c:v>
                </c:pt>
                <c:pt idx="959">
                  <c:v>43139</c:v>
                </c:pt>
                <c:pt idx="960">
                  <c:v>43140</c:v>
                </c:pt>
                <c:pt idx="961">
                  <c:v>43143</c:v>
                </c:pt>
                <c:pt idx="962">
                  <c:v>43144</c:v>
                </c:pt>
                <c:pt idx="963">
                  <c:v>43145</c:v>
                </c:pt>
                <c:pt idx="964">
                  <c:v>43146</c:v>
                </c:pt>
                <c:pt idx="965">
                  <c:v>43147</c:v>
                </c:pt>
                <c:pt idx="966">
                  <c:v>43150</c:v>
                </c:pt>
                <c:pt idx="967">
                  <c:v>43151</c:v>
                </c:pt>
                <c:pt idx="968">
                  <c:v>43152</c:v>
                </c:pt>
                <c:pt idx="969">
                  <c:v>43153</c:v>
                </c:pt>
                <c:pt idx="970">
                  <c:v>43154</c:v>
                </c:pt>
                <c:pt idx="971">
                  <c:v>43157</c:v>
                </c:pt>
                <c:pt idx="972">
                  <c:v>43158</c:v>
                </c:pt>
                <c:pt idx="973">
                  <c:v>43159</c:v>
                </c:pt>
                <c:pt idx="974">
                  <c:v>43160</c:v>
                </c:pt>
                <c:pt idx="975">
                  <c:v>43161</c:v>
                </c:pt>
                <c:pt idx="976">
                  <c:v>43164</c:v>
                </c:pt>
                <c:pt idx="977">
                  <c:v>43165</c:v>
                </c:pt>
                <c:pt idx="978">
                  <c:v>43166</c:v>
                </c:pt>
                <c:pt idx="979">
                  <c:v>43167</c:v>
                </c:pt>
                <c:pt idx="980">
                  <c:v>43168</c:v>
                </c:pt>
                <c:pt idx="981">
                  <c:v>43171</c:v>
                </c:pt>
                <c:pt idx="982">
                  <c:v>43172</c:v>
                </c:pt>
                <c:pt idx="983">
                  <c:v>43173</c:v>
                </c:pt>
                <c:pt idx="984">
                  <c:v>43174</c:v>
                </c:pt>
                <c:pt idx="985">
                  <c:v>43175</c:v>
                </c:pt>
                <c:pt idx="986">
                  <c:v>43178</c:v>
                </c:pt>
                <c:pt idx="987">
                  <c:v>43179</c:v>
                </c:pt>
                <c:pt idx="988">
                  <c:v>43180</c:v>
                </c:pt>
                <c:pt idx="989">
                  <c:v>43181</c:v>
                </c:pt>
                <c:pt idx="990">
                  <c:v>43182</c:v>
                </c:pt>
                <c:pt idx="991">
                  <c:v>43185</c:v>
                </c:pt>
                <c:pt idx="992">
                  <c:v>43186</c:v>
                </c:pt>
                <c:pt idx="993">
                  <c:v>43187</c:v>
                </c:pt>
                <c:pt idx="994">
                  <c:v>43188</c:v>
                </c:pt>
                <c:pt idx="995">
                  <c:v>43193</c:v>
                </c:pt>
                <c:pt idx="996">
                  <c:v>43194</c:v>
                </c:pt>
                <c:pt idx="997">
                  <c:v>43195</c:v>
                </c:pt>
                <c:pt idx="998">
                  <c:v>43196</c:v>
                </c:pt>
                <c:pt idx="999">
                  <c:v>43199</c:v>
                </c:pt>
                <c:pt idx="1000">
                  <c:v>43200</c:v>
                </c:pt>
                <c:pt idx="1001">
                  <c:v>43201</c:v>
                </c:pt>
                <c:pt idx="1002">
                  <c:v>43202</c:v>
                </c:pt>
                <c:pt idx="1003">
                  <c:v>43203</c:v>
                </c:pt>
                <c:pt idx="1004">
                  <c:v>43206</c:v>
                </c:pt>
                <c:pt idx="1005">
                  <c:v>43207</c:v>
                </c:pt>
                <c:pt idx="1006">
                  <c:v>43208</c:v>
                </c:pt>
                <c:pt idx="1007">
                  <c:v>43209</c:v>
                </c:pt>
                <c:pt idx="1008">
                  <c:v>43210</c:v>
                </c:pt>
                <c:pt idx="1009">
                  <c:v>43213</c:v>
                </c:pt>
                <c:pt idx="1010">
                  <c:v>43214</c:v>
                </c:pt>
                <c:pt idx="1011">
                  <c:v>43215</c:v>
                </c:pt>
              </c:numCache>
            </c:numRef>
          </c:cat>
          <c:val>
            <c:numRef>
              <c:f>Index!$G$24:$G$1035</c:f>
              <c:numCache>
                <c:formatCode>0.0000</c:formatCode>
                <c:ptCount val="1012"/>
                <c:pt idx="0">
                  <c:v>3.0680593182049905E-2</c:v>
                </c:pt>
                <c:pt idx="1">
                  <c:v>3.3463708977511261E-2</c:v>
                </c:pt>
                <c:pt idx="2">
                  <c:v>3.2041966042324552E-2</c:v>
                </c:pt>
                <c:pt idx="3">
                  <c:v>3.0928031606423941E-2</c:v>
                </c:pt>
                <c:pt idx="4">
                  <c:v>3.0853439234132234E-2</c:v>
                </c:pt>
                <c:pt idx="5">
                  <c:v>2.989778315395876E-2</c:v>
                </c:pt>
                <c:pt idx="6">
                  <c:v>3.0483557685329534E-2</c:v>
                </c:pt>
                <c:pt idx="7">
                  <c:v>3.0748143537739039E-2</c:v>
                </c:pt>
                <c:pt idx="8">
                  <c:v>3.1119620316145381E-2</c:v>
                </c:pt>
                <c:pt idx="9">
                  <c:v>3.1088997511487363E-2</c:v>
                </c:pt>
                <c:pt idx="10">
                  <c:v>3.1966402716833507E-2</c:v>
                </c:pt>
                <c:pt idx="11">
                  <c:v>3.2207556512293775E-2</c:v>
                </c:pt>
                <c:pt idx="12">
                  <c:v>3.0226173793016849E-2</c:v>
                </c:pt>
                <c:pt idx="13">
                  <c:v>3.0151894806089246E-2</c:v>
                </c:pt>
                <c:pt idx="14">
                  <c:v>2.7047922149699387E-2</c:v>
                </c:pt>
                <c:pt idx="15">
                  <c:v>3.0737369587832485E-2</c:v>
                </c:pt>
                <c:pt idx="16">
                  <c:v>3.1244409065279248E-2</c:v>
                </c:pt>
                <c:pt idx="17">
                  <c:v>3.1710285591934076E-2</c:v>
                </c:pt>
                <c:pt idx="18">
                  <c:v>3.1126443176264899E-2</c:v>
                </c:pt>
                <c:pt idx="19">
                  <c:v>3.225900423707366E-2</c:v>
                </c:pt>
                <c:pt idx="20">
                  <c:v>3.6398149408348825E-2</c:v>
                </c:pt>
                <c:pt idx="21">
                  <c:v>3.3980951488958869E-2</c:v>
                </c:pt>
                <c:pt idx="22">
                  <c:v>3.682465149019569E-2</c:v>
                </c:pt>
                <c:pt idx="23">
                  <c:v>4.1695410437556722E-2</c:v>
                </c:pt>
                <c:pt idx="24">
                  <c:v>4.1683279078446982E-2</c:v>
                </c:pt>
                <c:pt idx="25">
                  <c:v>4.1621385614910689E-2</c:v>
                </c:pt>
                <c:pt idx="26">
                  <c:v>4.2608541261968703E-2</c:v>
                </c:pt>
                <c:pt idx="27">
                  <c:v>4.541974398250722E-2</c:v>
                </c:pt>
                <c:pt idx="28">
                  <c:v>4.5118088944864604E-2</c:v>
                </c:pt>
                <c:pt idx="29">
                  <c:v>4.6779333154706705E-2</c:v>
                </c:pt>
                <c:pt idx="30">
                  <c:v>4.6915201247095729E-2</c:v>
                </c:pt>
                <c:pt idx="31">
                  <c:v>4.6702260553354996E-2</c:v>
                </c:pt>
                <c:pt idx="32">
                  <c:v>4.7432993742320344E-2</c:v>
                </c:pt>
                <c:pt idx="33">
                  <c:v>4.7557047565423755E-2</c:v>
                </c:pt>
                <c:pt idx="34">
                  <c:v>4.8676885542045321E-2</c:v>
                </c:pt>
                <c:pt idx="35">
                  <c:v>5.4779140035069451E-2</c:v>
                </c:pt>
                <c:pt idx="36">
                  <c:v>5.4134358246531109E-2</c:v>
                </c:pt>
                <c:pt idx="37">
                  <c:v>5.3794106171208105E-2</c:v>
                </c:pt>
                <c:pt idx="38">
                  <c:v>5.3538597658491865E-2</c:v>
                </c:pt>
                <c:pt idx="39">
                  <c:v>5.2987033816114165E-2</c:v>
                </c:pt>
                <c:pt idx="40">
                  <c:v>5.0566081758004214E-2</c:v>
                </c:pt>
                <c:pt idx="41">
                  <c:v>5.2646024155037316E-2</c:v>
                </c:pt>
                <c:pt idx="42">
                  <c:v>5.0617927809610198E-2</c:v>
                </c:pt>
                <c:pt idx="43">
                  <c:v>4.627306610722326E-2</c:v>
                </c:pt>
                <c:pt idx="44">
                  <c:v>4.7663882626070367E-2</c:v>
                </c:pt>
                <c:pt idx="45">
                  <c:v>4.8785999323352654E-2</c:v>
                </c:pt>
                <c:pt idx="46">
                  <c:v>4.8975636899140265E-2</c:v>
                </c:pt>
                <c:pt idx="47">
                  <c:v>4.6665210962189056E-2</c:v>
                </c:pt>
                <c:pt idx="48">
                  <c:v>4.702448479968107E-2</c:v>
                </c:pt>
                <c:pt idx="49">
                  <c:v>4.5373342434815951E-2</c:v>
                </c:pt>
                <c:pt idx="50">
                  <c:v>4.4605613424472605E-2</c:v>
                </c:pt>
                <c:pt idx="51">
                  <c:v>4.8176836833913744E-2</c:v>
                </c:pt>
                <c:pt idx="52">
                  <c:v>4.7282961028173684E-2</c:v>
                </c:pt>
                <c:pt idx="53">
                  <c:v>4.6619495014388924E-2</c:v>
                </c:pt>
                <c:pt idx="54">
                  <c:v>4.5765297538434835E-2</c:v>
                </c:pt>
                <c:pt idx="55">
                  <c:v>3.4933959619370326E-2</c:v>
                </c:pt>
                <c:pt idx="56">
                  <c:v>3.5560138849538535E-2</c:v>
                </c:pt>
                <c:pt idx="57">
                  <c:v>3.6053331107910792E-2</c:v>
                </c:pt>
                <c:pt idx="58">
                  <c:v>3.5715469600435173E-2</c:v>
                </c:pt>
                <c:pt idx="59">
                  <c:v>3.4760234478771274E-2</c:v>
                </c:pt>
                <c:pt idx="60">
                  <c:v>3.4993296240152169E-2</c:v>
                </c:pt>
                <c:pt idx="61">
                  <c:v>3.2555208219675995E-2</c:v>
                </c:pt>
                <c:pt idx="62">
                  <c:v>3.3099994065418428E-2</c:v>
                </c:pt>
                <c:pt idx="63">
                  <c:v>3.1213567855351051E-2</c:v>
                </c:pt>
                <c:pt idx="64">
                  <c:v>2.9637234506546546E-2</c:v>
                </c:pt>
                <c:pt idx="65">
                  <c:v>2.6832510668487745E-2</c:v>
                </c:pt>
                <c:pt idx="66">
                  <c:v>2.4774089776248412E-2</c:v>
                </c:pt>
                <c:pt idx="67">
                  <c:v>2.5022069915770564E-2</c:v>
                </c:pt>
                <c:pt idx="68">
                  <c:v>2.5311504086354689E-2</c:v>
                </c:pt>
                <c:pt idx="69">
                  <c:v>2.5726515220201404E-2</c:v>
                </c:pt>
                <c:pt idx="70">
                  <c:v>2.7751560747882188E-2</c:v>
                </c:pt>
                <c:pt idx="71">
                  <c:v>2.5647562797794937E-2</c:v>
                </c:pt>
                <c:pt idx="72">
                  <c:v>2.5803649355161121E-2</c:v>
                </c:pt>
                <c:pt idx="73">
                  <c:v>2.6825170522583177E-2</c:v>
                </c:pt>
                <c:pt idx="74">
                  <c:v>2.8106540088674789E-2</c:v>
                </c:pt>
                <c:pt idx="75">
                  <c:v>3.1003956148299094E-2</c:v>
                </c:pt>
                <c:pt idx="76">
                  <c:v>2.9804220325994283E-2</c:v>
                </c:pt>
                <c:pt idx="77">
                  <c:v>2.9215973765561388E-2</c:v>
                </c:pt>
                <c:pt idx="78">
                  <c:v>3.0130482993564394E-2</c:v>
                </c:pt>
                <c:pt idx="79">
                  <c:v>3.0032353169383273E-2</c:v>
                </c:pt>
                <c:pt idx="80">
                  <c:v>2.9883876853363408E-2</c:v>
                </c:pt>
                <c:pt idx="81">
                  <c:v>3.0007140229746754E-2</c:v>
                </c:pt>
                <c:pt idx="82">
                  <c:v>2.9977705257187577E-2</c:v>
                </c:pt>
                <c:pt idx="83">
                  <c:v>3.0174303623646613E-2</c:v>
                </c:pt>
                <c:pt idx="84">
                  <c:v>3.0782647736049811E-2</c:v>
                </c:pt>
                <c:pt idx="85">
                  <c:v>3.0451370785822836E-2</c:v>
                </c:pt>
                <c:pt idx="86">
                  <c:v>3.0441872836973343E-2</c:v>
                </c:pt>
                <c:pt idx="87">
                  <c:v>2.9950578250739313E-2</c:v>
                </c:pt>
                <c:pt idx="88">
                  <c:v>3.3482304239255252E-2</c:v>
                </c:pt>
                <c:pt idx="89">
                  <c:v>3.5663539607132637E-2</c:v>
                </c:pt>
                <c:pt idx="90">
                  <c:v>3.598010101853711E-2</c:v>
                </c:pt>
                <c:pt idx="91">
                  <c:v>3.207799754022983E-2</c:v>
                </c:pt>
                <c:pt idx="92">
                  <c:v>3.3060488330310715E-2</c:v>
                </c:pt>
                <c:pt idx="93">
                  <c:v>3.3178448191177552E-2</c:v>
                </c:pt>
                <c:pt idx="94">
                  <c:v>3.8102902037869639E-2</c:v>
                </c:pt>
                <c:pt idx="95">
                  <c:v>3.5010749251470207E-2</c:v>
                </c:pt>
                <c:pt idx="96">
                  <c:v>3.5589767200209343E-2</c:v>
                </c:pt>
                <c:pt idx="97">
                  <c:v>3.9016352943963863E-2</c:v>
                </c:pt>
                <c:pt idx="98">
                  <c:v>4.2442175630293927E-2</c:v>
                </c:pt>
                <c:pt idx="99">
                  <c:v>4.8355398010745503E-2</c:v>
                </c:pt>
                <c:pt idx="100">
                  <c:v>4.9983413523928148E-2</c:v>
                </c:pt>
                <c:pt idx="101">
                  <c:v>5.0133278132359495E-2</c:v>
                </c:pt>
                <c:pt idx="102">
                  <c:v>5.0481471146319241E-2</c:v>
                </c:pt>
                <c:pt idx="103">
                  <c:v>5.032168736472456E-2</c:v>
                </c:pt>
                <c:pt idx="104">
                  <c:v>4.9874195879202832E-2</c:v>
                </c:pt>
                <c:pt idx="105">
                  <c:v>4.9927921077449373E-2</c:v>
                </c:pt>
                <c:pt idx="106">
                  <c:v>5.0319786935431411E-2</c:v>
                </c:pt>
                <c:pt idx="107">
                  <c:v>5.132386072604736E-2</c:v>
                </c:pt>
                <c:pt idx="108">
                  <c:v>4.8086840562756507E-2</c:v>
                </c:pt>
                <c:pt idx="109">
                  <c:v>4.501426071511664E-2</c:v>
                </c:pt>
                <c:pt idx="110">
                  <c:v>4.2923614538567155E-2</c:v>
                </c:pt>
                <c:pt idx="111">
                  <c:v>4.3179146482988727E-2</c:v>
                </c:pt>
                <c:pt idx="112">
                  <c:v>4.3166660272647928E-2</c:v>
                </c:pt>
                <c:pt idx="113">
                  <c:v>4.2722638374301632E-2</c:v>
                </c:pt>
                <c:pt idx="114">
                  <c:v>4.060948517031323E-2</c:v>
                </c:pt>
                <c:pt idx="115">
                  <c:v>4.2772703446729787E-2</c:v>
                </c:pt>
                <c:pt idx="116">
                  <c:v>4.166508749637407E-2</c:v>
                </c:pt>
                <c:pt idx="117">
                  <c:v>3.513828881934819E-2</c:v>
                </c:pt>
                <c:pt idx="118">
                  <c:v>3.2957980273146767E-2</c:v>
                </c:pt>
                <c:pt idx="119">
                  <c:v>2.6495927736503572E-2</c:v>
                </c:pt>
                <c:pt idx="120">
                  <c:v>2.4220859779002582E-2</c:v>
                </c:pt>
                <c:pt idx="121">
                  <c:v>2.36133786025664E-2</c:v>
                </c:pt>
                <c:pt idx="122">
                  <c:v>2.1970303179082749E-2</c:v>
                </c:pt>
                <c:pt idx="123">
                  <c:v>2.3694821012226041E-2</c:v>
                </c:pt>
                <c:pt idx="124">
                  <c:v>3.0107490523234283E-2</c:v>
                </c:pt>
                <c:pt idx="125">
                  <c:v>3.1026150806673918E-2</c:v>
                </c:pt>
                <c:pt idx="126">
                  <c:v>4.9689135407646197E-2</c:v>
                </c:pt>
                <c:pt idx="127">
                  <c:v>4.92104318951005E-2</c:v>
                </c:pt>
                <c:pt idx="128">
                  <c:v>4.9359919943295437E-2</c:v>
                </c:pt>
                <c:pt idx="129">
                  <c:v>4.9438657536609178E-2</c:v>
                </c:pt>
                <c:pt idx="130">
                  <c:v>4.9517197590316975E-2</c:v>
                </c:pt>
                <c:pt idx="131">
                  <c:v>4.9589536664414527E-2</c:v>
                </c:pt>
                <c:pt idx="132">
                  <c:v>4.9579451111662794E-2</c:v>
                </c:pt>
                <c:pt idx="133">
                  <c:v>4.958324187897617E-2</c:v>
                </c:pt>
                <c:pt idx="134">
                  <c:v>4.8848083089515548E-2</c:v>
                </c:pt>
                <c:pt idx="135">
                  <c:v>4.6504420527963622E-2</c:v>
                </c:pt>
                <c:pt idx="136">
                  <c:v>4.7670248840672697E-2</c:v>
                </c:pt>
                <c:pt idx="137">
                  <c:v>4.909951488324886E-2</c:v>
                </c:pt>
                <c:pt idx="138">
                  <c:v>4.9738011609011243E-2</c:v>
                </c:pt>
                <c:pt idx="139">
                  <c:v>5.0029378880138246E-2</c:v>
                </c:pt>
                <c:pt idx="140">
                  <c:v>5.0523788585119897E-2</c:v>
                </c:pt>
                <c:pt idx="141">
                  <c:v>5.0473421464734339E-2</c:v>
                </c:pt>
                <c:pt idx="142">
                  <c:v>5.0495236594764598E-2</c:v>
                </c:pt>
                <c:pt idx="143">
                  <c:v>4.9969887136809478E-2</c:v>
                </c:pt>
                <c:pt idx="144">
                  <c:v>4.518598958869454E-2</c:v>
                </c:pt>
                <c:pt idx="145">
                  <c:v>4.3544671388563536E-2</c:v>
                </c:pt>
                <c:pt idx="146">
                  <c:v>2.268436693511169E-2</c:v>
                </c:pt>
                <c:pt idx="147">
                  <c:v>2.1218545259146085E-2</c:v>
                </c:pt>
                <c:pt idx="148">
                  <c:v>2.0601856941766424E-2</c:v>
                </c:pt>
                <c:pt idx="149">
                  <c:v>2.1033577975420267E-2</c:v>
                </c:pt>
                <c:pt idx="150">
                  <c:v>2.3366990321670823E-2</c:v>
                </c:pt>
                <c:pt idx="151">
                  <c:v>2.4024485928721966E-2</c:v>
                </c:pt>
                <c:pt idx="152">
                  <c:v>2.5578991277969646E-2</c:v>
                </c:pt>
                <c:pt idx="153">
                  <c:v>2.5579009488596503E-2</c:v>
                </c:pt>
                <c:pt idx="154">
                  <c:v>2.6602767464017147E-2</c:v>
                </c:pt>
                <c:pt idx="155">
                  <c:v>2.660274878216181E-2</c:v>
                </c:pt>
                <c:pt idx="156">
                  <c:v>3.022319238423574E-2</c:v>
                </c:pt>
                <c:pt idx="157">
                  <c:v>2.8754045336396198E-2</c:v>
                </c:pt>
                <c:pt idx="158">
                  <c:v>2.7156825042062325E-2</c:v>
                </c:pt>
                <c:pt idx="159">
                  <c:v>2.7652365722286257E-2</c:v>
                </c:pt>
                <c:pt idx="160">
                  <c:v>2.6321353688957726E-2</c:v>
                </c:pt>
                <c:pt idx="161">
                  <c:v>2.8611168910939667E-2</c:v>
                </c:pt>
                <c:pt idx="162">
                  <c:v>2.9377389911500792E-2</c:v>
                </c:pt>
                <c:pt idx="163">
                  <c:v>3.0700299786807876E-2</c:v>
                </c:pt>
                <c:pt idx="164">
                  <c:v>3.1729735394952177E-2</c:v>
                </c:pt>
                <c:pt idx="165">
                  <c:v>3.2635968663106939E-2</c:v>
                </c:pt>
                <c:pt idx="166">
                  <c:v>3.2704477859394392E-2</c:v>
                </c:pt>
                <c:pt idx="167">
                  <c:v>3.2921805903451097E-2</c:v>
                </c:pt>
                <c:pt idx="168">
                  <c:v>3.3206896283923655E-2</c:v>
                </c:pt>
                <c:pt idx="169">
                  <c:v>3.2729165700814036E-2</c:v>
                </c:pt>
                <c:pt idx="170">
                  <c:v>3.0139846491107236E-2</c:v>
                </c:pt>
                <c:pt idx="171">
                  <c:v>3.0727089184364675E-2</c:v>
                </c:pt>
                <c:pt idx="172">
                  <c:v>2.9763097795899401E-2</c:v>
                </c:pt>
                <c:pt idx="173">
                  <c:v>2.9753159712077076E-2</c:v>
                </c:pt>
                <c:pt idx="174">
                  <c:v>2.8952090633875861E-2</c:v>
                </c:pt>
                <c:pt idx="175">
                  <c:v>2.9509997867040727E-2</c:v>
                </c:pt>
                <c:pt idx="176">
                  <c:v>2.480888072018082E-2</c:v>
                </c:pt>
                <c:pt idx="177">
                  <c:v>2.4816517163448491E-2</c:v>
                </c:pt>
                <c:pt idx="178">
                  <c:v>3.0253615728716658E-2</c:v>
                </c:pt>
                <c:pt idx="179">
                  <c:v>3.1963374942398953E-2</c:v>
                </c:pt>
                <c:pt idx="180">
                  <c:v>3.4532468661848059E-2</c:v>
                </c:pt>
                <c:pt idx="181">
                  <c:v>3.6684845483467614E-2</c:v>
                </c:pt>
                <c:pt idx="182">
                  <c:v>3.6621783094992921E-2</c:v>
                </c:pt>
                <c:pt idx="183">
                  <c:v>3.5574405165840026E-2</c:v>
                </c:pt>
                <c:pt idx="184">
                  <c:v>3.6103110649383013E-2</c:v>
                </c:pt>
                <c:pt idx="185">
                  <c:v>3.5366482021276041E-2</c:v>
                </c:pt>
                <c:pt idx="186">
                  <c:v>3.7910967582008778E-2</c:v>
                </c:pt>
                <c:pt idx="187">
                  <c:v>3.8515377230093219E-2</c:v>
                </c:pt>
                <c:pt idx="188">
                  <c:v>3.9138741530167373E-2</c:v>
                </c:pt>
                <c:pt idx="189">
                  <c:v>3.9101785278673765E-2</c:v>
                </c:pt>
                <c:pt idx="190">
                  <c:v>3.9462595883325569E-2</c:v>
                </c:pt>
                <c:pt idx="191">
                  <c:v>4.353721376293055E-2</c:v>
                </c:pt>
                <c:pt idx="192">
                  <c:v>5.5301412021278508E-2</c:v>
                </c:pt>
                <c:pt idx="193">
                  <c:v>6.3954320948017535E-2</c:v>
                </c:pt>
                <c:pt idx="194">
                  <c:v>6.4434529247593395E-2</c:v>
                </c:pt>
                <c:pt idx="195">
                  <c:v>6.5101930701175509E-2</c:v>
                </c:pt>
                <c:pt idx="196">
                  <c:v>6.5902060212933072E-2</c:v>
                </c:pt>
                <c:pt idx="197">
                  <c:v>6.6940228279207287E-2</c:v>
                </c:pt>
                <c:pt idx="198">
                  <c:v>6.8071616196842558E-2</c:v>
                </c:pt>
                <c:pt idx="199">
                  <c:v>6.6536068765648243E-2</c:v>
                </c:pt>
                <c:pt idx="200">
                  <c:v>6.6411247537850521E-2</c:v>
                </c:pt>
                <c:pt idx="201">
                  <c:v>6.3617894858129326E-2</c:v>
                </c:pt>
                <c:pt idx="202">
                  <c:v>6.3232937680855208E-2</c:v>
                </c:pt>
                <c:pt idx="203">
                  <c:v>6.3712573052903745E-2</c:v>
                </c:pt>
                <c:pt idx="204">
                  <c:v>6.4582509097439206E-2</c:v>
                </c:pt>
                <c:pt idx="205">
                  <c:v>6.4951975976526161E-2</c:v>
                </c:pt>
                <c:pt idx="206">
                  <c:v>6.3668955600148999E-2</c:v>
                </c:pt>
                <c:pt idx="207">
                  <c:v>6.3747907863704073E-2</c:v>
                </c:pt>
                <c:pt idx="208">
                  <c:v>6.3420099224663171E-2</c:v>
                </c:pt>
                <c:pt idx="209">
                  <c:v>6.388217749763081E-2</c:v>
                </c:pt>
                <c:pt idx="210">
                  <c:v>6.4873986558426189E-2</c:v>
                </c:pt>
                <c:pt idx="211">
                  <c:v>6.1824233159399236E-2</c:v>
                </c:pt>
                <c:pt idx="212">
                  <c:v>5.143097564363678E-2</c:v>
                </c:pt>
                <c:pt idx="213">
                  <c:v>3.652384671886582E-2</c:v>
                </c:pt>
                <c:pt idx="214">
                  <c:v>3.4165489402692359E-2</c:v>
                </c:pt>
                <c:pt idx="215">
                  <c:v>3.4381886530666386E-2</c:v>
                </c:pt>
                <c:pt idx="216">
                  <c:v>3.4925301608904676E-2</c:v>
                </c:pt>
                <c:pt idx="217">
                  <c:v>4.0221781526664363E-2</c:v>
                </c:pt>
                <c:pt idx="218">
                  <c:v>3.3553261575811018E-2</c:v>
                </c:pt>
                <c:pt idx="219">
                  <c:v>3.4148513416882839E-2</c:v>
                </c:pt>
                <c:pt idx="220">
                  <c:v>3.5074807600332054E-2</c:v>
                </c:pt>
                <c:pt idx="221">
                  <c:v>3.5228678688763157E-2</c:v>
                </c:pt>
                <c:pt idx="222">
                  <c:v>3.89009398045937E-2</c:v>
                </c:pt>
                <c:pt idx="223">
                  <c:v>3.9151102140678677E-2</c:v>
                </c:pt>
                <c:pt idx="224">
                  <c:v>4.1597329064210903E-2</c:v>
                </c:pt>
                <c:pt idx="225">
                  <c:v>4.8285253393556396E-2</c:v>
                </c:pt>
                <c:pt idx="226">
                  <c:v>5.3593227211344602E-2</c:v>
                </c:pt>
                <c:pt idx="227">
                  <c:v>5.3482310985901331E-2</c:v>
                </c:pt>
                <c:pt idx="228">
                  <c:v>5.3922538557159234E-2</c:v>
                </c:pt>
                <c:pt idx="229">
                  <c:v>5.3406679051611464E-2</c:v>
                </c:pt>
                <c:pt idx="230">
                  <c:v>5.570533067024222E-2</c:v>
                </c:pt>
                <c:pt idx="231">
                  <c:v>5.5436717593994773E-2</c:v>
                </c:pt>
                <c:pt idx="232">
                  <c:v>5.5046177407317667E-2</c:v>
                </c:pt>
                <c:pt idx="233">
                  <c:v>5.501466248170922E-2</c:v>
                </c:pt>
                <c:pt idx="234">
                  <c:v>5.9118522965913085E-2</c:v>
                </c:pt>
                <c:pt idx="235">
                  <c:v>6.0157644632650678E-2</c:v>
                </c:pt>
                <c:pt idx="236">
                  <c:v>5.9920635093483332E-2</c:v>
                </c:pt>
                <c:pt idx="237">
                  <c:v>5.5990560566238676E-2</c:v>
                </c:pt>
                <c:pt idx="238">
                  <c:v>5.6166526352226735E-2</c:v>
                </c:pt>
                <c:pt idx="239">
                  <c:v>5.5747176020889688E-2</c:v>
                </c:pt>
                <c:pt idx="240">
                  <c:v>5.5644328836004744E-2</c:v>
                </c:pt>
                <c:pt idx="241">
                  <c:v>5.5316791300194304E-2</c:v>
                </c:pt>
                <c:pt idx="242">
                  <c:v>5.5065075626547319E-2</c:v>
                </c:pt>
                <c:pt idx="243">
                  <c:v>5.4358248908368198E-2</c:v>
                </c:pt>
                <c:pt idx="244">
                  <c:v>5.1875642654669471E-2</c:v>
                </c:pt>
                <c:pt idx="245">
                  <c:v>4.4281339022879694E-2</c:v>
                </c:pt>
                <c:pt idx="246">
                  <c:v>3.3833860718007668E-2</c:v>
                </c:pt>
                <c:pt idx="247">
                  <c:v>3.3843837540846231E-2</c:v>
                </c:pt>
                <c:pt idx="248">
                  <c:v>3.374498285558554E-2</c:v>
                </c:pt>
                <c:pt idx="249">
                  <c:v>3.7530927142537654E-2</c:v>
                </c:pt>
                <c:pt idx="250">
                  <c:v>3.4160440900859172E-2</c:v>
                </c:pt>
                <c:pt idx="251">
                  <c:v>3.5587765716388678E-2</c:v>
                </c:pt>
                <c:pt idx="252">
                  <c:v>3.5282280075169502E-2</c:v>
                </c:pt>
                <c:pt idx="253">
                  <c:v>3.5612487588217341E-2</c:v>
                </c:pt>
                <c:pt idx="254">
                  <c:v>3.2314035403807402E-2</c:v>
                </c:pt>
                <c:pt idx="255">
                  <c:v>3.1600374405313242E-2</c:v>
                </c:pt>
                <c:pt idx="256">
                  <c:v>3.1772369589436793E-2</c:v>
                </c:pt>
                <c:pt idx="257">
                  <c:v>3.2050747427374029E-2</c:v>
                </c:pt>
                <c:pt idx="258">
                  <c:v>3.2076471405024627E-2</c:v>
                </c:pt>
                <c:pt idx="259">
                  <c:v>4.9285211541512566E-2</c:v>
                </c:pt>
                <c:pt idx="260">
                  <c:v>4.6193582048680022E-2</c:v>
                </c:pt>
                <c:pt idx="261">
                  <c:v>4.5918372492750728E-2</c:v>
                </c:pt>
                <c:pt idx="262">
                  <c:v>5.1957332970808644E-2</c:v>
                </c:pt>
                <c:pt idx="263">
                  <c:v>5.1424990639553365E-2</c:v>
                </c:pt>
                <c:pt idx="264">
                  <c:v>5.3088690426339985E-2</c:v>
                </c:pt>
                <c:pt idx="265">
                  <c:v>5.4197314414355637E-2</c:v>
                </c:pt>
                <c:pt idx="266">
                  <c:v>5.4378303437961135E-2</c:v>
                </c:pt>
                <c:pt idx="267">
                  <c:v>5.4492390675022671E-2</c:v>
                </c:pt>
                <c:pt idx="268">
                  <c:v>5.4497051139177091E-2</c:v>
                </c:pt>
                <c:pt idx="269">
                  <c:v>5.558293770991931E-2</c:v>
                </c:pt>
                <c:pt idx="270">
                  <c:v>5.583986914394802E-2</c:v>
                </c:pt>
                <c:pt idx="271">
                  <c:v>5.8770536517470266E-2</c:v>
                </c:pt>
                <c:pt idx="272">
                  <c:v>5.8348410591794617E-2</c:v>
                </c:pt>
                <c:pt idx="273">
                  <c:v>5.8591596648071231E-2</c:v>
                </c:pt>
                <c:pt idx="274">
                  <c:v>5.9002700938401216E-2</c:v>
                </c:pt>
                <c:pt idx="275">
                  <c:v>5.9117639822688653E-2</c:v>
                </c:pt>
                <c:pt idx="276">
                  <c:v>6.0281717624514154E-2</c:v>
                </c:pt>
                <c:pt idx="277">
                  <c:v>5.9511312938525039E-2</c:v>
                </c:pt>
                <c:pt idx="278">
                  <c:v>6.1376817130672924E-2</c:v>
                </c:pt>
                <c:pt idx="279">
                  <c:v>5.2981580575580424E-2</c:v>
                </c:pt>
                <c:pt idx="280">
                  <c:v>5.9983575384828014E-2</c:v>
                </c:pt>
                <c:pt idx="281">
                  <c:v>6.0186383662361412E-2</c:v>
                </c:pt>
                <c:pt idx="282">
                  <c:v>5.5348377176606671E-2</c:v>
                </c:pt>
                <c:pt idx="283">
                  <c:v>5.4711228316697107E-2</c:v>
                </c:pt>
                <c:pt idx="284">
                  <c:v>5.3106021394243884E-2</c:v>
                </c:pt>
                <c:pt idx="285">
                  <c:v>5.2174047770774543E-2</c:v>
                </c:pt>
                <c:pt idx="286">
                  <c:v>5.1097217560048556E-2</c:v>
                </c:pt>
                <c:pt idx="287">
                  <c:v>5.0681026796363084E-2</c:v>
                </c:pt>
                <c:pt idx="288">
                  <c:v>5.0059068806175007E-2</c:v>
                </c:pt>
                <c:pt idx="289">
                  <c:v>4.5187159691094811E-2</c:v>
                </c:pt>
                <c:pt idx="290">
                  <c:v>4.4724555112780388E-2</c:v>
                </c:pt>
                <c:pt idx="291">
                  <c:v>4.190313039174557E-2</c:v>
                </c:pt>
                <c:pt idx="292">
                  <c:v>4.1891217576713595E-2</c:v>
                </c:pt>
                <c:pt idx="293">
                  <c:v>4.2083073175081767E-2</c:v>
                </c:pt>
                <c:pt idx="294">
                  <c:v>4.1758161867041177E-2</c:v>
                </c:pt>
                <c:pt idx="295">
                  <c:v>4.2098929654725004E-2</c:v>
                </c:pt>
                <c:pt idx="296">
                  <c:v>4.1035694117140364E-2</c:v>
                </c:pt>
                <c:pt idx="297">
                  <c:v>4.1069556325988098E-2</c:v>
                </c:pt>
                <c:pt idx="298">
                  <c:v>3.8546983300234011E-2</c:v>
                </c:pt>
                <c:pt idx="299">
                  <c:v>3.6112030782695266E-2</c:v>
                </c:pt>
                <c:pt idx="300">
                  <c:v>2.1155184153037663E-2</c:v>
                </c:pt>
                <c:pt idx="301">
                  <c:v>1.9783099037015028E-2</c:v>
                </c:pt>
                <c:pt idx="302">
                  <c:v>2.0007360686012519E-2</c:v>
                </c:pt>
                <c:pt idx="303">
                  <c:v>1.9837935892364243E-2</c:v>
                </c:pt>
                <c:pt idx="304">
                  <c:v>2.185815143143929E-2</c:v>
                </c:pt>
                <c:pt idx="305">
                  <c:v>2.124376496743224E-2</c:v>
                </c:pt>
                <c:pt idx="306">
                  <c:v>2.1463916064032171E-2</c:v>
                </c:pt>
                <c:pt idx="307">
                  <c:v>2.3708690188932718E-2</c:v>
                </c:pt>
                <c:pt idx="308">
                  <c:v>2.3723872458715056E-2</c:v>
                </c:pt>
                <c:pt idx="309">
                  <c:v>2.2928181487916241E-2</c:v>
                </c:pt>
                <c:pt idx="310">
                  <c:v>2.4725192083833614E-2</c:v>
                </c:pt>
                <c:pt idx="311">
                  <c:v>2.5034310164138641E-2</c:v>
                </c:pt>
                <c:pt idx="312">
                  <c:v>2.662992737511817E-2</c:v>
                </c:pt>
                <c:pt idx="313">
                  <c:v>2.6773739608474106E-2</c:v>
                </c:pt>
                <c:pt idx="314">
                  <c:v>2.8082754796568885E-2</c:v>
                </c:pt>
                <c:pt idx="315">
                  <c:v>2.8472863886722679E-2</c:v>
                </c:pt>
                <c:pt idx="316">
                  <c:v>2.8833723112145087E-2</c:v>
                </c:pt>
                <c:pt idx="317">
                  <c:v>2.9551692112194571E-2</c:v>
                </c:pt>
                <c:pt idx="318">
                  <c:v>2.7890342187520113E-2</c:v>
                </c:pt>
                <c:pt idx="319">
                  <c:v>2.7580944191694309E-2</c:v>
                </c:pt>
                <c:pt idx="320">
                  <c:v>2.8358413787145348E-2</c:v>
                </c:pt>
                <c:pt idx="321">
                  <c:v>3.0350204608342916E-2</c:v>
                </c:pt>
                <c:pt idx="322">
                  <c:v>3.0570206700366052E-2</c:v>
                </c:pt>
                <c:pt idx="323">
                  <c:v>2.9359679283076066E-2</c:v>
                </c:pt>
                <c:pt idx="324">
                  <c:v>2.9280584531592949E-2</c:v>
                </c:pt>
                <c:pt idx="325">
                  <c:v>3.9864353835133738E-2</c:v>
                </c:pt>
                <c:pt idx="326">
                  <c:v>4.0634318507639898E-2</c:v>
                </c:pt>
                <c:pt idx="327">
                  <c:v>3.8512296517201353E-2</c:v>
                </c:pt>
                <c:pt idx="328">
                  <c:v>3.8745135741434948E-2</c:v>
                </c:pt>
                <c:pt idx="329">
                  <c:v>4.0626801792634122E-2</c:v>
                </c:pt>
                <c:pt idx="330">
                  <c:v>4.0434560317874943E-2</c:v>
                </c:pt>
                <c:pt idx="331">
                  <c:v>4.051118178736856E-2</c:v>
                </c:pt>
                <c:pt idx="332">
                  <c:v>4.0551536814979534E-2</c:v>
                </c:pt>
                <c:pt idx="333">
                  <c:v>4.1309367086549864E-2</c:v>
                </c:pt>
                <c:pt idx="334">
                  <c:v>4.1347872407568202E-2</c:v>
                </c:pt>
                <c:pt idx="335">
                  <c:v>4.1151822358103635E-2</c:v>
                </c:pt>
                <c:pt idx="336">
                  <c:v>4.1008438121121468E-2</c:v>
                </c:pt>
                <c:pt idx="337">
                  <c:v>3.9800120294010047E-2</c:v>
                </c:pt>
                <c:pt idx="338">
                  <c:v>4.0754919298870311E-2</c:v>
                </c:pt>
                <c:pt idx="339">
                  <c:v>4.7977944393365939E-2</c:v>
                </c:pt>
                <c:pt idx="340">
                  <c:v>4.7975020443934452E-2</c:v>
                </c:pt>
                <c:pt idx="341">
                  <c:v>4.5259173115141799E-2</c:v>
                </c:pt>
                <c:pt idx="342">
                  <c:v>4.4582845407310771E-2</c:v>
                </c:pt>
                <c:pt idx="343">
                  <c:v>4.5355606449669843E-2</c:v>
                </c:pt>
                <c:pt idx="344">
                  <c:v>4.5367744544472233E-2</c:v>
                </c:pt>
                <c:pt idx="345">
                  <c:v>3.8827517342214637E-2</c:v>
                </c:pt>
                <c:pt idx="346">
                  <c:v>3.9353220145756963E-2</c:v>
                </c:pt>
                <c:pt idx="347">
                  <c:v>3.9859378437431148E-2</c:v>
                </c:pt>
                <c:pt idx="348">
                  <c:v>4.0356010913568378E-2</c:v>
                </c:pt>
                <c:pt idx="349">
                  <c:v>3.7546623311682042E-2</c:v>
                </c:pt>
                <c:pt idx="350">
                  <c:v>3.7539684478860441E-2</c:v>
                </c:pt>
                <c:pt idx="351">
                  <c:v>3.7538406703983423E-2</c:v>
                </c:pt>
                <c:pt idx="352">
                  <c:v>3.7461310998010304E-2</c:v>
                </c:pt>
                <c:pt idx="353">
                  <c:v>3.5945206899251653E-2</c:v>
                </c:pt>
                <c:pt idx="354">
                  <c:v>3.6994498469176386E-2</c:v>
                </c:pt>
                <c:pt idx="355">
                  <c:v>3.6971032830300683E-2</c:v>
                </c:pt>
                <c:pt idx="356">
                  <c:v>3.6738319485666804E-2</c:v>
                </c:pt>
                <c:pt idx="357">
                  <c:v>4.6959791212789904E-2</c:v>
                </c:pt>
                <c:pt idx="358">
                  <c:v>4.6657179370481819E-2</c:v>
                </c:pt>
                <c:pt idx="359">
                  <c:v>4.13057234318253E-2</c:v>
                </c:pt>
                <c:pt idx="360">
                  <c:v>4.1309050452611129E-2</c:v>
                </c:pt>
                <c:pt idx="361">
                  <c:v>4.1388389567461215E-2</c:v>
                </c:pt>
                <c:pt idx="362">
                  <c:v>4.2806552381305867E-2</c:v>
                </c:pt>
                <c:pt idx="363">
                  <c:v>4.2185847772424269E-2</c:v>
                </c:pt>
                <c:pt idx="364">
                  <c:v>4.1797516452728549E-2</c:v>
                </c:pt>
                <c:pt idx="365">
                  <c:v>4.1853044474932509E-2</c:v>
                </c:pt>
                <c:pt idx="366">
                  <c:v>4.160242987923285E-2</c:v>
                </c:pt>
                <c:pt idx="367">
                  <c:v>4.1346736631666201E-2</c:v>
                </c:pt>
                <c:pt idx="368">
                  <c:v>4.1906264309552091E-2</c:v>
                </c:pt>
                <c:pt idx="369">
                  <c:v>4.2609148614745011E-2</c:v>
                </c:pt>
                <c:pt idx="370">
                  <c:v>4.2591508158742478E-2</c:v>
                </c:pt>
                <c:pt idx="371">
                  <c:v>4.2539063315143566E-2</c:v>
                </c:pt>
                <c:pt idx="372">
                  <c:v>4.2572132423389704E-2</c:v>
                </c:pt>
                <c:pt idx="373">
                  <c:v>4.2789650980063515E-2</c:v>
                </c:pt>
                <c:pt idx="374">
                  <c:v>4.0287662437275246E-2</c:v>
                </c:pt>
                <c:pt idx="375">
                  <c:v>3.9702475465694456E-2</c:v>
                </c:pt>
                <c:pt idx="376">
                  <c:v>4.0025686658844761E-2</c:v>
                </c:pt>
                <c:pt idx="377">
                  <c:v>3.0522862112654585E-2</c:v>
                </c:pt>
                <c:pt idx="378">
                  <c:v>2.9421095185859423E-2</c:v>
                </c:pt>
                <c:pt idx="379">
                  <c:v>2.8636311740300752E-2</c:v>
                </c:pt>
                <c:pt idx="380">
                  <c:v>3.1068928141796164E-2</c:v>
                </c:pt>
                <c:pt idx="381">
                  <c:v>3.7994037074763939E-2</c:v>
                </c:pt>
                <c:pt idx="382">
                  <c:v>3.663721028219049E-2</c:v>
                </c:pt>
                <c:pt idx="383">
                  <c:v>3.5610212675772974E-2</c:v>
                </c:pt>
                <c:pt idx="384">
                  <c:v>3.7015081715509678E-2</c:v>
                </c:pt>
                <c:pt idx="385">
                  <c:v>3.7091055413696623E-2</c:v>
                </c:pt>
                <c:pt idx="386">
                  <c:v>4.1582288667553438E-2</c:v>
                </c:pt>
                <c:pt idx="387">
                  <c:v>4.115237310462052E-2</c:v>
                </c:pt>
                <c:pt idx="388">
                  <c:v>4.2558793782530246E-2</c:v>
                </c:pt>
                <c:pt idx="389">
                  <c:v>4.1895715748649753E-2</c:v>
                </c:pt>
                <c:pt idx="390">
                  <c:v>4.2059650146532554E-2</c:v>
                </c:pt>
                <c:pt idx="391">
                  <c:v>4.2647504113670957E-2</c:v>
                </c:pt>
                <c:pt idx="392">
                  <c:v>4.4309925907077254E-2</c:v>
                </c:pt>
                <c:pt idx="393">
                  <c:v>4.3877743060327913E-2</c:v>
                </c:pt>
                <c:pt idx="394">
                  <c:v>4.4029835210664045E-2</c:v>
                </c:pt>
                <c:pt idx="395">
                  <c:v>4.3671775987649951E-2</c:v>
                </c:pt>
                <c:pt idx="396">
                  <c:v>4.3674617817480429E-2</c:v>
                </c:pt>
                <c:pt idx="397">
                  <c:v>4.4410387090901129E-2</c:v>
                </c:pt>
                <c:pt idx="398">
                  <c:v>4.4438395570117514E-2</c:v>
                </c:pt>
                <c:pt idx="399">
                  <c:v>4.2526857717302725E-2</c:v>
                </c:pt>
                <c:pt idx="400">
                  <c:v>4.1658124793482174E-2</c:v>
                </c:pt>
                <c:pt idx="401">
                  <c:v>3.5445535672858637E-2</c:v>
                </c:pt>
                <c:pt idx="402">
                  <c:v>3.6426804091472156E-2</c:v>
                </c:pt>
                <c:pt idx="403">
                  <c:v>3.9242579079076474E-2</c:v>
                </c:pt>
                <c:pt idx="404">
                  <c:v>3.7152758631766973E-2</c:v>
                </c:pt>
                <c:pt idx="405">
                  <c:v>3.8882447953477568E-2</c:v>
                </c:pt>
                <c:pt idx="406">
                  <c:v>3.4126773126496916E-2</c:v>
                </c:pt>
                <c:pt idx="407">
                  <c:v>3.4254584615130867E-2</c:v>
                </c:pt>
                <c:pt idx="408">
                  <c:v>3.1067244099437969E-2</c:v>
                </c:pt>
                <c:pt idx="409">
                  <c:v>3.095225553621557E-2</c:v>
                </c:pt>
                <c:pt idx="410">
                  <c:v>3.0727630318115502E-2</c:v>
                </c:pt>
                <c:pt idx="411">
                  <c:v>5.955069399191059E-2</c:v>
                </c:pt>
                <c:pt idx="412">
                  <c:v>5.8307254088941787E-2</c:v>
                </c:pt>
                <c:pt idx="413">
                  <c:v>6.1477175097938597E-2</c:v>
                </c:pt>
                <c:pt idx="414">
                  <c:v>6.1688725285942901E-2</c:v>
                </c:pt>
                <c:pt idx="415">
                  <c:v>6.2118206825973701E-2</c:v>
                </c:pt>
                <c:pt idx="416">
                  <c:v>6.2105475383103868E-2</c:v>
                </c:pt>
                <c:pt idx="417">
                  <c:v>6.151924406564524E-2</c:v>
                </c:pt>
                <c:pt idx="418">
                  <c:v>6.4550214070843076E-2</c:v>
                </c:pt>
                <c:pt idx="419">
                  <c:v>6.462397793199319E-2</c:v>
                </c:pt>
                <c:pt idx="420">
                  <c:v>6.3849813994586446E-2</c:v>
                </c:pt>
                <c:pt idx="421">
                  <c:v>6.3050589026634227E-2</c:v>
                </c:pt>
                <c:pt idx="422">
                  <c:v>6.2465487443097552E-2</c:v>
                </c:pt>
                <c:pt idx="423">
                  <c:v>6.1226781444830194E-2</c:v>
                </c:pt>
                <c:pt idx="424">
                  <c:v>6.1427835231209343E-2</c:v>
                </c:pt>
                <c:pt idx="425">
                  <c:v>5.9530995943393748E-2</c:v>
                </c:pt>
                <c:pt idx="426">
                  <c:v>5.9820191518456023E-2</c:v>
                </c:pt>
                <c:pt idx="427">
                  <c:v>5.940915022905522E-2</c:v>
                </c:pt>
                <c:pt idx="428">
                  <c:v>5.9508461166370472E-2</c:v>
                </c:pt>
                <c:pt idx="429">
                  <c:v>5.9431364617105978E-2</c:v>
                </c:pt>
                <c:pt idx="430">
                  <c:v>5.9384598452568903E-2</c:v>
                </c:pt>
                <c:pt idx="431">
                  <c:v>3.3359007775429751E-2</c:v>
                </c:pt>
                <c:pt idx="432">
                  <c:v>3.3536373952583548E-2</c:v>
                </c:pt>
                <c:pt idx="433">
                  <c:v>2.9376535370147859E-2</c:v>
                </c:pt>
                <c:pt idx="434">
                  <c:v>2.8547547016731723E-2</c:v>
                </c:pt>
                <c:pt idx="435">
                  <c:v>2.9145696297388203E-2</c:v>
                </c:pt>
                <c:pt idx="436">
                  <c:v>2.9211058136718666E-2</c:v>
                </c:pt>
                <c:pt idx="437">
                  <c:v>3.1007871513650937E-2</c:v>
                </c:pt>
                <c:pt idx="438">
                  <c:v>2.4909990826699174E-2</c:v>
                </c:pt>
                <c:pt idx="439">
                  <c:v>2.5200319755512467E-2</c:v>
                </c:pt>
                <c:pt idx="440">
                  <c:v>2.5140969181584039E-2</c:v>
                </c:pt>
                <c:pt idx="441">
                  <c:v>2.5190932407499783E-2</c:v>
                </c:pt>
                <c:pt idx="442">
                  <c:v>2.4460120048266618E-2</c:v>
                </c:pt>
                <c:pt idx="443">
                  <c:v>2.6314023325481828E-2</c:v>
                </c:pt>
                <c:pt idx="444">
                  <c:v>2.5473995086970531E-2</c:v>
                </c:pt>
                <c:pt idx="445">
                  <c:v>2.5361647141616973E-2</c:v>
                </c:pt>
                <c:pt idx="446">
                  <c:v>2.6570367620599451E-2</c:v>
                </c:pt>
                <c:pt idx="447">
                  <c:v>2.6570422042531253E-2</c:v>
                </c:pt>
                <c:pt idx="448">
                  <c:v>2.6569171413899553E-2</c:v>
                </c:pt>
                <c:pt idx="449">
                  <c:v>3.1677364950196463E-2</c:v>
                </c:pt>
                <c:pt idx="450">
                  <c:v>3.3196095944489884E-2</c:v>
                </c:pt>
                <c:pt idx="451">
                  <c:v>3.2890205220728906E-2</c:v>
                </c:pt>
                <c:pt idx="452">
                  <c:v>3.336768822564324E-2</c:v>
                </c:pt>
                <c:pt idx="453">
                  <c:v>3.2656322299762633E-2</c:v>
                </c:pt>
                <c:pt idx="454">
                  <c:v>3.262158871281319E-2</c:v>
                </c:pt>
                <c:pt idx="455">
                  <c:v>3.0807338894233014E-2</c:v>
                </c:pt>
                <c:pt idx="456">
                  <c:v>3.2575951281917093E-2</c:v>
                </c:pt>
                <c:pt idx="457">
                  <c:v>3.1587019290711879E-2</c:v>
                </c:pt>
                <c:pt idx="458">
                  <c:v>3.1035699121880232E-2</c:v>
                </c:pt>
                <c:pt idx="459">
                  <c:v>3.1688401973646085E-2</c:v>
                </c:pt>
                <c:pt idx="460">
                  <c:v>3.3052858220613553E-2</c:v>
                </c:pt>
                <c:pt idx="461">
                  <c:v>3.4211075366579254E-2</c:v>
                </c:pt>
                <c:pt idx="462">
                  <c:v>3.3908509451272613E-2</c:v>
                </c:pt>
                <c:pt idx="463">
                  <c:v>3.4647004738035628E-2</c:v>
                </c:pt>
                <c:pt idx="464">
                  <c:v>3.4327514111254481E-2</c:v>
                </c:pt>
                <c:pt idx="465">
                  <c:v>3.4940194125144847E-2</c:v>
                </c:pt>
                <c:pt idx="466">
                  <c:v>3.4180269856665772E-2</c:v>
                </c:pt>
                <c:pt idx="467">
                  <c:v>3.4206353545728478E-2</c:v>
                </c:pt>
                <c:pt idx="468">
                  <c:v>3.4288569754803495E-2</c:v>
                </c:pt>
                <c:pt idx="469">
                  <c:v>2.9493120700052104E-2</c:v>
                </c:pt>
                <c:pt idx="470">
                  <c:v>2.8984246864487733E-2</c:v>
                </c:pt>
                <c:pt idx="471">
                  <c:v>2.9574776739538379E-2</c:v>
                </c:pt>
                <c:pt idx="472">
                  <c:v>3.3203986630583056E-2</c:v>
                </c:pt>
                <c:pt idx="473">
                  <c:v>3.2076317813489713E-2</c:v>
                </c:pt>
                <c:pt idx="474">
                  <c:v>3.4012224765237596E-2</c:v>
                </c:pt>
                <c:pt idx="475">
                  <c:v>3.3916277415911182E-2</c:v>
                </c:pt>
                <c:pt idx="476">
                  <c:v>3.3154125214396576E-2</c:v>
                </c:pt>
                <c:pt idx="477">
                  <c:v>3.4125329035709959E-2</c:v>
                </c:pt>
                <c:pt idx="478">
                  <c:v>3.6219153403993364E-2</c:v>
                </c:pt>
                <c:pt idx="479">
                  <c:v>3.9129484767580269E-2</c:v>
                </c:pt>
                <c:pt idx="480">
                  <c:v>3.8065561674600998E-2</c:v>
                </c:pt>
                <c:pt idx="481">
                  <c:v>3.8340433776898365E-2</c:v>
                </c:pt>
                <c:pt idx="482">
                  <c:v>3.841271060361124E-2</c:v>
                </c:pt>
                <c:pt idx="483">
                  <c:v>3.9364140526902229E-2</c:v>
                </c:pt>
                <c:pt idx="484">
                  <c:v>3.9522541822359515E-2</c:v>
                </c:pt>
                <c:pt idx="485">
                  <c:v>3.8940184312485658E-2</c:v>
                </c:pt>
                <c:pt idx="486">
                  <c:v>3.8930613069109742E-2</c:v>
                </c:pt>
                <c:pt idx="487">
                  <c:v>3.8982684523195255E-2</c:v>
                </c:pt>
                <c:pt idx="488">
                  <c:v>3.8863772437384328E-2</c:v>
                </c:pt>
                <c:pt idx="489">
                  <c:v>4.0656647561109337E-2</c:v>
                </c:pt>
                <c:pt idx="490">
                  <c:v>3.9800500487158275E-2</c:v>
                </c:pt>
                <c:pt idx="491">
                  <c:v>3.9413940792547543E-2</c:v>
                </c:pt>
                <c:pt idx="492">
                  <c:v>3.5450895657356984E-2</c:v>
                </c:pt>
                <c:pt idx="493">
                  <c:v>3.4833665413562018E-2</c:v>
                </c:pt>
                <c:pt idx="494">
                  <c:v>3.254641456247883E-2</c:v>
                </c:pt>
                <c:pt idx="495">
                  <c:v>3.3324870618642477E-2</c:v>
                </c:pt>
                <c:pt idx="496">
                  <c:v>3.2599521995506087E-2</c:v>
                </c:pt>
                <c:pt idx="497">
                  <c:v>3.1488160959501188E-2</c:v>
                </c:pt>
                <c:pt idx="498">
                  <c:v>2.9447000481047255E-2</c:v>
                </c:pt>
                <c:pt idx="499">
                  <c:v>2.8327411795997737E-2</c:v>
                </c:pt>
                <c:pt idx="500">
                  <c:v>3.0244819741394854E-2</c:v>
                </c:pt>
                <c:pt idx="501">
                  <c:v>3.0222044455609748E-2</c:v>
                </c:pt>
                <c:pt idx="502">
                  <c:v>3.06288081665279E-2</c:v>
                </c:pt>
                <c:pt idx="503">
                  <c:v>2.7497002928738971E-2</c:v>
                </c:pt>
                <c:pt idx="504">
                  <c:v>2.7333966556706616E-2</c:v>
                </c:pt>
                <c:pt idx="505">
                  <c:v>2.7296411363684051E-2</c:v>
                </c:pt>
                <c:pt idx="506">
                  <c:v>2.8999971661647708E-2</c:v>
                </c:pt>
                <c:pt idx="507">
                  <c:v>2.903762944978101E-2</c:v>
                </c:pt>
                <c:pt idx="508">
                  <c:v>2.9200199374373449E-2</c:v>
                </c:pt>
                <c:pt idx="509">
                  <c:v>2.5488278742855548E-2</c:v>
                </c:pt>
                <c:pt idx="510">
                  <c:v>2.5488278742855548E-2</c:v>
                </c:pt>
                <c:pt idx="511">
                  <c:v>2.5579009791170129E-2</c:v>
                </c:pt>
                <c:pt idx="512">
                  <c:v>2.5020567217354371E-2</c:v>
                </c:pt>
                <c:pt idx="513">
                  <c:v>2.5312355450172682E-2</c:v>
                </c:pt>
                <c:pt idx="514">
                  <c:v>2.6552207632718306E-2</c:v>
                </c:pt>
                <c:pt idx="515">
                  <c:v>2.626096453198562E-2</c:v>
                </c:pt>
                <c:pt idx="516">
                  <c:v>2.7904945897443797E-2</c:v>
                </c:pt>
                <c:pt idx="517">
                  <c:v>2.805742401513887E-2</c:v>
                </c:pt>
                <c:pt idx="518">
                  <c:v>2.7722619804448866E-2</c:v>
                </c:pt>
                <c:pt idx="519">
                  <c:v>2.4812592949079663E-2</c:v>
                </c:pt>
                <c:pt idx="520">
                  <c:v>2.2452857553372958E-2</c:v>
                </c:pt>
                <c:pt idx="521">
                  <c:v>2.1688188799496196E-2</c:v>
                </c:pt>
                <c:pt idx="522">
                  <c:v>2.0537027338919163E-2</c:v>
                </c:pt>
                <c:pt idx="523">
                  <c:v>2.0650827460754608E-2</c:v>
                </c:pt>
                <c:pt idx="524">
                  <c:v>2.0302470944055667E-2</c:v>
                </c:pt>
                <c:pt idx="525">
                  <c:v>2.0287189669376478E-2</c:v>
                </c:pt>
                <c:pt idx="526">
                  <c:v>1.719683037765735E-2</c:v>
                </c:pt>
                <c:pt idx="527">
                  <c:v>1.7297965424268383E-2</c:v>
                </c:pt>
                <c:pt idx="528">
                  <c:v>1.761572135730706E-2</c:v>
                </c:pt>
                <c:pt idx="529">
                  <c:v>1.7615405799607568E-2</c:v>
                </c:pt>
                <c:pt idx="530">
                  <c:v>1.7584348652343495E-2</c:v>
                </c:pt>
                <c:pt idx="531">
                  <c:v>1.8035456061580642E-2</c:v>
                </c:pt>
                <c:pt idx="532">
                  <c:v>1.7543854860839703E-2</c:v>
                </c:pt>
                <c:pt idx="533">
                  <c:v>1.7609149104262183E-2</c:v>
                </c:pt>
                <c:pt idx="534">
                  <c:v>1.667521719680521E-2</c:v>
                </c:pt>
                <c:pt idx="535">
                  <c:v>1.9376856710756184E-2</c:v>
                </c:pt>
                <c:pt idx="536">
                  <c:v>1.8711637802508195E-2</c:v>
                </c:pt>
                <c:pt idx="537">
                  <c:v>1.9242095383710085E-2</c:v>
                </c:pt>
                <c:pt idx="538">
                  <c:v>1.8777940441160729E-2</c:v>
                </c:pt>
                <c:pt idx="539">
                  <c:v>1.925532181279974E-2</c:v>
                </c:pt>
                <c:pt idx="540">
                  <c:v>1.8081046635277046E-2</c:v>
                </c:pt>
                <c:pt idx="541">
                  <c:v>2.0906539438382627E-2</c:v>
                </c:pt>
                <c:pt idx="542">
                  <c:v>2.0981496870738331E-2</c:v>
                </c:pt>
                <c:pt idx="543">
                  <c:v>1.9896783388390189E-2</c:v>
                </c:pt>
                <c:pt idx="544">
                  <c:v>1.9978568040343342E-2</c:v>
                </c:pt>
                <c:pt idx="545">
                  <c:v>2.1055450301351288E-2</c:v>
                </c:pt>
                <c:pt idx="546">
                  <c:v>2.0985415772498992E-2</c:v>
                </c:pt>
                <c:pt idx="547">
                  <c:v>2.1240915012533786E-2</c:v>
                </c:pt>
                <c:pt idx="548">
                  <c:v>2.0606399136025157E-2</c:v>
                </c:pt>
                <c:pt idx="549">
                  <c:v>2.1829251990049578E-2</c:v>
                </c:pt>
                <c:pt idx="550">
                  <c:v>2.8646805684954122E-2</c:v>
                </c:pt>
                <c:pt idx="551">
                  <c:v>2.8517112799646849E-2</c:v>
                </c:pt>
                <c:pt idx="552">
                  <c:v>2.9133025415942537E-2</c:v>
                </c:pt>
                <c:pt idx="553">
                  <c:v>2.9672317597149646E-2</c:v>
                </c:pt>
                <c:pt idx="554">
                  <c:v>2.9720557949227747E-2</c:v>
                </c:pt>
                <c:pt idx="555">
                  <c:v>2.8356789334384121E-2</c:v>
                </c:pt>
                <c:pt idx="556">
                  <c:v>2.7638025760404486E-2</c:v>
                </c:pt>
                <c:pt idx="557">
                  <c:v>2.7512062195585017E-2</c:v>
                </c:pt>
                <c:pt idx="558">
                  <c:v>2.7741875627265902E-2</c:v>
                </c:pt>
                <c:pt idx="559">
                  <c:v>2.8298946330855244E-2</c:v>
                </c:pt>
                <c:pt idx="560">
                  <c:v>2.8996968992967304E-2</c:v>
                </c:pt>
                <c:pt idx="561">
                  <c:v>3.0601586876688677E-2</c:v>
                </c:pt>
                <c:pt idx="562">
                  <c:v>3.1690108032291373E-2</c:v>
                </c:pt>
                <c:pt idx="563">
                  <c:v>3.2934113159062819E-2</c:v>
                </c:pt>
                <c:pt idx="564">
                  <c:v>3.4754343053634063E-2</c:v>
                </c:pt>
                <c:pt idx="565">
                  <c:v>3.4127984527727272E-2</c:v>
                </c:pt>
                <c:pt idx="566">
                  <c:v>3.4149046044614953E-2</c:v>
                </c:pt>
                <c:pt idx="567">
                  <c:v>3.4318672583469642E-2</c:v>
                </c:pt>
                <c:pt idx="568">
                  <c:v>3.4262985413425054E-2</c:v>
                </c:pt>
                <c:pt idx="569">
                  <c:v>3.317411263738454E-2</c:v>
                </c:pt>
                <c:pt idx="570">
                  <c:v>2.8128425896740399E-2</c:v>
                </c:pt>
                <c:pt idx="571">
                  <c:v>2.7803163172916534E-2</c:v>
                </c:pt>
                <c:pt idx="572">
                  <c:v>2.8226583571466925E-2</c:v>
                </c:pt>
                <c:pt idx="573">
                  <c:v>2.7056448435812903E-2</c:v>
                </c:pt>
                <c:pt idx="574">
                  <c:v>2.7599967406277792E-2</c:v>
                </c:pt>
                <c:pt idx="575">
                  <c:v>2.7769827488935261E-2</c:v>
                </c:pt>
                <c:pt idx="576">
                  <c:v>3.0661688243082737E-2</c:v>
                </c:pt>
                <c:pt idx="577">
                  <c:v>3.0668502286614902E-2</c:v>
                </c:pt>
                <c:pt idx="578">
                  <c:v>3.324148881375695E-2</c:v>
                </c:pt>
                <c:pt idx="579">
                  <c:v>3.2296939175495309E-2</c:v>
                </c:pt>
                <c:pt idx="580">
                  <c:v>3.2088149005530676E-2</c:v>
                </c:pt>
                <c:pt idx="581">
                  <c:v>2.8845119110450915E-2</c:v>
                </c:pt>
                <c:pt idx="582">
                  <c:v>2.8892187423543398E-2</c:v>
                </c:pt>
                <c:pt idx="583">
                  <c:v>2.8042402425659384E-2</c:v>
                </c:pt>
                <c:pt idx="584">
                  <c:v>2.5665597274226966E-2</c:v>
                </c:pt>
                <c:pt idx="585">
                  <c:v>3.1443616303506658E-2</c:v>
                </c:pt>
                <c:pt idx="586">
                  <c:v>3.1441181257127353E-2</c:v>
                </c:pt>
                <c:pt idx="587">
                  <c:v>3.1879594528123202E-2</c:v>
                </c:pt>
                <c:pt idx="588">
                  <c:v>3.5001501798223277E-2</c:v>
                </c:pt>
                <c:pt idx="589">
                  <c:v>3.7262408424495193E-2</c:v>
                </c:pt>
                <c:pt idx="590">
                  <c:v>3.7143261981902112E-2</c:v>
                </c:pt>
                <c:pt idx="591">
                  <c:v>3.7117004434150808E-2</c:v>
                </c:pt>
                <c:pt idx="592">
                  <c:v>3.6420934523129035E-2</c:v>
                </c:pt>
                <c:pt idx="593">
                  <c:v>3.6531521232659861E-2</c:v>
                </c:pt>
                <c:pt idx="594">
                  <c:v>3.5905878795674029E-2</c:v>
                </c:pt>
                <c:pt idx="595">
                  <c:v>3.5862143457816333E-2</c:v>
                </c:pt>
                <c:pt idx="596">
                  <c:v>3.4147592385135088E-2</c:v>
                </c:pt>
                <c:pt idx="597">
                  <c:v>3.4329357909185121E-2</c:v>
                </c:pt>
                <c:pt idx="598">
                  <c:v>3.1657003999976653E-2</c:v>
                </c:pt>
                <c:pt idx="599">
                  <c:v>3.1602871928700919E-2</c:v>
                </c:pt>
                <c:pt idx="600">
                  <c:v>3.6206603785394004E-2</c:v>
                </c:pt>
                <c:pt idx="601">
                  <c:v>3.6227439501987035E-2</c:v>
                </c:pt>
                <c:pt idx="602">
                  <c:v>3.7787876905940251E-2</c:v>
                </c:pt>
                <c:pt idx="603">
                  <c:v>4.1134770217488709E-2</c:v>
                </c:pt>
                <c:pt idx="604">
                  <c:v>4.1109393824533977E-2</c:v>
                </c:pt>
                <c:pt idx="605">
                  <c:v>3.9433391856309959E-2</c:v>
                </c:pt>
                <c:pt idx="606">
                  <c:v>4.1850121780165908E-2</c:v>
                </c:pt>
                <c:pt idx="607">
                  <c:v>4.0952511257526893E-2</c:v>
                </c:pt>
                <c:pt idx="608">
                  <c:v>3.926413515105466E-2</c:v>
                </c:pt>
                <c:pt idx="609">
                  <c:v>3.6302996148890369E-2</c:v>
                </c:pt>
                <c:pt idx="610">
                  <c:v>3.7742201808733312E-2</c:v>
                </c:pt>
                <c:pt idx="611">
                  <c:v>3.7803009325168488E-2</c:v>
                </c:pt>
                <c:pt idx="612">
                  <c:v>4.369959520589007E-2</c:v>
                </c:pt>
                <c:pt idx="613">
                  <c:v>4.3754408709868249E-2</c:v>
                </c:pt>
                <c:pt idx="614">
                  <c:v>4.423164536443587E-2</c:v>
                </c:pt>
                <c:pt idx="615">
                  <c:v>4.422561737306225E-2</c:v>
                </c:pt>
                <c:pt idx="616">
                  <c:v>4.3556183981531077E-2</c:v>
                </c:pt>
                <c:pt idx="617">
                  <c:v>4.3905308954908108E-2</c:v>
                </c:pt>
                <c:pt idx="618">
                  <c:v>4.3847336293489449E-2</c:v>
                </c:pt>
                <c:pt idx="619">
                  <c:v>4.5137336112035908E-2</c:v>
                </c:pt>
                <c:pt idx="620">
                  <c:v>4.3037658352728776E-2</c:v>
                </c:pt>
                <c:pt idx="621">
                  <c:v>4.2952594808649984E-2</c:v>
                </c:pt>
                <c:pt idx="622">
                  <c:v>4.1299969765421753E-2</c:v>
                </c:pt>
                <c:pt idx="623">
                  <c:v>3.8119197550818322E-2</c:v>
                </c:pt>
                <c:pt idx="624">
                  <c:v>3.8220287172471556E-2</c:v>
                </c:pt>
                <c:pt idx="625">
                  <c:v>3.689064916595771E-2</c:v>
                </c:pt>
                <c:pt idx="626">
                  <c:v>3.5259279983862093E-2</c:v>
                </c:pt>
                <c:pt idx="627">
                  <c:v>3.4881393483363804E-2</c:v>
                </c:pt>
                <c:pt idx="628">
                  <c:v>3.4908150236154394E-2</c:v>
                </c:pt>
                <c:pt idx="629">
                  <c:v>3.4864225831754476E-2</c:v>
                </c:pt>
                <c:pt idx="630">
                  <c:v>3.3697320869770023E-2</c:v>
                </c:pt>
                <c:pt idx="631">
                  <c:v>3.3597018254114298E-2</c:v>
                </c:pt>
                <c:pt idx="632">
                  <c:v>2.4901886450423818E-2</c:v>
                </c:pt>
                <c:pt idx="633">
                  <c:v>2.4795072340296397E-2</c:v>
                </c:pt>
                <c:pt idx="634">
                  <c:v>2.3058507237441694E-2</c:v>
                </c:pt>
                <c:pt idx="635">
                  <c:v>2.285310799733568E-2</c:v>
                </c:pt>
                <c:pt idx="636">
                  <c:v>2.2543298218926575E-2</c:v>
                </c:pt>
                <c:pt idx="637">
                  <c:v>2.2448449661356121E-2</c:v>
                </c:pt>
                <c:pt idx="638">
                  <c:v>2.2082622965500408E-2</c:v>
                </c:pt>
                <c:pt idx="639">
                  <c:v>2.097717461324684E-2</c:v>
                </c:pt>
                <c:pt idx="640">
                  <c:v>1.7300853225478197E-2</c:v>
                </c:pt>
                <c:pt idx="641">
                  <c:v>1.7176897302956858E-2</c:v>
                </c:pt>
                <c:pt idx="642">
                  <c:v>1.5424060309754486E-2</c:v>
                </c:pt>
                <c:pt idx="643">
                  <c:v>1.4569198306592993E-2</c:v>
                </c:pt>
                <c:pt idx="644">
                  <c:v>1.4216771588624871E-2</c:v>
                </c:pt>
                <c:pt idx="645">
                  <c:v>1.4562091211543447E-2</c:v>
                </c:pt>
                <c:pt idx="646">
                  <c:v>1.3149513945190447E-2</c:v>
                </c:pt>
                <c:pt idx="647">
                  <c:v>1.3012941253489488E-2</c:v>
                </c:pt>
                <c:pt idx="648">
                  <c:v>1.3583087500367682E-2</c:v>
                </c:pt>
                <c:pt idx="649">
                  <c:v>1.3623554417361107E-2</c:v>
                </c:pt>
                <c:pt idx="650">
                  <c:v>1.2741308964507777E-2</c:v>
                </c:pt>
                <c:pt idx="651">
                  <c:v>1.2568427951769538E-2</c:v>
                </c:pt>
                <c:pt idx="652">
                  <c:v>1.2016078528015728E-2</c:v>
                </c:pt>
                <c:pt idx="653">
                  <c:v>1.1963075143985868E-2</c:v>
                </c:pt>
                <c:pt idx="654">
                  <c:v>1.4596528633334322E-2</c:v>
                </c:pt>
                <c:pt idx="655">
                  <c:v>1.4729869817735643E-2</c:v>
                </c:pt>
                <c:pt idx="656">
                  <c:v>1.461194734842905E-2</c:v>
                </c:pt>
                <c:pt idx="657">
                  <c:v>1.4063506988848859E-2</c:v>
                </c:pt>
                <c:pt idx="658">
                  <c:v>1.4133952922305753E-2</c:v>
                </c:pt>
                <c:pt idx="659">
                  <c:v>1.4200362847434582E-2</c:v>
                </c:pt>
                <c:pt idx="660">
                  <c:v>1.4762667052101663E-2</c:v>
                </c:pt>
                <c:pt idx="661">
                  <c:v>1.6277620143629799E-2</c:v>
                </c:pt>
                <c:pt idx="662">
                  <c:v>1.7815410280357911E-2</c:v>
                </c:pt>
                <c:pt idx="663">
                  <c:v>1.787319334044421E-2</c:v>
                </c:pt>
                <c:pt idx="664">
                  <c:v>1.7572640387147499E-2</c:v>
                </c:pt>
                <c:pt idx="665">
                  <c:v>1.6111352046152369E-2</c:v>
                </c:pt>
                <c:pt idx="666">
                  <c:v>1.6199983804320573E-2</c:v>
                </c:pt>
                <c:pt idx="667">
                  <c:v>1.6098286811115779E-2</c:v>
                </c:pt>
                <c:pt idx="668">
                  <c:v>1.5716433815682763E-2</c:v>
                </c:pt>
                <c:pt idx="669">
                  <c:v>1.5703231643328607E-2</c:v>
                </c:pt>
                <c:pt idx="670">
                  <c:v>1.5935347409322568E-2</c:v>
                </c:pt>
                <c:pt idx="671">
                  <c:v>1.5982878134118427E-2</c:v>
                </c:pt>
                <c:pt idx="672">
                  <c:v>1.6001733818692642E-2</c:v>
                </c:pt>
                <c:pt idx="673">
                  <c:v>1.6453688431264782E-2</c:v>
                </c:pt>
                <c:pt idx="674">
                  <c:v>1.4790591530725183E-2</c:v>
                </c:pt>
                <c:pt idx="675">
                  <c:v>1.4758924564223683E-2</c:v>
                </c:pt>
                <c:pt idx="676">
                  <c:v>1.4437499803768853E-2</c:v>
                </c:pt>
                <c:pt idx="677">
                  <c:v>1.4788652962328126E-2</c:v>
                </c:pt>
                <c:pt idx="678">
                  <c:v>1.5015178663308338E-2</c:v>
                </c:pt>
                <c:pt idx="679">
                  <c:v>1.4929088116280327E-2</c:v>
                </c:pt>
                <c:pt idx="680">
                  <c:v>1.4000889855867272E-2</c:v>
                </c:pt>
                <c:pt idx="681">
                  <c:v>1.3175934610733355E-2</c:v>
                </c:pt>
                <c:pt idx="682">
                  <c:v>1.3371750529941506E-2</c:v>
                </c:pt>
                <c:pt idx="683">
                  <c:v>2.4101948529901905E-2</c:v>
                </c:pt>
                <c:pt idx="684">
                  <c:v>2.4280414616722111E-2</c:v>
                </c:pt>
                <c:pt idx="685">
                  <c:v>2.41158882300294E-2</c:v>
                </c:pt>
                <c:pt idx="686">
                  <c:v>2.5721915416662116E-2</c:v>
                </c:pt>
                <c:pt idx="687">
                  <c:v>2.7522663140304302E-2</c:v>
                </c:pt>
                <c:pt idx="688">
                  <c:v>2.7512034439682202E-2</c:v>
                </c:pt>
                <c:pt idx="689">
                  <c:v>2.8697259785294752E-2</c:v>
                </c:pt>
                <c:pt idx="690">
                  <c:v>2.8571270212925451E-2</c:v>
                </c:pt>
                <c:pt idx="691">
                  <c:v>2.887023813617089E-2</c:v>
                </c:pt>
                <c:pt idx="692">
                  <c:v>2.8995602497817474E-2</c:v>
                </c:pt>
                <c:pt idx="693">
                  <c:v>2.8776952625888388E-2</c:v>
                </c:pt>
                <c:pt idx="694">
                  <c:v>2.9469543987163022E-2</c:v>
                </c:pt>
                <c:pt idx="695">
                  <c:v>2.9931016887385933E-2</c:v>
                </c:pt>
                <c:pt idx="696">
                  <c:v>3.0932007786325284E-2</c:v>
                </c:pt>
                <c:pt idx="697">
                  <c:v>3.3400942405059177E-2</c:v>
                </c:pt>
                <c:pt idx="698">
                  <c:v>3.3775399974183898E-2</c:v>
                </c:pt>
                <c:pt idx="699">
                  <c:v>3.5249261671966944E-2</c:v>
                </c:pt>
                <c:pt idx="700">
                  <c:v>3.5083765636468485E-2</c:v>
                </c:pt>
                <c:pt idx="701">
                  <c:v>3.5029814599761157E-2</c:v>
                </c:pt>
                <c:pt idx="702">
                  <c:v>3.384978458049355E-2</c:v>
                </c:pt>
                <c:pt idx="703">
                  <c:v>2.9926355584370519E-2</c:v>
                </c:pt>
                <c:pt idx="704">
                  <c:v>3.0055389612486622E-2</c:v>
                </c:pt>
                <c:pt idx="705">
                  <c:v>3.1438969434311397E-2</c:v>
                </c:pt>
                <c:pt idx="706">
                  <c:v>3.0187494273392641E-2</c:v>
                </c:pt>
                <c:pt idx="707">
                  <c:v>2.83978548560277E-2</c:v>
                </c:pt>
                <c:pt idx="708">
                  <c:v>2.8650289562057243E-2</c:v>
                </c:pt>
                <c:pt idx="709">
                  <c:v>3.1161597785024146E-2</c:v>
                </c:pt>
                <c:pt idx="710">
                  <c:v>3.1384444024701821E-2</c:v>
                </c:pt>
                <c:pt idx="711">
                  <c:v>3.1791027175882641E-2</c:v>
                </c:pt>
                <c:pt idx="712">
                  <c:v>3.1637313686578107E-2</c:v>
                </c:pt>
                <c:pt idx="713">
                  <c:v>3.1492490799856034E-2</c:v>
                </c:pt>
                <c:pt idx="714">
                  <c:v>3.0979128768774011E-2</c:v>
                </c:pt>
                <c:pt idx="715">
                  <c:v>3.1089773503656267E-2</c:v>
                </c:pt>
                <c:pt idx="716">
                  <c:v>2.986590206655565E-2</c:v>
                </c:pt>
                <c:pt idx="717">
                  <c:v>2.7141246078375033E-2</c:v>
                </c:pt>
                <c:pt idx="718">
                  <c:v>2.655686757598456E-2</c:v>
                </c:pt>
                <c:pt idx="719">
                  <c:v>2.3497134543056936E-2</c:v>
                </c:pt>
                <c:pt idx="720">
                  <c:v>2.3281137023472748E-2</c:v>
                </c:pt>
                <c:pt idx="721">
                  <c:v>2.5211982299274068E-2</c:v>
                </c:pt>
                <c:pt idx="722">
                  <c:v>2.4259683579831031E-2</c:v>
                </c:pt>
                <c:pt idx="723">
                  <c:v>2.3956914393968319E-2</c:v>
                </c:pt>
                <c:pt idx="724">
                  <c:v>2.2948016998496485E-2</c:v>
                </c:pt>
                <c:pt idx="725">
                  <c:v>2.3080863138877701E-2</c:v>
                </c:pt>
                <c:pt idx="726">
                  <c:v>2.3058305679711295E-2</c:v>
                </c:pt>
                <c:pt idx="727">
                  <c:v>2.2814703216571995E-2</c:v>
                </c:pt>
                <c:pt idx="728">
                  <c:v>2.2801754843161458E-2</c:v>
                </c:pt>
                <c:pt idx="729">
                  <c:v>2.1287775266910107E-2</c:v>
                </c:pt>
                <c:pt idx="730">
                  <c:v>2.2381635631232376E-2</c:v>
                </c:pt>
                <c:pt idx="731">
                  <c:v>2.2541411962007814E-2</c:v>
                </c:pt>
                <c:pt idx="732">
                  <c:v>2.2529772902242614E-2</c:v>
                </c:pt>
                <c:pt idx="733">
                  <c:v>2.2527689095281387E-2</c:v>
                </c:pt>
                <c:pt idx="734">
                  <c:v>2.3666702541059754E-2</c:v>
                </c:pt>
                <c:pt idx="735">
                  <c:v>2.4732658385105983E-2</c:v>
                </c:pt>
                <c:pt idx="736">
                  <c:v>2.4717457434766058E-2</c:v>
                </c:pt>
                <c:pt idx="737">
                  <c:v>2.4768023433886805E-2</c:v>
                </c:pt>
                <c:pt idx="738">
                  <c:v>2.4309691370514894E-2</c:v>
                </c:pt>
                <c:pt idx="739">
                  <c:v>2.6021721577622701E-2</c:v>
                </c:pt>
                <c:pt idx="740">
                  <c:v>2.4883376362902387E-2</c:v>
                </c:pt>
                <c:pt idx="741">
                  <c:v>2.3168917005934951E-2</c:v>
                </c:pt>
                <c:pt idx="742">
                  <c:v>2.2906538217398232E-2</c:v>
                </c:pt>
                <c:pt idx="743">
                  <c:v>2.3025602419653426E-2</c:v>
                </c:pt>
                <c:pt idx="744">
                  <c:v>2.4141510498790292E-2</c:v>
                </c:pt>
                <c:pt idx="745">
                  <c:v>2.3765386757857766E-2</c:v>
                </c:pt>
                <c:pt idx="746">
                  <c:v>2.3772022264255448E-2</c:v>
                </c:pt>
                <c:pt idx="747">
                  <c:v>2.47932553938921E-2</c:v>
                </c:pt>
                <c:pt idx="748">
                  <c:v>2.5220653849294554E-2</c:v>
                </c:pt>
                <c:pt idx="749">
                  <c:v>2.3032728957985263E-2</c:v>
                </c:pt>
                <c:pt idx="750">
                  <c:v>2.1336684744052509E-2</c:v>
                </c:pt>
                <c:pt idx="751">
                  <c:v>1.9323035396273051E-2</c:v>
                </c:pt>
                <c:pt idx="752">
                  <c:v>1.9166332446699262E-2</c:v>
                </c:pt>
                <c:pt idx="753">
                  <c:v>2.0052827668535934E-2</c:v>
                </c:pt>
                <c:pt idx="754">
                  <c:v>1.930112787217108E-2</c:v>
                </c:pt>
                <c:pt idx="755">
                  <c:v>1.6195026075464584E-2</c:v>
                </c:pt>
                <c:pt idx="756">
                  <c:v>1.7000110057863917E-2</c:v>
                </c:pt>
                <c:pt idx="757">
                  <c:v>1.9211345317967744E-2</c:v>
                </c:pt>
                <c:pt idx="758">
                  <c:v>2.0184002328594117E-2</c:v>
                </c:pt>
                <c:pt idx="759">
                  <c:v>1.8604073521715597E-2</c:v>
                </c:pt>
                <c:pt idx="760">
                  <c:v>1.8521125013776774E-2</c:v>
                </c:pt>
                <c:pt idx="761">
                  <c:v>2.0414047295270351E-2</c:v>
                </c:pt>
                <c:pt idx="762">
                  <c:v>2.0441018717317443E-2</c:v>
                </c:pt>
                <c:pt idx="763">
                  <c:v>2.3049725545024054E-2</c:v>
                </c:pt>
                <c:pt idx="764">
                  <c:v>2.2600385177767669E-2</c:v>
                </c:pt>
                <c:pt idx="765">
                  <c:v>2.253300191554896E-2</c:v>
                </c:pt>
                <c:pt idx="766">
                  <c:v>2.258975497695739E-2</c:v>
                </c:pt>
                <c:pt idx="767">
                  <c:v>2.2297155225203445E-2</c:v>
                </c:pt>
                <c:pt idx="768">
                  <c:v>2.175727794144507E-2</c:v>
                </c:pt>
                <c:pt idx="769">
                  <c:v>2.1750887875336616E-2</c:v>
                </c:pt>
                <c:pt idx="770">
                  <c:v>2.1918216527593539E-2</c:v>
                </c:pt>
                <c:pt idx="771">
                  <c:v>2.1568353360843083E-2</c:v>
                </c:pt>
                <c:pt idx="772">
                  <c:v>2.175927276728214E-2</c:v>
                </c:pt>
                <c:pt idx="773">
                  <c:v>2.2749572770954109E-2</c:v>
                </c:pt>
                <c:pt idx="774">
                  <c:v>2.3452710842446153E-2</c:v>
                </c:pt>
                <c:pt idx="775">
                  <c:v>2.3434564486615191E-2</c:v>
                </c:pt>
                <c:pt idx="776">
                  <c:v>2.6221640951915093E-2</c:v>
                </c:pt>
                <c:pt idx="777">
                  <c:v>2.5516021186018228E-2</c:v>
                </c:pt>
                <c:pt idx="778">
                  <c:v>2.503997974751274E-2</c:v>
                </c:pt>
                <c:pt idx="779">
                  <c:v>2.5517549071771856E-2</c:v>
                </c:pt>
                <c:pt idx="780">
                  <c:v>2.5154360808082633E-2</c:v>
                </c:pt>
                <c:pt idx="781">
                  <c:v>2.3299059440823472E-2</c:v>
                </c:pt>
                <c:pt idx="782">
                  <c:v>2.723540139248002E-2</c:v>
                </c:pt>
                <c:pt idx="783">
                  <c:v>2.517807288100812E-2</c:v>
                </c:pt>
                <c:pt idx="784">
                  <c:v>2.4835054091364606E-2</c:v>
                </c:pt>
                <c:pt idx="785">
                  <c:v>2.4871200735136434E-2</c:v>
                </c:pt>
                <c:pt idx="786">
                  <c:v>2.5019778057101545E-2</c:v>
                </c:pt>
                <c:pt idx="787">
                  <c:v>2.4411218485136946E-2</c:v>
                </c:pt>
                <c:pt idx="788">
                  <c:v>2.4739954403060191E-2</c:v>
                </c:pt>
                <c:pt idx="789">
                  <c:v>2.552230492885044E-2</c:v>
                </c:pt>
                <c:pt idx="790">
                  <c:v>2.6222994636250475E-2</c:v>
                </c:pt>
                <c:pt idx="791">
                  <c:v>2.6190776599707949E-2</c:v>
                </c:pt>
                <c:pt idx="792">
                  <c:v>2.5805794904571293E-2</c:v>
                </c:pt>
                <c:pt idx="793">
                  <c:v>2.5426160697233684E-2</c:v>
                </c:pt>
                <c:pt idx="794">
                  <c:v>2.479500325093215E-2</c:v>
                </c:pt>
                <c:pt idx="795">
                  <c:v>3.1812186060216345E-2</c:v>
                </c:pt>
                <c:pt idx="796">
                  <c:v>2.9510080094998496E-2</c:v>
                </c:pt>
                <c:pt idx="797">
                  <c:v>2.9390551906389336E-2</c:v>
                </c:pt>
                <c:pt idx="798">
                  <c:v>2.9577275045386365E-2</c:v>
                </c:pt>
                <c:pt idx="799">
                  <c:v>2.8726346200475445E-2</c:v>
                </c:pt>
                <c:pt idx="800">
                  <c:v>2.8624455013250314E-2</c:v>
                </c:pt>
                <c:pt idx="801">
                  <c:v>2.8653044880528094E-2</c:v>
                </c:pt>
                <c:pt idx="802">
                  <c:v>3.8691488916406926E-2</c:v>
                </c:pt>
                <c:pt idx="803">
                  <c:v>3.9096097000538413E-2</c:v>
                </c:pt>
                <c:pt idx="804">
                  <c:v>4.4074455086922135E-2</c:v>
                </c:pt>
                <c:pt idx="805">
                  <c:v>4.4113731994137248E-2</c:v>
                </c:pt>
                <c:pt idx="806">
                  <c:v>4.4111846880786634E-2</c:v>
                </c:pt>
                <c:pt idx="807">
                  <c:v>4.3825525589944438E-2</c:v>
                </c:pt>
                <c:pt idx="808">
                  <c:v>4.3261039577731634E-2</c:v>
                </c:pt>
                <c:pt idx="809">
                  <c:v>4.6916249581096234E-2</c:v>
                </c:pt>
                <c:pt idx="810">
                  <c:v>4.5404591649957325E-2</c:v>
                </c:pt>
                <c:pt idx="811">
                  <c:v>4.6783161238942134E-2</c:v>
                </c:pt>
                <c:pt idx="812">
                  <c:v>4.5951529137066481E-2</c:v>
                </c:pt>
                <c:pt idx="813">
                  <c:v>4.8146613236705736E-2</c:v>
                </c:pt>
                <c:pt idx="814">
                  <c:v>4.6842334976930931E-2</c:v>
                </c:pt>
                <c:pt idx="815">
                  <c:v>4.4953771224706458E-2</c:v>
                </c:pt>
                <c:pt idx="816">
                  <c:v>4.571578178510724E-2</c:v>
                </c:pt>
                <c:pt idx="817">
                  <c:v>4.6416627379076238E-2</c:v>
                </c:pt>
                <c:pt idx="818">
                  <c:v>4.589183345565085E-2</c:v>
                </c:pt>
                <c:pt idx="819">
                  <c:v>4.6511484756943285E-2</c:v>
                </c:pt>
                <c:pt idx="820">
                  <c:v>4.6860653545259562E-2</c:v>
                </c:pt>
                <c:pt idx="821">
                  <c:v>4.687115370521272E-2</c:v>
                </c:pt>
                <c:pt idx="822">
                  <c:v>3.9503460503337195E-2</c:v>
                </c:pt>
                <c:pt idx="823">
                  <c:v>3.9084643200947407E-2</c:v>
                </c:pt>
                <c:pt idx="824">
                  <c:v>3.3551350192118481E-2</c:v>
                </c:pt>
                <c:pt idx="825">
                  <c:v>3.3443361621602045E-2</c:v>
                </c:pt>
                <c:pt idx="826">
                  <c:v>3.3580554101255988E-2</c:v>
                </c:pt>
                <c:pt idx="827">
                  <c:v>3.657473788977799E-2</c:v>
                </c:pt>
                <c:pt idx="828">
                  <c:v>3.6532014012676972E-2</c:v>
                </c:pt>
                <c:pt idx="829">
                  <c:v>2.8842810972187622E-2</c:v>
                </c:pt>
                <c:pt idx="830">
                  <c:v>2.8698224322720033E-2</c:v>
                </c:pt>
                <c:pt idx="831">
                  <c:v>2.7897097113131548E-2</c:v>
                </c:pt>
                <c:pt idx="832">
                  <c:v>2.7992762233713078E-2</c:v>
                </c:pt>
                <c:pt idx="833">
                  <c:v>2.69008759256627E-2</c:v>
                </c:pt>
                <c:pt idx="834">
                  <c:v>2.5586397975479482E-2</c:v>
                </c:pt>
                <c:pt idx="835">
                  <c:v>2.5597369715969365E-2</c:v>
                </c:pt>
                <c:pt idx="836">
                  <c:v>2.5748625084743716E-2</c:v>
                </c:pt>
                <c:pt idx="837">
                  <c:v>2.6888760559399743E-2</c:v>
                </c:pt>
                <c:pt idx="838">
                  <c:v>2.6951709703434537E-2</c:v>
                </c:pt>
                <c:pt idx="839">
                  <c:v>2.6521422175696471E-2</c:v>
                </c:pt>
                <c:pt idx="840">
                  <c:v>2.630709134838331E-2</c:v>
                </c:pt>
                <c:pt idx="841">
                  <c:v>2.6940029780731515E-2</c:v>
                </c:pt>
                <c:pt idx="842">
                  <c:v>2.2798765589067248E-2</c:v>
                </c:pt>
                <c:pt idx="843">
                  <c:v>2.2853900079862381E-2</c:v>
                </c:pt>
                <c:pt idx="844">
                  <c:v>2.253165465758946E-2</c:v>
                </c:pt>
                <c:pt idx="845">
                  <c:v>2.2278935599227046E-2</c:v>
                </c:pt>
                <c:pt idx="846">
                  <c:v>2.2909937234892409E-2</c:v>
                </c:pt>
                <c:pt idx="847">
                  <c:v>1.8304429757488899E-2</c:v>
                </c:pt>
                <c:pt idx="848">
                  <c:v>1.8390982062198538E-2</c:v>
                </c:pt>
                <c:pt idx="849">
                  <c:v>1.8610298916905438E-2</c:v>
                </c:pt>
                <c:pt idx="850">
                  <c:v>1.8281434680315362E-2</c:v>
                </c:pt>
                <c:pt idx="851">
                  <c:v>1.9205098117174468E-2</c:v>
                </c:pt>
                <c:pt idx="852">
                  <c:v>1.926030323552487E-2</c:v>
                </c:pt>
                <c:pt idx="853">
                  <c:v>2.1304630615791197E-2</c:v>
                </c:pt>
                <c:pt idx="854">
                  <c:v>2.1899682355627524E-2</c:v>
                </c:pt>
                <c:pt idx="855">
                  <c:v>2.1864418246606482E-2</c:v>
                </c:pt>
                <c:pt idx="856">
                  <c:v>2.4597460642413901E-2</c:v>
                </c:pt>
                <c:pt idx="857">
                  <c:v>2.3395336461817413E-2</c:v>
                </c:pt>
                <c:pt idx="858">
                  <c:v>2.3354426286661137E-2</c:v>
                </c:pt>
                <c:pt idx="859">
                  <c:v>2.3451875227374179E-2</c:v>
                </c:pt>
                <c:pt idx="860">
                  <c:v>2.3301178855579995E-2</c:v>
                </c:pt>
                <c:pt idx="861">
                  <c:v>2.3010514223392411E-2</c:v>
                </c:pt>
                <c:pt idx="862">
                  <c:v>2.2924570840331126E-2</c:v>
                </c:pt>
                <c:pt idx="863">
                  <c:v>2.3229254209551329E-2</c:v>
                </c:pt>
                <c:pt idx="864">
                  <c:v>2.3260505884266754E-2</c:v>
                </c:pt>
                <c:pt idx="865">
                  <c:v>2.3881281369899664E-2</c:v>
                </c:pt>
                <c:pt idx="866">
                  <c:v>2.272022054838695E-2</c:v>
                </c:pt>
                <c:pt idx="867">
                  <c:v>2.3916149582397527E-2</c:v>
                </c:pt>
                <c:pt idx="868">
                  <c:v>2.3732099562554079E-2</c:v>
                </c:pt>
                <c:pt idx="869">
                  <c:v>2.358820380106752E-2</c:v>
                </c:pt>
                <c:pt idx="870">
                  <c:v>2.3233484382783606E-2</c:v>
                </c:pt>
                <c:pt idx="871">
                  <c:v>2.1878913702903513E-2</c:v>
                </c:pt>
                <c:pt idx="872">
                  <c:v>2.1632802327152055E-2</c:v>
                </c:pt>
                <c:pt idx="873">
                  <c:v>1.8064841674839485E-2</c:v>
                </c:pt>
                <c:pt idx="874">
                  <c:v>1.7796456937344409E-2</c:v>
                </c:pt>
                <c:pt idx="875">
                  <c:v>1.8651279022378595E-2</c:v>
                </c:pt>
                <c:pt idx="876">
                  <c:v>1.5047971424306703E-2</c:v>
                </c:pt>
                <c:pt idx="877">
                  <c:v>1.4976158048288028E-2</c:v>
                </c:pt>
                <c:pt idx="878">
                  <c:v>1.5655067650904252E-2</c:v>
                </c:pt>
                <c:pt idx="879">
                  <c:v>1.6760590450133128E-2</c:v>
                </c:pt>
                <c:pt idx="880">
                  <c:v>1.8029035519017102E-2</c:v>
                </c:pt>
                <c:pt idx="881">
                  <c:v>1.8027032720293174E-2</c:v>
                </c:pt>
                <c:pt idx="882">
                  <c:v>1.9388544879802721E-2</c:v>
                </c:pt>
                <c:pt idx="883">
                  <c:v>1.8809321675227652E-2</c:v>
                </c:pt>
                <c:pt idx="884">
                  <c:v>2.1348652116864628E-2</c:v>
                </c:pt>
                <c:pt idx="885">
                  <c:v>2.177310450743471E-2</c:v>
                </c:pt>
                <c:pt idx="886">
                  <c:v>2.3443924269704694E-2</c:v>
                </c:pt>
                <c:pt idx="887">
                  <c:v>2.1699554932223388E-2</c:v>
                </c:pt>
                <c:pt idx="888">
                  <c:v>2.4641900092741944E-2</c:v>
                </c:pt>
                <c:pt idx="889">
                  <c:v>2.4507355274961475E-2</c:v>
                </c:pt>
                <c:pt idx="890">
                  <c:v>2.5295537680411845E-2</c:v>
                </c:pt>
                <c:pt idx="891">
                  <c:v>2.5068115192982608E-2</c:v>
                </c:pt>
                <c:pt idx="892">
                  <c:v>2.4635425262537577E-2</c:v>
                </c:pt>
                <c:pt idx="893">
                  <c:v>2.4549348938640799E-2</c:v>
                </c:pt>
                <c:pt idx="894">
                  <c:v>2.44697882009299E-2</c:v>
                </c:pt>
                <c:pt idx="895">
                  <c:v>2.4650008170278521E-2</c:v>
                </c:pt>
                <c:pt idx="896">
                  <c:v>2.5603152546550444E-2</c:v>
                </c:pt>
                <c:pt idx="897">
                  <c:v>2.9214529903888869E-2</c:v>
                </c:pt>
                <c:pt idx="898">
                  <c:v>3.0025596417255201E-2</c:v>
                </c:pt>
                <c:pt idx="899">
                  <c:v>2.9315188031151729E-2</c:v>
                </c:pt>
                <c:pt idx="900">
                  <c:v>2.8391935683803188E-2</c:v>
                </c:pt>
                <c:pt idx="901">
                  <c:v>2.8307493662934682E-2</c:v>
                </c:pt>
                <c:pt idx="902">
                  <c:v>2.7556089992016478E-2</c:v>
                </c:pt>
                <c:pt idx="903">
                  <c:v>2.7701533133115623E-2</c:v>
                </c:pt>
                <c:pt idx="904">
                  <c:v>2.5825020148089413E-2</c:v>
                </c:pt>
                <c:pt idx="905">
                  <c:v>2.5760242256611755E-2</c:v>
                </c:pt>
                <c:pt idx="906">
                  <c:v>2.3744111545303828E-2</c:v>
                </c:pt>
                <c:pt idx="907">
                  <c:v>2.3932662989813586E-2</c:v>
                </c:pt>
                <c:pt idx="908">
                  <c:v>2.1848562216639094E-2</c:v>
                </c:pt>
                <c:pt idx="909">
                  <c:v>2.2153743696042109E-2</c:v>
                </c:pt>
                <c:pt idx="910">
                  <c:v>2.0863271528178157E-2</c:v>
                </c:pt>
                <c:pt idx="911">
                  <c:v>2.2100300533763943E-2</c:v>
                </c:pt>
                <c:pt idx="912">
                  <c:v>2.3111979697579773E-2</c:v>
                </c:pt>
                <c:pt idx="913">
                  <c:v>2.6380407304974245E-2</c:v>
                </c:pt>
                <c:pt idx="914">
                  <c:v>2.6870365429008829E-2</c:v>
                </c:pt>
                <c:pt idx="915">
                  <c:v>2.6636835443900053E-2</c:v>
                </c:pt>
                <c:pt idx="916">
                  <c:v>2.6065973712393047E-2</c:v>
                </c:pt>
                <c:pt idx="917">
                  <c:v>2.2293009948876157E-2</c:v>
                </c:pt>
                <c:pt idx="918">
                  <c:v>2.0797775099820649E-2</c:v>
                </c:pt>
                <c:pt idx="919">
                  <c:v>2.0765744939702069E-2</c:v>
                </c:pt>
                <c:pt idx="920">
                  <c:v>2.2454364555645746E-2</c:v>
                </c:pt>
                <c:pt idx="921">
                  <c:v>2.3667053469494492E-2</c:v>
                </c:pt>
                <c:pt idx="922">
                  <c:v>2.3669840627689689E-2</c:v>
                </c:pt>
                <c:pt idx="923">
                  <c:v>2.3537251312241308E-2</c:v>
                </c:pt>
                <c:pt idx="924">
                  <c:v>2.3393562038336802E-2</c:v>
                </c:pt>
                <c:pt idx="925">
                  <c:v>2.8711332850968066E-2</c:v>
                </c:pt>
                <c:pt idx="926">
                  <c:v>2.8947111610303146E-2</c:v>
                </c:pt>
                <c:pt idx="927">
                  <c:v>2.8927340417204409E-2</c:v>
                </c:pt>
                <c:pt idx="928">
                  <c:v>2.8710581120466403E-2</c:v>
                </c:pt>
                <c:pt idx="929">
                  <c:v>2.8474214861522393E-2</c:v>
                </c:pt>
                <c:pt idx="930">
                  <c:v>3.0169037913454242E-2</c:v>
                </c:pt>
                <c:pt idx="931">
                  <c:v>2.9754434015345957E-2</c:v>
                </c:pt>
                <c:pt idx="932">
                  <c:v>3.0145116821878978E-2</c:v>
                </c:pt>
                <c:pt idx="933">
                  <c:v>2.805101733760744E-2</c:v>
                </c:pt>
                <c:pt idx="934">
                  <c:v>2.8701595702415109E-2</c:v>
                </c:pt>
                <c:pt idx="935">
                  <c:v>2.7919042633348691E-2</c:v>
                </c:pt>
                <c:pt idx="936">
                  <c:v>2.8213878746709393E-2</c:v>
                </c:pt>
                <c:pt idx="937">
                  <c:v>2.859119278138186E-2</c:v>
                </c:pt>
                <c:pt idx="938">
                  <c:v>2.8590722984448359E-2</c:v>
                </c:pt>
                <c:pt idx="939">
                  <c:v>2.859113431886447E-2</c:v>
                </c:pt>
                <c:pt idx="940">
                  <c:v>2.9467316393507713E-2</c:v>
                </c:pt>
                <c:pt idx="941">
                  <c:v>2.9193040596550233E-2</c:v>
                </c:pt>
                <c:pt idx="942">
                  <c:v>3.0442991706786264E-2</c:v>
                </c:pt>
                <c:pt idx="943">
                  <c:v>3.030073798678571E-2</c:v>
                </c:pt>
                <c:pt idx="944">
                  <c:v>3.026995116899971E-2</c:v>
                </c:pt>
                <c:pt idx="945">
                  <c:v>2.5924619083412422E-2</c:v>
                </c:pt>
                <c:pt idx="946">
                  <c:v>2.6107985219837582E-2</c:v>
                </c:pt>
                <c:pt idx="947">
                  <c:v>2.6385132211894206E-2</c:v>
                </c:pt>
                <c:pt idx="948">
                  <c:v>2.6629849159997287E-2</c:v>
                </c:pt>
                <c:pt idx="949">
                  <c:v>2.673782758611868E-2</c:v>
                </c:pt>
                <c:pt idx="950">
                  <c:v>2.4782778456355539E-2</c:v>
                </c:pt>
                <c:pt idx="951">
                  <c:v>2.5710881715035317E-2</c:v>
                </c:pt>
                <c:pt idx="952">
                  <c:v>2.3104754295567013E-2</c:v>
                </c:pt>
                <c:pt idx="953">
                  <c:v>2.1279651103058021E-2</c:v>
                </c:pt>
                <c:pt idx="954">
                  <c:v>2.0630529764968736E-2</c:v>
                </c:pt>
                <c:pt idx="955">
                  <c:v>2.3239242861619117E-2</c:v>
                </c:pt>
                <c:pt idx="956">
                  <c:v>2.3408685554874853E-2</c:v>
                </c:pt>
                <c:pt idx="957">
                  <c:v>2.3728197056570952E-2</c:v>
                </c:pt>
                <c:pt idx="958">
                  <c:v>2.3728261601121129E-2</c:v>
                </c:pt>
                <c:pt idx="959">
                  <c:v>2.3195893025419429E-2</c:v>
                </c:pt>
                <c:pt idx="960">
                  <c:v>2.2394561976566817E-2</c:v>
                </c:pt>
                <c:pt idx="961">
                  <c:v>2.2330226870804812E-2</c:v>
                </c:pt>
                <c:pt idx="962">
                  <c:v>2.1541542442895124E-2</c:v>
                </c:pt>
                <c:pt idx="963">
                  <c:v>2.1590945239737144E-2</c:v>
                </c:pt>
                <c:pt idx="964">
                  <c:v>2.1691631345581223E-2</c:v>
                </c:pt>
                <c:pt idx="965">
                  <c:v>2.5423060010657476E-2</c:v>
                </c:pt>
                <c:pt idx="966">
                  <c:v>2.5582496116749683E-2</c:v>
                </c:pt>
                <c:pt idx="967">
                  <c:v>2.5082860770856519E-2</c:v>
                </c:pt>
                <c:pt idx="968">
                  <c:v>2.5388460717781693E-2</c:v>
                </c:pt>
                <c:pt idx="969">
                  <c:v>2.5073981628895813E-2</c:v>
                </c:pt>
                <c:pt idx="970">
                  <c:v>2.6392578569908301E-2</c:v>
                </c:pt>
                <c:pt idx="971">
                  <c:v>2.5564938350478031E-2</c:v>
                </c:pt>
                <c:pt idx="972">
                  <c:v>2.5698648957972362E-2</c:v>
                </c:pt>
                <c:pt idx="973">
                  <c:v>2.6439196116756335E-2</c:v>
                </c:pt>
                <c:pt idx="974">
                  <c:v>2.6516092484061528E-2</c:v>
                </c:pt>
                <c:pt idx="975">
                  <c:v>2.3895871415766771E-2</c:v>
                </c:pt>
                <c:pt idx="976">
                  <c:v>2.3540137820166021E-2</c:v>
                </c:pt>
                <c:pt idx="977">
                  <c:v>2.2447500028397373E-2</c:v>
                </c:pt>
                <c:pt idx="978">
                  <c:v>2.3196530495142059E-2</c:v>
                </c:pt>
                <c:pt idx="979">
                  <c:v>2.4232566105957087E-2</c:v>
                </c:pt>
                <c:pt idx="980">
                  <c:v>2.4881147068148417E-2</c:v>
                </c:pt>
                <c:pt idx="981">
                  <c:v>2.4844145998520521E-2</c:v>
                </c:pt>
                <c:pt idx="982">
                  <c:v>2.3165881346462389E-2</c:v>
                </c:pt>
                <c:pt idx="983">
                  <c:v>2.3124443181084354E-2</c:v>
                </c:pt>
                <c:pt idx="984">
                  <c:v>2.3140526004458536E-2</c:v>
                </c:pt>
                <c:pt idx="985">
                  <c:v>2.0208500639966754E-2</c:v>
                </c:pt>
                <c:pt idx="986">
                  <c:v>1.7873794849008237E-2</c:v>
                </c:pt>
                <c:pt idx="987">
                  <c:v>1.7146475780117472E-2</c:v>
                </c:pt>
                <c:pt idx="988">
                  <c:v>1.7551414064050919E-2</c:v>
                </c:pt>
                <c:pt idx="989">
                  <c:v>1.9205413356282678E-2</c:v>
                </c:pt>
                <c:pt idx="990">
                  <c:v>1.8475940389466337E-2</c:v>
                </c:pt>
                <c:pt idx="991">
                  <c:v>1.8251805380542534E-2</c:v>
                </c:pt>
                <c:pt idx="992">
                  <c:v>1.8257972598207672E-2</c:v>
                </c:pt>
                <c:pt idx="993">
                  <c:v>1.7776189512072087E-2</c:v>
                </c:pt>
                <c:pt idx="994">
                  <c:v>1.8020971667057503E-2</c:v>
                </c:pt>
                <c:pt idx="995">
                  <c:v>1.7467997128313678E-2</c:v>
                </c:pt>
                <c:pt idx="996">
                  <c:v>1.7397067005058869E-2</c:v>
                </c:pt>
                <c:pt idx="997">
                  <c:v>1.9356339907333514E-2</c:v>
                </c:pt>
                <c:pt idx="998">
                  <c:v>1.8990334037097257E-2</c:v>
                </c:pt>
                <c:pt idx="999">
                  <c:v>1.7252306491000059E-2</c:v>
                </c:pt>
                <c:pt idx="1000">
                  <c:v>1.6214258652892947E-2</c:v>
                </c:pt>
                <c:pt idx="1001">
                  <c:v>1.5927870732516867E-2</c:v>
                </c:pt>
                <c:pt idx="1002">
                  <c:v>1.6181123854723475E-2</c:v>
                </c:pt>
                <c:pt idx="1003">
                  <c:v>1.6279947525113317E-2</c:v>
                </c:pt>
                <c:pt idx="1004">
                  <c:v>1.6339342977162184E-2</c:v>
                </c:pt>
                <c:pt idx="1005">
                  <c:v>1.7031916786275018E-2</c:v>
                </c:pt>
                <c:pt idx="1006">
                  <c:v>1.719194856529788E-2</c:v>
                </c:pt>
                <c:pt idx="1007">
                  <c:v>2.3171881258502069E-2</c:v>
                </c:pt>
                <c:pt idx="1008">
                  <c:v>2.303830849645792E-2</c:v>
                </c:pt>
                <c:pt idx="1009">
                  <c:v>2.182192774033517E-2</c:v>
                </c:pt>
                <c:pt idx="1010">
                  <c:v>2.1951529912321896E-2</c:v>
                </c:pt>
                <c:pt idx="1011">
                  <c:v>2.1994320735457418E-2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6-4B8E-90F0-969CAE868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678848"/>
        <c:axId val="1772684608"/>
      </c:lineChart>
      <c:dateAx>
        <c:axId val="17726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684608"/>
        <c:crosses val="autoZero"/>
        <c:auto val="1"/>
        <c:lblOffset val="100"/>
        <c:baseTimeUnit val="days"/>
        <c:majorUnit val="6"/>
        <c:majorTimeUnit val="months"/>
      </c:dateAx>
      <c:valAx>
        <c:axId val="17726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Realised volatility</a:t>
                </a:r>
              </a:p>
            </c:rich>
          </c:tx>
          <c:layout>
            <c:manualLayout>
              <c:xMode val="edge"/>
              <c:yMode val="edge"/>
              <c:x val="2.2538472589600362E-2"/>
              <c:y val="0.39243155986108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67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081914854533583E-2"/>
          <c:y val="8.2353587027993988E-2"/>
          <c:w val="0.9083111816383681"/>
          <c:h val="0.866137635423006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Index!$B$24:$B$1035</c15:sqref>
                  </c15:fullRef>
                </c:ext>
              </c:extLst>
              <c:f>Index!$B$25:$B$1035</c:f>
              <c:numCache>
                <c:formatCode>yyyy\-mm\-dd;@</c:formatCode>
                <c:ptCount val="1011"/>
                <c:pt idx="0">
                  <c:v>41744</c:v>
                </c:pt>
                <c:pt idx="1">
                  <c:v>41745</c:v>
                </c:pt>
                <c:pt idx="2">
                  <c:v>41746</c:v>
                </c:pt>
                <c:pt idx="3">
                  <c:v>41751</c:v>
                </c:pt>
                <c:pt idx="4">
                  <c:v>41752</c:v>
                </c:pt>
                <c:pt idx="5">
                  <c:v>41753</c:v>
                </c:pt>
                <c:pt idx="6">
                  <c:v>41754</c:v>
                </c:pt>
                <c:pt idx="7">
                  <c:v>41757</c:v>
                </c:pt>
                <c:pt idx="8">
                  <c:v>41758</c:v>
                </c:pt>
                <c:pt idx="9">
                  <c:v>41759</c:v>
                </c:pt>
                <c:pt idx="10">
                  <c:v>41761</c:v>
                </c:pt>
                <c:pt idx="11">
                  <c:v>41764</c:v>
                </c:pt>
                <c:pt idx="12">
                  <c:v>41765</c:v>
                </c:pt>
                <c:pt idx="13">
                  <c:v>41766</c:v>
                </c:pt>
                <c:pt idx="14">
                  <c:v>41767</c:v>
                </c:pt>
                <c:pt idx="15">
                  <c:v>41768</c:v>
                </c:pt>
                <c:pt idx="16">
                  <c:v>41771</c:v>
                </c:pt>
                <c:pt idx="17">
                  <c:v>41772</c:v>
                </c:pt>
                <c:pt idx="18">
                  <c:v>41773</c:v>
                </c:pt>
                <c:pt idx="19">
                  <c:v>41774</c:v>
                </c:pt>
                <c:pt idx="20">
                  <c:v>41775</c:v>
                </c:pt>
                <c:pt idx="21">
                  <c:v>41778</c:v>
                </c:pt>
                <c:pt idx="22">
                  <c:v>41779</c:v>
                </c:pt>
                <c:pt idx="23">
                  <c:v>41780</c:v>
                </c:pt>
                <c:pt idx="24">
                  <c:v>41781</c:v>
                </c:pt>
                <c:pt idx="25">
                  <c:v>41782</c:v>
                </c:pt>
                <c:pt idx="26">
                  <c:v>41785</c:v>
                </c:pt>
                <c:pt idx="27">
                  <c:v>41786</c:v>
                </c:pt>
                <c:pt idx="28">
                  <c:v>41787</c:v>
                </c:pt>
                <c:pt idx="29">
                  <c:v>41789</c:v>
                </c:pt>
                <c:pt idx="30">
                  <c:v>41792</c:v>
                </c:pt>
                <c:pt idx="31">
                  <c:v>41793</c:v>
                </c:pt>
                <c:pt idx="32">
                  <c:v>41794</c:v>
                </c:pt>
                <c:pt idx="33">
                  <c:v>41795</c:v>
                </c:pt>
                <c:pt idx="34">
                  <c:v>41796</c:v>
                </c:pt>
                <c:pt idx="35">
                  <c:v>41800</c:v>
                </c:pt>
                <c:pt idx="36">
                  <c:v>41801</c:v>
                </c:pt>
                <c:pt idx="37">
                  <c:v>41802</c:v>
                </c:pt>
                <c:pt idx="38">
                  <c:v>41803</c:v>
                </c:pt>
                <c:pt idx="39">
                  <c:v>41806</c:v>
                </c:pt>
                <c:pt idx="40">
                  <c:v>41807</c:v>
                </c:pt>
                <c:pt idx="41">
                  <c:v>41808</c:v>
                </c:pt>
                <c:pt idx="42">
                  <c:v>41809</c:v>
                </c:pt>
                <c:pt idx="43">
                  <c:v>41810</c:v>
                </c:pt>
                <c:pt idx="44">
                  <c:v>41814</c:v>
                </c:pt>
                <c:pt idx="45">
                  <c:v>41815</c:v>
                </c:pt>
                <c:pt idx="46">
                  <c:v>41816</c:v>
                </c:pt>
                <c:pt idx="47">
                  <c:v>41817</c:v>
                </c:pt>
                <c:pt idx="48">
                  <c:v>41820</c:v>
                </c:pt>
                <c:pt idx="49">
                  <c:v>41821</c:v>
                </c:pt>
                <c:pt idx="50">
                  <c:v>41822</c:v>
                </c:pt>
                <c:pt idx="51">
                  <c:v>41823</c:v>
                </c:pt>
                <c:pt idx="52">
                  <c:v>41824</c:v>
                </c:pt>
                <c:pt idx="53">
                  <c:v>41827</c:v>
                </c:pt>
                <c:pt idx="54">
                  <c:v>41828</c:v>
                </c:pt>
                <c:pt idx="55">
                  <c:v>41829</c:v>
                </c:pt>
                <c:pt idx="56">
                  <c:v>41830</c:v>
                </c:pt>
                <c:pt idx="57">
                  <c:v>41831</c:v>
                </c:pt>
                <c:pt idx="58">
                  <c:v>41834</c:v>
                </c:pt>
                <c:pt idx="59">
                  <c:v>41835</c:v>
                </c:pt>
                <c:pt idx="60">
                  <c:v>41836</c:v>
                </c:pt>
                <c:pt idx="61">
                  <c:v>41837</c:v>
                </c:pt>
                <c:pt idx="62">
                  <c:v>41838</c:v>
                </c:pt>
                <c:pt idx="63">
                  <c:v>41841</c:v>
                </c:pt>
                <c:pt idx="64">
                  <c:v>41842</c:v>
                </c:pt>
                <c:pt idx="65">
                  <c:v>41843</c:v>
                </c:pt>
                <c:pt idx="66">
                  <c:v>41844</c:v>
                </c:pt>
                <c:pt idx="67">
                  <c:v>41845</c:v>
                </c:pt>
                <c:pt idx="68">
                  <c:v>41848</c:v>
                </c:pt>
                <c:pt idx="69">
                  <c:v>41849</c:v>
                </c:pt>
                <c:pt idx="70">
                  <c:v>41850</c:v>
                </c:pt>
                <c:pt idx="71">
                  <c:v>41851</c:v>
                </c:pt>
                <c:pt idx="72">
                  <c:v>41852</c:v>
                </c:pt>
                <c:pt idx="73">
                  <c:v>41855</c:v>
                </c:pt>
                <c:pt idx="74">
                  <c:v>41856</c:v>
                </c:pt>
                <c:pt idx="75">
                  <c:v>41857</c:v>
                </c:pt>
                <c:pt idx="76">
                  <c:v>41858</c:v>
                </c:pt>
                <c:pt idx="77">
                  <c:v>41859</c:v>
                </c:pt>
                <c:pt idx="78">
                  <c:v>41862</c:v>
                </c:pt>
                <c:pt idx="79">
                  <c:v>41863</c:v>
                </c:pt>
                <c:pt idx="80">
                  <c:v>41864</c:v>
                </c:pt>
                <c:pt idx="81">
                  <c:v>41865</c:v>
                </c:pt>
                <c:pt idx="82">
                  <c:v>41869</c:v>
                </c:pt>
                <c:pt idx="83">
                  <c:v>41870</c:v>
                </c:pt>
                <c:pt idx="84">
                  <c:v>41871</c:v>
                </c:pt>
                <c:pt idx="85">
                  <c:v>41872</c:v>
                </c:pt>
                <c:pt idx="86">
                  <c:v>41873</c:v>
                </c:pt>
                <c:pt idx="87">
                  <c:v>41876</c:v>
                </c:pt>
                <c:pt idx="88">
                  <c:v>41877</c:v>
                </c:pt>
                <c:pt idx="89">
                  <c:v>41878</c:v>
                </c:pt>
                <c:pt idx="90">
                  <c:v>41879</c:v>
                </c:pt>
                <c:pt idx="91">
                  <c:v>41880</c:v>
                </c:pt>
                <c:pt idx="92">
                  <c:v>41883</c:v>
                </c:pt>
                <c:pt idx="93">
                  <c:v>41884</c:v>
                </c:pt>
                <c:pt idx="94">
                  <c:v>41885</c:v>
                </c:pt>
                <c:pt idx="95">
                  <c:v>41886</c:v>
                </c:pt>
                <c:pt idx="96">
                  <c:v>41887</c:v>
                </c:pt>
                <c:pt idx="97">
                  <c:v>41890</c:v>
                </c:pt>
                <c:pt idx="98">
                  <c:v>41891</c:v>
                </c:pt>
                <c:pt idx="99">
                  <c:v>41892</c:v>
                </c:pt>
                <c:pt idx="100">
                  <c:v>41893</c:v>
                </c:pt>
                <c:pt idx="101">
                  <c:v>41894</c:v>
                </c:pt>
                <c:pt idx="102">
                  <c:v>41897</c:v>
                </c:pt>
                <c:pt idx="103">
                  <c:v>41898</c:v>
                </c:pt>
                <c:pt idx="104">
                  <c:v>41899</c:v>
                </c:pt>
                <c:pt idx="105">
                  <c:v>41900</c:v>
                </c:pt>
                <c:pt idx="106">
                  <c:v>41901</c:v>
                </c:pt>
                <c:pt idx="107">
                  <c:v>41904</c:v>
                </c:pt>
                <c:pt idx="108">
                  <c:v>41905</c:v>
                </c:pt>
                <c:pt idx="109">
                  <c:v>41906</c:v>
                </c:pt>
                <c:pt idx="110">
                  <c:v>41907</c:v>
                </c:pt>
                <c:pt idx="111">
                  <c:v>41908</c:v>
                </c:pt>
                <c:pt idx="112">
                  <c:v>41911</c:v>
                </c:pt>
                <c:pt idx="113">
                  <c:v>41912</c:v>
                </c:pt>
                <c:pt idx="114">
                  <c:v>41913</c:v>
                </c:pt>
                <c:pt idx="115">
                  <c:v>41914</c:v>
                </c:pt>
                <c:pt idx="116">
                  <c:v>41915</c:v>
                </c:pt>
                <c:pt idx="117">
                  <c:v>41918</c:v>
                </c:pt>
                <c:pt idx="118">
                  <c:v>41919</c:v>
                </c:pt>
                <c:pt idx="119">
                  <c:v>41920</c:v>
                </c:pt>
                <c:pt idx="120">
                  <c:v>41921</c:v>
                </c:pt>
                <c:pt idx="121">
                  <c:v>41922</c:v>
                </c:pt>
                <c:pt idx="122">
                  <c:v>41925</c:v>
                </c:pt>
                <c:pt idx="123">
                  <c:v>41926</c:v>
                </c:pt>
                <c:pt idx="124">
                  <c:v>41927</c:v>
                </c:pt>
                <c:pt idx="125">
                  <c:v>41928</c:v>
                </c:pt>
                <c:pt idx="126">
                  <c:v>41929</c:v>
                </c:pt>
                <c:pt idx="127">
                  <c:v>41932</c:v>
                </c:pt>
                <c:pt idx="128">
                  <c:v>41933</c:v>
                </c:pt>
                <c:pt idx="129">
                  <c:v>41934</c:v>
                </c:pt>
                <c:pt idx="130">
                  <c:v>41935</c:v>
                </c:pt>
                <c:pt idx="131">
                  <c:v>41936</c:v>
                </c:pt>
                <c:pt idx="132">
                  <c:v>41939</c:v>
                </c:pt>
                <c:pt idx="133">
                  <c:v>41940</c:v>
                </c:pt>
                <c:pt idx="134">
                  <c:v>41941</c:v>
                </c:pt>
                <c:pt idx="135">
                  <c:v>41942</c:v>
                </c:pt>
                <c:pt idx="136">
                  <c:v>41943</c:v>
                </c:pt>
                <c:pt idx="137">
                  <c:v>41946</c:v>
                </c:pt>
                <c:pt idx="138">
                  <c:v>41947</c:v>
                </c:pt>
                <c:pt idx="139">
                  <c:v>41948</c:v>
                </c:pt>
                <c:pt idx="140">
                  <c:v>41949</c:v>
                </c:pt>
                <c:pt idx="141">
                  <c:v>41950</c:v>
                </c:pt>
                <c:pt idx="142">
                  <c:v>41953</c:v>
                </c:pt>
                <c:pt idx="143">
                  <c:v>41954</c:v>
                </c:pt>
                <c:pt idx="144">
                  <c:v>41955</c:v>
                </c:pt>
                <c:pt idx="145">
                  <c:v>41956</c:v>
                </c:pt>
                <c:pt idx="146">
                  <c:v>41957</c:v>
                </c:pt>
                <c:pt idx="147">
                  <c:v>41960</c:v>
                </c:pt>
                <c:pt idx="148">
                  <c:v>41961</c:v>
                </c:pt>
                <c:pt idx="149">
                  <c:v>41962</c:v>
                </c:pt>
                <c:pt idx="150">
                  <c:v>41963</c:v>
                </c:pt>
                <c:pt idx="151">
                  <c:v>41964</c:v>
                </c:pt>
                <c:pt idx="152">
                  <c:v>41967</c:v>
                </c:pt>
                <c:pt idx="153">
                  <c:v>41968</c:v>
                </c:pt>
                <c:pt idx="154">
                  <c:v>41969</c:v>
                </c:pt>
                <c:pt idx="155">
                  <c:v>41970</c:v>
                </c:pt>
                <c:pt idx="156">
                  <c:v>41971</c:v>
                </c:pt>
                <c:pt idx="157">
                  <c:v>41974</c:v>
                </c:pt>
                <c:pt idx="158">
                  <c:v>41975</c:v>
                </c:pt>
                <c:pt idx="159">
                  <c:v>41976</c:v>
                </c:pt>
                <c:pt idx="160">
                  <c:v>41977</c:v>
                </c:pt>
                <c:pt idx="161">
                  <c:v>41978</c:v>
                </c:pt>
                <c:pt idx="162">
                  <c:v>41981</c:v>
                </c:pt>
                <c:pt idx="163">
                  <c:v>41982</c:v>
                </c:pt>
                <c:pt idx="164">
                  <c:v>41983</c:v>
                </c:pt>
                <c:pt idx="165">
                  <c:v>41984</c:v>
                </c:pt>
                <c:pt idx="166">
                  <c:v>41985</c:v>
                </c:pt>
                <c:pt idx="167">
                  <c:v>41988</c:v>
                </c:pt>
                <c:pt idx="168">
                  <c:v>41989</c:v>
                </c:pt>
                <c:pt idx="169">
                  <c:v>41990</c:v>
                </c:pt>
                <c:pt idx="170">
                  <c:v>41991</c:v>
                </c:pt>
                <c:pt idx="171">
                  <c:v>41992</c:v>
                </c:pt>
                <c:pt idx="172">
                  <c:v>41995</c:v>
                </c:pt>
                <c:pt idx="173">
                  <c:v>41996</c:v>
                </c:pt>
                <c:pt idx="174">
                  <c:v>42002</c:v>
                </c:pt>
                <c:pt idx="175">
                  <c:v>42003</c:v>
                </c:pt>
                <c:pt idx="176">
                  <c:v>42004</c:v>
                </c:pt>
                <c:pt idx="177">
                  <c:v>42006</c:v>
                </c:pt>
                <c:pt idx="178">
                  <c:v>42009</c:v>
                </c:pt>
                <c:pt idx="179">
                  <c:v>42010</c:v>
                </c:pt>
                <c:pt idx="180">
                  <c:v>42011</c:v>
                </c:pt>
                <c:pt idx="181">
                  <c:v>42012</c:v>
                </c:pt>
                <c:pt idx="182">
                  <c:v>42013</c:v>
                </c:pt>
                <c:pt idx="183">
                  <c:v>42016</c:v>
                </c:pt>
                <c:pt idx="184">
                  <c:v>42017</c:v>
                </c:pt>
                <c:pt idx="185">
                  <c:v>42018</c:v>
                </c:pt>
                <c:pt idx="186">
                  <c:v>42019</c:v>
                </c:pt>
                <c:pt idx="187">
                  <c:v>42020</c:v>
                </c:pt>
                <c:pt idx="188">
                  <c:v>42023</c:v>
                </c:pt>
                <c:pt idx="189">
                  <c:v>42024</c:v>
                </c:pt>
                <c:pt idx="190">
                  <c:v>42025</c:v>
                </c:pt>
                <c:pt idx="191">
                  <c:v>42026</c:v>
                </c:pt>
                <c:pt idx="192">
                  <c:v>42027</c:v>
                </c:pt>
                <c:pt idx="193">
                  <c:v>42030</c:v>
                </c:pt>
                <c:pt idx="194">
                  <c:v>42031</c:v>
                </c:pt>
                <c:pt idx="195">
                  <c:v>42032</c:v>
                </c:pt>
                <c:pt idx="196">
                  <c:v>42033</c:v>
                </c:pt>
                <c:pt idx="197">
                  <c:v>42034</c:v>
                </c:pt>
                <c:pt idx="198">
                  <c:v>42037</c:v>
                </c:pt>
                <c:pt idx="199">
                  <c:v>42038</c:v>
                </c:pt>
                <c:pt idx="200">
                  <c:v>42039</c:v>
                </c:pt>
                <c:pt idx="201">
                  <c:v>42040</c:v>
                </c:pt>
                <c:pt idx="202">
                  <c:v>42041</c:v>
                </c:pt>
                <c:pt idx="203">
                  <c:v>42044</c:v>
                </c:pt>
                <c:pt idx="204">
                  <c:v>42045</c:v>
                </c:pt>
                <c:pt idx="205">
                  <c:v>42046</c:v>
                </c:pt>
                <c:pt idx="206">
                  <c:v>42047</c:v>
                </c:pt>
                <c:pt idx="207">
                  <c:v>42048</c:v>
                </c:pt>
                <c:pt idx="208">
                  <c:v>42051</c:v>
                </c:pt>
                <c:pt idx="209">
                  <c:v>42052</c:v>
                </c:pt>
                <c:pt idx="210">
                  <c:v>42053</c:v>
                </c:pt>
                <c:pt idx="211">
                  <c:v>42054</c:v>
                </c:pt>
                <c:pt idx="212">
                  <c:v>42055</c:v>
                </c:pt>
                <c:pt idx="213">
                  <c:v>42058</c:v>
                </c:pt>
                <c:pt idx="214">
                  <c:v>42059</c:v>
                </c:pt>
                <c:pt idx="215">
                  <c:v>42060</c:v>
                </c:pt>
                <c:pt idx="216">
                  <c:v>42061</c:v>
                </c:pt>
                <c:pt idx="217">
                  <c:v>42062</c:v>
                </c:pt>
                <c:pt idx="218">
                  <c:v>42065</c:v>
                </c:pt>
                <c:pt idx="219">
                  <c:v>42066</c:v>
                </c:pt>
                <c:pt idx="220">
                  <c:v>42067</c:v>
                </c:pt>
                <c:pt idx="221">
                  <c:v>42068</c:v>
                </c:pt>
                <c:pt idx="222">
                  <c:v>42069</c:v>
                </c:pt>
                <c:pt idx="223">
                  <c:v>42072</c:v>
                </c:pt>
                <c:pt idx="224">
                  <c:v>42073</c:v>
                </c:pt>
                <c:pt idx="225">
                  <c:v>42074</c:v>
                </c:pt>
                <c:pt idx="226">
                  <c:v>42075</c:v>
                </c:pt>
                <c:pt idx="227">
                  <c:v>42076</c:v>
                </c:pt>
                <c:pt idx="228">
                  <c:v>42079</c:v>
                </c:pt>
                <c:pt idx="229">
                  <c:v>42080</c:v>
                </c:pt>
                <c:pt idx="230">
                  <c:v>42081</c:v>
                </c:pt>
                <c:pt idx="231">
                  <c:v>42082</c:v>
                </c:pt>
                <c:pt idx="232">
                  <c:v>42083</c:v>
                </c:pt>
                <c:pt idx="233">
                  <c:v>42086</c:v>
                </c:pt>
                <c:pt idx="234">
                  <c:v>42087</c:v>
                </c:pt>
                <c:pt idx="235">
                  <c:v>42088</c:v>
                </c:pt>
                <c:pt idx="236">
                  <c:v>42089</c:v>
                </c:pt>
                <c:pt idx="237">
                  <c:v>42090</c:v>
                </c:pt>
                <c:pt idx="238">
                  <c:v>42093</c:v>
                </c:pt>
                <c:pt idx="239">
                  <c:v>42094</c:v>
                </c:pt>
                <c:pt idx="240">
                  <c:v>42095</c:v>
                </c:pt>
                <c:pt idx="241">
                  <c:v>42096</c:v>
                </c:pt>
                <c:pt idx="242">
                  <c:v>42101</c:v>
                </c:pt>
                <c:pt idx="243">
                  <c:v>42102</c:v>
                </c:pt>
                <c:pt idx="244">
                  <c:v>42103</c:v>
                </c:pt>
                <c:pt idx="245">
                  <c:v>42104</c:v>
                </c:pt>
                <c:pt idx="246">
                  <c:v>42107</c:v>
                </c:pt>
                <c:pt idx="247">
                  <c:v>42108</c:v>
                </c:pt>
                <c:pt idx="248">
                  <c:v>42109</c:v>
                </c:pt>
                <c:pt idx="249">
                  <c:v>42110</c:v>
                </c:pt>
                <c:pt idx="250">
                  <c:v>42111</c:v>
                </c:pt>
                <c:pt idx="251">
                  <c:v>42114</c:v>
                </c:pt>
                <c:pt idx="252">
                  <c:v>42115</c:v>
                </c:pt>
                <c:pt idx="253">
                  <c:v>42116</c:v>
                </c:pt>
                <c:pt idx="254">
                  <c:v>42117</c:v>
                </c:pt>
                <c:pt idx="255">
                  <c:v>42118</c:v>
                </c:pt>
                <c:pt idx="256">
                  <c:v>42121</c:v>
                </c:pt>
                <c:pt idx="257">
                  <c:v>42122</c:v>
                </c:pt>
                <c:pt idx="258">
                  <c:v>42123</c:v>
                </c:pt>
                <c:pt idx="259">
                  <c:v>42124</c:v>
                </c:pt>
                <c:pt idx="260">
                  <c:v>42128</c:v>
                </c:pt>
                <c:pt idx="261">
                  <c:v>42129</c:v>
                </c:pt>
                <c:pt idx="262">
                  <c:v>42130</c:v>
                </c:pt>
                <c:pt idx="263">
                  <c:v>42131</c:v>
                </c:pt>
                <c:pt idx="264">
                  <c:v>42132</c:v>
                </c:pt>
                <c:pt idx="265">
                  <c:v>42135</c:v>
                </c:pt>
                <c:pt idx="266">
                  <c:v>42136</c:v>
                </c:pt>
                <c:pt idx="267">
                  <c:v>42137</c:v>
                </c:pt>
                <c:pt idx="268">
                  <c:v>42139</c:v>
                </c:pt>
                <c:pt idx="269">
                  <c:v>42142</c:v>
                </c:pt>
                <c:pt idx="270">
                  <c:v>42143</c:v>
                </c:pt>
                <c:pt idx="271">
                  <c:v>42144</c:v>
                </c:pt>
                <c:pt idx="272">
                  <c:v>42145</c:v>
                </c:pt>
                <c:pt idx="273">
                  <c:v>42146</c:v>
                </c:pt>
                <c:pt idx="274">
                  <c:v>42150</c:v>
                </c:pt>
                <c:pt idx="275">
                  <c:v>42151</c:v>
                </c:pt>
                <c:pt idx="276">
                  <c:v>42152</c:v>
                </c:pt>
                <c:pt idx="277">
                  <c:v>42153</c:v>
                </c:pt>
                <c:pt idx="278">
                  <c:v>42156</c:v>
                </c:pt>
                <c:pt idx="279">
                  <c:v>42157</c:v>
                </c:pt>
                <c:pt idx="280">
                  <c:v>42158</c:v>
                </c:pt>
                <c:pt idx="281">
                  <c:v>42159</c:v>
                </c:pt>
                <c:pt idx="282">
                  <c:v>42160</c:v>
                </c:pt>
                <c:pt idx="283">
                  <c:v>42163</c:v>
                </c:pt>
                <c:pt idx="284">
                  <c:v>42164</c:v>
                </c:pt>
                <c:pt idx="285">
                  <c:v>42165</c:v>
                </c:pt>
                <c:pt idx="286">
                  <c:v>42166</c:v>
                </c:pt>
                <c:pt idx="287">
                  <c:v>42167</c:v>
                </c:pt>
                <c:pt idx="288">
                  <c:v>42170</c:v>
                </c:pt>
                <c:pt idx="289">
                  <c:v>42171</c:v>
                </c:pt>
                <c:pt idx="290">
                  <c:v>42172</c:v>
                </c:pt>
                <c:pt idx="291">
                  <c:v>42173</c:v>
                </c:pt>
                <c:pt idx="292">
                  <c:v>42174</c:v>
                </c:pt>
                <c:pt idx="293">
                  <c:v>42177</c:v>
                </c:pt>
                <c:pt idx="294">
                  <c:v>42179</c:v>
                </c:pt>
                <c:pt idx="295">
                  <c:v>42180</c:v>
                </c:pt>
                <c:pt idx="296">
                  <c:v>42181</c:v>
                </c:pt>
                <c:pt idx="297">
                  <c:v>42184</c:v>
                </c:pt>
                <c:pt idx="298">
                  <c:v>42185</c:v>
                </c:pt>
                <c:pt idx="299">
                  <c:v>42186</c:v>
                </c:pt>
                <c:pt idx="300">
                  <c:v>42187</c:v>
                </c:pt>
                <c:pt idx="301">
                  <c:v>42188</c:v>
                </c:pt>
                <c:pt idx="302">
                  <c:v>42191</c:v>
                </c:pt>
                <c:pt idx="303">
                  <c:v>42192</c:v>
                </c:pt>
                <c:pt idx="304">
                  <c:v>42193</c:v>
                </c:pt>
                <c:pt idx="305">
                  <c:v>42194</c:v>
                </c:pt>
                <c:pt idx="306">
                  <c:v>42195</c:v>
                </c:pt>
                <c:pt idx="307">
                  <c:v>42198</c:v>
                </c:pt>
                <c:pt idx="308">
                  <c:v>42199</c:v>
                </c:pt>
                <c:pt idx="309">
                  <c:v>42200</c:v>
                </c:pt>
                <c:pt idx="310">
                  <c:v>42201</c:v>
                </c:pt>
                <c:pt idx="311">
                  <c:v>42202</c:v>
                </c:pt>
                <c:pt idx="312">
                  <c:v>42205</c:v>
                </c:pt>
                <c:pt idx="313">
                  <c:v>42206</c:v>
                </c:pt>
                <c:pt idx="314">
                  <c:v>42207</c:v>
                </c:pt>
                <c:pt idx="315">
                  <c:v>42208</c:v>
                </c:pt>
                <c:pt idx="316">
                  <c:v>42209</c:v>
                </c:pt>
                <c:pt idx="317">
                  <c:v>42212</c:v>
                </c:pt>
                <c:pt idx="318">
                  <c:v>42213</c:v>
                </c:pt>
                <c:pt idx="319">
                  <c:v>42214</c:v>
                </c:pt>
                <c:pt idx="320">
                  <c:v>42215</c:v>
                </c:pt>
                <c:pt idx="321">
                  <c:v>42216</c:v>
                </c:pt>
                <c:pt idx="322">
                  <c:v>42219</c:v>
                </c:pt>
                <c:pt idx="323">
                  <c:v>42220</c:v>
                </c:pt>
                <c:pt idx="324">
                  <c:v>42221</c:v>
                </c:pt>
                <c:pt idx="325">
                  <c:v>42222</c:v>
                </c:pt>
                <c:pt idx="326">
                  <c:v>42223</c:v>
                </c:pt>
                <c:pt idx="327">
                  <c:v>42226</c:v>
                </c:pt>
                <c:pt idx="328">
                  <c:v>42227</c:v>
                </c:pt>
                <c:pt idx="329">
                  <c:v>42228</c:v>
                </c:pt>
                <c:pt idx="330">
                  <c:v>42229</c:v>
                </c:pt>
                <c:pt idx="331">
                  <c:v>42230</c:v>
                </c:pt>
                <c:pt idx="332">
                  <c:v>42233</c:v>
                </c:pt>
                <c:pt idx="333">
                  <c:v>42234</c:v>
                </c:pt>
                <c:pt idx="334">
                  <c:v>42235</c:v>
                </c:pt>
                <c:pt idx="335">
                  <c:v>42236</c:v>
                </c:pt>
                <c:pt idx="336">
                  <c:v>42237</c:v>
                </c:pt>
                <c:pt idx="337">
                  <c:v>42240</c:v>
                </c:pt>
                <c:pt idx="338">
                  <c:v>42241</c:v>
                </c:pt>
                <c:pt idx="339">
                  <c:v>42242</c:v>
                </c:pt>
                <c:pt idx="340">
                  <c:v>42243</c:v>
                </c:pt>
                <c:pt idx="341">
                  <c:v>42244</c:v>
                </c:pt>
                <c:pt idx="342">
                  <c:v>42247</c:v>
                </c:pt>
                <c:pt idx="343">
                  <c:v>42248</c:v>
                </c:pt>
                <c:pt idx="344">
                  <c:v>42249</c:v>
                </c:pt>
                <c:pt idx="345">
                  <c:v>42250</c:v>
                </c:pt>
                <c:pt idx="346">
                  <c:v>42251</c:v>
                </c:pt>
                <c:pt idx="347">
                  <c:v>42254</c:v>
                </c:pt>
                <c:pt idx="348">
                  <c:v>42255</c:v>
                </c:pt>
                <c:pt idx="349">
                  <c:v>42256</c:v>
                </c:pt>
                <c:pt idx="350">
                  <c:v>42257</c:v>
                </c:pt>
                <c:pt idx="351">
                  <c:v>42258</c:v>
                </c:pt>
                <c:pt idx="352">
                  <c:v>42261</c:v>
                </c:pt>
                <c:pt idx="353">
                  <c:v>42262</c:v>
                </c:pt>
                <c:pt idx="354">
                  <c:v>42263</c:v>
                </c:pt>
                <c:pt idx="355">
                  <c:v>42264</c:v>
                </c:pt>
                <c:pt idx="356">
                  <c:v>42265</c:v>
                </c:pt>
                <c:pt idx="357">
                  <c:v>42268</c:v>
                </c:pt>
                <c:pt idx="358">
                  <c:v>42269</c:v>
                </c:pt>
                <c:pt idx="359">
                  <c:v>42270</c:v>
                </c:pt>
                <c:pt idx="360">
                  <c:v>42271</c:v>
                </c:pt>
                <c:pt idx="361">
                  <c:v>42272</c:v>
                </c:pt>
                <c:pt idx="362">
                  <c:v>42275</c:v>
                </c:pt>
                <c:pt idx="363">
                  <c:v>42276</c:v>
                </c:pt>
                <c:pt idx="364">
                  <c:v>42277</c:v>
                </c:pt>
                <c:pt idx="365">
                  <c:v>42278</c:v>
                </c:pt>
                <c:pt idx="366">
                  <c:v>42279</c:v>
                </c:pt>
                <c:pt idx="367">
                  <c:v>42282</c:v>
                </c:pt>
                <c:pt idx="368">
                  <c:v>42283</c:v>
                </c:pt>
                <c:pt idx="369">
                  <c:v>42284</c:v>
                </c:pt>
                <c:pt idx="370">
                  <c:v>42285</c:v>
                </c:pt>
                <c:pt idx="371">
                  <c:v>42286</c:v>
                </c:pt>
                <c:pt idx="372">
                  <c:v>42289</c:v>
                </c:pt>
                <c:pt idx="373">
                  <c:v>42290</c:v>
                </c:pt>
                <c:pt idx="374">
                  <c:v>42291</c:v>
                </c:pt>
                <c:pt idx="375">
                  <c:v>42292</c:v>
                </c:pt>
                <c:pt idx="376">
                  <c:v>42293</c:v>
                </c:pt>
                <c:pt idx="377">
                  <c:v>42296</c:v>
                </c:pt>
                <c:pt idx="378">
                  <c:v>42297</c:v>
                </c:pt>
                <c:pt idx="379">
                  <c:v>42298</c:v>
                </c:pt>
                <c:pt idx="380">
                  <c:v>42299</c:v>
                </c:pt>
                <c:pt idx="381">
                  <c:v>42300</c:v>
                </c:pt>
                <c:pt idx="382">
                  <c:v>42303</c:v>
                </c:pt>
                <c:pt idx="383">
                  <c:v>42304</c:v>
                </c:pt>
                <c:pt idx="384">
                  <c:v>42305</c:v>
                </c:pt>
                <c:pt idx="385">
                  <c:v>42306</c:v>
                </c:pt>
                <c:pt idx="386">
                  <c:v>42307</c:v>
                </c:pt>
                <c:pt idx="387">
                  <c:v>42310</c:v>
                </c:pt>
                <c:pt idx="388">
                  <c:v>42311</c:v>
                </c:pt>
                <c:pt idx="389">
                  <c:v>42312</c:v>
                </c:pt>
                <c:pt idx="390">
                  <c:v>42313</c:v>
                </c:pt>
                <c:pt idx="391">
                  <c:v>42314</c:v>
                </c:pt>
                <c:pt idx="392">
                  <c:v>42317</c:v>
                </c:pt>
                <c:pt idx="393">
                  <c:v>42318</c:v>
                </c:pt>
                <c:pt idx="394">
                  <c:v>42319</c:v>
                </c:pt>
                <c:pt idx="395">
                  <c:v>42320</c:v>
                </c:pt>
                <c:pt idx="396">
                  <c:v>42321</c:v>
                </c:pt>
                <c:pt idx="397">
                  <c:v>42324</c:v>
                </c:pt>
                <c:pt idx="398">
                  <c:v>42325</c:v>
                </c:pt>
                <c:pt idx="399">
                  <c:v>42326</c:v>
                </c:pt>
                <c:pt idx="400">
                  <c:v>42327</c:v>
                </c:pt>
                <c:pt idx="401">
                  <c:v>42328</c:v>
                </c:pt>
                <c:pt idx="402">
                  <c:v>42331</c:v>
                </c:pt>
                <c:pt idx="403">
                  <c:v>42332</c:v>
                </c:pt>
                <c:pt idx="404">
                  <c:v>42333</c:v>
                </c:pt>
                <c:pt idx="405">
                  <c:v>42334</c:v>
                </c:pt>
                <c:pt idx="406">
                  <c:v>42335</c:v>
                </c:pt>
                <c:pt idx="407">
                  <c:v>42338</c:v>
                </c:pt>
                <c:pt idx="408">
                  <c:v>42339</c:v>
                </c:pt>
                <c:pt idx="409">
                  <c:v>42340</c:v>
                </c:pt>
                <c:pt idx="410">
                  <c:v>42341</c:v>
                </c:pt>
                <c:pt idx="411">
                  <c:v>42342</c:v>
                </c:pt>
                <c:pt idx="412">
                  <c:v>42345</c:v>
                </c:pt>
                <c:pt idx="413">
                  <c:v>42346</c:v>
                </c:pt>
                <c:pt idx="414">
                  <c:v>42347</c:v>
                </c:pt>
                <c:pt idx="415">
                  <c:v>42348</c:v>
                </c:pt>
                <c:pt idx="416">
                  <c:v>42349</c:v>
                </c:pt>
                <c:pt idx="417">
                  <c:v>42352</c:v>
                </c:pt>
                <c:pt idx="418">
                  <c:v>42353</c:v>
                </c:pt>
                <c:pt idx="419">
                  <c:v>42354</c:v>
                </c:pt>
                <c:pt idx="420">
                  <c:v>42355</c:v>
                </c:pt>
                <c:pt idx="421">
                  <c:v>42356</c:v>
                </c:pt>
                <c:pt idx="422">
                  <c:v>42359</c:v>
                </c:pt>
                <c:pt idx="423">
                  <c:v>42360</c:v>
                </c:pt>
                <c:pt idx="424">
                  <c:v>42361</c:v>
                </c:pt>
                <c:pt idx="425">
                  <c:v>42366</c:v>
                </c:pt>
                <c:pt idx="426">
                  <c:v>42367</c:v>
                </c:pt>
                <c:pt idx="427">
                  <c:v>42368</c:v>
                </c:pt>
                <c:pt idx="428">
                  <c:v>42369</c:v>
                </c:pt>
                <c:pt idx="429">
                  <c:v>42373</c:v>
                </c:pt>
                <c:pt idx="430">
                  <c:v>42374</c:v>
                </c:pt>
                <c:pt idx="431">
                  <c:v>42375</c:v>
                </c:pt>
                <c:pt idx="432">
                  <c:v>42376</c:v>
                </c:pt>
                <c:pt idx="433">
                  <c:v>42377</c:v>
                </c:pt>
                <c:pt idx="434">
                  <c:v>42380</c:v>
                </c:pt>
                <c:pt idx="435">
                  <c:v>42381</c:v>
                </c:pt>
                <c:pt idx="436">
                  <c:v>42382</c:v>
                </c:pt>
                <c:pt idx="437">
                  <c:v>42383</c:v>
                </c:pt>
                <c:pt idx="438">
                  <c:v>42384</c:v>
                </c:pt>
                <c:pt idx="439">
                  <c:v>42387</c:v>
                </c:pt>
                <c:pt idx="440">
                  <c:v>42388</c:v>
                </c:pt>
                <c:pt idx="441">
                  <c:v>42389</c:v>
                </c:pt>
                <c:pt idx="442">
                  <c:v>42390</c:v>
                </c:pt>
                <c:pt idx="443">
                  <c:v>42391</c:v>
                </c:pt>
                <c:pt idx="444">
                  <c:v>42394</c:v>
                </c:pt>
                <c:pt idx="445">
                  <c:v>42395</c:v>
                </c:pt>
                <c:pt idx="446">
                  <c:v>42396</c:v>
                </c:pt>
                <c:pt idx="447">
                  <c:v>42397</c:v>
                </c:pt>
                <c:pt idx="448">
                  <c:v>42398</c:v>
                </c:pt>
                <c:pt idx="449">
                  <c:v>42401</c:v>
                </c:pt>
                <c:pt idx="450">
                  <c:v>42402</c:v>
                </c:pt>
                <c:pt idx="451">
                  <c:v>42403</c:v>
                </c:pt>
                <c:pt idx="452">
                  <c:v>42404</c:v>
                </c:pt>
                <c:pt idx="453">
                  <c:v>42405</c:v>
                </c:pt>
                <c:pt idx="454">
                  <c:v>42408</c:v>
                </c:pt>
                <c:pt idx="455">
                  <c:v>42409</c:v>
                </c:pt>
                <c:pt idx="456">
                  <c:v>42410</c:v>
                </c:pt>
                <c:pt idx="457">
                  <c:v>42411</c:v>
                </c:pt>
                <c:pt idx="458">
                  <c:v>42412</c:v>
                </c:pt>
                <c:pt idx="459">
                  <c:v>42415</c:v>
                </c:pt>
                <c:pt idx="460">
                  <c:v>42416</c:v>
                </c:pt>
                <c:pt idx="461">
                  <c:v>42417</c:v>
                </c:pt>
                <c:pt idx="462">
                  <c:v>42418</c:v>
                </c:pt>
                <c:pt idx="463">
                  <c:v>42419</c:v>
                </c:pt>
                <c:pt idx="464">
                  <c:v>42422</c:v>
                </c:pt>
                <c:pt idx="465">
                  <c:v>42423</c:v>
                </c:pt>
                <c:pt idx="466">
                  <c:v>42424</c:v>
                </c:pt>
                <c:pt idx="467">
                  <c:v>42425</c:v>
                </c:pt>
                <c:pt idx="468">
                  <c:v>42426</c:v>
                </c:pt>
                <c:pt idx="469">
                  <c:v>42429</c:v>
                </c:pt>
                <c:pt idx="470">
                  <c:v>42430</c:v>
                </c:pt>
                <c:pt idx="471">
                  <c:v>42431</c:v>
                </c:pt>
                <c:pt idx="472">
                  <c:v>42432</c:v>
                </c:pt>
                <c:pt idx="473">
                  <c:v>42433</c:v>
                </c:pt>
                <c:pt idx="474">
                  <c:v>42436</c:v>
                </c:pt>
                <c:pt idx="475">
                  <c:v>42437</c:v>
                </c:pt>
                <c:pt idx="476">
                  <c:v>42438</c:v>
                </c:pt>
                <c:pt idx="477">
                  <c:v>42439</c:v>
                </c:pt>
                <c:pt idx="478">
                  <c:v>42440</c:v>
                </c:pt>
                <c:pt idx="479">
                  <c:v>42443</c:v>
                </c:pt>
                <c:pt idx="480">
                  <c:v>42444</c:v>
                </c:pt>
                <c:pt idx="481">
                  <c:v>42445</c:v>
                </c:pt>
                <c:pt idx="482">
                  <c:v>42446</c:v>
                </c:pt>
                <c:pt idx="483">
                  <c:v>42447</c:v>
                </c:pt>
                <c:pt idx="484">
                  <c:v>42450</c:v>
                </c:pt>
                <c:pt idx="485">
                  <c:v>42451</c:v>
                </c:pt>
                <c:pt idx="486">
                  <c:v>42452</c:v>
                </c:pt>
                <c:pt idx="487">
                  <c:v>42453</c:v>
                </c:pt>
                <c:pt idx="488">
                  <c:v>42458</c:v>
                </c:pt>
                <c:pt idx="489">
                  <c:v>42459</c:v>
                </c:pt>
                <c:pt idx="490">
                  <c:v>42460</c:v>
                </c:pt>
                <c:pt idx="491">
                  <c:v>42461</c:v>
                </c:pt>
                <c:pt idx="492">
                  <c:v>42464</c:v>
                </c:pt>
                <c:pt idx="493">
                  <c:v>42465</c:v>
                </c:pt>
                <c:pt idx="494">
                  <c:v>42466</c:v>
                </c:pt>
                <c:pt idx="495">
                  <c:v>42467</c:v>
                </c:pt>
                <c:pt idx="496">
                  <c:v>42468</c:v>
                </c:pt>
                <c:pt idx="497">
                  <c:v>42471</c:v>
                </c:pt>
                <c:pt idx="498">
                  <c:v>42472</c:v>
                </c:pt>
                <c:pt idx="499">
                  <c:v>42473</c:v>
                </c:pt>
                <c:pt idx="500">
                  <c:v>42474</c:v>
                </c:pt>
                <c:pt idx="501">
                  <c:v>42475</c:v>
                </c:pt>
                <c:pt idx="502">
                  <c:v>42478</c:v>
                </c:pt>
                <c:pt idx="503">
                  <c:v>42479</c:v>
                </c:pt>
                <c:pt idx="504">
                  <c:v>42480</c:v>
                </c:pt>
                <c:pt idx="505">
                  <c:v>42481</c:v>
                </c:pt>
                <c:pt idx="506">
                  <c:v>42482</c:v>
                </c:pt>
                <c:pt idx="507">
                  <c:v>42485</c:v>
                </c:pt>
                <c:pt idx="508">
                  <c:v>42486</c:v>
                </c:pt>
                <c:pt idx="509">
                  <c:v>42487</c:v>
                </c:pt>
                <c:pt idx="510">
                  <c:v>42488</c:v>
                </c:pt>
                <c:pt idx="511">
                  <c:v>42489</c:v>
                </c:pt>
                <c:pt idx="512">
                  <c:v>42492</c:v>
                </c:pt>
                <c:pt idx="513">
                  <c:v>42493</c:v>
                </c:pt>
                <c:pt idx="514">
                  <c:v>42494</c:v>
                </c:pt>
                <c:pt idx="515">
                  <c:v>42496</c:v>
                </c:pt>
                <c:pt idx="516">
                  <c:v>42499</c:v>
                </c:pt>
                <c:pt idx="517">
                  <c:v>42500</c:v>
                </c:pt>
                <c:pt idx="518">
                  <c:v>42501</c:v>
                </c:pt>
                <c:pt idx="519">
                  <c:v>42502</c:v>
                </c:pt>
                <c:pt idx="520">
                  <c:v>42503</c:v>
                </c:pt>
                <c:pt idx="521">
                  <c:v>42507</c:v>
                </c:pt>
                <c:pt idx="522">
                  <c:v>42508</c:v>
                </c:pt>
                <c:pt idx="523">
                  <c:v>42509</c:v>
                </c:pt>
                <c:pt idx="524">
                  <c:v>42510</c:v>
                </c:pt>
                <c:pt idx="525">
                  <c:v>42513</c:v>
                </c:pt>
                <c:pt idx="526">
                  <c:v>42514</c:v>
                </c:pt>
                <c:pt idx="527">
                  <c:v>42515</c:v>
                </c:pt>
                <c:pt idx="528">
                  <c:v>42516</c:v>
                </c:pt>
                <c:pt idx="529">
                  <c:v>42517</c:v>
                </c:pt>
                <c:pt idx="530">
                  <c:v>42520</c:v>
                </c:pt>
                <c:pt idx="531">
                  <c:v>42521</c:v>
                </c:pt>
                <c:pt idx="532">
                  <c:v>42522</c:v>
                </c:pt>
                <c:pt idx="533">
                  <c:v>42523</c:v>
                </c:pt>
                <c:pt idx="534">
                  <c:v>42524</c:v>
                </c:pt>
                <c:pt idx="535">
                  <c:v>42527</c:v>
                </c:pt>
                <c:pt idx="536">
                  <c:v>42528</c:v>
                </c:pt>
                <c:pt idx="537">
                  <c:v>42529</c:v>
                </c:pt>
                <c:pt idx="538">
                  <c:v>42530</c:v>
                </c:pt>
                <c:pt idx="539">
                  <c:v>42531</c:v>
                </c:pt>
                <c:pt idx="540">
                  <c:v>42534</c:v>
                </c:pt>
                <c:pt idx="541">
                  <c:v>42535</c:v>
                </c:pt>
                <c:pt idx="542">
                  <c:v>42536</c:v>
                </c:pt>
                <c:pt idx="543">
                  <c:v>42537</c:v>
                </c:pt>
                <c:pt idx="544">
                  <c:v>42538</c:v>
                </c:pt>
                <c:pt idx="545">
                  <c:v>42541</c:v>
                </c:pt>
                <c:pt idx="546">
                  <c:v>42542</c:v>
                </c:pt>
                <c:pt idx="547">
                  <c:v>42543</c:v>
                </c:pt>
                <c:pt idx="548">
                  <c:v>42545</c:v>
                </c:pt>
                <c:pt idx="549">
                  <c:v>42548</c:v>
                </c:pt>
                <c:pt idx="550">
                  <c:v>42549</c:v>
                </c:pt>
                <c:pt idx="551">
                  <c:v>42550</c:v>
                </c:pt>
                <c:pt idx="552">
                  <c:v>42551</c:v>
                </c:pt>
                <c:pt idx="553">
                  <c:v>42552</c:v>
                </c:pt>
                <c:pt idx="554">
                  <c:v>42555</c:v>
                </c:pt>
                <c:pt idx="555">
                  <c:v>42556</c:v>
                </c:pt>
                <c:pt idx="556">
                  <c:v>42557</c:v>
                </c:pt>
                <c:pt idx="557">
                  <c:v>42558</c:v>
                </c:pt>
                <c:pt idx="558">
                  <c:v>42559</c:v>
                </c:pt>
                <c:pt idx="559">
                  <c:v>42562</c:v>
                </c:pt>
                <c:pt idx="560">
                  <c:v>42563</c:v>
                </c:pt>
                <c:pt idx="561">
                  <c:v>42564</c:v>
                </c:pt>
                <c:pt idx="562">
                  <c:v>42565</c:v>
                </c:pt>
                <c:pt idx="563">
                  <c:v>42566</c:v>
                </c:pt>
                <c:pt idx="564">
                  <c:v>42569</c:v>
                </c:pt>
                <c:pt idx="565">
                  <c:v>42570</c:v>
                </c:pt>
                <c:pt idx="566">
                  <c:v>42571</c:v>
                </c:pt>
                <c:pt idx="567">
                  <c:v>42572</c:v>
                </c:pt>
                <c:pt idx="568">
                  <c:v>42573</c:v>
                </c:pt>
                <c:pt idx="569">
                  <c:v>42576</c:v>
                </c:pt>
                <c:pt idx="570">
                  <c:v>42577</c:v>
                </c:pt>
                <c:pt idx="571">
                  <c:v>42578</c:v>
                </c:pt>
                <c:pt idx="572">
                  <c:v>42579</c:v>
                </c:pt>
                <c:pt idx="573">
                  <c:v>42580</c:v>
                </c:pt>
                <c:pt idx="574">
                  <c:v>42583</c:v>
                </c:pt>
                <c:pt idx="575">
                  <c:v>42584</c:v>
                </c:pt>
                <c:pt idx="576">
                  <c:v>42585</c:v>
                </c:pt>
                <c:pt idx="577">
                  <c:v>42586</c:v>
                </c:pt>
                <c:pt idx="578">
                  <c:v>42587</c:v>
                </c:pt>
                <c:pt idx="579">
                  <c:v>42590</c:v>
                </c:pt>
                <c:pt idx="580">
                  <c:v>42591</c:v>
                </c:pt>
                <c:pt idx="581">
                  <c:v>42592</c:v>
                </c:pt>
                <c:pt idx="582">
                  <c:v>42593</c:v>
                </c:pt>
                <c:pt idx="583">
                  <c:v>42594</c:v>
                </c:pt>
                <c:pt idx="584">
                  <c:v>42598</c:v>
                </c:pt>
                <c:pt idx="585">
                  <c:v>42599</c:v>
                </c:pt>
                <c:pt idx="586">
                  <c:v>42600</c:v>
                </c:pt>
                <c:pt idx="587">
                  <c:v>42601</c:v>
                </c:pt>
                <c:pt idx="588">
                  <c:v>42604</c:v>
                </c:pt>
                <c:pt idx="589">
                  <c:v>42605</c:v>
                </c:pt>
                <c:pt idx="590">
                  <c:v>42606</c:v>
                </c:pt>
                <c:pt idx="591">
                  <c:v>42607</c:v>
                </c:pt>
                <c:pt idx="592">
                  <c:v>42608</c:v>
                </c:pt>
                <c:pt idx="593">
                  <c:v>42611</c:v>
                </c:pt>
                <c:pt idx="594">
                  <c:v>42612</c:v>
                </c:pt>
                <c:pt idx="595">
                  <c:v>42613</c:v>
                </c:pt>
                <c:pt idx="596">
                  <c:v>42614</c:v>
                </c:pt>
                <c:pt idx="597">
                  <c:v>42615</c:v>
                </c:pt>
                <c:pt idx="598">
                  <c:v>42618</c:v>
                </c:pt>
                <c:pt idx="599">
                  <c:v>42619</c:v>
                </c:pt>
                <c:pt idx="600">
                  <c:v>42620</c:v>
                </c:pt>
                <c:pt idx="601">
                  <c:v>42621</c:v>
                </c:pt>
                <c:pt idx="602">
                  <c:v>42622</c:v>
                </c:pt>
                <c:pt idx="603">
                  <c:v>42625</c:v>
                </c:pt>
                <c:pt idx="604">
                  <c:v>42626</c:v>
                </c:pt>
                <c:pt idx="605">
                  <c:v>42627</c:v>
                </c:pt>
                <c:pt idx="606">
                  <c:v>42628</c:v>
                </c:pt>
                <c:pt idx="607">
                  <c:v>42629</c:v>
                </c:pt>
                <c:pt idx="608">
                  <c:v>42632</c:v>
                </c:pt>
                <c:pt idx="609">
                  <c:v>42633</c:v>
                </c:pt>
                <c:pt idx="610">
                  <c:v>42634</c:v>
                </c:pt>
                <c:pt idx="611">
                  <c:v>42635</c:v>
                </c:pt>
                <c:pt idx="612">
                  <c:v>42636</c:v>
                </c:pt>
                <c:pt idx="613">
                  <c:v>42639</c:v>
                </c:pt>
                <c:pt idx="614">
                  <c:v>42640</c:v>
                </c:pt>
                <c:pt idx="615">
                  <c:v>42641</c:v>
                </c:pt>
                <c:pt idx="616">
                  <c:v>42642</c:v>
                </c:pt>
                <c:pt idx="617">
                  <c:v>42643</c:v>
                </c:pt>
                <c:pt idx="618">
                  <c:v>42646</c:v>
                </c:pt>
                <c:pt idx="619">
                  <c:v>42647</c:v>
                </c:pt>
                <c:pt idx="620">
                  <c:v>42648</c:v>
                </c:pt>
                <c:pt idx="621">
                  <c:v>42649</c:v>
                </c:pt>
                <c:pt idx="622">
                  <c:v>42650</c:v>
                </c:pt>
                <c:pt idx="623">
                  <c:v>42653</c:v>
                </c:pt>
                <c:pt idx="624">
                  <c:v>42654</c:v>
                </c:pt>
                <c:pt idx="625">
                  <c:v>42655</c:v>
                </c:pt>
                <c:pt idx="626">
                  <c:v>42656</c:v>
                </c:pt>
                <c:pt idx="627">
                  <c:v>42657</c:v>
                </c:pt>
                <c:pt idx="628">
                  <c:v>42660</c:v>
                </c:pt>
                <c:pt idx="629">
                  <c:v>42661</c:v>
                </c:pt>
                <c:pt idx="630">
                  <c:v>42662</c:v>
                </c:pt>
                <c:pt idx="631">
                  <c:v>42663</c:v>
                </c:pt>
                <c:pt idx="632">
                  <c:v>42664</c:v>
                </c:pt>
                <c:pt idx="633">
                  <c:v>42667</c:v>
                </c:pt>
                <c:pt idx="634">
                  <c:v>42668</c:v>
                </c:pt>
                <c:pt idx="635">
                  <c:v>42669</c:v>
                </c:pt>
                <c:pt idx="636">
                  <c:v>42670</c:v>
                </c:pt>
                <c:pt idx="637">
                  <c:v>42671</c:v>
                </c:pt>
                <c:pt idx="638">
                  <c:v>42674</c:v>
                </c:pt>
                <c:pt idx="639">
                  <c:v>42676</c:v>
                </c:pt>
                <c:pt idx="640">
                  <c:v>42677</c:v>
                </c:pt>
                <c:pt idx="641">
                  <c:v>42678</c:v>
                </c:pt>
                <c:pt idx="642">
                  <c:v>42681</c:v>
                </c:pt>
                <c:pt idx="643">
                  <c:v>42682</c:v>
                </c:pt>
                <c:pt idx="644">
                  <c:v>42683</c:v>
                </c:pt>
                <c:pt idx="645">
                  <c:v>42684</c:v>
                </c:pt>
                <c:pt idx="646">
                  <c:v>42685</c:v>
                </c:pt>
                <c:pt idx="647">
                  <c:v>42688</c:v>
                </c:pt>
                <c:pt idx="648">
                  <c:v>42689</c:v>
                </c:pt>
                <c:pt idx="649">
                  <c:v>42690</c:v>
                </c:pt>
                <c:pt idx="650">
                  <c:v>42691</c:v>
                </c:pt>
                <c:pt idx="651">
                  <c:v>42692</c:v>
                </c:pt>
                <c:pt idx="652">
                  <c:v>42695</c:v>
                </c:pt>
                <c:pt idx="653">
                  <c:v>42696</c:v>
                </c:pt>
                <c:pt idx="654">
                  <c:v>42697</c:v>
                </c:pt>
                <c:pt idx="655">
                  <c:v>42698</c:v>
                </c:pt>
                <c:pt idx="656">
                  <c:v>42699</c:v>
                </c:pt>
                <c:pt idx="657">
                  <c:v>42702</c:v>
                </c:pt>
                <c:pt idx="658">
                  <c:v>42703</c:v>
                </c:pt>
                <c:pt idx="659">
                  <c:v>42704</c:v>
                </c:pt>
                <c:pt idx="660">
                  <c:v>42705</c:v>
                </c:pt>
                <c:pt idx="661">
                  <c:v>42706</c:v>
                </c:pt>
                <c:pt idx="662">
                  <c:v>42709</c:v>
                </c:pt>
                <c:pt idx="663">
                  <c:v>42710</c:v>
                </c:pt>
                <c:pt idx="664">
                  <c:v>42711</c:v>
                </c:pt>
                <c:pt idx="665">
                  <c:v>42712</c:v>
                </c:pt>
                <c:pt idx="666">
                  <c:v>42713</c:v>
                </c:pt>
                <c:pt idx="667">
                  <c:v>42716</c:v>
                </c:pt>
                <c:pt idx="668">
                  <c:v>42717</c:v>
                </c:pt>
                <c:pt idx="669">
                  <c:v>42718</c:v>
                </c:pt>
                <c:pt idx="670">
                  <c:v>42719</c:v>
                </c:pt>
                <c:pt idx="671">
                  <c:v>42720</c:v>
                </c:pt>
                <c:pt idx="672">
                  <c:v>42723</c:v>
                </c:pt>
                <c:pt idx="673">
                  <c:v>42724</c:v>
                </c:pt>
                <c:pt idx="674">
                  <c:v>42725</c:v>
                </c:pt>
                <c:pt idx="675">
                  <c:v>42726</c:v>
                </c:pt>
                <c:pt idx="676">
                  <c:v>42727</c:v>
                </c:pt>
                <c:pt idx="677">
                  <c:v>42731</c:v>
                </c:pt>
                <c:pt idx="678">
                  <c:v>42732</c:v>
                </c:pt>
                <c:pt idx="679">
                  <c:v>42733</c:v>
                </c:pt>
                <c:pt idx="680">
                  <c:v>42734</c:v>
                </c:pt>
                <c:pt idx="681">
                  <c:v>42737</c:v>
                </c:pt>
                <c:pt idx="682">
                  <c:v>42738</c:v>
                </c:pt>
                <c:pt idx="683">
                  <c:v>42739</c:v>
                </c:pt>
                <c:pt idx="684">
                  <c:v>42740</c:v>
                </c:pt>
                <c:pt idx="685">
                  <c:v>42741</c:v>
                </c:pt>
                <c:pt idx="686">
                  <c:v>42744</c:v>
                </c:pt>
                <c:pt idx="687">
                  <c:v>42745</c:v>
                </c:pt>
                <c:pt idx="688">
                  <c:v>42746</c:v>
                </c:pt>
                <c:pt idx="689">
                  <c:v>42747</c:v>
                </c:pt>
                <c:pt idx="690">
                  <c:v>42748</c:v>
                </c:pt>
                <c:pt idx="691">
                  <c:v>42751</c:v>
                </c:pt>
                <c:pt idx="692">
                  <c:v>42752</c:v>
                </c:pt>
                <c:pt idx="693">
                  <c:v>42753</c:v>
                </c:pt>
                <c:pt idx="694">
                  <c:v>42754</c:v>
                </c:pt>
                <c:pt idx="695">
                  <c:v>42755</c:v>
                </c:pt>
                <c:pt idx="696">
                  <c:v>42758</c:v>
                </c:pt>
                <c:pt idx="697">
                  <c:v>42759</c:v>
                </c:pt>
                <c:pt idx="698">
                  <c:v>42760</c:v>
                </c:pt>
                <c:pt idx="699">
                  <c:v>42761</c:v>
                </c:pt>
                <c:pt idx="700">
                  <c:v>42762</c:v>
                </c:pt>
                <c:pt idx="701">
                  <c:v>42765</c:v>
                </c:pt>
                <c:pt idx="702">
                  <c:v>42766</c:v>
                </c:pt>
                <c:pt idx="703">
                  <c:v>42767</c:v>
                </c:pt>
                <c:pt idx="704">
                  <c:v>42768</c:v>
                </c:pt>
                <c:pt idx="705">
                  <c:v>42769</c:v>
                </c:pt>
                <c:pt idx="706">
                  <c:v>42772</c:v>
                </c:pt>
                <c:pt idx="707">
                  <c:v>42773</c:v>
                </c:pt>
                <c:pt idx="708">
                  <c:v>42774</c:v>
                </c:pt>
                <c:pt idx="709">
                  <c:v>42775</c:v>
                </c:pt>
                <c:pt idx="710">
                  <c:v>42776</c:v>
                </c:pt>
                <c:pt idx="711">
                  <c:v>42779</c:v>
                </c:pt>
                <c:pt idx="712">
                  <c:v>42780</c:v>
                </c:pt>
                <c:pt idx="713">
                  <c:v>42781</c:v>
                </c:pt>
                <c:pt idx="714">
                  <c:v>42782</c:v>
                </c:pt>
                <c:pt idx="715">
                  <c:v>42783</c:v>
                </c:pt>
                <c:pt idx="716">
                  <c:v>42786</c:v>
                </c:pt>
                <c:pt idx="717">
                  <c:v>42787</c:v>
                </c:pt>
                <c:pt idx="718">
                  <c:v>42788</c:v>
                </c:pt>
                <c:pt idx="719">
                  <c:v>42789</c:v>
                </c:pt>
                <c:pt idx="720">
                  <c:v>42790</c:v>
                </c:pt>
                <c:pt idx="721">
                  <c:v>42793</c:v>
                </c:pt>
                <c:pt idx="722">
                  <c:v>42794</c:v>
                </c:pt>
                <c:pt idx="723">
                  <c:v>42795</c:v>
                </c:pt>
                <c:pt idx="724">
                  <c:v>42796</c:v>
                </c:pt>
                <c:pt idx="725">
                  <c:v>42797</c:v>
                </c:pt>
                <c:pt idx="726">
                  <c:v>42800</c:v>
                </c:pt>
                <c:pt idx="727">
                  <c:v>42801</c:v>
                </c:pt>
                <c:pt idx="728">
                  <c:v>42802</c:v>
                </c:pt>
                <c:pt idx="729">
                  <c:v>42803</c:v>
                </c:pt>
                <c:pt idx="730">
                  <c:v>42804</c:v>
                </c:pt>
                <c:pt idx="731">
                  <c:v>42807</c:v>
                </c:pt>
                <c:pt idx="732">
                  <c:v>42808</c:v>
                </c:pt>
                <c:pt idx="733">
                  <c:v>42809</c:v>
                </c:pt>
                <c:pt idx="734">
                  <c:v>42810</c:v>
                </c:pt>
                <c:pt idx="735">
                  <c:v>42811</c:v>
                </c:pt>
                <c:pt idx="736">
                  <c:v>42814</c:v>
                </c:pt>
                <c:pt idx="737">
                  <c:v>42815</c:v>
                </c:pt>
                <c:pt idx="738">
                  <c:v>42816</c:v>
                </c:pt>
                <c:pt idx="739">
                  <c:v>42817</c:v>
                </c:pt>
                <c:pt idx="740">
                  <c:v>42818</c:v>
                </c:pt>
                <c:pt idx="741">
                  <c:v>42821</c:v>
                </c:pt>
                <c:pt idx="742">
                  <c:v>42822</c:v>
                </c:pt>
                <c:pt idx="743">
                  <c:v>42823</c:v>
                </c:pt>
                <c:pt idx="744">
                  <c:v>42824</c:v>
                </c:pt>
                <c:pt idx="745">
                  <c:v>42825</c:v>
                </c:pt>
                <c:pt idx="746">
                  <c:v>42828</c:v>
                </c:pt>
                <c:pt idx="747">
                  <c:v>42829</c:v>
                </c:pt>
                <c:pt idx="748">
                  <c:v>42830</c:v>
                </c:pt>
                <c:pt idx="749">
                  <c:v>42831</c:v>
                </c:pt>
                <c:pt idx="750">
                  <c:v>42832</c:v>
                </c:pt>
                <c:pt idx="751">
                  <c:v>42835</c:v>
                </c:pt>
                <c:pt idx="752">
                  <c:v>42836</c:v>
                </c:pt>
                <c:pt idx="753">
                  <c:v>42837</c:v>
                </c:pt>
                <c:pt idx="754">
                  <c:v>42838</c:v>
                </c:pt>
                <c:pt idx="755">
                  <c:v>42843</c:v>
                </c:pt>
                <c:pt idx="756">
                  <c:v>42844</c:v>
                </c:pt>
                <c:pt idx="757">
                  <c:v>42845</c:v>
                </c:pt>
                <c:pt idx="758">
                  <c:v>42846</c:v>
                </c:pt>
                <c:pt idx="759">
                  <c:v>42849</c:v>
                </c:pt>
                <c:pt idx="760">
                  <c:v>42850</c:v>
                </c:pt>
                <c:pt idx="761">
                  <c:v>42851</c:v>
                </c:pt>
                <c:pt idx="762">
                  <c:v>42852</c:v>
                </c:pt>
                <c:pt idx="763">
                  <c:v>42853</c:v>
                </c:pt>
                <c:pt idx="764">
                  <c:v>42857</c:v>
                </c:pt>
                <c:pt idx="765">
                  <c:v>42858</c:v>
                </c:pt>
                <c:pt idx="766">
                  <c:v>42859</c:v>
                </c:pt>
                <c:pt idx="767">
                  <c:v>42860</c:v>
                </c:pt>
                <c:pt idx="768">
                  <c:v>42863</c:v>
                </c:pt>
                <c:pt idx="769">
                  <c:v>42864</c:v>
                </c:pt>
                <c:pt idx="770">
                  <c:v>42865</c:v>
                </c:pt>
                <c:pt idx="771">
                  <c:v>42866</c:v>
                </c:pt>
                <c:pt idx="772">
                  <c:v>42867</c:v>
                </c:pt>
                <c:pt idx="773">
                  <c:v>42870</c:v>
                </c:pt>
                <c:pt idx="774">
                  <c:v>42871</c:v>
                </c:pt>
                <c:pt idx="775">
                  <c:v>42872</c:v>
                </c:pt>
                <c:pt idx="776">
                  <c:v>42873</c:v>
                </c:pt>
                <c:pt idx="777">
                  <c:v>42874</c:v>
                </c:pt>
                <c:pt idx="778">
                  <c:v>42877</c:v>
                </c:pt>
                <c:pt idx="779">
                  <c:v>42878</c:v>
                </c:pt>
                <c:pt idx="780">
                  <c:v>42879</c:v>
                </c:pt>
                <c:pt idx="781">
                  <c:v>42881</c:v>
                </c:pt>
                <c:pt idx="782">
                  <c:v>42884</c:v>
                </c:pt>
                <c:pt idx="783">
                  <c:v>42885</c:v>
                </c:pt>
                <c:pt idx="784">
                  <c:v>42886</c:v>
                </c:pt>
                <c:pt idx="785">
                  <c:v>42887</c:v>
                </c:pt>
                <c:pt idx="786">
                  <c:v>42888</c:v>
                </c:pt>
                <c:pt idx="787">
                  <c:v>42892</c:v>
                </c:pt>
                <c:pt idx="788">
                  <c:v>42893</c:v>
                </c:pt>
                <c:pt idx="789">
                  <c:v>42894</c:v>
                </c:pt>
                <c:pt idx="790">
                  <c:v>42895</c:v>
                </c:pt>
                <c:pt idx="791">
                  <c:v>42898</c:v>
                </c:pt>
                <c:pt idx="792">
                  <c:v>42899</c:v>
                </c:pt>
                <c:pt idx="793">
                  <c:v>42900</c:v>
                </c:pt>
                <c:pt idx="794">
                  <c:v>42901</c:v>
                </c:pt>
                <c:pt idx="795">
                  <c:v>42902</c:v>
                </c:pt>
                <c:pt idx="796">
                  <c:v>42905</c:v>
                </c:pt>
                <c:pt idx="797">
                  <c:v>42906</c:v>
                </c:pt>
                <c:pt idx="798">
                  <c:v>42907</c:v>
                </c:pt>
                <c:pt idx="799">
                  <c:v>42908</c:v>
                </c:pt>
                <c:pt idx="800">
                  <c:v>42912</c:v>
                </c:pt>
                <c:pt idx="801">
                  <c:v>42913</c:v>
                </c:pt>
                <c:pt idx="802">
                  <c:v>42914</c:v>
                </c:pt>
                <c:pt idx="803">
                  <c:v>42915</c:v>
                </c:pt>
                <c:pt idx="804">
                  <c:v>42916</c:v>
                </c:pt>
                <c:pt idx="805">
                  <c:v>42919</c:v>
                </c:pt>
                <c:pt idx="806">
                  <c:v>42920</c:v>
                </c:pt>
                <c:pt idx="807">
                  <c:v>42921</c:v>
                </c:pt>
                <c:pt idx="808">
                  <c:v>42922</c:v>
                </c:pt>
                <c:pt idx="809">
                  <c:v>42923</c:v>
                </c:pt>
                <c:pt idx="810">
                  <c:v>42926</c:v>
                </c:pt>
                <c:pt idx="811">
                  <c:v>42927</c:v>
                </c:pt>
                <c:pt idx="812">
                  <c:v>42928</c:v>
                </c:pt>
                <c:pt idx="813">
                  <c:v>42929</c:v>
                </c:pt>
                <c:pt idx="814">
                  <c:v>42930</c:v>
                </c:pt>
                <c:pt idx="815">
                  <c:v>42933</c:v>
                </c:pt>
                <c:pt idx="816">
                  <c:v>42934</c:v>
                </c:pt>
                <c:pt idx="817">
                  <c:v>42935</c:v>
                </c:pt>
                <c:pt idx="818">
                  <c:v>42936</c:v>
                </c:pt>
                <c:pt idx="819">
                  <c:v>42937</c:v>
                </c:pt>
                <c:pt idx="820">
                  <c:v>42940</c:v>
                </c:pt>
                <c:pt idx="821">
                  <c:v>42941</c:v>
                </c:pt>
                <c:pt idx="822">
                  <c:v>42942</c:v>
                </c:pt>
                <c:pt idx="823">
                  <c:v>42943</c:v>
                </c:pt>
                <c:pt idx="824">
                  <c:v>42944</c:v>
                </c:pt>
                <c:pt idx="825">
                  <c:v>42947</c:v>
                </c:pt>
                <c:pt idx="826">
                  <c:v>42948</c:v>
                </c:pt>
                <c:pt idx="827">
                  <c:v>42949</c:v>
                </c:pt>
                <c:pt idx="828">
                  <c:v>42950</c:v>
                </c:pt>
                <c:pt idx="829">
                  <c:v>42951</c:v>
                </c:pt>
                <c:pt idx="830">
                  <c:v>42954</c:v>
                </c:pt>
                <c:pt idx="831">
                  <c:v>42955</c:v>
                </c:pt>
                <c:pt idx="832">
                  <c:v>42956</c:v>
                </c:pt>
                <c:pt idx="833">
                  <c:v>42957</c:v>
                </c:pt>
                <c:pt idx="834">
                  <c:v>42958</c:v>
                </c:pt>
                <c:pt idx="835">
                  <c:v>42961</c:v>
                </c:pt>
                <c:pt idx="836">
                  <c:v>42963</c:v>
                </c:pt>
                <c:pt idx="837">
                  <c:v>42964</c:v>
                </c:pt>
                <c:pt idx="838">
                  <c:v>42965</c:v>
                </c:pt>
                <c:pt idx="839">
                  <c:v>42968</c:v>
                </c:pt>
                <c:pt idx="840">
                  <c:v>42969</c:v>
                </c:pt>
                <c:pt idx="841">
                  <c:v>42970</c:v>
                </c:pt>
                <c:pt idx="842">
                  <c:v>42971</c:v>
                </c:pt>
                <c:pt idx="843">
                  <c:v>42972</c:v>
                </c:pt>
                <c:pt idx="844">
                  <c:v>42975</c:v>
                </c:pt>
                <c:pt idx="845">
                  <c:v>42976</c:v>
                </c:pt>
                <c:pt idx="846">
                  <c:v>42977</c:v>
                </c:pt>
                <c:pt idx="847">
                  <c:v>42978</c:v>
                </c:pt>
                <c:pt idx="848">
                  <c:v>42979</c:v>
                </c:pt>
                <c:pt idx="849">
                  <c:v>42982</c:v>
                </c:pt>
                <c:pt idx="850">
                  <c:v>42983</c:v>
                </c:pt>
                <c:pt idx="851">
                  <c:v>42984</c:v>
                </c:pt>
                <c:pt idx="852">
                  <c:v>42985</c:v>
                </c:pt>
                <c:pt idx="853">
                  <c:v>42986</c:v>
                </c:pt>
                <c:pt idx="854">
                  <c:v>42989</c:v>
                </c:pt>
                <c:pt idx="855">
                  <c:v>42990</c:v>
                </c:pt>
                <c:pt idx="856">
                  <c:v>42991</c:v>
                </c:pt>
                <c:pt idx="857">
                  <c:v>42992</c:v>
                </c:pt>
                <c:pt idx="858">
                  <c:v>42993</c:v>
                </c:pt>
                <c:pt idx="859">
                  <c:v>42996</c:v>
                </c:pt>
                <c:pt idx="860">
                  <c:v>42997</c:v>
                </c:pt>
                <c:pt idx="861">
                  <c:v>42998</c:v>
                </c:pt>
                <c:pt idx="862">
                  <c:v>42999</c:v>
                </c:pt>
                <c:pt idx="863">
                  <c:v>43000</c:v>
                </c:pt>
                <c:pt idx="864">
                  <c:v>43003</c:v>
                </c:pt>
                <c:pt idx="865">
                  <c:v>43004</c:v>
                </c:pt>
                <c:pt idx="866">
                  <c:v>43005</c:v>
                </c:pt>
                <c:pt idx="867">
                  <c:v>43006</c:v>
                </c:pt>
                <c:pt idx="868">
                  <c:v>43007</c:v>
                </c:pt>
                <c:pt idx="869">
                  <c:v>43010</c:v>
                </c:pt>
                <c:pt idx="870">
                  <c:v>43011</c:v>
                </c:pt>
                <c:pt idx="871">
                  <c:v>43012</c:v>
                </c:pt>
                <c:pt idx="872">
                  <c:v>43013</c:v>
                </c:pt>
                <c:pt idx="873">
                  <c:v>43014</c:v>
                </c:pt>
                <c:pt idx="874">
                  <c:v>43017</c:v>
                </c:pt>
                <c:pt idx="875">
                  <c:v>43018</c:v>
                </c:pt>
                <c:pt idx="876">
                  <c:v>43019</c:v>
                </c:pt>
                <c:pt idx="877">
                  <c:v>43020</c:v>
                </c:pt>
                <c:pt idx="878">
                  <c:v>43021</c:v>
                </c:pt>
                <c:pt idx="879">
                  <c:v>43024</c:v>
                </c:pt>
                <c:pt idx="880">
                  <c:v>43025</c:v>
                </c:pt>
                <c:pt idx="881">
                  <c:v>43026</c:v>
                </c:pt>
                <c:pt idx="882">
                  <c:v>43027</c:v>
                </c:pt>
                <c:pt idx="883">
                  <c:v>43028</c:v>
                </c:pt>
                <c:pt idx="884">
                  <c:v>43031</c:v>
                </c:pt>
                <c:pt idx="885">
                  <c:v>43032</c:v>
                </c:pt>
                <c:pt idx="886">
                  <c:v>43033</c:v>
                </c:pt>
                <c:pt idx="887">
                  <c:v>43034</c:v>
                </c:pt>
                <c:pt idx="888">
                  <c:v>43035</c:v>
                </c:pt>
                <c:pt idx="889">
                  <c:v>43038</c:v>
                </c:pt>
                <c:pt idx="890">
                  <c:v>43039</c:v>
                </c:pt>
                <c:pt idx="891">
                  <c:v>43041</c:v>
                </c:pt>
                <c:pt idx="892">
                  <c:v>43042</c:v>
                </c:pt>
                <c:pt idx="893">
                  <c:v>43045</c:v>
                </c:pt>
                <c:pt idx="894">
                  <c:v>43046</c:v>
                </c:pt>
                <c:pt idx="895">
                  <c:v>43047</c:v>
                </c:pt>
                <c:pt idx="896">
                  <c:v>43048</c:v>
                </c:pt>
                <c:pt idx="897">
                  <c:v>43049</c:v>
                </c:pt>
                <c:pt idx="898">
                  <c:v>43052</c:v>
                </c:pt>
                <c:pt idx="899">
                  <c:v>43053</c:v>
                </c:pt>
                <c:pt idx="900">
                  <c:v>43054</c:v>
                </c:pt>
                <c:pt idx="901">
                  <c:v>43055</c:v>
                </c:pt>
                <c:pt idx="902">
                  <c:v>43056</c:v>
                </c:pt>
                <c:pt idx="903">
                  <c:v>43059</c:v>
                </c:pt>
                <c:pt idx="904">
                  <c:v>43060</c:v>
                </c:pt>
                <c:pt idx="905">
                  <c:v>43061</c:v>
                </c:pt>
                <c:pt idx="906">
                  <c:v>43062</c:v>
                </c:pt>
                <c:pt idx="907">
                  <c:v>43063</c:v>
                </c:pt>
                <c:pt idx="908">
                  <c:v>43066</c:v>
                </c:pt>
                <c:pt idx="909">
                  <c:v>43067</c:v>
                </c:pt>
                <c:pt idx="910">
                  <c:v>43068</c:v>
                </c:pt>
                <c:pt idx="911">
                  <c:v>43069</c:v>
                </c:pt>
                <c:pt idx="912">
                  <c:v>43070</c:v>
                </c:pt>
                <c:pt idx="913">
                  <c:v>43073</c:v>
                </c:pt>
                <c:pt idx="914">
                  <c:v>43074</c:v>
                </c:pt>
                <c:pt idx="915">
                  <c:v>43075</c:v>
                </c:pt>
                <c:pt idx="916">
                  <c:v>43076</c:v>
                </c:pt>
                <c:pt idx="917">
                  <c:v>43077</c:v>
                </c:pt>
                <c:pt idx="918">
                  <c:v>43080</c:v>
                </c:pt>
                <c:pt idx="919">
                  <c:v>43081</c:v>
                </c:pt>
                <c:pt idx="920">
                  <c:v>43082</c:v>
                </c:pt>
                <c:pt idx="921">
                  <c:v>43083</c:v>
                </c:pt>
                <c:pt idx="922">
                  <c:v>43084</c:v>
                </c:pt>
                <c:pt idx="923">
                  <c:v>43087</c:v>
                </c:pt>
                <c:pt idx="924">
                  <c:v>43088</c:v>
                </c:pt>
                <c:pt idx="925">
                  <c:v>43089</c:v>
                </c:pt>
                <c:pt idx="926">
                  <c:v>43090</c:v>
                </c:pt>
                <c:pt idx="927">
                  <c:v>43091</c:v>
                </c:pt>
                <c:pt idx="928">
                  <c:v>43096</c:v>
                </c:pt>
                <c:pt idx="929">
                  <c:v>43097</c:v>
                </c:pt>
                <c:pt idx="930">
                  <c:v>43098</c:v>
                </c:pt>
                <c:pt idx="931">
                  <c:v>43102</c:v>
                </c:pt>
                <c:pt idx="932">
                  <c:v>43103</c:v>
                </c:pt>
                <c:pt idx="933">
                  <c:v>43104</c:v>
                </c:pt>
                <c:pt idx="934">
                  <c:v>43105</c:v>
                </c:pt>
                <c:pt idx="935">
                  <c:v>43108</c:v>
                </c:pt>
                <c:pt idx="936">
                  <c:v>43109</c:v>
                </c:pt>
                <c:pt idx="937">
                  <c:v>43110</c:v>
                </c:pt>
                <c:pt idx="938">
                  <c:v>43111</c:v>
                </c:pt>
                <c:pt idx="939">
                  <c:v>43112</c:v>
                </c:pt>
                <c:pt idx="940">
                  <c:v>43115</c:v>
                </c:pt>
                <c:pt idx="941">
                  <c:v>43116</c:v>
                </c:pt>
                <c:pt idx="942">
                  <c:v>43117</c:v>
                </c:pt>
                <c:pt idx="943">
                  <c:v>43118</c:v>
                </c:pt>
                <c:pt idx="944">
                  <c:v>43119</c:v>
                </c:pt>
                <c:pt idx="945">
                  <c:v>43122</c:v>
                </c:pt>
                <c:pt idx="946">
                  <c:v>43123</c:v>
                </c:pt>
                <c:pt idx="947">
                  <c:v>43124</c:v>
                </c:pt>
                <c:pt idx="948">
                  <c:v>43125</c:v>
                </c:pt>
                <c:pt idx="949">
                  <c:v>43126</c:v>
                </c:pt>
                <c:pt idx="950">
                  <c:v>43129</c:v>
                </c:pt>
                <c:pt idx="951">
                  <c:v>43130</c:v>
                </c:pt>
                <c:pt idx="952">
                  <c:v>43131</c:v>
                </c:pt>
                <c:pt idx="953">
                  <c:v>43132</c:v>
                </c:pt>
                <c:pt idx="954">
                  <c:v>43133</c:v>
                </c:pt>
                <c:pt idx="955">
                  <c:v>43136</c:v>
                </c:pt>
                <c:pt idx="956">
                  <c:v>43137</c:v>
                </c:pt>
                <c:pt idx="957">
                  <c:v>43138</c:v>
                </c:pt>
                <c:pt idx="958">
                  <c:v>43139</c:v>
                </c:pt>
                <c:pt idx="959">
                  <c:v>43140</c:v>
                </c:pt>
                <c:pt idx="960">
                  <c:v>43143</c:v>
                </c:pt>
                <c:pt idx="961">
                  <c:v>43144</c:v>
                </c:pt>
                <c:pt idx="962">
                  <c:v>43145</c:v>
                </c:pt>
                <c:pt idx="963">
                  <c:v>43146</c:v>
                </c:pt>
                <c:pt idx="964">
                  <c:v>43147</c:v>
                </c:pt>
                <c:pt idx="965">
                  <c:v>43150</c:v>
                </c:pt>
                <c:pt idx="966">
                  <c:v>43151</c:v>
                </c:pt>
                <c:pt idx="967">
                  <c:v>43152</c:v>
                </c:pt>
                <c:pt idx="968">
                  <c:v>43153</c:v>
                </c:pt>
                <c:pt idx="969">
                  <c:v>43154</c:v>
                </c:pt>
                <c:pt idx="970">
                  <c:v>43157</c:v>
                </c:pt>
                <c:pt idx="971">
                  <c:v>43158</c:v>
                </c:pt>
                <c:pt idx="972">
                  <c:v>43159</c:v>
                </c:pt>
                <c:pt idx="973">
                  <c:v>43160</c:v>
                </c:pt>
                <c:pt idx="974">
                  <c:v>43161</c:v>
                </c:pt>
                <c:pt idx="975">
                  <c:v>43164</c:v>
                </c:pt>
                <c:pt idx="976">
                  <c:v>43165</c:v>
                </c:pt>
                <c:pt idx="977">
                  <c:v>43166</c:v>
                </c:pt>
                <c:pt idx="978">
                  <c:v>43167</c:v>
                </c:pt>
                <c:pt idx="979">
                  <c:v>43168</c:v>
                </c:pt>
                <c:pt idx="980">
                  <c:v>43171</c:v>
                </c:pt>
                <c:pt idx="981">
                  <c:v>43172</c:v>
                </c:pt>
                <c:pt idx="982">
                  <c:v>43173</c:v>
                </c:pt>
                <c:pt idx="983">
                  <c:v>43174</c:v>
                </c:pt>
                <c:pt idx="984">
                  <c:v>43175</c:v>
                </c:pt>
                <c:pt idx="985">
                  <c:v>43178</c:v>
                </c:pt>
                <c:pt idx="986">
                  <c:v>43179</c:v>
                </c:pt>
                <c:pt idx="987">
                  <c:v>43180</c:v>
                </c:pt>
                <c:pt idx="988">
                  <c:v>43181</c:v>
                </c:pt>
                <c:pt idx="989">
                  <c:v>43182</c:v>
                </c:pt>
                <c:pt idx="990">
                  <c:v>43185</c:v>
                </c:pt>
                <c:pt idx="991">
                  <c:v>43186</c:v>
                </c:pt>
                <c:pt idx="992">
                  <c:v>43187</c:v>
                </c:pt>
                <c:pt idx="993">
                  <c:v>43188</c:v>
                </c:pt>
                <c:pt idx="994">
                  <c:v>43193</c:v>
                </c:pt>
                <c:pt idx="995">
                  <c:v>43194</c:v>
                </c:pt>
                <c:pt idx="996">
                  <c:v>43195</c:v>
                </c:pt>
                <c:pt idx="997">
                  <c:v>43196</c:v>
                </c:pt>
                <c:pt idx="998">
                  <c:v>43199</c:v>
                </c:pt>
                <c:pt idx="999">
                  <c:v>43200</c:v>
                </c:pt>
                <c:pt idx="1000">
                  <c:v>43201</c:v>
                </c:pt>
                <c:pt idx="1001">
                  <c:v>43202</c:v>
                </c:pt>
                <c:pt idx="1002">
                  <c:v>43203</c:v>
                </c:pt>
                <c:pt idx="1003">
                  <c:v>43206</c:v>
                </c:pt>
                <c:pt idx="1004">
                  <c:v>43207</c:v>
                </c:pt>
                <c:pt idx="1005">
                  <c:v>43208</c:v>
                </c:pt>
                <c:pt idx="1006">
                  <c:v>43209</c:v>
                </c:pt>
                <c:pt idx="1007">
                  <c:v>43210</c:v>
                </c:pt>
                <c:pt idx="1008">
                  <c:v>43213</c:v>
                </c:pt>
                <c:pt idx="1009">
                  <c:v>43214</c:v>
                </c:pt>
                <c:pt idx="1010">
                  <c:v>43215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Index!$J$24:$J$1035</c15:sqref>
                  </c15:fullRef>
                </c:ext>
              </c:extLst>
              <c:f>Index!$J$25:$J$1035</c:f>
              <c:numCache>
                <c:formatCode>0.00</c:formatCode>
                <c:ptCount val="1011"/>
                <c:pt idx="0">
                  <c:v>100.67698502337001</c:v>
                </c:pt>
                <c:pt idx="1">
                  <c:v>100.77191195602151</c:v>
                </c:pt>
                <c:pt idx="2">
                  <c:v>100.56903618356377</c:v>
                </c:pt>
                <c:pt idx="3">
                  <c:v>100.68637231140332</c:v>
                </c:pt>
                <c:pt idx="4">
                  <c:v>100.82894441309477</c:v>
                </c:pt>
                <c:pt idx="5">
                  <c:v>100.69751963294911</c:v>
                </c:pt>
                <c:pt idx="6">
                  <c:v>101.11401470385142</c:v>
                </c:pt>
                <c:pt idx="7">
                  <c:v>100.94590848902887</c:v>
                </c:pt>
                <c:pt idx="8">
                  <c:v>100.90977155580119</c:v>
                </c:pt>
                <c:pt idx="9">
                  <c:v>101.3384597160772</c:v>
                </c:pt>
                <c:pt idx="10">
                  <c:v>101.67191277198634</c:v>
                </c:pt>
                <c:pt idx="11">
                  <c:v>101.68276808074464</c:v>
                </c:pt>
                <c:pt idx="12">
                  <c:v>101.95722200960246</c:v>
                </c:pt>
                <c:pt idx="13">
                  <c:v>101.87314281222048</c:v>
                </c:pt>
                <c:pt idx="14">
                  <c:v>102.66186851108586</c:v>
                </c:pt>
                <c:pt idx="15">
                  <c:v>102.33785473398396</c:v>
                </c:pt>
                <c:pt idx="16">
                  <c:v>102.19303239385701</c:v>
                </c:pt>
                <c:pt idx="17">
                  <c:v>102.70728885818185</c:v>
                </c:pt>
                <c:pt idx="18">
                  <c:v>103.27035406209725</c:v>
                </c:pt>
                <c:pt idx="19">
                  <c:v>102.68148474481872</c:v>
                </c:pt>
                <c:pt idx="20">
                  <c:v>102.70508957346503</c:v>
                </c:pt>
                <c:pt idx="21">
                  <c:v>102.17651829917173</c:v>
                </c:pt>
                <c:pt idx="22">
                  <c:v>101.35041222213965</c:v>
                </c:pt>
                <c:pt idx="23">
                  <c:v>101.45746516116169</c:v>
                </c:pt>
                <c:pt idx="24">
                  <c:v>101.44516121456938</c:v>
                </c:pt>
                <c:pt idx="25">
                  <c:v>101.90295832001678</c:v>
                </c:pt>
                <c:pt idx="26">
                  <c:v>102.70502868528546</c:v>
                </c:pt>
                <c:pt idx="27">
                  <c:v>102.92351719353607</c:v>
                </c:pt>
                <c:pt idx="28">
                  <c:v>103.56486525288339</c:v>
                </c:pt>
                <c:pt idx="29">
                  <c:v>103.36338924839087</c:v>
                </c:pt>
                <c:pt idx="30">
                  <c:v>103.32009666214505</c:v>
                </c:pt>
                <c:pt idx="31">
                  <c:v>103.07351659684647</c:v>
                </c:pt>
                <c:pt idx="32">
                  <c:v>102.8993986657004</c:v>
                </c:pt>
                <c:pt idx="33">
                  <c:v>103.3615065200444</c:v>
                </c:pt>
                <c:pt idx="34">
                  <c:v>104.54597664294161</c:v>
                </c:pt>
                <c:pt idx="35">
                  <c:v>104.43402745561434</c:v>
                </c:pt>
                <c:pt idx="36">
                  <c:v>104.4932264611986</c:v>
                </c:pt>
                <c:pt idx="37">
                  <c:v>104.32622170513304</c:v>
                </c:pt>
                <c:pt idx="38">
                  <c:v>104.64623204792632</c:v>
                </c:pt>
                <c:pt idx="39">
                  <c:v>104.78033283228061</c:v>
                </c:pt>
                <c:pt idx="40">
                  <c:v>104.37558863061874</c:v>
                </c:pt>
                <c:pt idx="41">
                  <c:v>104.37554296645229</c:v>
                </c:pt>
                <c:pt idx="42">
                  <c:v>104.85138287366524</c:v>
                </c:pt>
                <c:pt idx="43">
                  <c:v>104.604328878304</c:v>
                </c:pt>
                <c:pt idx="44">
                  <c:v>105.15580958030047</c:v>
                </c:pt>
                <c:pt idx="45">
                  <c:v>105.63476291471852</c:v>
                </c:pt>
                <c:pt idx="46">
                  <c:v>105.7358907210302</c:v>
                </c:pt>
                <c:pt idx="47">
                  <c:v>105.65670310384176</c:v>
                </c:pt>
                <c:pt idx="48">
                  <c:v>105.74515365661371</c:v>
                </c:pt>
                <c:pt idx="49">
                  <c:v>105.82778526418078</c:v>
                </c:pt>
                <c:pt idx="50">
                  <c:v>105.23250289315564</c:v>
                </c:pt>
                <c:pt idx="51">
                  <c:v>105.43424102026724</c:v>
                </c:pt>
                <c:pt idx="52">
                  <c:v>105.65035143086067</c:v>
                </c:pt>
                <c:pt idx="53">
                  <c:v>105.74027075590872</c:v>
                </c:pt>
                <c:pt idx="54">
                  <c:v>105.80142614319446</c:v>
                </c:pt>
                <c:pt idx="55">
                  <c:v>105.55290110913987</c:v>
                </c:pt>
                <c:pt idx="56">
                  <c:v>105.37364280702917</c:v>
                </c:pt>
                <c:pt idx="57">
                  <c:v>105.63868713267627</c:v>
                </c:pt>
                <c:pt idx="58">
                  <c:v>105.65034158411113</c:v>
                </c:pt>
                <c:pt idx="59">
                  <c:v>105.92768350367621</c:v>
                </c:pt>
                <c:pt idx="60">
                  <c:v>106.27771565922866</c:v>
                </c:pt>
                <c:pt idx="61">
                  <c:v>106.68857341202991</c:v>
                </c:pt>
                <c:pt idx="62">
                  <c:v>106.74895621440641</c:v>
                </c:pt>
                <c:pt idx="63">
                  <c:v>106.90592242749169</c:v>
                </c:pt>
                <c:pt idx="64">
                  <c:v>106.79677460281985</c:v>
                </c:pt>
                <c:pt idx="65">
                  <c:v>107.01456833547624</c:v>
                </c:pt>
                <c:pt idx="66">
                  <c:v>106.90538073604353</c:v>
                </c:pt>
                <c:pt idx="67">
                  <c:v>107.20802466090345</c:v>
                </c:pt>
                <c:pt idx="68">
                  <c:v>107.49853076048349</c:v>
                </c:pt>
                <c:pt idx="69">
                  <c:v>108.06867766131485</c:v>
                </c:pt>
                <c:pt idx="70">
                  <c:v>107.5093854887014</c:v>
                </c:pt>
                <c:pt idx="71">
                  <c:v>107.80046096818978</c:v>
                </c:pt>
                <c:pt idx="72">
                  <c:v>107.54526583055386</c:v>
                </c:pt>
                <c:pt idx="73">
                  <c:v>108.03025326652198</c:v>
                </c:pt>
                <c:pt idx="74">
                  <c:v>107.53180722544242</c:v>
                </c:pt>
                <c:pt idx="75">
                  <c:v>107.61660698273442</c:v>
                </c:pt>
                <c:pt idx="76">
                  <c:v>107.5557728741514</c:v>
                </c:pt>
                <c:pt idx="77">
                  <c:v>108.04106247175358</c:v>
                </c:pt>
                <c:pt idx="78">
                  <c:v>108.15002541737286</c:v>
                </c:pt>
                <c:pt idx="79">
                  <c:v>108.35657430115469</c:v>
                </c:pt>
                <c:pt idx="80">
                  <c:v>108.7457424078538</c:v>
                </c:pt>
                <c:pt idx="81">
                  <c:v>109.15973676710352</c:v>
                </c:pt>
                <c:pt idx="82">
                  <c:v>109.46408978785963</c:v>
                </c:pt>
                <c:pt idx="83">
                  <c:v>109.89119889960179</c:v>
                </c:pt>
                <c:pt idx="84">
                  <c:v>110.23330475846235</c:v>
                </c:pt>
                <c:pt idx="85">
                  <c:v>110.3677661728095</c:v>
                </c:pt>
                <c:pt idx="86">
                  <c:v>110.69813328670648</c:v>
                </c:pt>
                <c:pt idx="87">
                  <c:v>111.61671371015882</c:v>
                </c:pt>
                <c:pt idx="88">
                  <c:v>112.43977942358707</c:v>
                </c:pt>
                <c:pt idx="89">
                  <c:v>113.10474975865299</c:v>
                </c:pt>
                <c:pt idx="90">
                  <c:v>113.01825790191785</c:v>
                </c:pt>
                <c:pt idx="91">
                  <c:v>112.90711510381905</c:v>
                </c:pt>
                <c:pt idx="92">
                  <c:v>112.62313434470481</c:v>
                </c:pt>
                <c:pt idx="93">
                  <c:v>111.9206255348372</c:v>
                </c:pt>
                <c:pt idx="94">
                  <c:v>111.96972093987377</c:v>
                </c:pt>
                <c:pt idx="95">
                  <c:v>112.54767714036534</c:v>
                </c:pt>
                <c:pt idx="96">
                  <c:v>113.66870860420448</c:v>
                </c:pt>
                <c:pt idx="97">
                  <c:v>113.12474919731797</c:v>
                </c:pt>
                <c:pt idx="98">
                  <c:v>112.24852616914227</c:v>
                </c:pt>
                <c:pt idx="99">
                  <c:v>111.8423184564453</c:v>
                </c:pt>
                <c:pt idx="100">
                  <c:v>111.71485347607832</c:v>
                </c:pt>
                <c:pt idx="101">
                  <c:v>111.49119008548993</c:v>
                </c:pt>
                <c:pt idx="102">
                  <c:v>111.52067288862349</c:v>
                </c:pt>
                <c:pt idx="103">
                  <c:v>111.48145915044363</c:v>
                </c:pt>
                <c:pt idx="104">
                  <c:v>111.77348143629604</c:v>
                </c:pt>
                <c:pt idx="105">
                  <c:v>111.58786399908278</c:v>
                </c:pt>
                <c:pt idx="106">
                  <c:v>112.08056752811899</c:v>
                </c:pt>
                <c:pt idx="107">
                  <c:v>112.27756971263749</c:v>
                </c:pt>
                <c:pt idx="108">
                  <c:v>112.33622887983954</c:v>
                </c:pt>
                <c:pt idx="109">
                  <c:v>112.48002467964525</c:v>
                </c:pt>
                <c:pt idx="110">
                  <c:v>112.66422738099047</c:v>
                </c:pt>
                <c:pt idx="111">
                  <c:v>112.75170809735634</c:v>
                </c:pt>
                <c:pt idx="112">
                  <c:v>112.74021119319377</c:v>
                </c:pt>
                <c:pt idx="113">
                  <c:v>113.16209596603213</c:v>
                </c:pt>
                <c:pt idx="114">
                  <c:v>113.84715257487144</c:v>
                </c:pt>
                <c:pt idx="115">
                  <c:v>113.78936526440249</c:v>
                </c:pt>
                <c:pt idx="116">
                  <c:v>113.86228904643579</c:v>
                </c:pt>
                <c:pt idx="117">
                  <c:v>113.88534849824948</c:v>
                </c:pt>
                <c:pt idx="118">
                  <c:v>113.79053356961948</c:v>
                </c:pt>
                <c:pt idx="119">
                  <c:v>113.85222815776928</c:v>
                </c:pt>
                <c:pt idx="120">
                  <c:v>114.02502127136383</c:v>
                </c:pt>
                <c:pt idx="121">
                  <c:v>114.12380601153552</c:v>
                </c:pt>
                <c:pt idx="122">
                  <c:v>113.82730923001283</c:v>
                </c:pt>
                <c:pt idx="123">
                  <c:v>114.91340678635552</c:v>
                </c:pt>
                <c:pt idx="124">
                  <c:v>115.52006945267682</c:v>
                </c:pt>
                <c:pt idx="125">
                  <c:v>113.75885627626415</c:v>
                </c:pt>
                <c:pt idx="126">
                  <c:v>113.46270688559619</c:v>
                </c:pt>
                <c:pt idx="127">
                  <c:v>113.27775197845435</c:v>
                </c:pt>
                <c:pt idx="128">
                  <c:v>113.4364528923778</c:v>
                </c:pt>
                <c:pt idx="129">
                  <c:v>113.6368063574625</c:v>
                </c:pt>
                <c:pt idx="130">
                  <c:v>113.51691090798199</c:v>
                </c:pt>
                <c:pt idx="131">
                  <c:v>113.56676848384431</c:v>
                </c:pt>
                <c:pt idx="132">
                  <c:v>113.66632391937885</c:v>
                </c:pt>
                <c:pt idx="133">
                  <c:v>113.74587549823536</c:v>
                </c:pt>
                <c:pt idx="134">
                  <c:v>113.80555655676081</c:v>
                </c:pt>
                <c:pt idx="135">
                  <c:v>114.23332751128626</c:v>
                </c:pt>
                <c:pt idx="136">
                  <c:v>114.73855057547607</c:v>
                </c:pt>
                <c:pt idx="137">
                  <c:v>114.45171434046709</c:v>
                </c:pt>
                <c:pt idx="138">
                  <c:v>114.75205652428411</c:v>
                </c:pt>
                <c:pt idx="139">
                  <c:v>114.52065092903196</c:v>
                </c:pt>
                <c:pt idx="140">
                  <c:v>114.60999736350541</c:v>
                </c:pt>
                <c:pt idx="141">
                  <c:v>114.71857852257791</c:v>
                </c:pt>
                <c:pt idx="142">
                  <c:v>114.80655241899713</c:v>
                </c:pt>
                <c:pt idx="143">
                  <c:v>114.96314557066464</c:v>
                </c:pt>
                <c:pt idx="144">
                  <c:v>115.051207843329</c:v>
                </c:pt>
                <c:pt idx="145">
                  <c:v>115.09075956099329</c:v>
                </c:pt>
                <c:pt idx="146">
                  <c:v>115.2657431912522</c:v>
                </c:pt>
                <c:pt idx="147">
                  <c:v>115.20894664536952</c:v>
                </c:pt>
                <c:pt idx="148">
                  <c:v>115.09771239273697</c:v>
                </c:pt>
                <c:pt idx="149">
                  <c:v>114.66530946165038</c:v>
                </c:pt>
                <c:pt idx="150">
                  <c:v>115.10947925409135</c:v>
                </c:pt>
                <c:pt idx="151">
                  <c:v>115.65305570905056</c:v>
                </c:pt>
                <c:pt idx="152">
                  <c:v>115.7767495599561</c:v>
                </c:pt>
                <c:pt idx="153">
                  <c:v>116.2718601750753</c:v>
                </c:pt>
                <c:pt idx="154">
                  <c:v>116.49496861371021</c:v>
                </c:pt>
                <c:pt idx="155">
                  <c:v>117.46243782013869</c:v>
                </c:pt>
                <c:pt idx="156">
                  <c:v>117.69872962489089</c:v>
                </c:pt>
                <c:pt idx="157">
                  <c:v>117.67373931922005</c:v>
                </c:pt>
                <c:pt idx="158">
                  <c:v>117.49947186468701</c:v>
                </c:pt>
                <c:pt idx="159">
                  <c:v>117.51187503383268</c:v>
                </c:pt>
                <c:pt idx="160">
                  <c:v>117.10133540024404</c:v>
                </c:pt>
                <c:pt idx="161">
                  <c:v>117.57344902281824</c:v>
                </c:pt>
                <c:pt idx="162">
                  <c:v>118.18298135320089</c:v>
                </c:pt>
                <c:pt idx="163">
                  <c:v>117.94614722650896</c:v>
                </c:pt>
                <c:pt idx="164">
                  <c:v>117.70946833379776</c:v>
                </c:pt>
                <c:pt idx="165">
                  <c:v>117.70943236701576</c:v>
                </c:pt>
                <c:pt idx="166">
                  <c:v>118.04544828314792</c:v>
                </c:pt>
                <c:pt idx="167">
                  <c:v>118.50628797267557</c:v>
                </c:pt>
                <c:pt idx="168">
                  <c:v>118.61851758550107</c:v>
                </c:pt>
                <c:pt idx="169">
                  <c:v>118.88052025179745</c:v>
                </c:pt>
                <c:pt idx="170">
                  <c:v>118.68067812902015</c:v>
                </c:pt>
                <c:pt idx="171">
                  <c:v>118.90528486699392</c:v>
                </c:pt>
                <c:pt idx="172">
                  <c:v>119.06750397723907</c:v>
                </c:pt>
                <c:pt idx="173">
                  <c:v>119.15491874851459</c:v>
                </c:pt>
                <c:pt idx="174">
                  <c:v>119.60457315385115</c:v>
                </c:pt>
                <c:pt idx="175">
                  <c:v>120.00493916593521</c:v>
                </c:pt>
                <c:pt idx="176">
                  <c:v>120.00490749796516</c:v>
                </c:pt>
                <c:pt idx="177">
                  <c:v>121.04455598427251</c:v>
                </c:pt>
                <c:pt idx="178">
                  <c:v>120.57966017289962</c:v>
                </c:pt>
                <c:pt idx="179">
                  <c:v>121.4453394658368</c:v>
                </c:pt>
                <c:pt idx="180">
                  <c:v>120.75361651157071</c:v>
                </c:pt>
                <c:pt idx="181">
                  <c:v>120.62807287608065</c:v>
                </c:pt>
                <c:pt idx="182">
                  <c:v>120.56531613975652</c:v>
                </c:pt>
                <c:pt idx="183">
                  <c:v>121.20510767314566</c:v>
                </c:pt>
                <c:pt idx="184">
                  <c:v>121.19252459346602</c:v>
                </c:pt>
                <c:pt idx="185">
                  <c:v>122.12250561293062</c:v>
                </c:pt>
                <c:pt idx="186">
                  <c:v>121.95870226874983</c:v>
                </c:pt>
                <c:pt idx="187">
                  <c:v>122.61356985382388</c:v>
                </c:pt>
                <c:pt idx="188">
                  <c:v>122.86588554462935</c:v>
                </c:pt>
                <c:pt idx="189">
                  <c:v>122.79013933639636</c:v>
                </c:pt>
                <c:pt idx="190">
                  <c:v>121.94445097455655</c:v>
                </c:pt>
                <c:pt idx="191">
                  <c:v>123.92159497503191</c:v>
                </c:pt>
                <c:pt idx="192">
                  <c:v>125.92196572007767</c:v>
                </c:pt>
                <c:pt idx="193">
                  <c:v>126.72883869004372</c:v>
                </c:pt>
                <c:pt idx="194">
                  <c:v>126.63661451325432</c:v>
                </c:pt>
                <c:pt idx="195">
                  <c:v>126.50902945663809</c:v>
                </c:pt>
                <c:pt idx="196">
                  <c:v>126.27157274733257</c:v>
                </c:pt>
                <c:pt idx="197">
                  <c:v>127.09426656710288</c:v>
                </c:pt>
                <c:pt idx="198">
                  <c:v>127.11747488656449</c:v>
                </c:pt>
                <c:pt idx="199">
                  <c:v>126.98800942234928</c:v>
                </c:pt>
                <c:pt idx="200">
                  <c:v>127.05541972068649</c:v>
                </c:pt>
                <c:pt idx="201">
                  <c:v>127.08606925490295</c:v>
                </c:pt>
                <c:pt idx="202">
                  <c:v>126.94021581831342</c:v>
                </c:pt>
                <c:pt idx="203">
                  <c:v>126.71580983284534</c:v>
                </c:pt>
                <c:pt idx="204">
                  <c:v>126.59484671931772</c:v>
                </c:pt>
                <c:pt idx="205">
                  <c:v>126.6348662166989</c:v>
                </c:pt>
                <c:pt idx="206">
                  <c:v>127.07703862219634</c:v>
                </c:pt>
                <c:pt idx="207">
                  <c:v>127.09273702245967</c:v>
                </c:pt>
                <c:pt idx="208">
                  <c:v>126.98064001087293</c:v>
                </c:pt>
                <c:pt idx="209">
                  <c:v>126.69272907921767</c:v>
                </c:pt>
                <c:pt idx="210">
                  <c:v>126.63644919231974</c:v>
                </c:pt>
                <c:pt idx="211">
                  <c:v>126.60452096252331</c:v>
                </c:pt>
                <c:pt idx="212">
                  <c:v>126.73028342809071</c:v>
                </c:pt>
                <c:pt idx="213">
                  <c:v>127.06842000932568</c:v>
                </c:pt>
                <c:pt idx="214">
                  <c:v>127.30633231680899</c:v>
                </c:pt>
                <c:pt idx="215">
                  <c:v>127.80355450650583</c:v>
                </c:pt>
                <c:pt idx="216">
                  <c:v>129.13120502572397</c:v>
                </c:pt>
                <c:pt idx="217">
                  <c:v>129.06716325862479</c:v>
                </c:pt>
                <c:pt idx="218">
                  <c:v>128.81103674077946</c:v>
                </c:pt>
                <c:pt idx="219">
                  <c:v>128.36554402785907</c:v>
                </c:pt>
                <c:pt idx="220">
                  <c:v>128.25049365039933</c:v>
                </c:pt>
                <c:pt idx="221">
                  <c:v>129.2346215327731</c:v>
                </c:pt>
                <c:pt idx="222">
                  <c:v>128.91430239604858</c:v>
                </c:pt>
                <c:pt idx="223">
                  <c:v>129.97696657036329</c:v>
                </c:pt>
                <c:pt idx="224">
                  <c:v>131.62020071209108</c:v>
                </c:pt>
                <c:pt idx="225">
                  <c:v>133.25741260932088</c:v>
                </c:pt>
                <c:pt idx="226">
                  <c:v>133.23253611012333</c:v>
                </c:pt>
                <c:pt idx="227">
                  <c:v>133.0931505102088</c:v>
                </c:pt>
                <c:pt idx="228">
                  <c:v>133.12213966148207</c:v>
                </c:pt>
                <c:pt idx="229">
                  <c:v>132.46398025832551</c:v>
                </c:pt>
                <c:pt idx="230">
                  <c:v>132.50236399602761</c:v>
                </c:pt>
                <c:pt idx="231">
                  <c:v>132.73487261294693</c:v>
                </c:pt>
                <c:pt idx="232">
                  <c:v>133.00427655729237</c:v>
                </c:pt>
                <c:pt idx="233">
                  <c:v>132.32275772658261</c:v>
                </c:pt>
                <c:pt idx="234">
                  <c:v>132.04080352212699</c:v>
                </c:pt>
                <c:pt idx="235">
                  <c:v>132.15363549875516</c:v>
                </c:pt>
                <c:pt idx="236">
                  <c:v>132.31114095924326</c:v>
                </c:pt>
                <c:pt idx="237">
                  <c:v>132.19075104648036</c:v>
                </c:pt>
                <c:pt idx="238">
                  <c:v>132.40658385552243</c:v>
                </c:pt>
                <c:pt idx="239">
                  <c:v>133.00714282046215</c:v>
                </c:pt>
                <c:pt idx="240">
                  <c:v>133.09006491637027</c:v>
                </c:pt>
                <c:pt idx="241">
                  <c:v>132.70019125791387</c:v>
                </c:pt>
                <c:pt idx="242">
                  <c:v>132.94196775406962</c:v>
                </c:pt>
                <c:pt idx="243">
                  <c:v>133.03551765329487</c:v>
                </c:pt>
                <c:pt idx="244">
                  <c:v>132.82877717691701</c:v>
                </c:pt>
                <c:pt idx="245">
                  <c:v>133.02867600598728</c:v>
                </c:pt>
                <c:pt idx="246">
                  <c:v>133.05864079380061</c:v>
                </c:pt>
                <c:pt idx="247">
                  <c:v>132.98855204754653</c:v>
                </c:pt>
                <c:pt idx="248">
                  <c:v>133.93291094374362</c:v>
                </c:pt>
                <c:pt idx="249">
                  <c:v>133.64770697871128</c:v>
                </c:pt>
                <c:pt idx="250">
                  <c:v>133.1424412188081</c:v>
                </c:pt>
                <c:pt idx="251">
                  <c:v>133.25909049561656</c:v>
                </c:pt>
                <c:pt idx="252">
                  <c:v>132.81903745563915</c:v>
                </c:pt>
                <c:pt idx="253">
                  <c:v>132.37947329942671</c:v>
                </c:pt>
                <c:pt idx="254">
                  <c:v>132.23746079508047</c:v>
                </c:pt>
                <c:pt idx="255">
                  <c:v>132.03094255584571</c:v>
                </c:pt>
                <c:pt idx="256">
                  <c:v>132.36664838248402</c:v>
                </c:pt>
                <c:pt idx="257">
                  <c:v>132.17297839766661</c:v>
                </c:pt>
                <c:pt idx="258">
                  <c:v>130.01720469544134</c:v>
                </c:pt>
                <c:pt idx="259">
                  <c:v>129.7219936393775</c:v>
                </c:pt>
                <c:pt idx="260">
                  <c:v>129.60682523100905</c:v>
                </c:pt>
                <c:pt idx="261">
                  <c:v>128.33700999781931</c:v>
                </c:pt>
                <c:pt idx="262">
                  <c:v>127.77168875197113</c:v>
                </c:pt>
                <c:pt idx="263">
                  <c:v>128.25078696761938</c:v>
                </c:pt>
                <c:pt idx="264">
                  <c:v>128.52673652815218</c:v>
                </c:pt>
                <c:pt idx="265">
                  <c:v>127.89937452332518</c:v>
                </c:pt>
                <c:pt idx="266">
                  <c:v>127.39808865183213</c:v>
                </c:pt>
                <c:pt idx="267">
                  <c:v>126.98278923414256</c:v>
                </c:pt>
                <c:pt idx="268">
                  <c:v>127.74460063037942</c:v>
                </c:pt>
                <c:pt idx="269">
                  <c:v>127.28453433224243</c:v>
                </c:pt>
                <c:pt idx="270">
                  <c:v>127.79141232826329</c:v>
                </c:pt>
                <c:pt idx="271">
                  <c:v>127.46920758299458</c:v>
                </c:pt>
                <c:pt idx="272">
                  <c:v>127.47838350525394</c:v>
                </c:pt>
                <c:pt idx="273">
                  <c:v>127.56544100031083</c:v>
                </c:pt>
                <c:pt idx="274">
                  <c:v>127.54792492926732</c:v>
                </c:pt>
                <c:pt idx="275">
                  <c:v>127.81862281158608</c:v>
                </c:pt>
                <c:pt idx="276">
                  <c:v>127.80128278857539</c:v>
                </c:pt>
                <c:pt idx="277">
                  <c:v>128.19940449143871</c:v>
                </c:pt>
                <c:pt idx="278">
                  <c:v>127.46094450591652</c:v>
                </c:pt>
                <c:pt idx="279">
                  <c:v>126.31739522634433</c:v>
                </c:pt>
                <c:pt idx="280">
                  <c:v>125.97560716905039</c:v>
                </c:pt>
                <c:pt idx="281">
                  <c:v>126.13981626659277</c:v>
                </c:pt>
                <c:pt idx="282">
                  <c:v>125.90093053533816</c:v>
                </c:pt>
                <c:pt idx="283">
                  <c:v>125.74787660934318</c:v>
                </c:pt>
                <c:pt idx="284">
                  <c:v>125.48900277336207</c:v>
                </c:pt>
                <c:pt idx="285">
                  <c:v>125.48902400199709</c:v>
                </c:pt>
                <c:pt idx="286">
                  <c:v>125.6432129505187</c:v>
                </c:pt>
                <c:pt idx="287">
                  <c:v>125.47650055193955</c:v>
                </c:pt>
                <c:pt idx="288">
                  <c:v>125.14617184525478</c:v>
                </c:pt>
                <c:pt idx="289">
                  <c:v>125.2370387744734</c:v>
                </c:pt>
                <c:pt idx="290">
                  <c:v>125.2473013074475</c:v>
                </c:pt>
                <c:pt idx="291">
                  <c:v>125.32661553873288</c:v>
                </c:pt>
                <c:pt idx="292">
                  <c:v>125.42964197548316</c:v>
                </c:pt>
                <c:pt idx="293">
                  <c:v>125.34444804695723</c:v>
                </c:pt>
                <c:pt idx="294">
                  <c:v>125.49119757794642</c:v>
                </c:pt>
                <c:pt idx="295">
                  <c:v>125.56426422805143</c:v>
                </c:pt>
                <c:pt idx="296">
                  <c:v>125.22113484907848</c:v>
                </c:pt>
                <c:pt idx="297">
                  <c:v>124.78406822922508</c:v>
                </c:pt>
                <c:pt idx="298">
                  <c:v>125.09543728300581</c:v>
                </c:pt>
                <c:pt idx="299">
                  <c:v>125.03328880432913</c:v>
                </c:pt>
                <c:pt idx="300">
                  <c:v>124.76499674226783</c:v>
                </c:pt>
                <c:pt idx="301">
                  <c:v>125.02055026272824</c:v>
                </c:pt>
                <c:pt idx="302">
                  <c:v>124.70138243560051</c:v>
                </c:pt>
                <c:pt idx="303">
                  <c:v>125.16121311543112</c:v>
                </c:pt>
                <c:pt idx="304">
                  <c:v>125.32754415228769</c:v>
                </c:pt>
                <c:pt idx="305">
                  <c:v>125.14859184428154</c:v>
                </c:pt>
                <c:pt idx="306">
                  <c:v>124.52224780931576</c:v>
                </c:pt>
                <c:pt idx="307">
                  <c:v>124.63748910996554</c:v>
                </c:pt>
                <c:pt idx="308">
                  <c:v>124.8291262897496</c:v>
                </c:pt>
                <c:pt idx="309">
                  <c:v>125.32744176390389</c:v>
                </c:pt>
                <c:pt idx="310">
                  <c:v>125.54501621463473</c:v>
                </c:pt>
                <c:pt idx="311">
                  <c:v>126.05708109065264</c:v>
                </c:pt>
                <c:pt idx="312">
                  <c:v>126.26251348083149</c:v>
                </c:pt>
                <c:pt idx="313">
                  <c:v>125.82666396229078</c:v>
                </c:pt>
                <c:pt idx="314">
                  <c:v>126.13418566674828</c:v>
                </c:pt>
                <c:pt idx="315">
                  <c:v>126.41632087847529</c:v>
                </c:pt>
                <c:pt idx="316">
                  <c:v>127.03219625009471</c:v>
                </c:pt>
                <c:pt idx="317">
                  <c:v>126.91694837441416</c:v>
                </c:pt>
                <c:pt idx="318">
                  <c:v>127.01983864278925</c:v>
                </c:pt>
                <c:pt idx="319">
                  <c:v>126.72445293268105</c:v>
                </c:pt>
                <c:pt idx="320">
                  <c:v>127.53340803219071</c:v>
                </c:pt>
                <c:pt idx="321">
                  <c:v>127.90664444475942</c:v>
                </c:pt>
                <c:pt idx="322">
                  <c:v>127.91992238947572</c:v>
                </c:pt>
                <c:pt idx="323">
                  <c:v>127.76551646284686</c:v>
                </c:pt>
                <c:pt idx="324">
                  <c:v>126.40106223088047</c:v>
                </c:pt>
                <c:pt idx="325">
                  <c:v>126.9656059075554</c:v>
                </c:pt>
                <c:pt idx="326">
                  <c:v>127.37683292200649</c:v>
                </c:pt>
                <c:pt idx="327">
                  <c:v>127.28724082610837</c:v>
                </c:pt>
                <c:pt idx="328">
                  <c:v>128.08474413109258</c:v>
                </c:pt>
                <c:pt idx="329">
                  <c:v>127.94317483887455</c:v>
                </c:pt>
                <c:pt idx="330">
                  <c:v>127.90468695871967</c:v>
                </c:pt>
                <c:pt idx="331">
                  <c:v>127.57518821411672</c:v>
                </c:pt>
                <c:pt idx="332">
                  <c:v>128.09748068305467</c:v>
                </c:pt>
                <c:pt idx="333">
                  <c:v>127.65239474634468</c:v>
                </c:pt>
                <c:pt idx="334">
                  <c:v>127.79218031321749</c:v>
                </c:pt>
                <c:pt idx="335">
                  <c:v>127.95437572347987</c:v>
                </c:pt>
                <c:pt idx="336">
                  <c:v>127.84239157367691</c:v>
                </c:pt>
                <c:pt idx="337">
                  <c:v>127.39230581719545</c:v>
                </c:pt>
                <c:pt idx="338">
                  <c:v>126.05017515319389</c:v>
                </c:pt>
                <c:pt idx="339">
                  <c:v>126.26824569900447</c:v>
                </c:pt>
                <c:pt idx="340">
                  <c:v>126.24323277052407</c:v>
                </c:pt>
                <c:pt idx="341">
                  <c:v>126.30747115759119</c:v>
                </c:pt>
                <c:pt idx="342">
                  <c:v>125.84790290775101</c:v>
                </c:pt>
                <c:pt idx="343">
                  <c:v>125.6894355907242</c:v>
                </c:pt>
                <c:pt idx="344">
                  <c:v>125.87348062431326</c:v>
                </c:pt>
                <c:pt idx="345">
                  <c:v>126.45008668157391</c:v>
                </c:pt>
                <c:pt idx="346">
                  <c:v>126.91404940568916</c:v>
                </c:pt>
                <c:pt idx="347">
                  <c:v>126.54215376519723</c:v>
                </c:pt>
                <c:pt idx="348">
                  <c:v>126.81177536428795</c:v>
                </c:pt>
                <c:pt idx="349">
                  <c:v>126.82479806861386</c:v>
                </c:pt>
                <c:pt idx="350">
                  <c:v>126.77406956220713</c:v>
                </c:pt>
                <c:pt idx="351">
                  <c:v>126.99250225454423</c:v>
                </c:pt>
                <c:pt idx="352">
                  <c:v>126.9673611731793</c:v>
                </c:pt>
                <c:pt idx="353">
                  <c:v>126.2996107894369</c:v>
                </c:pt>
                <c:pt idx="354">
                  <c:v>126.01770272095244</c:v>
                </c:pt>
                <c:pt idx="355">
                  <c:v>126.05632125712205</c:v>
                </c:pt>
                <c:pt idx="356">
                  <c:v>127.56856236720689</c:v>
                </c:pt>
                <c:pt idx="357">
                  <c:v>127.20888672941365</c:v>
                </c:pt>
                <c:pt idx="358">
                  <c:v>128.0830639045474</c:v>
                </c:pt>
                <c:pt idx="359">
                  <c:v>128.06121980365359</c:v>
                </c:pt>
                <c:pt idx="360">
                  <c:v>127.98402276980835</c:v>
                </c:pt>
                <c:pt idx="361">
                  <c:v>127.48528518940056</c:v>
                </c:pt>
                <c:pt idx="362">
                  <c:v>128.07128120054563</c:v>
                </c:pt>
                <c:pt idx="363">
                  <c:v>128.19596428662462</c:v>
                </c:pt>
                <c:pt idx="364">
                  <c:v>128.18408419532955</c:v>
                </c:pt>
                <c:pt idx="365">
                  <c:v>128.75852723838062</c:v>
                </c:pt>
                <c:pt idx="366">
                  <c:v>129.19089954501823</c:v>
                </c:pt>
                <c:pt idx="367">
                  <c:v>128.70998653150656</c:v>
                </c:pt>
                <c:pt idx="368">
                  <c:v>128.36282492878556</c:v>
                </c:pt>
                <c:pt idx="369">
                  <c:v>128.45030484572942</c:v>
                </c:pt>
                <c:pt idx="370">
                  <c:v>128.61047635700854</c:v>
                </c:pt>
                <c:pt idx="371">
                  <c:v>128.53798841401388</c:v>
                </c:pt>
                <c:pt idx="372">
                  <c:v>128.86550915739613</c:v>
                </c:pt>
                <c:pt idx="373">
                  <c:v>128.865675189569</c:v>
                </c:pt>
                <c:pt idx="374">
                  <c:v>129.2175115450141</c:v>
                </c:pt>
                <c:pt idx="375">
                  <c:v>129.08485524724901</c:v>
                </c:pt>
                <c:pt idx="376">
                  <c:v>129.34146704827495</c:v>
                </c:pt>
                <c:pt idx="377">
                  <c:v>129.30332852226095</c:v>
                </c:pt>
                <c:pt idx="378">
                  <c:v>128.64504126072433</c:v>
                </c:pt>
                <c:pt idx="379">
                  <c:v>129.35464245543125</c:v>
                </c:pt>
                <c:pt idx="380">
                  <c:v>130.67286592745714</c:v>
                </c:pt>
                <c:pt idx="381">
                  <c:v>130.43970481257816</c:v>
                </c:pt>
                <c:pt idx="382">
                  <c:v>130.53105468211001</c:v>
                </c:pt>
                <c:pt idx="383">
                  <c:v>131.23114567275692</c:v>
                </c:pt>
                <c:pt idx="384">
                  <c:v>131.62087523639633</c:v>
                </c:pt>
                <c:pt idx="385">
                  <c:v>130.6073581702623</c:v>
                </c:pt>
                <c:pt idx="386">
                  <c:v>130.50386939032339</c:v>
                </c:pt>
                <c:pt idx="387">
                  <c:v>129.73989598600824</c:v>
                </c:pt>
                <c:pt idx="388">
                  <c:v>129.69031734819103</c:v>
                </c:pt>
                <c:pt idx="389">
                  <c:v>129.55223964931702</c:v>
                </c:pt>
                <c:pt idx="390">
                  <c:v>129.21218611349212</c:v>
                </c:pt>
                <c:pt idx="391">
                  <c:v>128.59567254596237</c:v>
                </c:pt>
                <c:pt idx="392">
                  <c:v>128.6943855743603</c:v>
                </c:pt>
                <c:pt idx="393">
                  <c:v>128.876097165988</c:v>
                </c:pt>
                <c:pt idx="394">
                  <c:v>129.07435668432655</c:v>
                </c:pt>
                <c:pt idx="395">
                  <c:v>129.20402501010162</c:v>
                </c:pt>
                <c:pt idx="396">
                  <c:v>129.67359133416608</c:v>
                </c:pt>
                <c:pt idx="397">
                  <c:v>129.79256854450551</c:v>
                </c:pt>
                <c:pt idx="398">
                  <c:v>129.87566800363106</c:v>
                </c:pt>
                <c:pt idx="399">
                  <c:v>130.34186619687571</c:v>
                </c:pt>
                <c:pt idx="400">
                  <c:v>130.78489932343132</c:v>
                </c:pt>
                <c:pt idx="401">
                  <c:v>131.32141339439113</c:v>
                </c:pt>
                <c:pt idx="402">
                  <c:v>130.57469338466223</c:v>
                </c:pt>
                <c:pt idx="403">
                  <c:v>130.66563336549299</c:v>
                </c:pt>
                <c:pt idx="404">
                  <c:v>131.40431297870634</c:v>
                </c:pt>
                <c:pt idx="405">
                  <c:v>131.36566179495807</c:v>
                </c:pt>
                <c:pt idx="406">
                  <c:v>131.6514578376441</c:v>
                </c:pt>
                <c:pt idx="407">
                  <c:v>131.44454681298384</c:v>
                </c:pt>
                <c:pt idx="408">
                  <c:v>131.52272098258013</c:v>
                </c:pt>
                <c:pt idx="409">
                  <c:v>131.78266772937073</c:v>
                </c:pt>
                <c:pt idx="410">
                  <c:v>128.98986128016139</c:v>
                </c:pt>
                <c:pt idx="411">
                  <c:v>128.97726950482902</c:v>
                </c:pt>
                <c:pt idx="412">
                  <c:v>130.10029071256628</c:v>
                </c:pt>
                <c:pt idx="413">
                  <c:v>130.36094748007741</c:v>
                </c:pt>
                <c:pt idx="414">
                  <c:v>130.12137308510256</c:v>
                </c:pt>
                <c:pt idx="415">
                  <c:v>130.12977319139895</c:v>
                </c:pt>
                <c:pt idx="416">
                  <c:v>130.20523734558822</c:v>
                </c:pt>
                <c:pt idx="417">
                  <c:v>129.51387476762918</c:v>
                </c:pt>
                <c:pt idx="418">
                  <c:v>129.6305008729901</c:v>
                </c:pt>
                <c:pt idx="419">
                  <c:v>129.56319376991613</c:v>
                </c:pt>
                <c:pt idx="420">
                  <c:v>129.53909489195092</c:v>
                </c:pt>
                <c:pt idx="421">
                  <c:v>129.76324954665347</c:v>
                </c:pt>
                <c:pt idx="422">
                  <c:v>129.61725951566191</c:v>
                </c:pt>
                <c:pt idx="423">
                  <c:v>129.37102514976652</c:v>
                </c:pt>
                <c:pt idx="424">
                  <c:v>129.22187887609022</c:v>
                </c:pt>
                <c:pt idx="425">
                  <c:v>129.35704376098153</c:v>
                </c:pt>
                <c:pt idx="426">
                  <c:v>129.36545161369455</c:v>
                </c:pt>
                <c:pt idx="427">
                  <c:v>129.41761466305303</c:v>
                </c:pt>
                <c:pt idx="428">
                  <c:v>129.40896599798046</c:v>
                </c:pt>
                <c:pt idx="429">
                  <c:v>129.56578869522031</c:v>
                </c:pt>
                <c:pt idx="430">
                  <c:v>129.80059536382151</c:v>
                </c:pt>
                <c:pt idx="431">
                  <c:v>129.9573416514736</c:v>
                </c:pt>
                <c:pt idx="432">
                  <c:v>129.48675692374846</c:v>
                </c:pt>
                <c:pt idx="433">
                  <c:v>129.6553360027888</c:v>
                </c:pt>
                <c:pt idx="434">
                  <c:v>129.16467594739416</c:v>
                </c:pt>
                <c:pt idx="435">
                  <c:v>128.95823987861192</c:v>
                </c:pt>
                <c:pt idx="436">
                  <c:v>129.48835150734791</c:v>
                </c:pt>
                <c:pt idx="437">
                  <c:v>129.22999471530918</c:v>
                </c:pt>
                <c:pt idx="438">
                  <c:v>129.50190107302424</c:v>
                </c:pt>
                <c:pt idx="439">
                  <c:v>129.49015545516289</c:v>
                </c:pt>
                <c:pt idx="440">
                  <c:v>129.58111933595728</c:v>
                </c:pt>
                <c:pt idx="441">
                  <c:v>129.38740601588714</c:v>
                </c:pt>
                <c:pt idx="442">
                  <c:v>129.95692523304032</c:v>
                </c:pt>
                <c:pt idx="443">
                  <c:v>129.78894645720749</c:v>
                </c:pt>
                <c:pt idx="444">
                  <c:v>130.06209989325538</c:v>
                </c:pt>
                <c:pt idx="445">
                  <c:v>130.58079611542837</c:v>
                </c:pt>
                <c:pt idx="446">
                  <c:v>130.59418924206398</c:v>
                </c:pt>
                <c:pt idx="447">
                  <c:v>130.65948148776954</c:v>
                </c:pt>
                <c:pt idx="448">
                  <c:v>131.71102113886823</c:v>
                </c:pt>
                <c:pt idx="449">
                  <c:v>131.24386408137684</c:v>
                </c:pt>
                <c:pt idx="450">
                  <c:v>131.43922934306173</c:v>
                </c:pt>
                <c:pt idx="451">
                  <c:v>131.86873775845672</c:v>
                </c:pt>
                <c:pt idx="452">
                  <c:v>131.25737364461892</c:v>
                </c:pt>
                <c:pt idx="453">
                  <c:v>131.34877669311169</c:v>
                </c:pt>
                <c:pt idx="454">
                  <c:v>131.53205287750305</c:v>
                </c:pt>
                <c:pt idx="455">
                  <c:v>130.97323251900016</c:v>
                </c:pt>
                <c:pt idx="456">
                  <c:v>130.97366363922387</c:v>
                </c:pt>
                <c:pt idx="457">
                  <c:v>130.94812176729792</c:v>
                </c:pt>
                <c:pt idx="458">
                  <c:v>130.61090508701244</c:v>
                </c:pt>
                <c:pt idx="459">
                  <c:v>131.20908201207783</c:v>
                </c:pt>
                <c:pt idx="460">
                  <c:v>130.79367201106825</c:v>
                </c:pt>
                <c:pt idx="461">
                  <c:v>130.94989594511122</c:v>
                </c:pt>
                <c:pt idx="462">
                  <c:v>131.66462097320195</c:v>
                </c:pt>
                <c:pt idx="463">
                  <c:v>131.79518700845895</c:v>
                </c:pt>
                <c:pt idx="464">
                  <c:v>132.3041593165207</c:v>
                </c:pt>
                <c:pt idx="465">
                  <c:v>132.26553899990284</c:v>
                </c:pt>
                <c:pt idx="466">
                  <c:v>132.46147193860793</c:v>
                </c:pt>
                <c:pt idx="467">
                  <c:v>132.69661438963149</c:v>
                </c:pt>
                <c:pt idx="468">
                  <c:v>132.86667481737945</c:v>
                </c:pt>
                <c:pt idx="469">
                  <c:v>133.4162374844781</c:v>
                </c:pt>
                <c:pt idx="470">
                  <c:v>133.16843528441333</c:v>
                </c:pt>
                <c:pt idx="471">
                  <c:v>132.29391487225138</c:v>
                </c:pt>
                <c:pt idx="472">
                  <c:v>132.80263779085683</c:v>
                </c:pt>
                <c:pt idx="473">
                  <c:v>132.22903446217251</c:v>
                </c:pt>
                <c:pt idx="474">
                  <c:v>132.25664104905181</c:v>
                </c:pt>
                <c:pt idx="475">
                  <c:v>132.8044334244359</c:v>
                </c:pt>
                <c:pt idx="476">
                  <c:v>132.42656541415911</c:v>
                </c:pt>
                <c:pt idx="477">
                  <c:v>131.80138120586599</c:v>
                </c:pt>
                <c:pt idx="478">
                  <c:v>132.80409762628807</c:v>
                </c:pt>
                <c:pt idx="479">
                  <c:v>132.89710027953126</c:v>
                </c:pt>
                <c:pt idx="480">
                  <c:v>132.41477599293432</c:v>
                </c:pt>
                <c:pt idx="481">
                  <c:v>132.64999092530297</c:v>
                </c:pt>
                <c:pt idx="482">
                  <c:v>133.53751687929275</c:v>
                </c:pt>
                <c:pt idx="483">
                  <c:v>133.83877612178745</c:v>
                </c:pt>
                <c:pt idx="484">
                  <c:v>133.73592601098503</c:v>
                </c:pt>
                <c:pt idx="485">
                  <c:v>133.9196358827098</c:v>
                </c:pt>
                <c:pt idx="486">
                  <c:v>133.82865162957833</c:v>
                </c:pt>
                <c:pt idx="487">
                  <c:v>133.90775688868692</c:v>
                </c:pt>
                <c:pt idx="488">
                  <c:v>134.66974148333969</c:v>
                </c:pt>
                <c:pt idx="489">
                  <c:v>134.67036246048099</c:v>
                </c:pt>
                <c:pt idx="490">
                  <c:v>134.68409302213865</c:v>
                </c:pt>
                <c:pt idx="491">
                  <c:v>134.92975572978193</c:v>
                </c:pt>
                <c:pt idx="492">
                  <c:v>134.91852131797654</c:v>
                </c:pt>
                <c:pt idx="493">
                  <c:v>135.03721463802245</c:v>
                </c:pt>
                <c:pt idx="494">
                  <c:v>134.7491785406541</c:v>
                </c:pt>
                <c:pt idx="495">
                  <c:v>134.64491579738629</c:v>
                </c:pt>
                <c:pt idx="496">
                  <c:v>134.85529064617228</c:v>
                </c:pt>
                <c:pt idx="497">
                  <c:v>134.55553513044367</c:v>
                </c:pt>
                <c:pt idx="498">
                  <c:v>133.84844336628532</c:v>
                </c:pt>
                <c:pt idx="499">
                  <c:v>134.51631529376007</c:v>
                </c:pt>
                <c:pt idx="500">
                  <c:v>134.03207696504685</c:v>
                </c:pt>
                <c:pt idx="501">
                  <c:v>134.43847478791207</c:v>
                </c:pt>
                <c:pt idx="502">
                  <c:v>134.1652419457146</c:v>
                </c:pt>
                <c:pt idx="503">
                  <c:v>133.95638243121911</c:v>
                </c:pt>
                <c:pt idx="504">
                  <c:v>134.04862811453501</c:v>
                </c:pt>
                <c:pt idx="505">
                  <c:v>133.46022230937305</c:v>
                </c:pt>
                <c:pt idx="506">
                  <c:v>133.5523509133742</c:v>
                </c:pt>
                <c:pt idx="507">
                  <c:v>133.33200088888813</c:v>
                </c:pt>
                <c:pt idx="508">
                  <c:v>133.30650278648523</c:v>
                </c:pt>
                <c:pt idx="509">
                  <c:v>133.30713784385267</c:v>
                </c:pt>
                <c:pt idx="510">
                  <c:v>133.38616837213584</c:v>
                </c:pt>
                <c:pt idx="511">
                  <c:v>133.19077580194269</c:v>
                </c:pt>
                <c:pt idx="512">
                  <c:v>133.33636893646553</c:v>
                </c:pt>
                <c:pt idx="513">
                  <c:v>133.75515033426629</c:v>
                </c:pt>
                <c:pt idx="514">
                  <c:v>133.65114143401246</c:v>
                </c:pt>
                <c:pt idx="515">
                  <c:v>134.14936387922148</c:v>
                </c:pt>
                <c:pt idx="516">
                  <c:v>134.41318312857248</c:v>
                </c:pt>
                <c:pt idx="517">
                  <c:v>134.25660582522374</c:v>
                </c:pt>
                <c:pt idx="518">
                  <c:v>134.38823013268669</c:v>
                </c:pt>
                <c:pt idx="519">
                  <c:v>134.10064659648384</c:v>
                </c:pt>
                <c:pt idx="520">
                  <c:v>134.45479024575241</c:v>
                </c:pt>
                <c:pt idx="521">
                  <c:v>134.47050107866988</c:v>
                </c:pt>
                <c:pt idx="522">
                  <c:v>134.16974559535976</c:v>
                </c:pt>
                <c:pt idx="523">
                  <c:v>134.17039408246347</c:v>
                </c:pt>
                <c:pt idx="524">
                  <c:v>134.24961386468746</c:v>
                </c:pt>
                <c:pt idx="525">
                  <c:v>134.21227350791079</c:v>
                </c:pt>
                <c:pt idx="526">
                  <c:v>134.37008129355743</c:v>
                </c:pt>
                <c:pt idx="527">
                  <c:v>134.76378455741576</c:v>
                </c:pt>
                <c:pt idx="528">
                  <c:v>134.73820894652448</c:v>
                </c:pt>
                <c:pt idx="529">
                  <c:v>134.85688287914931</c:v>
                </c:pt>
                <c:pt idx="530">
                  <c:v>134.70143364532592</c:v>
                </c:pt>
                <c:pt idx="531">
                  <c:v>134.9118864030462</c:v>
                </c:pt>
                <c:pt idx="532">
                  <c:v>134.88630141031058</c:v>
                </c:pt>
                <c:pt idx="533">
                  <c:v>135.09685416655211</c:v>
                </c:pt>
                <c:pt idx="534">
                  <c:v>135.78003920040885</c:v>
                </c:pt>
                <c:pt idx="535">
                  <c:v>135.57166277698744</c:v>
                </c:pt>
                <c:pt idx="536">
                  <c:v>135.96655657824294</c:v>
                </c:pt>
                <c:pt idx="537">
                  <c:v>136.03299035711893</c:v>
                </c:pt>
                <c:pt idx="538">
                  <c:v>136.37571128246668</c:v>
                </c:pt>
                <c:pt idx="539">
                  <c:v>136.626550404195</c:v>
                </c:pt>
                <c:pt idx="540">
                  <c:v>136.07520266114309</c:v>
                </c:pt>
                <c:pt idx="541">
                  <c:v>136.28639033001483</c:v>
                </c:pt>
                <c:pt idx="542">
                  <c:v>136.53718164438868</c:v>
                </c:pt>
                <c:pt idx="543">
                  <c:v>136.49833360553998</c:v>
                </c:pt>
                <c:pt idx="544">
                  <c:v>136.22241169771934</c:v>
                </c:pt>
                <c:pt idx="545">
                  <c:v>136.43503126604884</c:v>
                </c:pt>
                <c:pt idx="546">
                  <c:v>136.34352381940667</c:v>
                </c:pt>
                <c:pt idx="547">
                  <c:v>136.34420174970566</c:v>
                </c:pt>
                <c:pt idx="548">
                  <c:v>135.99006027777642</c:v>
                </c:pt>
                <c:pt idx="549">
                  <c:v>137.14978356736964</c:v>
                </c:pt>
                <c:pt idx="550">
                  <c:v>137.51986842666702</c:v>
                </c:pt>
                <c:pt idx="551">
                  <c:v>138.02232675564119</c:v>
                </c:pt>
                <c:pt idx="552">
                  <c:v>138.57828676925644</c:v>
                </c:pt>
                <c:pt idx="553">
                  <c:v>138.870229460069</c:v>
                </c:pt>
                <c:pt idx="554">
                  <c:v>139.00480592430563</c:v>
                </c:pt>
                <c:pt idx="555">
                  <c:v>139.29705107702065</c:v>
                </c:pt>
                <c:pt idx="556">
                  <c:v>139.31101470019996</c:v>
                </c:pt>
                <c:pt idx="557">
                  <c:v>139.24541182193539</c:v>
                </c:pt>
                <c:pt idx="558">
                  <c:v>139.78977079720806</c:v>
                </c:pt>
                <c:pt idx="559">
                  <c:v>139.56619834453159</c:v>
                </c:pt>
                <c:pt idx="560">
                  <c:v>138.79724320947105</c:v>
                </c:pt>
                <c:pt idx="561">
                  <c:v>139.43374799941307</c:v>
                </c:pt>
                <c:pt idx="562">
                  <c:v>139.03648862834086</c:v>
                </c:pt>
                <c:pt idx="563">
                  <c:v>138.48056430618192</c:v>
                </c:pt>
                <c:pt idx="564">
                  <c:v>138.66800458031932</c:v>
                </c:pt>
                <c:pt idx="565">
                  <c:v>138.9070712908393</c:v>
                </c:pt>
                <c:pt idx="566">
                  <c:v>138.73554439961831</c:v>
                </c:pt>
                <c:pt idx="567">
                  <c:v>138.90843155814949</c:v>
                </c:pt>
                <c:pt idx="568">
                  <c:v>139.09463929259317</c:v>
                </c:pt>
                <c:pt idx="569">
                  <c:v>139.00400079092068</c:v>
                </c:pt>
                <c:pt idx="570">
                  <c:v>139.2300143221762</c:v>
                </c:pt>
                <c:pt idx="571">
                  <c:v>139.82743180488077</c:v>
                </c:pt>
                <c:pt idx="572">
                  <c:v>139.98749980519642</c:v>
                </c:pt>
                <c:pt idx="573">
                  <c:v>140.45316348051742</c:v>
                </c:pt>
                <c:pt idx="574">
                  <c:v>140.33564536392652</c:v>
                </c:pt>
                <c:pt idx="575">
                  <c:v>139.56524480729695</c:v>
                </c:pt>
                <c:pt idx="576">
                  <c:v>139.53942222955965</c:v>
                </c:pt>
                <c:pt idx="577">
                  <c:v>140.33634665955111</c:v>
                </c:pt>
                <c:pt idx="578">
                  <c:v>140.16422890363282</c:v>
                </c:pt>
                <c:pt idx="579">
                  <c:v>140.32586866391469</c:v>
                </c:pt>
                <c:pt idx="580">
                  <c:v>140.39306358026366</c:v>
                </c:pt>
                <c:pt idx="581">
                  <c:v>141.04535158452632</c:v>
                </c:pt>
                <c:pt idx="582">
                  <c:v>140.8729418499918</c:v>
                </c:pt>
                <c:pt idx="583">
                  <c:v>141.03341389962677</c:v>
                </c:pt>
                <c:pt idx="584">
                  <c:v>140.05079464049174</c:v>
                </c:pt>
                <c:pt idx="585">
                  <c:v>140.29067320375481</c:v>
                </c:pt>
                <c:pt idx="586">
                  <c:v>140.78328254425469</c:v>
                </c:pt>
                <c:pt idx="587">
                  <c:v>139.99871977109717</c:v>
                </c:pt>
                <c:pt idx="588">
                  <c:v>140.83783555997118</c:v>
                </c:pt>
                <c:pt idx="589">
                  <c:v>140.87849246793135</c:v>
                </c:pt>
                <c:pt idx="590">
                  <c:v>140.85258840850275</c:v>
                </c:pt>
                <c:pt idx="591">
                  <c:v>140.57375085623761</c:v>
                </c:pt>
                <c:pt idx="592">
                  <c:v>140.38822411549739</c:v>
                </c:pt>
                <c:pt idx="593">
                  <c:v>140.61645513941946</c:v>
                </c:pt>
                <c:pt idx="594">
                  <c:v>140.71031493336267</c:v>
                </c:pt>
                <c:pt idx="595">
                  <c:v>140.27187474973613</c:v>
                </c:pt>
                <c:pt idx="596">
                  <c:v>140.08648023775598</c:v>
                </c:pt>
                <c:pt idx="597">
                  <c:v>139.98089669084052</c:v>
                </c:pt>
                <c:pt idx="598">
                  <c:v>140.08935319913931</c:v>
                </c:pt>
                <c:pt idx="599">
                  <c:v>141.16646270087975</c:v>
                </c:pt>
                <c:pt idx="600">
                  <c:v>141.28709562495251</c:v>
                </c:pt>
                <c:pt idx="601">
                  <c:v>140.38162654183049</c:v>
                </c:pt>
                <c:pt idx="602">
                  <c:v>139.35841455663433</c:v>
                </c:pt>
                <c:pt idx="603">
                  <c:v>139.04218538593506</c:v>
                </c:pt>
                <c:pt idx="604">
                  <c:v>138.39337847435732</c:v>
                </c:pt>
                <c:pt idx="605">
                  <c:v>139.17909423725271</c:v>
                </c:pt>
                <c:pt idx="606">
                  <c:v>138.87013784156341</c:v>
                </c:pt>
                <c:pt idx="607">
                  <c:v>138.96359838036798</c:v>
                </c:pt>
                <c:pt idx="608">
                  <c:v>139.079459560456</c:v>
                </c:pt>
                <c:pt idx="609">
                  <c:v>139.61097155655821</c:v>
                </c:pt>
                <c:pt idx="610">
                  <c:v>139.41261325153462</c:v>
                </c:pt>
                <c:pt idx="611">
                  <c:v>140.70009482284038</c:v>
                </c:pt>
                <c:pt idx="612">
                  <c:v>140.47461387893267</c:v>
                </c:pt>
                <c:pt idx="613">
                  <c:v>140.92895103313211</c:v>
                </c:pt>
                <c:pt idx="614">
                  <c:v>141.00261165155095</c:v>
                </c:pt>
                <c:pt idx="615">
                  <c:v>141.13705389606491</c:v>
                </c:pt>
                <c:pt idx="616">
                  <c:v>140.81236350686132</c:v>
                </c:pt>
                <c:pt idx="617">
                  <c:v>140.90919432850185</c:v>
                </c:pt>
                <c:pt idx="618">
                  <c:v>140.34842323792867</c:v>
                </c:pt>
                <c:pt idx="619">
                  <c:v>139.62199081387851</c:v>
                </c:pt>
                <c:pt idx="620">
                  <c:v>139.41656410320897</c:v>
                </c:pt>
                <c:pt idx="621">
                  <c:v>139.75820216122008</c:v>
                </c:pt>
                <c:pt idx="622">
                  <c:v>139.41308849598852</c:v>
                </c:pt>
                <c:pt idx="623">
                  <c:v>139.08103606433789</c:v>
                </c:pt>
                <c:pt idx="624">
                  <c:v>139.41572383000801</c:v>
                </c:pt>
                <c:pt idx="625">
                  <c:v>138.95181162988081</c:v>
                </c:pt>
                <c:pt idx="626">
                  <c:v>139.00556940861421</c:v>
                </c:pt>
                <c:pt idx="627">
                  <c:v>138.87366557498038</c:v>
                </c:pt>
                <c:pt idx="628">
                  <c:v>138.76974792185919</c:v>
                </c:pt>
                <c:pt idx="629">
                  <c:v>138.96928615850669</c:v>
                </c:pt>
                <c:pt idx="630">
                  <c:v>138.99652477967803</c:v>
                </c:pt>
                <c:pt idx="631">
                  <c:v>139.11660064959165</c:v>
                </c:pt>
                <c:pt idx="632">
                  <c:v>139.07752128119191</c:v>
                </c:pt>
                <c:pt idx="633">
                  <c:v>139.02661758633965</c:v>
                </c:pt>
                <c:pt idx="634">
                  <c:v>138.96101712236702</c:v>
                </c:pt>
                <c:pt idx="635">
                  <c:v>138.69650663300749</c:v>
                </c:pt>
                <c:pt idx="636">
                  <c:v>138.37915250676917</c:v>
                </c:pt>
                <c:pt idx="637">
                  <c:v>138.27392451369613</c:v>
                </c:pt>
                <c:pt idx="638">
                  <c:v>138.42170863867716</c:v>
                </c:pt>
                <c:pt idx="639">
                  <c:v>138.48936102955309</c:v>
                </c:pt>
                <c:pt idx="640">
                  <c:v>138.31787196817706</c:v>
                </c:pt>
                <c:pt idx="641">
                  <c:v>138.31858853159713</c:v>
                </c:pt>
                <c:pt idx="642">
                  <c:v>138.3207382329939</c:v>
                </c:pt>
                <c:pt idx="643">
                  <c:v>138.0301417496961</c:v>
                </c:pt>
                <c:pt idx="644">
                  <c:v>137.50156823630888</c:v>
                </c:pt>
                <c:pt idx="645">
                  <c:v>137.34369607487454</c:v>
                </c:pt>
                <c:pt idx="646">
                  <c:v>137.17267292826739</c:v>
                </c:pt>
                <c:pt idx="647">
                  <c:v>137.3200646175994</c:v>
                </c:pt>
                <c:pt idx="648">
                  <c:v>137.17546843366677</c:v>
                </c:pt>
                <c:pt idx="649">
                  <c:v>137.03091822632652</c:v>
                </c:pt>
                <c:pt idx="650">
                  <c:v>136.96562136926357</c:v>
                </c:pt>
                <c:pt idx="651">
                  <c:v>136.92673341298877</c:v>
                </c:pt>
                <c:pt idx="652">
                  <c:v>136.78369081494372</c:v>
                </c:pt>
                <c:pt idx="653">
                  <c:v>137.16698890189699</c:v>
                </c:pt>
                <c:pt idx="654">
                  <c:v>137.19410993675373</c:v>
                </c:pt>
                <c:pt idx="655">
                  <c:v>136.9703164236083</c:v>
                </c:pt>
                <c:pt idx="656">
                  <c:v>136.8522350980839</c:v>
                </c:pt>
                <c:pt idx="657">
                  <c:v>136.86755725015942</c:v>
                </c:pt>
                <c:pt idx="658">
                  <c:v>137.02661863368894</c:v>
                </c:pt>
                <c:pt idx="659">
                  <c:v>136.67089898382844</c:v>
                </c:pt>
                <c:pt idx="660">
                  <c:v>136.1703993494464</c:v>
                </c:pt>
                <c:pt idx="661">
                  <c:v>136.50044117291111</c:v>
                </c:pt>
                <c:pt idx="662">
                  <c:v>136.27841980308671</c:v>
                </c:pt>
                <c:pt idx="663">
                  <c:v>136.21323988929083</c:v>
                </c:pt>
                <c:pt idx="664">
                  <c:v>136.33251979507799</c:v>
                </c:pt>
                <c:pt idx="665">
                  <c:v>136.1355389509572</c:v>
                </c:pt>
                <c:pt idx="666">
                  <c:v>136.12306961061734</c:v>
                </c:pt>
                <c:pt idx="667">
                  <c:v>136.0329673932109</c:v>
                </c:pt>
                <c:pt idx="668">
                  <c:v>136.04683791947917</c:v>
                </c:pt>
                <c:pt idx="669">
                  <c:v>136.17923965294841</c:v>
                </c:pt>
                <c:pt idx="670">
                  <c:v>136.06137187766754</c:v>
                </c:pt>
                <c:pt idx="671">
                  <c:v>136.06207108193968</c:v>
                </c:pt>
                <c:pt idx="672">
                  <c:v>136.2749111814941</c:v>
                </c:pt>
                <c:pt idx="673">
                  <c:v>136.2756133758281</c:v>
                </c:pt>
                <c:pt idx="674">
                  <c:v>136.27631557378035</c:v>
                </c:pt>
                <c:pt idx="675">
                  <c:v>136.19794701979944</c:v>
                </c:pt>
                <c:pt idx="676">
                  <c:v>136.36992453685022</c:v>
                </c:pt>
                <c:pt idx="677">
                  <c:v>136.504529442299</c:v>
                </c:pt>
                <c:pt idx="678">
                  <c:v>136.63708349009201</c:v>
                </c:pt>
                <c:pt idx="679">
                  <c:v>136.80924489558117</c:v>
                </c:pt>
                <c:pt idx="680">
                  <c:v>136.38769338698228</c:v>
                </c:pt>
                <c:pt idx="681">
                  <c:v>136.74569327204634</c:v>
                </c:pt>
                <c:pt idx="682">
                  <c:v>135.55898185217936</c:v>
                </c:pt>
                <c:pt idx="683">
                  <c:v>135.34919677941204</c:v>
                </c:pt>
                <c:pt idx="684">
                  <c:v>135.25785193836688</c:v>
                </c:pt>
                <c:pt idx="685">
                  <c:v>134.66700016881944</c:v>
                </c:pt>
                <c:pt idx="686">
                  <c:v>135.16786975183538</c:v>
                </c:pt>
                <c:pt idx="687">
                  <c:v>135.12913826400739</c:v>
                </c:pt>
                <c:pt idx="688">
                  <c:v>135.56350424398548</c:v>
                </c:pt>
                <c:pt idx="689">
                  <c:v>135.48527138647174</c:v>
                </c:pt>
                <c:pt idx="690">
                  <c:v>135.19660410642786</c:v>
                </c:pt>
                <c:pt idx="691">
                  <c:v>135.31699339644734</c:v>
                </c:pt>
                <c:pt idx="692">
                  <c:v>135.42287480661071</c:v>
                </c:pt>
                <c:pt idx="693">
                  <c:v>135.00273427453277</c:v>
                </c:pt>
                <c:pt idx="694">
                  <c:v>134.62243925324125</c:v>
                </c:pt>
                <c:pt idx="695">
                  <c:v>134.08499505508959</c:v>
                </c:pt>
                <c:pt idx="696">
                  <c:v>134.75557585698334</c:v>
                </c:pt>
                <c:pt idx="697">
                  <c:v>134.29672888318072</c:v>
                </c:pt>
                <c:pt idx="698">
                  <c:v>133.53675768367341</c:v>
                </c:pt>
                <c:pt idx="699">
                  <c:v>133.0923832763219</c:v>
                </c:pt>
                <c:pt idx="700">
                  <c:v>133.13229778202231</c:v>
                </c:pt>
                <c:pt idx="701">
                  <c:v>132.82051399322643</c:v>
                </c:pt>
                <c:pt idx="702">
                  <c:v>133.12173855043201</c:v>
                </c:pt>
                <c:pt idx="703">
                  <c:v>132.82166013914014</c:v>
                </c:pt>
                <c:pt idx="704">
                  <c:v>133.2274232648505</c:v>
                </c:pt>
                <c:pt idx="705">
                  <c:v>133.16271185497516</c:v>
                </c:pt>
                <c:pt idx="706">
                  <c:v>132.96860771912796</c:v>
                </c:pt>
                <c:pt idx="707">
                  <c:v>133.08694476832997</c:v>
                </c:pt>
                <c:pt idx="708">
                  <c:v>133.85911485175401</c:v>
                </c:pt>
                <c:pt idx="709">
                  <c:v>133.99082010824281</c:v>
                </c:pt>
                <c:pt idx="710">
                  <c:v>133.55902842600619</c:v>
                </c:pt>
                <c:pt idx="711">
                  <c:v>133.57418448142994</c:v>
                </c:pt>
                <c:pt idx="712">
                  <c:v>133.37849518718787</c:v>
                </c:pt>
                <c:pt idx="713">
                  <c:v>133.32684508997306</c:v>
                </c:pt>
                <c:pt idx="714">
                  <c:v>133.60230162113342</c:v>
                </c:pt>
                <c:pt idx="715">
                  <c:v>133.66845755121139</c:v>
                </c:pt>
                <c:pt idx="716">
                  <c:v>133.57885649223326</c:v>
                </c:pt>
                <c:pt idx="717">
                  <c:v>133.27841258485412</c:v>
                </c:pt>
                <c:pt idx="718">
                  <c:v>133.46225609420003</c:v>
                </c:pt>
                <c:pt idx="719">
                  <c:v>133.90796341377586</c:v>
                </c:pt>
                <c:pt idx="720">
                  <c:v>134.51140959125368</c:v>
                </c:pt>
                <c:pt idx="721">
                  <c:v>134.67096568566467</c:v>
                </c:pt>
                <c:pt idx="722">
                  <c:v>134.76355830500754</c:v>
                </c:pt>
                <c:pt idx="723">
                  <c:v>134.80364702195098</c:v>
                </c:pt>
                <c:pt idx="724">
                  <c:v>134.52855504989145</c:v>
                </c:pt>
                <c:pt idx="725">
                  <c:v>134.47675458012407</c:v>
                </c:pt>
                <c:pt idx="726">
                  <c:v>134.36073317231856</c:v>
                </c:pt>
                <c:pt idx="727">
                  <c:v>134.40078691104762</c:v>
                </c:pt>
                <c:pt idx="728">
                  <c:v>133.85044520343638</c:v>
                </c:pt>
                <c:pt idx="729">
                  <c:v>133.41877128836293</c:v>
                </c:pt>
                <c:pt idx="730">
                  <c:v>132.96138165114223</c:v>
                </c:pt>
                <c:pt idx="731">
                  <c:v>132.91115045175115</c:v>
                </c:pt>
                <c:pt idx="732">
                  <c:v>133.05562380914242</c:v>
                </c:pt>
                <c:pt idx="733">
                  <c:v>133.46167629675213</c:v>
                </c:pt>
                <c:pt idx="734">
                  <c:v>132.95186915639349</c:v>
                </c:pt>
                <c:pt idx="735">
                  <c:v>133.00484601510919</c:v>
                </c:pt>
                <c:pt idx="736">
                  <c:v>133.08535041417966</c:v>
                </c:pt>
                <c:pt idx="737">
                  <c:v>132.98141617964114</c:v>
                </c:pt>
                <c:pt idx="738">
                  <c:v>133.53122074243146</c:v>
                </c:pt>
                <c:pt idx="739">
                  <c:v>133.36171453432249</c:v>
                </c:pt>
                <c:pt idx="740">
                  <c:v>133.70265838996218</c:v>
                </c:pt>
                <c:pt idx="741">
                  <c:v>133.70473078116723</c:v>
                </c:pt>
                <c:pt idx="742">
                  <c:v>133.84950367664979</c:v>
                </c:pt>
                <c:pt idx="743">
                  <c:v>134.23017838817887</c:v>
                </c:pt>
                <c:pt idx="744">
                  <c:v>134.13906704806399</c:v>
                </c:pt>
                <c:pt idx="745">
                  <c:v>134.07420034660501</c:v>
                </c:pt>
                <c:pt idx="746">
                  <c:v>134.48270196554202</c:v>
                </c:pt>
                <c:pt idx="747">
                  <c:v>134.75899402866366</c:v>
                </c:pt>
                <c:pt idx="748">
                  <c:v>134.79908837813412</c:v>
                </c:pt>
                <c:pt idx="749">
                  <c:v>134.83918884920851</c:v>
                </c:pt>
                <c:pt idx="750">
                  <c:v>135.12886416700815</c:v>
                </c:pt>
                <c:pt idx="751">
                  <c:v>135.15725395706139</c:v>
                </c:pt>
                <c:pt idx="752">
                  <c:v>134.92133004434402</c:v>
                </c:pt>
                <c:pt idx="753">
                  <c:v>134.89575620870016</c:v>
                </c:pt>
                <c:pt idx="754">
                  <c:v>134.92273189894291</c:v>
                </c:pt>
                <c:pt idx="755">
                  <c:v>135.33350817364368</c:v>
                </c:pt>
                <c:pt idx="756">
                  <c:v>134.92649523984048</c:v>
                </c:pt>
                <c:pt idx="757">
                  <c:v>134.61185980388515</c:v>
                </c:pt>
                <c:pt idx="758">
                  <c:v>134.46814075449126</c:v>
                </c:pt>
                <c:pt idx="759">
                  <c:v>134.7326986987853</c:v>
                </c:pt>
                <c:pt idx="760">
                  <c:v>134.20808513424234</c:v>
                </c:pt>
                <c:pt idx="761">
                  <c:v>134.30058623591009</c:v>
                </c:pt>
                <c:pt idx="762">
                  <c:v>134.95721738529809</c:v>
                </c:pt>
                <c:pt idx="763">
                  <c:v>134.773955642575</c:v>
                </c:pt>
                <c:pt idx="764">
                  <c:v>134.73735347703516</c:v>
                </c:pt>
                <c:pt idx="765">
                  <c:v>134.90878429994746</c:v>
                </c:pt>
                <c:pt idx="766">
                  <c:v>134.60729172997065</c:v>
                </c:pt>
                <c:pt idx="767">
                  <c:v>134.59486193703961</c:v>
                </c:pt>
                <c:pt idx="768">
                  <c:v>134.54444479621441</c:v>
                </c:pt>
                <c:pt idx="769">
                  <c:v>134.36136370452837</c:v>
                </c:pt>
                <c:pt idx="770">
                  <c:v>134.55888004103167</c:v>
                </c:pt>
                <c:pt idx="771">
                  <c:v>134.34953586983841</c:v>
                </c:pt>
                <c:pt idx="772">
                  <c:v>134.75698244980529</c:v>
                </c:pt>
                <c:pt idx="773">
                  <c:v>134.41758736869747</c:v>
                </c:pt>
                <c:pt idx="774">
                  <c:v>134.39203899340657</c:v>
                </c:pt>
                <c:pt idx="775">
                  <c:v>135.16695980565848</c:v>
                </c:pt>
                <c:pt idx="776">
                  <c:v>135.40431460850317</c:v>
                </c:pt>
                <c:pt idx="777">
                  <c:v>135.23399190523529</c:v>
                </c:pt>
                <c:pt idx="778">
                  <c:v>134.93365066160328</c:v>
                </c:pt>
                <c:pt idx="779">
                  <c:v>134.90807091046082</c:v>
                </c:pt>
                <c:pt idx="780">
                  <c:v>135.04016711594181</c:v>
                </c:pt>
                <c:pt idx="781">
                  <c:v>135.90906200234866</c:v>
                </c:pt>
                <c:pt idx="782">
                  <c:v>136.00336717823762</c:v>
                </c:pt>
                <c:pt idx="783">
                  <c:v>136.0172450787033</c:v>
                </c:pt>
                <c:pt idx="784">
                  <c:v>135.9520711741572</c:v>
                </c:pt>
                <c:pt idx="785">
                  <c:v>135.80786721625469</c:v>
                </c:pt>
                <c:pt idx="786">
                  <c:v>136.0456152908252</c:v>
                </c:pt>
                <c:pt idx="787">
                  <c:v>136.3778458046701</c:v>
                </c:pt>
                <c:pt idx="788">
                  <c:v>136.07523266553915</c:v>
                </c:pt>
                <c:pt idx="789">
                  <c:v>136.61622867305115</c:v>
                </c:pt>
                <c:pt idx="790">
                  <c:v>136.77528294924772</c:v>
                </c:pt>
                <c:pt idx="791">
                  <c:v>137.12062862446626</c:v>
                </c:pt>
                <c:pt idx="792">
                  <c:v>137.12134088995384</c:v>
                </c:pt>
                <c:pt idx="793">
                  <c:v>137.62410138512058</c:v>
                </c:pt>
                <c:pt idx="794">
                  <c:v>136.59303043400456</c:v>
                </c:pt>
                <c:pt idx="795">
                  <c:v>136.56734647562894</c:v>
                </c:pt>
                <c:pt idx="796">
                  <c:v>136.71460365108769</c:v>
                </c:pt>
                <c:pt idx="797">
                  <c:v>137.11128195864345</c:v>
                </c:pt>
                <c:pt idx="798">
                  <c:v>137.17804899188957</c:v>
                </c:pt>
                <c:pt idx="799">
                  <c:v>137.27125705049707</c:v>
                </c:pt>
                <c:pt idx="800">
                  <c:v>137.31374484395462</c:v>
                </c:pt>
                <c:pt idx="801">
                  <c:v>135.64892751473599</c:v>
                </c:pt>
                <c:pt idx="802">
                  <c:v>135.97874740874877</c:v>
                </c:pt>
                <c:pt idx="803">
                  <c:v>134.78049001332732</c:v>
                </c:pt>
                <c:pt idx="804">
                  <c:v>134.61041375112674</c:v>
                </c:pt>
                <c:pt idx="805">
                  <c:v>134.62563683650035</c:v>
                </c:pt>
                <c:pt idx="806">
                  <c:v>134.64997623621588</c:v>
                </c:pt>
                <c:pt idx="807">
                  <c:v>134.63857096242353</c:v>
                </c:pt>
                <c:pt idx="808">
                  <c:v>133.59117284087446</c:v>
                </c:pt>
                <c:pt idx="809">
                  <c:v>133.3405035503759</c:v>
                </c:pt>
                <c:pt idx="810">
                  <c:v>133.85076183842042</c:v>
                </c:pt>
                <c:pt idx="811">
                  <c:v>133.67227989198034</c:v>
                </c:pt>
                <c:pt idx="812">
                  <c:v>134.26168538979101</c:v>
                </c:pt>
                <c:pt idx="813">
                  <c:v>133.97036117306709</c:v>
                </c:pt>
                <c:pt idx="814">
                  <c:v>134.19913652982208</c:v>
                </c:pt>
                <c:pt idx="815">
                  <c:v>134.50540218743416</c:v>
                </c:pt>
                <c:pt idx="816">
                  <c:v>134.86451465348006</c:v>
                </c:pt>
                <c:pt idx="817">
                  <c:v>135.02861322770858</c:v>
                </c:pt>
                <c:pt idx="818">
                  <c:v>135.35095365490611</c:v>
                </c:pt>
                <c:pt idx="819">
                  <c:v>135.60061218340957</c:v>
                </c:pt>
                <c:pt idx="820">
                  <c:v>135.64776650771026</c:v>
                </c:pt>
                <c:pt idx="821">
                  <c:v>135.0147001875001</c:v>
                </c:pt>
                <c:pt idx="822">
                  <c:v>135.11603404311569</c:v>
                </c:pt>
                <c:pt idx="823">
                  <c:v>135.40802353125318</c:v>
                </c:pt>
                <c:pt idx="824">
                  <c:v>135.30353636212735</c:v>
                </c:pt>
                <c:pt idx="825">
                  <c:v>135.52908908066885</c:v>
                </c:pt>
                <c:pt idx="826">
                  <c:v>136.43728769877714</c:v>
                </c:pt>
                <c:pt idx="827">
                  <c:v>136.49071672015245</c:v>
                </c:pt>
                <c:pt idx="828">
                  <c:v>136.86055518313771</c:v>
                </c:pt>
                <c:pt idx="829">
                  <c:v>136.61055360448282</c:v>
                </c:pt>
                <c:pt idx="830">
                  <c:v>136.83685339105193</c:v>
                </c:pt>
                <c:pt idx="831">
                  <c:v>136.60006128703878</c:v>
                </c:pt>
                <c:pt idx="832">
                  <c:v>137.03594288049993</c:v>
                </c:pt>
                <c:pt idx="833">
                  <c:v>137.03665470609209</c:v>
                </c:pt>
                <c:pt idx="834">
                  <c:v>137.31458861406409</c:v>
                </c:pt>
                <c:pt idx="835">
                  <c:v>137.19782608803976</c:v>
                </c:pt>
                <c:pt idx="836">
                  <c:v>136.77663610769287</c:v>
                </c:pt>
                <c:pt idx="837">
                  <c:v>137.0148155947123</c:v>
                </c:pt>
                <c:pt idx="838">
                  <c:v>137.09472600396992</c:v>
                </c:pt>
                <c:pt idx="839">
                  <c:v>137.2552853927242</c:v>
                </c:pt>
                <c:pt idx="840">
                  <c:v>136.99182002295311</c:v>
                </c:pt>
                <c:pt idx="841">
                  <c:v>137.12452805052169</c:v>
                </c:pt>
                <c:pt idx="842">
                  <c:v>137.13843914171775</c:v>
                </c:pt>
                <c:pt idx="843">
                  <c:v>137.11273576395908</c:v>
                </c:pt>
                <c:pt idx="844">
                  <c:v>137.23369337825147</c:v>
                </c:pt>
                <c:pt idx="845">
                  <c:v>137.67027459238679</c:v>
                </c:pt>
                <c:pt idx="846">
                  <c:v>137.49909637961409</c:v>
                </c:pt>
                <c:pt idx="847">
                  <c:v>137.65840876116235</c:v>
                </c:pt>
                <c:pt idx="848">
                  <c:v>137.32857248586558</c:v>
                </c:pt>
                <c:pt idx="849">
                  <c:v>137.56851282033188</c:v>
                </c:pt>
                <c:pt idx="850">
                  <c:v>138.00545942599786</c:v>
                </c:pt>
                <c:pt idx="851">
                  <c:v>137.75474014623063</c:v>
                </c:pt>
                <c:pt idx="852">
                  <c:v>138.46961624535439</c:v>
                </c:pt>
                <c:pt idx="853">
                  <c:v>138.23186505360161</c:v>
                </c:pt>
                <c:pt idx="854">
                  <c:v>138.061879846198</c:v>
                </c:pt>
                <c:pt idx="855">
                  <c:v>137.41406513081341</c:v>
                </c:pt>
                <c:pt idx="856">
                  <c:v>137.50727719887203</c:v>
                </c:pt>
                <c:pt idx="857">
                  <c:v>137.33616053986705</c:v>
                </c:pt>
                <c:pt idx="858">
                  <c:v>137.20474644731777</c:v>
                </c:pt>
                <c:pt idx="859">
                  <c:v>137.16724339176469</c:v>
                </c:pt>
                <c:pt idx="860">
                  <c:v>137.33964416991947</c:v>
                </c:pt>
                <c:pt idx="861">
                  <c:v>137.37999319756454</c:v>
                </c:pt>
                <c:pt idx="862">
                  <c:v>137.16928330322995</c:v>
                </c:pt>
                <c:pt idx="863">
                  <c:v>137.24923671430253</c:v>
                </c:pt>
                <c:pt idx="864">
                  <c:v>137.59481741284907</c:v>
                </c:pt>
                <c:pt idx="865">
                  <c:v>137.54264261460079</c:v>
                </c:pt>
                <c:pt idx="866">
                  <c:v>137.06745573666061</c:v>
                </c:pt>
                <c:pt idx="867">
                  <c:v>137.10777624597108</c:v>
                </c:pt>
                <c:pt idx="868">
                  <c:v>137.37259361825821</c:v>
                </c:pt>
                <c:pt idx="869">
                  <c:v>137.308652965786</c:v>
                </c:pt>
                <c:pt idx="870">
                  <c:v>137.19045565921812</c:v>
                </c:pt>
                <c:pt idx="871">
                  <c:v>137.05908314483946</c:v>
                </c:pt>
                <c:pt idx="872">
                  <c:v>137.3238761988739</c:v>
                </c:pt>
                <c:pt idx="873">
                  <c:v>137.31137301703015</c:v>
                </c:pt>
                <c:pt idx="874">
                  <c:v>137.63060305721734</c:v>
                </c:pt>
                <c:pt idx="875">
                  <c:v>137.61809336728098</c:v>
                </c:pt>
                <c:pt idx="876">
                  <c:v>137.61880248273431</c:v>
                </c:pt>
                <c:pt idx="877">
                  <c:v>137.96329607129903</c:v>
                </c:pt>
                <c:pt idx="878">
                  <c:v>138.40071326556856</c:v>
                </c:pt>
                <c:pt idx="879">
                  <c:v>138.87976155533272</c:v>
                </c:pt>
                <c:pt idx="880">
                  <c:v>139.05289426937526</c:v>
                </c:pt>
                <c:pt idx="881">
                  <c:v>138.70863608613411</c:v>
                </c:pt>
                <c:pt idx="882">
                  <c:v>138.7093546739294</c:v>
                </c:pt>
                <c:pt idx="883">
                  <c:v>138.17977115760769</c:v>
                </c:pt>
                <c:pt idx="884">
                  <c:v>138.61886125120625</c:v>
                </c:pt>
                <c:pt idx="885">
                  <c:v>138.14240601332864</c:v>
                </c:pt>
                <c:pt idx="886">
                  <c:v>138.14311974909305</c:v>
                </c:pt>
                <c:pt idx="887">
                  <c:v>138.89849879858338</c:v>
                </c:pt>
                <c:pt idx="888">
                  <c:v>139.08490769189331</c:v>
                </c:pt>
                <c:pt idx="889">
                  <c:v>139.59131485883631</c:v>
                </c:pt>
                <c:pt idx="890">
                  <c:v>139.85775558860979</c:v>
                </c:pt>
                <c:pt idx="891">
                  <c:v>139.9788509565484</c:v>
                </c:pt>
                <c:pt idx="892">
                  <c:v>140.08596129895221</c:v>
                </c:pt>
                <c:pt idx="893">
                  <c:v>140.34086732129475</c:v>
                </c:pt>
                <c:pt idx="894">
                  <c:v>140.74089111337634</c:v>
                </c:pt>
                <c:pt idx="895">
                  <c:v>140.44851910723943</c:v>
                </c:pt>
                <c:pt idx="896">
                  <c:v>139.73031591264299</c:v>
                </c:pt>
                <c:pt idx="897">
                  <c:v>139.33231275299602</c:v>
                </c:pt>
                <c:pt idx="898">
                  <c:v>139.38757929696587</c:v>
                </c:pt>
                <c:pt idx="899">
                  <c:v>139.52109819643786</c:v>
                </c:pt>
                <c:pt idx="900">
                  <c:v>139.61480950428762</c:v>
                </c:pt>
                <c:pt idx="901">
                  <c:v>139.62881821592742</c:v>
                </c:pt>
                <c:pt idx="902">
                  <c:v>139.85543322776445</c:v>
                </c:pt>
                <c:pt idx="903">
                  <c:v>140.08362326319653</c:v>
                </c:pt>
                <c:pt idx="904">
                  <c:v>140.51002529628622</c:v>
                </c:pt>
                <c:pt idx="905">
                  <c:v>140.65722684077937</c:v>
                </c:pt>
                <c:pt idx="906">
                  <c:v>140.56470703752481</c:v>
                </c:pt>
                <c:pt idx="907">
                  <c:v>140.32571328535215</c:v>
                </c:pt>
                <c:pt idx="908">
                  <c:v>140.64733475342703</c:v>
                </c:pt>
                <c:pt idx="909">
                  <c:v>140.71466422275216</c:v>
                </c:pt>
                <c:pt idx="910">
                  <c:v>140.26241650645775</c:v>
                </c:pt>
                <c:pt idx="911">
                  <c:v>140.70231880454946</c:v>
                </c:pt>
                <c:pt idx="912">
                  <c:v>141.51571027935654</c:v>
                </c:pt>
                <c:pt idx="913">
                  <c:v>141.21088161854402</c:v>
                </c:pt>
                <c:pt idx="914">
                  <c:v>141.54506734672103</c:v>
                </c:pt>
                <c:pt idx="915">
                  <c:v>141.70597815826525</c:v>
                </c:pt>
                <c:pt idx="916">
                  <c:v>141.84024256931502</c:v>
                </c:pt>
                <c:pt idx="917">
                  <c:v>141.76081276596571</c:v>
                </c:pt>
                <c:pt idx="918">
                  <c:v>141.88319653244108</c:v>
                </c:pt>
                <c:pt idx="919">
                  <c:v>141.48312369361867</c:v>
                </c:pt>
                <c:pt idx="920">
                  <c:v>141.12346725314384</c:v>
                </c:pt>
                <c:pt idx="921">
                  <c:v>141.27089242191749</c:v>
                </c:pt>
                <c:pt idx="922">
                  <c:v>141.36500643160778</c:v>
                </c:pt>
                <c:pt idx="923">
                  <c:v>141.40722332249283</c:v>
                </c:pt>
                <c:pt idx="924">
                  <c:v>140.36701347347753</c:v>
                </c:pt>
                <c:pt idx="925">
                  <c:v>140.07485977585108</c:v>
                </c:pt>
                <c:pt idx="926">
                  <c:v>140.06227630692501</c:v>
                </c:pt>
                <c:pt idx="927">
                  <c:v>139.98317645454279</c:v>
                </c:pt>
                <c:pt idx="928">
                  <c:v>140.22615282043799</c:v>
                </c:pt>
                <c:pt idx="929">
                  <c:v>139.58806643140665</c:v>
                </c:pt>
                <c:pt idx="930">
                  <c:v>139.26986124599745</c:v>
                </c:pt>
                <c:pt idx="931">
                  <c:v>138.60880212808337</c:v>
                </c:pt>
                <c:pt idx="932">
                  <c:v>139.13979993911704</c:v>
                </c:pt>
                <c:pt idx="933">
                  <c:v>139.44581689838068</c:v>
                </c:pt>
                <c:pt idx="934">
                  <c:v>139.512949259876</c:v>
                </c:pt>
                <c:pt idx="935">
                  <c:v>139.76753024721251</c:v>
                </c:pt>
                <c:pt idx="936">
                  <c:v>139.28964939370479</c:v>
                </c:pt>
                <c:pt idx="937">
                  <c:v>139.21068822808209</c:v>
                </c:pt>
                <c:pt idx="938">
                  <c:v>138.81310050214563</c:v>
                </c:pt>
                <c:pt idx="939">
                  <c:v>139.17194229069204</c:v>
                </c:pt>
                <c:pt idx="940">
                  <c:v>139.00150000050235</c:v>
                </c:pt>
                <c:pt idx="941">
                  <c:v>139.46667131585446</c:v>
                </c:pt>
                <c:pt idx="942">
                  <c:v>139.44081594131501</c:v>
                </c:pt>
                <c:pt idx="943">
                  <c:v>139.45481487044191</c:v>
                </c:pt>
                <c:pt idx="944">
                  <c:v>139.66808613402657</c:v>
                </c:pt>
                <c:pt idx="945">
                  <c:v>139.97594022870797</c:v>
                </c:pt>
                <c:pt idx="946">
                  <c:v>140.20278281768114</c:v>
                </c:pt>
                <c:pt idx="947">
                  <c:v>139.97725335277579</c:v>
                </c:pt>
                <c:pt idx="948">
                  <c:v>139.67203375547888</c:v>
                </c:pt>
                <c:pt idx="949">
                  <c:v>139.47337000610105</c:v>
                </c:pt>
                <c:pt idx="950">
                  <c:v>138.95737176959184</c:v>
                </c:pt>
                <c:pt idx="951">
                  <c:v>138.93154508506609</c:v>
                </c:pt>
                <c:pt idx="952">
                  <c:v>138.94552575291399</c:v>
                </c:pt>
                <c:pt idx="953">
                  <c:v>139.02585265307397</c:v>
                </c:pt>
                <c:pt idx="954">
                  <c:v>138.34970665309351</c:v>
                </c:pt>
                <c:pt idx="955">
                  <c:v>138.64334960724855</c:v>
                </c:pt>
                <c:pt idx="956">
                  <c:v>139.10814940807381</c:v>
                </c:pt>
                <c:pt idx="957">
                  <c:v>139.02921520045598</c:v>
                </c:pt>
                <c:pt idx="958">
                  <c:v>138.76448659643611</c:v>
                </c:pt>
                <c:pt idx="959">
                  <c:v>138.63256109209536</c:v>
                </c:pt>
                <c:pt idx="960">
                  <c:v>138.50210327831454</c:v>
                </c:pt>
                <c:pt idx="961">
                  <c:v>138.07863770713467</c:v>
                </c:pt>
                <c:pt idx="962">
                  <c:v>138.10582933899838</c:v>
                </c:pt>
                <c:pt idx="963">
                  <c:v>138.185994554122</c:v>
                </c:pt>
                <c:pt idx="964">
                  <c:v>138.95494235899326</c:v>
                </c:pt>
                <c:pt idx="965">
                  <c:v>138.50589765795971</c:v>
                </c:pt>
                <c:pt idx="966">
                  <c:v>138.33428152580291</c:v>
                </c:pt>
                <c:pt idx="967">
                  <c:v>138.52049815181491</c:v>
                </c:pt>
                <c:pt idx="968">
                  <c:v>138.49469720173281</c:v>
                </c:pt>
                <c:pt idx="969">
                  <c:v>138.95935554172479</c:v>
                </c:pt>
                <c:pt idx="970">
                  <c:v>139.29325920142171</c:v>
                </c:pt>
                <c:pt idx="971">
                  <c:v>139.14788371339057</c:v>
                </c:pt>
                <c:pt idx="972">
                  <c:v>139.53362284379097</c:v>
                </c:pt>
                <c:pt idx="973">
                  <c:v>139.69380688911079</c:v>
                </c:pt>
                <c:pt idx="974">
                  <c:v>139.48182200761798</c:v>
                </c:pt>
                <c:pt idx="975">
                  <c:v>139.49725970998929</c:v>
                </c:pt>
                <c:pt idx="976">
                  <c:v>139.39167269610442</c:v>
                </c:pt>
                <c:pt idx="977">
                  <c:v>139.77764654240474</c:v>
                </c:pt>
                <c:pt idx="978">
                  <c:v>140.36343303820652</c:v>
                </c:pt>
                <c:pt idx="979">
                  <c:v>140.04458359618175</c:v>
                </c:pt>
                <c:pt idx="980">
                  <c:v>140.32616347504637</c:v>
                </c:pt>
                <c:pt idx="981">
                  <c:v>140.39345719514449</c:v>
                </c:pt>
                <c:pt idx="982">
                  <c:v>140.47408077045176</c:v>
                </c:pt>
                <c:pt idx="983">
                  <c:v>140.6612746208954</c:v>
                </c:pt>
                <c:pt idx="984">
                  <c:v>140.82190234399965</c:v>
                </c:pt>
                <c:pt idx="985">
                  <c:v>140.87739478049099</c:v>
                </c:pt>
                <c:pt idx="986">
                  <c:v>140.98477669827233</c:v>
                </c:pt>
                <c:pt idx="987">
                  <c:v>140.87881578778772</c:v>
                </c:pt>
                <c:pt idx="988">
                  <c:v>141.50616161039025</c:v>
                </c:pt>
                <c:pt idx="989">
                  <c:v>141.53359507452066</c:v>
                </c:pt>
                <c:pt idx="990">
                  <c:v>141.52242398501215</c:v>
                </c:pt>
                <c:pt idx="991">
                  <c:v>141.92373680336556</c:v>
                </c:pt>
                <c:pt idx="992">
                  <c:v>141.97793008505491</c:v>
                </c:pt>
                <c:pt idx="993">
                  <c:v>142.28610822540233</c:v>
                </c:pt>
                <c:pt idx="994">
                  <c:v>142.19614533273116</c:v>
                </c:pt>
                <c:pt idx="995">
                  <c:v>142.42424405256867</c:v>
                </c:pt>
                <c:pt idx="996">
                  <c:v>141.99677047085456</c:v>
                </c:pt>
                <c:pt idx="997">
                  <c:v>142.26486765024757</c:v>
                </c:pt>
                <c:pt idx="998">
                  <c:v>142.29382600605351</c:v>
                </c:pt>
                <c:pt idx="999">
                  <c:v>142.16078448194679</c:v>
                </c:pt>
                <c:pt idx="1000">
                  <c:v>142.26850734018521</c:v>
                </c:pt>
                <c:pt idx="1001">
                  <c:v>142.18898058971044</c:v>
                </c:pt>
                <c:pt idx="1002">
                  <c:v>142.39033105834804</c:v>
                </c:pt>
                <c:pt idx="1003">
                  <c:v>142.35238955621793</c:v>
                </c:pt>
                <c:pt idx="1004">
                  <c:v>142.7411379135992</c:v>
                </c:pt>
                <c:pt idx="1005">
                  <c:v>142.68830532416794</c:v>
                </c:pt>
                <c:pt idx="1006">
                  <c:v>141.81866332748982</c:v>
                </c:pt>
                <c:pt idx="1007">
                  <c:v>141.89957496107266</c:v>
                </c:pt>
                <c:pt idx="1008">
                  <c:v>141.5141680301796</c:v>
                </c:pt>
                <c:pt idx="1009">
                  <c:v>141.66179046580964</c:v>
                </c:pt>
                <c:pt idx="1010">
                  <c:v>141.58237175237085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1-46D6-8435-23707639C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967968"/>
        <c:axId val="1925963648"/>
      </c:lineChart>
      <c:dateAx>
        <c:axId val="1925967968"/>
        <c:scaling>
          <c:orientation val="minMax"/>
          <c:min val="4174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963648"/>
        <c:crosses val="autoZero"/>
        <c:auto val="1"/>
        <c:lblOffset val="100"/>
        <c:baseTimeUnit val="days"/>
        <c:majorUnit val="6"/>
      </c:dateAx>
      <c:valAx>
        <c:axId val="192596364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96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686440750771042E-2"/>
          <c:y val="5.3406475580753336E-2"/>
          <c:w val="0.87242580043955498"/>
          <c:h val="0.8723279738738736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'Fair price BS'!$B$3:$B$1014</c:f>
              <c:numCache>
                <c:formatCode>yyyy\-mm\-dd;@</c:formatCode>
                <c:ptCount val="1012"/>
                <c:pt idx="0">
                  <c:v>41743</c:v>
                </c:pt>
                <c:pt idx="1">
                  <c:v>41744</c:v>
                </c:pt>
                <c:pt idx="2">
                  <c:v>41745</c:v>
                </c:pt>
                <c:pt idx="3">
                  <c:v>41746</c:v>
                </c:pt>
                <c:pt idx="4">
                  <c:v>41751</c:v>
                </c:pt>
                <c:pt idx="5">
                  <c:v>41752</c:v>
                </c:pt>
                <c:pt idx="6">
                  <c:v>41753</c:v>
                </c:pt>
                <c:pt idx="7">
                  <c:v>41754</c:v>
                </c:pt>
                <c:pt idx="8">
                  <c:v>41757</c:v>
                </c:pt>
                <c:pt idx="9">
                  <c:v>41758</c:v>
                </c:pt>
                <c:pt idx="10">
                  <c:v>41759</c:v>
                </c:pt>
                <c:pt idx="11">
                  <c:v>41761</c:v>
                </c:pt>
                <c:pt idx="12">
                  <c:v>41764</c:v>
                </c:pt>
                <c:pt idx="13">
                  <c:v>41765</c:v>
                </c:pt>
                <c:pt idx="14">
                  <c:v>41766</c:v>
                </c:pt>
                <c:pt idx="15">
                  <c:v>41767</c:v>
                </c:pt>
                <c:pt idx="16">
                  <c:v>41768</c:v>
                </c:pt>
                <c:pt idx="17">
                  <c:v>41771</c:v>
                </c:pt>
                <c:pt idx="18">
                  <c:v>41772</c:v>
                </c:pt>
                <c:pt idx="19">
                  <c:v>41773</c:v>
                </c:pt>
                <c:pt idx="20">
                  <c:v>41774</c:v>
                </c:pt>
                <c:pt idx="21">
                  <c:v>41775</c:v>
                </c:pt>
                <c:pt idx="22">
                  <c:v>41778</c:v>
                </c:pt>
                <c:pt idx="23">
                  <c:v>41779</c:v>
                </c:pt>
                <c:pt idx="24">
                  <c:v>41780</c:v>
                </c:pt>
                <c:pt idx="25">
                  <c:v>41781</c:v>
                </c:pt>
                <c:pt idx="26">
                  <c:v>41782</c:v>
                </c:pt>
                <c:pt idx="27">
                  <c:v>41785</c:v>
                </c:pt>
                <c:pt idx="28">
                  <c:v>41786</c:v>
                </c:pt>
                <c:pt idx="29">
                  <c:v>41787</c:v>
                </c:pt>
                <c:pt idx="30">
                  <c:v>41789</c:v>
                </c:pt>
                <c:pt idx="31">
                  <c:v>41792</c:v>
                </c:pt>
                <c:pt idx="32">
                  <c:v>41793</c:v>
                </c:pt>
                <c:pt idx="33">
                  <c:v>41794</c:v>
                </c:pt>
                <c:pt idx="34">
                  <c:v>41795</c:v>
                </c:pt>
                <c:pt idx="35">
                  <c:v>41796</c:v>
                </c:pt>
                <c:pt idx="36">
                  <c:v>41800</c:v>
                </c:pt>
                <c:pt idx="37">
                  <c:v>41801</c:v>
                </c:pt>
                <c:pt idx="38">
                  <c:v>41802</c:v>
                </c:pt>
                <c:pt idx="39">
                  <c:v>41803</c:v>
                </c:pt>
                <c:pt idx="40">
                  <c:v>41806</c:v>
                </c:pt>
                <c:pt idx="41">
                  <c:v>41807</c:v>
                </c:pt>
                <c:pt idx="42">
                  <c:v>41808</c:v>
                </c:pt>
                <c:pt idx="43">
                  <c:v>41809</c:v>
                </c:pt>
                <c:pt idx="44">
                  <c:v>41810</c:v>
                </c:pt>
                <c:pt idx="45">
                  <c:v>41814</c:v>
                </c:pt>
                <c:pt idx="46">
                  <c:v>41815</c:v>
                </c:pt>
                <c:pt idx="47">
                  <c:v>41816</c:v>
                </c:pt>
                <c:pt idx="48">
                  <c:v>41817</c:v>
                </c:pt>
                <c:pt idx="49">
                  <c:v>41820</c:v>
                </c:pt>
                <c:pt idx="50">
                  <c:v>41821</c:v>
                </c:pt>
                <c:pt idx="51">
                  <c:v>41822</c:v>
                </c:pt>
                <c:pt idx="52">
                  <c:v>41823</c:v>
                </c:pt>
                <c:pt idx="53">
                  <c:v>41824</c:v>
                </c:pt>
                <c:pt idx="54">
                  <c:v>41827</c:v>
                </c:pt>
                <c:pt idx="55">
                  <c:v>41828</c:v>
                </c:pt>
                <c:pt idx="56">
                  <c:v>41829</c:v>
                </c:pt>
                <c:pt idx="57">
                  <c:v>41830</c:v>
                </c:pt>
                <c:pt idx="58">
                  <c:v>41831</c:v>
                </c:pt>
                <c:pt idx="59">
                  <c:v>41834</c:v>
                </c:pt>
                <c:pt idx="60">
                  <c:v>41835</c:v>
                </c:pt>
                <c:pt idx="61">
                  <c:v>41836</c:v>
                </c:pt>
                <c:pt idx="62">
                  <c:v>41837</c:v>
                </c:pt>
                <c:pt idx="63">
                  <c:v>41838</c:v>
                </c:pt>
                <c:pt idx="64">
                  <c:v>41841</c:v>
                </c:pt>
                <c:pt idx="65">
                  <c:v>41842</c:v>
                </c:pt>
                <c:pt idx="66">
                  <c:v>41843</c:v>
                </c:pt>
                <c:pt idx="67">
                  <c:v>41844</c:v>
                </c:pt>
                <c:pt idx="68">
                  <c:v>41845</c:v>
                </c:pt>
                <c:pt idx="69">
                  <c:v>41848</c:v>
                </c:pt>
                <c:pt idx="70">
                  <c:v>41849</c:v>
                </c:pt>
                <c:pt idx="71">
                  <c:v>41850</c:v>
                </c:pt>
                <c:pt idx="72">
                  <c:v>41851</c:v>
                </c:pt>
                <c:pt idx="73">
                  <c:v>41852</c:v>
                </c:pt>
                <c:pt idx="74">
                  <c:v>41855</c:v>
                </c:pt>
                <c:pt idx="75">
                  <c:v>41856</c:v>
                </c:pt>
                <c:pt idx="76">
                  <c:v>41857</c:v>
                </c:pt>
                <c:pt idx="77">
                  <c:v>41858</c:v>
                </c:pt>
                <c:pt idx="78">
                  <c:v>41859</c:v>
                </c:pt>
                <c:pt idx="79">
                  <c:v>41862</c:v>
                </c:pt>
                <c:pt idx="80">
                  <c:v>41863</c:v>
                </c:pt>
                <c:pt idx="81">
                  <c:v>41864</c:v>
                </c:pt>
                <c:pt idx="82">
                  <c:v>41865</c:v>
                </c:pt>
                <c:pt idx="83">
                  <c:v>41869</c:v>
                </c:pt>
                <c:pt idx="84">
                  <c:v>41870</c:v>
                </c:pt>
                <c:pt idx="85">
                  <c:v>41871</c:v>
                </c:pt>
                <c:pt idx="86">
                  <c:v>41872</c:v>
                </c:pt>
                <c:pt idx="87">
                  <c:v>41873</c:v>
                </c:pt>
                <c:pt idx="88">
                  <c:v>41876</c:v>
                </c:pt>
                <c:pt idx="89">
                  <c:v>41877</c:v>
                </c:pt>
                <c:pt idx="90">
                  <c:v>41878</c:v>
                </c:pt>
                <c:pt idx="91">
                  <c:v>41879</c:v>
                </c:pt>
                <c:pt idx="92">
                  <c:v>41880</c:v>
                </c:pt>
                <c:pt idx="93">
                  <c:v>41883</c:v>
                </c:pt>
                <c:pt idx="94">
                  <c:v>41884</c:v>
                </c:pt>
                <c:pt idx="95">
                  <c:v>41885</c:v>
                </c:pt>
                <c:pt idx="96">
                  <c:v>41886</c:v>
                </c:pt>
                <c:pt idx="97">
                  <c:v>41887</c:v>
                </c:pt>
                <c:pt idx="98">
                  <c:v>41890</c:v>
                </c:pt>
                <c:pt idx="99">
                  <c:v>41891</c:v>
                </c:pt>
                <c:pt idx="100">
                  <c:v>41892</c:v>
                </c:pt>
                <c:pt idx="101">
                  <c:v>41893</c:v>
                </c:pt>
                <c:pt idx="102">
                  <c:v>41894</c:v>
                </c:pt>
                <c:pt idx="103">
                  <c:v>41897</c:v>
                </c:pt>
                <c:pt idx="104">
                  <c:v>41898</c:v>
                </c:pt>
                <c:pt idx="105">
                  <c:v>41899</c:v>
                </c:pt>
                <c:pt idx="106">
                  <c:v>41900</c:v>
                </c:pt>
                <c:pt idx="107">
                  <c:v>41901</c:v>
                </c:pt>
                <c:pt idx="108">
                  <c:v>41904</c:v>
                </c:pt>
                <c:pt idx="109">
                  <c:v>41905</c:v>
                </c:pt>
                <c:pt idx="110">
                  <c:v>41906</c:v>
                </c:pt>
                <c:pt idx="111">
                  <c:v>41907</c:v>
                </c:pt>
                <c:pt idx="112">
                  <c:v>41908</c:v>
                </c:pt>
                <c:pt idx="113">
                  <c:v>41911</c:v>
                </c:pt>
                <c:pt idx="114">
                  <c:v>41912</c:v>
                </c:pt>
                <c:pt idx="115">
                  <c:v>41913</c:v>
                </c:pt>
                <c:pt idx="116">
                  <c:v>41914</c:v>
                </c:pt>
                <c:pt idx="117">
                  <c:v>41915</c:v>
                </c:pt>
                <c:pt idx="118">
                  <c:v>41918</c:v>
                </c:pt>
                <c:pt idx="119">
                  <c:v>41919</c:v>
                </c:pt>
                <c:pt idx="120">
                  <c:v>41920</c:v>
                </c:pt>
                <c:pt idx="121">
                  <c:v>41921</c:v>
                </c:pt>
                <c:pt idx="122">
                  <c:v>41922</c:v>
                </c:pt>
                <c:pt idx="123">
                  <c:v>41925</c:v>
                </c:pt>
                <c:pt idx="124">
                  <c:v>41926</c:v>
                </c:pt>
                <c:pt idx="125">
                  <c:v>41927</c:v>
                </c:pt>
                <c:pt idx="126">
                  <c:v>41928</c:v>
                </c:pt>
                <c:pt idx="127">
                  <c:v>41929</c:v>
                </c:pt>
                <c:pt idx="128">
                  <c:v>41932</c:v>
                </c:pt>
                <c:pt idx="129">
                  <c:v>41933</c:v>
                </c:pt>
                <c:pt idx="130">
                  <c:v>41934</c:v>
                </c:pt>
                <c:pt idx="131">
                  <c:v>41935</c:v>
                </c:pt>
                <c:pt idx="132">
                  <c:v>41936</c:v>
                </c:pt>
                <c:pt idx="133">
                  <c:v>41939</c:v>
                </c:pt>
                <c:pt idx="134">
                  <c:v>41940</c:v>
                </c:pt>
                <c:pt idx="135">
                  <c:v>41941</c:v>
                </c:pt>
                <c:pt idx="136">
                  <c:v>41942</c:v>
                </c:pt>
                <c:pt idx="137">
                  <c:v>41943</c:v>
                </c:pt>
                <c:pt idx="138">
                  <c:v>41946</c:v>
                </c:pt>
                <c:pt idx="139">
                  <c:v>41947</c:v>
                </c:pt>
                <c:pt idx="140">
                  <c:v>41948</c:v>
                </c:pt>
                <c:pt idx="141">
                  <c:v>41949</c:v>
                </c:pt>
                <c:pt idx="142">
                  <c:v>41950</c:v>
                </c:pt>
                <c:pt idx="143">
                  <c:v>41953</c:v>
                </c:pt>
                <c:pt idx="144">
                  <c:v>41954</c:v>
                </c:pt>
                <c:pt idx="145">
                  <c:v>41955</c:v>
                </c:pt>
                <c:pt idx="146">
                  <c:v>41956</c:v>
                </c:pt>
                <c:pt idx="147">
                  <c:v>41957</c:v>
                </c:pt>
                <c:pt idx="148">
                  <c:v>41960</c:v>
                </c:pt>
                <c:pt idx="149">
                  <c:v>41961</c:v>
                </c:pt>
                <c:pt idx="150">
                  <c:v>41962</c:v>
                </c:pt>
                <c:pt idx="151">
                  <c:v>41963</c:v>
                </c:pt>
                <c:pt idx="152">
                  <c:v>41964</c:v>
                </c:pt>
                <c:pt idx="153">
                  <c:v>41967</c:v>
                </c:pt>
                <c:pt idx="154">
                  <c:v>41968</c:v>
                </c:pt>
                <c:pt idx="155">
                  <c:v>41969</c:v>
                </c:pt>
                <c:pt idx="156">
                  <c:v>41970</c:v>
                </c:pt>
                <c:pt idx="157">
                  <c:v>41971</c:v>
                </c:pt>
                <c:pt idx="158">
                  <c:v>41974</c:v>
                </c:pt>
                <c:pt idx="159">
                  <c:v>41975</c:v>
                </c:pt>
                <c:pt idx="160">
                  <c:v>41976</c:v>
                </c:pt>
                <c:pt idx="161">
                  <c:v>41977</c:v>
                </c:pt>
                <c:pt idx="162">
                  <c:v>41978</c:v>
                </c:pt>
                <c:pt idx="163">
                  <c:v>41981</c:v>
                </c:pt>
                <c:pt idx="164">
                  <c:v>41982</c:v>
                </c:pt>
                <c:pt idx="165">
                  <c:v>41983</c:v>
                </c:pt>
                <c:pt idx="166">
                  <c:v>41984</c:v>
                </c:pt>
                <c:pt idx="167">
                  <c:v>41985</c:v>
                </c:pt>
                <c:pt idx="168">
                  <c:v>41988</c:v>
                </c:pt>
                <c:pt idx="169">
                  <c:v>41989</c:v>
                </c:pt>
                <c:pt idx="170">
                  <c:v>41990</c:v>
                </c:pt>
                <c:pt idx="171">
                  <c:v>41991</c:v>
                </c:pt>
                <c:pt idx="172">
                  <c:v>41992</c:v>
                </c:pt>
                <c:pt idx="173">
                  <c:v>41995</c:v>
                </c:pt>
                <c:pt idx="174">
                  <c:v>41996</c:v>
                </c:pt>
                <c:pt idx="175">
                  <c:v>42002</c:v>
                </c:pt>
                <c:pt idx="176">
                  <c:v>42003</c:v>
                </c:pt>
                <c:pt idx="177">
                  <c:v>42004</c:v>
                </c:pt>
                <c:pt idx="178">
                  <c:v>42006</c:v>
                </c:pt>
                <c:pt idx="179">
                  <c:v>42009</c:v>
                </c:pt>
                <c:pt idx="180">
                  <c:v>42010</c:v>
                </c:pt>
                <c:pt idx="181">
                  <c:v>42011</c:v>
                </c:pt>
                <c:pt idx="182">
                  <c:v>42012</c:v>
                </c:pt>
                <c:pt idx="183">
                  <c:v>42013</c:v>
                </c:pt>
                <c:pt idx="184">
                  <c:v>42016</c:v>
                </c:pt>
                <c:pt idx="185">
                  <c:v>42017</c:v>
                </c:pt>
                <c:pt idx="186">
                  <c:v>42018</c:v>
                </c:pt>
                <c:pt idx="187">
                  <c:v>42019</c:v>
                </c:pt>
                <c:pt idx="188">
                  <c:v>42020</c:v>
                </c:pt>
                <c:pt idx="189">
                  <c:v>42023</c:v>
                </c:pt>
                <c:pt idx="190">
                  <c:v>42024</c:v>
                </c:pt>
                <c:pt idx="191">
                  <c:v>42025</c:v>
                </c:pt>
                <c:pt idx="192">
                  <c:v>42026</c:v>
                </c:pt>
                <c:pt idx="193">
                  <c:v>42027</c:v>
                </c:pt>
                <c:pt idx="194">
                  <c:v>42030</c:v>
                </c:pt>
                <c:pt idx="195">
                  <c:v>42031</c:v>
                </c:pt>
                <c:pt idx="196">
                  <c:v>42032</c:v>
                </c:pt>
                <c:pt idx="197">
                  <c:v>42033</c:v>
                </c:pt>
                <c:pt idx="198">
                  <c:v>42034</c:v>
                </c:pt>
                <c:pt idx="199">
                  <c:v>42037</c:v>
                </c:pt>
                <c:pt idx="200">
                  <c:v>42038</c:v>
                </c:pt>
                <c:pt idx="201">
                  <c:v>42039</c:v>
                </c:pt>
                <c:pt idx="202">
                  <c:v>42040</c:v>
                </c:pt>
                <c:pt idx="203">
                  <c:v>42041</c:v>
                </c:pt>
                <c:pt idx="204">
                  <c:v>42044</c:v>
                </c:pt>
                <c:pt idx="205">
                  <c:v>42045</c:v>
                </c:pt>
                <c:pt idx="206">
                  <c:v>42046</c:v>
                </c:pt>
                <c:pt idx="207">
                  <c:v>42047</c:v>
                </c:pt>
                <c:pt idx="208">
                  <c:v>42048</c:v>
                </c:pt>
                <c:pt idx="209">
                  <c:v>42051</c:v>
                </c:pt>
                <c:pt idx="210">
                  <c:v>42052</c:v>
                </c:pt>
                <c:pt idx="211">
                  <c:v>42053</c:v>
                </c:pt>
                <c:pt idx="212">
                  <c:v>42054</c:v>
                </c:pt>
                <c:pt idx="213">
                  <c:v>42055</c:v>
                </c:pt>
                <c:pt idx="214">
                  <c:v>42058</c:v>
                </c:pt>
                <c:pt idx="215">
                  <c:v>42059</c:v>
                </c:pt>
                <c:pt idx="216">
                  <c:v>42060</c:v>
                </c:pt>
                <c:pt idx="217">
                  <c:v>42061</c:v>
                </c:pt>
                <c:pt idx="218">
                  <c:v>42062</c:v>
                </c:pt>
                <c:pt idx="219">
                  <c:v>42065</c:v>
                </c:pt>
                <c:pt idx="220">
                  <c:v>42066</c:v>
                </c:pt>
                <c:pt idx="221">
                  <c:v>42067</c:v>
                </c:pt>
                <c:pt idx="222">
                  <c:v>42068</c:v>
                </c:pt>
                <c:pt idx="223">
                  <c:v>42069</c:v>
                </c:pt>
                <c:pt idx="224">
                  <c:v>42072</c:v>
                </c:pt>
                <c:pt idx="225">
                  <c:v>42073</c:v>
                </c:pt>
                <c:pt idx="226">
                  <c:v>42074</c:v>
                </c:pt>
                <c:pt idx="227">
                  <c:v>42075</c:v>
                </c:pt>
                <c:pt idx="228">
                  <c:v>42076</c:v>
                </c:pt>
                <c:pt idx="229">
                  <c:v>42079</c:v>
                </c:pt>
                <c:pt idx="230">
                  <c:v>42080</c:v>
                </c:pt>
                <c:pt idx="231">
                  <c:v>42081</c:v>
                </c:pt>
                <c:pt idx="232">
                  <c:v>42082</c:v>
                </c:pt>
                <c:pt idx="233">
                  <c:v>42083</c:v>
                </c:pt>
                <c:pt idx="234">
                  <c:v>42086</c:v>
                </c:pt>
                <c:pt idx="235">
                  <c:v>42087</c:v>
                </c:pt>
                <c:pt idx="236">
                  <c:v>42088</c:v>
                </c:pt>
                <c:pt idx="237">
                  <c:v>42089</c:v>
                </c:pt>
                <c:pt idx="238">
                  <c:v>42090</c:v>
                </c:pt>
                <c:pt idx="239">
                  <c:v>42093</c:v>
                </c:pt>
                <c:pt idx="240">
                  <c:v>42094</c:v>
                </c:pt>
                <c:pt idx="241">
                  <c:v>42095</c:v>
                </c:pt>
                <c:pt idx="242">
                  <c:v>42096</c:v>
                </c:pt>
                <c:pt idx="243">
                  <c:v>42101</c:v>
                </c:pt>
                <c:pt idx="244">
                  <c:v>42102</c:v>
                </c:pt>
                <c:pt idx="245">
                  <c:v>42103</c:v>
                </c:pt>
                <c:pt idx="246">
                  <c:v>42104</c:v>
                </c:pt>
                <c:pt idx="247">
                  <c:v>42107</c:v>
                </c:pt>
                <c:pt idx="248">
                  <c:v>42108</c:v>
                </c:pt>
                <c:pt idx="249">
                  <c:v>42109</c:v>
                </c:pt>
                <c:pt idx="250">
                  <c:v>42110</c:v>
                </c:pt>
                <c:pt idx="251">
                  <c:v>42111</c:v>
                </c:pt>
                <c:pt idx="252">
                  <c:v>42114</c:v>
                </c:pt>
                <c:pt idx="253">
                  <c:v>42115</c:v>
                </c:pt>
                <c:pt idx="254">
                  <c:v>42116</c:v>
                </c:pt>
                <c:pt idx="255">
                  <c:v>42117</c:v>
                </c:pt>
                <c:pt idx="256">
                  <c:v>42118</c:v>
                </c:pt>
                <c:pt idx="257">
                  <c:v>42121</c:v>
                </c:pt>
                <c:pt idx="258">
                  <c:v>42122</c:v>
                </c:pt>
                <c:pt idx="259">
                  <c:v>42123</c:v>
                </c:pt>
                <c:pt idx="260">
                  <c:v>42124</c:v>
                </c:pt>
                <c:pt idx="261">
                  <c:v>42128</c:v>
                </c:pt>
                <c:pt idx="262">
                  <c:v>42129</c:v>
                </c:pt>
                <c:pt idx="263">
                  <c:v>42130</c:v>
                </c:pt>
                <c:pt idx="264">
                  <c:v>42131</c:v>
                </c:pt>
                <c:pt idx="265">
                  <c:v>42132</c:v>
                </c:pt>
                <c:pt idx="266">
                  <c:v>42135</c:v>
                </c:pt>
                <c:pt idx="267">
                  <c:v>42136</c:v>
                </c:pt>
                <c:pt idx="268">
                  <c:v>42137</c:v>
                </c:pt>
                <c:pt idx="269">
                  <c:v>42139</c:v>
                </c:pt>
                <c:pt idx="270">
                  <c:v>42142</c:v>
                </c:pt>
                <c:pt idx="271">
                  <c:v>42143</c:v>
                </c:pt>
                <c:pt idx="272">
                  <c:v>42144</c:v>
                </c:pt>
                <c:pt idx="273">
                  <c:v>42145</c:v>
                </c:pt>
                <c:pt idx="274">
                  <c:v>42146</c:v>
                </c:pt>
                <c:pt idx="275">
                  <c:v>42150</c:v>
                </c:pt>
                <c:pt idx="276">
                  <c:v>42151</c:v>
                </c:pt>
                <c:pt idx="277">
                  <c:v>42152</c:v>
                </c:pt>
                <c:pt idx="278">
                  <c:v>42153</c:v>
                </c:pt>
                <c:pt idx="279">
                  <c:v>42156</c:v>
                </c:pt>
                <c:pt idx="280">
                  <c:v>42157</c:v>
                </c:pt>
                <c:pt idx="281">
                  <c:v>42158</c:v>
                </c:pt>
                <c:pt idx="282">
                  <c:v>42159</c:v>
                </c:pt>
                <c:pt idx="283">
                  <c:v>42160</c:v>
                </c:pt>
                <c:pt idx="284">
                  <c:v>42163</c:v>
                </c:pt>
                <c:pt idx="285">
                  <c:v>42164</c:v>
                </c:pt>
                <c:pt idx="286">
                  <c:v>42165</c:v>
                </c:pt>
                <c:pt idx="287">
                  <c:v>42166</c:v>
                </c:pt>
                <c:pt idx="288">
                  <c:v>42167</c:v>
                </c:pt>
                <c:pt idx="289">
                  <c:v>42170</c:v>
                </c:pt>
                <c:pt idx="290">
                  <c:v>42171</c:v>
                </c:pt>
                <c:pt idx="291">
                  <c:v>42172</c:v>
                </c:pt>
                <c:pt idx="292">
                  <c:v>42173</c:v>
                </c:pt>
                <c:pt idx="293">
                  <c:v>42174</c:v>
                </c:pt>
                <c:pt idx="294">
                  <c:v>42177</c:v>
                </c:pt>
                <c:pt idx="295">
                  <c:v>42179</c:v>
                </c:pt>
                <c:pt idx="296">
                  <c:v>42180</c:v>
                </c:pt>
                <c:pt idx="297">
                  <c:v>42181</c:v>
                </c:pt>
                <c:pt idx="298">
                  <c:v>42184</c:v>
                </c:pt>
                <c:pt idx="299">
                  <c:v>42185</c:v>
                </c:pt>
                <c:pt idx="300">
                  <c:v>42186</c:v>
                </c:pt>
                <c:pt idx="301">
                  <c:v>42187</c:v>
                </c:pt>
                <c:pt idx="302">
                  <c:v>42188</c:v>
                </c:pt>
                <c:pt idx="303">
                  <c:v>42191</c:v>
                </c:pt>
                <c:pt idx="304">
                  <c:v>42192</c:v>
                </c:pt>
                <c:pt idx="305">
                  <c:v>42193</c:v>
                </c:pt>
                <c:pt idx="306">
                  <c:v>42194</c:v>
                </c:pt>
                <c:pt idx="307">
                  <c:v>42195</c:v>
                </c:pt>
                <c:pt idx="308">
                  <c:v>42198</c:v>
                </c:pt>
                <c:pt idx="309">
                  <c:v>42199</c:v>
                </c:pt>
                <c:pt idx="310">
                  <c:v>42200</c:v>
                </c:pt>
                <c:pt idx="311">
                  <c:v>42201</c:v>
                </c:pt>
                <c:pt idx="312">
                  <c:v>42202</c:v>
                </c:pt>
                <c:pt idx="313">
                  <c:v>42205</c:v>
                </c:pt>
                <c:pt idx="314">
                  <c:v>42206</c:v>
                </c:pt>
                <c:pt idx="315">
                  <c:v>42207</c:v>
                </c:pt>
                <c:pt idx="316">
                  <c:v>42208</c:v>
                </c:pt>
                <c:pt idx="317">
                  <c:v>42209</c:v>
                </c:pt>
                <c:pt idx="318">
                  <c:v>42212</c:v>
                </c:pt>
                <c:pt idx="319">
                  <c:v>42213</c:v>
                </c:pt>
                <c:pt idx="320">
                  <c:v>42214</c:v>
                </c:pt>
                <c:pt idx="321">
                  <c:v>42215</c:v>
                </c:pt>
                <c:pt idx="322">
                  <c:v>42216</c:v>
                </c:pt>
                <c:pt idx="323">
                  <c:v>42219</c:v>
                </c:pt>
                <c:pt idx="324">
                  <c:v>42220</c:v>
                </c:pt>
                <c:pt idx="325">
                  <c:v>42221</c:v>
                </c:pt>
                <c:pt idx="326">
                  <c:v>42222</c:v>
                </c:pt>
                <c:pt idx="327">
                  <c:v>42223</c:v>
                </c:pt>
                <c:pt idx="328">
                  <c:v>42226</c:v>
                </c:pt>
                <c:pt idx="329">
                  <c:v>42227</c:v>
                </c:pt>
                <c:pt idx="330">
                  <c:v>42228</c:v>
                </c:pt>
                <c:pt idx="331">
                  <c:v>42229</c:v>
                </c:pt>
                <c:pt idx="332">
                  <c:v>42230</c:v>
                </c:pt>
                <c:pt idx="333">
                  <c:v>42233</c:v>
                </c:pt>
                <c:pt idx="334">
                  <c:v>42234</c:v>
                </c:pt>
                <c:pt idx="335">
                  <c:v>42235</c:v>
                </c:pt>
                <c:pt idx="336">
                  <c:v>42236</c:v>
                </c:pt>
                <c:pt idx="337">
                  <c:v>42237</c:v>
                </c:pt>
                <c:pt idx="338">
                  <c:v>42240</c:v>
                </c:pt>
                <c:pt idx="339">
                  <c:v>42241</c:v>
                </c:pt>
                <c:pt idx="340">
                  <c:v>42242</c:v>
                </c:pt>
                <c:pt idx="341">
                  <c:v>42243</c:v>
                </c:pt>
                <c:pt idx="342">
                  <c:v>42244</c:v>
                </c:pt>
                <c:pt idx="343">
                  <c:v>42247</c:v>
                </c:pt>
                <c:pt idx="344">
                  <c:v>42248</c:v>
                </c:pt>
                <c:pt idx="345">
                  <c:v>42249</c:v>
                </c:pt>
                <c:pt idx="346">
                  <c:v>42250</c:v>
                </c:pt>
                <c:pt idx="347">
                  <c:v>42251</c:v>
                </c:pt>
                <c:pt idx="348">
                  <c:v>42254</c:v>
                </c:pt>
                <c:pt idx="349">
                  <c:v>42255</c:v>
                </c:pt>
                <c:pt idx="350">
                  <c:v>42256</c:v>
                </c:pt>
                <c:pt idx="351">
                  <c:v>42257</c:v>
                </c:pt>
                <c:pt idx="352">
                  <c:v>42258</c:v>
                </c:pt>
                <c:pt idx="353">
                  <c:v>42261</c:v>
                </c:pt>
                <c:pt idx="354">
                  <c:v>42262</c:v>
                </c:pt>
                <c:pt idx="355">
                  <c:v>42263</c:v>
                </c:pt>
                <c:pt idx="356">
                  <c:v>42264</c:v>
                </c:pt>
                <c:pt idx="357">
                  <c:v>42265</c:v>
                </c:pt>
                <c:pt idx="358">
                  <c:v>42268</c:v>
                </c:pt>
                <c:pt idx="359">
                  <c:v>42269</c:v>
                </c:pt>
                <c:pt idx="360">
                  <c:v>42270</c:v>
                </c:pt>
                <c:pt idx="361">
                  <c:v>42271</c:v>
                </c:pt>
                <c:pt idx="362">
                  <c:v>42272</c:v>
                </c:pt>
                <c:pt idx="363">
                  <c:v>42275</c:v>
                </c:pt>
                <c:pt idx="364">
                  <c:v>42276</c:v>
                </c:pt>
                <c:pt idx="365">
                  <c:v>42277</c:v>
                </c:pt>
                <c:pt idx="366">
                  <c:v>42278</c:v>
                </c:pt>
                <c:pt idx="367">
                  <c:v>42279</c:v>
                </c:pt>
                <c:pt idx="368">
                  <c:v>42282</c:v>
                </c:pt>
                <c:pt idx="369">
                  <c:v>42283</c:v>
                </c:pt>
                <c:pt idx="370">
                  <c:v>42284</c:v>
                </c:pt>
                <c:pt idx="371">
                  <c:v>42285</c:v>
                </c:pt>
                <c:pt idx="372">
                  <c:v>42286</c:v>
                </c:pt>
                <c:pt idx="373">
                  <c:v>42289</c:v>
                </c:pt>
                <c:pt idx="374">
                  <c:v>42290</c:v>
                </c:pt>
                <c:pt idx="375">
                  <c:v>42291</c:v>
                </c:pt>
                <c:pt idx="376">
                  <c:v>42292</c:v>
                </c:pt>
                <c:pt idx="377">
                  <c:v>42293</c:v>
                </c:pt>
                <c:pt idx="378">
                  <c:v>42296</c:v>
                </c:pt>
                <c:pt idx="379">
                  <c:v>42297</c:v>
                </c:pt>
                <c:pt idx="380">
                  <c:v>42298</c:v>
                </c:pt>
                <c:pt idx="381">
                  <c:v>42299</c:v>
                </c:pt>
                <c:pt idx="382">
                  <c:v>42300</c:v>
                </c:pt>
                <c:pt idx="383">
                  <c:v>42303</c:v>
                </c:pt>
                <c:pt idx="384">
                  <c:v>42304</c:v>
                </c:pt>
                <c:pt idx="385">
                  <c:v>42305</c:v>
                </c:pt>
                <c:pt idx="386">
                  <c:v>42306</c:v>
                </c:pt>
                <c:pt idx="387">
                  <c:v>42307</c:v>
                </c:pt>
                <c:pt idx="388">
                  <c:v>42310</c:v>
                </c:pt>
                <c:pt idx="389">
                  <c:v>42311</c:v>
                </c:pt>
                <c:pt idx="390">
                  <c:v>42312</c:v>
                </c:pt>
                <c:pt idx="391">
                  <c:v>42313</c:v>
                </c:pt>
                <c:pt idx="392">
                  <c:v>42314</c:v>
                </c:pt>
                <c:pt idx="393">
                  <c:v>42317</c:v>
                </c:pt>
                <c:pt idx="394">
                  <c:v>42318</c:v>
                </c:pt>
                <c:pt idx="395">
                  <c:v>42319</c:v>
                </c:pt>
                <c:pt idx="396">
                  <c:v>42320</c:v>
                </c:pt>
                <c:pt idx="397">
                  <c:v>42321</c:v>
                </c:pt>
                <c:pt idx="398">
                  <c:v>42324</c:v>
                </c:pt>
                <c:pt idx="399">
                  <c:v>42325</c:v>
                </c:pt>
                <c:pt idx="400">
                  <c:v>42326</c:v>
                </c:pt>
                <c:pt idx="401">
                  <c:v>42327</c:v>
                </c:pt>
                <c:pt idx="402">
                  <c:v>42328</c:v>
                </c:pt>
                <c:pt idx="403">
                  <c:v>42331</c:v>
                </c:pt>
                <c:pt idx="404">
                  <c:v>42332</c:v>
                </c:pt>
                <c:pt idx="405">
                  <c:v>42333</c:v>
                </c:pt>
                <c:pt idx="406">
                  <c:v>42334</c:v>
                </c:pt>
                <c:pt idx="407">
                  <c:v>42335</c:v>
                </c:pt>
                <c:pt idx="408">
                  <c:v>42338</c:v>
                </c:pt>
                <c:pt idx="409">
                  <c:v>42339</c:v>
                </c:pt>
                <c:pt idx="410">
                  <c:v>42340</c:v>
                </c:pt>
                <c:pt idx="411">
                  <c:v>42341</c:v>
                </c:pt>
                <c:pt idx="412">
                  <c:v>42342</c:v>
                </c:pt>
                <c:pt idx="413">
                  <c:v>42345</c:v>
                </c:pt>
                <c:pt idx="414">
                  <c:v>42346</c:v>
                </c:pt>
                <c:pt idx="415">
                  <c:v>42347</c:v>
                </c:pt>
                <c:pt idx="416">
                  <c:v>42348</c:v>
                </c:pt>
                <c:pt idx="417">
                  <c:v>42349</c:v>
                </c:pt>
                <c:pt idx="418">
                  <c:v>42352</c:v>
                </c:pt>
                <c:pt idx="419">
                  <c:v>42353</c:v>
                </c:pt>
                <c:pt idx="420">
                  <c:v>42354</c:v>
                </c:pt>
                <c:pt idx="421">
                  <c:v>42355</c:v>
                </c:pt>
                <c:pt idx="422">
                  <c:v>42356</c:v>
                </c:pt>
                <c:pt idx="423">
                  <c:v>42359</c:v>
                </c:pt>
                <c:pt idx="424">
                  <c:v>42360</c:v>
                </c:pt>
                <c:pt idx="425">
                  <c:v>42361</c:v>
                </c:pt>
                <c:pt idx="426">
                  <c:v>42366</c:v>
                </c:pt>
                <c:pt idx="427">
                  <c:v>42367</c:v>
                </c:pt>
                <c:pt idx="428">
                  <c:v>42368</c:v>
                </c:pt>
                <c:pt idx="429">
                  <c:v>42369</c:v>
                </c:pt>
                <c:pt idx="430">
                  <c:v>42373</c:v>
                </c:pt>
                <c:pt idx="431">
                  <c:v>42374</c:v>
                </c:pt>
                <c:pt idx="432">
                  <c:v>42375</c:v>
                </c:pt>
                <c:pt idx="433">
                  <c:v>42376</c:v>
                </c:pt>
                <c:pt idx="434">
                  <c:v>42377</c:v>
                </c:pt>
                <c:pt idx="435">
                  <c:v>42380</c:v>
                </c:pt>
                <c:pt idx="436">
                  <c:v>42381</c:v>
                </c:pt>
                <c:pt idx="437">
                  <c:v>42382</c:v>
                </c:pt>
                <c:pt idx="438">
                  <c:v>42383</c:v>
                </c:pt>
                <c:pt idx="439">
                  <c:v>42384</c:v>
                </c:pt>
                <c:pt idx="440">
                  <c:v>42387</c:v>
                </c:pt>
                <c:pt idx="441">
                  <c:v>42388</c:v>
                </c:pt>
                <c:pt idx="442">
                  <c:v>42389</c:v>
                </c:pt>
                <c:pt idx="443">
                  <c:v>42390</c:v>
                </c:pt>
                <c:pt idx="444">
                  <c:v>42391</c:v>
                </c:pt>
                <c:pt idx="445">
                  <c:v>42394</c:v>
                </c:pt>
                <c:pt idx="446">
                  <c:v>42395</c:v>
                </c:pt>
                <c:pt idx="447">
                  <c:v>42396</c:v>
                </c:pt>
                <c:pt idx="448">
                  <c:v>42397</c:v>
                </c:pt>
                <c:pt idx="449">
                  <c:v>42398</c:v>
                </c:pt>
                <c:pt idx="450">
                  <c:v>42401</c:v>
                </c:pt>
                <c:pt idx="451">
                  <c:v>42402</c:v>
                </c:pt>
                <c:pt idx="452">
                  <c:v>42403</c:v>
                </c:pt>
                <c:pt idx="453">
                  <c:v>42404</c:v>
                </c:pt>
                <c:pt idx="454">
                  <c:v>42405</c:v>
                </c:pt>
                <c:pt idx="455">
                  <c:v>42408</c:v>
                </c:pt>
                <c:pt idx="456">
                  <c:v>42409</c:v>
                </c:pt>
                <c:pt idx="457">
                  <c:v>42410</c:v>
                </c:pt>
                <c:pt idx="458">
                  <c:v>42411</c:v>
                </c:pt>
                <c:pt idx="459">
                  <c:v>42412</c:v>
                </c:pt>
                <c:pt idx="460">
                  <c:v>42415</c:v>
                </c:pt>
                <c:pt idx="461">
                  <c:v>42416</c:v>
                </c:pt>
                <c:pt idx="462">
                  <c:v>42417</c:v>
                </c:pt>
                <c:pt idx="463">
                  <c:v>42418</c:v>
                </c:pt>
                <c:pt idx="464">
                  <c:v>42419</c:v>
                </c:pt>
                <c:pt idx="465">
                  <c:v>42422</c:v>
                </c:pt>
                <c:pt idx="466">
                  <c:v>42423</c:v>
                </c:pt>
                <c:pt idx="467">
                  <c:v>42424</c:v>
                </c:pt>
                <c:pt idx="468">
                  <c:v>42425</c:v>
                </c:pt>
                <c:pt idx="469">
                  <c:v>42426</c:v>
                </c:pt>
                <c:pt idx="470">
                  <c:v>42429</c:v>
                </c:pt>
                <c:pt idx="471">
                  <c:v>42430</c:v>
                </c:pt>
                <c:pt idx="472">
                  <c:v>42431</c:v>
                </c:pt>
                <c:pt idx="473">
                  <c:v>42432</c:v>
                </c:pt>
                <c:pt idx="474">
                  <c:v>42433</c:v>
                </c:pt>
                <c:pt idx="475">
                  <c:v>42436</c:v>
                </c:pt>
                <c:pt idx="476">
                  <c:v>42437</c:v>
                </c:pt>
                <c:pt idx="477">
                  <c:v>42438</c:v>
                </c:pt>
                <c:pt idx="478">
                  <c:v>42439</c:v>
                </c:pt>
                <c:pt idx="479">
                  <c:v>42440</c:v>
                </c:pt>
                <c:pt idx="480">
                  <c:v>42443</c:v>
                </c:pt>
                <c:pt idx="481">
                  <c:v>42444</c:v>
                </c:pt>
                <c:pt idx="482">
                  <c:v>42445</c:v>
                </c:pt>
                <c:pt idx="483">
                  <c:v>42446</c:v>
                </c:pt>
                <c:pt idx="484">
                  <c:v>42447</c:v>
                </c:pt>
                <c:pt idx="485">
                  <c:v>42450</c:v>
                </c:pt>
                <c:pt idx="486">
                  <c:v>42451</c:v>
                </c:pt>
                <c:pt idx="487">
                  <c:v>42452</c:v>
                </c:pt>
                <c:pt idx="488">
                  <c:v>42453</c:v>
                </c:pt>
                <c:pt idx="489">
                  <c:v>42458</c:v>
                </c:pt>
                <c:pt idx="490">
                  <c:v>42459</c:v>
                </c:pt>
                <c:pt idx="491">
                  <c:v>42460</c:v>
                </c:pt>
                <c:pt idx="492">
                  <c:v>42461</c:v>
                </c:pt>
                <c:pt idx="493">
                  <c:v>42464</c:v>
                </c:pt>
                <c:pt idx="494">
                  <c:v>42465</c:v>
                </c:pt>
                <c:pt idx="495">
                  <c:v>42466</c:v>
                </c:pt>
                <c:pt idx="496">
                  <c:v>42467</c:v>
                </c:pt>
                <c:pt idx="497">
                  <c:v>42468</c:v>
                </c:pt>
                <c:pt idx="498">
                  <c:v>42471</c:v>
                </c:pt>
                <c:pt idx="499">
                  <c:v>42472</c:v>
                </c:pt>
                <c:pt idx="500">
                  <c:v>42473</c:v>
                </c:pt>
                <c:pt idx="501">
                  <c:v>42474</c:v>
                </c:pt>
                <c:pt idx="502">
                  <c:v>42475</c:v>
                </c:pt>
                <c:pt idx="503">
                  <c:v>42478</c:v>
                </c:pt>
                <c:pt idx="504">
                  <c:v>42479</c:v>
                </c:pt>
                <c:pt idx="505">
                  <c:v>42480</c:v>
                </c:pt>
                <c:pt idx="506">
                  <c:v>42481</c:v>
                </c:pt>
                <c:pt idx="507">
                  <c:v>42482</c:v>
                </c:pt>
                <c:pt idx="508">
                  <c:v>42485</c:v>
                </c:pt>
                <c:pt idx="509">
                  <c:v>42486</c:v>
                </c:pt>
                <c:pt idx="510">
                  <c:v>42487</c:v>
                </c:pt>
                <c:pt idx="511">
                  <c:v>42488</c:v>
                </c:pt>
                <c:pt idx="512">
                  <c:v>42489</c:v>
                </c:pt>
                <c:pt idx="513">
                  <c:v>42492</c:v>
                </c:pt>
                <c:pt idx="514">
                  <c:v>42493</c:v>
                </c:pt>
                <c:pt idx="515">
                  <c:v>42494</c:v>
                </c:pt>
                <c:pt idx="516">
                  <c:v>42496</c:v>
                </c:pt>
                <c:pt idx="517">
                  <c:v>42499</c:v>
                </c:pt>
                <c:pt idx="518">
                  <c:v>42500</c:v>
                </c:pt>
                <c:pt idx="519">
                  <c:v>42501</c:v>
                </c:pt>
                <c:pt idx="520">
                  <c:v>42502</c:v>
                </c:pt>
                <c:pt idx="521">
                  <c:v>42503</c:v>
                </c:pt>
                <c:pt idx="522">
                  <c:v>42507</c:v>
                </c:pt>
                <c:pt idx="523">
                  <c:v>42508</c:v>
                </c:pt>
                <c:pt idx="524">
                  <c:v>42509</c:v>
                </c:pt>
                <c:pt idx="525">
                  <c:v>42510</c:v>
                </c:pt>
                <c:pt idx="526">
                  <c:v>42513</c:v>
                </c:pt>
                <c:pt idx="527">
                  <c:v>42514</c:v>
                </c:pt>
                <c:pt idx="528">
                  <c:v>42515</c:v>
                </c:pt>
                <c:pt idx="529">
                  <c:v>42516</c:v>
                </c:pt>
                <c:pt idx="530">
                  <c:v>42517</c:v>
                </c:pt>
                <c:pt idx="531">
                  <c:v>42520</c:v>
                </c:pt>
                <c:pt idx="532">
                  <c:v>42521</c:v>
                </c:pt>
                <c:pt idx="533">
                  <c:v>42522</c:v>
                </c:pt>
                <c:pt idx="534">
                  <c:v>42523</c:v>
                </c:pt>
                <c:pt idx="535">
                  <c:v>42524</c:v>
                </c:pt>
                <c:pt idx="536">
                  <c:v>42527</c:v>
                </c:pt>
                <c:pt idx="537">
                  <c:v>42528</c:v>
                </c:pt>
                <c:pt idx="538">
                  <c:v>42529</c:v>
                </c:pt>
                <c:pt idx="539">
                  <c:v>42530</c:v>
                </c:pt>
                <c:pt idx="540">
                  <c:v>42531</c:v>
                </c:pt>
                <c:pt idx="541">
                  <c:v>42534</c:v>
                </c:pt>
                <c:pt idx="542">
                  <c:v>42535</c:v>
                </c:pt>
                <c:pt idx="543">
                  <c:v>42536</c:v>
                </c:pt>
                <c:pt idx="544">
                  <c:v>42537</c:v>
                </c:pt>
                <c:pt idx="545">
                  <c:v>42538</c:v>
                </c:pt>
                <c:pt idx="546">
                  <c:v>42541</c:v>
                </c:pt>
                <c:pt idx="547">
                  <c:v>42542</c:v>
                </c:pt>
                <c:pt idx="548">
                  <c:v>42543</c:v>
                </c:pt>
                <c:pt idx="549">
                  <c:v>42545</c:v>
                </c:pt>
                <c:pt idx="550">
                  <c:v>42548</c:v>
                </c:pt>
                <c:pt idx="551">
                  <c:v>42549</c:v>
                </c:pt>
                <c:pt idx="552">
                  <c:v>42550</c:v>
                </c:pt>
                <c:pt idx="553">
                  <c:v>42551</c:v>
                </c:pt>
                <c:pt idx="554">
                  <c:v>42552</c:v>
                </c:pt>
                <c:pt idx="555">
                  <c:v>42555</c:v>
                </c:pt>
                <c:pt idx="556">
                  <c:v>42556</c:v>
                </c:pt>
                <c:pt idx="557">
                  <c:v>42557</c:v>
                </c:pt>
                <c:pt idx="558">
                  <c:v>42558</c:v>
                </c:pt>
                <c:pt idx="559">
                  <c:v>42559</c:v>
                </c:pt>
                <c:pt idx="560">
                  <c:v>42562</c:v>
                </c:pt>
                <c:pt idx="561">
                  <c:v>42563</c:v>
                </c:pt>
                <c:pt idx="562">
                  <c:v>42564</c:v>
                </c:pt>
                <c:pt idx="563">
                  <c:v>42565</c:v>
                </c:pt>
                <c:pt idx="564">
                  <c:v>42566</c:v>
                </c:pt>
                <c:pt idx="565">
                  <c:v>42569</c:v>
                </c:pt>
                <c:pt idx="566">
                  <c:v>42570</c:v>
                </c:pt>
                <c:pt idx="567">
                  <c:v>42571</c:v>
                </c:pt>
                <c:pt idx="568">
                  <c:v>42572</c:v>
                </c:pt>
                <c:pt idx="569">
                  <c:v>42573</c:v>
                </c:pt>
                <c:pt idx="570">
                  <c:v>42576</c:v>
                </c:pt>
                <c:pt idx="571">
                  <c:v>42577</c:v>
                </c:pt>
                <c:pt idx="572">
                  <c:v>42578</c:v>
                </c:pt>
                <c:pt idx="573">
                  <c:v>42579</c:v>
                </c:pt>
                <c:pt idx="574">
                  <c:v>42580</c:v>
                </c:pt>
                <c:pt idx="575">
                  <c:v>42583</c:v>
                </c:pt>
                <c:pt idx="576">
                  <c:v>42584</c:v>
                </c:pt>
                <c:pt idx="577">
                  <c:v>42585</c:v>
                </c:pt>
                <c:pt idx="578">
                  <c:v>42586</c:v>
                </c:pt>
                <c:pt idx="579">
                  <c:v>42587</c:v>
                </c:pt>
                <c:pt idx="580">
                  <c:v>42590</c:v>
                </c:pt>
                <c:pt idx="581">
                  <c:v>42591</c:v>
                </c:pt>
                <c:pt idx="582">
                  <c:v>42592</c:v>
                </c:pt>
                <c:pt idx="583">
                  <c:v>42593</c:v>
                </c:pt>
                <c:pt idx="584">
                  <c:v>42594</c:v>
                </c:pt>
                <c:pt idx="585">
                  <c:v>42598</c:v>
                </c:pt>
                <c:pt idx="586">
                  <c:v>42599</c:v>
                </c:pt>
                <c:pt idx="587">
                  <c:v>42600</c:v>
                </c:pt>
                <c:pt idx="588">
                  <c:v>42601</c:v>
                </c:pt>
                <c:pt idx="589">
                  <c:v>42604</c:v>
                </c:pt>
                <c:pt idx="590">
                  <c:v>42605</c:v>
                </c:pt>
                <c:pt idx="591">
                  <c:v>42606</c:v>
                </c:pt>
                <c:pt idx="592">
                  <c:v>42607</c:v>
                </c:pt>
                <c:pt idx="593">
                  <c:v>42608</c:v>
                </c:pt>
                <c:pt idx="594">
                  <c:v>42611</c:v>
                </c:pt>
                <c:pt idx="595">
                  <c:v>42612</c:v>
                </c:pt>
                <c:pt idx="596">
                  <c:v>42613</c:v>
                </c:pt>
                <c:pt idx="597">
                  <c:v>42614</c:v>
                </c:pt>
                <c:pt idx="598">
                  <c:v>42615</c:v>
                </c:pt>
                <c:pt idx="599">
                  <c:v>42618</c:v>
                </c:pt>
                <c:pt idx="600">
                  <c:v>42619</c:v>
                </c:pt>
                <c:pt idx="601">
                  <c:v>42620</c:v>
                </c:pt>
                <c:pt idx="602">
                  <c:v>42621</c:v>
                </c:pt>
                <c:pt idx="603">
                  <c:v>42622</c:v>
                </c:pt>
                <c:pt idx="604">
                  <c:v>42625</c:v>
                </c:pt>
                <c:pt idx="605">
                  <c:v>42626</c:v>
                </c:pt>
                <c:pt idx="606">
                  <c:v>42627</c:v>
                </c:pt>
                <c:pt idx="607">
                  <c:v>42628</c:v>
                </c:pt>
                <c:pt idx="608">
                  <c:v>42629</c:v>
                </c:pt>
                <c:pt idx="609">
                  <c:v>42632</c:v>
                </c:pt>
                <c:pt idx="610">
                  <c:v>42633</c:v>
                </c:pt>
                <c:pt idx="611">
                  <c:v>42634</c:v>
                </c:pt>
                <c:pt idx="612">
                  <c:v>42635</c:v>
                </c:pt>
                <c:pt idx="613">
                  <c:v>42636</c:v>
                </c:pt>
                <c:pt idx="614">
                  <c:v>42639</c:v>
                </c:pt>
                <c:pt idx="615">
                  <c:v>42640</c:v>
                </c:pt>
                <c:pt idx="616">
                  <c:v>42641</c:v>
                </c:pt>
                <c:pt idx="617">
                  <c:v>42642</c:v>
                </c:pt>
                <c:pt idx="618">
                  <c:v>42643</c:v>
                </c:pt>
                <c:pt idx="619">
                  <c:v>42646</c:v>
                </c:pt>
                <c:pt idx="620">
                  <c:v>42647</c:v>
                </c:pt>
                <c:pt idx="621">
                  <c:v>42648</c:v>
                </c:pt>
                <c:pt idx="622">
                  <c:v>42649</c:v>
                </c:pt>
                <c:pt idx="623">
                  <c:v>42650</c:v>
                </c:pt>
                <c:pt idx="624">
                  <c:v>42653</c:v>
                </c:pt>
                <c:pt idx="625">
                  <c:v>42654</c:v>
                </c:pt>
                <c:pt idx="626">
                  <c:v>42655</c:v>
                </c:pt>
                <c:pt idx="627">
                  <c:v>42656</c:v>
                </c:pt>
                <c:pt idx="628">
                  <c:v>42657</c:v>
                </c:pt>
                <c:pt idx="629">
                  <c:v>42660</c:v>
                </c:pt>
                <c:pt idx="630">
                  <c:v>42661</c:v>
                </c:pt>
                <c:pt idx="631">
                  <c:v>42662</c:v>
                </c:pt>
                <c:pt idx="632">
                  <c:v>42663</c:v>
                </c:pt>
                <c:pt idx="633">
                  <c:v>42664</c:v>
                </c:pt>
                <c:pt idx="634">
                  <c:v>42667</c:v>
                </c:pt>
                <c:pt idx="635">
                  <c:v>42668</c:v>
                </c:pt>
                <c:pt idx="636">
                  <c:v>42669</c:v>
                </c:pt>
                <c:pt idx="637">
                  <c:v>42670</c:v>
                </c:pt>
                <c:pt idx="638">
                  <c:v>42671</c:v>
                </c:pt>
                <c:pt idx="639">
                  <c:v>42674</c:v>
                </c:pt>
                <c:pt idx="640">
                  <c:v>42676</c:v>
                </c:pt>
                <c:pt idx="641">
                  <c:v>42677</c:v>
                </c:pt>
                <c:pt idx="642">
                  <c:v>42678</c:v>
                </c:pt>
                <c:pt idx="643">
                  <c:v>42681</c:v>
                </c:pt>
                <c:pt idx="644">
                  <c:v>42682</c:v>
                </c:pt>
                <c:pt idx="645">
                  <c:v>42683</c:v>
                </c:pt>
                <c:pt idx="646">
                  <c:v>42684</c:v>
                </c:pt>
                <c:pt idx="647">
                  <c:v>42685</c:v>
                </c:pt>
                <c:pt idx="648">
                  <c:v>42688</c:v>
                </c:pt>
                <c:pt idx="649">
                  <c:v>42689</c:v>
                </c:pt>
                <c:pt idx="650">
                  <c:v>42690</c:v>
                </c:pt>
                <c:pt idx="651">
                  <c:v>42691</c:v>
                </c:pt>
                <c:pt idx="652">
                  <c:v>42692</c:v>
                </c:pt>
                <c:pt idx="653">
                  <c:v>42695</c:v>
                </c:pt>
                <c:pt idx="654">
                  <c:v>42696</c:v>
                </c:pt>
                <c:pt idx="655">
                  <c:v>42697</c:v>
                </c:pt>
                <c:pt idx="656">
                  <c:v>42698</c:v>
                </c:pt>
                <c:pt idx="657">
                  <c:v>42699</c:v>
                </c:pt>
                <c:pt idx="658">
                  <c:v>42702</c:v>
                </c:pt>
                <c:pt idx="659">
                  <c:v>42703</c:v>
                </c:pt>
                <c:pt idx="660">
                  <c:v>42704</c:v>
                </c:pt>
                <c:pt idx="661">
                  <c:v>42705</c:v>
                </c:pt>
                <c:pt idx="662">
                  <c:v>42706</c:v>
                </c:pt>
                <c:pt idx="663">
                  <c:v>42709</c:v>
                </c:pt>
                <c:pt idx="664">
                  <c:v>42710</c:v>
                </c:pt>
                <c:pt idx="665">
                  <c:v>42711</c:v>
                </c:pt>
                <c:pt idx="666">
                  <c:v>42712</c:v>
                </c:pt>
                <c:pt idx="667">
                  <c:v>42713</c:v>
                </c:pt>
                <c:pt idx="668">
                  <c:v>42716</c:v>
                </c:pt>
                <c:pt idx="669">
                  <c:v>42717</c:v>
                </c:pt>
                <c:pt idx="670">
                  <c:v>42718</c:v>
                </c:pt>
                <c:pt idx="671">
                  <c:v>42719</c:v>
                </c:pt>
                <c:pt idx="672">
                  <c:v>42720</c:v>
                </c:pt>
                <c:pt idx="673">
                  <c:v>42723</c:v>
                </c:pt>
                <c:pt idx="674">
                  <c:v>42724</c:v>
                </c:pt>
                <c:pt idx="675">
                  <c:v>42725</c:v>
                </c:pt>
                <c:pt idx="676">
                  <c:v>42726</c:v>
                </c:pt>
                <c:pt idx="677">
                  <c:v>42727</c:v>
                </c:pt>
                <c:pt idx="678">
                  <c:v>42731</c:v>
                </c:pt>
                <c:pt idx="679">
                  <c:v>42732</c:v>
                </c:pt>
                <c:pt idx="680">
                  <c:v>42733</c:v>
                </c:pt>
                <c:pt idx="681">
                  <c:v>42734</c:v>
                </c:pt>
                <c:pt idx="682">
                  <c:v>42737</c:v>
                </c:pt>
                <c:pt idx="683">
                  <c:v>42738</c:v>
                </c:pt>
                <c:pt idx="684">
                  <c:v>42739</c:v>
                </c:pt>
                <c:pt idx="685">
                  <c:v>42740</c:v>
                </c:pt>
                <c:pt idx="686">
                  <c:v>42741</c:v>
                </c:pt>
                <c:pt idx="687">
                  <c:v>42744</c:v>
                </c:pt>
                <c:pt idx="688">
                  <c:v>42745</c:v>
                </c:pt>
                <c:pt idx="689">
                  <c:v>42746</c:v>
                </c:pt>
                <c:pt idx="690">
                  <c:v>42747</c:v>
                </c:pt>
                <c:pt idx="691">
                  <c:v>42748</c:v>
                </c:pt>
                <c:pt idx="692">
                  <c:v>42751</c:v>
                </c:pt>
                <c:pt idx="693">
                  <c:v>42752</c:v>
                </c:pt>
                <c:pt idx="694">
                  <c:v>42753</c:v>
                </c:pt>
                <c:pt idx="695">
                  <c:v>42754</c:v>
                </c:pt>
                <c:pt idx="696">
                  <c:v>42755</c:v>
                </c:pt>
                <c:pt idx="697">
                  <c:v>42758</c:v>
                </c:pt>
                <c:pt idx="698">
                  <c:v>42759</c:v>
                </c:pt>
                <c:pt idx="699">
                  <c:v>42760</c:v>
                </c:pt>
                <c:pt idx="700">
                  <c:v>42761</c:v>
                </c:pt>
                <c:pt idx="701">
                  <c:v>42762</c:v>
                </c:pt>
                <c:pt idx="702">
                  <c:v>42765</c:v>
                </c:pt>
                <c:pt idx="703">
                  <c:v>42766</c:v>
                </c:pt>
                <c:pt idx="704">
                  <c:v>42767</c:v>
                </c:pt>
                <c:pt idx="705">
                  <c:v>42768</c:v>
                </c:pt>
                <c:pt idx="706">
                  <c:v>42769</c:v>
                </c:pt>
                <c:pt idx="707">
                  <c:v>42772</c:v>
                </c:pt>
                <c:pt idx="708">
                  <c:v>42773</c:v>
                </c:pt>
                <c:pt idx="709">
                  <c:v>42774</c:v>
                </c:pt>
                <c:pt idx="710">
                  <c:v>42775</c:v>
                </c:pt>
                <c:pt idx="711">
                  <c:v>42776</c:v>
                </c:pt>
                <c:pt idx="712">
                  <c:v>42779</c:v>
                </c:pt>
                <c:pt idx="713">
                  <c:v>42780</c:v>
                </c:pt>
                <c:pt idx="714">
                  <c:v>42781</c:v>
                </c:pt>
                <c:pt idx="715">
                  <c:v>42782</c:v>
                </c:pt>
                <c:pt idx="716">
                  <c:v>42783</c:v>
                </c:pt>
                <c:pt idx="717">
                  <c:v>42786</c:v>
                </c:pt>
                <c:pt idx="718">
                  <c:v>42787</c:v>
                </c:pt>
                <c:pt idx="719">
                  <c:v>42788</c:v>
                </c:pt>
                <c:pt idx="720">
                  <c:v>42789</c:v>
                </c:pt>
                <c:pt idx="721">
                  <c:v>42790</c:v>
                </c:pt>
                <c:pt idx="722">
                  <c:v>42793</c:v>
                </c:pt>
                <c:pt idx="723">
                  <c:v>42794</c:v>
                </c:pt>
                <c:pt idx="724">
                  <c:v>42795</c:v>
                </c:pt>
                <c:pt idx="725">
                  <c:v>42796</c:v>
                </c:pt>
                <c:pt idx="726">
                  <c:v>42797</c:v>
                </c:pt>
                <c:pt idx="727">
                  <c:v>42800</c:v>
                </c:pt>
                <c:pt idx="728">
                  <c:v>42801</c:v>
                </c:pt>
                <c:pt idx="729">
                  <c:v>42802</c:v>
                </c:pt>
                <c:pt idx="730">
                  <c:v>42803</c:v>
                </c:pt>
                <c:pt idx="731">
                  <c:v>42804</c:v>
                </c:pt>
                <c:pt idx="732">
                  <c:v>42807</c:v>
                </c:pt>
                <c:pt idx="733">
                  <c:v>42808</c:v>
                </c:pt>
                <c:pt idx="734">
                  <c:v>42809</c:v>
                </c:pt>
                <c:pt idx="735">
                  <c:v>42810</c:v>
                </c:pt>
                <c:pt idx="736">
                  <c:v>42811</c:v>
                </c:pt>
                <c:pt idx="737">
                  <c:v>42814</c:v>
                </c:pt>
                <c:pt idx="738">
                  <c:v>42815</c:v>
                </c:pt>
                <c:pt idx="739">
                  <c:v>42816</c:v>
                </c:pt>
                <c:pt idx="740">
                  <c:v>42817</c:v>
                </c:pt>
                <c:pt idx="741">
                  <c:v>42818</c:v>
                </c:pt>
                <c:pt idx="742">
                  <c:v>42821</c:v>
                </c:pt>
                <c:pt idx="743">
                  <c:v>42822</c:v>
                </c:pt>
                <c:pt idx="744">
                  <c:v>42823</c:v>
                </c:pt>
                <c:pt idx="745">
                  <c:v>42824</c:v>
                </c:pt>
                <c:pt idx="746">
                  <c:v>42825</c:v>
                </c:pt>
                <c:pt idx="747">
                  <c:v>42828</c:v>
                </c:pt>
                <c:pt idx="748">
                  <c:v>42829</c:v>
                </c:pt>
                <c:pt idx="749">
                  <c:v>42830</c:v>
                </c:pt>
                <c:pt idx="750">
                  <c:v>42831</c:v>
                </c:pt>
                <c:pt idx="751">
                  <c:v>42832</c:v>
                </c:pt>
                <c:pt idx="752">
                  <c:v>42835</c:v>
                </c:pt>
                <c:pt idx="753">
                  <c:v>42836</c:v>
                </c:pt>
                <c:pt idx="754">
                  <c:v>42837</c:v>
                </c:pt>
                <c:pt idx="755">
                  <c:v>42838</c:v>
                </c:pt>
                <c:pt idx="756">
                  <c:v>42843</c:v>
                </c:pt>
                <c:pt idx="757">
                  <c:v>42844</c:v>
                </c:pt>
                <c:pt idx="758">
                  <c:v>42845</c:v>
                </c:pt>
                <c:pt idx="759">
                  <c:v>42846</c:v>
                </c:pt>
                <c:pt idx="760">
                  <c:v>42849</c:v>
                </c:pt>
                <c:pt idx="761">
                  <c:v>42850</c:v>
                </c:pt>
                <c:pt idx="762">
                  <c:v>42851</c:v>
                </c:pt>
                <c:pt idx="763">
                  <c:v>42852</c:v>
                </c:pt>
                <c:pt idx="764">
                  <c:v>42853</c:v>
                </c:pt>
                <c:pt idx="765">
                  <c:v>42857</c:v>
                </c:pt>
                <c:pt idx="766">
                  <c:v>42858</c:v>
                </c:pt>
                <c:pt idx="767">
                  <c:v>42859</c:v>
                </c:pt>
                <c:pt idx="768">
                  <c:v>42860</c:v>
                </c:pt>
                <c:pt idx="769">
                  <c:v>42863</c:v>
                </c:pt>
                <c:pt idx="770">
                  <c:v>42864</c:v>
                </c:pt>
                <c:pt idx="771">
                  <c:v>42865</c:v>
                </c:pt>
                <c:pt idx="772">
                  <c:v>42866</c:v>
                </c:pt>
                <c:pt idx="773">
                  <c:v>42867</c:v>
                </c:pt>
                <c:pt idx="774">
                  <c:v>42870</c:v>
                </c:pt>
                <c:pt idx="775">
                  <c:v>42871</c:v>
                </c:pt>
                <c:pt idx="776">
                  <c:v>42872</c:v>
                </c:pt>
                <c:pt idx="777">
                  <c:v>42873</c:v>
                </c:pt>
                <c:pt idx="778">
                  <c:v>42874</c:v>
                </c:pt>
                <c:pt idx="779">
                  <c:v>42877</c:v>
                </c:pt>
                <c:pt idx="780">
                  <c:v>42878</c:v>
                </c:pt>
                <c:pt idx="781">
                  <c:v>42879</c:v>
                </c:pt>
                <c:pt idx="782">
                  <c:v>42881</c:v>
                </c:pt>
                <c:pt idx="783">
                  <c:v>42884</c:v>
                </c:pt>
                <c:pt idx="784">
                  <c:v>42885</c:v>
                </c:pt>
                <c:pt idx="785">
                  <c:v>42886</c:v>
                </c:pt>
                <c:pt idx="786">
                  <c:v>42887</c:v>
                </c:pt>
                <c:pt idx="787">
                  <c:v>42888</c:v>
                </c:pt>
                <c:pt idx="788">
                  <c:v>42892</c:v>
                </c:pt>
                <c:pt idx="789">
                  <c:v>42893</c:v>
                </c:pt>
                <c:pt idx="790">
                  <c:v>42894</c:v>
                </c:pt>
                <c:pt idx="791">
                  <c:v>42895</c:v>
                </c:pt>
                <c:pt idx="792">
                  <c:v>42898</c:v>
                </c:pt>
                <c:pt idx="793">
                  <c:v>42899</c:v>
                </c:pt>
                <c:pt idx="794">
                  <c:v>42900</c:v>
                </c:pt>
                <c:pt idx="795">
                  <c:v>42901</c:v>
                </c:pt>
                <c:pt idx="796">
                  <c:v>42902</c:v>
                </c:pt>
                <c:pt idx="797">
                  <c:v>42905</c:v>
                </c:pt>
                <c:pt idx="798">
                  <c:v>42906</c:v>
                </c:pt>
                <c:pt idx="799">
                  <c:v>42907</c:v>
                </c:pt>
                <c:pt idx="800">
                  <c:v>42908</c:v>
                </c:pt>
                <c:pt idx="801">
                  <c:v>42912</c:v>
                </c:pt>
                <c:pt idx="802">
                  <c:v>42913</c:v>
                </c:pt>
                <c:pt idx="803">
                  <c:v>42914</c:v>
                </c:pt>
                <c:pt idx="804">
                  <c:v>42915</c:v>
                </c:pt>
                <c:pt idx="805">
                  <c:v>42916</c:v>
                </c:pt>
                <c:pt idx="806">
                  <c:v>42919</c:v>
                </c:pt>
                <c:pt idx="807">
                  <c:v>42920</c:v>
                </c:pt>
                <c:pt idx="808">
                  <c:v>42921</c:v>
                </c:pt>
                <c:pt idx="809">
                  <c:v>42922</c:v>
                </c:pt>
                <c:pt idx="810">
                  <c:v>42923</c:v>
                </c:pt>
                <c:pt idx="811">
                  <c:v>42926</c:v>
                </c:pt>
                <c:pt idx="812">
                  <c:v>42927</c:v>
                </c:pt>
                <c:pt idx="813">
                  <c:v>42928</c:v>
                </c:pt>
                <c:pt idx="814">
                  <c:v>42929</c:v>
                </c:pt>
                <c:pt idx="815">
                  <c:v>42930</c:v>
                </c:pt>
                <c:pt idx="816">
                  <c:v>42933</c:v>
                </c:pt>
                <c:pt idx="817">
                  <c:v>42934</c:v>
                </c:pt>
                <c:pt idx="818">
                  <c:v>42935</c:v>
                </c:pt>
                <c:pt idx="819">
                  <c:v>42936</c:v>
                </c:pt>
                <c:pt idx="820">
                  <c:v>42937</c:v>
                </c:pt>
                <c:pt idx="821">
                  <c:v>42940</c:v>
                </c:pt>
                <c:pt idx="822">
                  <c:v>42941</c:v>
                </c:pt>
                <c:pt idx="823">
                  <c:v>42942</c:v>
                </c:pt>
                <c:pt idx="824">
                  <c:v>42943</c:v>
                </c:pt>
                <c:pt idx="825">
                  <c:v>42944</c:v>
                </c:pt>
                <c:pt idx="826">
                  <c:v>42947</c:v>
                </c:pt>
                <c:pt idx="827">
                  <c:v>42948</c:v>
                </c:pt>
                <c:pt idx="828">
                  <c:v>42949</c:v>
                </c:pt>
                <c:pt idx="829">
                  <c:v>42950</c:v>
                </c:pt>
                <c:pt idx="830">
                  <c:v>42951</c:v>
                </c:pt>
                <c:pt idx="831">
                  <c:v>42954</c:v>
                </c:pt>
                <c:pt idx="832">
                  <c:v>42955</c:v>
                </c:pt>
                <c:pt idx="833">
                  <c:v>42956</c:v>
                </c:pt>
                <c:pt idx="834">
                  <c:v>42957</c:v>
                </c:pt>
                <c:pt idx="835">
                  <c:v>42958</c:v>
                </c:pt>
                <c:pt idx="836">
                  <c:v>42961</c:v>
                </c:pt>
                <c:pt idx="837">
                  <c:v>42963</c:v>
                </c:pt>
                <c:pt idx="838">
                  <c:v>42964</c:v>
                </c:pt>
                <c:pt idx="839">
                  <c:v>42965</c:v>
                </c:pt>
                <c:pt idx="840">
                  <c:v>42968</c:v>
                </c:pt>
                <c:pt idx="841">
                  <c:v>42969</c:v>
                </c:pt>
                <c:pt idx="842">
                  <c:v>42970</c:v>
                </c:pt>
                <c:pt idx="843">
                  <c:v>42971</c:v>
                </c:pt>
                <c:pt idx="844">
                  <c:v>42972</c:v>
                </c:pt>
                <c:pt idx="845">
                  <c:v>42975</c:v>
                </c:pt>
                <c:pt idx="846">
                  <c:v>42976</c:v>
                </c:pt>
                <c:pt idx="847">
                  <c:v>42977</c:v>
                </c:pt>
                <c:pt idx="848">
                  <c:v>42978</c:v>
                </c:pt>
                <c:pt idx="849">
                  <c:v>42979</c:v>
                </c:pt>
                <c:pt idx="850">
                  <c:v>42982</c:v>
                </c:pt>
                <c:pt idx="851">
                  <c:v>42983</c:v>
                </c:pt>
                <c:pt idx="852">
                  <c:v>42984</c:v>
                </c:pt>
                <c:pt idx="853">
                  <c:v>42985</c:v>
                </c:pt>
                <c:pt idx="854">
                  <c:v>42986</c:v>
                </c:pt>
                <c:pt idx="855">
                  <c:v>42989</c:v>
                </c:pt>
                <c:pt idx="856">
                  <c:v>42990</c:v>
                </c:pt>
                <c:pt idx="857">
                  <c:v>42991</c:v>
                </c:pt>
                <c:pt idx="858">
                  <c:v>42992</c:v>
                </c:pt>
                <c:pt idx="859">
                  <c:v>42993</c:v>
                </c:pt>
                <c:pt idx="860">
                  <c:v>42996</c:v>
                </c:pt>
                <c:pt idx="861">
                  <c:v>42997</c:v>
                </c:pt>
                <c:pt idx="862">
                  <c:v>42998</c:v>
                </c:pt>
                <c:pt idx="863">
                  <c:v>42999</c:v>
                </c:pt>
                <c:pt idx="864">
                  <c:v>43000</c:v>
                </c:pt>
                <c:pt idx="865">
                  <c:v>43003</c:v>
                </c:pt>
                <c:pt idx="866">
                  <c:v>43004</c:v>
                </c:pt>
                <c:pt idx="867">
                  <c:v>43005</c:v>
                </c:pt>
                <c:pt idx="868">
                  <c:v>43006</c:v>
                </c:pt>
                <c:pt idx="869">
                  <c:v>43007</c:v>
                </c:pt>
                <c:pt idx="870">
                  <c:v>43010</c:v>
                </c:pt>
                <c:pt idx="871">
                  <c:v>43011</c:v>
                </c:pt>
                <c:pt idx="872">
                  <c:v>43012</c:v>
                </c:pt>
                <c:pt idx="873">
                  <c:v>43013</c:v>
                </c:pt>
                <c:pt idx="874">
                  <c:v>43014</c:v>
                </c:pt>
                <c:pt idx="875">
                  <c:v>43017</c:v>
                </c:pt>
                <c:pt idx="876">
                  <c:v>43018</c:v>
                </c:pt>
                <c:pt idx="877">
                  <c:v>43019</c:v>
                </c:pt>
                <c:pt idx="878">
                  <c:v>43020</c:v>
                </c:pt>
                <c:pt idx="879">
                  <c:v>43021</c:v>
                </c:pt>
                <c:pt idx="880">
                  <c:v>43024</c:v>
                </c:pt>
                <c:pt idx="881">
                  <c:v>43025</c:v>
                </c:pt>
                <c:pt idx="882">
                  <c:v>43026</c:v>
                </c:pt>
                <c:pt idx="883">
                  <c:v>43027</c:v>
                </c:pt>
                <c:pt idx="884">
                  <c:v>43028</c:v>
                </c:pt>
                <c:pt idx="885">
                  <c:v>43031</c:v>
                </c:pt>
                <c:pt idx="886">
                  <c:v>43032</c:v>
                </c:pt>
                <c:pt idx="887">
                  <c:v>43033</c:v>
                </c:pt>
                <c:pt idx="888">
                  <c:v>43034</c:v>
                </c:pt>
                <c:pt idx="889">
                  <c:v>43035</c:v>
                </c:pt>
                <c:pt idx="890">
                  <c:v>43038</c:v>
                </c:pt>
                <c:pt idx="891">
                  <c:v>43039</c:v>
                </c:pt>
                <c:pt idx="892">
                  <c:v>43041</c:v>
                </c:pt>
                <c:pt idx="893">
                  <c:v>43042</c:v>
                </c:pt>
                <c:pt idx="894">
                  <c:v>43045</c:v>
                </c:pt>
                <c:pt idx="895">
                  <c:v>43046</c:v>
                </c:pt>
                <c:pt idx="896">
                  <c:v>43047</c:v>
                </c:pt>
                <c:pt idx="897">
                  <c:v>43048</c:v>
                </c:pt>
                <c:pt idx="898">
                  <c:v>43049</c:v>
                </c:pt>
                <c:pt idx="899">
                  <c:v>43052</c:v>
                </c:pt>
                <c:pt idx="900">
                  <c:v>43053</c:v>
                </c:pt>
                <c:pt idx="901">
                  <c:v>43054</c:v>
                </c:pt>
                <c:pt idx="902">
                  <c:v>43055</c:v>
                </c:pt>
                <c:pt idx="903">
                  <c:v>43056</c:v>
                </c:pt>
                <c:pt idx="904">
                  <c:v>43059</c:v>
                </c:pt>
                <c:pt idx="905">
                  <c:v>43060</c:v>
                </c:pt>
                <c:pt idx="906">
                  <c:v>43061</c:v>
                </c:pt>
                <c:pt idx="907">
                  <c:v>43062</c:v>
                </c:pt>
                <c:pt idx="908">
                  <c:v>43063</c:v>
                </c:pt>
                <c:pt idx="909">
                  <c:v>43066</c:v>
                </c:pt>
                <c:pt idx="910">
                  <c:v>43067</c:v>
                </c:pt>
                <c:pt idx="911">
                  <c:v>43068</c:v>
                </c:pt>
                <c:pt idx="912">
                  <c:v>43069</c:v>
                </c:pt>
                <c:pt idx="913">
                  <c:v>43070</c:v>
                </c:pt>
                <c:pt idx="914">
                  <c:v>43073</c:v>
                </c:pt>
                <c:pt idx="915">
                  <c:v>43074</c:v>
                </c:pt>
                <c:pt idx="916">
                  <c:v>43075</c:v>
                </c:pt>
                <c:pt idx="917">
                  <c:v>43076</c:v>
                </c:pt>
                <c:pt idx="918">
                  <c:v>43077</c:v>
                </c:pt>
                <c:pt idx="919">
                  <c:v>43080</c:v>
                </c:pt>
                <c:pt idx="920">
                  <c:v>43081</c:v>
                </c:pt>
                <c:pt idx="921">
                  <c:v>43082</c:v>
                </c:pt>
                <c:pt idx="922">
                  <c:v>43083</c:v>
                </c:pt>
                <c:pt idx="923">
                  <c:v>43084</c:v>
                </c:pt>
                <c:pt idx="924">
                  <c:v>43087</c:v>
                </c:pt>
                <c:pt idx="925">
                  <c:v>43088</c:v>
                </c:pt>
                <c:pt idx="926">
                  <c:v>43089</c:v>
                </c:pt>
                <c:pt idx="927">
                  <c:v>43090</c:v>
                </c:pt>
                <c:pt idx="928">
                  <c:v>43091</c:v>
                </c:pt>
                <c:pt idx="929">
                  <c:v>43096</c:v>
                </c:pt>
                <c:pt idx="930">
                  <c:v>43097</c:v>
                </c:pt>
                <c:pt idx="931">
                  <c:v>43098</c:v>
                </c:pt>
                <c:pt idx="932">
                  <c:v>43102</c:v>
                </c:pt>
                <c:pt idx="933">
                  <c:v>43103</c:v>
                </c:pt>
                <c:pt idx="934">
                  <c:v>43104</c:v>
                </c:pt>
                <c:pt idx="935">
                  <c:v>43105</c:v>
                </c:pt>
                <c:pt idx="936">
                  <c:v>43108</c:v>
                </c:pt>
                <c:pt idx="937">
                  <c:v>43109</c:v>
                </c:pt>
                <c:pt idx="938">
                  <c:v>43110</c:v>
                </c:pt>
                <c:pt idx="939">
                  <c:v>43111</c:v>
                </c:pt>
                <c:pt idx="940">
                  <c:v>43112</c:v>
                </c:pt>
                <c:pt idx="941">
                  <c:v>43115</c:v>
                </c:pt>
                <c:pt idx="942">
                  <c:v>43116</c:v>
                </c:pt>
                <c:pt idx="943">
                  <c:v>43117</c:v>
                </c:pt>
                <c:pt idx="944">
                  <c:v>43118</c:v>
                </c:pt>
                <c:pt idx="945">
                  <c:v>43119</c:v>
                </c:pt>
                <c:pt idx="946">
                  <c:v>43122</c:v>
                </c:pt>
                <c:pt idx="947">
                  <c:v>43123</c:v>
                </c:pt>
                <c:pt idx="948">
                  <c:v>43124</c:v>
                </c:pt>
                <c:pt idx="949">
                  <c:v>43125</c:v>
                </c:pt>
                <c:pt idx="950">
                  <c:v>43126</c:v>
                </c:pt>
                <c:pt idx="951">
                  <c:v>43129</c:v>
                </c:pt>
                <c:pt idx="952">
                  <c:v>43130</c:v>
                </c:pt>
                <c:pt idx="953">
                  <c:v>43131</c:v>
                </c:pt>
                <c:pt idx="954">
                  <c:v>43132</c:v>
                </c:pt>
                <c:pt idx="955">
                  <c:v>43133</c:v>
                </c:pt>
                <c:pt idx="956">
                  <c:v>43136</c:v>
                </c:pt>
                <c:pt idx="957">
                  <c:v>43137</c:v>
                </c:pt>
                <c:pt idx="958">
                  <c:v>43138</c:v>
                </c:pt>
                <c:pt idx="959">
                  <c:v>43139</c:v>
                </c:pt>
                <c:pt idx="960">
                  <c:v>43140</c:v>
                </c:pt>
                <c:pt idx="961">
                  <c:v>43143</c:v>
                </c:pt>
                <c:pt idx="962">
                  <c:v>43144</c:v>
                </c:pt>
                <c:pt idx="963">
                  <c:v>43145</c:v>
                </c:pt>
                <c:pt idx="964">
                  <c:v>43146</c:v>
                </c:pt>
                <c:pt idx="965">
                  <c:v>43147</c:v>
                </c:pt>
                <c:pt idx="966">
                  <c:v>43150</c:v>
                </c:pt>
                <c:pt idx="967">
                  <c:v>43151</c:v>
                </c:pt>
                <c:pt idx="968">
                  <c:v>43152</c:v>
                </c:pt>
                <c:pt idx="969">
                  <c:v>43153</c:v>
                </c:pt>
                <c:pt idx="970">
                  <c:v>43154</c:v>
                </c:pt>
                <c:pt idx="971">
                  <c:v>43157</c:v>
                </c:pt>
                <c:pt idx="972">
                  <c:v>43158</c:v>
                </c:pt>
                <c:pt idx="973">
                  <c:v>43159</c:v>
                </c:pt>
                <c:pt idx="974">
                  <c:v>43160</c:v>
                </c:pt>
                <c:pt idx="975">
                  <c:v>43161</c:v>
                </c:pt>
                <c:pt idx="976">
                  <c:v>43164</c:v>
                </c:pt>
                <c:pt idx="977">
                  <c:v>43165</c:v>
                </c:pt>
                <c:pt idx="978">
                  <c:v>43166</c:v>
                </c:pt>
                <c:pt idx="979">
                  <c:v>43167</c:v>
                </c:pt>
                <c:pt idx="980">
                  <c:v>43168</c:v>
                </c:pt>
                <c:pt idx="981">
                  <c:v>43171</c:v>
                </c:pt>
                <c:pt idx="982">
                  <c:v>43172</c:v>
                </c:pt>
                <c:pt idx="983">
                  <c:v>43173</c:v>
                </c:pt>
                <c:pt idx="984">
                  <c:v>43174</c:v>
                </c:pt>
                <c:pt idx="985">
                  <c:v>43175</c:v>
                </c:pt>
                <c:pt idx="986">
                  <c:v>43178</c:v>
                </c:pt>
                <c:pt idx="987">
                  <c:v>43179</c:v>
                </c:pt>
                <c:pt idx="988">
                  <c:v>43180</c:v>
                </c:pt>
                <c:pt idx="989">
                  <c:v>43181</c:v>
                </c:pt>
                <c:pt idx="990">
                  <c:v>43182</c:v>
                </c:pt>
                <c:pt idx="991">
                  <c:v>43185</c:v>
                </c:pt>
                <c:pt idx="992">
                  <c:v>43186</c:v>
                </c:pt>
                <c:pt idx="993">
                  <c:v>43187</c:v>
                </c:pt>
                <c:pt idx="994">
                  <c:v>43188</c:v>
                </c:pt>
                <c:pt idx="995">
                  <c:v>43193</c:v>
                </c:pt>
                <c:pt idx="996">
                  <c:v>43194</c:v>
                </c:pt>
                <c:pt idx="997">
                  <c:v>43195</c:v>
                </c:pt>
                <c:pt idx="998">
                  <c:v>43196</c:v>
                </c:pt>
                <c:pt idx="999">
                  <c:v>43199</c:v>
                </c:pt>
                <c:pt idx="1000">
                  <c:v>43200</c:v>
                </c:pt>
                <c:pt idx="1001">
                  <c:v>43201</c:v>
                </c:pt>
                <c:pt idx="1002">
                  <c:v>43202</c:v>
                </c:pt>
                <c:pt idx="1003">
                  <c:v>43203</c:v>
                </c:pt>
                <c:pt idx="1004">
                  <c:v>43206</c:v>
                </c:pt>
                <c:pt idx="1005">
                  <c:v>43207</c:v>
                </c:pt>
                <c:pt idx="1006">
                  <c:v>43208</c:v>
                </c:pt>
                <c:pt idx="1007">
                  <c:v>43209</c:v>
                </c:pt>
                <c:pt idx="1008">
                  <c:v>43210</c:v>
                </c:pt>
                <c:pt idx="1009">
                  <c:v>43213</c:v>
                </c:pt>
                <c:pt idx="1010">
                  <c:v>43214</c:v>
                </c:pt>
                <c:pt idx="1011">
                  <c:v>43215</c:v>
                </c:pt>
              </c:numCache>
            </c:numRef>
          </c:cat>
          <c:val>
            <c:numRef>
              <c:f>'Fair price BS'!$J$3:$J$1014</c:f>
              <c:numCache>
                <c:formatCode>0.00</c:formatCode>
                <c:ptCount val="1012"/>
                <c:pt idx="0">
                  <c:v>25.091250801997376</c:v>
                </c:pt>
                <c:pt idx="1">
                  <c:v>28.08260202208794</c:v>
                </c:pt>
                <c:pt idx="2">
                  <c:v>28.545176777544839</c:v>
                </c:pt>
                <c:pt idx="3">
                  <c:v>28.496988223860171</c:v>
                </c:pt>
                <c:pt idx="4">
                  <c:v>27.688959952304572</c:v>
                </c:pt>
                <c:pt idx="5">
                  <c:v>28.366529372685022</c:v>
                </c:pt>
                <c:pt idx="6">
                  <c:v>27.751999550712071</c:v>
                </c:pt>
                <c:pt idx="7">
                  <c:v>29.312937581807375</c:v>
                </c:pt>
                <c:pt idx="8">
                  <c:v>28.765056064694534</c:v>
                </c:pt>
                <c:pt idx="9">
                  <c:v>28.239078879693977</c:v>
                </c:pt>
                <c:pt idx="10">
                  <c:v>30.028559150110823</c:v>
                </c:pt>
                <c:pt idx="11">
                  <c:v>31.055919140104322</c:v>
                </c:pt>
                <c:pt idx="12">
                  <c:v>31.160574960465112</c:v>
                </c:pt>
                <c:pt idx="13">
                  <c:v>32.665093640059808</c:v>
                </c:pt>
                <c:pt idx="14">
                  <c:v>32.113328084413013</c:v>
                </c:pt>
                <c:pt idx="15">
                  <c:v>35.627673555587194</c:v>
                </c:pt>
                <c:pt idx="16">
                  <c:v>34.220938427378485</c:v>
                </c:pt>
                <c:pt idx="17">
                  <c:v>33.545689621496763</c:v>
                </c:pt>
                <c:pt idx="18">
                  <c:v>35.20496783575652</c:v>
                </c:pt>
                <c:pt idx="19">
                  <c:v>37.61266002492556</c:v>
                </c:pt>
                <c:pt idx="20">
                  <c:v>35.286880904737302</c:v>
                </c:pt>
                <c:pt idx="21">
                  <c:v>35.373814675310257</c:v>
                </c:pt>
                <c:pt idx="22">
                  <c:v>33.948499618610526</c:v>
                </c:pt>
                <c:pt idx="23">
                  <c:v>31.815921082776015</c:v>
                </c:pt>
                <c:pt idx="24">
                  <c:v>32.408187100500356</c:v>
                </c:pt>
                <c:pt idx="25">
                  <c:v>32.115622357244263</c:v>
                </c:pt>
                <c:pt idx="26">
                  <c:v>34.372652744025515</c:v>
                </c:pt>
                <c:pt idx="27">
                  <c:v>38.842909830620385</c:v>
                </c:pt>
                <c:pt idx="28">
                  <c:v>39.46704400652186</c:v>
                </c:pt>
                <c:pt idx="29">
                  <c:v>42.751032666734204</c:v>
                </c:pt>
                <c:pt idx="30">
                  <c:v>42.123479884095673</c:v>
                </c:pt>
                <c:pt idx="31">
                  <c:v>41.590840124474482</c:v>
                </c:pt>
                <c:pt idx="32">
                  <c:v>40.762328060956463</c:v>
                </c:pt>
                <c:pt idx="33">
                  <c:v>39.963296574335175</c:v>
                </c:pt>
                <c:pt idx="34">
                  <c:v>41.761590298218948</c:v>
                </c:pt>
                <c:pt idx="35">
                  <c:v>49.482619413828729</c:v>
                </c:pt>
                <c:pt idx="36">
                  <c:v>49.281546235922519</c:v>
                </c:pt>
                <c:pt idx="37">
                  <c:v>49.365110207455189</c:v>
                </c:pt>
                <c:pt idx="38">
                  <c:v>48.165036903564157</c:v>
                </c:pt>
                <c:pt idx="39">
                  <c:v>49.484577891749154</c:v>
                </c:pt>
                <c:pt idx="40">
                  <c:v>50.05587737187534</c:v>
                </c:pt>
                <c:pt idx="41">
                  <c:v>48.731236217424112</c:v>
                </c:pt>
                <c:pt idx="42">
                  <c:v>48.39168708819966</c:v>
                </c:pt>
                <c:pt idx="43">
                  <c:v>50.502249849887448</c:v>
                </c:pt>
                <c:pt idx="44">
                  <c:v>49.327646478783549</c:v>
                </c:pt>
                <c:pt idx="45">
                  <c:v>52.355394139457303</c:v>
                </c:pt>
                <c:pt idx="46">
                  <c:v>54.887555689892565</c:v>
                </c:pt>
                <c:pt idx="47">
                  <c:v>55.054705658602188</c:v>
                </c:pt>
                <c:pt idx="48">
                  <c:v>54.879744416109247</c:v>
                </c:pt>
                <c:pt idx="49">
                  <c:v>54.967862417911078</c:v>
                </c:pt>
                <c:pt idx="50">
                  <c:v>55.260188157290486</c:v>
                </c:pt>
                <c:pt idx="51">
                  <c:v>52.936428787337832</c:v>
                </c:pt>
                <c:pt idx="52">
                  <c:v>53.967177325275543</c:v>
                </c:pt>
                <c:pt idx="53">
                  <c:v>54.387794772505686</c:v>
                </c:pt>
                <c:pt idx="54">
                  <c:v>54.618246608672166</c:v>
                </c:pt>
                <c:pt idx="55">
                  <c:v>54.472546023158543</c:v>
                </c:pt>
                <c:pt idx="56">
                  <c:v>53.172899965629085</c:v>
                </c:pt>
                <c:pt idx="57">
                  <c:v>52.037509059370223</c:v>
                </c:pt>
                <c:pt idx="58">
                  <c:v>52.770878555802369</c:v>
                </c:pt>
                <c:pt idx="59">
                  <c:v>52.476283392305504</c:v>
                </c:pt>
                <c:pt idx="60">
                  <c:v>53.50539793385451</c:v>
                </c:pt>
                <c:pt idx="61">
                  <c:v>55.486322798098058</c:v>
                </c:pt>
                <c:pt idx="62">
                  <c:v>57.831529559927048</c:v>
                </c:pt>
                <c:pt idx="63">
                  <c:v>57.473868095204807</c:v>
                </c:pt>
                <c:pt idx="64">
                  <c:v>58.367586670156925</c:v>
                </c:pt>
                <c:pt idx="65">
                  <c:v>57.839872724432894</c:v>
                </c:pt>
                <c:pt idx="66">
                  <c:v>58.840007930058277</c:v>
                </c:pt>
                <c:pt idx="67">
                  <c:v>58.588597027522837</c:v>
                </c:pt>
                <c:pt idx="68">
                  <c:v>60.078915411244452</c:v>
                </c:pt>
                <c:pt idx="69">
                  <c:v>61.964490743083729</c:v>
                </c:pt>
                <c:pt idx="70">
                  <c:v>65.761311477740605</c:v>
                </c:pt>
                <c:pt idx="71">
                  <c:v>63.440817562694178</c:v>
                </c:pt>
                <c:pt idx="72">
                  <c:v>64.838287203814957</c:v>
                </c:pt>
                <c:pt idx="73">
                  <c:v>62.914906662887233</c:v>
                </c:pt>
                <c:pt idx="74">
                  <c:v>66.264015184801337</c:v>
                </c:pt>
                <c:pt idx="75">
                  <c:v>63.596808478723801</c:v>
                </c:pt>
                <c:pt idx="76">
                  <c:v>63.539196256487685</c:v>
                </c:pt>
                <c:pt idx="77">
                  <c:v>62.871686876218632</c:v>
                </c:pt>
                <c:pt idx="78">
                  <c:v>66.497038513321513</c:v>
                </c:pt>
                <c:pt idx="79">
                  <c:v>66.748794601309896</c:v>
                </c:pt>
                <c:pt idx="80">
                  <c:v>68.028759464878476</c:v>
                </c:pt>
                <c:pt idx="81">
                  <c:v>70.212498641336879</c:v>
                </c:pt>
                <c:pt idx="82">
                  <c:v>72.575782376518305</c:v>
                </c:pt>
                <c:pt idx="83">
                  <c:v>74.585490879101371</c:v>
                </c:pt>
                <c:pt idx="84">
                  <c:v>76.679386914476481</c:v>
                </c:pt>
                <c:pt idx="85">
                  <c:v>78.834078180706001</c:v>
                </c:pt>
                <c:pt idx="86">
                  <c:v>79.570125909392232</c:v>
                </c:pt>
                <c:pt idx="87">
                  <c:v>81.718788543049641</c:v>
                </c:pt>
                <c:pt idx="88">
                  <c:v>87.623720395826354</c:v>
                </c:pt>
                <c:pt idx="89">
                  <c:v>94.368205869320263</c:v>
                </c:pt>
                <c:pt idx="90">
                  <c:v>99.576675798025008</c:v>
                </c:pt>
                <c:pt idx="91">
                  <c:v>98.641844153177885</c:v>
                </c:pt>
                <c:pt idx="92">
                  <c:v>97.726510292479475</c:v>
                </c:pt>
                <c:pt idx="93">
                  <c:v>95.075019336924925</c:v>
                </c:pt>
                <c:pt idx="94">
                  <c:v>91.0318407602158</c:v>
                </c:pt>
                <c:pt idx="95">
                  <c:v>91.47969899405382</c:v>
                </c:pt>
                <c:pt idx="96">
                  <c:v>94.803654507391684</c:v>
                </c:pt>
                <c:pt idx="97">
                  <c:v>103.78591739841886</c:v>
                </c:pt>
                <c:pt idx="98">
                  <c:v>100.34092368927179</c:v>
                </c:pt>
                <c:pt idx="99">
                  <c:v>95.073390895629018</c:v>
                </c:pt>
                <c:pt idx="100">
                  <c:v>92.475403509370949</c:v>
                </c:pt>
                <c:pt idx="101">
                  <c:v>91.308211242983475</c:v>
                </c:pt>
                <c:pt idx="102">
                  <c:v>90.384162318222252</c:v>
                </c:pt>
                <c:pt idx="103">
                  <c:v>90.002562142531019</c:v>
                </c:pt>
                <c:pt idx="104">
                  <c:v>89.936377476757229</c:v>
                </c:pt>
                <c:pt idx="105">
                  <c:v>91.187525023499234</c:v>
                </c:pt>
                <c:pt idx="106">
                  <c:v>90.190347746221391</c:v>
                </c:pt>
                <c:pt idx="107">
                  <c:v>93.23730916896568</c:v>
                </c:pt>
                <c:pt idx="108">
                  <c:v>94.198399010233288</c:v>
                </c:pt>
                <c:pt idx="109">
                  <c:v>94.519431600609778</c:v>
                </c:pt>
                <c:pt idx="110">
                  <c:v>94.881390365198968</c:v>
                </c:pt>
                <c:pt idx="111">
                  <c:v>95.686339365501226</c:v>
                </c:pt>
                <c:pt idx="112">
                  <c:v>95.784800387106884</c:v>
                </c:pt>
                <c:pt idx="113">
                  <c:v>94.368745078864663</c:v>
                </c:pt>
                <c:pt idx="114">
                  <c:v>97.192319236164053</c:v>
                </c:pt>
                <c:pt idx="115">
                  <c:v>102.26262008594529</c:v>
                </c:pt>
                <c:pt idx="116">
                  <c:v>102.33401237748774</c:v>
                </c:pt>
                <c:pt idx="117">
                  <c:v>102.49066297247657</c:v>
                </c:pt>
                <c:pt idx="118">
                  <c:v>102.35162370836633</c:v>
                </c:pt>
                <c:pt idx="119">
                  <c:v>101.16579600057833</c:v>
                </c:pt>
                <c:pt idx="120">
                  <c:v>101.50042616782719</c:v>
                </c:pt>
                <c:pt idx="121">
                  <c:v>103.06045981896432</c:v>
                </c:pt>
                <c:pt idx="122">
                  <c:v>103.76154507105571</c:v>
                </c:pt>
                <c:pt idx="123">
                  <c:v>101.70740013682257</c:v>
                </c:pt>
                <c:pt idx="124">
                  <c:v>110.54670791565491</c:v>
                </c:pt>
                <c:pt idx="125">
                  <c:v>113.92668050847772</c:v>
                </c:pt>
                <c:pt idx="126">
                  <c:v>104.54883060752638</c:v>
                </c:pt>
                <c:pt idx="127">
                  <c:v>102.36242516254993</c:v>
                </c:pt>
                <c:pt idx="128">
                  <c:v>100.70911992721051</c:v>
                </c:pt>
                <c:pt idx="129">
                  <c:v>102.15398670624018</c:v>
                </c:pt>
                <c:pt idx="130">
                  <c:v>103.48550250287735</c:v>
                </c:pt>
                <c:pt idx="131">
                  <c:v>102.60097297715367</c:v>
                </c:pt>
                <c:pt idx="132">
                  <c:v>103.00235988362533</c:v>
                </c:pt>
                <c:pt idx="133">
                  <c:v>103.38849228112872</c:v>
                </c:pt>
                <c:pt idx="134">
                  <c:v>103.87552987968877</c:v>
                </c:pt>
                <c:pt idx="135">
                  <c:v>104.23889881679781</c:v>
                </c:pt>
                <c:pt idx="136">
                  <c:v>106.87523036427069</c:v>
                </c:pt>
                <c:pt idx="137">
                  <c:v>110.50655857554284</c:v>
                </c:pt>
                <c:pt idx="138">
                  <c:v>108.60059715639466</c:v>
                </c:pt>
                <c:pt idx="139">
                  <c:v>110.44869443147581</c:v>
                </c:pt>
                <c:pt idx="140">
                  <c:v>108.8134040672918</c:v>
                </c:pt>
                <c:pt idx="141">
                  <c:v>108.85938335125809</c:v>
                </c:pt>
                <c:pt idx="142">
                  <c:v>109.50903587708103</c:v>
                </c:pt>
                <c:pt idx="143">
                  <c:v>110.33797140212675</c:v>
                </c:pt>
                <c:pt idx="144">
                  <c:v>111.51635408093216</c:v>
                </c:pt>
                <c:pt idx="145">
                  <c:v>111.99355846875073</c:v>
                </c:pt>
                <c:pt idx="146">
                  <c:v>112.00423131941136</c:v>
                </c:pt>
                <c:pt idx="147">
                  <c:v>113.33329622371286</c:v>
                </c:pt>
                <c:pt idx="148">
                  <c:v>113.07221104919506</c:v>
                </c:pt>
                <c:pt idx="149">
                  <c:v>112.50432224103918</c:v>
                </c:pt>
                <c:pt idx="150">
                  <c:v>109.72913381876151</c:v>
                </c:pt>
                <c:pt idx="151">
                  <c:v>112.76564933429279</c:v>
                </c:pt>
                <c:pt idx="152">
                  <c:v>116.73634601925824</c:v>
                </c:pt>
                <c:pt idx="153">
                  <c:v>117.56841649074454</c:v>
                </c:pt>
                <c:pt idx="154">
                  <c:v>121.6695565772369</c:v>
                </c:pt>
                <c:pt idx="155">
                  <c:v>123.42251083862402</c:v>
                </c:pt>
                <c:pt idx="156">
                  <c:v>131.90422126214764</c:v>
                </c:pt>
                <c:pt idx="157">
                  <c:v>133.76520004695669</c:v>
                </c:pt>
                <c:pt idx="158">
                  <c:v>134.13490481742906</c:v>
                </c:pt>
                <c:pt idx="159">
                  <c:v>132.45145587286959</c:v>
                </c:pt>
                <c:pt idx="160">
                  <c:v>131.9539289589917</c:v>
                </c:pt>
                <c:pt idx="161">
                  <c:v>128.5065826994894</c:v>
                </c:pt>
                <c:pt idx="162">
                  <c:v>132.72680882524219</c:v>
                </c:pt>
                <c:pt idx="163">
                  <c:v>137.48836251649607</c:v>
                </c:pt>
                <c:pt idx="164">
                  <c:v>135.59032577671155</c:v>
                </c:pt>
                <c:pt idx="165">
                  <c:v>133.28699749322334</c:v>
                </c:pt>
                <c:pt idx="166">
                  <c:v>133.18245972086004</c:v>
                </c:pt>
                <c:pt idx="167">
                  <c:v>135.80997826419912</c:v>
                </c:pt>
                <c:pt idx="168">
                  <c:v>139.49597157115011</c:v>
                </c:pt>
                <c:pt idx="169">
                  <c:v>140.27381929407852</c:v>
                </c:pt>
                <c:pt idx="170">
                  <c:v>142.72016711614992</c:v>
                </c:pt>
                <c:pt idx="171">
                  <c:v>141.05540793383079</c:v>
                </c:pt>
                <c:pt idx="172">
                  <c:v>142.5947750157585</c:v>
                </c:pt>
                <c:pt idx="173">
                  <c:v>143.82683792419425</c:v>
                </c:pt>
                <c:pt idx="174">
                  <c:v>144.559766717446</c:v>
                </c:pt>
                <c:pt idx="175">
                  <c:v>147.84127390235005</c:v>
                </c:pt>
                <c:pt idx="176">
                  <c:v>151.16984405656865</c:v>
                </c:pt>
                <c:pt idx="177">
                  <c:v>151.04837774561202</c:v>
                </c:pt>
                <c:pt idx="178">
                  <c:v>159.66181559342476</c:v>
                </c:pt>
                <c:pt idx="179">
                  <c:v>155.50532066612982</c:v>
                </c:pt>
                <c:pt idx="180">
                  <c:v>163.08105352085715</c:v>
                </c:pt>
                <c:pt idx="181">
                  <c:v>157.38172784564279</c:v>
                </c:pt>
                <c:pt idx="182">
                  <c:v>156.46920868761413</c:v>
                </c:pt>
                <c:pt idx="183">
                  <c:v>155.73963162082646</c:v>
                </c:pt>
                <c:pt idx="184">
                  <c:v>160.81651449563356</c:v>
                </c:pt>
                <c:pt idx="185">
                  <c:v>160.55340595546079</c:v>
                </c:pt>
                <c:pt idx="186">
                  <c:v>168.68368292272271</c:v>
                </c:pt>
                <c:pt idx="187">
                  <c:v>165.70598402428948</c:v>
                </c:pt>
                <c:pt idx="188">
                  <c:v>171.24761971785495</c:v>
                </c:pt>
                <c:pt idx="189">
                  <c:v>172.98688877073732</c:v>
                </c:pt>
                <c:pt idx="190">
                  <c:v>172.7353973311923</c:v>
                </c:pt>
                <c:pt idx="191">
                  <c:v>165.87558244623301</c:v>
                </c:pt>
                <c:pt idx="192">
                  <c:v>184.27582064885939</c:v>
                </c:pt>
                <c:pt idx="193">
                  <c:v>202.76422139577676</c:v>
                </c:pt>
                <c:pt idx="194">
                  <c:v>211.03399582340182</c:v>
                </c:pt>
                <c:pt idx="195">
                  <c:v>209.97261369764749</c:v>
                </c:pt>
                <c:pt idx="196">
                  <c:v>208.36962001341897</c:v>
                </c:pt>
                <c:pt idx="197">
                  <c:v>207.02766911022377</c:v>
                </c:pt>
                <c:pt idx="198">
                  <c:v>214.85060399115559</c:v>
                </c:pt>
                <c:pt idx="199">
                  <c:v>214.89438878280589</c:v>
                </c:pt>
                <c:pt idx="200">
                  <c:v>213.45045605813664</c:v>
                </c:pt>
                <c:pt idx="201">
                  <c:v>214.15225774295925</c:v>
                </c:pt>
                <c:pt idx="202">
                  <c:v>214.47608922315248</c:v>
                </c:pt>
                <c:pt idx="203">
                  <c:v>213.10180315968364</c:v>
                </c:pt>
                <c:pt idx="204">
                  <c:v>211.32269579576007</c:v>
                </c:pt>
                <c:pt idx="205">
                  <c:v>209.99829635117203</c:v>
                </c:pt>
                <c:pt idx="206">
                  <c:v>210.25838649078423</c:v>
                </c:pt>
                <c:pt idx="207">
                  <c:v>213.82989598331346</c:v>
                </c:pt>
                <c:pt idx="208">
                  <c:v>214.05841574948545</c:v>
                </c:pt>
                <c:pt idx="209">
                  <c:v>212.83215989210021</c:v>
                </c:pt>
                <c:pt idx="210">
                  <c:v>210.64043526698515</c:v>
                </c:pt>
                <c:pt idx="211">
                  <c:v>209.91634727937242</c:v>
                </c:pt>
                <c:pt idx="212">
                  <c:v>209.62350706363213</c:v>
                </c:pt>
                <c:pt idx="213">
                  <c:v>210.74273748668941</c:v>
                </c:pt>
                <c:pt idx="214">
                  <c:v>213.07918567668673</c:v>
                </c:pt>
                <c:pt idx="215">
                  <c:v>214.92527487755888</c:v>
                </c:pt>
                <c:pt idx="216">
                  <c:v>218.18604635201496</c:v>
                </c:pt>
                <c:pt idx="217">
                  <c:v>230.39685572186738</c:v>
                </c:pt>
                <c:pt idx="218">
                  <c:v>229.84662752789222</c:v>
                </c:pt>
                <c:pt idx="219">
                  <c:v>227.51303658354675</c:v>
                </c:pt>
                <c:pt idx="220">
                  <c:v>223.58993496935057</c:v>
                </c:pt>
                <c:pt idx="221">
                  <c:v>222.88517444097272</c:v>
                </c:pt>
                <c:pt idx="222">
                  <c:v>232.12494160271785</c:v>
                </c:pt>
                <c:pt idx="223">
                  <c:v>229.51052169135914</c:v>
                </c:pt>
                <c:pt idx="224">
                  <c:v>239.03512376254412</c:v>
                </c:pt>
                <c:pt idx="225">
                  <c:v>253.93050818931454</c:v>
                </c:pt>
                <c:pt idx="226">
                  <c:v>269.04603934778947</c:v>
                </c:pt>
                <c:pt idx="227">
                  <c:v>269.30534710476161</c:v>
                </c:pt>
                <c:pt idx="228">
                  <c:v>267.84617270444824</c:v>
                </c:pt>
                <c:pt idx="229">
                  <c:v>268.26648733518459</c:v>
                </c:pt>
                <c:pt idx="230">
                  <c:v>262.41870332117401</c:v>
                </c:pt>
                <c:pt idx="231">
                  <c:v>262.06136377781615</c:v>
                </c:pt>
                <c:pt idx="232">
                  <c:v>264.41935062905497</c:v>
                </c:pt>
                <c:pt idx="233">
                  <c:v>266.82559434238487</c:v>
                </c:pt>
                <c:pt idx="234">
                  <c:v>260.98493877626322</c:v>
                </c:pt>
                <c:pt idx="235">
                  <c:v>258.54723463727623</c:v>
                </c:pt>
                <c:pt idx="236">
                  <c:v>259.14172565243666</c:v>
                </c:pt>
                <c:pt idx="237">
                  <c:v>260.49617677973731</c:v>
                </c:pt>
                <c:pt idx="238">
                  <c:v>259.44784843953903</c:v>
                </c:pt>
                <c:pt idx="239">
                  <c:v>261.39694385699704</c:v>
                </c:pt>
                <c:pt idx="240">
                  <c:v>266.60151933878194</c:v>
                </c:pt>
                <c:pt idx="241">
                  <c:v>267.42639664685635</c:v>
                </c:pt>
                <c:pt idx="242">
                  <c:v>264.03854011145063</c:v>
                </c:pt>
                <c:pt idx="243">
                  <c:v>266.00870180939614</c:v>
                </c:pt>
                <c:pt idx="244">
                  <c:v>266.30385739249198</c:v>
                </c:pt>
                <c:pt idx="245">
                  <c:v>264.36463167071702</c:v>
                </c:pt>
                <c:pt idx="246">
                  <c:v>266.09908277303316</c:v>
                </c:pt>
                <c:pt idx="247">
                  <c:v>266.2148853296037</c:v>
                </c:pt>
                <c:pt idx="248">
                  <c:v>265.29366851722534</c:v>
                </c:pt>
                <c:pt idx="249">
                  <c:v>274.09176955260875</c:v>
                </c:pt>
                <c:pt idx="250">
                  <c:v>271.49370203109561</c:v>
                </c:pt>
                <c:pt idx="251">
                  <c:v>266.94517382178367</c:v>
                </c:pt>
                <c:pt idx="252">
                  <c:v>268.09920524485312</c:v>
                </c:pt>
                <c:pt idx="253">
                  <c:v>263.9280485275367</c:v>
                </c:pt>
                <c:pt idx="254">
                  <c:v>260.37302733249089</c:v>
                </c:pt>
                <c:pt idx="255">
                  <c:v>258.74276497972608</c:v>
                </c:pt>
                <c:pt idx="256">
                  <c:v>256.82017904656641</c:v>
                </c:pt>
                <c:pt idx="257">
                  <c:v>259.76369768624249</c:v>
                </c:pt>
                <c:pt idx="258">
                  <c:v>257.78063498434938</c:v>
                </c:pt>
                <c:pt idx="259">
                  <c:v>239.80415817116909</c:v>
                </c:pt>
                <c:pt idx="260">
                  <c:v>237.96571665708575</c:v>
                </c:pt>
                <c:pt idx="261">
                  <c:v>237.15118182070069</c:v>
                </c:pt>
                <c:pt idx="262">
                  <c:v>226.42516568678968</c:v>
                </c:pt>
                <c:pt idx="263">
                  <c:v>221.72545117049913</c:v>
                </c:pt>
                <c:pt idx="264">
                  <c:v>225.66081270490997</c:v>
                </c:pt>
                <c:pt idx="265">
                  <c:v>227.99086051508323</c:v>
                </c:pt>
                <c:pt idx="266">
                  <c:v>222.91148905382329</c:v>
                </c:pt>
                <c:pt idx="267">
                  <c:v>218.70370958778676</c:v>
                </c:pt>
                <c:pt idx="268">
                  <c:v>215.1184912040975</c:v>
                </c:pt>
                <c:pt idx="269">
                  <c:v>221.5091913955622</c:v>
                </c:pt>
                <c:pt idx="270">
                  <c:v>217.37071555938826</c:v>
                </c:pt>
                <c:pt idx="271">
                  <c:v>221.40086102347709</c:v>
                </c:pt>
                <c:pt idx="272">
                  <c:v>218.50357222657181</c:v>
                </c:pt>
                <c:pt idx="273">
                  <c:v>218.6099511413646</c:v>
                </c:pt>
                <c:pt idx="274">
                  <c:v>219.22325819844536</c:v>
                </c:pt>
                <c:pt idx="275">
                  <c:v>218.76263779733779</c:v>
                </c:pt>
                <c:pt idx="276">
                  <c:v>220.81437742118987</c:v>
                </c:pt>
                <c:pt idx="277">
                  <c:v>220.7382372417602</c:v>
                </c:pt>
                <c:pt idx="278">
                  <c:v>224.14056059846996</c:v>
                </c:pt>
                <c:pt idx="279">
                  <c:v>217.88200639140382</c:v>
                </c:pt>
                <c:pt idx="280">
                  <c:v>208.4553786109625</c:v>
                </c:pt>
                <c:pt idx="281">
                  <c:v>206.11667704176864</c:v>
                </c:pt>
                <c:pt idx="282">
                  <c:v>206.27793876040823</c:v>
                </c:pt>
                <c:pt idx="283">
                  <c:v>203.20671521396412</c:v>
                </c:pt>
                <c:pt idx="284">
                  <c:v>202.22725633184132</c:v>
                </c:pt>
                <c:pt idx="285">
                  <c:v>200.18485194614254</c:v>
                </c:pt>
                <c:pt idx="286">
                  <c:v>199.98309930630182</c:v>
                </c:pt>
                <c:pt idx="287">
                  <c:v>201.18721057556786</c:v>
                </c:pt>
                <c:pt idx="288">
                  <c:v>199.8063392658828</c:v>
                </c:pt>
                <c:pt idx="289">
                  <c:v>197.05631588347626</c:v>
                </c:pt>
                <c:pt idx="290">
                  <c:v>197.43290084038199</c:v>
                </c:pt>
                <c:pt idx="291">
                  <c:v>197.21834274417631</c:v>
                </c:pt>
                <c:pt idx="292">
                  <c:v>197.7743233506277</c:v>
                </c:pt>
                <c:pt idx="293">
                  <c:v>198.70320358030585</c:v>
                </c:pt>
                <c:pt idx="294">
                  <c:v>197.75818586551702</c:v>
                </c:pt>
                <c:pt idx="295">
                  <c:v>198.72563046130779</c:v>
                </c:pt>
                <c:pt idx="296">
                  <c:v>199.39541658822645</c:v>
                </c:pt>
                <c:pt idx="297">
                  <c:v>196.70478969425517</c:v>
                </c:pt>
                <c:pt idx="298">
                  <c:v>192.33885884968902</c:v>
                </c:pt>
                <c:pt idx="299">
                  <c:v>194.96643193201919</c:v>
                </c:pt>
                <c:pt idx="300">
                  <c:v>194.26539185456045</c:v>
                </c:pt>
                <c:pt idx="301">
                  <c:v>191.87366609437413</c:v>
                </c:pt>
                <c:pt idx="302">
                  <c:v>193.98641043758607</c:v>
                </c:pt>
                <c:pt idx="303">
                  <c:v>190.89740922511999</c:v>
                </c:pt>
                <c:pt idx="304">
                  <c:v>194.9391273603552</c:v>
                </c:pt>
                <c:pt idx="305">
                  <c:v>196.31109676913161</c:v>
                </c:pt>
                <c:pt idx="306">
                  <c:v>194.83125081505239</c:v>
                </c:pt>
                <c:pt idx="307">
                  <c:v>189.65350089586491</c:v>
                </c:pt>
                <c:pt idx="308">
                  <c:v>190.16292767182961</c:v>
                </c:pt>
                <c:pt idx="309">
                  <c:v>191.47539053603839</c:v>
                </c:pt>
                <c:pt idx="310">
                  <c:v>195.60726507875245</c:v>
                </c:pt>
                <c:pt idx="311">
                  <c:v>197.7528746352765</c:v>
                </c:pt>
                <c:pt idx="312">
                  <c:v>202.17273680056292</c:v>
                </c:pt>
                <c:pt idx="313">
                  <c:v>203.81377901235123</c:v>
                </c:pt>
                <c:pt idx="314">
                  <c:v>199.65919527466451</c:v>
                </c:pt>
                <c:pt idx="315">
                  <c:v>201.86857776541183</c:v>
                </c:pt>
                <c:pt idx="316">
                  <c:v>204.03334074540021</c:v>
                </c:pt>
                <c:pt idx="317">
                  <c:v>209.70655660320415</c:v>
                </c:pt>
                <c:pt idx="318">
                  <c:v>208.53895786906321</c:v>
                </c:pt>
                <c:pt idx="319">
                  <c:v>209.5959366261684</c:v>
                </c:pt>
                <c:pt idx="320">
                  <c:v>206.68937572258722</c:v>
                </c:pt>
                <c:pt idx="321">
                  <c:v>214.26008406563813</c:v>
                </c:pt>
                <c:pt idx="322">
                  <c:v>217.71448262721333</c:v>
                </c:pt>
                <c:pt idx="323">
                  <c:v>217.58491598019475</c:v>
                </c:pt>
                <c:pt idx="324">
                  <c:v>216.3395261691395</c:v>
                </c:pt>
                <c:pt idx="325">
                  <c:v>203.96823229986921</c:v>
                </c:pt>
                <c:pt idx="326">
                  <c:v>209.24112053724605</c:v>
                </c:pt>
                <c:pt idx="327">
                  <c:v>212.80380849254118</c:v>
                </c:pt>
                <c:pt idx="328">
                  <c:v>212.04168815480966</c:v>
                </c:pt>
                <c:pt idx="329">
                  <c:v>219.25090586723059</c:v>
                </c:pt>
                <c:pt idx="330">
                  <c:v>217.83172445768639</c:v>
                </c:pt>
                <c:pt idx="331">
                  <c:v>217.50606020454347</c:v>
                </c:pt>
                <c:pt idx="332">
                  <c:v>214.59371137835785</c:v>
                </c:pt>
                <c:pt idx="333">
                  <c:v>219.44502939413735</c:v>
                </c:pt>
                <c:pt idx="334">
                  <c:v>215.32730033695134</c:v>
                </c:pt>
                <c:pt idx="335">
                  <c:v>216.49816620393847</c:v>
                </c:pt>
                <c:pt idx="336">
                  <c:v>217.7397052144679</c:v>
                </c:pt>
                <c:pt idx="337">
                  <c:v>216.73814575483334</c:v>
                </c:pt>
                <c:pt idx="338">
                  <c:v>212.8317932341929</c:v>
                </c:pt>
                <c:pt idx="339">
                  <c:v>200.92413799488122</c:v>
                </c:pt>
                <c:pt idx="340">
                  <c:v>202.75389884047422</c:v>
                </c:pt>
                <c:pt idx="341">
                  <c:v>202.44102678358286</c:v>
                </c:pt>
                <c:pt idx="342">
                  <c:v>203.09443749877414</c:v>
                </c:pt>
                <c:pt idx="343">
                  <c:v>199.30611321891968</c:v>
                </c:pt>
                <c:pt idx="344">
                  <c:v>197.4721517610609</c:v>
                </c:pt>
                <c:pt idx="345">
                  <c:v>199.0131762183313</c:v>
                </c:pt>
                <c:pt idx="346">
                  <c:v>203.90109825877823</c:v>
                </c:pt>
                <c:pt idx="347">
                  <c:v>208.14942416126394</c:v>
                </c:pt>
                <c:pt idx="348">
                  <c:v>204.69270089714314</c:v>
                </c:pt>
                <c:pt idx="349">
                  <c:v>206.6616255303328</c:v>
                </c:pt>
                <c:pt idx="350">
                  <c:v>206.68006428863589</c:v>
                </c:pt>
                <c:pt idx="351">
                  <c:v>206.21970441571966</c:v>
                </c:pt>
                <c:pt idx="352">
                  <c:v>207.95820846042045</c:v>
                </c:pt>
                <c:pt idx="353">
                  <c:v>207.55802421065209</c:v>
                </c:pt>
                <c:pt idx="354">
                  <c:v>201.63244177375259</c:v>
                </c:pt>
                <c:pt idx="355">
                  <c:v>199.11847226022405</c:v>
                </c:pt>
                <c:pt idx="356">
                  <c:v>199.41134862147464</c:v>
                </c:pt>
                <c:pt idx="357">
                  <c:v>213.35223355490052</c:v>
                </c:pt>
                <c:pt idx="358">
                  <c:v>210.05603284585163</c:v>
                </c:pt>
                <c:pt idx="359">
                  <c:v>217.49283902345746</c:v>
                </c:pt>
                <c:pt idx="360">
                  <c:v>217.43521222663151</c:v>
                </c:pt>
                <c:pt idx="361">
                  <c:v>216.98362729019709</c:v>
                </c:pt>
                <c:pt idx="362">
                  <c:v>212.37382895982103</c:v>
                </c:pt>
                <c:pt idx="363">
                  <c:v>217.62022276109565</c:v>
                </c:pt>
                <c:pt idx="364">
                  <c:v>218.66813981828511</c:v>
                </c:pt>
                <c:pt idx="365">
                  <c:v>218.45697527324421</c:v>
                </c:pt>
                <c:pt idx="366">
                  <c:v>223.55906867495287</c:v>
                </c:pt>
                <c:pt idx="367">
                  <c:v>227.49770495250527</c:v>
                </c:pt>
                <c:pt idx="368">
                  <c:v>223.13885319577389</c:v>
                </c:pt>
                <c:pt idx="369">
                  <c:v>220.16688393774905</c:v>
                </c:pt>
                <c:pt idx="370">
                  <c:v>221.02676636761953</c:v>
                </c:pt>
                <c:pt idx="371">
                  <c:v>222.44511738340907</c:v>
                </c:pt>
                <c:pt idx="372">
                  <c:v>221.84952180233677</c:v>
                </c:pt>
                <c:pt idx="373">
                  <c:v>224.72489904404995</c:v>
                </c:pt>
                <c:pt idx="374">
                  <c:v>224.69142652784285</c:v>
                </c:pt>
                <c:pt idx="375">
                  <c:v>227.66533795042028</c:v>
                </c:pt>
                <c:pt idx="376">
                  <c:v>226.49252528772672</c:v>
                </c:pt>
                <c:pt idx="377">
                  <c:v>228.59221960822879</c:v>
                </c:pt>
                <c:pt idx="378">
                  <c:v>228.1455896805885</c:v>
                </c:pt>
                <c:pt idx="379">
                  <c:v>222.45287180513446</c:v>
                </c:pt>
                <c:pt idx="380">
                  <c:v>228.87226611853941</c:v>
                </c:pt>
                <c:pt idx="381">
                  <c:v>240.25797478182835</c:v>
                </c:pt>
                <c:pt idx="382">
                  <c:v>237.78579557041166</c:v>
                </c:pt>
                <c:pt idx="383">
                  <c:v>238.2015768216736</c:v>
                </c:pt>
                <c:pt idx="384">
                  <c:v>244.58372215630845</c:v>
                </c:pt>
                <c:pt idx="385">
                  <c:v>248.36512666316696</c:v>
                </c:pt>
                <c:pt idx="386">
                  <c:v>239.25438924625632</c:v>
                </c:pt>
                <c:pt idx="387">
                  <c:v>238.3322190983564</c:v>
                </c:pt>
                <c:pt idx="388">
                  <c:v>231.62835245787028</c:v>
                </c:pt>
                <c:pt idx="389">
                  <c:v>230.73648276771007</c:v>
                </c:pt>
                <c:pt idx="390">
                  <c:v>229.42379544596474</c:v>
                </c:pt>
                <c:pt idx="391">
                  <c:v>226.01992818213421</c:v>
                </c:pt>
                <c:pt idx="392">
                  <c:v>221.01255118278289</c:v>
                </c:pt>
                <c:pt idx="393">
                  <c:v>220.67516634902086</c:v>
                </c:pt>
                <c:pt idx="394">
                  <c:v>222.05429649513428</c:v>
                </c:pt>
                <c:pt idx="395">
                  <c:v>223.90354148853112</c:v>
                </c:pt>
                <c:pt idx="396">
                  <c:v>225.1176693852758</c:v>
                </c:pt>
                <c:pt idx="397">
                  <c:v>229.15081303294221</c:v>
                </c:pt>
                <c:pt idx="398">
                  <c:v>230.39967567462497</c:v>
                </c:pt>
                <c:pt idx="399">
                  <c:v>230.5915735743705</c:v>
                </c:pt>
                <c:pt idx="400">
                  <c:v>235.25415991614955</c:v>
                </c:pt>
                <c:pt idx="401">
                  <c:v>239.27926686247338</c:v>
                </c:pt>
                <c:pt idx="402">
                  <c:v>243.71754608080198</c:v>
                </c:pt>
                <c:pt idx="403">
                  <c:v>236.43720168436926</c:v>
                </c:pt>
                <c:pt idx="404">
                  <c:v>237.82501789632136</c:v>
                </c:pt>
                <c:pt idx="405">
                  <c:v>244.39944356226363</c:v>
                </c:pt>
                <c:pt idx="406">
                  <c:v>243.81452959413525</c:v>
                </c:pt>
                <c:pt idx="407">
                  <c:v>246.55590509005754</c:v>
                </c:pt>
                <c:pt idx="408">
                  <c:v>244.63282715736136</c:v>
                </c:pt>
                <c:pt idx="409">
                  <c:v>244.95125516881853</c:v>
                </c:pt>
                <c:pt idx="410">
                  <c:v>247.33681838538757</c:v>
                </c:pt>
                <c:pt idx="411">
                  <c:v>224.88069331591396</c:v>
                </c:pt>
                <c:pt idx="412">
                  <c:v>224.52486930568512</c:v>
                </c:pt>
                <c:pt idx="413">
                  <c:v>234.67553125331881</c:v>
                </c:pt>
                <c:pt idx="414">
                  <c:v>237.01812792510486</c:v>
                </c:pt>
                <c:pt idx="415">
                  <c:v>234.44916180980624</c:v>
                </c:pt>
                <c:pt idx="416">
                  <c:v>234.44881877602734</c:v>
                </c:pt>
                <c:pt idx="417">
                  <c:v>234.65320423883475</c:v>
                </c:pt>
                <c:pt idx="418">
                  <c:v>228.77349445739344</c:v>
                </c:pt>
                <c:pt idx="419">
                  <c:v>230.24902940557456</c:v>
                </c:pt>
                <c:pt idx="420">
                  <c:v>229.51879807905323</c:v>
                </c:pt>
                <c:pt idx="421">
                  <c:v>229.0380191036262</c:v>
                </c:pt>
                <c:pt idx="422">
                  <c:v>230.95041002648975</c:v>
                </c:pt>
                <c:pt idx="423">
                  <c:v>229.81810608319472</c:v>
                </c:pt>
                <c:pt idx="424">
                  <c:v>227.90815129110024</c:v>
                </c:pt>
                <c:pt idx="425">
                  <c:v>226.62802347291722</c:v>
                </c:pt>
                <c:pt idx="426">
                  <c:v>227.86402093165896</c:v>
                </c:pt>
                <c:pt idx="427">
                  <c:v>227.87211669484827</c:v>
                </c:pt>
                <c:pt idx="428">
                  <c:v>228.15022126171186</c:v>
                </c:pt>
                <c:pt idx="429">
                  <c:v>227.92736970677163</c:v>
                </c:pt>
                <c:pt idx="430">
                  <c:v>229.09075480384263</c:v>
                </c:pt>
                <c:pt idx="431">
                  <c:v>230.6417919073649</c:v>
                </c:pt>
                <c:pt idx="432">
                  <c:v>231.84482891054176</c:v>
                </c:pt>
                <c:pt idx="433">
                  <c:v>227.5610274059112</c:v>
                </c:pt>
                <c:pt idx="434">
                  <c:v>229.0525549654235</c:v>
                </c:pt>
                <c:pt idx="435">
                  <c:v>224.59335739154108</c:v>
                </c:pt>
                <c:pt idx="436">
                  <c:v>222.39361963876206</c:v>
                </c:pt>
                <c:pt idx="437">
                  <c:v>227.3149544598075</c:v>
                </c:pt>
                <c:pt idx="438">
                  <c:v>224.94310740250603</c:v>
                </c:pt>
                <c:pt idx="439">
                  <c:v>227.30722191999234</c:v>
                </c:pt>
                <c:pt idx="440">
                  <c:v>227.28992344662811</c:v>
                </c:pt>
                <c:pt idx="441">
                  <c:v>227.9774982959492</c:v>
                </c:pt>
                <c:pt idx="442">
                  <c:v>225.85092308884941</c:v>
                </c:pt>
                <c:pt idx="443">
                  <c:v>230.18741250123071</c:v>
                </c:pt>
                <c:pt idx="444">
                  <c:v>228.74534495931903</c:v>
                </c:pt>
                <c:pt idx="445">
                  <c:v>231.32746913798644</c:v>
                </c:pt>
                <c:pt idx="446">
                  <c:v>236.00979599730829</c:v>
                </c:pt>
                <c:pt idx="447">
                  <c:v>236.33079680708113</c:v>
                </c:pt>
                <c:pt idx="448">
                  <c:v>236.70178477884963</c:v>
                </c:pt>
                <c:pt idx="449">
                  <c:v>245.83421905897444</c:v>
                </c:pt>
                <c:pt idx="450">
                  <c:v>241.5106562312925</c:v>
                </c:pt>
                <c:pt idx="451">
                  <c:v>243.0267733351393</c:v>
                </c:pt>
                <c:pt idx="452">
                  <c:v>246.72671292676318</c:v>
                </c:pt>
                <c:pt idx="453">
                  <c:v>241.3166005508549</c:v>
                </c:pt>
                <c:pt idx="454">
                  <c:v>241.96293460297966</c:v>
                </c:pt>
                <c:pt idx="455">
                  <c:v>244.30467832827969</c:v>
                </c:pt>
                <c:pt idx="456">
                  <c:v>239.03846787268628</c:v>
                </c:pt>
                <c:pt idx="457">
                  <c:v>238.92567168196035</c:v>
                </c:pt>
                <c:pt idx="458">
                  <c:v>238.63560955712819</c:v>
                </c:pt>
                <c:pt idx="459">
                  <c:v>236.0464516419371</c:v>
                </c:pt>
                <c:pt idx="460">
                  <c:v>241.49199462228376</c:v>
                </c:pt>
                <c:pt idx="461">
                  <c:v>237.48217226987697</c:v>
                </c:pt>
                <c:pt idx="462">
                  <c:v>239.04756976891565</c:v>
                </c:pt>
                <c:pt idx="463">
                  <c:v>245.38330735470015</c:v>
                </c:pt>
                <c:pt idx="464">
                  <c:v>246.63622043137093</c:v>
                </c:pt>
                <c:pt idx="465">
                  <c:v>251.33474561167156</c:v>
                </c:pt>
                <c:pt idx="466">
                  <c:v>250.99059519395394</c:v>
                </c:pt>
                <c:pt idx="467">
                  <c:v>253.09286944431108</c:v>
                </c:pt>
                <c:pt idx="468">
                  <c:v>254.97769761375196</c:v>
                </c:pt>
                <c:pt idx="469">
                  <c:v>256.33446555235901</c:v>
                </c:pt>
                <c:pt idx="470">
                  <c:v>260.93406129673451</c:v>
                </c:pt>
                <c:pt idx="471">
                  <c:v>258.7796240362859</c:v>
                </c:pt>
                <c:pt idx="472">
                  <c:v>250.72420013815088</c:v>
                </c:pt>
                <c:pt idx="473">
                  <c:v>254.99818492972452</c:v>
                </c:pt>
                <c:pt idx="474">
                  <c:v>250.39889782819978</c:v>
                </c:pt>
                <c:pt idx="475">
                  <c:v>250.38446701227463</c:v>
                </c:pt>
                <c:pt idx="476">
                  <c:v>255.4625512397082</c:v>
                </c:pt>
                <c:pt idx="477">
                  <c:v>252.34183040895834</c:v>
                </c:pt>
                <c:pt idx="478">
                  <c:v>247.50918480562564</c:v>
                </c:pt>
                <c:pt idx="479">
                  <c:v>256.73725073805247</c:v>
                </c:pt>
                <c:pt idx="480">
                  <c:v>257.81683518497209</c:v>
                </c:pt>
                <c:pt idx="481">
                  <c:v>253.2816182426352</c:v>
                </c:pt>
                <c:pt idx="482">
                  <c:v>255.28247737894083</c:v>
                </c:pt>
                <c:pt idx="483">
                  <c:v>263.5993821861706</c:v>
                </c:pt>
                <c:pt idx="484">
                  <c:v>266.32566034109993</c:v>
                </c:pt>
                <c:pt idx="485">
                  <c:v>265.38022875064644</c:v>
                </c:pt>
                <c:pt idx="486">
                  <c:v>267.16359895931726</c:v>
                </c:pt>
                <c:pt idx="487">
                  <c:v>266.25669567626846</c:v>
                </c:pt>
                <c:pt idx="488">
                  <c:v>267.1472677002622</c:v>
                </c:pt>
                <c:pt idx="489">
                  <c:v>274.12302623010362</c:v>
                </c:pt>
                <c:pt idx="490">
                  <c:v>274.21192194401817</c:v>
                </c:pt>
                <c:pt idx="491">
                  <c:v>274.35808511856442</c:v>
                </c:pt>
                <c:pt idx="492">
                  <c:v>276.73843093576943</c:v>
                </c:pt>
                <c:pt idx="493">
                  <c:v>276.69145269601108</c:v>
                </c:pt>
                <c:pt idx="494">
                  <c:v>277.66814005895083</c:v>
                </c:pt>
                <c:pt idx="495">
                  <c:v>274.93602635569016</c:v>
                </c:pt>
                <c:pt idx="496">
                  <c:v>273.76403540007561</c:v>
                </c:pt>
                <c:pt idx="497">
                  <c:v>275.74992993978174</c:v>
                </c:pt>
                <c:pt idx="498">
                  <c:v>272.83856793706298</c:v>
                </c:pt>
                <c:pt idx="499">
                  <c:v>266.24787902531307</c:v>
                </c:pt>
                <c:pt idx="500">
                  <c:v>272.49625014330547</c:v>
                </c:pt>
                <c:pt idx="501">
                  <c:v>268.03094864540776</c:v>
                </c:pt>
                <c:pt idx="502">
                  <c:v>271.78081947797864</c:v>
                </c:pt>
                <c:pt idx="503">
                  <c:v>269.33417765015213</c:v>
                </c:pt>
                <c:pt idx="504">
                  <c:v>267.36820826698465</c:v>
                </c:pt>
                <c:pt idx="505">
                  <c:v>268.27283203100012</c:v>
                </c:pt>
                <c:pt idx="506">
                  <c:v>262.8801777913751</c:v>
                </c:pt>
                <c:pt idx="507">
                  <c:v>263.51370028454812</c:v>
                </c:pt>
                <c:pt idx="508">
                  <c:v>261.53120135478537</c:v>
                </c:pt>
                <c:pt idx="509">
                  <c:v>261.38100427984898</c:v>
                </c:pt>
                <c:pt idx="510">
                  <c:v>261.33902464080177</c:v>
                </c:pt>
                <c:pt idx="511">
                  <c:v>262.11980345114455</c:v>
                </c:pt>
                <c:pt idx="512">
                  <c:v>260.55469128356162</c:v>
                </c:pt>
                <c:pt idx="513">
                  <c:v>262.18048360716671</c:v>
                </c:pt>
                <c:pt idx="514">
                  <c:v>265.79287337676249</c:v>
                </c:pt>
                <c:pt idx="515">
                  <c:v>264.74032096719179</c:v>
                </c:pt>
                <c:pt idx="516">
                  <c:v>269.35314568762783</c:v>
                </c:pt>
                <c:pt idx="517">
                  <c:v>271.75720483253485</c:v>
                </c:pt>
                <c:pt idx="518">
                  <c:v>270.28550140959044</c:v>
                </c:pt>
                <c:pt idx="519">
                  <c:v>271.49061200317453</c:v>
                </c:pt>
                <c:pt idx="520">
                  <c:v>268.90677706774363</c:v>
                </c:pt>
                <c:pt idx="521">
                  <c:v>272.23996360107958</c:v>
                </c:pt>
                <c:pt idx="522">
                  <c:v>272.62087373760778</c:v>
                </c:pt>
                <c:pt idx="523">
                  <c:v>269.83434406981053</c:v>
                </c:pt>
                <c:pt idx="524">
                  <c:v>269.81528603252707</c:v>
                </c:pt>
                <c:pt idx="525">
                  <c:v>270.55928491674922</c:v>
                </c:pt>
                <c:pt idx="526">
                  <c:v>270.25489110120168</c:v>
                </c:pt>
                <c:pt idx="527">
                  <c:v>271.70914231752408</c:v>
                </c:pt>
                <c:pt idx="528">
                  <c:v>275.39960026800668</c:v>
                </c:pt>
                <c:pt idx="529">
                  <c:v>275.00891290193272</c:v>
                </c:pt>
                <c:pt idx="530">
                  <c:v>276.17960545797666</c:v>
                </c:pt>
                <c:pt idx="531">
                  <c:v>274.77517728341934</c:v>
                </c:pt>
                <c:pt idx="532">
                  <c:v>276.71932293252985</c:v>
                </c:pt>
                <c:pt idx="533">
                  <c:v>276.51691008512296</c:v>
                </c:pt>
                <c:pt idx="534">
                  <c:v>278.56128678639868</c:v>
                </c:pt>
                <c:pt idx="535">
                  <c:v>284.85005563627601</c:v>
                </c:pt>
                <c:pt idx="536">
                  <c:v>282.88959367416157</c:v>
                </c:pt>
                <c:pt idx="537">
                  <c:v>286.69700288657123</c:v>
                </c:pt>
                <c:pt idx="538">
                  <c:v>287.45524689799697</c:v>
                </c:pt>
                <c:pt idx="539">
                  <c:v>290.70024641386919</c:v>
                </c:pt>
                <c:pt idx="540">
                  <c:v>293.09063660714969</c:v>
                </c:pt>
                <c:pt idx="541">
                  <c:v>287.89096894880151</c:v>
                </c:pt>
                <c:pt idx="542">
                  <c:v>289.80571133913099</c:v>
                </c:pt>
                <c:pt idx="543">
                  <c:v>291.93868332678471</c:v>
                </c:pt>
                <c:pt idx="544">
                  <c:v>291.61789700466568</c:v>
                </c:pt>
                <c:pt idx="545">
                  <c:v>288.77457001387245</c:v>
                </c:pt>
                <c:pt idx="546">
                  <c:v>290.95129982822652</c:v>
                </c:pt>
                <c:pt idx="547">
                  <c:v>290.07764410044012</c:v>
                </c:pt>
                <c:pt idx="548">
                  <c:v>290.12787305938468</c:v>
                </c:pt>
                <c:pt idx="549">
                  <c:v>286.67830286412641</c:v>
                </c:pt>
                <c:pt idx="550">
                  <c:v>297.64912874529125</c:v>
                </c:pt>
                <c:pt idx="551">
                  <c:v>301.01690182877849</c:v>
                </c:pt>
                <c:pt idx="552">
                  <c:v>305.80357948250162</c:v>
                </c:pt>
                <c:pt idx="553">
                  <c:v>311.11885032829468</c:v>
                </c:pt>
                <c:pt idx="554">
                  <c:v>313.56927452183857</c:v>
                </c:pt>
                <c:pt idx="555">
                  <c:v>314.70102140172548</c:v>
                </c:pt>
                <c:pt idx="556">
                  <c:v>317.38566254268608</c:v>
                </c:pt>
                <c:pt idx="557">
                  <c:v>317.56584568070286</c:v>
                </c:pt>
                <c:pt idx="558">
                  <c:v>316.94009655921298</c:v>
                </c:pt>
                <c:pt idx="559">
                  <c:v>321.85871290096088</c:v>
                </c:pt>
                <c:pt idx="560">
                  <c:v>319.94114788961633</c:v>
                </c:pt>
                <c:pt idx="561">
                  <c:v>312.99497840930678</c:v>
                </c:pt>
                <c:pt idx="562">
                  <c:v>318.80661564244986</c:v>
                </c:pt>
                <c:pt idx="563">
                  <c:v>315.17899639217558</c:v>
                </c:pt>
                <c:pt idx="564">
                  <c:v>310.11660057077222</c:v>
                </c:pt>
                <c:pt idx="565">
                  <c:v>311.69841299890459</c:v>
                </c:pt>
                <c:pt idx="566">
                  <c:v>314.02870905236477</c:v>
                </c:pt>
                <c:pt idx="567">
                  <c:v>312.54991068392758</c:v>
                </c:pt>
                <c:pt idx="568">
                  <c:v>314.22471029582016</c:v>
                </c:pt>
                <c:pt idx="569">
                  <c:v>316.11462555194839</c:v>
                </c:pt>
                <c:pt idx="570">
                  <c:v>315.35061276757392</c:v>
                </c:pt>
                <c:pt idx="571">
                  <c:v>317.51113948819602</c:v>
                </c:pt>
                <c:pt idx="572">
                  <c:v>323.09403156249732</c:v>
                </c:pt>
                <c:pt idx="573">
                  <c:v>324.63808811066463</c:v>
                </c:pt>
                <c:pt idx="574">
                  <c:v>329.04934642648254</c:v>
                </c:pt>
                <c:pt idx="575">
                  <c:v>327.99595715268924</c:v>
                </c:pt>
                <c:pt idx="576">
                  <c:v>320.86704019599995</c:v>
                </c:pt>
                <c:pt idx="577">
                  <c:v>320.65134457350473</c:v>
                </c:pt>
                <c:pt idx="578">
                  <c:v>328.01757741358256</c:v>
                </c:pt>
                <c:pt idx="579">
                  <c:v>326.43854837311608</c:v>
                </c:pt>
                <c:pt idx="580">
                  <c:v>328.00212862278067</c:v>
                </c:pt>
                <c:pt idx="581">
                  <c:v>328.54952584945249</c:v>
                </c:pt>
                <c:pt idx="582">
                  <c:v>334.61054740095381</c:v>
                </c:pt>
                <c:pt idx="583">
                  <c:v>333.24972600601541</c:v>
                </c:pt>
                <c:pt idx="584">
                  <c:v>334.68795064752157</c:v>
                </c:pt>
                <c:pt idx="585">
                  <c:v>325.52016218767176</c:v>
                </c:pt>
                <c:pt idx="586">
                  <c:v>327.82419307388398</c:v>
                </c:pt>
                <c:pt idx="587">
                  <c:v>332.45546287318939</c:v>
                </c:pt>
                <c:pt idx="588">
                  <c:v>325.19377561313456</c:v>
                </c:pt>
                <c:pt idx="589">
                  <c:v>333.13393537072261</c:v>
                </c:pt>
                <c:pt idx="590">
                  <c:v>333.5100011349931</c:v>
                </c:pt>
                <c:pt idx="591">
                  <c:v>333.35460089680237</c:v>
                </c:pt>
                <c:pt idx="592">
                  <c:v>330.79370671101208</c:v>
                </c:pt>
                <c:pt idx="593">
                  <c:v>329.03925863917493</c:v>
                </c:pt>
                <c:pt idx="594">
                  <c:v>331.11602803178175</c:v>
                </c:pt>
                <c:pt idx="595">
                  <c:v>331.979292331887</c:v>
                </c:pt>
                <c:pt idx="596">
                  <c:v>327.78288593482284</c:v>
                </c:pt>
                <c:pt idx="597">
                  <c:v>325.97744320547804</c:v>
                </c:pt>
                <c:pt idx="598">
                  <c:v>324.90740475418545</c:v>
                </c:pt>
                <c:pt idx="599">
                  <c:v>326.00451867970014</c:v>
                </c:pt>
                <c:pt idx="600">
                  <c:v>335.96960663447567</c:v>
                </c:pt>
                <c:pt idx="601">
                  <c:v>337.13868132543178</c:v>
                </c:pt>
                <c:pt idx="602">
                  <c:v>328.74373257857917</c:v>
                </c:pt>
                <c:pt idx="603">
                  <c:v>319.19255016598322</c:v>
                </c:pt>
                <c:pt idx="604">
                  <c:v>316.17661228958877</c:v>
                </c:pt>
                <c:pt idx="605">
                  <c:v>310.0671446804779</c:v>
                </c:pt>
                <c:pt idx="606">
                  <c:v>317.36766450586902</c:v>
                </c:pt>
                <c:pt idx="607">
                  <c:v>314.54503709887592</c:v>
                </c:pt>
                <c:pt idx="608">
                  <c:v>315.35849167474737</c:v>
                </c:pt>
                <c:pt idx="609">
                  <c:v>316.51978576312297</c:v>
                </c:pt>
                <c:pt idx="610">
                  <c:v>321.52787743539557</c:v>
                </c:pt>
                <c:pt idx="611">
                  <c:v>319.69024411103226</c:v>
                </c:pt>
                <c:pt idx="612">
                  <c:v>331.84001923834444</c:v>
                </c:pt>
                <c:pt idx="613">
                  <c:v>329.70431053670472</c:v>
                </c:pt>
                <c:pt idx="614">
                  <c:v>334.00629301093409</c:v>
                </c:pt>
                <c:pt idx="615">
                  <c:v>334.75376059242035</c:v>
                </c:pt>
                <c:pt idx="616">
                  <c:v>336.02507040447949</c:v>
                </c:pt>
                <c:pt idx="617">
                  <c:v>332.93750660369244</c:v>
                </c:pt>
                <c:pt idx="618">
                  <c:v>333.97528268649432</c:v>
                </c:pt>
                <c:pt idx="619">
                  <c:v>328.74305692878579</c:v>
                </c:pt>
                <c:pt idx="620">
                  <c:v>321.92538148974609</c:v>
                </c:pt>
                <c:pt idx="621">
                  <c:v>319.93545826718241</c:v>
                </c:pt>
                <c:pt idx="622">
                  <c:v>323.22921747648377</c:v>
                </c:pt>
                <c:pt idx="623">
                  <c:v>320.01620604107359</c:v>
                </c:pt>
                <c:pt idx="624">
                  <c:v>316.9485903966854</c:v>
                </c:pt>
                <c:pt idx="625">
                  <c:v>320.07649900875856</c:v>
                </c:pt>
                <c:pt idx="626">
                  <c:v>315.68985687690167</c:v>
                </c:pt>
                <c:pt idx="627">
                  <c:v>316.21938891479385</c:v>
                </c:pt>
                <c:pt idx="628">
                  <c:v>315.01925228979621</c:v>
                </c:pt>
                <c:pt idx="629">
                  <c:v>314.03551535666747</c:v>
                </c:pt>
                <c:pt idx="630">
                  <c:v>315.88277470184596</c:v>
                </c:pt>
                <c:pt idx="631">
                  <c:v>316.17386331730586</c:v>
                </c:pt>
                <c:pt idx="632">
                  <c:v>317.32949793229966</c:v>
                </c:pt>
                <c:pt idx="633">
                  <c:v>316.98364287279753</c:v>
                </c:pt>
                <c:pt idx="634">
                  <c:v>316.59485529798326</c:v>
                </c:pt>
                <c:pt idx="635">
                  <c:v>316.01127420500734</c:v>
                </c:pt>
                <c:pt idx="636">
                  <c:v>313.55568584820651</c:v>
                </c:pt>
                <c:pt idx="637">
                  <c:v>310.63526042157287</c:v>
                </c:pt>
                <c:pt idx="638">
                  <c:v>309.69626006510919</c:v>
                </c:pt>
                <c:pt idx="639">
                  <c:v>311.1190328770997</c:v>
                </c:pt>
                <c:pt idx="640">
                  <c:v>311.75184598675719</c:v>
                </c:pt>
                <c:pt idx="641">
                  <c:v>310.20303066030704</c:v>
                </c:pt>
                <c:pt idx="642">
                  <c:v>310.18806968393733</c:v>
                </c:pt>
                <c:pt idx="643">
                  <c:v>310.25638881584609</c:v>
                </c:pt>
                <c:pt idx="644">
                  <c:v>307.57471686962833</c:v>
                </c:pt>
                <c:pt idx="645">
                  <c:v>302.66196447339746</c:v>
                </c:pt>
                <c:pt idx="646">
                  <c:v>301.10827690532608</c:v>
                </c:pt>
                <c:pt idx="647">
                  <c:v>299.60055443817669</c:v>
                </c:pt>
                <c:pt idx="648">
                  <c:v>301.00458466152668</c:v>
                </c:pt>
                <c:pt idx="649">
                  <c:v>299.60414864441873</c:v>
                </c:pt>
                <c:pt idx="650">
                  <c:v>298.18370624405509</c:v>
                </c:pt>
                <c:pt idx="651">
                  <c:v>297.55335691651464</c:v>
                </c:pt>
                <c:pt idx="652">
                  <c:v>297.12319286740342</c:v>
                </c:pt>
                <c:pt idx="653">
                  <c:v>295.7440225971568</c:v>
                </c:pt>
                <c:pt idx="654">
                  <c:v>299.38879558710676</c:v>
                </c:pt>
                <c:pt idx="655">
                  <c:v>299.64168705221653</c:v>
                </c:pt>
                <c:pt idx="656">
                  <c:v>297.47487204380661</c:v>
                </c:pt>
                <c:pt idx="657">
                  <c:v>296.35504545002823</c:v>
                </c:pt>
                <c:pt idx="658">
                  <c:v>296.47230025872977</c:v>
                </c:pt>
                <c:pt idx="659">
                  <c:v>297.92443195907072</c:v>
                </c:pt>
                <c:pt idx="660">
                  <c:v>294.63418439993382</c:v>
                </c:pt>
                <c:pt idx="661">
                  <c:v>289.98048173303243</c:v>
                </c:pt>
                <c:pt idx="662">
                  <c:v>293.06911013597266</c:v>
                </c:pt>
                <c:pt idx="663">
                  <c:v>290.98108638810209</c:v>
                </c:pt>
                <c:pt idx="664">
                  <c:v>290.41980589655327</c:v>
                </c:pt>
                <c:pt idx="665">
                  <c:v>291.53096437150316</c:v>
                </c:pt>
                <c:pt idx="666">
                  <c:v>289.60688588998585</c:v>
                </c:pt>
                <c:pt idx="667">
                  <c:v>289.44824597629497</c:v>
                </c:pt>
                <c:pt idx="668">
                  <c:v>288.63804956224806</c:v>
                </c:pt>
                <c:pt idx="669">
                  <c:v>288.76563017543799</c:v>
                </c:pt>
                <c:pt idx="670">
                  <c:v>289.99394976300277</c:v>
                </c:pt>
                <c:pt idx="671">
                  <c:v>288.90591957303047</c:v>
                </c:pt>
                <c:pt idx="672">
                  <c:v>288.94314604896613</c:v>
                </c:pt>
                <c:pt idx="673">
                  <c:v>290.98908333070938</c:v>
                </c:pt>
                <c:pt idx="674">
                  <c:v>290.99502585365121</c:v>
                </c:pt>
                <c:pt idx="675">
                  <c:v>291.02379650148612</c:v>
                </c:pt>
                <c:pt idx="676">
                  <c:v>290.32287753443143</c:v>
                </c:pt>
                <c:pt idx="677">
                  <c:v>291.96823978837813</c:v>
                </c:pt>
                <c:pt idx="678">
                  <c:v>293.2437101924761</c:v>
                </c:pt>
                <c:pt idx="679">
                  <c:v>294.49302086975854</c:v>
                </c:pt>
                <c:pt idx="680">
                  <c:v>296.1018329308107</c:v>
                </c:pt>
                <c:pt idx="681">
                  <c:v>292.09856109689827</c:v>
                </c:pt>
                <c:pt idx="682">
                  <c:v>295.41599220995192</c:v>
                </c:pt>
                <c:pt idx="683">
                  <c:v>284.22698926851626</c:v>
                </c:pt>
                <c:pt idx="684">
                  <c:v>282.23502479993226</c:v>
                </c:pt>
                <c:pt idx="685">
                  <c:v>281.36338765595747</c:v>
                </c:pt>
                <c:pt idx="686">
                  <c:v>275.77474804085557</c:v>
                </c:pt>
                <c:pt idx="687">
                  <c:v>280.50603041291151</c:v>
                </c:pt>
                <c:pt idx="688">
                  <c:v>280.11117079595374</c:v>
                </c:pt>
                <c:pt idx="689">
                  <c:v>284.17537016860979</c:v>
                </c:pt>
                <c:pt idx="690">
                  <c:v>283.43267383593536</c:v>
                </c:pt>
                <c:pt idx="691">
                  <c:v>280.71035550901706</c:v>
                </c:pt>
                <c:pt idx="692">
                  <c:v>281.82978553112116</c:v>
                </c:pt>
                <c:pt idx="693">
                  <c:v>282.82654547886011</c:v>
                </c:pt>
                <c:pt idx="694">
                  <c:v>278.85602371254174</c:v>
                </c:pt>
                <c:pt idx="695">
                  <c:v>275.2696956316347</c:v>
                </c:pt>
                <c:pt idx="696">
                  <c:v>270.21499153878563</c:v>
                </c:pt>
                <c:pt idx="697">
                  <c:v>276.54261561214332</c:v>
                </c:pt>
                <c:pt idx="698">
                  <c:v>272.21243439392299</c:v>
                </c:pt>
                <c:pt idx="699">
                  <c:v>265.05097252936264</c:v>
                </c:pt>
                <c:pt idx="700">
                  <c:v>260.84745862607144</c:v>
                </c:pt>
                <c:pt idx="701">
                  <c:v>261.25231616998929</c:v>
                </c:pt>
                <c:pt idx="702">
                  <c:v>258.29794679915346</c:v>
                </c:pt>
                <c:pt idx="703">
                  <c:v>261.13071684964495</c:v>
                </c:pt>
                <c:pt idx="704">
                  <c:v>258.30050966236843</c:v>
                </c:pt>
                <c:pt idx="705">
                  <c:v>262.14750433135919</c:v>
                </c:pt>
                <c:pt idx="706">
                  <c:v>261.53993726518763</c:v>
                </c:pt>
                <c:pt idx="707">
                  <c:v>259.71374550898656</c:v>
                </c:pt>
                <c:pt idx="708">
                  <c:v>260.86470781786647</c:v>
                </c:pt>
                <c:pt idx="709">
                  <c:v>268.16733541240046</c:v>
                </c:pt>
                <c:pt idx="710">
                  <c:v>269.44617166862508</c:v>
                </c:pt>
                <c:pt idx="711">
                  <c:v>265.35805068674756</c:v>
                </c:pt>
                <c:pt idx="712">
                  <c:v>265.51755859514753</c:v>
                </c:pt>
                <c:pt idx="713">
                  <c:v>263.65607079653614</c:v>
                </c:pt>
                <c:pt idx="714">
                  <c:v>263.16794527488912</c:v>
                </c:pt>
                <c:pt idx="715">
                  <c:v>265.75604703714816</c:v>
                </c:pt>
                <c:pt idx="716">
                  <c:v>266.3362346798782</c:v>
                </c:pt>
                <c:pt idx="717">
                  <c:v>265.50545386817771</c:v>
                </c:pt>
                <c:pt idx="718">
                  <c:v>262.63583100644212</c:v>
                </c:pt>
                <c:pt idx="719">
                  <c:v>264.39011311603451</c:v>
                </c:pt>
                <c:pt idx="720">
                  <c:v>268.59940022216631</c:v>
                </c:pt>
                <c:pt idx="721">
                  <c:v>274.29597982015605</c:v>
                </c:pt>
                <c:pt idx="722">
                  <c:v>275.82607837167723</c:v>
                </c:pt>
                <c:pt idx="723">
                  <c:v>276.70043842293398</c:v>
                </c:pt>
                <c:pt idx="724">
                  <c:v>277.09264464482646</c:v>
                </c:pt>
                <c:pt idx="725">
                  <c:v>274.51057528653359</c:v>
                </c:pt>
                <c:pt idx="726">
                  <c:v>274.07825720093649</c:v>
                </c:pt>
                <c:pt idx="727">
                  <c:v>273.01424607511376</c:v>
                </c:pt>
                <c:pt idx="728">
                  <c:v>273.38235839194215</c:v>
                </c:pt>
                <c:pt idx="729">
                  <c:v>268.17841442520375</c:v>
                </c:pt>
                <c:pt idx="730">
                  <c:v>264.11811980335801</c:v>
                </c:pt>
                <c:pt idx="731">
                  <c:v>259.82795635841592</c:v>
                </c:pt>
                <c:pt idx="732">
                  <c:v>259.35338451311452</c:v>
                </c:pt>
                <c:pt idx="733">
                  <c:v>260.71337115490837</c:v>
                </c:pt>
                <c:pt idx="734">
                  <c:v>264.54251923745744</c:v>
                </c:pt>
                <c:pt idx="735">
                  <c:v>259.70293253656007</c:v>
                </c:pt>
                <c:pt idx="736">
                  <c:v>260.23892102299953</c:v>
                </c:pt>
                <c:pt idx="737">
                  <c:v>261.0162785822597</c:v>
                </c:pt>
                <c:pt idx="738">
                  <c:v>260.07100464235793</c:v>
                </c:pt>
                <c:pt idx="739">
                  <c:v>265.27553155766509</c:v>
                </c:pt>
                <c:pt idx="740">
                  <c:v>263.66635595761397</c:v>
                </c:pt>
                <c:pt idx="741">
                  <c:v>266.89756930449278</c:v>
                </c:pt>
                <c:pt idx="742">
                  <c:v>266.89901484154746</c:v>
                </c:pt>
                <c:pt idx="743">
                  <c:v>268.25676856213647</c:v>
                </c:pt>
                <c:pt idx="744">
                  <c:v>271.8685088845674</c:v>
                </c:pt>
                <c:pt idx="745">
                  <c:v>271.00124869142792</c:v>
                </c:pt>
                <c:pt idx="746">
                  <c:v>270.38530388058075</c:v>
                </c:pt>
                <c:pt idx="747">
                  <c:v>274.24142670550259</c:v>
                </c:pt>
                <c:pt idx="748">
                  <c:v>276.86548703083088</c:v>
                </c:pt>
                <c:pt idx="749">
                  <c:v>277.21777920559998</c:v>
                </c:pt>
                <c:pt idx="750">
                  <c:v>277.59588332075941</c:v>
                </c:pt>
                <c:pt idx="751">
                  <c:v>280.33533971620272</c:v>
                </c:pt>
                <c:pt idx="752">
                  <c:v>280.59417307754575</c:v>
                </c:pt>
                <c:pt idx="753">
                  <c:v>278.35082308404753</c:v>
                </c:pt>
                <c:pt idx="754">
                  <c:v>278.10587148706543</c:v>
                </c:pt>
                <c:pt idx="755">
                  <c:v>278.36433563846128</c:v>
                </c:pt>
                <c:pt idx="756">
                  <c:v>282.26215523589849</c:v>
                </c:pt>
                <c:pt idx="757">
                  <c:v>278.39668717999746</c:v>
                </c:pt>
                <c:pt idx="758">
                  <c:v>275.40910295900437</c:v>
                </c:pt>
                <c:pt idx="759">
                  <c:v>274.05036032100713</c:v>
                </c:pt>
                <c:pt idx="760">
                  <c:v>276.60160866344916</c:v>
                </c:pt>
                <c:pt idx="761">
                  <c:v>271.63005239007714</c:v>
                </c:pt>
                <c:pt idx="762">
                  <c:v>272.50366132798399</c:v>
                </c:pt>
                <c:pt idx="763">
                  <c:v>278.72756639142449</c:v>
                </c:pt>
                <c:pt idx="764">
                  <c:v>276.98573026948748</c:v>
                </c:pt>
                <c:pt idx="765">
                  <c:v>276.62436490790355</c:v>
                </c:pt>
                <c:pt idx="766">
                  <c:v>278.20848118539925</c:v>
                </c:pt>
                <c:pt idx="767">
                  <c:v>275.33711266448677</c:v>
                </c:pt>
                <c:pt idx="768">
                  <c:v>275.23566763876909</c:v>
                </c:pt>
                <c:pt idx="769">
                  <c:v>274.74778571238403</c:v>
                </c:pt>
                <c:pt idx="770">
                  <c:v>273.01732116349331</c:v>
                </c:pt>
                <c:pt idx="771">
                  <c:v>274.87876342295431</c:v>
                </c:pt>
                <c:pt idx="772">
                  <c:v>272.88956943731102</c:v>
                </c:pt>
                <c:pt idx="773">
                  <c:v>276.7240907574361</c:v>
                </c:pt>
                <c:pt idx="774">
                  <c:v>273.49726940161872</c:v>
                </c:pt>
                <c:pt idx="775">
                  <c:v>273.24515738943501</c:v>
                </c:pt>
                <c:pt idx="776">
                  <c:v>280.5827542198532</c:v>
                </c:pt>
                <c:pt idx="777">
                  <c:v>282.83149676546907</c:v>
                </c:pt>
                <c:pt idx="778">
                  <c:v>281.21382920145811</c:v>
                </c:pt>
                <c:pt idx="779">
                  <c:v>278.35865565272434</c:v>
                </c:pt>
                <c:pt idx="780">
                  <c:v>278.11389324153924</c:v>
                </c:pt>
                <c:pt idx="781">
                  <c:v>279.36606393842851</c:v>
                </c:pt>
                <c:pt idx="782">
                  <c:v>287.58881393603622</c:v>
                </c:pt>
                <c:pt idx="783">
                  <c:v>288.46974655110978</c:v>
                </c:pt>
                <c:pt idx="784">
                  <c:v>288.59947836997367</c:v>
                </c:pt>
                <c:pt idx="785">
                  <c:v>287.98136356918371</c:v>
                </c:pt>
                <c:pt idx="786">
                  <c:v>286.61187173952112</c:v>
                </c:pt>
                <c:pt idx="787">
                  <c:v>288.86303629351221</c:v>
                </c:pt>
                <c:pt idx="788">
                  <c:v>291.98915153705934</c:v>
                </c:pt>
                <c:pt idx="789">
                  <c:v>289.10662446500999</c:v>
                </c:pt>
                <c:pt idx="790">
                  <c:v>294.23378473770094</c:v>
                </c:pt>
                <c:pt idx="791">
                  <c:v>295.69223397577048</c:v>
                </c:pt>
                <c:pt idx="792">
                  <c:v>298.91415435229112</c:v>
                </c:pt>
                <c:pt idx="793">
                  <c:v>298.89813531241555</c:v>
                </c:pt>
                <c:pt idx="794">
                  <c:v>303.6443380525393</c:v>
                </c:pt>
                <c:pt idx="795">
                  <c:v>293.86500255405747</c:v>
                </c:pt>
                <c:pt idx="796">
                  <c:v>293.60855629172102</c:v>
                </c:pt>
                <c:pt idx="797">
                  <c:v>294.9922557932274</c:v>
                </c:pt>
                <c:pt idx="798">
                  <c:v>298.73658571407589</c:v>
                </c:pt>
                <c:pt idx="799">
                  <c:v>299.35826933366809</c:v>
                </c:pt>
                <c:pt idx="800">
                  <c:v>300.23987251685219</c:v>
                </c:pt>
                <c:pt idx="801">
                  <c:v>300.64132058441021</c:v>
                </c:pt>
                <c:pt idx="802">
                  <c:v>284.852429342243</c:v>
                </c:pt>
                <c:pt idx="803">
                  <c:v>288.00277857223182</c:v>
                </c:pt>
                <c:pt idx="804">
                  <c:v>276.65227375130826</c:v>
                </c:pt>
                <c:pt idx="805">
                  <c:v>275.03656214038631</c:v>
                </c:pt>
                <c:pt idx="806">
                  <c:v>275.17679989827059</c:v>
                </c:pt>
                <c:pt idx="807">
                  <c:v>275.39498613011733</c:v>
                </c:pt>
                <c:pt idx="808">
                  <c:v>275.27617464126206</c:v>
                </c:pt>
                <c:pt idx="809">
                  <c:v>265.3414577753548</c:v>
                </c:pt>
                <c:pt idx="810">
                  <c:v>262.96801717222036</c:v>
                </c:pt>
                <c:pt idx="811">
                  <c:v>267.82964858778985</c:v>
                </c:pt>
                <c:pt idx="812">
                  <c:v>266.14203681250501</c:v>
                </c:pt>
                <c:pt idx="813">
                  <c:v>271.73705073968927</c:v>
                </c:pt>
                <c:pt idx="814">
                  <c:v>268.98795932015014</c:v>
                </c:pt>
                <c:pt idx="815">
                  <c:v>271.15805719234436</c:v>
                </c:pt>
                <c:pt idx="816">
                  <c:v>274.06052862118565</c:v>
                </c:pt>
                <c:pt idx="817">
                  <c:v>277.46687534018781</c:v>
                </c:pt>
                <c:pt idx="818">
                  <c:v>279.02373190704952</c:v>
                </c:pt>
                <c:pt idx="819">
                  <c:v>282.08140555833461</c:v>
                </c:pt>
                <c:pt idx="820">
                  <c:v>284.45309939843878</c:v>
                </c:pt>
                <c:pt idx="821">
                  <c:v>284.90262390124212</c:v>
                </c:pt>
                <c:pt idx="822">
                  <c:v>278.89576915231794</c:v>
                </c:pt>
                <c:pt idx="823">
                  <c:v>279.85779231814695</c:v>
                </c:pt>
                <c:pt idx="824">
                  <c:v>282.62804634844974</c:v>
                </c:pt>
                <c:pt idx="825">
                  <c:v>281.64170957257795</c:v>
                </c:pt>
                <c:pt idx="826">
                  <c:v>283.79032068242873</c:v>
                </c:pt>
                <c:pt idx="827">
                  <c:v>292.40090208608751</c:v>
                </c:pt>
                <c:pt idx="828">
                  <c:v>292.8980140484764</c:v>
                </c:pt>
                <c:pt idx="829">
                  <c:v>296.41407885448962</c:v>
                </c:pt>
                <c:pt idx="830">
                  <c:v>294.05150987294974</c:v>
                </c:pt>
                <c:pt idx="831">
                  <c:v>296.20246906472607</c:v>
                </c:pt>
                <c:pt idx="832">
                  <c:v>293.96220612058664</c:v>
                </c:pt>
                <c:pt idx="833">
                  <c:v>298.08636852430891</c:v>
                </c:pt>
                <c:pt idx="834">
                  <c:v>298.09166617274559</c:v>
                </c:pt>
                <c:pt idx="835">
                  <c:v>300.7233943860374</c:v>
                </c:pt>
                <c:pt idx="836">
                  <c:v>299.61578818950272</c:v>
                </c:pt>
                <c:pt idx="837">
                  <c:v>295.62774370830414</c:v>
                </c:pt>
                <c:pt idx="838">
                  <c:v>297.886005458162</c:v>
                </c:pt>
                <c:pt idx="839">
                  <c:v>298.64592043387222</c:v>
                </c:pt>
                <c:pt idx="840">
                  <c:v>300.17500253259232</c:v>
                </c:pt>
                <c:pt idx="841">
                  <c:v>297.66966364394614</c:v>
                </c:pt>
                <c:pt idx="842">
                  <c:v>298.92813262109212</c:v>
                </c:pt>
                <c:pt idx="843">
                  <c:v>299.06675561049576</c:v>
                </c:pt>
                <c:pt idx="844">
                  <c:v>298.82529285540943</c:v>
                </c:pt>
                <c:pt idx="845">
                  <c:v>299.97509972329192</c:v>
                </c:pt>
                <c:pt idx="846">
                  <c:v>304.11606253944774</c:v>
                </c:pt>
                <c:pt idx="847">
                  <c:v>302.49310894969346</c:v>
                </c:pt>
                <c:pt idx="848">
                  <c:v>304.00404099632647</c:v>
                </c:pt>
                <c:pt idx="849">
                  <c:v>300.87843828262805</c:v>
                </c:pt>
                <c:pt idx="850">
                  <c:v>303.15743148578326</c:v>
                </c:pt>
                <c:pt idx="851">
                  <c:v>307.30418506684066</c:v>
                </c:pt>
                <c:pt idx="852">
                  <c:v>304.92562374620002</c:v>
                </c:pt>
                <c:pt idx="853">
                  <c:v>311.71478266121687</c:v>
                </c:pt>
                <c:pt idx="854">
                  <c:v>309.44687881521622</c:v>
                </c:pt>
                <c:pt idx="855">
                  <c:v>307.84564215123021</c:v>
                </c:pt>
                <c:pt idx="856">
                  <c:v>301.71292310489036</c:v>
                </c:pt>
                <c:pt idx="857">
                  <c:v>302.60030269641913</c:v>
                </c:pt>
                <c:pt idx="858">
                  <c:v>300.9779973225917</c:v>
                </c:pt>
                <c:pt idx="859">
                  <c:v>299.73990815708373</c:v>
                </c:pt>
                <c:pt idx="860">
                  <c:v>299.39492740420917</c:v>
                </c:pt>
                <c:pt idx="861">
                  <c:v>301.02881258540992</c:v>
                </c:pt>
                <c:pt idx="862">
                  <c:v>301.41995323012316</c:v>
                </c:pt>
                <c:pt idx="863">
                  <c:v>299.42042471365767</c:v>
                </c:pt>
                <c:pt idx="864">
                  <c:v>300.18726006300835</c:v>
                </c:pt>
                <c:pt idx="865">
                  <c:v>303.47125840287845</c:v>
                </c:pt>
                <c:pt idx="866">
                  <c:v>302.97538685698657</c:v>
                </c:pt>
                <c:pt idx="867">
                  <c:v>298.47253299155568</c:v>
                </c:pt>
                <c:pt idx="868">
                  <c:v>298.85796234567215</c:v>
                </c:pt>
                <c:pt idx="869">
                  <c:v>301.37347016491651</c:v>
                </c:pt>
                <c:pt idx="870">
                  <c:v>300.78403707826544</c:v>
                </c:pt>
                <c:pt idx="871">
                  <c:v>299.66288746486134</c:v>
                </c:pt>
                <c:pt idx="872">
                  <c:v>298.42297558632515</c:v>
                </c:pt>
                <c:pt idx="873">
                  <c:v>300.94139425330707</c:v>
                </c:pt>
                <c:pt idx="874">
                  <c:v>300.82084103084003</c:v>
                </c:pt>
                <c:pt idx="875">
                  <c:v>303.85483882137896</c:v>
                </c:pt>
                <c:pt idx="876">
                  <c:v>303.73836210973911</c:v>
                </c:pt>
                <c:pt idx="877">
                  <c:v>303.74970563941019</c:v>
                </c:pt>
                <c:pt idx="878">
                  <c:v>307.02155879508859</c:v>
                </c:pt>
                <c:pt idx="879">
                  <c:v>311.1747359780652</c:v>
                </c:pt>
                <c:pt idx="880">
                  <c:v>315.73200677249395</c:v>
                </c:pt>
                <c:pt idx="881">
                  <c:v>317.37860059022307</c:v>
                </c:pt>
                <c:pt idx="882">
                  <c:v>314.11850652850467</c:v>
                </c:pt>
                <c:pt idx="883">
                  <c:v>314.13022932517583</c:v>
                </c:pt>
                <c:pt idx="884">
                  <c:v>309.11255039679952</c:v>
                </c:pt>
                <c:pt idx="885">
                  <c:v>313.29189369072583</c:v>
                </c:pt>
                <c:pt idx="886">
                  <c:v>308.77820023262586</c:v>
                </c:pt>
                <c:pt idx="887">
                  <c:v>308.79004561541535</c:v>
                </c:pt>
                <c:pt idx="888">
                  <c:v>315.95859229606845</c:v>
                </c:pt>
                <c:pt idx="889">
                  <c:v>317.72617213607998</c:v>
                </c:pt>
                <c:pt idx="890">
                  <c:v>322.5383483556293</c:v>
                </c:pt>
                <c:pt idx="891">
                  <c:v>325.06529468102985</c:v>
                </c:pt>
                <c:pt idx="892">
                  <c:v>326.22416454425468</c:v>
                </c:pt>
                <c:pt idx="893">
                  <c:v>327.24498232612063</c:v>
                </c:pt>
                <c:pt idx="894">
                  <c:v>329.67765173861676</c:v>
                </c:pt>
                <c:pt idx="895">
                  <c:v>333.4806660712236</c:v>
                </c:pt>
                <c:pt idx="896">
                  <c:v>330.7088734963088</c:v>
                </c:pt>
                <c:pt idx="897">
                  <c:v>323.90254457420508</c:v>
                </c:pt>
                <c:pt idx="898">
                  <c:v>320.13687691504231</c:v>
                </c:pt>
                <c:pt idx="899">
                  <c:v>320.67661629470649</c:v>
                </c:pt>
                <c:pt idx="900">
                  <c:v>321.94818308980689</c:v>
                </c:pt>
                <c:pt idx="901">
                  <c:v>322.84224468090372</c:v>
                </c:pt>
                <c:pt idx="902">
                  <c:v>322.98043348331339</c:v>
                </c:pt>
                <c:pt idx="903">
                  <c:v>325.1383519342495</c:v>
                </c:pt>
                <c:pt idx="904">
                  <c:v>327.31860578214253</c:v>
                </c:pt>
                <c:pt idx="905">
                  <c:v>331.3711123662232</c:v>
                </c:pt>
                <c:pt idx="906">
                  <c:v>332.77555780272451</c:v>
                </c:pt>
                <c:pt idx="907">
                  <c:v>331.90636744569724</c:v>
                </c:pt>
                <c:pt idx="908">
                  <c:v>329.64221662168279</c:v>
                </c:pt>
                <c:pt idx="909">
                  <c:v>332.70890766334514</c:v>
                </c:pt>
                <c:pt idx="910">
                  <c:v>333.34782664023021</c:v>
                </c:pt>
                <c:pt idx="911">
                  <c:v>329.0643709301205</c:v>
                </c:pt>
                <c:pt idx="912">
                  <c:v>333.2471037551436</c:v>
                </c:pt>
                <c:pt idx="913">
                  <c:v>340.97423012043805</c:v>
                </c:pt>
                <c:pt idx="914">
                  <c:v>338.09824358700575</c:v>
                </c:pt>
                <c:pt idx="915">
                  <c:v>341.27573116676319</c:v>
                </c:pt>
                <c:pt idx="916">
                  <c:v>342.80767678526797</c:v>
                </c:pt>
                <c:pt idx="917">
                  <c:v>344.08873057469236</c:v>
                </c:pt>
                <c:pt idx="918">
                  <c:v>343.33954254255138</c:v>
                </c:pt>
                <c:pt idx="919">
                  <c:v>344.51630513303019</c:v>
                </c:pt>
                <c:pt idx="920">
                  <c:v>340.7280114066798</c:v>
                </c:pt>
                <c:pt idx="921">
                  <c:v>337.31572332186443</c:v>
                </c:pt>
                <c:pt idx="922">
                  <c:v>338.71942399116278</c:v>
                </c:pt>
                <c:pt idx="923">
                  <c:v>339.62045366264829</c:v>
                </c:pt>
                <c:pt idx="924">
                  <c:v>340.04091709892884</c:v>
                </c:pt>
                <c:pt idx="925">
                  <c:v>330.17750242888883</c:v>
                </c:pt>
                <c:pt idx="926">
                  <c:v>327.41716012763345</c:v>
                </c:pt>
                <c:pt idx="927">
                  <c:v>327.30411672026946</c:v>
                </c:pt>
                <c:pt idx="928">
                  <c:v>326.56026212954566</c:v>
                </c:pt>
                <c:pt idx="929">
                  <c:v>328.89688279693542</c:v>
                </c:pt>
                <c:pt idx="930">
                  <c:v>322.85176759370256</c:v>
                </c:pt>
                <c:pt idx="931">
                  <c:v>319.84046846718104</c:v>
                </c:pt>
                <c:pt idx="932">
                  <c:v>313.59089984378818</c:v>
                </c:pt>
                <c:pt idx="933">
                  <c:v>318.63365664553999</c:v>
                </c:pt>
                <c:pt idx="934">
                  <c:v>321.54271188941993</c:v>
                </c:pt>
                <c:pt idx="935">
                  <c:v>322.18620127644067</c:v>
                </c:pt>
                <c:pt idx="936">
                  <c:v>324.62128479299815</c:v>
                </c:pt>
                <c:pt idx="937">
                  <c:v>320.09596609659764</c:v>
                </c:pt>
                <c:pt idx="938">
                  <c:v>319.35407111165205</c:v>
                </c:pt>
                <c:pt idx="939">
                  <c:v>315.59033077538606</c:v>
                </c:pt>
                <c:pt idx="940">
                  <c:v>319.00066746016387</c:v>
                </c:pt>
                <c:pt idx="941">
                  <c:v>317.4046191785477</c:v>
                </c:pt>
                <c:pt idx="942">
                  <c:v>321.82418870127094</c:v>
                </c:pt>
                <c:pt idx="943">
                  <c:v>321.5882351161581</c:v>
                </c:pt>
                <c:pt idx="944">
                  <c:v>321.72815995169913</c:v>
                </c:pt>
                <c:pt idx="945">
                  <c:v>323.75809733969004</c:v>
                </c:pt>
                <c:pt idx="946">
                  <c:v>326.70031127266896</c:v>
                </c:pt>
                <c:pt idx="947">
                  <c:v>328.85938446671014</c:v>
                </c:pt>
                <c:pt idx="948">
                  <c:v>326.72801265986368</c:v>
                </c:pt>
                <c:pt idx="949">
                  <c:v>323.84349947796454</c:v>
                </c:pt>
                <c:pt idx="950">
                  <c:v>321.96428151630209</c:v>
                </c:pt>
                <c:pt idx="951">
                  <c:v>317.09302186216519</c:v>
                </c:pt>
                <c:pt idx="952">
                  <c:v>316.85565897912545</c:v>
                </c:pt>
                <c:pt idx="953">
                  <c:v>316.98825281068764</c:v>
                </c:pt>
                <c:pt idx="954">
                  <c:v>317.75769740187968</c:v>
                </c:pt>
                <c:pt idx="955">
                  <c:v>311.35015070265285</c:v>
                </c:pt>
                <c:pt idx="956">
                  <c:v>314.15900240899009</c:v>
                </c:pt>
                <c:pt idx="957">
                  <c:v>318.57506981964809</c:v>
                </c:pt>
                <c:pt idx="958">
                  <c:v>317.83435509383344</c:v>
                </c:pt>
                <c:pt idx="959">
                  <c:v>315.33158766310726</c:v>
                </c:pt>
                <c:pt idx="960">
                  <c:v>314.08788007251258</c:v>
                </c:pt>
                <c:pt idx="961">
                  <c:v>312.87525596681314</c:v>
                </c:pt>
                <c:pt idx="962">
                  <c:v>308.86719876152119</c:v>
                </c:pt>
                <c:pt idx="963">
                  <c:v>309.13459802073692</c:v>
                </c:pt>
                <c:pt idx="964">
                  <c:v>309.90304017424864</c:v>
                </c:pt>
                <c:pt idx="965">
                  <c:v>317.20399235159312</c:v>
                </c:pt>
                <c:pt idx="966">
                  <c:v>312.96890067091397</c:v>
                </c:pt>
                <c:pt idx="967">
                  <c:v>311.34891092858288</c:v>
                </c:pt>
                <c:pt idx="968">
                  <c:v>313.1234089215767</c:v>
                </c:pt>
                <c:pt idx="969">
                  <c:v>312.88811536354513</c:v>
                </c:pt>
                <c:pt idx="970">
                  <c:v>317.30340984109068</c:v>
                </c:pt>
                <c:pt idx="971">
                  <c:v>320.49487299074303</c:v>
                </c:pt>
                <c:pt idx="972">
                  <c:v>319.12469811293965</c:v>
                </c:pt>
                <c:pt idx="973">
                  <c:v>322.81058318688451</c:v>
                </c:pt>
                <c:pt idx="974">
                  <c:v>324.33759142780309</c:v>
                </c:pt>
                <c:pt idx="975">
                  <c:v>322.33675892969757</c:v>
                </c:pt>
                <c:pt idx="976">
                  <c:v>322.50965844183418</c:v>
                </c:pt>
                <c:pt idx="977">
                  <c:v>321.51624029007576</c:v>
                </c:pt>
                <c:pt idx="978">
                  <c:v>325.18579380883102</c:v>
                </c:pt>
                <c:pt idx="979">
                  <c:v>330.75042800696292</c:v>
                </c:pt>
                <c:pt idx="980">
                  <c:v>327.73545944546686</c:v>
                </c:pt>
                <c:pt idx="981">
                  <c:v>330.43424606628571</c:v>
                </c:pt>
                <c:pt idx="982">
                  <c:v>331.08071843412802</c:v>
                </c:pt>
                <c:pt idx="983">
                  <c:v>331.85458899659022</c:v>
                </c:pt>
                <c:pt idx="984">
                  <c:v>333.63903643763911</c:v>
                </c:pt>
                <c:pt idx="985">
                  <c:v>335.1726983126282</c:v>
                </c:pt>
                <c:pt idx="986">
                  <c:v>335.72711227008278</c:v>
                </c:pt>
                <c:pt idx="987">
                  <c:v>336.75503439229294</c:v>
                </c:pt>
                <c:pt idx="988">
                  <c:v>335.75963304568074</c:v>
                </c:pt>
                <c:pt idx="989">
                  <c:v>341.71814128468611</c:v>
                </c:pt>
                <c:pt idx="990">
                  <c:v>341.98881031963765</c:v>
                </c:pt>
                <c:pt idx="991">
                  <c:v>341.91193992507169</c:v>
                </c:pt>
                <c:pt idx="992">
                  <c:v>345.7473203175424</c:v>
                </c:pt>
                <c:pt idx="993">
                  <c:v>346.28019239522496</c:v>
                </c:pt>
                <c:pt idx="994">
                  <c:v>349.2205646424942</c:v>
                </c:pt>
                <c:pt idx="995">
                  <c:v>348.43349553681173</c:v>
                </c:pt>
                <c:pt idx="996">
                  <c:v>350.61161648094628</c:v>
                </c:pt>
                <c:pt idx="997">
                  <c:v>346.57154529059676</c:v>
                </c:pt>
                <c:pt idx="998">
                  <c:v>349.12763661776023</c:v>
                </c:pt>
                <c:pt idx="999">
                  <c:v>349.43845061357854</c:v>
                </c:pt>
                <c:pt idx="1000">
                  <c:v>348.18735225425053</c:v>
                </c:pt>
                <c:pt idx="1001">
                  <c:v>349.21899452922389</c:v>
                </c:pt>
                <c:pt idx="1002">
                  <c:v>348.47421320381352</c:v>
                </c:pt>
                <c:pt idx="1003">
                  <c:v>350.39242643424814</c:v>
                </c:pt>
                <c:pt idx="1004">
                  <c:v>350.05422853500261</c:v>
                </c:pt>
                <c:pt idx="1005">
                  <c:v>353.74699066374899</c:v>
                </c:pt>
                <c:pt idx="1006">
                  <c:v>353.25107481289967</c:v>
                </c:pt>
                <c:pt idx="1007">
                  <c:v>345.00774933236437</c:v>
                </c:pt>
                <c:pt idx="1008">
                  <c:v>345.77891100972954</c:v>
                </c:pt>
                <c:pt idx="1009">
                  <c:v>342.13091258098757</c:v>
                </c:pt>
                <c:pt idx="1010">
                  <c:v>343.53200953003125</c:v>
                </c:pt>
                <c:pt idx="1011">
                  <c:v>342.77914020626895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4-4D82-849E-8C81E6166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3727904"/>
        <c:axId val="2023729344"/>
      </c:lineChart>
      <c:dateAx>
        <c:axId val="202372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729344"/>
        <c:crosses val="autoZero"/>
        <c:auto val="1"/>
        <c:lblOffset val="100"/>
        <c:baseTimeUnit val="days"/>
        <c:majorUnit val="6"/>
        <c:majorTimeUnit val="months"/>
      </c:dateAx>
      <c:valAx>
        <c:axId val="20237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Certificate fair</a:t>
                </a:r>
                <a:r>
                  <a:rPr lang="en-US" baseline="0"/>
                  <a:t> price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724277965796767E-2"/>
              <c:y val="0.373767326783811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72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06262682506642E-2"/>
          <c:y val="4.7827027832390893E-2"/>
          <c:w val="0.91925377345446257"/>
          <c:h val="0.89599561725258514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6350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'Log-returns normality'!$G$4:$G$1014</c:f>
              <c:numCache>
                <c:formatCode>0.0000</c:formatCode>
                <c:ptCount val="1011"/>
                <c:pt idx="0">
                  <c:v>1.9080881660805966</c:v>
                </c:pt>
                <c:pt idx="1">
                  <c:v>0.27519254153474582</c:v>
                </c:pt>
                <c:pt idx="2">
                  <c:v>-0.88968087777660043</c:v>
                </c:pt>
                <c:pt idx="3">
                  <c:v>0.3834462871495749</c:v>
                </c:pt>
                <c:pt idx="4">
                  <c:v>0.48649859102248272</c:v>
                </c:pt>
                <c:pt idx="5">
                  <c:v>-0.66513489916339952</c:v>
                </c:pt>
                <c:pt idx="6">
                  <c:v>1.3163407436140777</c:v>
                </c:pt>
                <c:pt idx="7">
                  <c:v>-0.79041941303515062</c:v>
                </c:pt>
                <c:pt idx="8">
                  <c:v>-0.30453826305187254</c:v>
                </c:pt>
                <c:pt idx="9">
                  <c:v>1.3387909968141118</c:v>
                </c:pt>
                <c:pt idx="10">
                  <c:v>1.0697868011086256</c:v>
                </c:pt>
                <c:pt idx="11">
                  <c:v>-7.6526791416292372E-2</c:v>
                </c:pt>
                <c:pt idx="12">
                  <c:v>0.90141564272360641</c:v>
                </c:pt>
                <c:pt idx="13">
                  <c:v>-0.47291679092985894</c:v>
                </c:pt>
                <c:pt idx="14">
                  <c:v>2.0629502826254398</c:v>
                </c:pt>
                <c:pt idx="15">
                  <c:v>-1.232207758275359</c:v>
                </c:pt>
                <c:pt idx="16">
                  <c:v>-0.68799284606178301</c:v>
                </c:pt>
                <c:pt idx="17">
                  <c:v>1.5392533626205793</c:v>
                </c:pt>
                <c:pt idx="18">
                  <c:v>1.6561878325904211</c:v>
                </c:pt>
                <c:pt idx="19">
                  <c:v>-1.9480306960968461</c:v>
                </c:pt>
                <c:pt idx="20">
                  <c:v>-2.5296625806667479E-2</c:v>
                </c:pt>
                <c:pt idx="21">
                  <c:v>-1.7758504138140867</c:v>
                </c:pt>
                <c:pt idx="22">
                  <c:v>-2.3038054107965125</c:v>
                </c:pt>
                <c:pt idx="23">
                  <c:v>0.34006753715288218</c:v>
                </c:pt>
                <c:pt idx="24">
                  <c:v>-0.20977931389322102</c:v>
                </c:pt>
                <c:pt idx="25">
                  <c:v>1.4427630860018215</c:v>
                </c:pt>
                <c:pt idx="26">
                  <c:v>2.0795867670674704</c:v>
                </c:pt>
                <c:pt idx="27">
                  <c:v>0.75846821919935548</c:v>
                </c:pt>
                <c:pt idx="28">
                  <c:v>1.8239561758936469</c:v>
                </c:pt>
                <c:pt idx="29">
                  <c:v>-0.86327969255272841</c:v>
                </c:pt>
                <c:pt idx="30">
                  <c:v>-0.32772544049374186</c:v>
                </c:pt>
                <c:pt idx="31">
                  <c:v>-1.0518744778426077</c:v>
                </c:pt>
                <c:pt idx="32">
                  <c:v>-0.7996701347153895</c:v>
                </c:pt>
                <c:pt idx="33">
                  <c:v>1.4312738750652052</c:v>
                </c:pt>
                <c:pt idx="34">
                  <c:v>2.5345571505711928</c:v>
                </c:pt>
                <c:pt idx="35">
                  <c:v>-0.5882679432690695</c:v>
                </c:pt>
                <c:pt idx="36">
                  <c:v>8.2361847325718759E-2</c:v>
                </c:pt>
                <c:pt idx="37">
                  <c:v>-0.76107560626621018</c:v>
                </c:pt>
                <c:pt idx="38">
                  <c:v>1.0296251113398969</c:v>
                </c:pt>
                <c:pt idx="39">
                  <c:v>0.44919335439369956</c:v>
                </c:pt>
                <c:pt idx="40">
                  <c:v>-1.4871613791987641</c:v>
                </c:pt>
                <c:pt idx="41">
                  <c:v>-0.17270082161907122</c:v>
                </c:pt>
                <c:pt idx="42">
                  <c:v>1.4783321909422971</c:v>
                </c:pt>
                <c:pt idx="43">
                  <c:v>-1.0395398838656973</c:v>
                </c:pt>
                <c:pt idx="44">
                  <c:v>1.6045937073965506</c:v>
                </c:pt>
                <c:pt idx="45">
                  <c:v>1.4844817568379214</c:v>
                </c:pt>
                <c:pt idx="46">
                  <c:v>0.29786905259825608</c:v>
                </c:pt>
                <c:pt idx="47">
                  <c:v>-0.44455827824458943</c:v>
                </c:pt>
                <c:pt idx="48">
                  <c:v>0.23644921297564919</c:v>
                </c:pt>
                <c:pt idx="49">
                  <c:v>0.22198658770862004</c:v>
                </c:pt>
                <c:pt idx="50">
                  <c:v>-1.9015344090680402</c:v>
                </c:pt>
                <c:pt idx="51">
                  <c:v>0.68270753625561342</c:v>
                </c:pt>
                <c:pt idx="52">
                  <c:v>0.73223519502441026</c:v>
                </c:pt>
                <c:pt idx="53">
                  <c:v>0.23905270033306392</c:v>
                </c:pt>
                <c:pt idx="54">
                  <c:v>9.9696647784655201E-2</c:v>
                </c:pt>
                <c:pt idx="55">
                  <c:v>-1.0359848616505087</c:v>
                </c:pt>
                <c:pt idx="56">
                  <c:v>-0.79935642499265336</c:v>
                </c:pt>
                <c:pt idx="57">
                  <c:v>0.85783184089666853</c:v>
                </c:pt>
                <c:pt idx="58">
                  <c:v>-7.1076550362302565E-2</c:v>
                </c:pt>
                <c:pt idx="59">
                  <c:v>0.89891586089600439</c:v>
                </c:pt>
                <c:pt idx="60">
                  <c:v>1.0928766775655416</c:v>
                </c:pt>
                <c:pt idx="61">
                  <c:v>1.2608346664015921</c:v>
                </c:pt>
                <c:pt idx="62">
                  <c:v>9.2578851777771573E-2</c:v>
                </c:pt>
                <c:pt idx="63">
                  <c:v>0.51501851151672151</c:v>
                </c:pt>
                <c:pt idx="64">
                  <c:v>-0.54762515452682869</c:v>
                </c:pt>
                <c:pt idx="65">
                  <c:v>0.7321792024455186</c:v>
                </c:pt>
                <c:pt idx="66">
                  <c:v>-0.5458265295688951</c:v>
                </c:pt>
                <c:pt idx="67">
                  <c:v>0.95827574964014151</c:v>
                </c:pt>
                <c:pt idx="68">
                  <c:v>0.93263699954091805</c:v>
                </c:pt>
                <c:pt idx="69">
                  <c:v>1.610821270350886</c:v>
                </c:pt>
                <c:pt idx="70">
                  <c:v>-1.7907946839174591</c:v>
                </c:pt>
                <c:pt idx="71">
                  <c:v>0.93047025193860189</c:v>
                </c:pt>
                <c:pt idx="72">
                  <c:v>-1.0334690406336022</c:v>
                </c:pt>
                <c:pt idx="73">
                  <c:v>1.4613360509570776</c:v>
                </c:pt>
                <c:pt idx="74">
                  <c:v>-1.6180289907304064</c:v>
                </c:pt>
                <c:pt idx="75">
                  <c:v>0.23651355784722597</c:v>
                </c:pt>
                <c:pt idx="76">
                  <c:v>-0.38459869739602109</c:v>
                </c:pt>
                <c:pt idx="77">
                  <c:v>1.4669182807019316</c:v>
                </c:pt>
                <c:pt idx="78">
                  <c:v>0.34240362651095047</c:v>
                </c:pt>
                <c:pt idx="79">
                  <c:v>0.70003478789089191</c:v>
                </c:pt>
                <c:pt idx="80">
                  <c:v>1.1654822393272288</c:v>
                </c:pt>
                <c:pt idx="81">
                  <c:v>1.2368870126803899</c:v>
                </c:pt>
                <c:pt idx="82">
                  <c:v>0.96455336259242719</c:v>
                </c:pt>
                <c:pt idx="83">
                  <c:v>1.2772652411586594</c:v>
                </c:pt>
                <c:pt idx="84">
                  <c:v>1.053000234564849</c:v>
                </c:pt>
                <c:pt idx="85">
                  <c:v>0.4431359733851109</c:v>
                </c:pt>
                <c:pt idx="86">
                  <c:v>1.0191998284253914</c:v>
                </c:pt>
                <c:pt idx="87">
                  <c:v>2.1521533124711287</c:v>
                </c:pt>
                <c:pt idx="88">
                  <c:v>2.0101022464541245</c:v>
                </c:pt>
                <c:pt idx="89">
                  <c:v>1.7949095457984823</c:v>
                </c:pt>
                <c:pt idx="90">
                  <c:v>-0.44120273642908253</c:v>
                </c:pt>
                <c:pt idx="91">
                  <c:v>-0.52596425413949444</c:v>
                </c:pt>
                <c:pt idx="92">
                  <c:v>-1.0569526710624031</c:v>
                </c:pt>
                <c:pt idx="93">
                  <c:v>-2.0078210665838885</c:v>
                </c:pt>
                <c:pt idx="94">
                  <c:v>6.5651359843661647E-2</c:v>
                </c:pt>
                <c:pt idx="95">
                  <c:v>1.5970165922187307</c:v>
                </c:pt>
                <c:pt idx="96">
                  <c:v>2.4000363771273889</c:v>
                </c:pt>
                <c:pt idx="97">
                  <c:v>-1.7027148513950821</c:v>
                </c:pt>
                <c:pt idx="98">
                  <c:v>-2.2384507483387108</c:v>
                </c:pt>
                <c:pt idx="99">
                  <c:v>-1.4010998698681321</c:v>
                </c:pt>
                <c:pt idx="100">
                  <c:v>-0.58800150252844918</c:v>
                </c:pt>
                <c:pt idx="101">
                  <c:v>-0.87546916393370466</c:v>
                </c:pt>
                <c:pt idx="102">
                  <c:v>0</c:v>
                </c:pt>
                <c:pt idx="103">
                  <c:v>-0.29548796407534911</c:v>
                </c:pt>
                <c:pt idx="104">
                  <c:v>0.93555207629939474</c:v>
                </c:pt>
                <c:pt idx="105">
                  <c:v>-0.79028760588355118</c:v>
                </c:pt>
                <c:pt idx="106">
                  <c:v>1.4503486244975763</c:v>
                </c:pt>
                <c:pt idx="107">
                  <c:v>0.66927733182250804</c:v>
                </c:pt>
                <c:pt idx="108">
                  <c:v>9.4520801035740953E-2</c:v>
                </c:pt>
                <c:pt idx="109">
                  <c:v>0.47745565093990011</c:v>
                </c:pt>
                <c:pt idx="110">
                  <c:v>0.61539970222879881</c:v>
                </c:pt>
                <c:pt idx="111">
                  <c:v>0.24616364666135951</c:v>
                </c:pt>
                <c:pt idx="112">
                  <c:v>-0.18507502659980288</c:v>
                </c:pt>
                <c:pt idx="113">
                  <c:v>1.240144237878845</c:v>
                </c:pt>
                <c:pt idx="114">
                  <c:v>1.839955267662454</c:v>
                </c:pt>
                <c:pt idx="115">
                  <c:v>-0.3497018035538953</c:v>
                </c:pt>
                <c:pt idx="116">
                  <c:v>0.15748791028532991</c:v>
                </c:pt>
                <c:pt idx="117">
                  <c:v>-9.8135791728664722E-3</c:v>
                </c:pt>
                <c:pt idx="118">
                  <c:v>-0.46225707712433911</c:v>
                </c:pt>
                <c:pt idx="119">
                  <c:v>0.10840160246437579</c:v>
                </c:pt>
                <c:pt idx="120">
                  <c:v>0.55302409142754982</c:v>
                </c:pt>
                <c:pt idx="121">
                  <c:v>0.27522150330126455</c:v>
                </c:pt>
                <c:pt idx="122">
                  <c:v>-1.1005533147508113</c:v>
                </c:pt>
                <c:pt idx="123">
                  <c:v>2.3890524225267851</c:v>
                </c:pt>
                <c:pt idx="124">
                  <c:v>1.643216154253319</c:v>
                </c:pt>
                <c:pt idx="125">
                  <c:v>-2.7678154120613256</c:v>
                </c:pt>
                <c:pt idx="126">
                  <c:v>-1.1081509961526537</c:v>
                </c:pt>
                <c:pt idx="127">
                  <c:v>-0.77594272314746815</c:v>
                </c:pt>
                <c:pt idx="128">
                  <c:v>0.52570383657750575</c:v>
                </c:pt>
                <c:pt idx="129">
                  <c:v>0.6673710589012628</c:v>
                </c:pt>
                <c:pt idx="130">
                  <c:v>-0.55999564771822397</c:v>
                </c:pt>
                <c:pt idx="131">
                  <c:v>7.2699238488671492E-2</c:v>
                </c:pt>
                <c:pt idx="132">
                  <c:v>0.28320546390031592</c:v>
                </c:pt>
                <c:pt idx="133">
                  <c:v>0.20556612518274694</c:v>
                </c:pt>
                <c:pt idx="134">
                  <c:v>0.108825453166013</c:v>
                </c:pt>
                <c:pt idx="135">
                  <c:v>1.2565845571256156</c:v>
                </c:pt>
                <c:pt idx="136">
                  <c:v>1.4652337926855228</c:v>
                </c:pt>
                <c:pt idx="137">
                  <c:v>-1.0592769170824312</c:v>
                </c:pt>
                <c:pt idx="138">
                  <c:v>0.94474693882656635</c:v>
                </c:pt>
                <c:pt idx="139">
                  <c:v>-0.8744362305686032</c:v>
                </c:pt>
                <c:pt idx="140">
                  <c:v>0.25007954737751792</c:v>
                </c:pt>
                <c:pt idx="141">
                  <c:v>0.31182646001905823</c:v>
                </c:pt>
                <c:pt idx="142">
                  <c:v>0.24471858299322596</c:v>
                </c:pt>
                <c:pt idx="143">
                  <c:v>0.51086298073890879</c:v>
                </c:pt>
                <c:pt idx="144">
                  <c:v>0.24529454695360908</c:v>
                </c:pt>
                <c:pt idx="145">
                  <c:v>6.2271755919159996E-2</c:v>
                </c:pt>
                <c:pt idx="146">
                  <c:v>0.55119079404104809</c:v>
                </c:pt>
                <c:pt idx="147">
                  <c:v>-0.33240517246377799</c:v>
                </c:pt>
                <c:pt idx="148">
                  <c:v>-0.51907563939581636</c:v>
                </c:pt>
                <c:pt idx="149">
                  <c:v>-1.4326000838929338</c:v>
                </c:pt>
                <c:pt idx="150">
                  <c:v>1.2989516836609321</c:v>
                </c:pt>
                <c:pt idx="151">
                  <c:v>1.5557504626025889</c:v>
                </c:pt>
                <c:pt idx="152">
                  <c:v>0.37637837166553001</c:v>
                </c:pt>
                <c:pt idx="153">
                  <c:v>1.4382975373141362</c:v>
                </c:pt>
                <c:pt idx="154">
                  <c:v>0.72208041133077938</c:v>
                </c:pt>
                <c:pt idx="155">
                  <c:v>2.2134133823827193</c:v>
                </c:pt>
                <c:pt idx="156">
                  <c:v>0.75883173966442652</c:v>
                </c:pt>
                <c:pt idx="157">
                  <c:v>-0.2324876857358304</c:v>
                </c:pt>
                <c:pt idx="158">
                  <c:v>-0.70336415431110855</c:v>
                </c:pt>
                <c:pt idx="159">
                  <c:v>-2.7953133571658184E-2</c:v>
                </c:pt>
                <c:pt idx="160">
                  <c:v>-1.3486845570374735</c:v>
                </c:pt>
                <c:pt idx="161">
                  <c:v>1.3778963432935223</c:v>
                </c:pt>
                <c:pt idx="162">
                  <c:v>1.6218792240392144</c:v>
                </c:pt>
                <c:pt idx="163">
                  <c:v>-0.85901871889278869</c:v>
                </c:pt>
                <c:pt idx="164">
                  <c:v>-0.86246851428971405</c:v>
                </c:pt>
                <c:pt idx="165">
                  <c:v>-0.13223419566259556</c:v>
                </c:pt>
                <c:pt idx="166">
                  <c:v>1.0225749136954727</c:v>
                </c:pt>
                <c:pt idx="167">
                  <c:v>1.3296024541857998</c:v>
                </c:pt>
                <c:pt idx="168">
                  <c:v>0.32059516719021769</c:v>
                </c:pt>
                <c:pt idx="169">
                  <c:v>0.84970892373868867</c:v>
                </c:pt>
                <c:pt idx="170">
                  <c:v>-0.7742831312756282</c:v>
                </c:pt>
                <c:pt idx="171">
                  <c:v>0.72985930342769523</c:v>
                </c:pt>
                <c:pt idx="172">
                  <c:v>0.52851858433214938</c:v>
                </c:pt>
                <c:pt idx="173">
                  <c:v>0.24624929251947561</c:v>
                </c:pt>
                <c:pt idx="174">
                  <c:v>1.289763983720845</c:v>
                </c:pt>
                <c:pt idx="175">
                  <c:v>1.1799043048988731</c:v>
                </c:pt>
                <c:pt idx="176">
                  <c:v>-0.12036802853035915</c:v>
                </c:pt>
                <c:pt idx="177">
                  <c:v>2.2770745431665156</c:v>
                </c:pt>
                <c:pt idx="178">
                  <c:v>-1.4652337926855223</c:v>
                </c:pt>
                <c:pt idx="179">
                  <c:v>2.057236714351482</c:v>
                </c:pt>
                <c:pt idx="180">
                  <c:v>-1.9452500916248627</c:v>
                </c:pt>
                <c:pt idx="181">
                  <c:v>-0.52613389371207975</c:v>
                </c:pt>
                <c:pt idx="182">
                  <c:v>-0.33578557415599025</c:v>
                </c:pt>
                <c:pt idx="183">
                  <c:v>1.6554853438349768</c:v>
                </c:pt>
                <c:pt idx="184">
                  <c:v>-0.16133967470718241</c:v>
                </c:pt>
                <c:pt idx="185">
                  <c:v>2.1358989485417395</c:v>
                </c:pt>
                <c:pt idx="186">
                  <c:v>-0.65836591766056451</c:v>
                </c:pt>
                <c:pt idx="187">
                  <c:v>1.6900446256285271</c:v>
                </c:pt>
                <c:pt idx="188">
                  <c:v>0.79940032302665165</c:v>
                </c:pt>
                <c:pt idx="189">
                  <c:v>-0.36960230672370054</c:v>
                </c:pt>
                <c:pt idx="190">
                  <c:v>-2.0774631743824488</c:v>
                </c:pt>
                <c:pt idx="191">
                  <c:v>3.2342767542843971</c:v>
                </c:pt>
                <c:pt idx="192">
                  <c:v>3.2339282596090375</c:v>
                </c:pt>
                <c:pt idx="193">
                  <c:v>1.9802338170260187</c:v>
                </c:pt>
                <c:pt idx="194">
                  <c:v>-0.40672425187136374</c:v>
                </c:pt>
                <c:pt idx="195">
                  <c:v>-0.51140338170561594</c:v>
                </c:pt>
                <c:pt idx="196">
                  <c:v>-0.81346602086270015</c:v>
                </c:pt>
                <c:pt idx="197">
                  <c:v>2.0237338570258232</c:v>
                </c:pt>
                <c:pt idx="198">
                  <c:v>0</c:v>
                </c:pt>
                <c:pt idx="199">
                  <c:v>-0.51415610074453411</c:v>
                </c:pt>
                <c:pt idx="200">
                  <c:v>0.13329753568443398</c:v>
                </c:pt>
                <c:pt idx="201">
                  <c:v>3.2499049431889415E-2</c:v>
                </c:pt>
                <c:pt idx="202">
                  <c:v>-0.55739750256365439</c:v>
                </c:pt>
                <c:pt idx="203">
                  <c:v>-0.78167441644280278</c:v>
                </c:pt>
                <c:pt idx="204">
                  <c:v>-0.50878264592119848</c:v>
                </c:pt>
                <c:pt idx="205">
                  <c:v>6.6914054718249877E-2</c:v>
                </c:pt>
                <c:pt idx="206">
                  <c:v>1.2537362477444258</c:v>
                </c:pt>
                <c:pt idx="207">
                  <c:v>-4.6765623346877814E-3</c:v>
                </c:pt>
                <c:pt idx="208">
                  <c:v>-0.47628271728332305</c:v>
                </c:pt>
                <c:pt idx="209">
                  <c:v>-0.95831243171632197</c:v>
                </c:pt>
                <c:pt idx="210">
                  <c:v>-0.30508734998133991</c:v>
                </c:pt>
                <c:pt idx="211">
                  <c:v>-0.23559107456914447</c:v>
                </c:pt>
                <c:pt idx="212">
                  <c:v>0.3656271619755922</c:v>
                </c:pt>
                <c:pt idx="213">
                  <c:v>0.99538536817708834</c:v>
                </c:pt>
                <c:pt idx="214">
                  <c:v>0.74219800412846282</c:v>
                </c:pt>
                <c:pt idx="215">
                  <c:v>1.3734966886312283</c:v>
                </c:pt>
                <c:pt idx="216">
                  <c:v>2.6195327623367306</c:v>
                </c:pt>
                <c:pt idx="217">
                  <c:v>-0.32612141693284497</c:v>
                </c:pt>
                <c:pt idx="218">
                  <c:v>-0.82862966322136955</c:v>
                </c:pt>
                <c:pt idx="219">
                  <c:v>-1.3161273187220168</c:v>
                </c:pt>
                <c:pt idx="220">
                  <c:v>-0.48053499016671708</c:v>
                </c:pt>
                <c:pt idx="221">
                  <c:v>2.2175976469615719</c:v>
                </c:pt>
                <c:pt idx="222">
                  <c:v>-1.0248161669331242</c:v>
                </c:pt>
                <c:pt idx="223">
                  <c:v>2.3448343829991174</c:v>
                </c:pt>
                <c:pt idx="224">
                  <c:v>3.22252787144952</c:v>
                </c:pt>
                <c:pt idx="225">
                  <c:v>3.2221636096445012</c:v>
                </c:pt>
                <c:pt idx="226">
                  <c:v>-0.19603089134145149</c:v>
                </c:pt>
                <c:pt idx="227">
                  <c:v>-0.5196373987887255</c:v>
                </c:pt>
                <c:pt idx="228">
                  <c:v>2.2411068623210503E-2</c:v>
                </c:pt>
                <c:pt idx="229">
                  <c:v>-1.718652042386718</c:v>
                </c:pt>
                <c:pt idx="230">
                  <c:v>2.8889619207715263E-2</c:v>
                </c:pt>
                <c:pt idx="231">
                  <c:v>0.70506589290002375</c:v>
                </c:pt>
                <c:pt idx="232">
                  <c:v>0.80237455274766423</c:v>
                </c:pt>
                <c:pt idx="233">
                  <c:v>-1.7753781121071788</c:v>
                </c:pt>
                <c:pt idx="234">
                  <c:v>-0.88326820714661103</c:v>
                </c:pt>
                <c:pt idx="235">
                  <c:v>0.27978928186983187</c:v>
                </c:pt>
                <c:pt idx="236">
                  <c:v>0.46229335010917783</c:v>
                </c:pt>
                <c:pt idx="237">
                  <c:v>-0.4864967810002227</c:v>
                </c:pt>
                <c:pt idx="238">
                  <c:v>0.64925933830746085</c:v>
                </c:pt>
                <c:pt idx="239">
                  <c:v>1.6214447979327506</c:v>
                </c:pt>
                <c:pt idx="240">
                  <c:v>0.17317202437634022</c:v>
                </c:pt>
                <c:pt idx="241">
                  <c:v>-1.1487735935665166</c:v>
                </c:pt>
                <c:pt idx="242">
                  <c:v>0.72763009643815513</c:v>
                </c:pt>
                <c:pt idx="243">
                  <c:v>0.24560297850839824</c:v>
                </c:pt>
                <c:pt idx="244">
                  <c:v>-0.7129445791375334</c:v>
                </c:pt>
                <c:pt idx="245">
                  <c:v>0.58664634011710148</c:v>
                </c:pt>
                <c:pt idx="246">
                  <c:v>3.2772248072927362E-2</c:v>
                </c:pt>
                <c:pt idx="247">
                  <c:v>-0.33594678650512377</c:v>
                </c:pt>
                <c:pt idx="248">
                  <c:v>2.2855521569011485</c:v>
                </c:pt>
                <c:pt idx="249">
                  <c:v>-0.86960841829914381</c:v>
                </c:pt>
                <c:pt idx="250">
                  <c:v>-1.4173754269456822</c:v>
                </c:pt>
                <c:pt idx="251">
                  <c:v>0.2996112732317005</c:v>
                </c:pt>
                <c:pt idx="252">
                  <c:v>-1.2477538553513243</c:v>
                </c:pt>
                <c:pt idx="253">
                  <c:v>-1.2542186772533845</c:v>
                </c:pt>
                <c:pt idx="254">
                  <c:v>-0.54579806196912395</c:v>
                </c:pt>
                <c:pt idx="255">
                  <c:v>-0.73180808385961749</c:v>
                </c:pt>
                <c:pt idx="256">
                  <c:v>0.97451413455041314</c:v>
                </c:pt>
                <c:pt idx="257">
                  <c:v>-0.68706393418043121</c:v>
                </c:pt>
                <c:pt idx="258">
                  <c:v>-2.8794207820270832</c:v>
                </c:pt>
                <c:pt idx="259">
                  <c:v>-0.97186639201561209</c:v>
                </c:pt>
                <c:pt idx="260">
                  <c:v>-0.49702072835532241</c:v>
                </c:pt>
                <c:pt idx="261">
                  <c:v>-2.5121443279304616</c:v>
                </c:pt>
                <c:pt idx="262">
                  <c:v>-1.6065906621664734</c:v>
                </c:pt>
                <c:pt idx="263">
                  <c:v>1.3558915079963063</c:v>
                </c:pt>
                <c:pt idx="264">
                  <c:v>0.84593257057242854</c:v>
                </c:pt>
                <c:pt idx="265">
                  <c:v>-1.7405103915644435</c:v>
                </c:pt>
                <c:pt idx="266">
                  <c:v>-1.5133083909854028</c:v>
                </c:pt>
                <c:pt idx="267">
                  <c:v>-1.2807860728135996</c:v>
                </c:pt>
                <c:pt idx="268">
                  <c:v>2.0638603866032539</c:v>
                </c:pt>
                <c:pt idx="269">
                  <c:v>-1.3948112142813629</c:v>
                </c:pt>
                <c:pt idx="270">
                  <c:v>1.4307683171292824</c:v>
                </c:pt>
                <c:pt idx="271">
                  <c:v>-1.0688547260934644</c:v>
                </c:pt>
                <c:pt idx="272">
                  <c:v>-7.4691612622267617E-2</c:v>
                </c:pt>
                <c:pt idx="273">
                  <c:v>0.19309640402333295</c:v>
                </c:pt>
                <c:pt idx="274">
                  <c:v>-0.1881663263148127</c:v>
                </c:pt>
                <c:pt idx="275">
                  <c:v>0.83051087820540004</c:v>
                </c:pt>
                <c:pt idx="276">
                  <c:v>-0.18521395431146812</c:v>
                </c:pt>
                <c:pt idx="277">
                  <c:v>1.1453997623719323</c:v>
                </c:pt>
                <c:pt idx="278">
                  <c:v>-1.9795956977865721</c:v>
                </c:pt>
                <c:pt idx="279">
                  <c:v>-2.5035600336567549</c:v>
                </c:pt>
                <c:pt idx="280">
                  <c:v>-1.1363408192553905</c:v>
                </c:pt>
                <c:pt idx="281">
                  <c:v>0.51457603516899697</c:v>
                </c:pt>
                <c:pt idx="282">
                  <c:v>-0.84800808066421995</c:v>
                </c:pt>
                <c:pt idx="283">
                  <c:v>-0.60477324925346432</c:v>
                </c:pt>
                <c:pt idx="284">
                  <c:v>-0.89644759877099311</c:v>
                </c:pt>
                <c:pt idx="285">
                  <c:v>-0.15075968518764507</c:v>
                </c:pt>
                <c:pt idx="286">
                  <c:v>0.469628177421753</c:v>
                </c:pt>
                <c:pt idx="287">
                  <c:v>-0.68102392231089881</c:v>
                </c:pt>
                <c:pt idx="288">
                  <c:v>-1.1230628833875851</c:v>
                </c:pt>
                <c:pt idx="289">
                  <c:v>0.22583514688830389</c:v>
                </c:pt>
                <c:pt idx="290">
                  <c:v>-8.3535441645797431E-2</c:v>
                </c:pt>
                <c:pt idx="291">
                  <c:v>0.15554854165287088</c:v>
                </c:pt>
                <c:pt idx="292">
                  <c:v>0.25370711631626752</c:v>
                </c:pt>
                <c:pt idx="293">
                  <c:v>-0.43776052611111987</c:v>
                </c:pt>
                <c:pt idx="294">
                  <c:v>0.43264599876575788</c:v>
                </c:pt>
                <c:pt idx="295">
                  <c:v>0.13166231194793687</c:v>
                </c:pt>
                <c:pt idx="296">
                  <c:v>-1.1360298878920996</c:v>
                </c:pt>
                <c:pt idx="297">
                  <c:v>-1.3649495483854179</c:v>
                </c:pt>
                <c:pt idx="298">
                  <c:v>0.93608658098661501</c:v>
                </c:pt>
                <c:pt idx="299">
                  <c:v>-0.36529978289567383</c:v>
                </c:pt>
                <c:pt idx="300">
                  <c:v>-0.93418015536675203</c:v>
                </c:pt>
                <c:pt idx="301">
                  <c:v>0.78510097828920311</c:v>
                </c:pt>
                <c:pt idx="302">
                  <c:v>-1.0915401820963415</c:v>
                </c:pt>
                <c:pt idx="303">
                  <c:v>1.3254309764951933</c:v>
                </c:pt>
                <c:pt idx="304">
                  <c:v>0.50255693528482281</c:v>
                </c:pt>
                <c:pt idx="305">
                  <c:v>-0.71059198626124898</c:v>
                </c:pt>
                <c:pt idx="306">
                  <c:v>-1.7623262904596069</c:v>
                </c:pt>
                <c:pt idx="307">
                  <c:v>0.3018268114453409</c:v>
                </c:pt>
                <c:pt idx="308">
                  <c:v>0.56744406681840831</c:v>
                </c:pt>
                <c:pt idx="309">
                  <c:v>1.4211586067764665</c:v>
                </c:pt>
                <c:pt idx="310">
                  <c:v>0.67336789737563985</c:v>
                </c:pt>
                <c:pt idx="311">
                  <c:v>1.4395314709384563</c:v>
                </c:pt>
                <c:pt idx="312">
                  <c:v>0.63121952724232322</c:v>
                </c:pt>
                <c:pt idx="313">
                  <c:v>-1.3435835416713415</c:v>
                </c:pt>
                <c:pt idx="314">
                  <c:v>0.93167123555812814</c:v>
                </c:pt>
                <c:pt idx="315">
                  <c:v>0.86599253984357893</c:v>
                </c:pt>
                <c:pt idx="316">
                  <c:v>1.6770884866424871</c:v>
                </c:pt>
                <c:pt idx="317">
                  <c:v>-0.51902056885398196</c:v>
                </c:pt>
                <c:pt idx="318">
                  <c:v>0.26719141040571587</c:v>
                </c:pt>
                <c:pt idx="319">
                  <c:v>-1.0382945440811788</c:v>
                </c:pt>
                <c:pt idx="320">
                  <c:v>2.0949048676858011</c:v>
                </c:pt>
                <c:pt idx="321">
                  <c:v>1.0809707052088779</c:v>
                </c:pt>
                <c:pt idx="322">
                  <c:v>-3.2748457092882523E-2</c:v>
                </c:pt>
                <c:pt idx="323">
                  <c:v>-0.60518190203400191</c:v>
                </c:pt>
                <c:pt idx="324">
                  <c:v>-2.6838479227514336</c:v>
                </c:pt>
                <c:pt idx="325">
                  <c:v>1.5881832925617605</c:v>
                </c:pt>
                <c:pt idx="326">
                  <c:v>1.2176482664316035</c:v>
                </c:pt>
                <c:pt idx="327">
                  <c:v>-0.44484364838051949</c:v>
                </c:pt>
                <c:pt idx="328">
                  <c:v>2.0901623195687402</c:v>
                </c:pt>
                <c:pt idx="329">
                  <c:v>-0.58049096519466592</c:v>
                </c:pt>
                <c:pt idx="330">
                  <c:v>-0.29885406759621336</c:v>
                </c:pt>
                <c:pt idx="331">
                  <c:v>-1.0983336495201352</c:v>
                </c:pt>
                <c:pt idx="332">
                  <c:v>1.4761201712516969</c:v>
                </c:pt>
                <c:pt idx="333">
                  <c:v>-1.3546903798395178</c:v>
                </c:pt>
                <c:pt idx="334">
                  <c:v>0.41520595834154378</c:v>
                </c:pt>
                <c:pt idx="335">
                  <c:v>0.50872250479078185</c:v>
                </c:pt>
                <c:pt idx="336">
                  <c:v>-0.52014435877958065</c:v>
                </c:pt>
                <c:pt idx="337">
                  <c:v>-1.3607569696417243</c:v>
                </c:pt>
                <c:pt idx="338">
                  <c:v>-2.676956838244827</c:v>
                </c:pt>
                <c:pt idx="339">
                  <c:v>0.67683302061681228</c:v>
                </c:pt>
                <c:pt idx="340">
                  <c:v>-0.26068321550072227</c:v>
                </c:pt>
                <c:pt idx="341">
                  <c:v>0.11812306362506199</c:v>
                </c:pt>
                <c:pt idx="342">
                  <c:v>-1.4154019690331212</c:v>
                </c:pt>
                <c:pt idx="343">
                  <c:v>-0.66275882235750538</c:v>
                </c:pt>
                <c:pt idx="344">
                  <c:v>0.56626390613962341</c:v>
                </c:pt>
                <c:pt idx="345">
                  <c:v>1.6419488707482022</c:v>
                </c:pt>
                <c:pt idx="346">
                  <c:v>1.3628419377465026</c:v>
                </c:pt>
                <c:pt idx="347">
                  <c:v>-1.2070584403867846</c:v>
                </c:pt>
                <c:pt idx="348">
                  <c:v>0.84756235002608271</c:v>
                </c:pt>
                <c:pt idx="349">
                  <c:v>-3.9768179016396829E-2</c:v>
                </c:pt>
                <c:pt idx="350">
                  <c:v>-0.33614373290401039</c:v>
                </c:pt>
                <c:pt idx="351">
                  <c:v>0.67210767389286852</c:v>
                </c:pt>
                <c:pt idx="352">
                  <c:v>-0.25766999025651044</c:v>
                </c:pt>
                <c:pt idx="353">
                  <c:v>-1.8640831358516594</c:v>
                </c:pt>
                <c:pt idx="354">
                  <c:v>-0.99834388712804023</c:v>
                </c:pt>
                <c:pt idx="355">
                  <c:v>4.3956567630413806E-2</c:v>
                </c:pt>
                <c:pt idx="356">
                  <c:v>3.1695565319614687</c:v>
                </c:pt>
                <c:pt idx="357">
                  <c:v>-1.1672256225779603</c:v>
                </c:pt>
                <c:pt idx="358">
                  <c:v>2.2739182280196499</c:v>
                </c:pt>
                <c:pt idx="359">
                  <c:v>-0.19930452482857758</c:v>
                </c:pt>
                <c:pt idx="360">
                  <c:v>-0.41179245578840612</c:v>
                </c:pt>
                <c:pt idx="361">
                  <c:v>-1.5110754421113992</c:v>
                </c:pt>
                <c:pt idx="362">
                  <c:v>1.6906216295848984</c:v>
                </c:pt>
                <c:pt idx="363">
                  <c:v>0.34931631439235716</c:v>
                </c:pt>
                <c:pt idx="364">
                  <c:v>-0.19493926525270228</c:v>
                </c:pt>
                <c:pt idx="365">
                  <c:v>1.6418591610684159</c:v>
                </c:pt>
                <c:pt idx="366">
                  <c:v>1.3085179969580218</c:v>
                </c:pt>
                <c:pt idx="367">
                  <c:v>-1.4483631035644098</c:v>
                </c:pt>
                <c:pt idx="368">
                  <c:v>-1.1569852599908348</c:v>
                </c:pt>
                <c:pt idx="369">
                  <c:v>0.19448723164429624</c:v>
                </c:pt>
                <c:pt idx="370">
                  <c:v>0.49677918696788043</c:v>
                </c:pt>
                <c:pt idx="371">
                  <c:v>-0.38743053747326189</c:v>
                </c:pt>
                <c:pt idx="372">
                  <c:v>0.99278698975791924</c:v>
                </c:pt>
                <c:pt idx="373">
                  <c:v>-0.15184353428158329</c:v>
                </c:pt>
                <c:pt idx="374">
                  <c:v>1.0435291298908727</c:v>
                </c:pt>
                <c:pt idx="375">
                  <c:v>-0.54852228269809788</c:v>
                </c:pt>
                <c:pt idx="376">
                  <c:v>0.80015318941910885</c:v>
                </c:pt>
                <c:pt idx="377">
                  <c:v>-0.29894209573408526</c:v>
                </c:pt>
                <c:pt idx="378">
                  <c:v>-1.785072209195649</c:v>
                </c:pt>
                <c:pt idx="379">
                  <c:v>1.8683818811982664</c:v>
                </c:pt>
                <c:pt idx="380">
                  <c:v>3.1586925052292179</c:v>
                </c:pt>
                <c:pt idx="381">
                  <c:v>-0.83878975356433472</c:v>
                </c:pt>
                <c:pt idx="382">
                  <c:v>0.23733019886822951</c:v>
                </c:pt>
                <c:pt idx="383">
                  <c:v>1.8432903851578462</c:v>
                </c:pt>
                <c:pt idx="384">
                  <c:v>1.1340387132642862</c:v>
                </c:pt>
                <c:pt idx="385">
                  <c:v>-2.3745178832011802</c:v>
                </c:pt>
                <c:pt idx="386">
                  <c:v>-0.49245178300119546</c:v>
                </c:pt>
                <c:pt idx="387">
                  <c:v>-2.05308739162873</c:v>
                </c:pt>
                <c:pt idx="388">
                  <c:v>-0.32764754320955869</c:v>
                </c:pt>
                <c:pt idx="389">
                  <c:v>-0.57645351461407923</c:v>
                </c:pt>
                <c:pt idx="390">
                  <c:v>-1.1591947484370571</c:v>
                </c:pt>
                <c:pt idx="391">
                  <c:v>-1.7954587131451039</c:v>
                </c:pt>
                <c:pt idx="392">
                  <c:v>0.25376527984958153</c:v>
                </c:pt>
                <c:pt idx="393">
                  <c:v>0.56628889094952051</c:v>
                </c:pt>
                <c:pt idx="394">
                  <c:v>0.59861037022100871</c:v>
                </c:pt>
                <c:pt idx="395">
                  <c:v>0.37700642366016796</c:v>
                </c:pt>
                <c:pt idx="396">
                  <c:v>1.3595140927944007</c:v>
                </c:pt>
                <c:pt idx="397">
                  <c:v>0.32616479686348954</c:v>
                </c:pt>
                <c:pt idx="398">
                  <c:v>0.18090299316304523</c:v>
                </c:pt>
                <c:pt idx="399">
                  <c:v>1.3568256942493508</c:v>
                </c:pt>
                <c:pt idx="400">
                  <c:v>1.3356325840486503</c:v>
                </c:pt>
                <c:pt idx="401">
                  <c:v>1.5291409393251389</c:v>
                </c:pt>
                <c:pt idx="402">
                  <c:v>-2.0430155065354496</c:v>
                </c:pt>
                <c:pt idx="403">
                  <c:v>0.24356751559462358</c:v>
                </c:pt>
                <c:pt idx="404">
                  <c:v>1.923911056485105</c:v>
                </c:pt>
                <c:pt idx="405">
                  <c:v>-0.29587344334876298</c:v>
                </c:pt>
                <c:pt idx="406">
                  <c:v>0.89910818022619243</c:v>
                </c:pt>
                <c:pt idx="407">
                  <c:v>-0.77431975889888249</c:v>
                </c:pt>
                <c:pt idx="408">
                  <c:v>0.18393682146639379</c:v>
                </c:pt>
                <c:pt idx="409">
                  <c:v>0.8175376148901794</c:v>
                </c:pt>
                <c:pt idx="410">
                  <c:v>-3.1444675721300674</c:v>
                </c:pt>
                <c:pt idx="411">
                  <c:v>-0.19124540330606488</c:v>
                </c:pt>
                <c:pt idx="412">
                  <c:v>2.8064963977480715</c:v>
                </c:pt>
                <c:pt idx="413">
                  <c:v>0.82442344718857785</c:v>
                </c:pt>
                <c:pt idx="414">
                  <c:v>-0.85304411456655804</c:v>
                </c:pt>
                <c:pt idx="415">
                  <c:v>-7.7885085913470625E-2</c:v>
                </c:pt>
                <c:pt idx="416">
                  <c:v>0.15651099650430358</c:v>
                </c:pt>
                <c:pt idx="417">
                  <c:v>-1.94157516192347</c:v>
                </c:pt>
                <c:pt idx="418">
                  <c:v>0.32698897678525729</c:v>
                </c:pt>
                <c:pt idx="419">
                  <c:v>-0.3612595817333103</c:v>
                </c:pt>
                <c:pt idx="420">
                  <c:v>-0.20934444656898035</c:v>
                </c:pt>
                <c:pt idx="421">
                  <c:v>0.70140412655091222</c:v>
                </c:pt>
                <c:pt idx="422">
                  <c:v>-0.57489098760759128</c:v>
                </c:pt>
                <c:pt idx="423">
                  <c:v>-0.86679485474768614</c:v>
                </c:pt>
                <c:pt idx="424">
                  <c:v>-0.59228061931321618</c:v>
                </c:pt>
                <c:pt idx="425">
                  <c:v>0.388086234563711</c:v>
                </c:pt>
                <c:pt idx="426">
                  <c:v>-8.1501999194431962E-2</c:v>
                </c:pt>
                <c:pt idx="427">
                  <c:v>9.2413060551723908E-2</c:v>
                </c:pt>
                <c:pt idx="428">
                  <c:v>-0.15105619228822229</c:v>
                </c:pt>
                <c:pt idx="429">
                  <c:v>0.48574529290938046</c:v>
                </c:pt>
                <c:pt idx="430">
                  <c:v>0.73392436493840285</c:v>
                </c:pt>
                <c:pt idx="431">
                  <c:v>0.48755924498926767</c:v>
                </c:pt>
                <c:pt idx="432">
                  <c:v>-1.4386169990406925</c:v>
                </c:pt>
                <c:pt idx="433">
                  <c:v>0.52888415670292488</c:v>
                </c:pt>
                <c:pt idx="434">
                  <c:v>-1.4873777198885747</c:v>
                </c:pt>
                <c:pt idx="435">
                  <c:v>-0.77936643695415586</c:v>
                </c:pt>
                <c:pt idx="436">
                  <c:v>1.5403368703267721</c:v>
                </c:pt>
                <c:pt idx="437">
                  <c:v>-0.89445192801533813</c:v>
                </c:pt>
                <c:pt idx="438">
                  <c:v>0.83602407154859704</c:v>
                </c:pt>
                <c:pt idx="439">
                  <c:v>-0.16952384856926506</c:v>
                </c:pt>
                <c:pt idx="440">
                  <c:v>0.24836386459631696</c:v>
                </c:pt>
                <c:pt idx="441">
                  <c:v>-0.74231792017358056</c:v>
                </c:pt>
                <c:pt idx="442">
                  <c:v>1.6272185685816871</c:v>
                </c:pt>
                <c:pt idx="443">
                  <c:v>-0.67172220361887236</c:v>
                </c:pt>
                <c:pt idx="444">
                  <c:v>0.84099143321776026</c:v>
                </c:pt>
                <c:pt idx="445">
                  <c:v>1.5323272653617421</c:v>
                </c:pt>
                <c:pt idx="446">
                  <c:v>-3.9939207551734579E-2</c:v>
                </c:pt>
                <c:pt idx="447">
                  <c:v>0.13597129730345422</c:v>
                </c:pt>
                <c:pt idx="448">
                  <c:v>2.6166015353110126</c:v>
                </c:pt>
                <c:pt idx="449">
                  <c:v>-1.4227650696032639</c:v>
                </c:pt>
                <c:pt idx="450">
                  <c:v>0.60190544942081303</c:v>
                </c:pt>
                <c:pt idx="451">
                  <c:v>1.3074161110421483</c:v>
                </c:pt>
                <c:pt idx="452">
                  <c:v>-1.7078912152358261</c:v>
                </c:pt>
                <c:pt idx="453">
                  <c:v>0.24732140014756335</c:v>
                </c:pt>
                <c:pt idx="454">
                  <c:v>0.57996390554079735</c:v>
                </c:pt>
                <c:pt idx="455">
                  <c:v>-1.6327671160354806</c:v>
                </c:pt>
                <c:pt idx="456">
                  <c:v>-0.14047046287405621</c:v>
                </c:pt>
                <c:pt idx="457">
                  <c:v>-0.23982062884148006</c:v>
                </c:pt>
                <c:pt idx="458">
                  <c:v>-1.1470614166004001</c:v>
                </c:pt>
                <c:pt idx="459">
                  <c:v>1.7019320015868404</c:v>
                </c:pt>
                <c:pt idx="460">
                  <c:v>-1.3089165689957991</c:v>
                </c:pt>
                <c:pt idx="461">
                  <c:v>0.49585034734745331</c:v>
                </c:pt>
                <c:pt idx="462">
                  <c:v>1.8799911093223483</c:v>
                </c:pt>
                <c:pt idx="463">
                  <c:v>0.39173304049174434</c:v>
                </c:pt>
                <c:pt idx="464">
                  <c:v>1.5294916964999001</c:v>
                </c:pt>
                <c:pt idx="465">
                  <c:v>-0.27664685643549236</c:v>
                </c:pt>
                <c:pt idx="466">
                  <c:v>0.59982352520853277</c:v>
                </c:pt>
                <c:pt idx="467">
                  <c:v>0.73654834280753323</c:v>
                </c:pt>
                <c:pt idx="468">
                  <c:v>0.54785169617948737</c:v>
                </c:pt>
                <c:pt idx="469">
                  <c:v>1.6033559585331363</c:v>
                </c:pt>
                <c:pt idx="470">
                  <c:v>-0.85289895374011271</c:v>
                </c:pt>
                <c:pt idx="471">
                  <c:v>-2.1509330874603001</c:v>
                </c:pt>
                <c:pt idx="472">
                  <c:v>1.5369552544493159</c:v>
                </c:pt>
                <c:pt idx="473">
                  <c:v>-1.6521056707538453</c:v>
                </c:pt>
                <c:pt idx="474">
                  <c:v>2.8010682252946579E-2</c:v>
                </c:pt>
                <c:pt idx="475">
                  <c:v>1.614849532326339</c:v>
                </c:pt>
                <c:pt idx="476">
                  <c:v>-1.2102884598560792</c:v>
                </c:pt>
                <c:pt idx="477">
                  <c:v>-1.792619989696971</c:v>
                </c:pt>
                <c:pt idx="478">
                  <c:v>2.4801365353843141</c:v>
                </c:pt>
                <c:pt idx="479">
                  <c:v>0.2645535807261295</c:v>
                </c:pt>
                <c:pt idx="480">
                  <c:v>-1.4852543502657063</c:v>
                </c:pt>
                <c:pt idx="481">
                  <c:v>0.74757428351879496</c:v>
                </c:pt>
                <c:pt idx="482">
                  <c:v>2.3864216423774032</c:v>
                </c:pt>
                <c:pt idx="483">
                  <c:v>0.91926965553118356</c:v>
                </c:pt>
                <c:pt idx="484">
                  <c:v>-0.46314036692508825</c:v>
                </c:pt>
                <c:pt idx="485">
                  <c:v>0.59292411401910716</c:v>
                </c:pt>
                <c:pt idx="486">
                  <c:v>-0.43334809214695025</c:v>
                </c:pt>
                <c:pt idx="487">
                  <c:v>0.19984340533928033</c:v>
                </c:pt>
                <c:pt idx="488">
                  <c:v>2.0521718553582415</c:v>
                </c:pt>
                <c:pt idx="489">
                  <c:v>-0.12759759694213535</c:v>
                </c:pt>
                <c:pt idx="490">
                  <c:v>-3.3684675963226149E-2</c:v>
                </c:pt>
                <c:pt idx="491">
                  <c:v>0.76506847774858489</c:v>
                </c:pt>
                <c:pt idx="492">
                  <c:v>-0.13077442233099063</c:v>
                </c:pt>
                <c:pt idx="493">
                  <c:v>0.3326715339749608</c:v>
                </c:pt>
                <c:pt idx="494">
                  <c:v>-0.94951299112331877</c:v>
                </c:pt>
                <c:pt idx="495">
                  <c:v>-0.46023320813537794</c:v>
                </c:pt>
                <c:pt idx="496">
                  <c:v>0.64574177406695776</c:v>
                </c:pt>
                <c:pt idx="497">
                  <c:v>-1.0084685636871573</c:v>
                </c:pt>
                <c:pt idx="498">
                  <c:v>-1.9069256629400726</c:v>
                </c:pt>
                <c:pt idx="499">
                  <c:v>1.8490324651688852</c:v>
                </c:pt>
                <c:pt idx="500">
                  <c:v>-1.4797377445097413</c:v>
                </c:pt>
                <c:pt idx="501">
                  <c:v>1.2018755085585537</c:v>
                </c:pt>
                <c:pt idx="502">
                  <c:v>-0.92378318010780913</c:v>
                </c:pt>
                <c:pt idx="503">
                  <c:v>-0.7940516655504849</c:v>
                </c:pt>
                <c:pt idx="504">
                  <c:v>0.24977501675273581</c:v>
                </c:pt>
                <c:pt idx="505">
                  <c:v>-1.7010542198831811</c:v>
                </c:pt>
                <c:pt idx="506">
                  <c:v>0.25591068743363948</c:v>
                </c:pt>
                <c:pt idx="507">
                  <c:v>-0.83667054924137252</c:v>
                </c:pt>
                <c:pt idx="508">
                  <c:v>-0.23640131953579749</c:v>
                </c:pt>
                <c:pt idx="509">
                  <c:v>-0.1377496896718271</c:v>
                </c:pt>
                <c:pt idx="510">
                  <c:v>0.19638175292057714</c:v>
                </c:pt>
                <c:pt idx="511">
                  <c:v>-0.74876310661490864</c:v>
                </c:pt>
                <c:pt idx="512">
                  <c:v>0.44085408278596294</c:v>
                </c:pt>
                <c:pt idx="513">
                  <c:v>1.2735829864831834</c:v>
                </c:pt>
                <c:pt idx="514">
                  <c:v>-0.47638121247696114</c:v>
                </c:pt>
                <c:pt idx="515">
                  <c:v>1.5259748460509803</c:v>
                </c:pt>
                <c:pt idx="516">
                  <c:v>0.81662736084860543</c:v>
                </c:pt>
                <c:pt idx="517">
                  <c:v>-0.59988482573232105</c:v>
                </c:pt>
                <c:pt idx="518">
                  <c:v>0.39107694016049055</c:v>
                </c:pt>
                <c:pt idx="519">
                  <c:v>-0.95529033391081941</c:v>
                </c:pt>
                <c:pt idx="520">
                  <c:v>1.0733909952747034</c:v>
                </c:pt>
                <c:pt idx="521">
                  <c:v>-7.6734271642472009E-3</c:v>
                </c:pt>
                <c:pt idx="522">
                  <c:v>-1.0177569906751973</c:v>
                </c:pt>
                <c:pt idx="523">
                  <c:v>-0.13135839008862346</c:v>
                </c:pt>
                <c:pt idx="524">
                  <c:v>0.1968530886166904</c:v>
                </c:pt>
                <c:pt idx="525">
                  <c:v>-0.2474929473426479</c:v>
                </c:pt>
                <c:pt idx="526">
                  <c:v>0.50082421028038904</c:v>
                </c:pt>
                <c:pt idx="527">
                  <c:v>1.1914650367865398</c:v>
                </c:pt>
                <c:pt idx="528">
                  <c:v>-0.21972291581857983</c:v>
                </c:pt>
                <c:pt idx="529">
                  <c:v>0.3254859982428755</c:v>
                </c:pt>
                <c:pt idx="530">
                  <c:v>-0.5901448310542311</c:v>
                </c:pt>
                <c:pt idx="531">
                  <c:v>0.6324645998107391</c:v>
                </c:pt>
                <c:pt idx="532">
                  <c:v>-0.21622801032117883</c:v>
                </c:pt>
                <c:pt idx="533">
                  <c:v>0.62909219041974118</c:v>
                </c:pt>
                <c:pt idx="534">
                  <c:v>1.8749714909194541</c:v>
                </c:pt>
                <c:pt idx="535">
                  <c:v>-0.75962463125652824</c:v>
                </c:pt>
                <c:pt idx="536">
                  <c:v>1.1909219910820952</c:v>
                </c:pt>
                <c:pt idx="537">
                  <c:v>0.15664145916639832</c:v>
                </c:pt>
                <c:pt idx="538">
                  <c:v>1.0405224238938573</c:v>
                </c:pt>
                <c:pt idx="539">
                  <c:v>0.77462831308244828</c:v>
                </c:pt>
                <c:pt idx="540">
                  <c:v>-1.6256037814243409</c:v>
                </c:pt>
                <c:pt idx="541">
                  <c:v>0.63484131452856218</c:v>
                </c:pt>
                <c:pt idx="542">
                  <c:v>0.77709925546173086</c:v>
                </c:pt>
                <c:pt idx="543">
                  <c:v>-0.24064656116152083</c:v>
                </c:pt>
                <c:pt idx="544">
                  <c:v>-0.89563136415697631</c:v>
                </c:pt>
                <c:pt idx="545">
                  <c:v>0.64109767073045665</c:v>
                </c:pt>
                <c:pt idx="546">
                  <c:v>-0.41011658091158198</c:v>
                </c:pt>
                <c:pt idx="547">
                  <c:v>-0.12185072386611295</c:v>
                </c:pt>
                <c:pt idx="548">
                  <c:v>-1.1542928433515633</c:v>
                </c:pt>
                <c:pt idx="549">
                  <c:v>2.7217611060365621</c:v>
                </c:pt>
                <c:pt idx="550">
                  <c:v>1.0905110932469588</c:v>
                </c:pt>
                <c:pt idx="551">
                  <c:v>1.4872207336857848</c:v>
                </c:pt>
                <c:pt idx="552">
                  <c:v>1.6333447303741109</c:v>
                </c:pt>
                <c:pt idx="553">
                  <c:v>0.88208793220253712</c:v>
                </c:pt>
                <c:pt idx="554">
                  <c:v>0.39983520444526782</c:v>
                </c:pt>
                <c:pt idx="555">
                  <c:v>0.879028238629044</c:v>
                </c:pt>
                <c:pt idx="556">
                  <c:v>-4.4086862467961188E-2</c:v>
                </c:pt>
                <c:pt idx="557">
                  <c:v>-0.28253535673639157</c:v>
                </c:pt>
                <c:pt idx="558">
                  <c:v>1.606483258658405</c:v>
                </c:pt>
                <c:pt idx="559">
                  <c:v>-0.76429701220682134</c:v>
                </c:pt>
                <c:pt idx="560">
                  <c:v>-1.9154717186792212</c:v>
                </c:pt>
                <c:pt idx="561">
                  <c:v>1.7907505531699297</c:v>
                </c:pt>
                <c:pt idx="562">
                  <c:v>-1.2019093184454894</c:v>
                </c:pt>
                <c:pt idx="563">
                  <c:v>-1.6214987666117326</c:v>
                </c:pt>
                <c:pt idx="564">
                  <c:v>0.6276986921484895</c:v>
                </c:pt>
                <c:pt idx="565">
                  <c:v>0.74684529491770857</c:v>
                </c:pt>
                <c:pt idx="566">
                  <c:v>-0.6104359895356346</c:v>
                </c:pt>
                <c:pt idx="567">
                  <c:v>0.56831687902389783</c:v>
                </c:pt>
                <c:pt idx="568">
                  <c:v>0.6135641403899057</c:v>
                </c:pt>
                <c:pt idx="569">
                  <c:v>-0.38043854153327572</c:v>
                </c:pt>
                <c:pt idx="570">
                  <c:v>0.70149653338909812</c:v>
                </c:pt>
                <c:pt idx="571">
                  <c:v>1.7026351723061632</c:v>
                </c:pt>
                <c:pt idx="572">
                  <c:v>0.52571126125085965</c:v>
                </c:pt>
                <c:pt idx="573">
                  <c:v>1.4134132683376526</c:v>
                </c:pt>
                <c:pt idx="574">
                  <c:v>-0.4507442126153593</c:v>
                </c:pt>
                <c:pt idx="575">
                  <c:v>-1.9007142612879084</c:v>
                </c:pt>
                <c:pt idx="576">
                  <c:v>-0.15621688355331803</c:v>
                </c:pt>
                <c:pt idx="577">
                  <c:v>2.0623911950817608</c:v>
                </c:pt>
                <c:pt idx="578">
                  <c:v>-0.58792596691580223</c:v>
                </c:pt>
                <c:pt idx="579">
                  <c:v>0.53843353776110714</c:v>
                </c:pt>
                <c:pt idx="580">
                  <c:v>0.16946711792877209</c:v>
                </c:pt>
                <c:pt idx="581">
                  <c:v>1.8287180271207175</c:v>
                </c:pt>
                <c:pt idx="582">
                  <c:v>-0.57331184542699831</c:v>
                </c:pt>
                <c:pt idx="583">
                  <c:v>0.5237286441942145</c:v>
                </c:pt>
                <c:pt idx="584">
                  <c:v>-2.1068705083640671</c:v>
                </c:pt>
                <c:pt idx="585">
                  <c:v>0.74256269872979475</c:v>
                </c:pt>
                <c:pt idx="586">
                  <c:v>1.535317399015135</c:v>
                </c:pt>
                <c:pt idx="587">
                  <c:v>-1.9640154356936896</c:v>
                </c:pt>
                <c:pt idx="588">
                  <c:v>2.3030399445897807</c:v>
                </c:pt>
                <c:pt idx="589">
                  <c:v>7.4316819719657659E-2</c:v>
                </c:pt>
                <c:pt idx="590">
                  <c:v>-0.14338548195616935</c:v>
                </c:pt>
                <c:pt idx="591">
                  <c:v>-0.88053153678467488</c:v>
                </c:pt>
                <c:pt idx="592">
                  <c:v>-0.65397720505587309</c:v>
                </c:pt>
                <c:pt idx="593">
                  <c:v>0.71262707202436892</c:v>
                </c:pt>
                <c:pt idx="594">
                  <c:v>0.26142473019384821</c:v>
                </c:pt>
                <c:pt idx="595">
                  <c:v>-1.310863612968896</c:v>
                </c:pt>
                <c:pt idx="596">
                  <c:v>-0.66127848742038342</c:v>
                </c:pt>
                <c:pt idx="597">
                  <c:v>-0.43405127404218763</c:v>
                </c:pt>
                <c:pt idx="598">
                  <c:v>0.3338419987322287</c:v>
                </c:pt>
                <c:pt idx="599">
                  <c:v>2.683685655228214</c:v>
                </c:pt>
                <c:pt idx="600">
                  <c:v>0.35494908204806469</c:v>
                </c:pt>
                <c:pt idx="601">
                  <c:v>-2.0903611962432427</c:v>
                </c:pt>
                <c:pt idx="602">
                  <c:v>-2.1471060335886789</c:v>
                </c:pt>
                <c:pt idx="603">
                  <c:v>-1.0332849071767904</c:v>
                </c:pt>
                <c:pt idx="604">
                  <c:v>-1.8038611845705759</c:v>
                </c:pt>
                <c:pt idx="605">
                  <c:v>2.1441645500306787</c:v>
                </c:pt>
                <c:pt idx="606">
                  <c:v>-0.99750691597449226</c:v>
                </c:pt>
                <c:pt idx="607">
                  <c:v>0.26682492761213733</c:v>
                </c:pt>
                <c:pt idx="608">
                  <c:v>0.34245311034697423</c:v>
                </c:pt>
                <c:pt idx="609">
                  <c:v>1.6595007712313918</c:v>
                </c:pt>
                <c:pt idx="610">
                  <c:v>-0.70421842552848357</c:v>
                </c:pt>
                <c:pt idx="611">
                  <c:v>3.0233414397391534</c:v>
                </c:pt>
                <c:pt idx="612">
                  <c:v>-0.78307348613989947</c:v>
                </c:pt>
                <c:pt idx="613">
                  <c:v>1.5017339621866073</c:v>
                </c:pt>
                <c:pt idx="614">
                  <c:v>0.21634945115728019</c:v>
                </c:pt>
                <c:pt idx="615">
                  <c:v>0.4065433193341661</c:v>
                </c:pt>
                <c:pt idx="616">
                  <c:v>-1.0667694670487959</c:v>
                </c:pt>
                <c:pt idx="617">
                  <c:v>0.30028550215720129</c:v>
                </c:pt>
                <c:pt idx="618">
                  <c:v>-1.6739135911443028</c:v>
                </c:pt>
                <c:pt idx="619">
                  <c:v>-2.0201546663717473</c:v>
                </c:pt>
                <c:pt idx="620">
                  <c:v>-0.75947187453277609</c:v>
                </c:pt>
                <c:pt idx="621">
                  <c:v>1.0700087179328284</c:v>
                </c:pt>
                <c:pt idx="622">
                  <c:v>-1.1394902931153916</c:v>
                </c:pt>
                <c:pt idx="623">
                  <c:v>-1.1256604311733487</c:v>
                </c:pt>
                <c:pt idx="624">
                  <c:v>1.0314590939212447</c:v>
                </c:pt>
                <c:pt idx="625">
                  <c:v>-1.4295377219752627</c:v>
                </c:pt>
                <c:pt idx="626">
                  <c:v>0.14372923370582419</c:v>
                </c:pt>
                <c:pt idx="627">
                  <c:v>-0.55231994692162678</c:v>
                </c:pt>
                <c:pt idx="628">
                  <c:v>-0.4608466692041242</c:v>
                </c:pt>
                <c:pt idx="629">
                  <c:v>0.64997742134344505</c:v>
                </c:pt>
                <c:pt idx="630">
                  <c:v>3.2901319146580524E-2</c:v>
                </c:pt>
                <c:pt idx="631">
                  <c:v>0.34652610591142008</c:v>
                </c:pt>
                <c:pt idx="632">
                  <c:v>-0.24039199259025804</c:v>
                </c:pt>
                <c:pt idx="633">
                  <c:v>-0.25814332442089505</c:v>
                </c:pt>
                <c:pt idx="634">
                  <c:v>-0.31077961230526868</c:v>
                </c:pt>
                <c:pt idx="635">
                  <c:v>-0.89707133936802796</c:v>
                </c:pt>
                <c:pt idx="636">
                  <c:v>-1.0923787332283448</c:v>
                </c:pt>
                <c:pt idx="637">
                  <c:v>-0.47653982842185316</c:v>
                </c:pt>
                <c:pt idx="638">
                  <c:v>0.45171469454753255</c:v>
                </c:pt>
                <c:pt idx="639">
                  <c:v>0.18637520202420951</c:v>
                </c:pt>
                <c:pt idx="640">
                  <c:v>-0.64301304796988956</c:v>
                </c:pt>
                <c:pt idx="641">
                  <c:v>-9.4988042943078999E-2</c:v>
                </c:pt>
                <c:pt idx="642">
                  <c:v>-6.7982634458021732E-2</c:v>
                </c:pt>
                <c:pt idx="643">
                  <c:v>-0.95480975560393888</c:v>
                </c:pt>
                <c:pt idx="644">
                  <c:v>-1.6409035466817572</c:v>
                </c:pt>
                <c:pt idx="645">
                  <c:v>-0.63209866978530316</c:v>
                </c:pt>
                <c:pt idx="646">
                  <c:v>-0.68097009848626955</c:v>
                </c:pt>
                <c:pt idx="647">
                  <c:v>0.43703231573002682</c:v>
                </c:pt>
                <c:pt idx="648">
                  <c:v>-0.60873557223804475</c:v>
                </c:pt>
                <c:pt idx="649">
                  <c:v>-0.61481934370919233</c:v>
                </c:pt>
                <c:pt idx="650">
                  <c:v>-0.3470791512640779</c:v>
                </c:pt>
                <c:pt idx="651">
                  <c:v>-0.28584087488116566</c:v>
                </c:pt>
                <c:pt idx="652">
                  <c:v>-0.60801807272749064</c:v>
                </c:pt>
                <c:pt idx="653">
                  <c:v>1.1674795558276245</c:v>
                </c:pt>
                <c:pt idx="654">
                  <c:v>0</c:v>
                </c:pt>
                <c:pt idx="655">
                  <c:v>-0.81876351939832004</c:v>
                </c:pt>
                <c:pt idx="656">
                  <c:v>-0.54067386656388239</c:v>
                </c:pt>
                <c:pt idx="657">
                  <c:v>-4.6041922299509909E-2</c:v>
                </c:pt>
                <c:pt idx="658">
                  <c:v>0.47929603100585033</c:v>
                </c:pt>
                <c:pt idx="659">
                  <c:v>-1.157277284947438</c:v>
                </c:pt>
                <c:pt idx="660">
                  <c:v>-1.5443353108514808</c:v>
                </c:pt>
                <c:pt idx="661">
                  <c:v>0.98860356181746667</c:v>
                </c:pt>
                <c:pt idx="662">
                  <c:v>-0.82434752799532796</c:v>
                </c:pt>
                <c:pt idx="663">
                  <c:v>-0.36445637933812741</c:v>
                </c:pt>
                <c:pt idx="664">
                  <c:v>0.30820667707167848</c:v>
                </c:pt>
                <c:pt idx="665">
                  <c:v>-0.74916588986173605</c:v>
                </c:pt>
                <c:pt idx="666">
                  <c:v>-0.2122858191823587</c:v>
                </c:pt>
                <c:pt idx="667">
                  <c:v>-0.47241877331589183</c:v>
                </c:pt>
                <c:pt idx="668">
                  <c:v>-8.0474271392557098E-2</c:v>
                </c:pt>
                <c:pt idx="669">
                  <c:v>0.35549041783953067</c:v>
                </c:pt>
                <c:pt idx="670">
                  <c:v>-0.55672898533725723</c:v>
                </c:pt>
                <c:pt idx="671">
                  <c:v>-0.17412820694522405</c:v>
                </c:pt>
                <c:pt idx="672">
                  <c:v>0.59533072946235421</c:v>
                </c:pt>
                <c:pt idx="673">
                  <c:v>-0.16388397172250396</c:v>
                </c:pt>
                <c:pt idx="674">
                  <c:v>-0.15684003505073729</c:v>
                </c:pt>
                <c:pt idx="675">
                  <c:v>-0.43482359604577697</c:v>
                </c:pt>
                <c:pt idx="676">
                  <c:v>0.51583429266319736</c:v>
                </c:pt>
                <c:pt idx="677">
                  <c:v>0.37241909593755118</c:v>
                </c:pt>
                <c:pt idx="678">
                  <c:v>0.35348653213721004</c:v>
                </c:pt>
                <c:pt idx="679">
                  <c:v>0.50801078016561885</c:v>
                </c:pt>
                <c:pt idx="680">
                  <c:v>-1.291949532969076</c:v>
                </c:pt>
                <c:pt idx="681">
                  <c:v>1.0495188288631807</c:v>
                </c:pt>
                <c:pt idx="682">
                  <c:v>-2.4276364603770038</c:v>
                </c:pt>
                <c:pt idx="683">
                  <c:v>-0.77900696863207908</c:v>
                </c:pt>
                <c:pt idx="684">
                  <c:v>-0.47746993758037798</c:v>
                </c:pt>
                <c:pt idx="685">
                  <c:v>-1.7345412918023047</c:v>
                </c:pt>
                <c:pt idx="686">
                  <c:v>1.5811394607140774</c:v>
                </c:pt>
                <c:pt idx="687">
                  <c:v>-0.31051041645100474</c:v>
                </c:pt>
                <c:pt idx="688">
                  <c:v>1.4121875789061642</c:v>
                </c:pt>
                <c:pt idx="689">
                  <c:v>-0.44643991863994009</c:v>
                </c:pt>
                <c:pt idx="690">
                  <c:v>-0.94277814534509907</c:v>
                </c:pt>
                <c:pt idx="691">
                  <c:v>0.32276265170151064</c:v>
                </c:pt>
                <c:pt idx="692">
                  <c:v>0.28676185661170051</c:v>
                </c:pt>
                <c:pt idx="693">
                  <c:v>-1.3239050188418979</c:v>
                </c:pt>
                <c:pt idx="694">
                  <c:v>-1.1996278338535955</c:v>
                </c:pt>
                <c:pt idx="695">
                  <c:v>-1.6861227866871684</c:v>
                </c:pt>
                <c:pt idx="696">
                  <c:v>1.9270912905061222</c:v>
                </c:pt>
                <c:pt idx="697">
                  <c:v>-1.4635677050562896</c:v>
                </c:pt>
                <c:pt idx="698">
                  <c:v>-2.0381638810689928</c:v>
                </c:pt>
                <c:pt idx="699">
                  <c:v>-1.4839563055132738</c:v>
                </c:pt>
                <c:pt idx="700">
                  <c:v>2.4182050590069577E-2</c:v>
                </c:pt>
                <c:pt idx="701">
                  <c:v>-1.1701627405517676</c:v>
                </c:pt>
                <c:pt idx="702">
                  <c:v>0.88040347126406204</c:v>
                </c:pt>
                <c:pt idx="703">
                  <c:v>-1.1193590042232009</c:v>
                </c:pt>
                <c:pt idx="704">
                  <c:v>1.2852725230032394</c:v>
                </c:pt>
                <c:pt idx="705">
                  <c:v>-0.4262377117174157</c:v>
                </c:pt>
                <c:pt idx="706">
                  <c:v>-0.80131239024794321</c:v>
                </c:pt>
                <c:pt idx="707">
                  <c:v>0.29702507113846377</c:v>
                </c:pt>
                <c:pt idx="708">
                  <c:v>2.3976272054786669</c:v>
                </c:pt>
                <c:pt idx="709">
                  <c:v>0.34274795917089373</c:v>
                </c:pt>
                <c:pt idx="710">
                  <c:v>-1.4181527293518637</c:v>
                </c:pt>
                <c:pt idx="711">
                  <c:v>-8.7844837895871677E-2</c:v>
                </c:pt>
                <c:pt idx="712">
                  <c:v>-0.80979118342744538</c:v>
                </c:pt>
                <c:pt idx="713">
                  <c:v>-0.40168011177531726</c:v>
                </c:pt>
                <c:pt idx="714">
                  <c:v>0.80490340929427939</c:v>
                </c:pt>
                <c:pt idx="715">
                  <c:v>0.11457274496518366</c:v>
                </c:pt>
                <c:pt idx="716">
                  <c:v>-0.50499930797097514</c:v>
                </c:pt>
                <c:pt idx="717">
                  <c:v>-1.1060439822271597</c:v>
                </c:pt>
                <c:pt idx="718">
                  <c:v>0.51851992323179874</c:v>
                </c:pt>
                <c:pt idx="719">
                  <c:v>1.4251647299356727</c:v>
                </c:pt>
                <c:pt idx="720">
                  <c:v>1.892538688286628</c:v>
                </c:pt>
                <c:pt idx="721">
                  <c:v>0.46095960578469525</c:v>
                </c:pt>
                <c:pt idx="722">
                  <c:v>0.22745596826762388</c:v>
                </c:pt>
                <c:pt idx="723">
                  <c:v>-4.3517989348128309E-3</c:v>
                </c:pt>
                <c:pt idx="724">
                  <c:v>-0.97208059922720946</c:v>
                </c:pt>
                <c:pt idx="725">
                  <c:v>-0.39099058408120951</c:v>
                </c:pt>
                <c:pt idx="726">
                  <c:v>-0.57556050840588235</c:v>
                </c:pt>
                <c:pt idx="727">
                  <c:v>4.4130922726963069E-3</c:v>
                </c:pt>
                <c:pt idx="728">
                  <c:v>-1.7042241311854875</c:v>
                </c:pt>
                <c:pt idx="729">
                  <c:v>-1.4308183956063962</c:v>
                </c:pt>
                <c:pt idx="730">
                  <c:v>-1.5075388328763462</c:v>
                </c:pt>
                <c:pt idx="731">
                  <c:v>-0.39982459482787625</c:v>
                </c:pt>
                <c:pt idx="732">
                  <c:v>0.36747914027175366</c:v>
                </c:pt>
                <c:pt idx="733">
                  <c:v>1.2877249460740903</c:v>
                </c:pt>
                <c:pt idx="734">
                  <c:v>-1.6572302931614789</c:v>
                </c:pt>
                <c:pt idx="735">
                  <c:v>5.906724129737885E-2</c:v>
                </c:pt>
                <c:pt idx="736">
                  <c:v>0.15558057628845295</c:v>
                </c:pt>
                <c:pt idx="737">
                  <c:v>-0.56364948714748409</c:v>
                </c:pt>
                <c:pt idx="738">
                  <c:v>1.7265468174903638</c:v>
                </c:pt>
                <c:pt idx="739">
                  <c:v>-0.7640239988886659</c:v>
                </c:pt>
                <c:pt idx="740">
                  <c:v>1.0388102595357047</c:v>
                </c:pt>
                <c:pt idx="741">
                  <c:v>-0.16318805563086286</c:v>
                </c:pt>
                <c:pt idx="742">
                  <c:v>0.36183930415908783</c:v>
                </c:pt>
                <c:pt idx="743">
                  <c:v>1.1686682630736236</c:v>
                </c:pt>
                <c:pt idx="744">
                  <c:v>-0.52009659045831846</c:v>
                </c:pt>
                <c:pt idx="745">
                  <c:v>-0.43245117102884956</c:v>
                </c:pt>
                <c:pt idx="746">
                  <c:v>1.2815515655446006</c:v>
                </c:pt>
                <c:pt idx="747">
                  <c:v>0.80563290730518677</c:v>
                </c:pt>
                <c:pt idx="748">
                  <c:v>0</c:v>
                </c:pt>
                <c:pt idx="749">
                  <c:v>-4.7836599898194694E-3</c:v>
                </c:pt>
                <c:pt idx="750">
                  <c:v>0.82396105692860211</c:v>
                </c:pt>
                <c:pt idx="751">
                  <c:v>-2.4104528980603043E-2</c:v>
                </c:pt>
                <c:pt idx="752">
                  <c:v>-0.8880434593699138</c:v>
                </c:pt>
                <c:pt idx="753">
                  <c:v>-0.31098246312905314</c:v>
                </c:pt>
                <c:pt idx="754">
                  <c:v>-4.8786433043091666E-2</c:v>
                </c:pt>
                <c:pt idx="755">
                  <c:v>1.2617708616359868</c:v>
                </c:pt>
                <c:pt idx="756">
                  <c:v>-1.3517022399306602</c:v>
                </c:pt>
                <c:pt idx="757">
                  <c:v>-1.1551439180615326</c:v>
                </c:pt>
                <c:pt idx="758">
                  <c:v>-0.65902234029280427</c:v>
                </c:pt>
                <c:pt idx="759">
                  <c:v>0.77138934208115728</c:v>
                </c:pt>
                <c:pt idx="760">
                  <c:v>-1.6467881707750844</c:v>
                </c:pt>
                <c:pt idx="761">
                  <c:v>0.1865671818365193</c:v>
                </c:pt>
                <c:pt idx="762">
                  <c:v>1.8790258485517719</c:v>
                </c:pt>
                <c:pt idx="763">
                  <c:v>-0.77301056343595909</c:v>
                </c:pt>
                <c:pt idx="764">
                  <c:v>-0.36300762245245255</c:v>
                </c:pt>
                <c:pt idx="765">
                  <c:v>0.45885058892578906</c:v>
                </c:pt>
                <c:pt idx="766">
                  <c:v>-1.1139372153566887</c:v>
                </c:pt>
                <c:pt idx="767">
                  <c:v>-0.27568907788165609</c:v>
                </c:pt>
                <c:pt idx="768">
                  <c:v>-0.39143834850697584</c:v>
                </c:pt>
                <c:pt idx="769">
                  <c:v>-0.78256211253135077</c:v>
                </c:pt>
                <c:pt idx="770">
                  <c:v>0.49832177652705717</c:v>
                </c:pt>
                <c:pt idx="771">
                  <c:v>-0.8342028832782431</c:v>
                </c:pt>
                <c:pt idx="772">
                  <c:v>1.2218685980168553</c:v>
                </c:pt>
                <c:pt idx="773">
                  <c:v>-1.1975495231961011</c:v>
                </c:pt>
                <c:pt idx="774">
                  <c:v>-0.36772249053531109</c:v>
                </c:pt>
                <c:pt idx="775">
                  <c:v>2.1745878324055816</c:v>
                </c:pt>
                <c:pt idx="776">
                  <c:v>0.66448026047347863</c:v>
                </c:pt>
                <c:pt idx="777">
                  <c:v>-0.75755413079371614</c:v>
                </c:pt>
                <c:pt idx="778">
                  <c:v>-1.1021734638776648</c:v>
                </c:pt>
                <c:pt idx="779">
                  <c:v>-0.37023567614683328</c:v>
                </c:pt>
                <c:pt idx="780">
                  <c:v>0.29730486698344905</c:v>
                </c:pt>
                <c:pt idx="781">
                  <c:v>2.4825799812705847</c:v>
                </c:pt>
                <c:pt idx="782">
                  <c:v>0.18716867530769016</c:v>
                </c:pt>
                <c:pt idx="783">
                  <c:v>-0.13786023618425697</c:v>
                </c:pt>
                <c:pt idx="784">
                  <c:v>-0.42065255570026222</c:v>
                </c:pt>
                <c:pt idx="785">
                  <c:v>-0.67448975019608193</c:v>
                </c:pt>
                <c:pt idx="786">
                  <c:v>0.64334540539291696</c:v>
                </c:pt>
                <c:pt idx="787">
                  <c:v>0.98242024394392158</c:v>
                </c:pt>
                <c:pt idx="788">
                  <c:v>-1.0746952060603738</c:v>
                </c:pt>
                <c:pt idx="789">
                  <c:v>1.770904544170151</c:v>
                </c:pt>
                <c:pt idx="790">
                  <c:v>0.40802146172664311</c:v>
                </c:pt>
                <c:pt idx="791">
                  <c:v>1.0462306709663451</c:v>
                </c:pt>
                <c:pt idx="792">
                  <c:v>-0.18999242232264982</c:v>
                </c:pt>
                <c:pt idx="793">
                  <c:v>1.6629108847864833</c:v>
                </c:pt>
                <c:pt idx="794">
                  <c:v>-2.1411981209720183</c:v>
                </c:pt>
                <c:pt idx="795">
                  <c:v>-0.34931631439235716</c:v>
                </c:pt>
                <c:pt idx="796">
                  <c:v>0.35721583463458467</c:v>
                </c:pt>
                <c:pt idx="797">
                  <c:v>1.2527948569847795</c:v>
                </c:pt>
                <c:pt idx="798">
                  <c:v>8.2470846494834632E-2</c:v>
                </c:pt>
                <c:pt idx="799">
                  <c:v>0.19634566344900817</c:v>
                </c:pt>
                <c:pt idx="800">
                  <c:v>-1.1880034298687541E-2</c:v>
                </c:pt>
                <c:pt idx="801">
                  <c:v>-2.8227138814289341</c:v>
                </c:pt>
                <c:pt idx="802">
                  <c:v>1.0131159414358857</c:v>
                </c:pt>
                <c:pt idx="803">
                  <c:v>-2.8196442083372126</c:v>
                </c:pt>
                <c:pt idx="804">
                  <c:v>-0.75662366000623671</c:v>
                </c:pt>
                <c:pt idx="805">
                  <c:v>-0.11585559297454832</c:v>
                </c:pt>
                <c:pt idx="806">
                  <c:v>-0.11027015979463987</c:v>
                </c:pt>
                <c:pt idx="807">
                  <c:v>-0.24194403388010158</c:v>
                </c:pt>
                <c:pt idx="808">
                  <c:v>-2.8118263903977088</c:v>
                </c:pt>
                <c:pt idx="809">
                  <c:v>-0.95103982747526594</c:v>
                </c:pt>
                <c:pt idx="810">
                  <c:v>1.6719845780263733</c:v>
                </c:pt>
                <c:pt idx="811">
                  <c:v>-0.78066423680623365</c:v>
                </c:pt>
                <c:pt idx="812">
                  <c:v>1.8430162827108805</c:v>
                </c:pt>
                <c:pt idx="813">
                  <c:v>-1.0627864893327448</c:v>
                </c:pt>
                <c:pt idx="814">
                  <c:v>0.60806071213673907</c:v>
                </c:pt>
                <c:pt idx="815">
                  <c:v>0.91109580240120258</c:v>
                </c:pt>
                <c:pt idx="816">
                  <c:v>1.0989385465531389</c:v>
                </c:pt>
                <c:pt idx="817">
                  <c:v>0.43309128532936098</c:v>
                </c:pt>
                <c:pt idx="818">
                  <c:v>1.0025828453137493</c:v>
                </c:pt>
                <c:pt idx="819">
                  <c:v>0.73302748399360329</c:v>
                </c:pt>
                <c:pt idx="820">
                  <c:v>-1.3124084986655224E-2</c:v>
                </c:pt>
                <c:pt idx="821">
                  <c:v>-1.8222236820625262</c:v>
                </c:pt>
                <c:pt idx="822">
                  <c:v>0.20026946614337329</c:v>
                </c:pt>
                <c:pt idx="823">
                  <c:v>0.86270829170769914</c:v>
                </c:pt>
                <c:pt idx="824">
                  <c:v>-0.54917158807170596</c:v>
                </c:pt>
                <c:pt idx="825">
                  <c:v>0.64102663774828483</c:v>
                </c:pt>
                <c:pt idx="826">
                  <c:v>2.7818257479417423</c:v>
                </c:pt>
                <c:pt idx="827">
                  <c:v>2.0435891966590288E-2</c:v>
                </c:pt>
                <c:pt idx="828">
                  <c:v>1.1082367974767202</c:v>
                </c:pt>
                <c:pt idx="829">
                  <c:v>-0.9208229763683794</c:v>
                </c:pt>
                <c:pt idx="830">
                  <c:v>0.6529133301812885</c:v>
                </c:pt>
                <c:pt idx="831">
                  <c:v>-0.89231853509408654</c:v>
                </c:pt>
                <c:pt idx="832">
                  <c:v>1.4770404135445574</c:v>
                </c:pt>
                <c:pt idx="833">
                  <c:v>-0.14840586476748666</c:v>
                </c:pt>
                <c:pt idx="834">
                  <c:v>0.85992477887400132</c:v>
                </c:pt>
                <c:pt idx="835">
                  <c:v>-0.54576530860183348</c:v>
                </c:pt>
                <c:pt idx="836">
                  <c:v>-1.386106828078115</c:v>
                </c:pt>
                <c:pt idx="837">
                  <c:v>0.69268740145079499</c:v>
                </c:pt>
                <c:pt idx="838">
                  <c:v>0.17475560144772001</c:v>
                </c:pt>
                <c:pt idx="839">
                  <c:v>0.47649617710193592</c:v>
                </c:pt>
                <c:pt idx="840">
                  <c:v>-0.94427480044251921</c:v>
                </c:pt>
                <c:pt idx="841">
                  <c:v>0.35374577840516497</c:v>
                </c:pt>
                <c:pt idx="842">
                  <c:v>-8.9110512533631878E-2</c:v>
                </c:pt>
                <c:pt idx="843">
                  <c:v>-0.29517900048864582</c:v>
                </c:pt>
                <c:pt idx="844">
                  <c:v>0.30485178090187781</c:v>
                </c:pt>
                <c:pt idx="845">
                  <c:v>1.4374068989875215</c:v>
                </c:pt>
                <c:pt idx="846">
                  <c:v>-0.72791329088164469</c:v>
                </c:pt>
                <c:pt idx="847">
                  <c:v>0.45037644782509495</c:v>
                </c:pt>
                <c:pt idx="848">
                  <c:v>-1.0891820347766696</c:v>
                </c:pt>
                <c:pt idx="849">
                  <c:v>0.67448975019608193</c:v>
                </c:pt>
                <c:pt idx="850">
                  <c:v>1.3796258848044789</c:v>
                </c:pt>
                <c:pt idx="851">
                  <c:v>-0.89881726938591577</c:v>
                </c:pt>
                <c:pt idx="852">
                  <c:v>2.0138512106921258</c:v>
                </c:pt>
                <c:pt idx="853">
                  <c:v>-0.89008970303971746</c:v>
                </c:pt>
                <c:pt idx="854">
                  <c:v>-0.73069060913176265</c:v>
                </c:pt>
                <c:pt idx="855">
                  <c:v>-1.808602238312397</c:v>
                </c:pt>
                <c:pt idx="856">
                  <c:v>0.22837485122790599</c:v>
                </c:pt>
                <c:pt idx="857">
                  <c:v>-0.78055386503921675</c:v>
                </c:pt>
                <c:pt idx="858">
                  <c:v>-0.68999699285878247</c:v>
                </c:pt>
                <c:pt idx="859">
                  <c:v>-0.3623302397358818</c:v>
                </c:pt>
                <c:pt idx="860">
                  <c:v>0.46436800923791016</c:v>
                </c:pt>
                <c:pt idx="861">
                  <c:v>-4.178929781645381E-2</c:v>
                </c:pt>
                <c:pt idx="862">
                  <c:v>-0.82495705371481631</c:v>
                </c:pt>
                <c:pt idx="863">
                  <c:v>0.16159902949079583</c:v>
                </c:pt>
                <c:pt idx="864">
                  <c:v>1.0526160311762163</c:v>
                </c:pt>
                <c:pt idx="865">
                  <c:v>-0.37793423152141137</c:v>
                </c:pt>
                <c:pt idx="866">
                  <c:v>-1.5664582328127947</c:v>
                </c:pt>
                <c:pt idx="867">
                  <c:v>-4.3531596811680034E-2</c:v>
                </c:pt>
                <c:pt idx="868">
                  <c:v>0.74785859476330196</c:v>
                </c:pt>
                <c:pt idx="869">
                  <c:v>-0.38912578694909339</c:v>
                </c:pt>
                <c:pt idx="870">
                  <c:v>-0.60361552178034428</c:v>
                </c:pt>
                <c:pt idx="871">
                  <c:v>-0.68577160797782633</c:v>
                </c:pt>
                <c:pt idx="872">
                  <c:v>0.75002871590541009</c:v>
                </c:pt>
                <c:pt idx="873">
                  <c:v>-0.30433909253411306</c:v>
                </c:pt>
                <c:pt idx="874">
                  <c:v>0.91982496789328505</c:v>
                </c:pt>
                <c:pt idx="875">
                  <c:v>-0.28968292086529401</c:v>
                </c:pt>
                <c:pt idx="876">
                  <c:v>-0.24377199946208913</c:v>
                </c:pt>
                <c:pt idx="877">
                  <c:v>0.99261928625351847</c:v>
                </c:pt>
                <c:pt idx="878">
                  <c:v>1.3166083906955401</c:v>
                </c:pt>
                <c:pt idx="879">
                  <c:v>1.5820578547093553</c:v>
                </c:pt>
                <c:pt idx="880">
                  <c:v>0.47668311776307903</c:v>
                </c:pt>
                <c:pt idx="881">
                  <c:v>-1.0364333894937898</c:v>
                </c:pt>
                <c:pt idx="882">
                  <c:v>-0.19555147996535108</c:v>
                </c:pt>
                <c:pt idx="883">
                  <c:v>-1.6373253827680638</c:v>
                </c:pt>
                <c:pt idx="884">
                  <c:v>1.3872867863522562</c:v>
                </c:pt>
                <c:pt idx="885">
                  <c:v>-1.5587835495029949</c:v>
                </c:pt>
                <c:pt idx="886">
                  <c:v>-0.2224032269272064</c:v>
                </c:pt>
                <c:pt idx="887">
                  <c:v>2.0504290514742105</c:v>
                </c:pt>
                <c:pt idx="888">
                  <c:v>0.51042164266321888</c:v>
                </c:pt>
                <c:pt idx="889">
                  <c:v>1.6945335898991707</c:v>
                </c:pt>
                <c:pt idx="890">
                  <c:v>0.83279797378104847</c:v>
                </c:pt>
                <c:pt idx="891">
                  <c:v>0.32964705062960331</c:v>
                </c:pt>
                <c:pt idx="892">
                  <c:v>0.29930691046566715</c:v>
                </c:pt>
                <c:pt idx="893">
                  <c:v>0.75682862270571094</c:v>
                </c:pt>
                <c:pt idx="894">
                  <c:v>1.3423356800772619</c:v>
                </c:pt>
                <c:pt idx="895">
                  <c:v>-0.86337551980914562</c:v>
                </c:pt>
                <c:pt idx="896">
                  <c:v>-2.0190862005831423</c:v>
                </c:pt>
                <c:pt idx="897">
                  <c:v>-1.2283962748039974</c:v>
                </c:pt>
                <c:pt idx="898">
                  <c:v>4.437966593328229E-2</c:v>
                </c:pt>
                <c:pt idx="899">
                  <c:v>0.35416626243938554</c:v>
                </c:pt>
                <c:pt idx="900">
                  <c:v>0.25101591868327155</c:v>
                </c:pt>
                <c:pt idx="901">
                  <c:v>-0.14866474453264869</c:v>
                </c:pt>
                <c:pt idx="902">
                  <c:v>0.66728961904599671</c:v>
                </c:pt>
                <c:pt idx="903">
                  <c:v>0.68913114720901447</c:v>
                </c:pt>
                <c:pt idx="904">
                  <c:v>1.3482745533526566</c:v>
                </c:pt>
                <c:pt idx="905">
                  <c:v>0.45245199577372858</c:v>
                </c:pt>
                <c:pt idx="906">
                  <c:v>-0.47036363837799949</c:v>
                </c:pt>
                <c:pt idx="907">
                  <c:v>-0.81781726434111346</c:v>
                </c:pt>
                <c:pt idx="908">
                  <c:v>0.99366015036351074</c:v>
                </c:pt>
                <c:pt idx="909">
                  <c:v>0.11081291229915685</c:v>
                </c:pt>
                <c:pt idx="910">
                  <c:v>-1.3776323371221439</c:v>
                </c:pt>
                <c:pt idx="911">
                  <c:v>1.3722038089987258</c:v>
                </c:pt>
                <c:pt idx="912">
                  <c:v>2.5723521109428868</c:v>
                </c:pt>
                <c:pt idx="913">
                  <c:v>-0.9208229763683794</c:v>
                </c:pt>
                <c:pt idx="914">
                  <c:v>1.0840322150320143</c:v>
                </c:pt>
                <c:pt idx="915">
                  <c:v>0.50354189431050256</c:v>
                </c:pt>
                <c:pt idx="916">
                  <c:v>0.43555738583947501</c:v>
                </c:pt>
                <c:pt idx="917">
                  <c:v>-0.31163339860568506</c:v>
                </c:pt>
                <c:pt idx="918">
                  <c:v>0.41598722018967488</c:v>
                </c:pt>
                <c:pt idx="919">
                  <c:v>-1.1503493803760083</c:v>
                </c:pt>
                <c:pt idx="920">
                  <c:v>-1.0922453486721744</c:v>
                </c:pt>
                <c:pt idx="921">
                  <c:v>0.44605771588314602</c:v>
                </c:pt>
                <c:pt idx="922">
                  <c:v>0.34467717611469229</c:v>
                </c:pt>
                <c:pt idx="923">
                  <c:v>9.9861168237163553E-2</c:v>
                </c:pt>
                <c:pt idx="924">
                  <c:v>-2.5273022667337983</c:v>
                </c:pt>
                <c:pt idx="925">
                  <c:v>-0.95969388392799193</c:v>
                </c:pt>
                <c:pt idx="926">
                  <c:v>-0.14798710972583889</c:v>
                </c:pt>
                <c:pt idx="927">
                  <c:v>-0.3821084122003639</c:v>
                </c:pt>
                <c:pt idx="928">
                  <c:v>0.68399883156873065</c:v>
                </c:pt>
                <c:pt idx="929">
                  <c:v>-1.7203664381457198</c:v>
                </c:pt>
                <c:pt idx="930">
                  <c:v>-1.1281436452787641</c:v>
                </c:pt>
                <c:pt idx="931">
                  <c:v>-1.8627318674216511</c:v>
                </c:pt>
                <c:pt idx="932">
                  <c:v>1.7027888247823721</c:v>
                </c:pt>
                <c:pt idx="933">
                  <c:v>0.94207577499577577</c:v>
                </c:pt>
                <c:pt idx="934">
                  <c:v>0.1634935259298646</c:v>
                </c:pt>
                <c:pt idx="935">
                  <c:v>0.73798047220416807</c:v>
                </c:pt>
                <c:pt idx="936">
                  <c:v>-1.6780705182209088</c:v>
                </c:pt>
                <c:pt idx="937">
                  <c:v>-0.43692993419416803</c:v>
                </c:pt>
                <c:pt idx="938">
                  <c:v>-1.3466834901270375</c:v>
                </c:pt>
                <c:pt idx="939">
                  <c:v>1.054472451770053</c:v>
                </c:pt>
                <c:pt idx="940">
                  <c:v>-0.82662312813972061</c:v>
                </c:pt>
                <c:pt idx="941">
                  <c:v>1.4147464255349762</c:v>
                </c:pt>
                <c:pt idx="942">
                  <c:v>-0.21972291581857983</c:v>
                </c:pt>
                <c:pt idx="943">
                  <c:v>-0.16664795474997979</c:v>
                </c:pt>
                <c:pt idx="944">
                  <c:v>0.63966862122022283</c:v>
                </c:pt>
                <c:pt idx="945">
                  <c:v>0.99820117215288462</c:v>
                </c:pt>
                <c:pt idx="946">
                  <c:v>0.76184277688608903</c:v>
                </c:pt>
                <c:pt idx="947">
                  <c:v>-0.97789754394054018</c:v>
                </c:pt>
                <c:pt idx="948">
                  <c:v>-1.1034281680166924</c:v>
                </c:pt>
                <c:pt idx="949">
                  <c:v>-0.95671786709815088</c:v>
                </c:pt>
                <c:pt idx="950">
                  <c:v>-1.7393841569195561</c:v>
                </c:pt>
                <c:pt idx="951">
                  <c:v>-0.27497774896900479</c:v>
                </c:pt>
                <c:pt idx="952">
                  <c:v>-0.2140494764175957</c:v>
                </c:pt>
                <c:pt idx="953">
                  <c:v>0.19572222704344103</c:v>
                </c:pt>
                <c:pt idx="954">
                  <c:v>-1.9379315108528286</c:v>
                </c:pt>
                <c:pt idx="955">
                  <c:v>0.82263729107406613</c:v>
                </c:pt>
                <c:pt idx="956">
                  <c:v>1.3929451967300128</c:v>
                </c:pt>
                <c:pt idx="957">
                  <c:v>-0.50848805910935657</c:v>
                </c:pt>
                <c:pt idx="958">
                  <c:v>-1.1618829372767387</c:v>
                </c:pt>
                <c:pt idx="959">
                  <c:v>-0.90515247502850393</c:v>
                </c:pt>
                <c:pt idx="960">
                  <c:v>-0.89170882967340703</c:v>
                </c:pt>
                <c:pt idx="961">
                  <c:v>-1.6448536269514726</c:v>
                </c:pt>
                <c:pt idx="962">
                  <c:v>-0.20607196958332727</c:v>
                </c:pt>
                <c:pt idx="963">
                  <c:v>0.13092664893666786</c:v>
                </c:pt>
                <c:pt idx="964">
                  <c:v>2.3030399445897807</c:v>
                </c:pt>
                <c:pt idx="965">
                  <c:v>-1.8437650289963354</c:v>
                </c:pt>
                <c:pt idx="966">
                  <c:v>-1.163949582153265</c:v>
                </c:pt>
                <c:pt idx="967">
                  <c:v>0.50488962201060117</c:v>
                </c:pt>
                <c:pt idx="968">
                  <c:v>-0.4200915099394113</c:v>
                </c:pt>
                <c:pt idx="969">
                  <c:v>1.5587835495029949</c:v>
                </c:pt>
                <c:pt idx="970">
                  <c:v>1.0004905456193149</c:v>
                </c:pt>
                <c:pt idx="971">
                  <c:v>-1.091620367434168</c:v>
                </c:pt>
                <c:pt idx="972">
                  <c:v>1.3423356800772619</c:v>
                </c:pt>
                <c:pt idx="973">
                  <c:v>0.51684672765260953</c:v>
                </c:pt>
                <c:pt idx="974">
                  <c:v>-1.1669186011353176</c:v>
                </c:pt>
                <c:pt idx="975">
                  <c:v>-0.3186393639643752</c:v>
                </c:pt>
                <c:pt idx="976">
                  <c:v>-1.0062699858608408</c:v>
                </c:pt>
                <c:pt idx="977">
                  <c:v>1.2649692448841479</c:v>
                </c:pt>
                <c:pt idx="978">
                  <c:v>1.6906216295848984</c:v>
                </c:pt>
                <c:pt idx="979">
                  <c:v>-1.229858759216589</c:v>
                </c:pt>
                <c:pt idx="980">
                  <c:v>1.0574142284863812</c:v>
                </c:pt>
                <c:pt idx="981">
                  <c:v>4.1789297816453949E-2</c:v>
                </c:pt>
                <c:pt idx="982">
                  <c:v>0.17374106191177294</c:v>
                </c:pt>
                <c:pt idx="983">
                  <c:v>0.61930676950877606</c:v>
                </c:pt>
                <c:pt idx="984">
                  <c:v>0.58945579784977842</c:v>
                </c:pt>
                <c:pt idx="985">
                  <c:v>0.14512094121077412</c:v>
                </c:pt>
                <c:pt idx="986">
                  <c:v>0.41246312944140473</c:v>
                </c:pt>
                <c:pt idx="987">
                  <c:v>-0.88714655901887607</c:v>
                </c:pt>
                <c:pt idx="988">
                  <c:v>2.0190862005831423</c:v>
                </c:pt>
                <c:pt idx="989">
                  <c:v>-5.6999674358374317E-2</c:v>
                </c:pt>
                <c:pt idx="990">
                  <c:v>-0.11964811303984205</c:v>
                </c:pt>
                <c:pt idx="991">
                  <c:v>1.9599639845400536</c:v>
                </c:pt>
                <c:pt idx="992">
                  <c:v>0.13231285227617132</c:v>
                </c:pt>
                <c:pt idx="993">
                  <c:v>1.3829941271006372</c:v>
                </c:pt>
                <c:pt idx="994">
                  <c:v>-0.62890421763218984</c:v>
                </c:pt>
                <c:pt idx="995">
                  <c:v>1.0099901692495805</c:v>
                </c:pt>
                <c:pt idx="996">
                  <c:v>-1.2815515655446006</c:v>
                </c:pt>
                <c:pt idx="997">
                  <c:v>1.2418667918433208</c:v>
                </c:pt>
                <c:pt idx="998">
                  <c:v>0.19402814242392619</c:v>
                </c:pt>
                <c:pt idx="999">
                  <c:v>-0.81221780149991241</c:v>
                </c:pt>
                <c:pt idx="1000">
                  <c:v>0.47278912099226728</c:v>
                </c:pt>
                <c:pt idx="1001">
                  <c:v>-0.38532046640756784</c:v>
                </c:pt>
                <c:pt idx="1002">
                  <c:v>0.96742156610170071</c:v>
                </c:pt>
                <c:pt idx="1003">
                  <c:v>0.1573106846101707</c:v>
                </c:pt>
                <c:pt idx="1004">
                  <c:v>1.4652337926855228</c:v>
                </c:pt>
                <c:pt idx="1005">
                  <c:v>0.21042839424792484</c:v>
                </c:pt>
                <c:pt idx="1006">
                  <c:v>-1.2815515655446006</c:v>
                </c:pt>
                <c:pt idx="1007">
                  <c:v>0.3186393639643752</c:v>
                </c:pt>
                <c:pt idx="1008">
                  <c:v>-0.96742156610170071</c:v>
                </c:pt>
                <c:pt idx="1009">
                  <c:v>0.67448975019608193</c:v>
                </c:pt>
                <c:pt idx="1010">
                  <c:v>0</c:v>
                </c:pt>
              </c:numCache>
            </c:numRef>
          </c:xVal>
          <c:yVal>
            <c:numRef>
              <c:f>'Log-returns normality'!$H$4:$H$1014</c:f>
              <c:numCache>
                <c:formatCode>0.0000</c:formatCode>
                <c:ptCount val="1011"/>
                <c:pt idx="0">
                  <c:v>1.9563199230745447</c:v>
                </c:pt>
                <c:pt idx="1">
                  <c:v>0.18286179712228007</c:v>
                </c:pt>
                <c:pt idx="2">
                  <c:v>-0.7207905927313708</c:v>
                </c:pt>
                <c:pt idx="3">
                  <c:v>0.25117760216117896</c:v>
                </c:pt>
                <c:pt idx="4">
                  <c:v>0.32724096344622683</c:v>
                </c:pt>
                <c:pt idx="5">
                  <c:v>-0.50357542323454629</c:v>
                </c:pt>
                <c:pt idx="6">
                  <c:v>1.1560031325237756</c:v>
                </c:pt>
                <c:pt idx="7">
                  <c:v>-0.61345240837187975</c:v>
                </c:pt>
                <c:pt idx="8">
                  <c:v>-0.21447215627681365</c:v>
                </c:pt>
                <c:pt idx="9">
                  <c:v>1.1901193528168597</c:v>
                </c:pt>
                <c:pt idx="10">
                  <c:v>0.89860203709285025</c:v>
                </c:pt>
                <c:pt idx="11">
                  <c:v>-7.2460498241337268E-2</c:v>
                </c:pt>
                <c:pt idx="12">
                  <c:v>0.71846248567524651</c:v>
                </c:pt>
                <c:pt idx="13">
                  <c:v>-0.35713615625108941</c:v>
                </c:pt>
                <c:pt idx="14">
                  <c:v>2.2512688078596095</c:v>
                </c:pt>
                <c:pt idx="15">
                  <c:v>-1.0708843654962867</c:v>
                </c:pt>
                <c:pt idx="16">
                  <c:v>-0.53774812375470771</c:v>
                </c:pt>
                <c:pt idx="17">
                  <c:v>1.4285380207010037</c:v>
                </c:pt>
                <c:pt idx="18">
                  <c:v>1.5653136886269154</c:v>
                </c:pt>
                <c:pt idx="19">
                  <c:v>-1.8522420700093363</c:v>
                </c:pt>
                <c:pt idx="20">
                  <c:v>-3.48516333947115E-2</c:v>
                </c:pt>
                <c:pt idx="21">
                  <c:v>-1.6815302983502858</c:v>
                </c:pt>
                <c:pt idx="22">
                  <c:v>-2.5853281435045803</c:v>
                </c:pt>
                <c:pt idx="23">
                  <c:v>0.21746759958215192</c:v>
                </c:pt>
                <c:pt idx="24">
                  <c:v>-0.14213327459892405</c:v>
                </c:pt>
                <c:pt idx="25">
                  <c:v>1.2705853918870749</c:v>
                </c:pt>
                <c:pt idx="26">
                  <c:v>2.2902822661902187</c:v>
                </c:pt>
                <c:pt idx="27">
                  <c:v>0.54418924249353562</c:v>
                </c:pt>
                <c:pt idx="28">
                  <c:v>1.7928434329678316</c:v>
                </c:pt>
                <c:pt idx="29">
                  <c:v>-0.70003217249833871</c:v>
                </c:pt>
                <c:pt idx="30">
                  <c:v>-0.23307236629472361</c:v>
                </c:pt>
                <c:pt idx="31">
                  <c:v>-0.83510948824159503</c:v>
                </c:pt>
                <c:pt idx="32">
                  <c:v>-0.6216293052116012</c:v>
                </c:pt>
                <c:pt idx="33">
                  <c:v>1.2639291628179306</c:v>
                </c:pt>
                <c:pt idx="34">
                  <c:v>3.3761902257692782</c:v>
                </c:pt>
                <c:pt idx="35">
                  <c:v>-0.43241630139846715</c:v>
                </c:pt>
                <c:pt idx="36">
                  <c:v>6.8061123123454081E-2</c:v>
                </c:pt>
                <c:pt idx="37">
                  <c:v>-0.59377314469438414</c:v>
                </c:pt>
                <c:pt idx="38">
                  <c:v>0.83065877059704307</c:v>
                </c:pt>
                <c:pt idx="39">
                  <c:v>0.28619258779145512</c:v>
                </c:pt>
                <c:pt idx="40">
                  <c:v>-1.2875487657124911</c:v>
                </c:pt>
                <c:pt idx="41">
                  <c:v>-0.10521288893004679</c:v>
                </c:pt>
                <c:pt idx="42">
                  <c:v>1.2846269537448909</c:v>
                </c:pt>
                <c:pt idx="43">
                  <c:v>-0.82581955382612038</c:v>
                </c:pt>
                <c:pt idx="44">
                  <c:v>1.5014451184970388</c:v>
                </c:pt>
                <c:pt idx="45">
                  <c:v>1.2833435105587196</c:v>
                </c:pt>
                <c:pt idx="46">
                  <c:v>0.18727197776578322</c:v>
                </c:pt>
                <c:pt idx="47">
                  <c:v>-0.33397958270712658</c:v>
                </c:pt>
                <c:pt idx="48">
                  <c:v>0.15058545569293383</c:v>
                </c:pt>
                <c:pt idx="49">
                  <c:v>0.13357276604572069</c:v>
                </c:pt>
                <c:pt idx="50">
                  <c:v>-1.8285209206807049</c:v>
                </c:pt>
                <c:pt idx="51">
                  <c:v>0.48007600040812942</c:v>
                </c:pt>
                <c:pt idx="52">
                  <c:v>0.5205229627125133</c:v>
                </c:pt>
                <c:pt idx="53">
                  <c:v>0.15484472833385005</c:v>
                </c:pt>
                <c:pt idx="54">
                  <c:v>7.1572429049875236E-2</c:v>
                </c:pt>
                <c:pt idx="55">
                  <c:v>-0.82359804249827229</c:v>
                </c:pt>
                <c:pt idx="56">
                  <c:v>-0.62438971329066884</c:v>
                </c:pt>
                <c:pt idx="57">
                  <c:v>0.66244105360036365</c:v>
                </c:pt>
                <c:pt idx="58">
                  <c:v>-7.1374259577325544E-2</c:v>
                </c:pt>
                <c:pt idx="59">
                  <c:v>0.69590536190221441</c:v>
                </c:pt>
                <c:pt idx="60">
                  <c:v>0.90285190539771931</c:v>
                </c:pt>
                <c:pt idx="61">
                  <c:v>1.0737750250440059</c:v>
                </c:pt>
                <c:pt idx="62">
                  <c:v>6.7791498672103212E-2</c:v>
                </c:pt>
                <c:pt idx="63">
                  <c:v>0.34384433544973536</c:v>
                </c:pt>
                <c:pt idx="64">
                  <c:v>-0.41717225145061221</c:v>
                </c:pt>
                <c:pt idx="65">
                  <c:v>0.51735539452056256</c:v>
                </c:pt>
                <c:pt idx="66">
                  <c:v>-0.41696891201177372</c:v>
                </c:pt>
                <c:pt idx="67">
                  <c:v>0.75862957225521011</c:v>
                </c:pt>
                <c:pt idx="68">
                  <c:v>0.72169926310730592</c:v>
                </c:pt>
                <c:pt idx="69">
                  <c:v>1.5110795862913289</c:v>
                </c:pt>
                <c:pt idx="70">
                  <c:v>-1.6903888613373841</c:v>
                </c:pt>
                <c:pt idx="71">
                  <c:v>0.72099856750453217</c:v>
                </c:pt>
                <c:pt idx="72">
                  <c:v>-0.82920713809261937</c:v>
                </c:pt>
                <c:pt idx="73">
                  <c:v>1.2696296348874918</c:v>
                </c:pt>
                <c:pt idx="74">
                  <c:v>-1.5180251723319895</c:v>
                </c:pt>
                <c:pt idx="75">
                  <c:v>0.13576455742296215</c:v>
                </c:pt>
                <c:pt idx="76">
                  <c:v>-0.27783778623047656</c:v>
                </c:pt>
                <c:pt idx="77">
                  <c:v>1.2703501185736348</c:v>
                </c:pt>
                <c:pt idx="78">
                  <c:v>0.20289902035045221</c:v>
                </c:pt>
                <c:pt idx="79">
                  <c:v>0.47787009193358626</c:v>
                </c:pt>
                <c:pt idx="80">
                  <c:v>0.9902689794688212</c:v>
                </c:pt>
                <c:pt idx="81">
                  <c:v>1.055850008891839</c:v>
                </c:pt>
                <c:pt idx="82">
                  <c:v>0.74558732916218717</c:v>
                </c:pt>
                <c:pt idx="83">
                  <c:v>1.0847105364311813</c:v>
                </c:pt>
                <c:pt idx="84">
                  <c:v>0.84458794325956865</c:v>
                </c:pt>
                <c:pt idx="85">
                  <c:v>0.26737170839769525</c:v>
                </c:pt>
                <c:pt idx="86">
                  <c:v>0.80809643911327689</c:v>
                </c:pt>
                <c:pt idx="87">
                  <c:v>2.4197391412805689</c:v>
                </c:pt>
                <c:pt idx="88">
                  <c:v>2.1396185754118076</c:v>
                </c:pt>
                <c:pt idx="89">
                  <c:v>1.6964868030756992</c:v>
                </c:pt>
                <c:pt idx="90">
                  <c:v>-0.33880651952602997</c:v>
                </c:pt>
                <c:pt idx="91">
                  <c:v>-0.40568360113948609</c:v>
                </c:pt>
                <c:pt idx="92">
                  <c:v>-0.87449891051894468</c:v>
                </c:pt>
                <c:pt idx="93">
                  <c:v>-2.016829455015487</c:v>
                </c:pt>
                <c:pt idx="94">
                  <c:v>2.8914496013930351E-2</c:v>
                </c:pt>
                <c:pt idx="95">
                  <c:v>1.4679067032080904</c:v>
                </c:pt>
                <c:pt idx="96">
                  <c:v>2.923062857684136</c:v>
                </c:pt>
                <c:pt idx="97">
                  <c:v>-1.5706802202053147</c:v>
                </c:pt>
                <c:pt idx="98">
                  <c:v>-2.4807889988008736</c:v>
                </c:pt>
                <c:pt idx="99">
                  <c:v>-1.212731582922842</c:v>
                </c:pt>
                <c:pt idx="100">
                  <c:v>-0.4534817304871725</c:v>
                </c:pt>
                <c:pt idx="101">
                  <c:v>-0.71738456652864602</c:v>
                </c:pt>
                <c:pt idx="102">
                  <c:v>-2.4296261944941808E-2</c:v>
                </c:pt>
                <c:pt idx="103">
                  <c:v>-0.21252965810232974</c:v>
                </c:pt>
                <c:pt idx="104">
                  <c:v>0.69419188899377293</c:v>
                </c:pt>
                <c:pt idx="105">
                  <c:v>-0.61287584125960426</c:v>
                </c:pt>
                <c:pt idx="106">
                  <c:v>1.2409690466394354</c:v>
                </c:pt>
                <c:pt idx="107">
                  <c:v>0.43146840554642835</c:v>
                </c:pt>
                <c:pt idx="108">
                  <c:v>5.4500763790402036E-2</c:v>
                </c:pt>
                <c:pt idx="109">
                  <c:v>0.28575942817638361</c:v>
                </c:pt>
                <c:pt idx="110">
                  <c:v>0.39485651056164406</c:v>
                </c:pt>
                <c:pt idx="111">
                  <c:v>0.13206180112790938</c:v>
                </c:pt>
                <c:pt idx="112">
                  <c:v>-0.13623430205985218</c:v>
                </c:pt>
                <c:pt idx="113">
                  <c:v>1.0360968049154109</c:v>
                </c:pt>
                <c:pt idx="114">
                  <c:v>1.7389303803179768</c:v>
                </c:pt>
                <c:pt idx="115">
                  <c:v>-0.26019983303270278</c:v>
                </c:pt>
                <c:pt idx="116">
                  <c:v>9.0659766679178119E-2</c:v>
                </c:pt>
                <c:pt idx="117">
                  <c:v>-4.3210085656339367E-2</c:v>
                </c:pt>
                <c:pt idx="118">
                  <c:v>-0.35955044047849494</c:v>
                </c:pt>
                <c:pt idx="119">
                  <c:v>6.0525297932090209E-2</c:v>
                </c:pt>
                <c:pt idx="120">
                  <c:v>0.35826579392229796</c:v>
                </c:pt>
                <c:pt idx="121">
                  <c:v>0.15949687136082297</c:v>
                </c:pt>
                <c:pt idx="122">
                  <c:v>-0.89987848771944379</c:v>
                </c:pt>
                <c:pt idx="123">
                  <c:v>2.7963205634844073</c:v>
                </c:pt>
                <c:pt idx="124">
                  <c:v>1.5036451893087808</c:v>
                </c:pt>
                <c:pt idx="125">
                  <c:v>-4.7989948644926583</c:v>
                </c:pt>
                <c:pt idx="126">
                  <c:v>-0.90149617527769488</c:v>
                </c:pt>
                <c:pt idx="127">
                  <c:v>-0.60352266060944204</c:v>
                </c:pt>
                <c:pt idx="128">
                  <c:v>0.32266063291119657</c:v>
                </c:pt>
                <c:pt idx="129">
                  <c:v>0.4340711732000257</c:v>
                </c:pt>
                <c:pt idx="130">
                  <c:v>-0.42760307692391536</c:v>
                </c:pt>
                <c:pt idx="131">
                  <c:v>2.9081131962521295E-2</c:v>
                </c:pt>
                <c:pt idx="132">
                  <c:v>0.16263557558055206</c:v>
                </c:pt>
                <c:pt idx="133">
                  <c:v>0.10867466170589556</c:v>
                </c:pt>
                <c:pt idx="134">
                  <c:v>5.5184751469246104E-2</c:v>
                </c:pt>
                <c:pt idx="135">
                  <c:v>1.0411773687315831</c:v>
                </c:pt>
                <c:pt idx="136">
                  <c:v>1.243202594811206</c:v>
                </c:pt>
                <c:pt idx="137">
                  <c:v>-0.86982488664314128</c:v>
                </c:pt>
                <c:pt idx="138">
                  <c:v>0.69562805437769515</c:v>
                </c:pt>
                <c:pt idx="139">
                  <c:v>-0.72181705961379417</c:v>
                </c:pt>
                <c:pt idx="140">
                  <c:v>0.13319278085477168</c:v>
                </c:pt>
                <c:pt idx="141">
                  <c:v>0.18423866382440252</c:v>
                </c:pt>
                <c:pt idx="142">
                  <c:v>0.12912922610604652</c:v>
                </c:pt>
                <c:pt idx="143">
                  <c:v>0.31136709905524779</c:v>
                </c:pt>
                <c:pt idx="144">
                  <c:v>0.1288658622777322</c:v>
                </c:pt>
                <c:pt idx="145">
                  <c:v>-6.4911714534622906E-5</c:v>
                </c:pt>
                <c:pt idx="146">
                  <c:v>0.35908961548773277</c:v>
                </c:pt>
                <c:pt idx="147">
                  <c:v>-0.2556628107563424</c:v>
                </c:pt>
                <c:pt idx="148">
                  <c:v>-0.40020763968738216</c:v>
                </c:pt>
                <c:pt idx="149">
                  <c:v>-1.255053053296699</c:v>
                </c:pt>
                <c:pt idx="150">
                  <c:v>1.0761281136831737</c:v>
                </c:pt>
                <c:pt idx="151">
                  <c:v>1.3342995377751665</c:v>
                </c:pt>
                <c:pt idx="152">
                  <c:v>0.22151448555563602</c:v>
                </c:pt>
                <c:pt idx="153">
                  <c:v>1.198696460562275</c:v>
                </c:pt>
                <c:pt idx="154">
                  <c:v>0.48061911502054949</c:v>
                </c:pt>
                <c:pt idx="155">
                  <c:v>2.4217842567427672</c:v>
                </c:pt>
                <c:pt idx="156">
                  <c:v>0.50891198096117862</c:v>
                </c:pt>
                <c:pt idx="157">
                  <c:v>-0.1699568336852631</c:v>
                </c:pt>
                <c:pt idx="158">
                  <c:v>-0.55788031632211432</c:v>
                </c:pt>
                <c:pt idx="159">
                  <c:v>-7.2829736338421658E-2</c:v>
                </c:pt>
                <c:pt idx="160">
                  <c:v>-1.1743360234553368</c:v>
                </c:pt>
                <c:pt idx="161">
                  <c:v>1.1242257576741044</c:v>
                </c:pt>
                <c:pt idx="162">
                  <c:v>1.4747608203713087</c:v>
                </c:pt>
                <c:pt idx="163">
                  <c:v>-0.71795691376847459</c:v>
                </c:pt>
                <c:pt idx="164">
                  <c:v>-0.71878587538995575</c:v>
                </c:pt>
                <c:pt idx="165">
                  <c:v>-0.10517257683392078</c:v>
                </c:pt>
                <c:pt idx="166">
                  <c:v>0.76584105412735548</c:v>
                </c:pt>
                <c:pt idx="167">
                  <c:v>1.0853490576387954</c:v>
                </c:pt>
                <c:pt idx="168">
                  <c:v>0.18412821755571751</c:v>
                </c:pt>
                <c:pt idx="169">
                  <c:v>0.56901869227206825</c:v>
                </c:pt>
                <c:pt idx="170">
                  <c:v>-0.61911172306025486</c:v>
                </c:pt>
                <c:pt idx="171">
                  <c:v>0.47259246531772864</c:v>
                </c:pt>
                <c:pt idx="172">
                  <c:v>0.31145792017335772</c:v>
                </c:pt>
                <c:pt idx="173">
                  <c:v>0.11914429451915177</c:v>
                </c:pt>
                <c:pt idx="174">
                  <c:v>1.0457149947304221</c:v>
                </c:pt>
                <c:pt idx="175">
                  <c:v>0.91593666979448307</c:v>
                </c:pt>
                <c:pt idx="176">
                  <c:v>-0.10515984655738111</c:v>
                </c:pt>
                <c:pt idx="177">
                  <c:v>2.5304145840000425</c:v>
                </c:pt>
                <c:pt idx="178">
                  <c:v>-1.2807741950593925</c:v>
                </c:pt>
                <c:pt idx="179">
                  <c:v>2.0805556123225246</c:v>
                </c:pt>
                <c:pt idx="180">
                  <c:v>-1.8502585177551716</c:v>
                </c:pt>
                <c:pt idx="181">
                  <c:v>-0.42289054569354262</c:v>
                </c:pt>
                <c:pt idx="182">
                  <c:v>-0.26407072281212635</c:v>
                </c:pt>
                <c:pt idx="183">
                  <c:v>1.5119403671616174</c:v>
                </c:pt>
                <c:pt idx="184">
                  <c:v>-0.13679953887547294</c:v>
                </c:pt>
                <c:pt idx="185">
                  <c:v>2.2304548800126431</c:v>
                </c:pt>
                <c:pt idx="186">
                  <c:v>-0.51515813273742528</c:v>
                </c:pt>
                <c:pt idx="187">
                  <c:v>1.5310826362304706</c:v>
                </c:pt>
                <c:pt idx="188">
                  <c:v>0.52299101208458232</c:v>
                </c:pt>
                <c:pt idx="189">
                  <c:v>-0.29349290565048552</c:v>
                </c:pt>
                <c:pt idx="190">
                  <c:v>-2.2166015437223514</c:v>
                </c:pt>
                <c:pt idx="191">
                  <c:v>4.8088404924405177</c:v>
                </c:pt>
                <c:pt idx="192">
                  <c:v>4.7874177382532395</c:v>
                </c:pt>
                <c:pt idx="193">
                  <c:v>1.8464043906248953</c:v>
                </c:pt>
                <c:pt idx="194">
                  <c:v>-0.32750051347019704</c:v>
                </c:pt>
                <c:pt idx="195">
                  <c:v>-0.41304916917650986</c:v>
                </c:pt>
                <c:pt idx="196">
                  <c:v>-0.67908964525432802</c:v>
                </c:pt>
                <c:pt idx="197">
                  <c:v>1.8790531918458064</c:v>
                </c:pt>
                <c:pt idx="198">
                  <c:v>-4.9292988050125067E-2</c:v>
                </c:pt>
                <c:pt idx="199">
                  <c:v>-0.41640772382069985</c:v>
                </c:pt>
                <c:pt idx="200">
                  <c:v>5.70634198573194E-2</c:v>
                </c:pt>
                <c:pt idx="201">
                  <c:v>-3.1386047623831528E-2</c:v>
                </c:pt>
                <c:pt idx="202">
                  <c:v>-0.45592560764022927</c:v>
                </c:pt>
                <c:pt idx="203">
                  <c:v>-0.6456696060397028</c:v>
                </c:pt>
                <c:pt idx="204">
                  <c:v>-0.39687464736488792</c:v>
                </c:pt>
                <c:pt idx="205">
                  <c:v>-8.5106246028038828E-3</c:v>
                </c:pt>
                <c:pt idx="206">
                  <c:v>0.95987313876395897</c:v>
                </c:pt>
                <c:pt idx="207">
                  <c:v>-6.7338478685461417E-2</c:v>
                </c:pt>
                <c:pt idx="208">
                  <c:v>-0.37467547542731167</c:v>
                </c:pt>
                <c:pt idx="209">
                  <c:v>-0.79860469074680129</c:v>
                </c:pt>
                <c:pt idx="210">
                  <c:v>-0.24083144732929623</c:v>
                </c:pt>
                <c:pt idx="211">
                  <c:v>-0.1821198513205064</c:v>
                </c:pt>
                <c:pt idx="212">
                  <c:v>0.19826461127833911</c:v>
                </c:pt>
                <c:pt idx="213">
                  <c:v>0.70902867203511799</c:v>
                </c:pt>
                <c:pt idx="214">
                  <c:v>0.46642834225778557</c:v>
                </c:pt>
                <c:pt idx="215">
                  <c:v>1.0858959618988857</c:v>
                </c:pt>
                <c:pt idx="216">
                  <c:v>3.0524234267910662</c:v>
                </c:pt>
                <c:pt idx="217">
                  <c:v>-0.25664067891534736</c:v>
                </c:pt>
                <c:pt idx="218">
                  <c:v>-0.71198183568857676</c:v>
                </c:pt>
                <c:pt idx="219">
                  <c:v>-1.1635736377625356</c:v>
                </c:pt>
                <c:pt idx="220">
                  <c:v>-0.37903674550964128</c:v>
                </c:pt>
                <c:pt idx="221">
                  <c:v>2.2304240149103514</c:v>
                </c:pt>
                <c:pt idx="222">
                  <c:v>-0.86329311750383353</c:v>
                </c:pt>
                <c:pt idx="223">
                  <c:v>2.4031084261432194</c:v>
                </c:pt>
                <c:pt idx="224">
                  <c:v>3.7333282456077588</c:v>
                </c:pt>
                <c:pt idx="225">
                  <c:v>3.6718958514171436</c:v>
                </c:pt>
                <c:pt idx="226">
                  <c:v>-0.16212025445644196</c:v>
                </c:pt>
                <c:pt idx="227">
                  <c:v>-0.42488318606309045</c:v>
                </c:pt>
                <c:pt idx="228">
                  <c:v>-3.8539426725081753E-2</c:v>
                </c:pt>
                <c:pt idx="229">
                  <c:v>-1.6193570226186922</c:v>
                </c:pt>
                <c:pt idx="230">
                  <c:v>-1.656042460232951E-2</c:v>
                </c:pt>
                <c:pt idx="231">
                  <c:v>0.43057387510641365</c:v>
                </c:pt>
                <c:pt idx="232">
                  <c:v>0.51440109134634071</c:v>
                </c:pt>
                <c:pt idx="233">
                  <c:v>-1.6746332248279885</c:v>
                </c:pt>
                <c:pt idx="234">
                  <c:v>-0.75679178995992269</c:v>
                </c:pt>
                <c:pt idx="235">
                  <c:v>0.15588892509344429</c:v>
                </c:pt>
                <c:pt idx="236">
                  <c:v>0.25884149523311645</c:v>
                </c:pt>
                <c:pt idx="237">
                  <c:v>-0.38320439370686138</c:v>
                </c:pt>
                <c:pt idx="238">
                  <c:v>0.39335866323580404</c:v>
                </c:pt>
                <c:pt idx="239">
                  <c:v>1.2775698489882819</c:v>
                </c:pt>
                <c:pt idx="240">
                  <c:v>8.5339181194842975E-2</c:v>
                </c:pt>
                <c:pt idx="241">
                  <c:v>-1.0014013109540782</c:v>
                </c:pt>
                <c:pt idx="242">
                  <c:v>0.45107616587758381</c:v>
                </c:pt>
                <c:pt idx="243">
                  <c:v>0.10984106783345784</c:v>
                </c:pt>
                <c:pt idx="244">
                  <c:v>-0.5802443208828898</c:v>
                </c:pt>
                <c:pt idx="245">
                  <c:v>0.35437309173281623</c:v>
                </c:pt>
                <c:pt idx="246">
                  <c:v>-3.6266935622954001E-2</c:v>
                </c:pt>
                <c:pt idx="247">
                  <c:v>-0.266057978981452</c:v>
                </c:pt>
                <c:pt idx="248">
                  <c:v>2.0568145078232969</c:v>
                </c:pt>
                <c:pt idx="249">
                  <c:v>-0.75637763690647164</c:v>
                </c:pt>
                <c:pt idx="250">
                  <c:v>-1.2623355115822881</c:v>
                </c:pt>
                <c:pt idx="251">
                  <c:v>0.16248270315726179</c:v>
                </c:pt>
                <c:pt idx="252">
                  <c:v>-1.1156696848514795</c:v>
                </c:pt>
                <c:pt idx="253">
                  <c:v>-1.1178951861047464</c:v>
                </c:pt>
                <c:pt idx="254">
                  <c:v>-0.43301435304924768</c:v>
                </c:pt>
                <c:pt idx="255">
                  <c:v>-0.58259993152762457</c:v>
                </c:pt>
                <c:pt idx="256">
                  <c:v>0.67077578899899093</c:v>
                </c:pt>
                <c:pt idx="257">
                  <c:v>-0.55243248510063636</c:v>
                </c:pt>
                <c:pt idx="258">
                  <c:v>-5.1293782637393308</c:v>
                </c:pt>
                <c:pt idx="259">
                  <c:v>-0.79958243572838283</c:v>
                </c:pt>
                <c:pt idx="260">
                  <c:v>-0.37644905104164134</c:v>
                </c:pt>
                <c:pt idx="261">
                  <c:v>-3.1132177947417712</c:v>
                </c:pt>
                <c:pt idx="262">
                  <c:v>-1.4538887757434</c:v>
                </c:pt>
                <c:pt idx="263">
                  <c:v>1.0383937877504692</c:v>
                </c:pt>
                <c:pt idx="264">
                  <c:v>0.55159779810275911</c:v>
                </c:pt>
                <c:pt idx="265">
                  <c:v>-1.6000606024753969</c:v>
                </c:pt>
                <c:pt idx="266">
                  <c:v>-1.3049057873885188</c:v>
                </c:pt>
                <c:pt idx="267">
                  <c:v>-1.1026786614858211</c:v>
                </c:pt>
                <c:pt idx="268">
                  <c:v>1.722398389175555</c:v>
                </c:pt>
                <c:pt idx="269">
                  <c:v>-1.2074052041921284</c:v>
                </c:pt>
                <c:pt idx="270">
                  <c:v>1.1091857126564384</c:v>
                </c:pt>
                <c:pt idx="271">
                  <c:v>-0.87638625853516461</c:v>
                </c:pt>
                <c:pt idx="272">
                  <c:v>-8.3086561330891831E-2</c:v>
                </c:pt>
                <c:pt idx="273">
                  <c:v>0.10349965411032377</c:v>
                </c:pt>
                <c:pt idx="274">
                  <c:v>-0.14703409694771027</c:v>
                </c:pt>
                <c:pt idx="275">
                  <c:v>0.54265965852549103</c:v>
                </c:pt>
                <c:pt idx="276">
                  <c:v>-0.14653012013515532</c:v>
                </c:pt>
                <c:pt idx="277">
                  <c:v>0.84520610276414365</c:v>
                </c:pt>
                <c:pt idx="278">
                  <c:v>-1.8700753139219228</c:v>
                </c:pt>
                <c:pt idx="279">
                  <c:v>-2.8585611006370328</c:v>
                </c:pt>
                <c:pt idx="280">
                  <c:v>-0.93288965270806801</c:v>
                </c:pt>
                <c:pt idx="281">
                  <c:v>0.29291504094070137</c:v>
                </c:pt>
                <c:pt idx="282">
                  <c:v>-0.68423918575292475</c:v>
                </c:pt>
                <c:pt idx="283">
                  <c:v>-0.4767244848403871</c:v>
                </c:pt>
                <c:pt idx="284">
                  <c:v>-0.73470698908550858</c:v>
                </c:pt>
                <c:pt idx="285">
                  <c:v>-0.10502753638998071</c:v>
                </c:pt>
                <c:pt idx="286">
                  <c:v>0.27009223274981703</c:v>
                </c:pt>
                <c:pt idx="287">
                  <c:v>-0.51074288367531961</c:v>
                </c:pt>
                <c:pt idx="288">
                  <c:v>-0.91046723606906721</c:v>
                </c:pt>
                <c:pt idx="289">
                  <c:v>0.11667894242702602</c:v>
                </c:pt>
                <c:pt idx="290">
                  <c:v>-8.0043913606178407E-2</c:v>
                </c:pt>
                <c:pt idx="291">
                  <c:v>8.8337591356464143E-2</c:v>
                </c:pt>
                <c:pt idx="292">
                  <c:v>0.1459798250178817</c:v>
                </c:pt>
                <c:pt idx="293">
                  <c:v>-0.31266851419267216</c:v>
                </c:pt>
                <c:pt idx="294">
                  <c:v>0.25241289483333312</c:v>
                </c:pt>
                <c:pt idx="295">
                  <c:v>7.2760383604028311E-2</c:v>
                </c:pt>
                <c:pt idx="296">
                  <c:v>-0.9411342777834204</c:v>
                </c:pt>
                <c:pt idx="297">
                  <c:v>-1.1733417255499436</c:v>
                </c:pt>
                <c:pt idx="298">
                  <c:v>0.65634025981114574</c:v>
                </c:pt>
                <c:pt idx="299">
                  <c:v>-0.25690513056779457</c:v>
                </c:pt>
                <c:pt idx="300">
                  <c:v>-0.76137179141576494</c:v>
                </c:pt>
                <c:pt idx="301">
                  <c:v>0.52008435099567685</c:v>
                </c:pt>
                <c:pt idx="302">
                  <c:v>-0.88606226811791799</c:v>
                </c:pt>
                <c:pt idx="303">
                  <c:v>1.0194639625592774</c:v>
                </c:pt>
                <c:pt idx="304">
                  <c:v>0.30067595669758124</c:v>
                </c:pt>
                <c:pt idx="305">
                  <c:v>-0.54164528559008007</c:v>
                </c:pt>
                <c:pt idx="306">
                  <c:v>-1.6380186169867699</c:v>
                </c:pt>
                <c:pt idx="307">
                  <c:v>0.17754492837087821</c:v>
                </c:pt>
                <c:pt idx="308">
                  <c:v>0.36432433091297856</c:v>
                </c:pt>
                <c:pt idx="309">
                  <c:v>1.1121489308617125</c:v>
                </c:pt>
                <c:pt idx="310">
                  <c:v>0.42486964821025508</c:v>
                </c:pt>
                <c:pt idx="311">
                  <c:v>1.1385481741036847</c:v>
                </c:pt>
                <c:pt idx="312">
                  <c:v>0.39242524875542006</c:v>
                </c:pt>
                <c:pt idx="313">
                  <c:v>-1.1615603712657601</c:v>
                </c:pt>
                <c:pt idx="314">
                  <c:v>0.64071991302413789</c:v>
                </c:pt>
                <c:pt idx="315">
                  <c:v>0.5775551921892722</c:v>
                </c:pt>
                <c:pt idx="316">
                  <c:v>1.3797718201773932</c:v>
                </c:pt>
                <c:pt idx="317">
                  <c:v>-0.38238898141934075</c:v>
                </c:pt>
                <c:pt idx="318">
                  <c:v>0.14250767384139354</c:v>
                </c:pt>
                <c:pt idx="319">
                  <c:v>-0.81641122324524718</c:v>
                </c:pt>
                <c:pt idx="320">
                  <c:v>1.8390737968280693</c:v>
                </c:pt>
                <c:pt idx="321">
                  <c:v>0.78776207868839532</c:v>
                </c:pt>
                <c:pt idx="322">
                  <c:v>-7.3364261758962671E-2</c:v>
                </c:pt>
                <c:pt idx="323">
                  <c:v>-0.47408823404889211</c:v>
                </c:pt>
                <c:pt idx="324">
                  <c:v>-3.3854554203949729</c:v>
                </c:pt>
                <c:pt idx="325">
                  <c:v>1.2564524122209262</c:v>
                </c:pt>
                <c:pt idx="326">
                  <c:v>0.88288708631873014</c:v>
                </c:pt>
                <c:pt idx="327">
                  <c:v>-0.32005076900833085</c:v>
                </c:pt>
                <c:pt idx="328">
                  <c:v>1.8031898066507079</c:v>
                </c:pt>
                <c:pt idx="329">
                  <c:v>-0.44295785513401037</c:v>
                </c:pt>
                <c:pt idx="330">
                  <c:v>-0.19700157887500358</c:v>
                </c:pt>
                <c:pt idx="331">
                  <c:v>-0.89317002607815854</c:v>
                </c:pt>
                <c:pt idx="332">
                  <c:v>1.1431921586357665</c:v>
                </c:pt>
                <c:pt idx="333">
                  <c:v>-1.168506582743724</c:v>
                </c:pt>
                <c:pt idx="334">
                  <c:v>0.22930412656136592</c:v>
                </c:pt>
                <c:pt idx="335">
                  <c:v>0.2824529618605589</c:v>
                </c:pt>
                <c:pt idx="336">
                  <c:v>-0.37258950623999582</c:v>
                </c:pt>
                <c:pt idx="337">
                  <c:v>-1.1826230815021459</c:v>
                </c:pt>
                <c:pt idx="338">
                  <c:v>-3.3410038529218071</c:v>
                </c:pt>
                <c:pt idx="339">
                  <c:v>0.42303408619109251</c:v>
                </c:pt>
                <c:pt idx="340">
                  <c:v>-0.16560806391985181</c:v>
                </c:pt>
                <c:pt idx="341">
                  <c:v>5.0347255960207934E-2</c:v>
                </c:pt>
                <c:pt idx="342">
                  <c:v>-1.2187612712188438</c:v>
                </c:pt>
                <c:pt idx="343">
                  <c:v>-0.49003979403045606</c:v>
                </c:pt>
                <c:pt idx="344">
                  <c:v>0.34197120129440672</c:v>
                </c:pt>
                <c:pt idx="345">
                  <c:v>1.2912926466242556</c:v>
                </c:pt>
                <c:pt idx="346">
                  <c:v>1.0138880534387882</c:v>
                </c:pt>
                <c:pt idx="347">
                  <c:v>-1.0016765174908222</c:v>
                </c:pt>
                <c:pt idx="348">
                  <c:v>0.54520939346285047</c:v>
                </c:pt>
                <c:pt idx="349">
                  <c:v>-7.3705339853254254E-2</c:v>
                </c:pt>
                <c:pt idx="350">
                  <c:v>-0.227310884861325</c:v>
                </c:pt>
                <c:pt idx="351">
                  <c:v>0.42089236496715604</c:v>
                </c:pt>
                <c:pt idx="352">
                  <c:v>-0.16557120436472186</c:v>
                </c:pt>
                <c:pt idx="353">
                  <c:v>-1.7161534295361109</c:v>
                </c:pt>
                <c:pt idx="354">
                  <c:v>-0.78779444201133286</c:v>
                </c:pt>
                <c:pt idx="355">
                  <c:v>-1.1463957258496622E-2</c:v>
                </c:pt>
                <c:pt idx="356">
                  <c:v>3.5383746587698477</c:v>
                </c:pt>
                <c:pt idx="357">
                  <c:v>-0.96771859403924554</c:v>
                </c:pt>
                <c:pt idx="358">
                  <c:v>1.9873124802663131</c:v>
                </c:pt>
                <c:pt idx="359">
                  <c:v>-0.15719010745889045</c:v>
                </c:pt>
                <c:pt idx="360">
                  <c:v>-0.28931028806894993</c:v>
                </c:pt>
                <c:pt idx="361">
                  <c:v>-1.2980034647242282</c:v>
                </c:pt>
                <c:pt idx="362">
                  <c:v>1.2960794761243455</c:v>
                </c:pt>
                <c:pt idx="363">
                  <c:v>0.19221976383672601</c:v>
                </c:pt>
                <c:pt idx="364">
                  <c:v>-0.13339408701795039</c:v>
                </c:pt>
                <c:pt idx="365">
                  <c:v>1.2610460158589172</c:v>
                </c:pt>
                <c:pt idx="366">
                  <c:v>0.91916296537120845</c:v>
                </c:pt>
                <c:pt idx="367">
                  <c:v>-1.2445236489643308</c:v>
                </c:pt>
                <c:pt idx="368">
                  <c:v>-0.93027073307632524</c:v>
                </c:pt>
                <c:pt idx="369">
                  <c:v>0.10306775446625163</c:v>
                </c:pt>
                <c:pt idx="370">
                  <c:v>0.27566073589064083</c:v>
                </c:pt>
                <c:pt idx="371">
                  <c:v>-0.27732984472886918</c:v>
                </c:pt>
                <c:pt idx="372">
                  <c:v>0.6724264257393876</c:v>
                </c:pt>
                <c:pt idx="373">
                  <c:v>-0.10468557694467027</c:v>
                </c:pt>
                <c:pt idx="374">
                  <c:v>0.72794996946850199</c:v>
                </c:pt>
                <c:pt idx="375">
                  <c:v>-0.41889767340135142</c:v>
                </c:pt>
                <c:pt idx="376">
                  <c:v>0.50168361210571</c:v>
                </c:pt>
                <c:pt idx="377">
                  <c:v>-0.19518219301216519</c:v>
                </c:pt>
                <c:pt idx="378">
                  <c:v>-1.6644972719480982</c:v>
                </c:pt>
                <c:pt idx="379">
                  <c:v>1.575562768599196</c:v>
                </c:pt>
                <c:pt idx="380">
                  <c:v>2.9927139405539687</c:v>
                </c:pt>
                <c:pt idx="381">
                  <c:v>-0.65072073959699517</c:v>
                </c:pt>
                <c:pt idx="382">
                  <c:v>0.10881302907341914</c:v>
                </c:pt>
                <c:pt idx="383">
                  <c:v>1.5292048283303696</c:v>
                </c:pt>
                <c:pt idx="384">
                  <c:v>0.80092724943418425</c:v>
                </c:pt>
                <c:pt idx="385">
                  <c:v>-2.4668227270287351</c:v>
                </c:pt>
                <c:pt idx="386">
                  <c:v>-0.34726391615952867</c:v>
                </c:pt>
                <c:pt idx="387">
                  <c:v>-1.8988960915938171</c:v>
                </c:pt>
                <c:pt idx="388">
                  <c:v>-0.2218550596678607</c:v>
                </c:pt>
                <c:pt idx="389">
                  <c:v>-0.43053818411161243</c:v>
                </c:pt>
                <c:pt idx="390">
                  <c:v>-0.90809101735645326</c:v>
                </c:pt>
                <c:pt idx="391">
                  <c:v>-1.5663350792489736</c:v>
                </c:pt>
                <c:pt idx="392">
                  <c:v>0.12936009279107413</c:v>
                </c:pt>
                <c:pt idx="393">
                  <c:v>0.32600841046868317</c:v>
                </c:pt>
                <c:pt idx="394">
                  <c:v>0.36457343846350576</c:v>
                </c:pt>
                <c:pt idx="395">
                  <c:v>0.20169921789398376</c:v>
                </c:pt>
                <c:pt idx="396">
                  <c:v>1.0032833934833612</c:v>
                </c:pt>
                <c:pt idx="397">
                  <c:v>0.17511684772005687</c:v>
                </c:pt>
                <c:pt idx="398">
                  <c:v>9.0471009712489198E-2</c:v>
                </c:pt>
                <c:pt idx="399">
                  <c:v>0.98966697240475499</c:v>
                </c:pt>
                <c:pt idx="400">
                  <c:v>0.93164722747581352</c:v>
                </c:pt>
                <c:pt idx="401">
                  <c:v>1.1457073000942313</c:v>
                </c:pt>
                <c:pt idx="402">
                  <c:v>-1.8473228061550822</c:v>
                </c:pt>
                <c:pt idx="403">
                  <c:v>0.10763357050090216</c:v>
                </c:pt>
                <c:pt idx="404">
                  <c:v>1.6172611990055834</c:v>
                </c:pt>
                <c:pt idx="405">
                  <c:v>-0.19495983196788061</c:v>
                </c:pt>
                <c:pt idx="406">
                  <c:v>0.5588951476176095</c:v>
                </c:pt>
                <c:pt idx="407">
                  <c:v>-0.58564010611976203</c:v>
                </c:pt>
                <c:pt idx="408">
                  <c:v>7.6572929900053405E-2</c:v>
                </c:pt>
                <c:pt idx="409">
                  <c:v>0.49817966880162395</c:v>
                </c:pt>
                <c:pt idx="410">
                  <c:v>-6.6495503391252093</c:v>
                </c:pt>
                <c:pt idx="411">
                  <c:v>-0.13490566996135109</c:v>
                </c:pt>
                <c:pt idx="412">
                  <c:v>2.5436638258544662</c:v>
                </c:pt>
                <c:pt idx="413">
                  <c:v>0.50643280093213694</c:v>
                </c:pt>
                <c:pt idx="414">
                  <c:v>-0.66708556902476257</c:v>
                </c:pt>
                <c:pt idx="415">
                  <c:v>-8.5356307473328799E-2</c:v>
                </c:pt>
                <c:pt idx="416">
                  <c:v>7.2048727681436636E-2</c:v>
                </c:pt>
                <c:pt idx="417">
                  <c:v>-1.7316835929157675</c:v>
                </c:pt>
                <c:pt idx="418">
                  <c:v>0.16992095032273871</c:v>
                </c:pt>
                <c:pt idx="419">
                  <c:v>-0.26375674967896034</c:v>
                </c:pt>
                <c:pt idx="420">
                  <c:v>-0.16191273755520807</c:v>
                </c:pt>
                <c:pt idx="421">
                  <c:v>0.42314751186363692</c:v>
                </c:pt>
                <c:pt idx="422">
                  <c:v>-0.44900510276145061</c:v>
                </c:pt>
                <c:pt idx="423">
                  <c:v>-0.68604108891671745</c:v>
                </c:pt>
                <c:pt idx="424">
                  <c:v>-0.45751078980393989</c:v>
                </c:pt>
                <c:pt idx="425">
                  <c:v>0.21433168935857613</c:v>
                </c:pt>
                <c:pt idx="426">
                  <c:v>-8.522147991556786E-2</c:v>
                </c:pt>
                <c:pt idx="427">
                  <c:v>1.8091099559640056E-2</c:v>
                </c:pt>
                <c:pt idx="428">
                  <c:v>-0.12549750146417901</c:v>
                </c:pt>
                <c:pt idx="429">
                  <c:v>0.26494528860495042</c:v>
                </c:pt>
                <c:pt idx="430">
                  <c:v>0.44811267363034518</c:v>
                </c:pt>
                <c:pt idx="431">
                  <c:v>0.26364990159274287</c:v>
                </c:pt>
                <c:pt idx="432">
                  <c:v>-1.2134203738553635</c:v>
                </c:pt>
                <c:pt idx="433">
                  <c:v>0.29242772888530311</c:v>
                </c:pt>
                <c:pt idx="434">
                  <c:v>-1.2634892838742047</c:v>
                </c:pt>
                <c:pt idx="435">
                  <c:v>-0.59377440727411923</c:v>
                </c:pt>
                <c:pt idx="436">
                  <c:v>1.1482815045137758</c:v>
                </c:pt>
                <c:pt idx="437">
                  <c:v>-0.71527858693411595</c:v>
                </c:pt>
                <c:pt idx="438">
                  <c:v>0.53708854436103903</c:v>
                </c:pt>
                <c:pt idx="439">
                  <c:v>-0.132791253605794</c:v>
                </c:pt>
                <c:pt idx="440">
                  <c:v>0.10947086135818797</c:v>
                </c:pt>
                <c:pt idx="441">
                  <c:v>-0.56215849901372605</c:v>
                </c:pt>
                <c:pt idx="442">
                  <c:v>1.2367933379262779</c:v>
                </c:pt>
                <c:pt idx="443">
                  <c:v>-0.50024995142836859</c:v>
                </c:pt>
                <c:pt idx="444">
                  <c:v>0.53725536676149543</c:v>
                </c:pt>
                <c:pt idx="445">
                  <c:v>1.110957573900565</c:v>
                </c:pt>
                <c:pt idx="446">
                  <c:v>-7.3744246884214618E-2</c:v>
                </c:pt>
                <c:pt idx="447">
                  <c:v>4.7634536551782729E-2</c:v>
                </c:pt>
                <c:pt idx="448">
                  <c:v>2.3439384678534192</c:v>
                </c:pt>
                <c:pt idx="449">
                  <c:v>-1.1906573327718246</c:v>
                </c:pt>
                <c:pt idx="450">
                  <c:v>0.3493793007197159</c:v>
                </c:pt>
                <c:pt idx="451">
                  <c:v>0.8916725426304144</c:v>
                </c:pt>
                <c:pt idx="452">
                  <c:v>-1.5248418066315212</c:v>
                </c:pt>
                <c:pt idx="453">
                  <c:v>0.10760474707732891</c:v>
                </c:pt>
                <c:pt idx="454">
                  <c:v>0.32093700278023024</c:v>
                </c:pt>
                <c:pt idx="455">
                  <c:v>-1.4058889431314554</c:v>
                </c:pt>
                <c:pt idx="456">
                  <c:v>-0.10407353158290718</c:v>
                </c:pt>
                <c:pt idx="457">
                  <c:v>-0.16466739205164854</c:v>
                </c:pt>
                <c:pt idx="458">
                  <c:v>-0.89288384785568031</c:v>
                </c:pt>
                <c:pt idx="459">
                  <c:v>1.2909887539474283</c:v>
                </c:pt>
                <c:pt idx="460">
                  <c:v>-1.0739155293151397</c:v>
                </c:pt>
                <c:pt idx="461">
                  <c:v>0.25963319912015403</c:v>
                </c:pt>
                <c:pt idx="462">
                  <c:v>1.5579515439371665</c:v>
                </c:pt>
                <c:pt idx="463">
                  <c:v>0.19774794409865984</c:v>
                </c:pt>
                <c:pt idx="464">
                  <c:v>1.072543877975024</c:v>
                </c:pt>
                <c:pt idx="465">
                  <c:v>-0.19427713205836589</c:v>
                </c:pt>
                <c:pt idx="466">
                  <c:v>0.34718082811957751</c:v>
                </c:pt>
                <c:pt idx="467">
                  <c:v>0.43680340737793061</c:v>
                </c:pt>
                <c:pt idx="468">
                  <c:v>0.28622473386661357</c:v>
                </c:pt>
                <c:pt idx="469">
                  <c:v>1.156032294362902</c:v>
                </c:pt>
                <c:pt idx="470">
                  <c:v>-0.67308016516919156</c:v>
                </c:pt>
                <c:pt idx="471">
                  <c:v>-2.11809666116788</c:v>
                </c:pt>
                <c:pt idx="472">
                  <c:v>1.0675391849372522</c:v>
                </c:pt>
                <c:pt idx="473">
                  <c:v>-1.4275726254702794</c:v>
                </c:pt>
                <c:pt idx="474">
                  <c:v>-4.1298487529615555E-2</c:v>
                </c:pt>
                <c:pt idx="475">
                  <c:v>1.1577644660536697</c:v>
                </c:pt>
                <c:pt idx="476">
                  <c:v>-0.97563196842137556</c:v>
                </c:pt>
                <c:pt idx="477">
                  <c:v>-1.5508818521727497</c:v>
                </c:pt>
                <c:pt idx="478">
                  <c:v>2.2105036263641997</c:v>
                </c:pt>
                <c:pt idx="479">
                  <c:v>0.10880600814413287</c:v>
                </c:pt>
                <c:pt idx="480">
                  <c:v>-1.2159457175232549</c:v>
                </c:pt>
                <c:pt idx="481">
                  <c:v>0.43716127530657517</c:v>
                </c:pt>
                <c:pt idx="482">
                  <c:v>1.9323097532526772</c:v>
                </c:pt>
                <c:pt idx="483">
                  <c:v>0.5834091606512587</c:v>
                </c:pt>
                <c:pt idx="484">
                  <c:v>-0.33995524470869909</c:v>
                </c:pt>
                <c:pt idx="485">
                  <c:v>0.31432735883346541</c:v>
                </c:pt>
                <c:pt idx="486">
                  <c:v>-0.31272279754974358</c:v>
                </c:pt>
                <c:pt idx="487">
                  <c:v>7.5462212296973724E-2</c:v>
                </c:pt>
                <c:pt idx="488">
                  <c:v>1.6285518513001132</c:v>
                </c:pt>
                <c:pt idx="489">
                  <c:v>-0.103670407867914</c:v>
                </c:pt>
                <c:pt idx="490">
                  <c:v>-7.3930294569027749E-2</c:v>
                </c:pt>
                <c:pt idx="491">
                  <c:v>0.45169114048713044</c:v>
                </c:pt>
                <c:pt idx="492">
                  <c:v>-0.1305187841139166</c:v>
                </c:pt>
                <c:pt idx="493">
                  <c:v>0.16358677061760313</c:v>
                </c:pt>
                <c:pt idx="494">
                  <c:v>-0.75746726260769248</c:v>
                </c:pt>
                <c:pt idx="495">
                  <c:v>-0.34157317893147887</c:v>
                </c:pt>
                <c:pt idx="496">
                  <c:v>0.37191569790031032</c:v>
                </c:pt>
                <c:pt idx="497">
                  <c:v>-0.78495766232858255</c:v>
                </c:pt>
                <c:pt idx="498">
                  <c:v>-1.7148601762519058</c:v>
                </c:pt>
                <c:pt idx="499">
                  <c:v>1.4156348061811539</c:v>
                </c:pt>
                <c:pt idx="500">
                  <c:v>-1.2069128583850557</c:v>
                </c:pt>
                <c:pt idx="501">
                  <c:v>0.81990430771362544</c:v>
                </c:pt>
                <c:pt idx="502">
                  <c:v>-0.72666344368355917</c:v>
                </c:pt>
                <c:pt idx="503">
                  <c:v>-0.58107320195467627</c:v>
                </c:pt>
                <c:pt idx="504">
                  <c:v>0.10524152101804364</c:v>
                </c:pt>
                <c:pt idx="505">
                  <c:v>-1.4491385657876421</c:v>
                </c:pt>
                <c:pt idx="506">
                  <c:v>0.10575531137273363</c:v>
                </c:pt>
                <c:pt idx="507">
                  <c:v>-0.60958836500948665</c:v>
                </c:pt>
                <c:pt idx="508">
                  <c:v>-0.16351299719464915</c:v>
                </c:pt>
                <c:pt idx="509">
                  <c:v>-0.10362373041949496</c:v>
                </c:pt>
                <c:pt idx="510">
                  <c:v>7.5997128946554665E-2</c:v>
                </c:pt>
                <c:pt idx="511">
                  <c:v>-0.55296212874494788</c:v>
                </c:pt>
                <c:pt idx="512">
                  <c:v>0.22871471483094677</c:v>
                </c:pt>
                <c:pt idx="513">
                  <c:v>0.85301140227677275</c:v>
                </c:pt>
                <c:pt idx="514">
                  <c:v>-0.34275113087146897</c:v>
                </c:pt>
                <c:pt idx="515">
                  <c:v>1.0317398432432141</c:v>
                </c:pt>
                <c:pt idx="516">
                  <c:v>0.49518177296060867</c:v>
                </c:pt>
                <c:pt idx="517">
                  <c:v>-0.46119316166825525</c:v>
                </c:pt>
                <c:pt idx="518">
                  <c:v>0.19431029413315057</c:v>
                </c:pt>
                <c:pt idx="519">
                  <c:v>-0.75959005312924932</c:v>
                </c:pt>
                <c:pt idx="520">
                  <c:v>0.70071604402577459</c:v>
                </c:pt>
                <c:pt idx="521">
                  <c:v>-6.9381005473878821E-2</c:v>
                </c:pt>
                <c:pt idx="522">
                  <c:v>-0.78918240013010754</c:v>
                </c:pt>
                <c:pt idx="523">
                  <c:v>-0.10360251339991776</c:v>
                </c:pt>
                <c:pt idx="524">
                  <c:v>7.5263127593751894E-2</c:v>
                </c:pt>
                <c:pt idx="525">
                  <c:v>-0.19007058121634704</c:v>
                </c:pt>
                <c:pt idx="526">
                  <c:v>0.25395012543095463</c:v>
                </c:pt>
                <c:pt idx="527">
                  <c:v>0.78880223040751196</c:v>
                </c:pt>
                <c:pt idx="528">
                  <c:v>-0.16306786979697885</c:v>
                </c:pt>
                <c:pt idx="529">
                  <c:v>0.16390222917811401</c:v>
                </c:pt>
                <c:pt idx="530">
                  <c:v>-0.45746214068635987</c:v>
                </c:pt>
                <c:pt idx="531">
                  <c:v>0.37189215265397696</c:v>
                </c:pt>
                <c:pt idx="532">
                  <c:v>-0.1630254562332262</c:v>
                </c:pt>
                <c:pt idx="533">
                  <c:v>0.37146510161038876</c:v>
                </c:pt>
                <c:pt idx="534">
                  <c:v>1.4360755502539482</c:v>
                </c:pt>
                <c:pt idx="535">
                  <c:v>-0.57431926393318078</c:v>
                </c:pt>
                <c:pt idx="536">
                  <c:v>0.78356640419081824</c:v>
                </c:pt>
                <c:pt idx="537">
                  <c:v>4.4165759517762859E-2</c:v>
                </c:pt>
                <c:pt idx="538">
                  <c:v>0.66369502283372317</c:v>
                </c:pt>
                <c:pt idx="539">
                  <c:v>0.45636691698447895</c:v>
                </c:pt>
                <c:pt idx="540">
                  <c:v>-1.3405065769952942</c:v>
                </c:pt>
                <c:pt idx="541">
                  <c:v>0.3687280573353468</c:v>
                </c:pt>
                <c:pt idx="542">
                  <c:v>0.4566275683943592</c:v>
                </c:pt>
                <c:pt idx="543">
                  <c:v>-0.19202107824804648</c:v>
                </c:pt>
                <c:pt idx="544">
                  <c:v>-0.72330499663980996</c:v>
                </c:pt>
                <c:pt idx="545">
                  <c:v>0.37142298175745209</c:v>
                </c:pt>
                <c:pt idx="546">
                  <c:v>-0.31006568334233892</c:v>
                </c:pt>
                <c:pt idx="547">
                  <c:v>-0.10356007936498002</c:v>
                </c:pt>
                <c:pt idx="548">
                  <c:v>-0.89968862536447569</c:v>
                </c:pt>
                <c:pt idx="549">
                  <c:v>2.4894040940339512</c:v>
                </c:pt>
                <c:pt idx="550">
                  <c:v>0.71824303156013058</c:v>
                </c:pt>
                <c:pt idx="551">
                  <c:v>1.0091931633808693</c:v>
                </c:pt>
                <c:pt idx="552">
                  <c:v>1.1231232107604519</c:v>
                </c:pt>
                <c:pt idx="553">
                  <c:v>0.53789610952245281</c:v>
                </c:pt>
                <c:pt idx="554">
                  <c:v>0.19085730168420409</c:v>
                </c:pt>
                <c:pt idx="555">
                  <c:v>0.53658869107314777</c:v>
                </c:pt>
                <c:pt idx="556">
                  <c:v>-7.4453707506197106E-2</c:v>
                </c:pt>
                <c:pt idx="557">
                  <c:v>-0.24898845831981423</c:v>
                </c:pt>
                <c:pt idx="558">
                  <c:v>1.0870022115487916</c:v>
                </c:pt>
                <c:pt idx="559">
                  <c:v>-0.59411358674095083</c:v>
                </c:pt>
                <c:pt idx="560">
                  <c:v>-1.7930652954951938</c:v>
                </c:pt>
                <c:pt idx="561">
                  <c:v>1.292820059017445</c:v>
                </c:pt>
                <c:pt idx="562">
                  <c:v>-0.97679440763722181</c:v>
                </c:pt>
                <c:pt idx="563">
                  <c:v>-1.3291471849519758</c:v>
                </c:pt>
                <c:pt idx="564">
                  <c:v>0.30818640771938205</c:v>
                </c:pt>
                <c:pt idx="565">
                  <c:v>0.42120178484832832</c:v>
                </c:pt>
                <c:pt idx="566">
                  <c:v>-0.48258629611369547</c:v>
                </c:pt>
                <c:pt idx="567">
                  <c:v>0.27541975080842918</c:v>
                </c:pt>
                <c:pt idx="568">
                  <c:v>0.30420701305178333</c:v>
                </c:pt>
                <c:pt idx="569">
                  <c:v>-0.30423495704906328</c:v>
                </c:pt>
                <c:pt idx="570">
                  <c:v>0.39128819366195161</c:v>
                </c:pt>
                <c:pt idx="571">
                  <c:v>1.2030899978060048</c:v>
                </c:pt>
                <c:pt idx="572">
                  <c:v>0.24447345471930107</c:v>
                </c:pt>
                <c:pt idx="573">
                  <c:v>0.90955784900212955</c:v>
                </c:pt>
                <c:pt idx="574">
                  <c:v>-0.3608223678272256</c:v>
                </c:pt>
                <c:pt idx="575">
                  <c:v>-1.786948955737421</c:v>
                </c:pt>
                <c:pt idx="576">
                  <c:v>-0.161613446952144</c:v>
                </c:pt>
                <c:pt idx="577">
                  <c:v>1.6348515341965424</c:v>
                </c:pt>
                <c:pt idx="578">
                  <c:v>-0.48002711954000143</c:v>
                </c:pt>
                <c:pt idx="579">
                  <c:v>0.24705615906613113</c:v>
                </c:pt>
                <c:pt idx="580">
                  <c:v>4.1186875621071539E-2</c:v>
                </c:pt>
                <c:pt idx="581">
                  <c:v>1.3111571490465099</c:v>
                </c:pt>
                <c:pt idx="582">
                  <c:v>-0.47877443047409474</c:v>
                </c:pt>
                <c:pt idx="583">
                  <c:v>0.24275597873934476</c:v>
                </c:pt>
                <c:pt idx="584">
                  <c:v>-2.2412183938071957</c:v>
                </c:pt>
                <c:pt idx="585">
                  <c:v>0.4177780503138277</c:v>
                </c:pt>
                <c:pt idx="586">
                  <c:v>0.96585163410805541</c:v>
                </c:pt>
                <c:pt idx="587">
                  <c:v>-1.8124919367150671</c:v>
                </c:pt>
                <c:pt idx="588">
                  <c:v>1.7207010008110042</c:v>
                </c:pt>
                <c:pt idx="589">
                  <c:v>-1.689288908802597E-2</c:v>
                </c:pt>
                <c:pt idx="590">
                  <c:v>-0.16126313901892378</c:v>
                </c:pt>
                <c:pt idx="591">
                  <c:v>-0.71051155738083183</c:v>
                </c:pt>
                <c:pt idx="592">
                  <c:v>-0.50857405817470924</c:v>
                </c:pt>
                <c:pt idx="593">
                  <c:v>0.39121609043192163</c:v>
                </c:pt>
                <c:pt idx="594">
                  <c:v>9.8788046459160311E-2</c:v>
                </c:pt>
                <c:pt idx="595">
                  <c:v>-1.0585576263724445</c:v>
                </c:pt>
                <c:pt idx="596">
                  <c:v>-0.5091545965686548</c:v>
                </c:pt>
                <c:pt idx="597">
                  <c:v>-0.33544220494539545</c:v>
                </c:pt>
                <c:pt idx="598">
                  <c:v>0.1315495841655456</c:v>
                </c:pt>
                <c:pt idx="599">
                  <c:v>2.235047732647145</c:v>
                </c:pt>
                <c:pt idx="600">
                  <c:v>0.15589510264643064</c:v>
                </c:pt>
                <c:pt idx="601">
                  <c:v>-2.0694137426761245</c:v>
                </c:pt>
                <c:pt idx="602">
                  <c:v>-2.3401530406772206</c:v>
                </c:pt>
                <c:pt idx="603">
                  <c:v>-0.79916140968523719</c:v>
                </c:pt>
                <c:pt idx="604">
                  <c:v>-1.5340820165186413</c:v>
                </c:pt>
                <c:pt idx="605">
                  <c:v>1.624614392869949</c:v>
                </c:pt>
                <c:pt idx="606">
                  <c:v>-0.78405552752822893</c:v>
                </c:pt>
                <c:pt idx="607">
                  <c:v>0.10047304415247471</c:v>
                </c:pt>
                <c:pt idx="608">
                  <c:v>0.14954802106175186</c:v>
                </c:pt>
                <c:pt idx="609">
                  <c:v>1.060308640710917</c:v>
                </c:pt>
                <c:pt idx="610">
                  <c:v>-0.53947790266585072</c:v>
                </c:pt>
                <c:pt idx="611">
                  <c:v>2.7035228893626431</c:v>
                </c:pt>
                <c:pt idx="612">
                  <c:v>-0.59509789895823695</c:v>
                </c:pt>
                <c:pt idx="613">
                  <c:v>0.881490962952859</c:v>
                </c:pt>
                <c:pt idx="614">
                  <c:v>5.4571403285062825E-2</c:v>
                </c:pt>
                <c:pt idx="615">
                  <c:v>0.18609343620849858</c:v>
                </c:pt>
                <c:pt idx="616">
                  <c:v>-0.80876273257090447</c:v>
                </c:pt>
                <c:pt idx="617">
                  <c:v>0.10494650870844185</c:v>
                </c:pt>
                <c:pt idx="618">
                  <c:v>-1.3233977484621646</c:v>
                </c:pt>
                <c:pt idx="619">
                  <c:v>-1.6905673917270538</c:v>
                </c:pt>
                <c:pt idx="620">
                  <c:v>-0.55493336699810569</c:v>
                </c:pt>
                <c:pt idx="621">
                  <c:v>0.642692867003271</c:v>
                </c:pt>
                <c:pt idx="622">
                  <c:v>-0.86046807720243601</c:v>
                </c:pt>
                <c:pt idx="623">
                  <c:v>-0.83364670418435216</c:v>
                </c:pt>
                <c:pt idx="624">
                  <c:v>0.6292635934117794</c:v>
                </c:pt>
                <c:pt idx="625">
                  <c:v>-1.1234280356017425</c:v>
                </c:pt>
                <c:pt idx="626">
                  <c:v>1.3100254572531642E-2</c:v>
                </c:pt>
                <c:pt idx="627">
                  <c:v>-0.39513418822673846</c:v>
                </c:pt>
                <c:pt idx="628">
                  <c:v>-0.3337869947537459</c:v>
                </c:pt>
                <c:pt idx="629">
                  <c:v>0.33392453287146073</c:v>
                </c:pt>
                <c:pt idx="630">
                  <c:v>-4.520047648846777E-2</c:v>
                </c:pt>
                <c:pt idx="631">
                  <c:v>0.15874413017014607</c:v>
                </c:pt>
                <c:pt idx="632">
                  <c:v>-0.1909170139161363</c:v>
                </c:pt>
                <c:pt idx="633">
                  <c:v>-0.21692531239136745</c:v>
                </c:pt>
                <c:pt idx="634">
                  <c:v>-0.24927760477139221</c:v>
                </c:pt>
                <c:pt idx="635">
                  <c:v>-0.6871992402095809</c:v>
                </c:pt>
                <c:pt idx="636">
                  <c:v>-0.80496136728320955</c:v>
                </c:pt>
                <c:pt idx="637">
                  <c:v>-0.33749989426060023</c:v>
                </c:pt>
                <c:pt idx="638">
                  <c:v>0.22128644968188468</c:v>
                </c:pt>
                <c:pt idx="639">
                  <c:v>4.4207709940287353E-2</c:v>
                </c:pt>
                <c:pt idx="640">
                  <c:v>-0.48364207381555097</c:v>
                </c:pt>
                <c:pt idx="641">
                  <c:v>-0.10349642832358995</c:v>
                </c:pt>
                <c:pt idx="642">
                  <c:v>-0.10033086659977432</c:v>
                </c:pt>
                <c:pt idx="643">
                  <c:v>-0.74763171456461719</c:v>
                </c:pt>
                <c:pt idx="644">
                  <c:v>-1.2773104656456313</c:v>
                </c:pt>
                <c:pt idx="645">
                  <c:v>-0.45607047547973795</c:v>
                </c:pt>
                <c:pt idx="646">
                  <c:v>-0.48576412380866241</c:v>
                </c:pt>
                <c:pt idx="647">
                  <c:v>0.22303203522000811</c:v>
                </c:pt>
                <c:pt idx="648">
                  <c:v>-0.42696407466184938</c:v>
                </c:pt>
                <c:pt idx="649">
                  <c:v>-0.42720104111154916</c:v>
                </c:pt>
                <c:pt idx="650">
                  <c:v>-0.25070094220431477</c:v>
                </c:pt>
                <c:pt idx="651">
                  <c:v>-0.19183814669616459</c:v>
                </c:pt>
                <c:pt idx="652">
                  <c:v>-0.4244190161434746</c:v>
                </c:pt>
                <c:pt idx="653">
                  <c:v>0.74987626410775665</c:v>
                </c:pt>
                <c:pt idx="654">
                  <c:v>-4.4675642041798594E-2</c:v>
                </c:pt>
                <c:pt idx="655">
                  <c:v>-0.60386657969389679</c:v>
                </c:pt>
                <c:pt idx="656">
                  <c:v>-0.36858551004329509</c:v>
                </c:pt>
                <c:pt idx="657">
                  <c:v>-7.0873991288069274E-2</c:v>
                </c:pt>
                <c:pt idx="658">
                  <c:v>0.24978397275482775</c:v>
                </c:pt>
                <c:pt idx="659">
                  <c:v>-0.89925418668671242</c:v>
                </c:pt>
                <c:pt idx="660">
                  <c:v>-1.2259952893753958</c:v>
                </c:pt>
                <c:pt idx="661">
                  <c:v>0.63454213615437882</c:v>
                </c:pt>
                <c:pt idx="662">
                  <c:v>-0.60243035556161106</c:v>
                </c:pt>
                <c:pt idx="663">
                  <c:v>-0.25124292084603739</c:v>
                </c:pt>
                <c:pt idx="664">
                  <c:v>0.16234875363113749</c:v>
                </c:pt>
                <c:pt idx="665">
                  <c:v>-0.54684027271419144</c:v>
                </c:pt>
                <c:pt idx="666">
                  <c:v>-0.13306522013875699</c:v>
                </c:pt>
                <c:pt idx="667">
                  <c:v>-0.3073794964282458</c:v>
                </c:pt>
                <c:pt idx="668">
                  <c:v>-7.3927964052984629E-2</c:v>
                </c:pt>
                <c:pt idx="669">
                  <c:v>0.19211675821515228</c:v>
                </c:pt>
                <c:pt idx="670">
                  <c:v>-0.3696373759786411</c:v>
                </c:pt>
                <c:pt idx="671">
                  <c:v>-0.10350915853095637</c:v>
                </c:pt>
                <c:pt idx="672">
                  <c:v>0.37247850003424826</c:v>
                </c:pt>
                <c:pt idx="673">
                  <c:v>-0.10350491512841936</c:v>
                </c:pt>
                <c:pt idx="674">
                  <c:v>-0.10350491512835151</c:v>
                </c:pt>
                <c:pt idx="675">
                  <c:v>-0.2808292118766178</c:v>
                </c:pt>
                <c:pt idx="676">
                  <c:v>0.2804666169193647</c:v>
                </c:pt>
                <c:pt idx="677">
                  <c:v>0.19634419862854993</c:v>
                </c:pt>
                <c:pt idx="678">
                  <c:v>0.19146134248521623</c:v>
                </c:pt>
                <c:pt idx="679">
                  <c:v>0.27963895973001046</c:v>
                </c:pt>
                <c:pt idx="680">
                  <c:v>-1.0479542091780401</c:v>
                </c:pt>
                <c:pt idx="681">
                  <c:v>0.69583738148252272</c:v>
                </c:pt>
                <c:pt idx="682">
                  <c:v>-2.7680826394535343</c:v>
                </c:pt>
                <c:pt idx="683">
                  <c:v>-0.57826480393445412</c:v>
                </c:pt>
                <c:pt idx="684">
                  <c:v>-0.31134343563090444</c:v>
                </c:pt>
                <c:pt idx="685">
                  <c:v>-1.4426455040690547</c:v>
                </c:pt>
                <c:pt idx="686">
                  <c:v>1.0291635919061268</c:v>
                </c:pt>
                <c:pt idx="687">
                  <c:v>-0.19263844373216699</c:v>
                </c:pt>
                <c:pt idx="688">
                  <c:v>0.87544578714969301</c:v>
                </c:pt>
                <c:pt idx="689">
                  <c:v>-0.28144759349444298</c:v>
                </c:pt>
                <c:pt idx="690">
                  <c:v>-0.75673387095704914</c:v>
                </c:pt>
                <c:pt idx="691">
                  <c:v>0.16686368339452945</c:v>
                </c:pt>
                <c:pt idx="692">
                  <c:v>0.13389248021145614</c:v>
                </c:pt>
                <c:pt idx="693">
                  <c:v>-1.0544285868877206</c:v>
                </c:pt>
                <c:pt idx="694">
                  <c:v>-0.96694461058147296</c:v>
                </c:pt>
                <c:pt idx="695">
                  <c:v>-1.3272537443654209</c:v>
                </c:pt>
                <c:pt idx="696">
                  <c:v>1.4191004252820736</c:v>
                </c:pt>
                <c:pt idx="697">
                  <c:v>-1.1471819347160606</c:v>
                </c:pt>
                <c:pt idx="698">
                  <c:v>-1.8389326251739131</c:v>
                </c:pt>
                <c:pt idx="699">
                  <c:v>-1.1234848196656477</c:v>
                </c:pt>
                <c:pt idx="700">
                  <c:v>-1.346531680307971E-2</c:v>
                </c:pt>
                <c:pt idx="701">
                  <c:v>-0.82143388651956339</c:v>
                </c:pt>
                <c:pt idx="702">
                  <c:v>0.58704200367274739</c:v>
                </c:pt>
                <c:pt idx="703">
                  <c:v>-0.79456398270852535</c:v>
                </c:pt>
                <c:pt idx="704">
                  <c:v>0.82686538127793274</c:v>
                </c:pt>
                <c:pt idx="705">
                  <c:v>-0.25351605550621026</c:v>
                </c:pt>
                <c:pt idx="706">
                  <c:v>-0.55075376593952508</c:v>
                </c:pt>
                <c:pt idx="707">
                  <c:v>0.16670696993333817</c:v>
                </c:pt>
                <c:pt idx="708">
                  <c:v>1.6624622754003142</c:v>
                </c:pt>
                <c:pt idx="709">
                  <c:v>0.19538346679632765</c:v>
                </c:pt>
                <c:pt idx="710">
                  <c:v>-1.091242643850002</c:v>
                </c:pt>
                <c:pt idx="711">
                  <c:v>-7.0410546136099539E-2</c:v>
                </c:pt>
                <c:pt idx="712">
                  <c:v>-0.55301093395228118</c:v>
                </c:pt>
                <c:pt idx="713">
                  <c:v>-0.22341563082616334</c:v>
                </c:pt>
                <c:pt idx="714">
                  <c:v>0.52549495375857491</c:v>
                </c:pt>
                <c:pt idx="715">
                  <c:v>4.61710948227513E-2</c:v>
                </c:pt>
                <c:pt idx="716">
                  <c:v>-0.30994940676253324</c:v>
                </c:pt>
                <c:pt idx="717">
                  <c:v>-0.79303971304869214</c:v>
                </c:pt>
                <c:pt idx="718">
                  <c:v>0.31607201996509116</c:v>
                </c:pt>
                <c:pt idx="719">
                  <c:v>0.91354989623045935</c:v>
                </c:pt>
                <c:pt idx="720">
                  <c:v>1.2686602126123709</c:v>
                </c:pt>
                <c:pt idx="721">
                  <c:v>0.25711855296484115</c:v>
                </c:pt>
                <c:pt idx="722">
                  <c:v>0.10491246150370374</c:v>
                </c:pt>
                <c:pt idx="723">
                  <c:v>-1.4206391303839048E-2</c:v>
                </c:pt>
                <c:pt idx="724">
                  <c:v>-0.72920013603097023</c:v>
                </c:pt>
                <c:pt idx="725">
                  <c:v>-0.22274544143752595</c:v>
                </c:pt>
                <c:pt idx="726">
                  <c:v>-0.3687896351344952</c:v>
                </c:pt>
                <c:pt idx="727">
                  <c:v>-1.4013501515675382E-2</c:v>
                </c:pt>
                <c:pt idx="728">
                  <c:v>-1.3587117758447682</c:v>
                </c:pt>
                <c:pt idx="729">
                  <c:v>-1.0920088651219706</c:v>
                </c:pt>
                <c:pt idx="730">
                  <c:v>-1.1542926350976135</c:v>
                </c:pt>
                <c:pt idx="731">
                  <c:v>-0.22052525924292213</c:v>
                </c:pt>
                <c:pt idx="732">
                  <c:v>0.2268453264999514</c:v>
                </c:pt>
                <c:pt idx="733">
                  <c:v>0.825891572794199</c:v>
                </c:pt>
                <c:pt idx="734">
                  <c:v>-1.2743876825880636</c:v>
                </c:pt>
                <c:pt idx="735">
                  <c:v>1.6638607895141669E-2</c:v>
                </c:pt>
                <c:pt idx="736">
                  <c:v>7.9792166610166346E-2</c:v>
                </c:pt>
                <c:pt idx="737">
                  <c:v>-0.34377622249814765</c:v>
                </c:pt>
                <c:pt idx="738">
                  <c:v>1.1554998714104932</c:v>
                </c:pt>
                <c:pt idx="739">
                  <c:v>-0.49316483135642647</c:v>
                </c:pt>
                <c:pt idx="740">
                  <c:v>0.6750132715879178</c:v>
                </c:pt>
                <c:pt idx="741">
                  <c:v>-0.10034359667504016</c:v>
                </c:pt>
                <c:pt idx="742">
                  <c:v>0.22556004174442518</c:v>
                </c:pt>
                <c:pt idx="743">
                  <c:v>0.76262032383786571</c:v>
                </c:pt>
                <c:pt idx="744">
                  <c:v>-0.31253171369503741</c:v>
                </c:pt>
                <c:pt idx="745">
                  <c:v>-0.25286087320938794</c:v>
                </c:pt>
                <c:pt idx="746">
                  <c:v>0.82439371420225904</c:v>
                </c:pt>
                <c:pt idx="747">
                  <c:v>0.52197514251338362</c:v>
                </c:pt>
                <c:pt idx="748">
                  <c:v>-1.4190547598801437E-2</c:v>
                </c:pt>
                <c:pt idx="749">
                  <c:v>-1.4203706620288185E-2</c:v>
                </c:pt>
                <c:pt idx="750">
                  <c:v>0.55058009216205694</c:v>
                </c:pt>
                <c:pt idx="751">
                  <c:v>-4.089660880133885E-2</c:v>
                </c:pt>
                <c:pt idx="752">
                  <c:v>-0.6388574735048369</c:v>
                </c:pt>
                <c:pt idx="753">
                  <c:v>-0.16299613018468381</c:v>
                </c:pt>
                <c:pt idx="754">
                  <c:v>-4.3987858659255689E-2</c:v>
                </c:pt>
                <c:pt idx="755">
                  <c:v>0.82369233455929813</c:v>
                </c:pt>
                <c:pt idx="756">
                  <c:v>-1.0253289776355949</c:v>
                </c:pt>
                <c:pt idx="757">
                  <c:v>-0.81836934021842023</c:v>
                </c:pt>
                <c:pt idx="758">
                  <c:v>-0.43145048123183621</c:v>
                </c:pt>
                <c:pt idx="759">
                  <c:v>0.49543526386636627</c:v>
                </c:pt>
                <c:pt idx="760">
                  <c:v>-1.2970410578594114</c:v>
                </c:pt>
                <c:pt idx="761">
                  <c:v>0.10542827054303981</c:v>
                </c:pt>
                <c:pt idx="762">
                  <c:v>1.3850810940974538</c:v>
                </c:pt>
                <c:pt idx="763">
                  <c:v>-0.52024322217594321</c:v>
                </c:pt>
                <c:pt idx="764">
                  <c:v>-0.18806596836740799</c:v>
                </c:pt>
                <c:pt idx="765">
                  <c:v>0.28340529546862098</c:v>
                </c:pt>
                <c:pt idx="766">
                  <c:v>-0.78863045349619265</c:v>
                </c:pt>
                <c:pt idx="767">
                  <c:v>-0.1332931989089679</c:v>
                </c:pt>
                <c:pt idx="768">
                  <c:v>-0.21954615252702048</c:v>
                </c:pt>
                <c:pt idx="769">
                  <c:v>-0.52110699793158477</c:v>
                </c:pt>
                <c:pt idx="770">
                  <c:v>0.34372667497446246</c:v>
                </c:pt>
                <c:pt idx="771">
                  <c:v>-0.58078181267698592</c:v>
                </c:pt>
                <c:pt idx="772">
                  <c:v>0.82009972567345035</c:v>
                </c:pt>
                <c:pt idx="773">
                  <c:v>-0.87554028647421023</c:v>
                </c:pt>
                <c:pt idx="774">
                  <c:v>-0.16315531843901529</c:v>
                </c:pt>
                <c:pt idx="775">
                  <c:v>1.6515642953086793</c:v>
                </c:pt>
                <c:pt idx="776">
                  <c:v>0.43095855699353902</c:v>
                </c:pt>
                <c:pt idx="777">
                  <c:v>-0.48963760351274965</c:v>
                </c:pt>
                <c:pt idx="778">
                  <c:v>-0.78437790174293187</c:v>
                </c:pt>
                <c:pt idx="779">
                  <c:v>-0.16300423820526472</c:v>
                </c:pt>
                <c:pt idx="780">
                  <c:v>0.19393292489423206</c:v>
                </c:pt>
                <c:pt idx="781">
                  <c:v>1.8544861707012454</c:v>
                </c:pt>
                <c:pt idx="782">
                  <c:v>0.10684736233559718</c:v>
                </c:pt>
                <c:pt idx="783">
                  <c:v>-7.3904620365063831E-2</c:v>
                </c:pt>
                <c:pt idx="784">
                  <c:v>-0.25151014099594521</c:v>
                </c:pt>
                <c:pt idx="785">
                  <c:v>-0.42932231648501434</c:v>
                </c:pt>
                <c:pt idx="786">
                  <c:v>0.42931428069553645</c:v>
                </c:pt>
                <c:pt idx="787">
                  <c:v>0.64012306260701024</c:v>
                </c:pt>
                <c:pt idx="788">
                  <c:v>-0.78377506629798621</c:v>
                </c:pt>
                <c:pt idx="789">
                  <c:v>1.1071982682275903</c:v>
                </c:pt>
                <c:pt idx="790">
                  <c:v>0.25042054748018028</c:v>
                </c:pt>
                <c:pt idx="791">
                  <c:v>0.66537644326267864</c:v>
                </c:pt>
                <c:pt idx="792">
                  <c:v>-0.10349218492143326</c:v>
                </c:pt>
                <c:pt idx="793">
                  <c:v>1.0130965655117641</c:v>
                </c:pt>
                <c:pt idx="794">
                  <c:v>-2.4026820888295948</c:v>
                </c:pt>
                <c:pt idx="795">
                  <c:v>-0.1625336098686723</c:v>
                </c:pt>
                <c:pt idx="796">
                  <c:v>0.22418497604001697</c:v>
                </c:pt>
                <c:pt idx="797">
                  <c:v>0.78012444669713554</c:v>
                </c:pt>
                <c:pt idx="798">
                  <c:v>4.3662266883108307E-2</c:v>
                </c:pt>
                <c:pt idx="799">
                  <c:v>0.1024457163668655</c:v>
                </c:pt>
                <c:pt idx="800">
                  <c:v>-1.0528179525810632E-2</c:v>
                </c:pt>
                <c:pt idx="801">
                  <c:v>-3.8319785532078119</c:v>
                </c:pt>
                <c:pt idx="802">
                  <c:v>0.63688334617779185</c:v>
                </c:pt>
                <c:pt idx="803">
                  <c:v>-2.809340324825671</c:v>
                </c:pt>
                <c:pt idx="804">
                  <c:v>-0.49085928794288264</c:v>
                </c:pt>
                <c:pt idx="805">
                  <c:v>-7.0529191979535333E-2</c:v>
                </c:pt>
                <c:pt idx="806">
                  <c:v>-4.9847091566165368E-2</c:v>
                </c:pt>
                <c:pt idx="807">
                  <c:v>-0.13095937109944705</c:v>
                </c:pt>
                <c:pt idx="808">
                  <c:v>-2.491164788096325</c:v>
                </c:pt>
                <c:pt idx="809">
                  <c:v>-0.67890505467860285</c:v>
                </c:pt>
                <c:pt idx="810">
                  <c:v>1.061857453568378</c:v>
                </c:pt>
                <c:pt idx="811">
                  <c:v>-0.51275237674959506</c:v>
                </c:pt>
                <c:pt idx="812">
                  <c:v>1.2391274979574207</c:v>
                </c:pt>
                <c:pt idx="813">
                  <c:v>-0.76873830878903504</c:v>
                </c:pt>
                <c:pt idx="814">
                  <c:v>0.41621020796031555</c:v>
                </c:pt>
                <c:pt idx="815">
                  <c:v>0.59139081543022709</c:v>
                </c:pt>
                <c:pt idx="816">
                  <c:v>0.70955114837556277</c:v>
                </c:pt>
                <c:pt idx="817">
                  <c:v>0.26644915101412581</c:v>
                </c:pt>
                <c:pt idx="818">
                  <c:v>0.62340485852104333</c:v>
                </c:pt>
                <c:pt idx="819">
                  <c:v>0.45795373253255711</c:v>
                </c:pt>
                <c:pt idx="820">
                  <c:v>1.1473904018338005E-3</c:v>
                </c:pt>
                <c:pt idx="821">
                  <c:v>-1.534305247851641</c:v>
                </c:pt>
                <c:pt idx="822">
                  <c:v>0.12414448942761941</c:v>
                </c:pt>
                <c:pt idx="823">
                  <c:v>0.55445972029054225</c:v>
                </c:pt>
                <c:pt idx="824">
                  <c:v>-0.34092881584011642</c:v>
                </c:pt>
                <c:pt idx="825">
                  <c:v>0.40381338003603162</c:v>
                </c:pt>
                <c:pt idx="826">
                  <c:v>1.9354658224662178</c:v>
                </c:pt>
                <c:pt idx="827">
                  <c:v>1.4541956752886226E-2</c:v>
                </c:pt>
                <c:pt idx="828">
                  <c:v>0.7216631418003483</c:v>
                </c:pt>
                <c:pt idx="829">
                  <c:v>-0.66369136310355559</c:v>
                </c:pt>
                <c:pt idx="830">
                  <c:v>0.40061662253738695</c:v>
                </c:pt>
                <c:pt idx="831">
                  <c:v>-0.6342418077763945</c:v>
                </c:pt>
                <c:pt idx="832">
                  <c:v>0.86828327233071756</c:v>
                </c:pt>
                <c:pt idx="833">
                  <c:v>-0.10349218492143326</c:v>
                </c:pt>
                <c:pt idx="834">
                  <c:v>0.51395363438071684</c:v>
                </c:pt>
                <c:pt idx="835">
                  <c:v>-0.36498771291756699</c:v>
                </c:pt>
                <c:pt idx="836">
                  <c:v>-1.0444720507236958</c:v>
                </c:pt>
                <c:pt idx="837">
                  <c:v>0.426494533948859</c:v>
                </c:pt>
                <c:pt idx="838">
                  <c:v>7.3059431604467387E-2</c:v>
                </c:pt>
                <c:pt idx="839">
                  <c:v>0.2525308352683448</c:v>
                </c:pt>
                <c:pt idx="840">
                  <c:v>-0.69210959233575142</c:v>
                </c:pt>
                <c:pt idx="841">
                  <c:v>0.1907501163434441</c:v>
                </c:pt>
                <c:pt idx="842">
                  <c:v>-7.4085553367559204E-2</c:v>
                </c:pt>
                <c:pt idx="843">
                  <c:v>-0.16234836049703988</c:v>
                </c:pt>
                <c:pt idx="844">
                  <c:v>0.16433026193938705</c:v>
                </c:pt>
                <c:pt idx="845">
                  <c:v>0.86534885115172544</c:v>
                </c:pt>
                <c:pt idx="846">
                  <c:v>-0.48520507046355282</c:v>
                </c:pt>
                <c:pt idx="847">
                  <c:v>0.2487120921709004</c:v>
                </c:pt>
                <c:pt idx="848">
                  <c:v>-0.83801419049370995</c:v>
                </c:pt>
                <c:pt idx="849">
                  <c:v>0.42827063862962494</c:v>
                </c:pt>
                <c:pt idx="850">
                  <c:v>0.863799656008438</c:v>
                </c:pt>
                <c:pt idx="851">
                  <c:v>-0.66064465527308125</c:v>
                </c:pt>
                <c:pt idx="852">
                  <c:v>1.4763462407321921</c:v>
                </c:pt>
                <c:pt idx="853">
                  <c:v>-0.630116663980134</c:v>
                </c:pt>
                <c:pt idx="854">
                  <c:v>-0.48101969301788716</c:v>
                </c:pt>
                <c:pt idx="855">
                  <c:v>-1.5420464987345064</c:v>
                </c:pt>
                <c:pt idx="856">
                  <c:v>0.1020983103775466</c:v>
                </c:pt>
                <c:pt idx="857">
                  <c:v>-0.48551900571577877</c:v>
                </c:pt>
                <c:pt idx="858">
                  <c:v>-0.39757113248972203</c:v>
                </c:pt>
                <c:pt idx="859">
                  <c:v>-0.18860217309612634</c:v>
                </c:pt>
                <c:pt idx="860">
                  <c:v>0.27868544253318611</c:v>
                </c:pt>
                <c:pt idx="861">
                  <c:v>-1.5331729220499458E-2</c:v>
                </c:pt>
                <c:pt idx="862">
                  <c:v>-0.57404770931843518</c:v>
                </c:pt>
                <c:pt idx="863">
                  <c:v>7.2954611390384894E-2</c:v>
                </c:pt>
                <c:pt idx="864">
                  <c:v>0.66324108467263043</c:v>
                </c:pt>
                <c:pt idx="865">
                  <c:v>-0.22095429170296549</c:v>
                </c:pt>
                <c:pt idx="866">
                  <c:v>-1.1624500376018039</c:v>
                </c:pt>
                <c:pt idx="867">
                  <c:v>-1.52170842854447E-2</c:v>
                </c:pt>
                <c:pt idx="868">
                  <c:v>0.48446212197788358</c:v>
                </c:pt>
                <c:pt idx="869">
                  <c:v>-0.24732094707172189</c:v>
                </c:pt>
                <c:pt idx="870">
                  <c:v>-0.36819422832025256</c:v>
                </c:pt>
                <c:pt idx="871">
                  <c:v>-0.3977892417859244</c:v>
                </c:pt>
                <c:pt idx="872">
                  <c:v>0.48461726210546219</c:v>
                </c:pt>
                <c:pt idx="873">
                  <c:v>-0.13289833075901122</c:v>
                </c:pt>
                <c:pt idx="874">
                  <c:v>0.60440354117029149</c:v>
                </c:pt>
                <c:pt idx="875">
                  <c:v>-0.13285077825476649</c:v>
                </c:pt>
                <c:pt idx="876">
                  <c:v>-0.10350491512841936</c:v>
                </c:pt>
                <c:pt idx="877">
                  <c:v>0.65877294945786724</c:v>
                </c:pt>
                <c:pt idx="878">
                  <c:v>0.86207042873203987</c:v>
                </c:pt>
                <c:pt idx="879">
                  <c:v>0.95061802184236244</c:v>
                </c:pt>
                <c:pt idx="880">
                  <c:v>0.27556440848814151</c:v>
                </c:pt>
                <c:pt idx="881">
                  <c:v>-0.86242001269173385</c:v>
                </c:pt>
                <c:pt idx="882">
                  <c:v>-0.10349642832358995</c:v>
                </c:pt>
                <c:pt idx="883">
                  <c:v>-1.273792662401602</c:v>
                </c:pt>
                <c:pt idx="884">
                  <c:v>0.86424488538661459</c:v>
                </c:pt>
                <c:pt idx="885">
                  <c:v>-1.1570318294410078</c:v>
                </c:pt>
                <c:pt idx="886">
                  <c:v>-0.1035006717260091</c:v>
                </c:pt>
                <c:pt idx="887">
                  <c:v>1.561016489228392</c:v>
                </c:pt>
                <c:pt idx="888">
                  <c:v>0.30467814605827809</c:v>
                </c:pt>
                <c:pt idx="889">
                  <c:v>1.005320532374175</c:v>
                </c:pt>
                <c:pt idx="890">
                  <c:v>0.47752956118698114</c:v>
                </c:pt>
                <c:pt idx="891">
                  <c:v>0.15934545579391976</c:v>
                </c:pt>
                <c:pt idx="892">
                  <c:v>0.12861707631132302</c:v>
                </c:pt>
                <c:pt idx="893">
                  <c:v>0.45036391628913697</c:v>
                </c:pt>
                <c:pt idx="894">
                  <c:v>0.76454655535466576</c:v>
                </c:pt>
                <c:pt idx="895">
                  <c:v>-0.74043346338922134</c:v>
                </c:pt>
                <c:pt idx="896">
                  <c:v>-1.6714403936583027</c:v>
                </c:pt>
                <c:pt idx="897">
                  <c:v>-0.97657258431928251</c:v>
                </c:pt>
                <c:pt idx="898">
                  <c:v>1.6084693707036246E-2</c:v>
                </c:pt>
                <c:pt idx="899">
                  <c:v>0.18744356467424375</c:v>
                </c:pt>
                <c:pt idx="900">
                  <c:v>0.10006309654135298</c:v>
                </c:pt>
                <c:pt idx="901">
                  <c:v>-7.4424747016029677E-2</c:v>
                </c:pt>
                <c:pt idx="902">
                  <c:v>0.39038281158145222</c:v>
                </c:pt>
                <c:pt idx="903">
                  <c:v>0.39301583092473275</c:v>
                </c:pt>
                <c:pt idx="904">
                  <c:v>0.8235037500377127</c:v>
                </c:pt>
                <c:pt idx="905">
                  <c:v>0.21482989793784829</c:v>
                </c:pt>
                <c:pt idx="906">
                  <c:v>-0.30611088955051197</c:v>
                </c:pt>
                <c:pt idx="907">
                  <c:v>-0.62498982502443123</c:v>
                </c:pt>
                <c:pt idx="908">
                  <c:v>0.59437534088143285</c:v>
                </c:pt>
                <c:pt idx="909">
                  <c:v>4.1144795144519304E-2</c:v>
                </c:pt>
                <c:pt idx="910">
                  <c:v>-1.0886028815791073</c:v>
                </c:pt>
                <c:pt idx="911">
                  <c:v>0.85163828794532315</c:v>
                </c:pt>
                <c:pt idx="912">
                  <c:v>1.6560653750375995</c:v>
                </c:pt>
                <c:pt idx="913">
                  <c:v>-0.76390147282732934</c:v>
                </c:pt>
                <c:pt idx="914">
                  <c:v>0.61711714753650515</c:v>
                </c:pt>
                <c:pt idx="915">
                  <c:v>0.2420512201040379</c:v>
                </c:pt>
                <c:pt idx="916">
                  <c:v>0.1842658111256624</c:v>
                </c:pt>
                <c:pt idx="917">
                  <c:v>-0.27622043475914609</c:v>
                </c:pt>
                <c:pt idx="918">
                  <c:v>0.15857162910391653</c:v>
                </c:pt>
                <c:pt idx="919">
                  <c:v>-0.96779963904108068</c:v>
                </c:pt>
                <c:pt idx="920">
                  <c:v>-0.88273023151303631</c:v>
                </c:pt>
                <c:pt idx="921">
                  <c:v>0.21392365952417189</c:v>
                </c:pt>
                <c:pt idx="922">
                  <c:v>9.839337192915433E-2</c:v>
                </c:pt>
                <c:pt idx="923">
                  <c:v>-1.3851160702153656E-2</c:v>
                </c:pt>
                <c:pt idx="924">
                  <c:v>-2.3608792752935934</c:v>
                </c:pt>
                <c:pt idx="925">
                  <c:v>-0.74165137314307383</c:v>
                </c:pt>
                <c:pt idx="926">
                  <c:v>-0.13252709143260707</c:v>
                </c:pt>
                <c:pt idx="927">
                  <c:v>-0.27767338673526276</c:v>
                </c:pt>
                <c:pt idx="928">
                  <c:v>0.42478000471656213</c:v>
                </c:pt>
                <c:pt idx="929">
                  <c:v>-1.4985228493586085</c:v>
                </c:pt>
                <c:pt idx="930">
                  <c:v>-0.80235310006767058</c:v>
                </c:pt>
                <c:pt idx="931">
                  <c:v>-1.5587460097954233</c:v>
                </c:pt>
                <c:pt idx="932">
                  <c:v>1.0631291888019263</c:v>
                </c:pt>
                <c:pt idx="933">
                  <c:v>0.56614238857409727</c:v>
                </c:pt>
                <c:pt idx="934">
                  <c:v>4.1972756262929053E-2</c:v>
                </c:pt>
                <c:pt idx="935">
                  <c:v>0.45193265567739793</c:v>
                </c:pt>
                <c:pt idx="936">
                  <c:v>-1.1514986755100676</c:v>
                </c:pt>
                <c:pt idx="937">
                  <c:v>-0.27832664587550349</c:v>
                </c:pt>
                <c:pt idx="938">
                  <c:v>-0.97891587577191619</c:v>
                </c:pt>
                <c:pt idx="939">
                  <c:v>0.68370965092676672</c:v>
                </c:pt>
                <c:pt idx="940">
                  <c:v>-0.4794834121295366</c:v>
                </c:pt>
                <c:pt idx="941">
                  <c:v>0.91566450118578846</c:v>
                </c:pt>
                <c:pt idx="942">
                  <c:v>-0.16172526895531658</c:v>
                </c:pt>
                <c:pt idx="943">
                  <c:v>-7.4407930590767765E-2</c:v>
                </c:pt>
                <c:pt idx="944">
                  <c:v>0.36181221330705238</c:v>
                </c:pt>
                <c:pt idx="945">
                  <c:v>0.56761626496173412</c:v>
                </c:pt>
                <c:pt idx="946">
                  <c:v>0.38965105488337098</c:v>
                </c:pt>
                <c:pt idx="947">
                  <c:v>-0.59694334540968497</c:v>
                </c:pt>
                <c:pt idx="948">
                  <c:v>-0.77200548669562219</c:v>
                </c:pt>
                <c:pt idx="949">
                  <c:v>-0.53995695337205185</c:v>
                </c:pt>
                <c:pt idx="950">
                  <c:v>-1.2375069126480465</c:v>
                </c:pt>
                <c:pt idx="951">
                  <c:v>-0.16186981184053814</c:v>
                </c:pt>
                <c:pt idx="952">
                  <c:v>-7.4335661446393392E-2</c:v>
                </c:pt>
                <c:pt idx="953">
                  <c:v>7.1500118661589687E-2</c:v>
                </c:pt>
                <c:pt idx="954">
                  <c:v>-1.5946189903222874</c:v>
                </c:pt>
                <c:pt idx="955">
                  <c:v>0.5427041798150386</c:v>
                </c:pt>
                <c:pt idx="956">
                  <c:v>0.91748096079633867</c:v>
                </c:pt>
                <c:pt idx="957">
                  <c:v>-0.27849351079640583</c:v>
                </c:pt>
                <c:pt idx="958">
                  <c:v>-0.68739365695672339</c:v>
                </c:pt>
                <c:pt idx="959">
                  <c:v>-0.39568611478032134</c:v>
                </c:pt>
                <c:pt idx="960">
                  <c:v>-0.39272514757585525</c:v>
                </c:pt>
                <c:pt idx="961">
                  <c:v>-1.0406474411914983</c:v>
                </c:pt>
                <c:pt idx="962">
                  <c:v>-4.4918231524063608E-2</c:v>
                </c:pt>
                <c:pt idx="963">
                  <c:v>7.2215943294971871E-2</c:v>
                </c:pt>
                <c:pt idx="964">
                  <c:v>1.5903366542367585</c:v>
                </c:pt>
                <c:pt idx="965">
                  <c:v>-1.0940129944442873</c:v>
                </c:pt>
                <c:pt idx="966">
                  <c:v>-0.483877497802436</c:v>
                </c:pt>
                <c:pt idx="967">
                  <c:v>0.30592420621420907</c:v>
                </c:pt>
                <c:pt idx="968">
                  <c:v>-0.16199216631432553</c:v>
                </c:pt>
                <c:pt idx="969">
                  <c:v>0.91826565634361679</c:v>
                </c:pt>
                <c:pt idx="970">
                  <c:v>0.62818599467763947</c:v>
                </c:pt>
                <c:pt idx="971">
                  <c:v>-0.42411307369154216</c:v>
                </c:pt>
                <c:pt idx="972">
                  <c:v>0.74071511978195526</c:v>
                </c:pt>
                <c:pt idx="973">
                  <c:v>0.24546287248987539</c:v>
                </c:pt>
                <c:pt idx="974">
                  <c:v>-0.56906686975158804</c:v>
                </c:pt>
                <c:pt idx="975">
                  <c:v>-7.1265733338327295E-2</c:v>
                </c:pt>
                <c:pt idx="976">
                  <c:v>-0.33642319950215627</c:v>
                </c:pt>
                <c:pt idx="977">
                  <c:v>0.73975095373400213</c:v>
                </c:pt>
                <c:pt idx="978">
                  <c:v>1.1726597498498723</c:v>
                </c:pt>
                <c:pt idx="979">
                  <c:v>-0.79990252119706706</c:v>
                </c:pt>
                <c:pt idx="980">
                  <c:v>0.50860932134709635</c:v>
                </c:pt>
                <c:pt idx="981">
                  <c:v>4.1401586822811802E-2</c:v>
                </c:pt>
                <c:pt idx="982">
                  <c:v>7.0324768560173626E-2</c:v>
                </c:pt>
                <c:pt idx="983">
                  <c:v>0.30179027034601091</c:v>
                </c:pt>
                <c:pt idx="984">
                  <c:v>0.24361685184184664</c:v>
                </c:pt>
                <c:pt idx="985">
                  <c:v>1.5293197012068289E-2</c:v>
                </c:pt>
                <c:pt idx="986">
                  <c:v>0.12771561005344523</c:v>
                </c:pt>
                <c:pt idx="987">
                  <c:v>-0.33479227211283424</c:v>
                </c:pt>
                <c:pt idx="988">
                  <c:v>1.2524371830503624</c:v>
                </c:pt>
                <c:pt idx="989">
                  <c:v>-4.585325443262845E-2</c:v>
                </c:pt>
                <c:pt idx="990">
                  <c:v>-0.12919504449698505</c:v>
                </c:pt>
                <c:pt idx="991">
                  <c:v>0.76007133896508117</c:v>
                </c:pt>
                <c:pt idx="992">
                  <c:v>1.1563183061434152E-2</c:v>
                </c:pt>
                <c:pt idx="993">
                  <c:v>0.55737981609065523</c:v>
                </c:pt>
                <c:pt idx="994">
                  <c:v>-0.29831484667980152</c:v>
                </c:pt>
                <c:pt idx="995">
                  <c:v>0.38462729460481121</c:v>
                </c:pt>
                <c:pt idx="996">
                  <c:v>-1.0234686507192008</c:v>
                </c:pt>
                <c:pt idx="997">
                  <c:v>0.47122668368567128</c:v>
                </c:pt>
                <c:pt idx="998">
                  <c:v>-4.2894886619093263E-2</c:v>
                </c:pt>
                <c:pt idx="999">
                  <c:v>-0.39087329346132466</c:v>
                </c:pt>
                <c:pt idx="1000">
                  <c:v>0.12634697586660107</c:v>
                </c:pt>
                <c:pt idx="1001">
                  <c:v>-0.27591342552689818</c:v>
                </c:pt>
                <c:pt idx="1002">
                  <c:v>0.32726369025145008</c:v>
                </c:pt>
                <c:pt idx="1003">
                  <c:v>-0.18650104858051572</c:v>
                </c:pt>
                <c:pt idx="1004">
                  <c:v>0.72814220426069398</c:v>
                </c:pt>
                <c:pt idx="1005">
                  <c:v>-0.21818429383123994</c:v>
                </c:pt>
                <c:pt idx="1006">
                  <c:v>-1.9728685902783167</c:v>
                </c:pt>
                <c:pt idx="1007">
                  <c:v>6.9182771753588959E-2</c:v>
                </c:pt>
                <c:pt idx="1008">
                  <c:v>-0.93603484797464509</c:v>
                </c:pt>
                <c:pt idx="1009">
                  <c:v>0.21346884773520342</c:v>
                </c:pt>
                <c:pt idx="1010">
                  <c:v>-0.27641215133026631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BD-4877-BB0B-9714B20A4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015455"/>
        <c:axId val="1859016895"/>
      </c:scatterChart>
      <c:valAx>
        <c:axId val="185901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Theoretical quantiles</a:t>
                </a:r>
              </a:p>
            </c:rich>
          </c:tx>
          <c:layout>
            <c:manualLayout>
              <c:xMode val="edge"/>
              <c:yMode val="edge"/>
              <c:x val="0.45104353906866018"/>
              <c:y val="0.96196245954009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016895"/>
        <c:crosses val="autoZero"/>
        <c:crossBetween val="midCat"/>
      </c:valAx>
      <c:valAx>
        <c:axId val="185901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quantiles</a:t>
                </a:r>
              </a:p>
            </c:rich>
          </c:tx>
          <c:layout>
            <c:manualLayout>
              <c:xMode val="edge"/>
              <c:yMode val="edge"/>
              <c:x val="1.2479539823537986E-2"/>
              <c:y val="0.39508740690246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01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209550</xdr:colOff>
      <xdr:row>3</xdr:row>
      <xdr:rowOff>152399</xdr:rowOff>
    </xdr:from>
    <xdr:to>
      <xdr:col>26</xdr:col>
      <xdr:colOff>514350</xdr:colOff>
      <xdr:row>27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B1F32F-43E0-13A7-3585-9A34810A1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568136</xdr:colOff>
      <xdr:row>5</xdr:row>
      <xdr:rowOff>67235</xdr:rowOff>
    </xdr:from>
    <xdr:to>
      <xdr:col>24</xdr:col>
      <xdr:colOff>263336</xdr:colOff>
      <xdr:row>29</xdr:row>
      <xdr:rowOff>67235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4299C6-329D-48CA-B13F-FDBCC9C55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593912</xdr:colOff>
      <xdr:row>34</xdr:row>
      <xdr:rowOff>78441</xdr:rowOff>
    </xdr:from>
    <xdr:to>
      <xdr:col>24</xdr:col>
      <xdr:colOff>289112</xdr:colOff>
      <xdr:row>58</xdr:row>
      <xdr:rowOff>78441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DB4E2A-860C-4F73-B4E5-963EEC778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800098</xdr:colOff>
      <xdr:row>6</xdr:row>
      <xdr:rowOff>190498</xdr:rowOff>
    </xdr:from>
    <xdr:to>
      <xdr:col>26</xdr:col>
      <xdr:colOff>533398</xdr:colOff>
      <xdr:row>30</xdr:row>
      <xdr:rowOff>190498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2EAAA088-E3D3-442D-87C7-074AA828C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2</xdr:row>
      <xdr:rowOff>9523</xdr:rowOff>
    </xdr:from>
    <xdr:to>
      <xdr:col>21</xdr:col>
      <xdr:colOff>390525</xdr:colOff>
      <xdr:row>26</xdr:row>
      <xdr:rowOff>9523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1F3281-78DB-4047-93E6-8EC5ED861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D45311-5350-468D-9CB7-F1E7BB717459}" name="Table1" displayName="Table1" ref="A1:P1062" totalsRowShown="0" headerRowDxfId="61" headerRowBorderDxfId="60" tableBorderDxfId="59">
  <autoFilter ref="A1:P1062" xr:uid="{A1D45311-5350-468D-9CB7-F1E7BB717459}"/>
  <tableColumns count="16">
    <tableColumn id="1" xr3:uid="{A9D74523-91F5-4581-A3DB-DFB59BD5D531}" name="Date" dataDxfId="58">
      <calculatedColumnFormula>'Rates Data'!A2</calculatedColumnFormula>
    </tableColumn>
    <tableColumn id="2" xr3:uid="{787B92D4-2CD1-48F5-B245-0557570D0740}" name="Eur_1M" dataDxfId="57">
      <calculatedColumnFormula>'Rates Data'!B2</calculatedColumnFormula>
    </tableColumn>
    <tableColumn id="3" xr3:uid="{D76EDE9C-B6C1-4D2E-B070-4A329654369D}" name="Eur_3M" dataDxfId="56">
      <calculatedColumnFormula>'Rates Data'!C2</calculatedColumnFormula>
    </tableColumn>
    <tableColumn id="4" xr3:uid="{75746A0F-02A4-41FC-9120-7F674F0CC13A}" name="Eur_6M" dataDxfId="55">
      <calculatedColumnFormula>'Rates Data'!D2</calculatedColumnFormula>
    </tableColumn>
    <tableColumn id="5" xr3:uid="{14968E29-735E-45F0-87EE-B18917468C3F}" name="Eur_12M" dataDxfId="54">
      <calculatedColumnFormula>'Rates Data'!E2</calculatedColumnFormula>
    </tableColumn>
    <tableColumn id="6" xr3:uid="{F30DAF87-BD78-49D1-BF30-EE03B701AEF2}" name="Swap(vs6M)_2Y" dataDxfId="53">
      <calculatedColumnFormula>'Rates Data'!F2</calculatedColumnFormula>
    </tableColumn>
    <tableColumn id="7" xr3:uid="{1A478826-F376-4CDC-A982-8DE2F14974B6}" name="Swap(vs6M)_3Y" dataDxfId="52">
      <calculatedColumnFormula>'Rates Data'!G2</calculatedColumnFormula>
    </tableColumn>
    <tableColumn id="8" xr3:uid="{F1C8117B-9334-4E2B-BCD3-C72FCEF1634E}" name="Swap(vs6M)_5Y" dataDxfId="51">
      <calculatedColumnFormula>'Rates Data'!H2</calculatedColumnFormula>
    </tableColumn>
    <tableColumn id="9" xr3:uid="{C88F800C-98CF-487F-96CA-AE758E32E25F}" name="Time to Maturity" dataDxfId="50">
      <calculatedColumnFormula>DAYS360(A2,Summary!$G$10)/Summary!$G$6</calculatedColumnFormula>
    </tableColumn>
    <tableColumn id="10" xr3:uid="{0852D7D8-4C99-44C3-B59B-CA352DE62856}" name="Rate0" dataDxfId="49"/>
    <tableColumn id="11" xr3:uid="{3C8315B1-3572-425F-AD3F-D20F85B3B60D}" name="Rate 1" dataDxfId="48"/>
    <tableColumn id="12" xr3:uid="{BFF952AB-9441-4EEA-B205-586B08271205}" name="T0"/>
    <tableColumn id="13" xr3:uid="{4E087DE9-6D50-4F1E-825E-7566F87F44B5}" name="T1"/>
    <tableColumn id="14" xr3:uid="{7B8FA09F-A016-4FA4-9F0F-50542075FD84}" name="Delta Rate"/>
    <tableColumn id="15" xr3:uid="{FB7DB95C-7C48-4308-B5FD-C676E286C5AD}" name="Delta T"/>
    <tableColumn id="16" xr3:uid="{C3EEA645-2369-4C75-A2FE-2E798AED2073}" name="Adjusted Rate" dataDxfId="47">
      <calculatedColumnFormula>B2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8E2491-F115-4660-84C9-36A4F8D813B5}" name="Table3" displayName="Table3" ref="B5:L1129" totalsRowShown="0" headerRowDxfId="46" headerRowBorderDxfId="45">
  <autoFilter ref="B5:L1129" xr:uid="{D38E2491-F115-4660-84C9-36A4F8D813B5}"/>
  <tableColumns count="11">
    <tableColumn id="1" xr3:uid="{35A40216-931D-4827-8571-D1C3CB474E62}" name="Date" dataDxfId="44">
      <calculatedColumnFormula>'Fund Data'!A25</calculatedColumnFormula>
    </tableColumn>
    <tableColumn id="2" xr3:uid="{D1EE228C-0FC2-41AF-BDA5-19980244B56D}" name="Fundt" dataDxfId="43">
      <calculatedColumnFormula>'Fund Data'!B25</calculatedColumnFormula>
    </tableColumn>
    <tableColumn id="3" xr3:uid="{DA994138-2E26-4986-92ED-06D84EA0C9CE}" name="Fundt/Fundt-1">
      <calculatedColumnFormula>C6/C5</calculatedColumnFormula>
    </tableColumn>
    <tableColumn id="4" xr3:uid="{F47CE19B-274D-45BB-8874-4CB50A92F3EB}" name="LN(Fundt/Fundt-1)">
      <calculatedColumnFormula>LN(D6)</calculatedColumnFormula>
    </tableColumn>
    <tableColumn id="5" xr3:uid="{752D9578-A266-4815-8C2E-FE82EADC8404}" name="Realised Vol"/>
    <tableColumn id="6" xr3:uid="{EE79349F-C311-4403-8A3C-1D13793C8193}" name="Wt">
      <calculatedColumnFormula>MIN(Summary!$G$8,Summary!$G$9/F4)</calculatedColumnFormula>
    </tableColumn>
    <tableColumn id="10" xr3:uid="{4E8BCCA9-16E4-4232-BD7B-940D80A2968B}" name="Euribor 1M" dataDxfId="42">
      <calculatedColumnFormula>IFERROR(VLOOKUP(Table3[[#This Row],[Date]],Table1[#All],2,FALSE),$C$2)</calculatedColumnFormula>
    </tableColumn>
    <tableColumn id="11" xr3:uid="{87163278-4216-4FCB-A936-C4BB85F9D1EE}" name="Actt,t-1" dataDxfId="41">
      <calculatedColumnFormula>Table3[[#This Row],[Date]]-B5</calculatedColumnFormula>
    </tableColumn>
    <tableColumn id="7" xr3:uid="{15CEFA05-90B2-4566-A5E2-282DEA350B6F}" name="Index return">
      <calculatedColumnFormula>G5*(D6-1)-G5*$C$2*#REF!/Summary!$G$6</calculatedColumnFormula>
    </tableColumn>
    <tableColumn id="8" xr3:uid="{D73B3CF9-B4DF-476E-A958-8D1CBD63EC69}" name="Volatility (daily)"/>
    <tableColumn id="9" xr3:uid="{8CC42A72-42A2-4CC1-9A3E-0352247A4FBF}" name="Volatility (annualized)" dataDxfId="40">
      <calculatedColumnFormula>K6*SQRT(252)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3E5E19-815F-4DE3-A1E2-748CE8885968}" name="Table4" displayName="Table4" ref="B2:J1035" totalsRowShown="0" headerRowDxfId="39" headerRowBorderDxfId="38" tableBorderDxfId="37">
  <autoFilter ref="B2:J1035" xr:uid="{4B3E5E19-815F-4DE3-A1E2-748CE8885968}"/>
  <tableColumns count="9">
    <tableColumn id="1" xr3:uid="{159F855B-78E6-4302-9362-C0963AE79B9E}" name="Date" dataDxfId="36">
      <calculatedColumnFormula>Volatility!B97</calculatedColumnFormula>
    </tableColumn>
    <tableColumn id="2" xr3:uid="{014DD8CC-27EB-426D-AA90-056F98C2CA79}" name="Fundt" dataDxfId="35">
      <calculatedColumnFormula>Volatility!C97</calculatedColumnFormula>
    </tableColumn>
    <tableColumn id="3" xr3:uid="{804DDB76-42A2-47E5-B210-C49A6512DD0B}" name="Euribor 1M"/>
    <tableColumn id="4" xr3:uid="{F3ACA692-A4CC-4303-8A97-BD2D27C98D67}" name="Fundt/Fundt-1" dataDxfId="34">
      <calculatedColumnFormula>C3/C2</calculatedColumnFormula>
    </tableColumn>
    <tableColumn id="5" xr3:uid="{C6742F99-7563-4E6B-A7D3-02B5B8B22408}" name="LN(Fundt/Fundt-1)" dataDxfId="33">
      <calculatedColumnFormula>LN(E3)</calculatedColumnFormula>
    </tableColumn>
    <tableColumn id="6" xr3:uid="{5BD0CD7B-2BAE-4857-8B30-C58060C68B80}" name="Realised Vol" dataDxfId="32"/>
    <tableColumn id="7" xr3:uid="{0AEF7ACF-17B1-4FE9-8C83-BF4D267634AD}" name="Wt" dataDxfId="31">
      <calculatedColumnFormula>MIN(Summary!$G$8,Summary!$G$9/G1)</calculatedColumnFormula>
    </tableColumn>
    <tableColumn id="8" xr3:uid="{4230EF65-E6F7-4209-A533-2CEAD1ACBF43}" name="Actt,t-1">
      <calculatedColumnFormula>B3-B2</calculatedColumnFormula>
    </tableColumn>
    <tableColumn id="9" xr3:uid="{BA571583-9C8F-42C5-A9D1-DA73E8BF475C}" name="Indext" dataDxfId="30">
      <calculatedColumnFormula>J2*(1+(H2*(E3-1))+((1-H2)*(D2/100)*(I3)/Summary!$G$6))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409244-4C0B-41E5-93F9-499FFF9A4DC3}" name="Table2" displayName="Table2" ref="B2:N1014" totalsRowShown="0" headerRowDxfId="29" headerRowBorderDxfId="28">
  <autoFilter ref="B2:N1014" xr:uid="{97409244-4C0B-41E5-93F9-499FFF9A4DC3}"/>
  <tableColumns count="13">
    <tableColumn id="1" xr3:uid="{B57B8018-F3B4-44C9-B9B8-32FEEFF4660C}" name="Date" dataDxfId="27">
      <calculatedColumnFormula>Index!B3</calculatedColumnFormula>
    </tableColumn>
    <tableColumn id="2" xr3:uid="{678D1C89-69AC-4F11-9E7C-8C6AF24C5A02}" name="Index" dataDxfId="26">
      <calculatedColumnFormula>Index!J3</calculatedColumnFormula>
    </tableColumn>
    <tableColumn id="3" xr3:uid="{783C2CDF-52E4-49D2-9256-BF323A35A189}" name="Rate" dataDxfId="25">
      <calculatedColumnFormula>VLOOKUP(Table2[[#This Row],[Date]],Table1[#All],16,FALSE)</calculatedColumnFormula>
    </tableColumn>
    <tableColumn id="4" xr3:uid="{7F44DE5E-9776-4BCA-8B9A-D36B273E22B8}" name="T" dataDxfId="24">
      <calculatedColumnFormula>DAYS360(B3,Summary!$G$10)/Summary!$G$6</calculatedColumnFormula>
    </tableColumn>
    <tableColumn id="5" xr3:uid="{1D3C360B-4600-43DF-BBD6-B1A5B8CC4526}" name="S" dataDxfId="23">
      <calculatedColumnFormula>Summary!$G$7*C3/Summary!$G$11*(1-0.011)^4</calculatedColumnFormula>
    </tableColumn>
    <tableColumn id="6" xr3:uid="{6A39C8C1-DB06-4C12-92A2-740C6AE84B5D}" name="Volatility" dataDxfId="22">
      <calculatedColumnFormula>VLOOKUP(Table2[[#This Row],[Date]],Table3[#All],11,FALSE)</calculatedColumnFormula>
    </tableColumn>
    <tableColumn id="8" xr3:uid="{883B12F8-1224-49A8-8F73-F044B37F207E}" name="d1" dataDxfId="21">
      <calculatedColumnFormula>(LN(F3/Summary!$G$7)+(D3/100+G3^2/2)*E3)/(G3*SQRT(E3))</calculatedColumnFormula>
    </tableColumn>
    <tableColumn id="9" xr3:uid="{20D80CCF-E22C-4596-8237-D7F80985499C}" name="d2" dataDxfId="20">
      <calculatedColumnFormula>H3-#REF!*SQRT(E3)</calculatedColumnFormula>
    </tableColumn>
    <tableColumn id="10" xr3:uid="{F0B02E5D-EEA4-4C0F-AC4E-187000FC3654}" name="C" dataDxfId="19">
      <calculatedColumnFormula>_xlfn.NORM.DIST(H3,0,1,TRUE)*F3-_xlfn.NORM.DIST(I3,0,1,TRUE)*Summary!$G$7*EXP(-D3/100*E3)</calculatedColumnFormula>
    </tableColumn>
    <tableColumn id="7" xr3:uid="{0668B1ED-68CF-4633-9C11-AC7A60647E5A}" name="Delta" dataDxfId="18">
      <calculatedColumnFormula>_xlfn.NORM.DIST(H3,0,1,TRUE)</calculatedColumnFormula>
    </tableColumn>
    <tableColumn id="11" xr3:uid="{292C4910-2A6F-4974-A339-0E3227EA6161}" name="Gamma" dataDxfId="17">
      <calculatedColumnFormula>_xlfn.NORM.DIST(H3,0,1,FALSE)/(G3*F3*SQRT(E3))</calculatedColumnFormula>
    </tableColumn>
    <tableColumn id="12" xr3:uid="{5DB5F112-D0B4-4B34-ADE3-17633C6B75CF}" name="Vega" dataDxfId="16">
      <calculatedColumnFormula>SQRT(E3)*F3*_xlfn.NORM.DIST(H3,0,1,FALSE)</calculatedColumnFormula>
    </tableColumn>
    <tableColumn id="13" xr3:uid="{97073F96-C722-4303-B590-391087A40E43}" name="Rho" dataDxfId="15">
      <calculatedColumnFormula>Summary!$G$7*Table2[[#This Row],[T]]*EXP(-Table2[[#This Row],[Rate]]/100*Table2[[#This Row],[T]])*_xlfn.NORM.DIST(Table2[[#This Row],[d2]],0,1,TRUE)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723FDCB-CFB8-4974-91A0-7A1FBF5C3906}" name="Table7" displayName="Table7" ref="B2:H1014" totalsRowShown="0" headerRowDxfId="14" dataDxfId="12" headerRowBorderDxfId="13" tableBorderDxfId="11">
  <autoFilter ref="B2:H1014" xr:uid="{4723FDCB-CFB8-4974-91A0-7A1FBF5C3906}"/>
  <tableColumns count="7">
    <tableColumn id="1" xr3:uid="{B5B2F50A-C543-483E-9543-86E012D6E4CC}" name="Date" dataDxfId="10">
      <calculatedColumnFormula>Index!B24</calculatedColumnFormula>
    </tableColumn>
    <tableColumn id="2" xr3:uid="{F0A1E276-7441-4849-9893-D6CF37C56692}" name="S" dataDxfId="9">
      <calculatedColumnFormula>VLOOKUP(B3,Table2[#All],5,FALSE)</calculatedColumnFormula>
    </tableColumn>
    <tableColumn id="3" xr3:uid="{C145A3A2-1833-4584-B8B7-830BC7F8B147}" name="Sample Log Return" dataDxfId="8">
      <calculatedColumnFormula>LN(C3/C2)</calculatedColumnFormula>
    </tableColumn>
    <tableColumn id="4" xr3:uid="{B25E99C8-A802-49B2-8D54-6E6241C43341}" name="Rank" dataDxfId="7">
      <calculatedColumnFormula>_xlfn.RANK.AVG(D3,D3:D1013,1)</calculatedColumnFormula>
    </tableColumn>
    <tableColumn id="5" xr3:uid="{A31DDA10-8E7D-4D20-94D9-02568161BC6F}" name="Percentile" dataDxfId="6">
      <calculatedColumnFormula>(E3-0.5)/COUNT(D3:D1013)</calculatedColumnFormula>
    </tableColumn>
    <tableColumn id="6" xr3:uid="{E5F08530-461A-46DF-AFF8-92DFA290C60C}" name="Theoretical Z-score" dataDxfId="5">
      <calculatedColumnFormula>_xlfn.NORM.S.INV(F3)</calculatedColumnFormula>
    </tableColumn>
    <tableColumn id="7" xr3:uid="{58D3B955-7951-4D0A-9815-92B5C28F2143}" name="Data Z-score" dataDxfId="4">
      <calculatedColumnFormula>STANDARDIZE(D3,AVERAGE($D$4:$D$1014),STDEV($D$4:$D$1014))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A7941F3-D8EB-440B-9405-F7740DD373FC}" name="Table5" displayName="Table5" ref="B2:D53" totalsRowShown="0" headerRowBorderDxfId="3">
  <autoFilter ref="B2:D53" xr:uid="{1A7941F3-D8EB-440B-9405-F7740DD373FC}"/>
  <tableColumns count="3">
    <tableColumn id="1" xr3:uid="{14EC8096-F959-437D-9F38-BC3E72347E05}" name="Date" dataDxfId="2"/>
    <tableColumn id="2" xr3:uid="{2D896BA7-557B-4E19-B2E5-DC34F97229EE}" name="Index" dataDxfId="1">
      <calculatedColumnFormula>VLOOKUP(Table5[[#This Row],[Date]],Table2[#All],2,FALSE)</calculatedColumnFormula>
    </tableColumn>
    <tableColumn id="3" xr3:uid="{57820CBB-58A0-40D0-80A7-3830B3C032D0}" name="Fair Price" dataDxfId="0">
      <calculatedColumnFormula>VLOOKUP(Table5[[#This Row],[Date]],Table2[#All],9,FALSE)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  <wetp:taskpane dockstate="right" visibility="0" width="0" row="0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9B175E22-46D4-4AC0-9A9D-5D832643D869}">
  <we:reference id="026e7b2b-fa4d-4fe0-bf3b-b965f6f25bee" version="1.0.0.78" store="EXCatalog" storeType="EXCatalog"/>
  <we:alternateReferences>
    <we:reference id="WA200000565" version="1.0.0.78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RDP.Data</we:customFunctionIds>
        <we:customFunctionIds>RDP.Price</we:customFunctionIds>
        <we:customFunctionIds>RDP.HistoricalPricing</we:customFunctionIds>
        <we:customFunctionIds>RDP.Analytics</we:customFunctionIds>
        <we:customFunctionIds>RDP.Search</we:customFunctionIds>
        <we:customFunctionIds>RDP.Now</we:customFunctionIds>
        <we:customFunctionIds>RDP.Today</we:customFunctionIds>
        <we:customFunctionIds>RDP.Aggregate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EE2CB034-9289-4E17-8F9E-31E9324F2EC0}">
  <we:reference id="367f4e28-f27a-41a8-92a6-9f79d56cb19e" version="2.1.0.0" store="EXCatalog" storeType="EXCatalog"/>
  <we:alternateReferences>
    <we:reference id="WA200001456" version="2.1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FDS</we:customFunctionIds>
        <we:customFunctionIds>FDSN</we:customFunctionIds>
        <we:customFunctionIds>FDSZ</we:customFunctionIds>
        <we:customFunctionIds>FDSB</we:customFunctionIds>
        <we:customFunctionIds>FDSC</we:customFunctionIds>
        <we:customFunctionIds>FDSR</we:customFunctionIds>
        <we:customFunctionIds>FDSRN</we:customFunctionIds>
        <we:customFunctionIds>FDSRZ</we:customFunctionIds>
        <we:customFunctionIds>FDSRB</we:customFunctionIds>
        <we:customFunctionIds>FDSRC</we:customFunctionIds>
        <we:customFunctionIds>FDSLIVE</we:customFunctionIds>
        <we:customFunctionIds>FactSetLive.RTDFunction.1.FDSLIVE</we:customFunctionIds>
      </we:customFunctionIdList>
    </a:ext>
  </we:extLst>
</we:webextension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6B4BD-F28B-476F-A305-2FD2E84639FB}">
  <dimension ref="A1:B1251"/>
  <sheetViews>
    <sheetView workbookViewId="0">
      <selection activeCell="G10" sqref="G10"/>
    </sheetView>
  </sheetViews>
  <sheetFormatPr baseColWidth="10" defaultColWidth="8.83203125" defaultRowHeight="15" x14ac:dyDescent="0.2"/>
  <cols>
    <col min="1" max="1" width="10.6640625" bestFit="1" customWidth="1"/>
    <col min="2" max="2" width="38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s="2">
        <v>40737</v>
      </c>
    </row>
    <row r="3" spans="1:2" x14ac:dyDescent="0.2">
      <c r="A3" t="s">
        <v>3</v>
      </c>
      <c r="B3" s="2">
        <v>43215</v>
      </c>
    </row>
    <row r="4" spans="1:2" x14ac:dyDescent="0.2">
      <c r="A4" t="s">
        <v>4</v>
      </c>
      <c r="B4" t="s">
        <v>5</v>
      </c>
    </row>
    <row r="5" spans="1:2" x14ac:dyDescent="0.2">
      <c r="A5" t="s">
        <v>6</v>
      </c>
      <c r="B5" t="s">
        <v>7</v>
      </c>
    </row>
    <row r="7" spans="1:2" x14ac:dyDescent="0.2">
      <c r="A7" t="s">
        <v>8</v>
      </c>
      <c r="B7" t="s">
        <v>9</v>
      </c>
    </row>
    <row r="8" spans="1:2" x14ac:dyDescent="0.2">
      <c r="A8" s="3">
        <v>40737</v>
      </c>
      <c r="B8" s="4">
        <v>100</v>
      </c>
    </row>
    <row r="9" spans="1:2" x14ac:dyDescent="0.2">
      <c r="A9" s="3">
        <v>40744</v>
      </c>
      <c r="B9" s="4">
        <v>99.78</v>
      </c>
    </row>
    <row r="10" spans="1:2" x14ac:dyDescent="0.2">
      <c r="A10" s="3">
        <v>40745</v>
      </c>
      <c r="B10" s="4">
        <v>99.79</v>
      </c>
    </row>
    <row r="11" spans="1:2" x14ac:dyDescent="0.2">
      <c r="A11" s="3">
        <v>40751</v>
      </c>
      <c r="B11" s="4">
        <v>99.82</v>
      </c>
    </row>
    <row r="12" spans="1:2" x14ac:dyDescent="0.2">
      <c r="A12" s="3">
        <v>40752</v>
      </c>
      <c r="B12" s="4">
        <v>99.83</v>
      </c>
    </row>
    <row r="13" spans="1:2" x14ac:dyDescent="0.2">
      <c r="A13" s="3">
        <v>40758</v>
      </c>
      <c r="B13" s="4">
        <v>99.2</v>
      </c>
    </row>
    <row r="14" spans="1:2" x14ac:dyDescent="0.2">
      <c r="A14" s="3">
        <v>40765</v>
      </c>
      <c r="B14" s="4">
        <v>99.18</v>
      </c>
    </row>
    <row r="15" spans="1:2" x14ac:dyDescent="0.2">
      <c r="A15" s="3">
        <v>40772</v>
      </c>
      <c r="B15" s="4">
        <v>99.17</v>
      </c>
    </row>
    <row r="16" spans="1:2" x14ac:dyDescent="0.2">
      <c r="A16" s="3">
        <v>40779</v>
      </c>
      <c r="B16" s="4">
        <v>99.15</v>
      </c>
    </row>
    <row r="17" spans="1:2" x14ac:dyDescent="0.2">
      <c r="A17" s="3">
        <v>40786</v>
      </c>
      <c r="B17" s="4">
        <v>99.25</v>
      </c>
    </row>
    <row r="18" spans="1:2" x14ac:dyDescent="0.2">
      <c r="A18" s="3">
        <v>40793</v>
      </c>
      <c r="B18" s="4">
        <v>99.49</v>
      </c>
    </row>
    <row r="19" spans="1:2" x14ac:dyDescent="0.2">
      <c r="A19" s="3">
        <v>40800</v>
      </c>
      <c r="B19" s="4">
        <v>99.03</v>
      </c>
    </row>
    <row r="20" spans="1:2" x14ac:dyDescent="0.2">
      <c r="A20" s="3">
        <v>40807</v>
      </c>
      <c r="B20" s="4">
        <v>99.17</v>
      </c>
    </row>
    <row r="21" spans="1:2" x14ac:dyDescent="0.2">
      <c r="A21" s="3">
        <v>40814</v>
      </c>
      <c r="B21" s="4">
        <v>98.78</v>
      </c>
    </row>
    <row r="22" spans="1:2" x14ac:dyDescent="0.2">
      <c r="A22" s="3">
        <v>40821</v>
      </c>
      <c r="B22" s="4">
        <v>98.67</v>
      </c>
    </row>
    <row r="23" spans="1:2" x14ac:dyDescent="0.2">
      <c r="A23" s="3">
        <v>40828</v>
      </c>
      <c r="B23" s="4">
        <v>99.05</v>
      </c>
    </row>
    <row r="24" spans="1:2" x14ac:dyDescent="0.2">
      <c r="A24" s="3">
        <v>40835</v>
      </c>
      <c r="B24" s="4">
        <v>99.32</v>
      </c>
    </row>
    <row r="25" spans="1:2" x14ac:dyDescent="0.2">
      <c r="A25" s="3">
        <v>40842</v>
      </c>
      <c r="B25" s="4">
        <v>99.58</v>
      </c>
    </row>
    <row r="26" spans="1:2" x14ac:dyDescent="0.2">
      <c r="A26" s="3">
        <v>40849</v>
      </c>
      <c r="B26" s="4">
        <v>99.71</v>
      </c>
    </row>
    <row r="27" spans="1:2" x14ac:dyDescent="0.2">
      <c r="A27" s="3">
        <v>40856</v>
      </c>
      <c r="B27" s="4">
        <v>99.59</v>
      </c>
    </row>
    <row r="28" spans="1:2" x14ac:dyDescent="0.2">
      <c r="A28" s="3">
        <v>40863</v>
      </c>
      <c r="B28" s="4">
        <v>99.33</v>
      </c>
    </row>
    <row r="29" spans="1:2" x14ac:dyDescent="0.2">
      <c r="A29" s="3">
        <v>40870</v>
      </c>
      <c r="B29" s="4">
        <v>98.78</v>
      </c>
    </row>
    <row r="30" spans="1:2" x14ac:dyDescent="0.2">
      <c r="A30" s="3">
        <v>40877</v>
      </c>
      <c r="B30" s="4">
        <v>98.71</v>
      </c>
    </row>
    <row r="31" spans="1:2" x14ac:dyDescent="0.2">
      <c r="A31" s="3">
        <v>40884</v>
      </c>
      <c r="B31" s="4">
        <v>99.4</v>
      </c>
    </row>
    <row r="32" spans="1:2" x14ac:dyDescent="0.2">
      <c r="A32" s="3">
        <v>40891</v>
      </c>
      <c r="B32" s="4">
        <v>99.44</v>
      </c>
    </row>
    <row r="33" spans="1:2" x14ac:dyDescent="0.2">
      <c r="A33" s="3">
        <v>40898</v>
      </c>
      <c r="B33" s="4">
        <v>99.79</v>
      </c>
    </row>
    <row r="34" spans="1:2" x14ac:dyDescent="0.2">
      <c r="A34" s="3">
        <v>40905</v>
      </c>
      <c r="B34" s="4">
        <v>99.9</v>
      </c>
    </row>
    <row r="35" spans="1:2" x14ac:dyDescent="0.2">
      <c r="A35" s="3">
        <v>40912</v>
      </c>
      <c r="B35" s="4">
        <v>100.27</v>
      </c>
    </row>
    <row r="36" spans="1:2" x14ac:dyDescent="0.2">
      <c r="A36" s="3">
        <v>40919</v>
      </c>
      <c r="B36" s="4">
        <v>100.36</v>
      </c>
    </row>
    <row r="37" spans="1:2" x14ac:dyDescent="0.2">
      <c r="A37" s="3">
        <v>40926</v>
      </c>
      <c r="B37" s="4">
        <v>100.99</v>
      </c>
    </row>
    <row r="38" spans="1:2" x14ac:dyDescent="0.2">
      <c r="A38" s="3">
        <v>40933</v>
      </c>
      <c r="B38" s="4">
        <v>101.56</v>
      </c>
    </row>
    <row r="39" spans="1:2" x14ac:dyDescent="0.2">
      <c r="A39" s="3">
        <v>40940</v>
      </c>
      <c r="B39" s="4">
        <v>102.56</v>
      </c>
    </row>
    <row r="40" spans="1:2" x14ac:dyDescent="0.2">
      <c r="A40" s="3">
        <v>40947</v>
      </c>
      <c r="B40" s="4">
        <v>103.14</v>
      </c>
    </row>
    <row r="41" spans="1:2" x14ac:dyDescent="0.2">
      <c r="A41" s="3">
        <v>40954</v>
      </c>
      <c r="B41" s="4">
        <v>102.96</v>
      </c>
    </row>
    <row r="42" spans="1:2" x14ac:dyDescent="0.2">
      <c r="A42" s="3">
        <v>40961</v>
      </c>
      <c r="B42" s="4">
        <v>103.37</v>
      </c>
    </row>
    <row r="43" spans="1:2" x14ac:dyDescent="0.2">
      <c r="A43" s="3">
        <v>40968</v>
      </c>
      <c r="B43" s="4">
        <v>104.08</v>
      </c>
    </row>
    <row r="44" spans="1:2" x14ac:dyDescent="0.2">
      <c r="A44" s="3">
        <v>40975</v>
      </c>
      <c r="B44" s="4">
        <v>104.53</v>
      </c>
    </row>
    <row r="45" spans="1:2" x14ac:dyDescent="0.2">
      <c r="A45" s="3">
        <v>40982</v>
      </c>
      <c r="B45" s="4">
        <v>104.79</v>
      </c>
    </row>
    <row r="46" spans="1:2" x14ac:dyDescent="0.2">
      <c r="A46" s="3">
        <v>40989</v>
      </c>
      <c r="B46" s="4">
        <v>104.74</v>
      </c>
    </row>
    <row r="47" spans="1:2" x14ac:dyDescent="0.2">
      <c r="A47" s="3">
        <v>40996</v>
      </c>
      <c r="B47" s="4">
        <v>104.6</v>
      </c>
    </row>
    <row r="48" spans="1:2" x14ac:dyDescent="0.2">
      <c r="A48" s="3">
        <v>41003</v>
      </c>
      <c r="B48" s="4">
        <v>104.18</v>
      </c>
    </row>
    <row r="49" spans="1:2" x14ac:dyDescent="0.2">
      <c r="A49" s="3">
        <v>41010</v>
      </c>
      <c r="B49" s="4">
        <v>103.58</v>
      </c>
    </row>
    <row r="50" spans="1:2" x14ac:dyDescent="0.2">
      <c r="A50" s="3">
        <v>41017</v>
      </c>
      <c r="B50" s="4">
        <v>103.68</v>
      </c>
    </row>
    <row r="51" spans="1:2" x14ac:dyDescent="0.2">
      <c r="A51" s="3">
        <v>41024</v>
      </c>
      <c r="B51" s="4">
        <v>103.41</v>
      </c>
    </row>
    <row r="52" spans="1:2" x14ac:dyDescent="0.2">
      <c r="A52" s="3">
        <v>41031</v>
      </c>
      <c r="B52" s="4">
        <v>104.01</v>
      </c>
    </row>
    <row r="53" spans="1:2" x14ac:dyDescent="0.2">
      <c r="A53" s="3">
        <v>41038</v>
      </c>
      <c r="B53" s="4">
        <v>104.35</v>
      </c>
    </row>
    <row r="54" spans="1:2" x14ac:dyDescent="0.2">
      <c r="A54" s="3">
        <v>41044</v>
      </c>
      <c r="B54" s="4">
        <v>104.34</v>
      </c>
    </row>
    <row r="55" spans="1:2" x14ac:dyDescent="0.2">
      <c r="A55" s="3">
        <v>41052</v>
      </c>
      <c r="B55" s="4">
        <v>104.91</v>
      </c>
    </row>
    <row r="56" spans="1:2" x14ac:dyDescent="0.2">
      <c r="A56" s="3">
        <v>41059</v>
      </c>
      <c r="B56" s="4">
        <v>105.62</v>
      </c>
    </row>
    <row r="57" spans="1:2" x14ac:dyDescent="0.2">
      <c r="A57" s="3">
        <v>41066</v>
      </c>
      <c r="B57" s="4">
        <v>106.53</v>
      </c>
    </row>
    <row r="58" spans="1:2" x14ac:dyDescent="0.2">
      <c r="A58" s="3">
        <v>41073</v>
      </c>
      <c r="B58" s="4">
        <v>104.39</v>
      </c>
    </row>
    <row r="59" spans="1:2" x14ac:dyDescent="0.2">
      <c r="A59" s="3">
        <v>41080</v>
      </c>
      <c r="B59" s="4">
        <v>104.6</v>
      </c>
    </row>
    <row r="60" spans="1:2" x14ac:dyDescent="0.2">
      <c r="A60" s="3">
        <v>41087</v>
      </c>
      <c r="B60" s="4">
        <v>104.23</v>
      </c>
    </row>
    <row r="61" spans="1:2" x14ac:dyDescent="0.2">
      <c r="A61" s="3">
        <v>41094</v>
      </c>
      <c r="B61" s="4">
        <v>105.77</v>
      </c>
    </row>
    <row r="62" spans="1:2" x14ac:dyDescent="0.2">
      <c r="A62" s="3">
        <v>41101</v>
      </c>
      <c r="B62" s="4">
        <v>106.3</v>
      </c>
    </row>
    <row r="63" spans="1:2" x14ac:dyDescent="0.2">
      <c r="A63" s="3">
        <v>41108</v>
      </c>
      <c r="B63" s="4">
        <v>106.63</v>
      </c>
    </row>
    <row r="64" spans="1:2" x14ac:dyDescent="0.2">
      <c r="A64" s="3">
        <v>41115</v>
      </c>
      <c r="B64" s="4">
        <v>105.2</v>
      </c>
    </row>
    <row r="65" spans="1:2" x14ac:dyDescent="0.2">
      <c r="A65" s="3">
        <v>41122</v>
      </c>
      <c r="B65" s="4">
        <v>106.76</v>
      </c>
    </row>
    <row r="66" spans="1:2" x14ac:dyDescent="0.2">
      <c r="A66" s="3">
        <v>41129</v>
      </c>
      <c r="B66" s="4">
        <v>107.35</v>
      </c>
    </row>
    <row r="67" spans="1:2" x14ac:dyDescent="0.2">
      <c r="A67" s="3">
        <v>41136</v>
      </c>
      <c r="B67" s="4">
        <v>107.19</v>
      </c>
    </row>
    <row r="68" spans="1:2" x14ac:dyDescent="0.2">
      <c r="A68" s="3">
        <v>41143</v>
      </c>
      <c r="B68" s="4">
        <v>107.95</v>
      </c>
    </row>
    <row r="69" spans="1:2" x14ac:dyDescent="0.2">
      <c r="A69" s="3">
        <v>41150</v>
      </c>
      <c r="B69" s="4">
        <v>107.87</v>
      </c>
    </row>
    <row r="70" spans="1:2" x14ac:dyDescent="0.2">
      <c r="A70" s="3">
        <v>41157</v>
      </c>
      <c r="B70" s="4">
        <v>108.46</v>
      </c>
    </row>
    <row r="71" spans="1:2" x14ac:dyDescent="0.2">
      <c r="A71" s="3">
        <v>41164</v>
      </c>
      <c r="B71" s="4">
        <v>109.9</v>
      </c>
    </row>
    <row r="72" spans="1:2" x14ac:dyDescent="0.2">
      <c r="A72" s="3">
        <v>41171</v>
      </c>
      <c r="B72" s="4">
        <v>109.95</v>
      </c>
    </row>
    <row r="73" spans="1:2" x14ac:dyDescent="0.2">
      <c r="A73" s="3">
        <v>41178</v>
      </c>
      <c r="B73" s="4">
        <v>109.85</v>
      </c>
    </row>
    <row r="74" spans="1:2" x14ac:dyDescent="0.2">
      <c r="A74" s="3">
        <v>41185</v>
      </c>
      <c r="B74" s="4">
        <v>110.34</v>
      </c>
    </row>
    <row r="75" spans="1:2" x14ac:dyDescent="0.2">
      <c r="A75" s="3">
        <v>41192</v>
      </c>
      <c r="B75" s="4">
        <v>110.56</v>
      </c>
    </row>
    <row r="76" spans="1:2" x14ac:dyDescent="0.2">
      <c r="A76" s="3">
        <v>41199</v>
      </c>
      <c r="B76" s="4">
        <v>111.01</v>
      </c>
    </row>
    <row r="77" spans="1:2" x14ac:dyDescent="0.2">
      <c r="A77" s="3">
        <v>41206</v>
      </c>
      <c r="B77" s="4">
        <v>110.99</v>
      </c>
    </row>
    <row r="78" spans="1:2" x14ac:dyDescent="0.2">
      <c r="A78" s="3">
        <v>41212</v>
      </c>
      <c r="B78" s="4">
        <v>111.01</v>
      </c>
    </row>
    <row r="79" spans="1:2" x14ac:dyDescent="0.2">
      <c r="A79" s="3">
        <v>41220</v>
      </c>
      <c r="B79" s="4">
        <v>111.7</v>
      </c>
    </row>
    <row r="80" spans="1:2" x14ac:dyDescent="0.2">
      <c r="A80" s="3">
        <v>41227</v>
      </c>
      <c r="B80" s="4">
        <v>111.78</v>
      </c>
    </row>
    <row r="81" spans="1:2" x14ac:dyDescent="0.2">
      <c r="A81" s="3">
        <v>41234</v>
      </c>
      <c r="B81" s="4">
        <v>111.81</v>
      </c>
    </row>
    <row r="82" spans="1:2" x14ac:dyDescent="0.2">
      <c r="A82" s="3">
        <v>41241</v>
      </c>
      <c r="B82" s="4">
        <v>113.17</v>
      </c>
    </row>
    <row r="83" spans="1:2" x14ac:dyDescent="0.2">
      <c r="A83" s="3">
        <v>41248</v>
      </c>
      <c r="B83" s="4">
        <v>113.65</v>
      </c>
    </row>
    <row r="84" spans="1:2" x14ac:dyDescent="0.2">
      <c r="A84" s="3">
        <v>41255</v>
      </c>
      <c r="B84" s="4">
        <v>113.44</v>
      </c>
    </row>
    <row r="85" spans="1:2" x14ac:dyDescent="0.2">
      <c r="A85" s="3">
        <v>41262</v>
      </c>
      <c r="B85" s="4">
        <v>113.92</v>
      </c>
    </row>
    <row r="86" spans="1:2" x14ac:dyDescent="0.2">
      <c r="A86" s="3">
        <v>41269</v>
      </c>
      <c r="B86" s="4">
        <v>114.11</v>
      </c>
    </row>
    <row r="87" spans="1:2" x14ac:dyDescent="0.2">
      <c r="A87" s="3">
        <v>41274</v>
      </c>
      <c r="B87" s="4">
        <v>114.21</v>
      </c>
    </row>
    <row r="88" spans="1:2" x14ac:dyDescent="0.2">
      <c r="A88" s="3">
        <v>41276</v>
      </c>
      <c r="B88" s="4">
        <v>114.32</v>
      </c>
    </row>
    <row r="89" spans="1:2" x14ac:dyDescent="0.2">
      <c r="A89" s="3">
        <v>41283</v>
      </c>
      <c r="B89" s="4">
        <v>114.29</v>
      </c>
    </row>
    <row r="90" spans="1:2" x14ac:dyDescent="0.2">
      <c r="A90" s="3">
        <v>41290</v>
      </c>
      <c r="B90" s="4">
        <v>114.37</v>
      </c>
    </row>
    <row r="91" spans="1:2" x14ac:dyDescent="0.2">
      <c r="A91" s="3">
        <v>41297</v>
      </c>
      <c r="B91" s="4">
        <v>114.28</v>
      </c>
    </row>
    <row r="92" spans="1:2" x14ac:dyDescent="0.2">
      <c r="A92" s="3">
        <v>41304</v>
      </c>
      <c r="B92" s="4">
        <v>113.69</v>
      </c>
    </row>
    <row r="93" spans="1:2" x14ac:dyDescent="0.2">
      <c r="A93" s="3">
        <v>41311</v>
      </c>
      <c r="B93" s="4">
        <v>112.72</v>
      </c>
    </row>
    <row r="94" spans="1:2" x14ac:dyDescent="0.2">
      <c r="A94" s="3">
        <v>41318</v>
      </c>
      <c r="B94" s="4">
        <v>113.2</v>
      </c>
    </row>
    <row r="95" spans="1:2" x14ac:dyDescent="0.2">
      <c r="A95" s="3">
        <v>41325</v>
      </c>
      <c r="B95" s="4">
        <v>113.28</v>
      </c>
    </row>
    <row r="96" spans="1:2" x14ac:dyDescent="0.2">
      <c r="A96" s="3">
        <v>41332</v>
      </c>
      <c r="B96" s="4">
        <v>112.81</v>
      </c>
    </row>
    <row r="97" spans="1:2" x14ac:dyDescent="0.2">
      <c r="A97" s="3">
        <v>41339</v>
      </c>
      <c r="B97" s="4">
        <v>113.56</v>
      </c>
    </row>
    <row r="98" spans="1:2" x14ac:dyDescent="0.2">
      <c r="A98" s="3">
        <v>41346</v>
      </c>
      <c r="B98" s="4">
        <v>113.77</v>
      </c>
    </row>
    <row r="99" spans="1:2" x14ac:dyDescent="0.2">
      <c r="A99" s="3">
        <v>41353</v>
      </c>
      <c r="B99" s="4">
        <v>113.83</v>
      </c>
    </row>
    <row r="100" spans="1:2" x14ac:dyDescent="0.2">
      <c r="A100" s="3">
        <v>41360</v>
      </c>
      <c r="B100" s="4">
        <v>113.53</v>
      </c>
    </row>
    <row r="101" spans="1:2" x14ac:dyDescent="0.2">
      <c r="A101" s="3">
        <v>41367</v>
      </c>
      <c r="B101" s="4">
        <v>114.06</v>
      </c>
    </row>
    <row r="102" spans="1:2" x14ac:dyDescent="0.2">
      <c r="A102" s="3">
        <v>41374</v>
      </c>
      <c r="B102" s="4">
        <v>115.15</v>
      </c>
    </row>
    <row r="103" spans="1:2" x14ac:dyDescent="0.2">
      <c r="A103" s="3">
        <v>41381</v>
      </c>
      <c r="B103" s="4">
        <v>115.5</v>
      </c>
    </row>
    <row r="104" spans="1:2" x14ac:dyDescent="0.2">
      <c r="A104" s="3">
        <v>41388</v>
      </c>
      <c r="B104" s="4">
        <v>117.02</v>
      </c>
    </row>
    <row r="105" spans="1:2" x14ac:dyDescent="0.2">
      <c r="A105" s="3">
        <v>41395</v>
      </c>
      <c r="B105" s="4">
        <v>117.86</v>
      </c>
    </row>
    <row r="106" spans="1:2" x14ac:dyDescent="0.2">
      <c r="A106" s="3">
        <v>41401</v>
      </c>
      <c r="B106" s="4">
        <v>118.28</v>
      </c>
    </row>
    <row r="107" spans="1:2" x14ac:dyDescent="0.2">
      <c r="A107" s="3">
        <v>41409</v>
      </c>
      <c r="B107" s="4">
        <v>117.11</v>
      </c>
    </row>
    <row r="108" spans="1:2" x14ac:dyDescent="0.2">
      <c r="A108" s="3">
        <v>41416</v>
      </c>
      <c r="B108" s="4">
        <v>118.08</v>
      </c>
    </row>
    <row r="109" spans="1:2" x14ac:dyDescent="0.2">
      <c r="A109" s="3">
        <v>41423</v>
      </c>
      <c r="B109" s="4">
        <v>116.69</v>
      </c>
    </row>
    <row r="110" spans="1:2" x14ac:dyDescent="0.2">
      <c r="A110" s="3">
        <v>41430</v>
      </c>
      <c r="B110" s="4">
        <v>116.57</v>
      </c>
    </row>
    <row r="111" spans="1:2" x14ac:dyDescent="0.2">
      <c r="A111" s="3">
        <v>41437</v>
      </c>
      <c r="B111" s="4">
        <v>115.03</v>
      </c>
    </row>
    <row r="112" spans="1:2" x14ac:dyDescent="0.2">
      <c r="A112" s="3">
        <v>41444</v>
      </c>
      <c r="B112" s="4">
        <v>115.8</v>
      </c>
    </row>
    <row r="113" spans="1:2" x14ac:dyDescent="0.2">
      <c r="A113" s="3">
        <v>41451</v>
      </c>
      <c r="B113" s="4">
        <v>113.15</v>
      </c>
    </row>
    <row r="114" spans="1:2" x14ac:dyDescent="0.2">
      <c r="A114" s="3">
        <v>41458</v>
      </c>
      <c r="B114" s="4">
        <v>114</v>
      </c>
    </row>
    <row r="115" spans="1:2" x14ac:dyDescent="0.2">
      <c r="A115" s="3">
        <v>41465</v>
      </c>
      <c r="B115" s="4">
        <v>114.07</v>
      </c>
    </row>
    <row r="116" spans="1:2" x14ac:dyDescent="0.2">
      <c r="A116" s="3">
        <v>41472</v>
      </c>
      <c r="B116" s="4">
        <v>114.39</v>
      </c>
    </row>
    <row r="117" spans="1:2" x14ac:dyDescent="0.2">
      <c r="A117" s="3">
        <v>41479</v>
      </c>
      <c r="B117" s="4">
        <v>114.99</v>
      </c>
    </row>
    <row r="118" spans="1:2" x14ac:dyDescent="0.2">
      <c r="A118" s="3">
        <v>41486</v>
      </c>
      <c r="B118" s="4">
        <v>114.87</v>
      </c>
    </row>
    <row r="119" spans="1:2" x14ac:dyDescent="0.2">
      <c r="A119" s="3">
        <v>41493</v>
      </c>
      <c r="B119" s="4">
        <v>115.65</v>
      </c>
    </row>
    <row r="120" spans="1:2" x14ac:dyDescent="0.2">
      <c r="A120" s="3">
        <v>41499</v>
      </c>
      <c r="B120" s="4">
        <v>115.89</v>
      </c>
    </row>
    <row r="121" spans="1:2" x14ac:dyDescent="0.2">
      <c r="A121" s="3">
        <v>41507</v>
      </c>
      <c r="B121" s="4">
        <v>115.3</v>
      </c>
    </row>
    <row r="122" spans="1:2" x14ac:dyDescent="0.2">
      <c r="A122" s="3">
        <v>41514</v>
      </c>
      <c r="B122" s="4">
        <v>115.12</v>
      </c>
    </row>
    <row r="123" spans="1:2" x14ac:dyDescent="0.2">
      <c r="A123" s="3">
        <v>41521</v>
      </c>
      <c r="B123" s="4">
        <v>114.97</v>
      </c>
    </row>
    <row r="124" spans="1:2" x14ac:dyDescent="0.2">
      <c r="A124" s="3">
        <v>41528</v>
      </c>
      <c r="B124" s="4">
        <v>114.81</v>
      </c>
    </row>
    <row r="125" spans="1:2" x14ac:dyDescent="0.2">
      <c r="A125" s="3">
        <v>41535</v>
      </c>
      <c r="B125" s="4">
        <v>115.3</v>
      </c>
    </row>
    <row r="126" spans="1:2" x14ac:dyDescent="0.2">
      <c r="A126" s="3">
        <v>41542</v>
      </c>
      <c r="B126" s="4">
        <v>116.24</v>
      </c>
    </row>
    <row r="127" spans="1:2" x14ac:dyDescent="0.2">
      <c r="A127" s="3">
        <v>41549</v>
      </c>
      <c r="B127" s="4">
        <v>116.25</v>
      </c>
    </row>
    <row r="128" spans="1:2" x14ac:dyDescent="0.2">
      <c r="A128" s="3">
        <v>41555</v>
      </c>
      <c r="B128" s="4">
        <v>116.34</v>
      </c>
    </row>
    <row r="129" spans="1:2" x14ac:dyDescent="0.2">
      <c r="A129" s="3">
        <v>41556</v>
      </c>
      <c r="B129" s="4">
        <v>116.35</v>
      </c>
    </row>
    <row r="130" spans="1:2" x14ac:dyDescent="0.2">
      <c r="A130" s="3">
        <v>41563</v>
      </c>
      <c r="B130" s="4">
        <v>116.43</v>
      </c>
    </row>
    <row r="131" spans="1:2" x14ac:dyDescent="0.2">
      <c r="A131" s="3">
        <v>41570</v>
      </c>
      <c r="B131" s="4">
        <v>117.38</v>
      </c>
    </row>
    <row r="132" spans="1:2" x14ac:dyDescent="0.2">
      <c r="A132" s="3">
        <v>41577</v>
      </c>
      <c r="B132" s="4">
        <v>117.56</v>
      </c>
    </row>
    <row r="133" spans="1:2" x14ac:dyDescent="0.2">
      <c r="A133" s="3">
        <v>41584</v>
      </c>
      <c r="B133" s="4">
        <v>117.51</v>
      </c>
    </row>
    <row r="134" spans="1:2" x14ac:dyDescent="0.2">
      <c r="A134" s="3">
        <v>41591</v>
      </c>
      <c r="B134" s="4">
        <v>117.75</v>
      </c>
    </row>
    <row r="135" spans="1:2" x14ac:dyDescent="0.2">
      <c r="A135" s="3">
        <v>41598</v>
      </c>
      <c r="B135" s="4">
        <v>118.13</v>
      </c>
    </row>
    <row r="136" spans="1:2" x14ac:dyDescent="0.2">
      <c r="A136" s="3">
        <v>41605</v>
      </c>
      <c r="B136" s="4">
        <v>118.27</v>
      </c>
    </row>
    <row r="137" spans="1:2" x14ac:dyDescent="0.2">
      <c r="A137" s="3">
        <v>41607</v>
      </c>
      <c r="B137" s="4">
        <v>117.63</v>
      </c>
    </row>
    <row r="138" spans="1:2" x14ac:dyDescent="0.2">
      <c r="A138" s="3">
        <v>41612</v>
      </c>
      <c r="B138" s="4">
        <v>117.93</v>
      </c>
    </row>
    <row r="139" spans="1:2" x14ac:dyDescent="0.2">
      <c r="A139" s="3">
        <v>41619</v>
      </c>
      <c r="B139" s="4">
        <v>118.44</v>
      </c>
    </row>
    <row r="140" spans="1:2" x14ac:dyDescent="0.2">
      <c r="A140" s="3">
        <v>41620</v>
      </c>
      <c r="B140" s="4">
        <v>118.24</v>
      </c>
    </row>
    <row r="141" spans="1:2" x14ac:dyDescent="0.2">
      <c r="A141" s="3">
        <v>41621</v>
      </c>
      <c r="B141" s="4">
        <v>118.34</v>
      </c>
    </row>
    <row r="142" spans="1:2" x14ac:dyDescent="0.2">
      <c r="A142" s="3">
        <v>41624</v>
      </c>
      <c r="B142" s="4">
        <v>118.47</v>
      </c>
    </row>
    <row r="143" spans="1:2" x14ac:dyDescent="0.2">
      <c r="A143" s="3">
        <v>41625</v>
      </c>
      <c r="B143" s="4">
        <v>118.52</v>
      </c>
    </row>
    <row r="144" spans="1:2" x14ac:dyDescent="0.2">
      <c r="A144" s="3">
        <v>41626</v>
      </c>
      <c r="B144" s="4">
        <v>118.33</v>
      </c>
    </row>
    <row r="145" spans="1:2" x14ac:dyDescent="0.2">
      <c r="A145" s="3">
        <v>41627</v>
      </c>
      <c r="B145" s="4">
        <v>118.36</v>
      </c>
    </row>
    <row r="146" spans="1:2" x14ac:dyDescent="0.2">
      <c r="A146" s="3">
        <v>41628</v>
      </c>
      <c r="B146" s="4">
        <v>118.27</v>
      </c>
    </row>
    <row r="147" spans="1:2" x14ac:dyDescent="0.2">
      <c r="A147" s="3">
        <v>41631</v>
      </c>
      <c r="B147" s="4">
        <v>118.01</v>
      </c>
    </row>
    <row r="148" spans="1:2" x14ac:dyDescent="0.2">
      <c r="A148" s="3">
        <v>41635</v>
      </c>
      <c r="B148" s="4">
        <v>117.74</v>
      </c>
    </row>
    <row r="149" spans="1:2" x14ac:dyDescent="0.2">
      <c r="A149" s="3">
        <v>41638</v>
      </c>
      <c r="B149" s="4">
        <v>118.15</v>
      </c>
    </row>
    <row r="150" spans="1:2" x14ac:dyDescent="0.2">
      <c r="A150" s="3">
        <v>41639</v>
      </c>
      <c r="B150" s="4">
        <v>118.19</v>
      </c>
    </row>
    <row r="151" spans="1:2" x14ac:dyDescent="0.2">
      <c r="A151" s="3">
        <v>41641</v>
      </c>
      <c r="B151" s="4">
        <v>118.63</v>
      </c>
    </row>
    <row r="152" spans="1:2" x14ac:dyDescent="0.2">
      <c r="A152" s="3">
        <v>41642</v>
      </c>
      <c r="B152" s="4">
        <v>118.93</v>
      </c>
    </row>
    <row r="153" spans="1:2" x14ac:dyDescent="0.2">
      <c r="A153" s="3">
        <v>41645</v>
      </c>
      <c r="B153" s="4">
        <v>119.02</v>
      </c>
    </row>
    <row r="154" spans="1:2" x14ac:dyDescent="0.2">
      <c r="A154" s="3">
        <v>41646</v>
      </c>
      <c r="B154" s="4">
        <v>119.45</v>
      </c>
    </row>
    <row r="155" spans="1:2" x14ac:dyDescent="0.2">
      <c r="A155" s="3">
        <v>41647</v>
      </c>
      <c r="B155" s="4">
        <v>119.43</v>
      </c>
    </row>
    <row r="156" spans="1:2" x14ac:dyDescent="0.2">
      <c r="A156" s="3">
        <v>41648</v>
      </c>
      <c r="B156" s="4">
        <v>119.36</v>
      </c>
    </row>
    <row r="157" spans="1:2" x14ac:dyDescent="0.2">
      <c r="A157" s="3">
        <v>41649</v>
      </c>
      <c r="B157" s="4">
        <v>119.6</v>
      </c>
    </row>
    <row r="158" spans="1:2" x14ac:dyDescent="0.2">
      <c r="A158" s="3">
        <v>41652</v>
      </c>
      <c r="B158" s="4">
        <v>119.78</v>
      </c>
    </row>
    <row r="159" spans="1:2" x14ac:dyDescent="0.2">
      <c r="A159" s="3">
        <v>41653</v>
      </c>
      <c r="B159" s="4">
        <v>119.86</v>
      </c>
    </row>
    <row r="160" spans="1:2" x14ac:dyDescent="0.2">
      <c r="A160" s="3">
        <v>41654</v>
      </c>
      <c r="B160" s="4">
        <v>119.99</v>
      </c>
    </row>
    <row r="161" spans="1:2" x14ac:dyDescent="0.2">
      <c r="A161" s="3">
        <v>41655</v>
      </c>
      <c r="B161" s="4">
        <v>120.26</v>
      </c>
    </row>
    <row r="162" spans="1:2" x14ac:dyDescent="0.2">
      <c r="A162" s="3">
        <v>41656</v>
      </c>
      <c r="B162" s="4">
        <v>120.57</v>
      </c>
    </row>
    <row r="163" spans="1:2" x14ac:dyDescent="0.2">
      <c r="A163" s="3">
        <v>41659</v>
      </c>
      <c r="B163" s="4">
        <v>120.82</v>
      </c>
    </row>
    <row r="164" spans="1:2" x14ac:dyDescent="0.2">
      <c r="A164" s="3">
        <v>41660</v>
      </c>
      <c r="B164" s="4">
        <v>120.66</v>
      </c>
    </row>
    <row r="165" spans="1:2" x14ac:dyDescent="0.2">
      <c r="A165" s="3">
        <v>41661</v>
      </c>
      <c r="B165" s="4">
        <v>120.56</v>
      </c>
    </row>
    <row r="166" spans="1:2" x14ac:dyDescent="0.2">
      <c r="A166" s="3">
        <v>41662</v>
      </c>
      <c r="B166" s="4">
        <v>120.62</v>
      </c>
    </row>
    <row r="167" spans="1:2" x14ac:dyDescent="0.2">
      <c r="A167" s="3">
        <v>41663</v>
      </c>
      <c r="B167" s="4">
        <v>120.62</v>
      </c>
    </row>
    <row r="168" spans="1:2" x14ac:dyDescent="0.2">
      <c r="A168" s="3">
        <v>41666</v>
      </c>
      <c r="B168" s="4">
        <v>120.67</v>
      </c>
    </row>
    <row r="169" spans="1:2" x14ac:dyDescent="0.2">
      <c r="A169" s="3">
        <v>41667</v>
      </c>
      <c r="B169" s="4">
        <v>120.8</v>
      </c>
    </row>
    <row r="170" spans="1:2" x14ac:dyDescent="0.2">
      <c r="A170" s="3">
        <v>41668</v>
      </c>
      <c r="B170" s="4">
        <v>121.01</v>
      </c>
    </row>
    <row r="171" spans="1:2" x14ac:dyDescent="0.2">
      <c r="A171" s="3">
        <v>41669</v>
      </c>
      <c r="B171" s="4">
        <v>121.2</v>
      </c>
    </row>
    <row r="172" spans="1:2" x14ac:dyDescent="0.2">
      <c r="A172" s="3">
        <v>41670</v>
      </c>
      <c r="B172" s="4">
        <v>121.7</v>
      </c>
    </row>
    <row r="173" spans="1:2" x14ac:dyDescent="0.2">
      <c r="A173" s="3">
        <v>41673</v>
      </c>
      <c r="B173" s="4">
        <v>121.81</v>
      </c>
    </row>
    <row r="174" spans="1:2" x14ac:dyDescent="0.2">
      <c r="A174" s="3">
        <v>41674</v>
      </c>
      <c r="B174" s="4">
        <v>121.75</v>
      </c>
    </row>
    <row r="175" spans="1:2" x14ac:dyDescent="0.2">
      <c r="A175" s="3">
        <v>41675</v>
      </c>
      <c r="B175" s="4">
        <v>121.91</v>
      </c>
    </row>
    <row r="176" spans="1:2" x14ac:dyDescent="0.2">
      <c r="A176" s="3">
        <v>41676</v>
      </c>
      <c r="B176" s="4">
        <v>121.64</v>
      </c>
    </row>
    <row r="177" spans="1:2" x14ac:dyDescent="0.2">
      <c r="A177" s="3">
        <v>41677</v>
      </c>
      <c r="B177" s="4">
        <v>122.01</v>
      </c>
    </row>
    <row r="178" spans="1:2" x14ac:dyDescent="0.2">
      <c r="A178" s="3">
        <v>41680</v>
      </c>
      <c r="B178" s="4">
        <v>121.97</v>
      </c>
    </row>
    <row r="179" spans="1:2" x14ac:dyDescent="0.2">
      <c r="A179" s="3">
        <v>41681</v>
      </c>
      <c r="B179" s="4">
        <v>122.01</v>
      </c>
    </row>
    <row r="180" spans="1:2" x14ac:dyDescent="0.2">
      <c r="A180" s="3">
        <v>41682</v>
      </c>
      <c r="B180" s="4">
        <v>121.78</v>
      </c>
    </row>
    <row r="181" spans="1:2" x14ac:dyDescent="0.2">
      <c r="A181" s="3">
        <v>41683</v>
      </c>
      <c r="B181" s="4">
        <v>122.03</v>
      </c>
    </row>
    <row r="182" spans="1:2" x14ac:dyDescent="0.2">
      <c r="A182" s="3">
        <v>41684</v>
      </c>
      <c r="B182" s="4">
        <v>122.07</v>
      </c>
    </row>
    <row r="183" spans="1:2" x14ac:dyDescent="0.2">
      <c r="A183" s="3">
        <v>41687</v>
      </c>
      <c r="B183" s="4">
        <v>122.31</v>
      </c>
    </row>
    <row r="184" spans="1:2" x14ac:dyDescent="0.2">
      <c r="A184" s="3">
        <v>41688</v>
      </c>
      <c r="B184" s="4">
        <v>122.65</v>
      </c>
    </row>
    <row r="185" spans="1:2" x14ac:dyDescent="0.2">
      <c r="A185" s="3">
        <v>41689</v>
      </c>
      <c r="B185" s="4">
        <v>122.55</v>
      </c>
    </row>
    <row r="186" spans="1:2" x14ac:dyDescent="0.2">
      <c r="A186" s="3">
        <v>41690</v>
      </c>
      <c r="B186" s="4">
        <v>122.19</v>
      </c>
    </row>
    <row r="187" spans="1:2" x14ac:dyDescent="0.2">
      <c r="A187" s="3">
        <v>41691</v>
      </c>
      <c r="B187" s="4">
        <v>122.54</v>
      </c>
    </row>
    <row r="188" spans="1:2" x14ac:dyDescent="0.2">
      <c r="A188" s="3">
        <v>41694</v>
      </c>
      <c r="B188" s="4">
        <v>122.43</v>
      </c>
    </row>
    <row r="189" spans="1:2" x14ac:dyDescent="0.2">
      <c r="A189" s="3">
        <v>41695</v>
      </c>
      <c r="B189" s="4">
        <v>122.79</v>
      </c>
    </row>
    <row r="190" spans="1:2" x14ac:dyDescent="0.2">
      <c r="A190" s="3">
        <v>41696</v>
      </c>
      <c r="B190" s="4">
        <v>123.14</v>
      </c>
    </row>
    <row r="191" spans="1:2" x14ac:dyDescent="0.2">
      <c r="A191" s="3">
        <v>41697</v>
      </c>
      <c r="B191" s="4">
        <v>123.74</v>
      </c>
    </row>
    <row r="192" spans="1:2" x14ac:dyDescent="0.2">
      <c r="A192" s="3">
        <v>41698</v>
      </c>
      <c r="B192" s="4">
        <v>123.48</v>
      </c>
    </row>
    <row r="193" spans="1:2" x14ac:dyDescent="0.2">
      <c r="A193" s="3">
        <v>41701</v>
      </c>
      <c r="B193" s="4">
        <v>124.02</v>
      </c>
    </row>
    <row r="194" spans="1:2" x14ac:dyDescent="0.2">
      <c r="A194" s="3">
        <v>41702</v>
      </c>
      <c r="B194" s="4">
        <v>124.07</v>
      </c>
    </row>
    <row r="195" spans="1:2" x14ac:dyDescent="0.2">
      <c r="A195" s="3">
        <v>41703</v>
      </c>
      <c r="B195" s="4">
        <v>124.32</v>
      </c>
    </row>
    <row r="196" spans="1:2" x14ac:dyDescent="0.2">
      <c r="A196" s="3">
        <v>41704</v>
      </c>
      <c r="B196" s="4">
        <v>123.86</v>
      </c>
    </row>
    <row r="197" spans="1:2" x14ac:dyDescent="0.2">
      <c r="A197" s="3">
        <v>41705</v>
      </c>
      <c r="B197" s="4">
        <v>123.94</v>
      </c>
    </row>
    <row r="198" spans="1:2" x14ac:dyDescent="0.2">
      <c r="A198" s="3">
        <v>41708</v>
      </c>
      <c r="B198" s="4">
        <v>124.3</v>
      </c>
    </row>
    <row r="199" spans="1:2" x14ac:dyDescent="0.2">
      <c r="A199" s="3">
        <v>41709</v>
      </c>
      <c r="B199" s="4">
        <v>124.14</v>
      </c>
    </row>
    <row r="200" spans="1:2" x14ac:dyDescent="0.2">
      <c r="A200" s="3">
        <v>41710</v>
      </c>
      <c r="B200" s="4">
        <v>124.29</v>
      </c>
    </row>
    <row r="201" spans="1:2" x14ac:dyDescent="0.2">
      <c r="A201" s="3">
        <v>41711</v>
      </c>
      <c r="B201" s="4">
        <v>124.45</v>
      </c>
    </row>
    <row r="202" spans="1:2" x14ac:dyDescent="0.2">
      <c r="A202" s="3">
        <v>41712</v>
      </c>
      <c r="B202" s="4">
        <v>124.53</v>
      </c>
    </row>
    <row r="203" spans="1:2" x14ac:dyDescent="0.2">
      <c r="A203" s="3">
        <v>41715</v>
      </c>
      <c r="B203" s="4">
        <v>124.61</v>
      </c>
    </row>
    <row r="204" spans="1:2" x14ac:dyDescent="0.2">
      <c r="A204" s="3">
        <v>41716</v>
      </c>
      <c r="B204" s="4">
        <v>124.73</v>
      </c>
    </row>
    <row r="205" spans="1:2" x14ac:dyDescent="0.2">
      <c r="A205" s="3">
        <v>41717</v>
      </c>
      <c r="B205" s="4">
        <v>124.5</v>
      </c>
    </row>
    <row r="206" spans="1:2" x14ac:dyDescent="0.2">
      <c r="A206" s="3">
        <v>41718</v>
      </c>
      <c r="B206" s="4">
        <v>124.21</v>
      </c>
    </row>
    <row r="207" spans="1:2" x14ac:dyDescent="0.2">
      <c r="A207" s="3">
        <v>41719</v>
      </c>
      <c r="B207" s="4">
        <v>124.41</v>
      </c>
    </row>
    <row r="208" spans="1:2" x14ac:dyDescent="0.2">
      <c r="A208" s="3">
        <v>41722</v>
      </c>
      <c r="B208" s="4">
        <v>124.79</v>
      </c>
    </row>
    <row r="209" spans="1:2" x14ac:dyDescent="0.2">
      <c r="A209" s="3">
        <v>41723</v>
      </c>
      <c r="B209" s="4">
        <v>124.89</v>
      </c>
    </row>
    <row r="210" spans="1:2" x14ac:dyDescent="0.2">
      <c r="A210" s="3">
        <v>41724</v>
      </c>
      <c r="B210" s="4">
        <v>125.19</v>
      </c>
    </row>
    <row r="211" spans="1:2" x14ac:dyDescent="0.2">
      <c r="A211" s="3">
        <v>41725</v>
      </c>
      <c r="B211" s="4">
        <v>125.43</v>
      </c>
    </row>
    <row r="212" spans="1:2" x14ac:dyDescent="0.2">
      <c r="A212" s="3">
        <v>41726</v>
      </c>
      <c r="B212" s="4">
        <v>125.39</v>
      </c>
    </row>
    <row r="213" spans="1:2" x14ac:dyDescent="0.2">
      <c r="A213" s="3">
        <v>41729</v>
      </c>
      <c r="B213" s="4">
        <v>125.43</v>
      </c>
    </row>
    <row r="214" spans="1:2" x14ac:dyDescent="0.2">
      <c r="A214" s="3">
        <v>41730</v>
      </c>
      <c r="B214" s="4">
        <v>125.43</v>
      </c>
    </row>
    <row r="215" spans="1:2" x14ac:dyDescent="0.2">
      <c r="A215" s="3">
        <v>41731</v>
      </c>
      <c r="B215" s="4">
        <v>125.14</v>
      </c>
    </row>
    <row r="216" spans="1:2" x14ac:dyDescent="0.2">
      <c r="A216" s="3">
        <v>41732</v>
      </c>
      <c r="B216" s="4">
        <v>125.39</v>
      </c>
    </row>
    <row r="217" spans="1:2" x14ac:dyDescent="0.2">
      <c r="A217" s="3">
        <v>41733</v>
      </c>
      <c r="B217" s="4">
        <v>126</v>
      </c>
    </row>
    <row r="218" spans="1:2" x14ac:dyDescent="0.2">
      <c r="A218" s="3">
        <v>41736</v>
      </c>
      <c r="B218" s="4">
        <v>125.95</v>
      </c>
    </row>
    <row r="219" spans="1:2" x14ac:dyDescent="0.2">
      <c r="A219" s="3">
        <v>41737</v>
      </c>
      <c r="B219" s="4">
        <v>125.74</v>
      </c>
    </row>
    <row r="220" spans="1:2" x14ac:dyDescent="0.2">
      <c r="A220" s="3">
        <v>41738</v>
      </c>
      <c r="B220" s="4">
        <v>125.72</v>
      </c>
    </row>
    <row r="221" spans="1:2" x14ac:dyDescent="0.2">
      <c r="A221" s="3">
        <v>41739</v>
      </c>
      <c r="B221" s="4">
        <v>126.21</v>
      </c>
    </row>
    <row r="222" spans="1:2" x14ac:dyDescent="0.2">
      <c r="A222" s="3">
        <v>41740</v>
      </c>
      <c r="B222" s="4">
        <v>126.19</v>
      </c>
    </row>
    <row r="223" spans="1:2" x14ac:dyDescent="0.2">
      <c r="A223" s="3">
        <v>41743</v>
      </c>
      <c r="B223" s="4">
        <v>126.23</v>
      </c>
    </row>
    <row r="224" spans="1:2" x14ac:dyDescent="0.2">
      <c r="A224" s="3">
        <v>41744</v>
      </c>
      <c r="B224" s="4">
        <v>126.8</v>
      </c>
    </row>
    <row r="225" spans="1:2" x14ac:dyDescent="0.2">
      <c r="A225" s="3">
        <v>41745</v>
      </c>
      <c r="B225" s="4">
        <v>126.88</v>
      </c>
    </row>
    <row r="226" spans="1:2" x14ac:dyDescent="0.2">
      <c r="A226" s="3">
        <v>41746</v>
      </c>
      <c r="B226" s="4">
        <v>126.71</v>
      </c>
    </row>
    <row r="227" spans="1:2" x14ac:dyDescent="0.2">
      <c r="A227" s="3">
        <v>41751</v>
      </c>
      <c r="B227" s="4">
        <v>126.81</v>
      </c>
    </row>
    <row r="228" spans="1:2" x14ac:dyDescent="0.2">
      <c r="A228" s="3">
        <v>41752</v>
      </c>
      <c r="B228" s="4">
        <v>126.93</v>
      </c>
    </row>
    <row r="229" spans="1:2" x14ac:dyDescent="0.2">
      <c r="A229" s="3">
        <v>41753</v>
      </c>
      <c r="B229" s="4">
        <v>126.82</v>
      </c>
    </row>
    <row r="230" spans="1:2" x14ac:dyDescent="0.2">
      <c r="A230" s="3">
        <v>41754</v>
      </c>
      <c r="B230" s="4">
        <v>127.17</v>
      </c>
    </row>
    <row r="231" spans="1:2" x14ac:dyDescent="0.2">
      <c r="A231" s="3">
        <v>41757</v>
      </c>
      <c r="B231" s="4">
        <v>127.03</v>
      </c>
    </row>
    <row r="232" spans="1:2" x14ac:dyDescent="0.2">
      <c r="A232" s="3">
        <v>41758</v>
      </c>
      <c r="B232" s="4">
        <v>127</v>
      </c>
    </row>
    <row r="233" spans="1:2" x14ac:dyDescent="0.2">
      <c r="A233" s="3">
        <v>41759</v>
      </c>
      <c r="B233" s="4">
        <v>127.36</v>
      </c>
    </row>
    <row r="234" spans="1:2" x14ac:dyDescent="0.2">
      <c r="A234" s="3">
        <v>41761</v>
      </c>
      <c r="B234" s="4">
        <v>127.64</v>
      </c>
    </row>
    <row r="235" spans="1:2" x14ac:dyDescent="0.2">
      <c r="A235" s="3">
        <v>41764</v>
      </c>
      <c r="B235" s="4">
        <v>127.65</v>
      </c>
    </row>
    <row r="236" spans="1:2" x14ac:dyDescent="0.2">
      <c r="A236" s="3">
        <v>41765</v>
      </c>
      <c r="B236" s="4">
        <v>127.88</v>
      </c>
    </row>
    <row r="237" spans="1:2" x14ac:dyDescent="0.2">
      <c r="A237" s="3">
        <v>41766</v>
      </c>
      <c r="B237" s="4">
        <v>127.81</v>
      </c>
    </row>
    <row r="238" spans="1:2" x14ac:dyDescent="0.2">
      <c r="A238" s="3">
        <v>41767</v>
      </c>
      <c r="B238" s="4">
        <v>128.47</v>
      </c>
    </row>
    <row r="239" spans="1:2" x14ac:dyDescent="0.2">
      <c r="A239" s="3">
        <v>41768</v>
      </c>
      <c r="B239" s="4">
        <v>128.19999999999999</v>
      </c>
    </row>
    <row r="240" spans="1:2" x14ac:dyDescent="0.2">
      <c r="A240" s="3">
        <v>41771</v>
      </c>
      <c r="B240" s="4">
        <v>128.08000000000001</v>
      </c>
    </row>
    <row r="241" spans="1:2" x14ac:dyDescent="0.2">
      <c r="A241" s="3">
        <v>41772</v>
      </c>
      <c r="B241" s="4">
        <v>128.51</v>
      </c>
    </row>
    <row r="242" spans="1:2" x14ac:dyDescent="0.2">
      <c r="A242" s="3">
        <v>41773</v>
      </c>
      <c r="B242" s="4">
        <v>128.97999999999999</v>
      </c>
    </row>
    <row r="243" spans="1:2" x14ac:dyDescent="0.2">
      <c r="A243" s="3">
        <v>41774</v>
      </c>
      <c r="B243" s="4">
        <v>128.49</v>
      </c>
    </row>
    <row r="244" spans="1:2" x14ac:dyDescent="0.2">
      <c r="A244" s="3">
        <v>41775</v>
      </c>
      <c r="B244" s="4">
        <v>128.51</v>
      </c>
    </row>
    <row r="245" spans="1:2" x14ac:dyDescent="0.2">
      <c r="A245" s="3">
        <v>41778</v>
      </c>
      <c r="B245" s="4">
        <v>128.07</v>
      </c>
    </row>
    <row r="246" spans="1:2" x14ac:dyDescent="0.2">
      <c r="A246" s="3">
        <v>41779</v>
      </c>
      <c r="B246" s="4">
        <v>127.38</v>
      </c>
    </row>
    <row r="247" spans="1:2" x14ac:dyDescent="0.2">
      <c r="A247" s="3">
        <v>41780</v>
      </c>
      <c r="B247" s="4">
        <v>127.47</v>
      </c>
    </row>
    <row r="248" spans="1:2" x14ac:dyDescent="0.2">
      <c r="A248" s="3">
        <v>41781</v>
      </c>
      <c r="B248" s="4">
        <v>127.46</v>
      </c>
    </row>
    <row r="249" spans="1:2" x14ac:dyDescent="0.2">
      <c r="A249" s="3">
        <v>41782</v>
      </c>
      <c r="B249" s="4">
        <v>127.86</v>
      </c>
    </row>
    <row r="250" spans="1:2" x14ac:dyDescent="0.2">
      <c r="A250" s="3">
        <v>41785</v>
      </c>
      <c r="B250" s="4">
        <v>128.56</v>
      </c>
    </row>
    <row r="251" spans="1:2" x14ac:dyDescent="0.2">
      <c r="A251" s="3">
        <v>41786</v>
      </c>
      <c r="B251" s="4">
        <v>128.75</v>
      </c>
    </row>
    <row r="252" spans="1:2" x14ac:dyDescent="0.2">
      <c r="A252" s="3">
        <v>41787</v>
      </c>
      <c r="B252" s="4">
        <v>129.32</v>
      </c>
    </row>
    <row r="253" spans="1:2" x14ac:dyDescent="0.2">
      <c r="A253" s="3">
        <v>41789</v>
      </c>
      <c r="B253" s="4">
        <v>129.13</v>
      </c>
    </row>
    <row r="254" spans="1:2" x14ac:dyDescent="0.2">
      <c r="A254" s="3">
        <v>41792</v>
      </c>
      <c r="B254" s="4">
        <v>129.09</v>
      </c>
    </row>
    <row r="255" spans="1:2" x14ac:dyDescent="0.2">
      <c r="A255" s="3">
        <v>41793</v>
      </c>
      <c r="B255" s="4">
        <v>128.85</v>
      </c>
    </row>
    <row r="256" spans="1:2" x14ac:dyDescent="0.2">
      <c r="A256" s="3">
        <v>41794</v>
      </c>
      <c r="B256" s="4">
        <v>128.68</v>
      </c>
    </row>
    <row r="257" spans="1:2" x14ac:dyDescent="0.2">
      <c r="A257" s="3">
        <v>41795</v>
      </c>
      <c r="B257" s="4">
        <v>129.13</v>
      </c>
    </row>
    <row r="258" spans="1:2" x14ac:dyDescent="0.2">
      <c r="A258" s="3">
        <v>41796</v>
      </c>
      <c r="B258" s="4">
        <v>130.30000000000001</v>
      </c>
    </row>
    <row r="259" spans="1:2" x14ac:dyDescent="0.2">
      <c r="A259" s="3">
        <v>41800</v>
      </c>
      <c r="B259" s="4">
        <v>130.19</v>
      </c>
    </row>
    <row r="260" spans="1:2" x14ac:dyDescent="0.2">
      <c r="A260" s="3">
        <v>41801</v>
      </c>
      <c r="B260" s="4">
        <v>130.25</v>
      </c>
    </row>
    <row r="261" spans="1:2" x14ac:dyDescent="0.2">
      <c r="A261" s="3">
        <v>41802</v>
      </c>
      <c r="B261" s="4">
        <v>130.06</v>
      </c>
    </row>
    <row r="262" spans="1:2" x14ac:dyDescent="0.2">
      <c r="A262" s="3">
        <v>41803</v>
      </c>
      <c r="B262" s="4">
        <v>130.41999999999999</v>
      </c>
    </row>
    <row r="263" spans="1:2" x14ac:dyDescent="0.2">
      <c r="A263" s="3">
        <v>41806</v>
      </c>
      <c r="B263" s="4">
        <v>130.57</v>
      </c>
    </row>
    <row r="264" spans="1:2" x14ac:dyDescent="0.2">
      <c r="A264" s="3">
        <v>41807</v>
      </c>
      <c r="B264" s="4">
        <v>130.12</v>
      </c>
    </row>
    <row r="265" spans="1:2" x14ac:dyDescent="0.2">
      <c r="A265" s="3">
        <v>41808</v>
      </c>
      <c r="B265" s="4">
        <v>130.12</v>
      </c>
    </row>
    <row r="266" spans="1:2" x14ac:dyDescent="0.2">
      <c r="A266" s="3">
        <v>41809</v>
      </c>
      <c r="B266" s="4">
        <v>130.62</v>
      </c>
    </row>
    <row r="267" spans="1:2" x14ac:dyDescent="0.2">
      <c r="A267" s="3">
        <v>41810</v>
      </c>
      <c r="B267" s="4">
        <v>130.35</v>
      </c>
    </row>
    <row r="268" spans="1:2" x14ac:dyDescent="0.2">
      <c r="A268" s="3">
        <v>41813</v>
      </c>
      <c r="B268" s="4" t="e">
        <v>#VALUE!</v>
      </c>
    </row>
    <row r="269" spans="1:2" x14ac:dyDescent="0.2">
      <c r="A269" s="3">
        <v>41814</v>
      </c>
      <c r="B269" s="4">
        <v>130.93</v>
      </c>
    </row>
    <row r="270" spans="1:2" x14ac:dyDescent="0.2">
      <c r="A270" s="3">
        <v>41815</v>
      </c>
      <c r="B270" s="4">
        <v>131.38999999999999</v>
      </c>
    </row>
    <row r="271" spans="1:2" x14ac:dyDescent="0.2">
      <c r="A271" s="3">
        <v>41816</v>
      </c>
      <c r="B271" s="4">
        <v>131.49</v>
      </c>
    </row>
    <row r="272" spans="1:2" x14ac:dyDescent="0.2">
      <c r="A272" s="3">
        <v>41817</v>
      </c>
      <c r="B272" s="4">
        <v>131.41</v>
      </c>
    </row>
    <row r="273" spans="1:2" x14ac:dyDescent="0.2">
      <c r="A273" s="3">
        <v>41820</v>
      </c>
      <c r="B273" s="4">
        <v>131.5</v>
      </c>
    </row>
    <row r="274" spans="1:2" x14ac:dyDescent="0.2">
      <c r="A274" s="3">
        <v>41821</v>
      </c>
      <c r="B274" s="4">
        <v>131.58000000000001</v>
      </c>
    </row>
    <row r="275" spans="1:2" x14ac:dyDescent="0.2">
      <c r="A275" s="3">
        <v>41822</v>
      </c>
      <c r="B275" s="4">
        <v>131</v>
      </c>
    </row>
    <row r="276" spans="1:2" x14ac:dyDescent="0.2">
      <c r="A276" s="3">
        <v>41823</v>
      </c>
      <c r="B276" s="4">
        <v>131.19</v>
      </c>
    </row>
    <row r="277" spans="1:2" x14ac:dyDescent="0.2">
      <c r="A277" s="3">
        <v>41824</v>
      </c>
      <c r="B277" s="4">
        <v>131.38999999999999</v>
      </c>
    </row>
    <row r="278" spans="1:2" x14ac:dyDescent="0.2">
      <c r="A278" s="3">
        <v>41827</v>
      </c>
      <c r="B278" s="4">
        <v>131.47999999999999</v>
      </c>
    </row>
    <row r="279" spans="1:2" x14ac:dyDescent="0.2">
      <c r="A279" s="3">
        <v>41828</v>
      </c>
      <c r="B279" s="4">
        <v>131.54</v>
      </c>
    </row>
    <row r="280" spans="1:2" x14ac:dyDescent="0.2">
      <c r="A280" s="3">
        <v>41829</v>
      </c>
      <c r="B280" s="4">
        <v>131.30000000000001</v>
      </c>
    </row>
    <row r="281" spans="1:2" x14ac:dyDescent="0.2">
      <c r="A281" s="3">
        <v>41830</v>
      </c>
      <c r="B281" s="4">
        <v>131.13</v>
      </c>
    </row>
    <row r="282" spans="1:2" x14ac:dyDescent="0.2">
      <c r="A282" s="3">
        <v>41831</v>
      </c>
      <c r="B282" s="4">
        <v>131.35</v>
      </c>
    </row>
    <row r="283" spans="1:2" x14ac:dyDescent="0.2">
      <c r="A283" s="3">
        <v>41834</v>
      </c>
      <c r="B283" s="4">
        <v>131.36000000000001</v>
      </c>
    </row>
    <row r="284" spans="1:2" x14ac:dyDescent="0.2">
      <c r="A284" s="3">
        <v>41835</v>
      </c>
      <c r="B284" s="4">
        <v>131.59</v>
      </c>
    </row>
    <row r="285" spans="1:2" x14ac:dyDescent="0.2">
      <c r="A285" s="3">
        <v>41836</v>
      </c>
      <c r="B285" s="4">
        <v>131.88</v>
      </c>
    </row>
    <row r="286" spans="1:2" x14ac:dyDescent="0.2">
      <c r="A286" s="3">
        <v>41837</v>
      </c>
      <c r="B286" s="4">
        <v>132.22</v>
      </c>
    </row>
    <row r="287" spans="1:2" x14ac:dyDescent="0.2">
      <c r="A287" s="3">
        <v>41838</v>
      </c>
      <c r="B287" s="4">
        <v>132.27000000000001</v>
      </c>
    </row>
    <row r="288" spans="1:2" x14ac:dyDescent="0.2">
      <c r="A288" s="3">
        <v>41841</v>
      </c>
      <c r="B288" s="4">
        <v>132.4</v>
      </c>
    </row>
    <row r="289" spans="1:2" x14ac:dyDescent="0.2">
      <c r="A289" s="3">
        <v>41842</v>
      </c>
      <c r="B289" s="4">
        <v>132.31</v>
      </c>
    </row>
    <row r="290" spans="1:2" x14ac:dyDescent="0.2">
      <c r="A290" s="3">
        <v>41843</v>
      </c>
      <c r="B290" s="4">
        <v>132.49</v>
      </c>
    </row>
    <row r="291" spans="1:2" x14ac:dyDescent="0.2">
      <c r="A291" s="3">
        <v>41844</v>
      </c>
      <c r="B291" s="4">
        <v>132.4</v>
      </c>
    </row>
    <row r="292" spans="1:2" x14ac:dyDescent="0.2">
      <c r="A292" s="3">
        <v>41845</v>
      </c>
      <c r="B292" s="4">
        <v>132.65</v>
      </c>
    </row>
    <row r="293" spans="1:2" x14ac:dyDescent="0.2">
      <c r="A293" s="3">
        <v>41848</v>
      </c>
      <c r="B293" s="4">
        <v>132.88999999999999</v>
      </c>
    </row>
    <row r="294" spans="1:2" x14ac:dyDescent="0.2">
      <c r="A294" s="3">
        <v>41849</v>
      </c>
      <c r="B294" s="4">
        <v>133.36000000000001</v>
      </c>
    </row>
    <row r="295" spans="1:2" x14ac:dyDescent="0.2">
      <c r="A295" s="3">
        <v>41850</v>
      </c>
      <c r="B295" s="4">
        <v>132.9</v>
      </c>
    </row>
    <row r="296" spans="1:2" x14ac:dyDescent="0.2">
      <c r="A296" s="3">
        <v>41851</v>
      </c>
      <c r="B296" s="4">
        <v>133.13999999999999</v>
      </c>
    </row>
    <row r="297" spans="1:2" x14ac:dyDescent="0.2">
      <c r="A297" s="3">
        <v>41852</v>
      </c>
      <c r="B297" s="4">
        <v>132.93</v>
      </c>
    </row>
    <row r="298" spans="1:2" x14ac:dyDescent="0.2">
      <c r="A298" s="3">
        <v>41855</v>
      </c>
      <c r="B298" s="4">
        <v>133.33000000000001</v>
      </c>
    </row>
    <row r="299" spans="1:2" x14ac:dyDescent="0.2">
      <c r="A299" s="3">
        <v>41856</v>
      </c>
      <c r="B299" s="4">
        <v>132.91999999999999</v>
      </c>
    </row>
    <row r="300" spans="1:2" x14ac:dyDescent="0.2">
      <c r="A300" s="3">
        <v>41857</v>
      </c>
      <c r="B300" s="4">
        <v>132.99</v>
      </c>
    </row>
    <row r="301" spans="1:2" x14ac:dyDescent="0.2">
      <c r="A301" s="3">
        <v>41858</v>
      </c>
      <c r="B301" s="4">
        <v>132.94</v>
      </c>
    </row>
    <row r="302" spans="1:2" x14ac:dyDescent="0.2">
      <c r="A302" s="3">
        <v>41859</v>
      </c>
      <c r="B302" s="4">
        <v>133.34</v>
      </c>
    </row>
    <row r="303" spans="1:2" x14ac:dyDescent="0.2">
      <c r="A303" s="3">
        <v>41862</v>
      </c>
      <c r="B303" s="4">
        <v>133.43</v>
      </c>
    </row>
    <row r="304" spans="1:2" x14ac:dyDescent="0.2">
      <c r="A304" s="3">
        <v>41863</v>
      </c>
      <c r="B304" s="4">
        <v>133.6</v>
      </c>
    </row>
    <row r="305" spans="1:2" x14ac:dyDescent="0.2">
      <c r="A305" s="3">
        <v>41864</v>
      </c>
      <c r="B305" s="4">
        <v>133.91999999999999</v>
      </c>
    </row>
    <row r="306" spans="1:2" x14ac:dyDescent="0.2">
      <c r="A306" s="3">
        <v>41865</v>
      </c>
      <c r="B306" s="4">
        <v>134.26</v>
      </c>
    </row>
    <row r="307" spans="1:2" x14ac:dyDescent="0.2">
      <c r="A307" s="3">
        <v>41866</v>
      </c>
      <c r="B307" s="4" t="e">
        <v>#VALUE!</v>
      </c>
    </row>
    <row r="308" spans="1:2" x14ac:dyDescent="0.2">
      <c r="A308" s="3">
        <v>41869</v>
      </c>
      <c r="B308" s="4">
        <v>134.51</v>
      </c>
    </row>
    <row r="309" spans="1:2" x14ac:dyDescent="0.2">
      <c r="A309" s="3">
        <v>41870</v>
      </c>
      <c r="B309" s="4">
        <v>134.86000000000001</v>
      </c>
    </row>
    <row r="310" spans="1:2" x14ac:dyDescent="0.2">
      <c r="A310" s="3">
        <v>41871</v>
      </c>
      <c r="B310" s="4">
        <v>135.13999999999999</v>
      </c>
    </row>
    <row r="311" spans="1:2" x14ac:dyDescent="0.2">
      <c r="A311" s="3">
        <v>41872</v>
      </c>
      <c r="B311" s="4">
        <v>135.25</v>
      </c>
    </row>
    <row r="312" spans="1:2" x14ac:dyDescent="0.2">
      <c r="A312" s="3">
        <v>41873</v>
      </c>
      <c r="B312" s="4">
        <v>135.52000000000001</v>
      </c>
    </row>
    <row r="313" spans="1:2" x14ac:dyDescent="0.2">
      <c r="A313" s="3">
        <v>41876</v>
      </c>
      <c r="B313" s="4">
        <v>136.27000000000001</v>
      </c>
    </row>
    <row r="314" spans="1:2" x14ac:dyDescent="0.2">
      <c r="A314" s="3">
        <v>41877</v>
      </c>
      <c r="B314" s="4">
        <v>136.94</v>
      </c>
    </row>
    <row r="315" spans="1:2" x14ac:dyDescent="0.2">
      <c r="A315" s="3">
        <v>41878</v>
      </c>
      <c r="B315" s="4">
        <v>137.47999999999999</v>
      </c>
    </row>
    <row r="316" spans="1:2" x14ac:dyDescent="0.2">
      <c r="A316" s="3">
        <v>41879</v>
      </c>
      <c r="B316" s="4">
        <v>137.41</v>
      </c>
    </row>
    <row r="317" spans="1:2" x14ac:dyDescent="0.2">
      <c r="A317" s="3">
        <v>41880</v>
      </c>
      <c r="B317" s="4">
        <v>137.32</v>
      </c>
    </row>
    <row r="318" spans="1:2" x14ac:dyDescent="0.2">
      <c r="A318" s="3">
        <v>41883</v>
      </c>
      <c r="B318" s="4">
        <v>137.09</v>
      </c>
    </row>
    <row r="319" spans="1:2" x14ac:dyDescent="0.2">
      <c r="A319" s="3">
        <v>41884</v>
      </c>
      <c r="B319" s="4">
        <v>136.52000000000001</v>
      </c>
    </row>
    <row r="320" spans="1:2" x14ac:dyDescent="0.2">
      <c r="A320" s="3">
        <v>41885</v>
      </c>
      <c r="B320" s="4">
        <v>136.56</v>
      </c>
    </row>
    <row r="321" spans="1:2" x14ac:dyDescent="0.2">
      <c r="A321" s="3">
        <v>41886</v>
      </c>
      <c r="B321" s="4">
        <v>137.03</v>
      </c>
    </row>
    <row r="322" spans="1:2" x14ac:dyDescent="0.2">
      <c r="A322" s="3">
        <v>41887</v>
      </c>
      <c r="B322" s="4">
        <v>137.94</v>
      </c>
    </row>
    <row r="323" spans="1:2" x14ac:dyDescent="0.2">
      <c r="A323" s="3">
        <v>41890</v>
      </c>
      <c r="B323" s="4">
        <v>137.5</v>
      </c>
    </row>
    <row r="324" spans="1:2" x14ac:dyDescent="0.2">
      <c r="A324" s="3">
        <v>41891</v>
      </c>
      <c r="B324" s="4">
        <v>136.79</v>
      </c>
    </row>
    <row r="325" spans="1:2" x14ac:dyDescent="0.2">
      <c r="A325" s="3">
        <v>41892</v>
      </c>
      <c r="B325" s="4">
        <v>136.46</v>
      </c>
    </row>
    <row r="326" spans="1:2" x14ac:dyDescent="0.2">
      <c r="A326" s="3">
        <v>41893</v>
      </c>
      <c r="B326" s="4">
        <v>136.35</v>
      </c>
    </row>
    <row r="327" spans="1:2" x14ac:dyDescent="0.2">
      <c r="A327" s="3">
        <v>41894</v>
      </c>
      <c r="B327" s="4">
        <v>136.13</v>
      </c>
    </row>
    <row r="328" spans="1:2" x14ac:dyDescent="0.2">
      <c r="A328" s="3">
        <v>41897</v>
      </c>
      <c r="B328" s="4">
        <v>136.16</v>
      </c>
    </row>
    <row r="329" spans="1:2" x14ac:dyDescent="0.2">
      <c r="A329" s="3">
        <v>41898</v>
      </c>
      <c r="B329" s="4">
        <v>136.12</v>
      </c>
    </row>
    <row r="330" spans="1:2" x14ac:dyDescent="0.2">
      <c r="A330" s="3">
        <v>41899</v>
      </c>
      <c r="B330" s="4">
        <v>136.41999999999999</v>
      </c>
    </row>
    <row r="331" spans="1:2" x14ac:dyDescent="0.2">
      <c r="A331" s="3">
        <v>41900</v>
      </c>
      <c r="B331" s="4">
        <v>136.22999999999999</v>
      </c>
    </row>
    <row r="332" spans="1:2" x14ac:dyDescent="0.2">
      <c r="A332" s="3">
        <v>41901</v>
      </c>
      <c r="B332" s="4">
        <v>136.72999999999999</v>
      </c>
    </row>
    <row r="333" spans="1:2" x14ac:dyDescent="0.2">
      <c r="A333" s="3">
        <v>41904</v>
      </c>
      <c r="B333" s="4">
        <v>136.93</v>
      </c>
    </row>
    <row r="334" spans="1:2" x14ac:dyDescent="0.2">
      <c r="A334" s="3">
        <v>41905</v>
      </c>
      <c r="B334" s="4">
        <v>136.99</v>
      </c>
    </row>
    <row r="335" spans="1:2" x14ac:dyDescent="0.2">
      <c r="A335" s="3">
        <v>41906</v>
      </c>
      <c r="B335" s="4">
        <v>137.13999999999999</v>
      </c>
    </row>
    <row r="336" spans="1:2" x14ac:dyDescent="0.2">
      <c r="A336" s="3">
        <v>41907</v>
      </c>
      <c r="B336" s="4">
        <v>137.32</v>
      </c>
    </row>
    <row r="337" spans="1:2" x14ac:dyDescent="0.2">
      <c r="A337" s="3">
        <v>41908</v>
      </c>
      <c r="B337" s="4">
        <v>137.4</v>
      </c>
    </row>
    <row r="338" spans="1:2" x14ac:dyDescent="0.2">
      <c r="A338" s="3">
        <v>41911</v>
      </c>
      <c r="B338" s="4">
        <v>137.38999999999999</v>
      </c>
    </row>
    <row r="339" spans="1:2" x14ac:dyDescent="0.2">
      <c r="A339" s="3">
        <v>41912</v>
      </c>
      <c r="B339" s="4">
        <v>137.76</v>
      </c>
    </row>
    <row r="340" spans="1:2" x14ac:dyDescent="0.2">
      <c r="A340" s="3">
        <v>41913</v>
      </c>
      <c r="B340" s="4">
        <v>138.36000000000001</v>
      </c>
    </row>
    <row r="341" spans="1:2" x14ac:dyDescent="0.2">
      <c r="A341" s="3">
        <v>41914</v>
      </c>
      <c r="B341" s="4">
        <v>138.31</v>
      </c>
    </row>
    <row r="342" spans="1:2" x14ac:dyDescent="0.2">
      <c r="A342" s="3">
        <v>41915</v>
      </c>
      <c r="B342" s="4">
        <v>138.37</v>
      </c>
    </row>
    <row r="343" spans="1:2" x14ac:dyDescent="0.2">
      <c r="A343" s="3">
        <v>41918</v>
      </c>
      <c r="B343" s="4">
        <v>138.38999999999999</v>
      </c>
    </row>
    <row r="344" spans="1:2" x14ac:dyDescent="0.2">
      <c r="A344" s="3">
        <v>41919</v>
      </c>
      <c r="B344" s="4">
        <v>138.31</v>
      </c>
    </row>
    <row r="345" spans="1:2" x14ac:dyDescent="0.2">
      <c r="A345" s="3">
        <v>41920</v>
      </c>
      <c r="B345" s="4">
        <v>138.36000000000001</v>
      </c>
    </row>
    <row r="346" spans="1:2" x14ac:dyDescent="0.2">
      <c r="A346" s="3">
        <v>41921</v>
      </c>
      <c r="B346" s="4">
        <v>138.5</v>
      </c>
    </row>
    <row r="347" spans="1:2" x14ac:dyDescent="0.2">
      <c r="A347" s="3">
        <v>41922</v>
      </c>
      <c r="B347" s="4">
        <v>138.58000000000001</v>
      </c>
    </row>
    <row r="348" spans="1:2" x14ac:dyDescent="0.2">
      <c r="A348" s="3">
        <v>41925</v>
      </c>
      <c r="B348" s="4">
        <v>138.34</v>
      </c>
    </row>
    <row r="349" spans="1:2" x14ac:dyDescent="0.2">
      <c r="A349" s="3">
        <v>41926</v>
      </c>
      <c r="B349" s="4">
        <v>139.22</v>
      </c>
    </row>
    <row r="350" spans="1:2" x14ac:dyDescent="0.2">
      <c r="A350" s="3">
        <v>41927</v>
      </c>
      <c r="B350" s="4">
        <v>139.71</v>
      </c>
    </row>
    <row r="351" spans="1:2" x14ac:dyDescent="0.2">
      <c r="A351" s="3">
        <v>41928</v>
      </c>
      <c r="B351" s="4">
        <v>138.29</v>
      </c>
    </row>
    <row r="352" spans="1:2" x14ac:dyDescent="0.2">
      <c r="A352" s="3">
        <v>41929</v>
      </c>
      <c r="B352" s="4">
        <v>138.05000000000001</v>
      </c>
    </row>
    <row r="353" spans="1:2" x14ac:dyDescent="0.2">
      <c r="A353" s="3">
        <v>41932</v>
      </c>
      <c r="B353" s="4">
        <v>137.9</v>
      </c>
    </row>
    <row r="354" spans="1:2" x14ac:dyDescent="0.2">
      <c r="A354" s="3">
        <v>41933</v>
      </c>
      <c r="B354" s="4">
        <v>138.06</v>
      </c>
    </row>
    <row r="355" spans="1:2" x14ac:dyDescent="0.2">
      <c r="A355" s="3">
        <v>41934</v>
      </c>
      <c r="B355" s="4">
        <v>138.26</v>
      </c>
    </row>
    <row r="356" spans="1:2" x14ac:dyDescent="0.2">
      <c r="A356" s="3">
        <v>41935</v>
      </c>
      <c r="B356" s="4">
        <v>138.13999999999999</v>
      </c>
    </row>
    <row r="357" spans="1:2" x14ac:dyDescent="0.2">
      <c r="A357" s="3">
        <v>41936</v>
      </c>
      <c r="B357" s="4">
        <v>138.19</v>
      </c>
    </row>
    <row r="358" spans="1:2" x14ac:dyDescent="0.2">
      <c r="A358" s="3">
        <v>41939</v>
      </c>
      <c r="B358" s="4">
        <v>138.29</v>
      </c>
    </row>
    <row r="359" spans="1:2" x14ac:dyDescent="0.2">
      <c r="A359" s="3">
        <v>41940</v>
      </c>
      <c r="B359" s="4">
        <v>138.37</v>
      </c>
    </row>
    <row r="360" spans="1:2" x14ac:dyDescent="0.2">
      <c r="A360" s="3">
        <v>41941</v>
      </c>
      <c r="B360" s="4">
        <v>138.43</v>
      </c>
    </row>
    <row r="361" spans="1:2" x14ac:dyDescent="0.2">
      <c r="A361" s="3">
        <v>41942</v>
      </c>
      <c r="B361" s="4">
        <v>138.86000000000001</v>
      </c>
    </row>
    <row r="362" spans="1:2" x14ac:dyDescent="0.2">
      <c r="A362" s="3">
        <v>41943</v>
      </c>
      <c r="B362" s="4">
        <v>139.36000000000001</v>
      </c>
    </row>
    <row r="363" spans="1:2" x14ac:dyDescent="0.2">
      <c r="A363" s="3">
        <v>41946</v>
      </c>
      <c r="B363" s="4">
        <v>139.09</v>
      </c>
    </row>
    <row r="364" spans="1:2" x14ac:dyDescent="0.2">
      <c r="A364" s="3">
        <v>41947</v>
      </c>
      <c r="B364" s="4">
        <v>139.38</v>
      </c>
    </row>
    <row r="365" spans="1:2" x14ac:dyDescent="0.2">
      <c r="A365" s="3">
        <v>41948</v>
      </c>
      <c r="B365" s="4">
        <v>139.15</v>
      </c>
    </row>
    <row r="366" spans="1:2" x14ac:dyDescent="0.2">
      <c r="A366" s="3">
        <v>41949</v>
      </c>
      <c r="B366" s="4">
        <v>139.24</v>
      </c>
    </row>
    <row r="367" spans="1:2" x14ac:dyDescent="0.2">
      <c r="A367" s="3">
        <v>41950</v>
      </c>
      <c r="B367" s="4">
        <v>139.35</v>
      </c>
    </row>
    <row r="368" spans="1:2" x14ac:dyDescent="0.2">
      <c r="A368" s="3">
        <v>41953</v>
      </c>
      <c r="B368" s="4">
        <v>139.44</v>
      </c>
    </row>
    <row r="369" spans="1:2" x14ac:dyDescent="0.2">
      <c r="A369" s="3">
        <v>41954</v>
      </c>
      <c r="B369" s="4">
        <v>139.6</v>
      </c>
    </row>
    <row r="370" spans="1:2" x14ac:dyDescent="0.2">
      <c r="A370" s="3">
        <v>41955</v>
      </c>
      <c r="B370" s="4">
        <v>139.69</v>
      </c>
    </row>
    <row r="371" spans="1:2" x14ac:dyDescent="0.2">
      <c r="A371" s="3">
        <v>41956</v>
      </c>
      <c r="B371" s="4">
        <v>139.72999999999999</v>
      </c>
    </row>
    <row r="372" spans="1:2" x14ac:dyDescent="0.2">
      <c r="A372" s="3">
        <v>41957</v>
      </c>
      <c r="B372" s="4">
        <v>139.88999999999999</v>
      </c>
    </row>
    <row r="373" spans="1:2" x14ac:dyDescent="0.2">
      <c r="A373" s="3">
        <v>41960</v>
      </c>
      <c r="B373" s="4">
        <v>139.84</v>
      </c>
    </row>
    <row r="374" spans="1:2" x14ac:dyDescent="0.2">
      <c r="A374" s="3">
        <v>41961</v>
      </c>
      <c r="B374" s="4">
        <v>139.75</v>
      </c>
    </row>
    <row r="375" spans="1:2" x14ac:dyDescent="0.2">
      <c r="A375" s="3">
        <v>41962</v>
      </c>
      <c r="B375" s="4">
        <v>139.4</v>
      </c>
    </row>
    <row r="376" spans="1:2" x14ac:dyDescent="0.2">
      <c r="A376" s="3">
        <v>41963</v>
      </c>
      <c r="B376" s="4">
        <v>139.76</v>
      </c>
    </row>
    <row r="377" spans="1:2" x14ac:dyDescent="0.2">
      <c r="A377" s="3">
        <v>41964</v>
      </c>
      <c r="B377" s="4">
        <v>140.19999999999999</v>
      </c>
    </row>
    <row r="378" spans="1:2" x14ac:dyDescent="0.2">
      <c r="A378" s="3">
        <v>41967</v>
      </c>
      <c r="B378" s="4">
        <v>140.30000000000001</v>
      </c>
    </row>
    <row r="379" spans="1:2" x14ac:dyDescent="0.2">
      <c r="A379" s="3">
        <v>41968</v>
      </c>
      <c r="B379" s="4">
        <v>140.69999999999999</v>
      </c>
    </row>
    <row r="380" spans="1:2" x14ac:dyDescent="0.2">
      <c r="A380" s="3">
        <v>41969</v>
      </c>
      <c r="B380" s="4">
        <v>140.88</v>
      </c>
    </row>
    <row r="381" spans="1:2" x14ac:dyDescent="0.2">
      <c r="A381" s="3">
        <v>41970</v>
      </c>
      <c r="B381" s="4">
        <v>141.66</v>
      </c>
    </row>
    <row r="382" spans="1:2" x14ac:dyDescent="0.2">
      <c r="A382" s="3">
        <v>41971</v>
      </c>
      <c r="B382" s="4">
        <v>141.85</v>
      </c>
    </row>
    <row r="383" spans="1:2" x14ac:dyDescent="0.2">
      <c r="A383" s="3">
        <v>41974</v>
      </c>
      <c r="B383" s="4">
        <v>141.83000000000001</v>
      </c>
    </row>
    <row r="384" spans="1:2" x14ac:dyDescent="0.2">
      <c r="A384" s="3">
        <v>41975</v>
      </c>
      <c r="B384" s="4">
        <v>141.69</v>
      </c>
    </row>
    <row r="385" spans="1:2" x14ac:dyDescent="0.2">
      <c r="A385" s="3">
        <v>41976</v>
      </c>
      <c r="B385" s="4">
        <v>141.69999999999999</v>
      </c>
    </row>
    <row r="386" spans="1:2" x14ac:dyDescent="0.2">
      <c r="A386" s="3">
        <v>41977</v>
      </c>
      <c r="B386" s="4">
        <v>141.37</v>
      </c>
    </row>
    <row r="387" spans="1:2" x14ac:dyDescent="0.2">
      <c r="A387" s="3">
        <v>41978</v>
      </c>
      <c r="B387" s="4">
        <v>141.75</v>
      </c>
    </row>
    <row r="388" spans="1:2" x14ac:dyDescent="0.2">
      <c r="A388" s="3">
        <v>41981</v>
      </c>
      <c r="B388" s="4">
        <v>142.24</v>
      </c>
    </row>
    <row r="389" spans="1:2" x14ac:dyDescent="0.2">
      <c r="A389" s="3">
        <v>41982</v>
      </c>
      <c r="B389" s="4">
        <v>142.05000000000001</v>
      </c>
    </row>
    <row r="390" spans="1:2" x14ac:dyDescent="0.2">
      <c r="A390" s="3">
        <v>41983</v>
      </c>
      <c r="B390" s="4">
        <v>141.86000000000001</v>
      </c>
    </row>
    <row r="391" spans="1:2" x14ac:dyDescent="0.2">
      <c r="A391" s="3">
        <v>41984</v>
      </c>
      <c r="B391" s="4">
        <v>141.86000000000001</v>
      </c>
    </row>
    <row r="392" spans="1:2" x14ac:dyDescent="0.2">
      <c r="A392" s="3">
        <v>41985</v>
      </c>
      <c r="B392" s="4">
        <v>142.13</v>
      </c>
    </row>
    <row r="393" spans="1:2" x14ac:dyDescent="0.2">
      <c r="A393" s="3">
        <v>41988</v>
      </c>
      <c r="B393" s="4">
        <v>142.5</v>
      </c>
    </row>
    <row r="394" spans="1:2" x14ac:dyDescent="0.2">
      <c r="A394" s="3">
        <v>41989</v>
      </c>
      <c r="B394" s="4">
        <v>142.59</v>
      </c>
    </row>
    <row r="395" spans="1:2" x14ac:dyDescent="0.2">
      <c r="A395" s="3">
        <v>41990</v>
      </c>
      <c r="B395" s="4">
        <v>142.80000000000001</v>
      </c>
    </row>
    <row r="396" spans="1:2" x14ac:dyDescent="0.2">
      <c r="A396" s="3">
        <v>41991</v>
      </c>
      <c r="B396" s="4">
        <v>142.63999999999999</v>
      </c>
    </row>
    <row r="397" spans="1:2" x14ac:dyDescent="0.2">
      <c r="A397" s="3">
        <v>41992</v>
      </c>
      <c r="B397" s="4">
        <v>142.82</v>
      </c>
    </row>
    <row r="398" spans="1:2" x14ac:dyDescent="0.2">
      <c r="A398" s="3">
        <v>41995</v>
      </c>
      <c r="B398" s="4">
        <v>142.94999999999999</v>
      </c>
    </row>
    <row r="399" spans="1:2" x14ac:dyDescent="0.2">
      <c r="A399" s="3">
        <v>41996</v>
      </c>
      <c r="B399" s="4">
        <v>143.02000000000001</v>
      </c>
    </row>
    <row r="400" spans="1:2" x14ac:dyDescent="0.2">
      <c r="A400" s="3">
        <v>41997</v>
      </c>
      <c r="B400" s="4" t="e">
        <v>#VALUE!</v>
      </c>
    </row>
    <row r="401" spans="1:2" x14ac:dyDescent="0.2">
      <c r="A401" s="3">
        <v>42002</v>
      </c>
      <c r="B401" s="4">
        <v>143.38</v>
      </c>
    </row>
    <row r="402" spans="1:2" x14ac:dyDescent="0.2">
      <c r="A402" s="3">
        <v>42003</v>
      </c>
      <c r="B402" s="4">
        <v>143.69999999999999</v>
      </c>
    </row>
    <row r="403" spans="1:2" x14ac:dyDescent="0.2">
      <c r="A403" s="3">
        <v>42004</v>
      </c>
      <c r="B403" s="4">
        <v>143.69999999999999</v>
      </c>
    </row>
    <row r="404" spans="1:2" x14ac:dyDescent="0.2">
      <c r="A404" s="3">
        <v>42006</v>
      </c>
      <c r="B404" s="4">
        <v>144.53</v>
      </c>
    </row>
    <row r="405" spans="1:2" x14ac:dyDescent="0.2">
      <c r="A405" s="3">
        <v>42009</v>
      </c>
      <c r="B405" s="4">
        <v>144.16</v>
      </c>
    </row>
    <row r="406" spans="1:2" x14ac:dyDescent="0.2">
      <c r="A406" s="3">
        <v>42010</v>
      </c>
      <c r="B406" s="4">
        <v>144.85</v>
      </c>
    </row>
    <row r="407" spans="1:2" x14ac:dyDescent="0.2">
      <c r="A407" s="3">
        <v>42011</v>
      </c>
      <c r="B407" s="4">
        <v>144.30000000000001</v>
      </c>
    </row>
    <row r="408" spans="1:2" x14ac:dyDescent="0.2">
      <c r="A408" s="3">
        <v>42012</v>
      </c>
      <c r="B408" s="4">
        <v>144.19999999999999</v>
      </c>
    </row>
    <row r="409" spans="1:2" x14ac:dyDescent="0.2">
      <c r="A409" s="3">
        <v>42013</v>
      </c>
      <c r="B409" s="4">
        <v>144.15</v>
      </c>
    </row>
    <row r="410" spans="1:2" x14ac:dyDescent="0.2">
      <c r="A410" s="3">
        <v>42016</v>
      </c>
      <c r="B410" s="4">
        <v>144.66</v>
      </c>
    </row>
    <row r="411" spans="1:2" x14ac:dyDescent="0.2">
      <c r="A411" s="3">
        <v>42017</v>
      </c>
      <c r="B411" s="4">
        <v>144.65</v>
      </c>
    </row>
    <row r="412" spans="1:2" x14ac:dyDescent="0.2">
      <c r="A412" s="3">
        <v>42018</v>
      </c>
      <c r="B412" s="4">
        <v>145.38999999999999</v>
      </c>
    </row>
    <row r="413" spans="1:2" x14ac:dyDescent="0.2">
      <c r="A413" s="3">
        <v>42019</v>
      </c>
      <c r="B413" s="4">
        <v>145.26</v>
      </c>
    </row>
    <row r="414" spans="1:2" x14ac:dyDescent="0.2">
      <c r="A414" s="3">
        <v>42020</v>
      </c>
      <c r="B414" s="4">
        <v>145.78</v>
      </c>
    </row>
    <row r="415" spans="1:2" x14ac:dyDescent="0.2">
      <c r="A415" s="3">
        <v>42023</v>
      </c>
      <c r="B415" s="4">
        <v>145.97999999999999</v>
      </c>
    </row>
    <row r="416" spans="1:2" x14ac:dyDescent="0.2">
      <c r="A416" s="3">
        <v>42024</v>
      </c>
      <c r="B416" s="4">
        <v>145.91999999999999</v>
      </c>
    </row>
    <row r="417" spans="1:2" x14ac:dyDescent="0.2">
      <c r="A417" s="3">
        <v>42025</v>
      </c>
      <c r="B417" s="4">
        <v>145.25</v>
      </c>
    </row>
    <row r="418" spans="1:2" x14ac:dyDescent="0.2">
      <c r="A418" s="3">
        <v>42026</v>
      </c>
      <c r="B418" s="4">
        <v>146.82</v>
      </c>
    </row>
    <row r="419" spans="1:2" x14ac:dyDescent="0.2">
      <c r="A419" s="3">
        <v>42027</v>
      </c>
      <c r="B419" s="4">
        <v>148.4</v>
      </c>
    </row>
    <row r="420" spans="1:2" x14ac:dyDescent="0.2">
      <c r="A420" s="3">
        <v>42030</v>
      </c>
      <c r="B420" s="4">
        <v>149.09</v>
      </c>
    </row>
    <row r="421" spans="1:2" x14ac:dyDescent="0.2">
      <c r="A421" s="3">
        <v>42031</v>
      </c>
      <c r="B421" s="4">
        <v>148.99</v>
      </c>
    </row>
    <row r="422" spans="1:2" x14ac:dyDescent="0.2">
      <c r="A422" s="3">
        <v>42032</v>
      </c>
      <c r="B422" s="4">
        <v>148.83000000000001</v>
      </c>
    </row>
    <row r="423" spans="1:2" x14ac:dyDescent="0.2">
      <c r="A423" s="3">
        <v>42033</v>
      </c>
      <c r="B423" s="4">
        <v>148.53</v>
      </c>
    </row>
    <row r="424" spans="1:2" x14ac:dyDescent="0.2">
      <c r="A424" s="3">
        <v>42034</v>
      </c>
      <c r="B424" s="4">
        <v>149.58000000000001</v>
      </c>
    </row>
    <row r="425" spans="1:2" x14ac:dyDescent="0.2">
      <c r="A425" s="3">
        <v>42037</v>
      </c>
      <c r="B425" s="4">
        <v>149.61000000000001</v>
      </c>
    </row>
    <row r="426" spans="1:2" x14ac:dyDescent="0.2">
      <c r="A426" s="3">
        <v>42038</v>
      </c>
      <c r="B426" s="4">
        <v>149.44</v>
      </c>
    </row>
    <row r="427" spans="1:2" x14ac:dyDescent="0.2">
      <c r="A427" s="3">
        <v>42039</v>
      </c>
      <c r="B427" s="4">
        <v>149.53</v>
      </c>
    </row>
    <row r="428" spans="1:2" x14ac:dyDescent="0.2">
      <c r="A428" s="3">
        <v>42040</v>
      </c>
      <c r="B428" s="4">
        <v>149.57</v>
      </c>
    </row>
    <row r="429" spans="1:2" x14ac:dyDescent="0.2">
      <c r="A429" s="3">
        <v>42041</v>
      </c>
      <c r="B429" s="4">
        <v>149.38</v>
      </c>
    </row>
    <row r="430" spans="1:2" x14ac:dyDescent="0.2">
      <c r="A430" s="3">
        <v>42044</v>
      </c>
      <c r="B430" s="4">
        <v>149.1</v>
      </c>
    </row>
    <row r="431" spans="1:2" x14ac:dyDescent="0.2">
      <c r="A431" s="3">
        <v>42045</v>
      </c>
      <c r="B431" s="4">
        <v>148.94999999999999</v>
      </c>
    </row>
    <row r="432" spans="1:2" x14ac:dyDescent="0.2">
      <c r="A432" s="3">
        <v>42046</v>
      </c>
      <c r="B432" s="4">
        <v>149</v>
      </c>
    </row>
    <row r="433" spans="1:2" x14ac:dyDescent="0.2">
      <c r="A433" s="3">
        <v>42047</v>
      </c>
      <c r="B433" s="4">
        <v>149.56</v>
      </c>
    </row>
    <row r="434" spans="1:2" x14ac:dyDescent="0.2">
      <c r="A434" s="3">
        <v>42048</v>
      </c>
      <c r="B434" s="4">
        <v>149.58000000000001</v>
      </c>
    </row>
    <row r="435" spans="1:2" x14ac:dyDescent="0.2">
      <c r="A435" s="3">
        <v>42051</v>
      </c>
      <c r="B435" s="4">
        <v>149.44</v>
      </c>
    </row>
    <row r="436" spans="1:2" x14ac:dyDescent="0.2">
      <c r="A436" s="3">
        <v>42052</v>
      </c>
      <c r="B436" s="4">
        <v>149.08000000000001</v>
      </c>
    </row>
    <row r="437" spans="1:2" x14ac:dyDescent="0.2">
      <c r="A437" s="3">
        <v>42053</v>
      </c>
      <c r="B437" s="4">
        <v>149.01</v>
      </c>
    </row>
    <row r="438" spans="1:2" x14ac:dyDescent="0.2">
      <c r="A438" s="3">
        <v>42054</v>
      </c>
      <c r="B438" s="4">
        <v>148.97</v>
      </c>
    </row>
    <row r="439" spans="1:2" x14ac:dyDescent="0.2">
      <c r="A439" s="3">
        <v>42055</v>
      </c>
      <c r="B439" s="4">
        <v>149.13</v>
      </c>
    </row>
    <row r="440" spans="1:2" x14ac:dyDescent="0.2">
      <c r="A440" s="3">
        <v>42058</v>
      </c>
      <c r="B440" s="4">
        <v>149.54</v>
      </c>
    </row>
    <row r="441" spans="1:2" x14ac:dyDescent="0.2">
      <c r="A441" s="3">
        <v>42059</v>
      </c>
      <c r="B441" s="4">
        <v>149.78</v>
      </c>
    </row>
    <row r="442" spans="1:2" x14ac:dyDescent="0.2">
      <c r="A442" s="3">
        <v>42060</v>
      </c>
      <c r="B442" s="4">
        <v>150.16999999999999</v>
      </c>
    </row>
    <row r="443" spans="1:2" x14ac:dyDescent="0.2">
      <c r="A443" s="3">
        <v>42061</v>
      </c>
      <c r="B443" s="4">
        <v>151.21</v>
      </c>
    </row>
    <row r="444" spans="1:2" x14ac:dyDescent="0.2">
      <c r="A444" s="3">
        <v>42062</v>
      </c>
      <c r="B444" s="4">
        <v>151.16</v>
      </c>
    </row>
    <row r="445" spans="1:2" x14ac:dyDescent="0.2">
      <c r="A445" s="3">
        <v>42065</v>
      </c>
      <c r="B445" s="4">
        <v>150.96</v>
      </c>
    </row>
    <row r="446" spans="1:2" x14ac:dyDescent="0.2">
      <c r="A446" s="3">
        <v>42066</v>
      </c>
      <c r="B446" s="4">
        <v>150.61000000000001</v>
      </c>
    </row>
    <row r="447" spans="1:2" x14ac:dyDescent="0.2">
      <c r="A447" s="3">
        <v>42067</v>
      </c>
      <c r="B447" s="4">
        <v>150.52000000000001</v>
      </c>
    </row>
    <row r="448" spans="1:2" x14ac:dyDescent="0.2">
      <c r="A448" s="3">
        <v>42068</v>
      </c>
      <c r="B448" s="4">
        <v>151.29</v>
      </c>
    </row>
    <row r="449" spans="1:2" x14ac:dyDescent="0.2">
      <c r="A449" s="3">
        <v>42069</v>
      </c>
      <c r="B449" s="4">
        <v>151.04</v>
      </c>
    </row>
    <row r="450" spans="1:2" x14ac:dyDescent="0.2">
      <c r="A450" s="3">
        <v>42072</v>
      </c>
      <c r="B450" s="4">
        <v>151.87</v>
      </c>
    </row>
    <row r="451" spans="1:2" x14ac:dyDescent="0.2">
      <c r="A451" s="3">
        <v>42073</v>
      </c>
      <c r="B451" s="4">
        <v>153.15</v>
      </c>
    </row>
    <row r="452" spans="1:2" x14ac:dyDescent="0.2">
      <c r="A452" s="3">
        <v>42074</v>
      </c>
      <c r="B452" s="4">
        <v>154.41999999999999</v>
      </c>
    </row>
    <row r="453" spans="1:2" x14ac:dyDescent="0.2">
      <c r="A453" s="3">
        <v>42075</v>
      </c>
      <c r="B453" s="4">
        <v>154.4</v>
      </c>
    </row>
    <row r="454" spans="1:2" x14ac:dyDescent="0.2">
      <c r="A454" s="3">
        <v>42076</v>
      </c>
      <c r="B454" s="4">
        <v>154.27000000000001</v>
      </c>
    </row>
    <row r="455" spans="1:2" x14ac:dyDescent="0.2">
      <c r="A455" s="3">
        <v>42079</v>
      </c>
      <c r="B455" s="4">
        <v>154.30000000000001</v>
      </c>
    </row>
    <row r="456" spans="1:2" x14ac:dyDescent="0.2">
      <c r="A456" s="3">
        <v>42080</v>
      </c>
      <c r="B456" s="4">
        <v>153.62</v>
      </c>
    </row>
    <row r="457" spans="1:2" x14ac:dyDescent="0.2">
      <c r="A457" s="3">
        <v>42081</v>
      </c>
      <c r="B457" s="4">
        <v>153.66</v>
      </c>
    </row>
    <row r="458" spans="1:2" x14ac:dyDescent="0.2">
      <c r="A458" s="3">
        <v>42082</v>
      </c>
      <c r="B458" s="4">
        <v>153.9</v>
      </c>
    </row>
    <row r="459" spans="1:2" x14ac:dyDescent="0.2">
      <c r="A459" s="3">
        <v>42083</v>
      </c>
      <c r="B459" s="4">
        <v>154.19</v>
      </c>
    </row>
    <row r="460" spans="1:2" x14ac:dyDescent="0.2">
      <c r="A460" s="3">
        <v>42086</v>
      </c>
      <c r="B460" s="4">
        <v>153.46</v>
      </c>
    </row>
    <row r="461" spans="1:2" x14ac:dyDescent="0.2">
      <c r="A461" s="3">
        <v>42087</v>
      </c>
      <c r="B461" s="4">
        <v>153.16</v>
      </c>
    </row>
    <row r="462" spans="1:2" x14ac:dyDescent="0.2">
      <c r="A462" s="3">
        <v>42088</v>
      </c>
      <c r="B462" s="4">
        <v>153.28</v>
      </c>
    </row>
    <row r="463" spans="1:2" x14ac:dyDescent="0.2">
      <c r="A463" s="3">
        <v>42089</v>
      </c>
      <c r="B463" s="4">
        <v>153.46</v>
      </c>
    </row>
    <row r="464" spans="1:2" x14ac:dyDescent="0.2">
      <c r="A464" s="3">
        <v>42090</v>
      </c>
      <c r="B464" s="4">
        <v>153.32</v>
      </c>
    </row>
    <row r="465" spans="1:2" x14ac:dyDescent="0.2">
      <c r="A465" s="3">
        <v>42093</v>
      </c>
      <c r="B465" s="4">
        <v>153.57</v>
      </c>
    </row>
    <row r="466" spans="1:2" x14ac:dyDescent="0.2">
      <c r="A466" s="3">
        <v>42094</v>
      </c>
      <c r="B466" s="4">
        <v>154.22</v>
      </c>
    </row>
    <row r="467" spans="1:2" x14ac:dyDescent="0.2">
      <c r="A467" s="3">
        <v>42095</v>
      </c>
      <c r="B467" s="4">
        <v>154.31</v>
      </c>
    </row>
    <row r="468" spans="1:2" x14ac:dyDescent="0.2">
      <c r="A468" s="3">
        <v>42096</v>
      </c>
      <c r="B468" s="4">
        <v>153.88999999999999</v>
      </c>
    </row>
    <row r="469" spans="1:2" x14ac:dyDescent="0.2">
      <c r="A469" s="3">
        <v>42101</v>
      </c>
      <c r="B469" s="4">
        <v>154.15</v>
      </c>
    </row>
    <row r="470" spans="1:2" x14ac:dyDescent="0.2">
      <c r="A470" s="3">
        <v>42102</v>
      </c>
      <c r="B470" s="4">
        <v>154.25</v>
      </c>
    </row>
    <row r="471" spans="1:2" x14ac:dyDescent="0.2">
      <c r="A471" s="3">
        <v>42103</v>
      </c>
      <c r="B471" s="4">
        <v>154.03</v>
      </c>
    </row>
    <row r="472" spans="1:2" x14ac:dyDescent="0.2">
      <c r="A472" s="3">
        <v>42104</v>
      </c>
      <c r="B472" s="4">
        <v>154.24</v>
      </c>
    </row>
    <row r="473" spans="1:2" x14ac:dyDescent="0.2">
      <c r="A473" s="3">
        <v>42107</v>
      </c>
      <c r="B473" s="4">
        <v>154.27000000000001</v>
      </c>
    </row>
    <row r="474" spans="1:2" x14ac:dyDescent="0.2">
      <c r="A474" s="3">
        <v>42108</v>
      </c>
      <c r="B474" s="4">
        <v>154.21</v>
      </c>
    </row>
    <row r="475" spans="1:2" x14ac:dyDescent="0.2">
      <c r="A475" s="3">
        <v>42109</v>
      </c>
      <c r="B475" s="4">
        <v>154.94</v>
      </c>
    </row>
    <row r="476" spans="1:2" x14ac:dyDescent="0.2">
      <c r="A476" s="3">
        <v>42110</v>
      </c>
      <c r="B476" s="4">
        <v>154.72</v>
      </c>
    </row>
    <row r="477" spans="1:2" x14ac:dyDescent="0.2">
      <c r="A477" s="3">
        <v>42111</v>
      </c>
      <c r="B477" s="4">
        <v>154.33000000000001</v>
      </c>
    </row>
    <row r="478" spans="1:2" x14ac:dyDescent="0.2">
      <c r="A478" s="3">
        <v>42114</v>
      </c>
      <c r="B478" s="4">
        <v>154.41999999999999</v>
      </c>
    </row>
    <row r="479" spans="1:2" x14ac:dyDescent="0.2">
      <c r="A479" s="3">
        <v>42115</v>
      </c>
      <c r="B479" s="4">
        <v>154.08000000000001</v>
      </c>
    </row>
    <row r="480" spans="1:2" x14ac:dyDescent="0.2">
      <c r="A480" s="3">
        <v>42116</v>
      </c>
      <c r="B480" s="4">
        <v>153.74</v>
      </c>
    </row>
    <row r="481" spans="1:2" x14ac:dyDescent="0.2">
      <c r="A481" s="3">
        <v>42117</v>
      </c>
      <c r="B481" s="4">
        <v>153.63</v>
      </c>
    </row>
    <row r="482" spans="1:2" x14ac:dyDescent="0.2">
      <c r="A482" s="3">
        <v>42118</v>
      </c>
      <c r="B482" s="4">
        <v>153.47</v>
      </c>
    </row>
    <row r="483" spans="1:2" x14ac:dyDescent="0.2">
      <c r="A483" s="3">
        <v>42121</v>
      </c>
      <c r="B483" s="4">
        <v>153.72999999999999</v>
      </c>
    </row>
    <row r="484" spans="1:2" x14ac:dyDescent="0.2">
      <c r="A484" s="3">
        <v>42122</v>
      </c>
      <c r="B484" s="4">
        <v>153.58000000000001</v>
      </c>
    </row>
    <row r="485" spans="1:2" x14ac:dyDescent="0.2">
      <c r="A485" s="3">
        <v>42123</v>
      </c>
      <c r="B485" s="4">
        <v>151.91</v>
      </c>
    </row>
    <row r="486" spans="1:2" x14ac:dyDescent="0.2">
      <c r="A486" s="3">
        <v>42124</v>
      </c>
      <c r="B486" s="4">
        <v>151.68</v>
      </c>
    </row>
    <row r="487" spans="1:2" x14ac:dyDescent="0.2">
      <c r="A487" s="3">
        <v>42128</v>
      </c>
      <c r="B487" s="4">
        <v>151.59</v>
      </c>
    </row>
    <row r="488" spans="1:2" x14ac:dyDescent="0.2">
      <c r="A488" s="3">
        <v>42129</v>
      </c>
      <c r="B488" s="4">
        <v>150.37</v>
      </c>
    </row>
    <row r="489" spans="1:2" x14ac:dyDescent="0.2">
      <c r="A489" s="3">
        <v>42130</v>
      </c>
      <c r="B489" s="4">
        <v>149.86000000000001</v>
      </c>
    </row>
    <row r="490" spans="1:2" x14ac:dyDescent="0.2">
      <c r="A490" s="3">
        <v>42131</v>
      </c>
      <c r="B490" s="4">
        <v>150.29</v>
      </c>
    </row>
    <row r="491" spans="1:2" x14ac:dyDescent="0.2">
      <c r="A491" s="3">
        <v>42132</v>
      </c>
      <c r="B491" s="4">
        <v>150.57</v>
      </c>
    </row>
    <row r="492" spans="1:2" x14ac:dyDescent="0.2">
      <c r="A492" s="3">
        <v>42135</v>
      </c>
      <c r="B492" s="4">
        <v>149.94</v>
      </c>
    </row>
    <row r="493" spans="1:2" x14ac:dyDescent="0.2">
      <c r="A493" s="3">
        <v>42136</v>
      </c>
      <c r="B493" s="4">
        <v>149.41999999999999</v>
      </c>
    </row>
    <row r="494" spans="1:2" x14ac:dyDescent="0.2">
      <c r="A494" s="3">
        <v>42137</v>
      </c>
      <c r="B494" s="4">
        <v>148.97999999999999</v>
      </c>
    </row>
    <row r="495" spans="1:2" x14ac:dyDescent="0.2">
      <c r="A495" s="3">
        <v>42138</v>
      </c>
      <c r="B495" s="4" t="e">
        <v>#VALUE!</v>
      </c>
    </row>
    <row r="496" spans="1:2" x14ac:dyDescent="0.2">
      <c r="A496" s="3">
        <v>42139</v>
      </c>
      <c r="B496" s="4">
        <v>149.79</v>
      </c>
    </row>
    <row r="497" spans="1:2" x14ac:dyDescent="0.2">
      <c r="A497" s="3">
        <v>42142</v>
      </c>
      <c r="B497" s="4">
        <v>149.30000000000001</v>
      </c>
    </row>
    <row r="498" spans="1:2" x14ac:dyDescent="0.2">
      <c r="A498" s="3">
        <v>42143</v>
      </c>
      <c r="B498" s="4">
        <v>149.84</v>
      </c>
    </row>
    <row r="499" spans="1:2" x14ac:dyDescent="0.2">
      <c r="A499" s="3">
        <v>42144</v>
      </c>
      <c r="B499" s="4">
        <v>149.49</v>
      </c>
    </row>
    <row r="500" spans="1:2" x14ac:dyDescent="0.2">
      <c r="A500" s="3">
        <v>42145</v>
      </c>
      <c r="B500" s="4">
        <v>149.5</v>
      </c>
    </row>
    <row r="501" spans="1:2" x14ac:dyDescent="0.2">
      <c r="A501" s="3">
        <v>42146</v>
      </c>
      <c r="B501" s="4">
        <v>149.6</v>
      </c>
    </row>
    <row r="502" spans="1:2" x14ac:dyDescent="0.2">
      <c r="A502" s="3">
        <v>42149</v>
      </c>
      <c r="B502" s="4" t="e">
        <v>#VALUE!</v>
      </c>
    </row>
    <row r="503" spans="1:2" x14ac:dyDescent="0.2">
      <c r="A503" s="3">
        <v>42150</v>
      </c>
      <c r="B503" s="4">
        <v>149.58000000000001</v>
      </c>
    </row>
    <row r="504" spans="1:2" x14ac:dyDescent="0.2">
      <c r="A504" s="3">
        <v>42151</v>
      </c>
      <c r="B504" s="4">
        <v>149.88999999999999</v>
      </c>
    </row>
    <row r="505" spans="1:2" x14ac:dyDescent="0.2">
      <c r="A505" s="3">
        <v>42152</v>
      </c>
      <c r="B505" s="4">
        <v>149.87</v>
      </c>
    </row>
    <row r="506" spans="1:2" x14ac:dyDescent="0.2">
      <c r="A506" s="3">
        <v>42153</v>
      </c>
      <c r="B506" s="4">
        <v>150.33000000000001</v>
      </c>
    </row>
    <row r="507" spans="1:2" x14ac:dyDescent="0.2">
      <c r="A507" s="3">
        <v>42156</v>
      </c>
      <c r="B507" s="4">
        <v>149.46</v>
      </c>
    </row>
    <row r="508" spans="1:2" x14ac:dyDescent="0.2">
      <c r="A508" s="3">
        <v>42157</v>
      </c>
      <c r="B508" s="4">
        <v>148.13</v>
      </c>
    </row>
    <row r="509" spans="1:2" x14ac:dyDescent="0.2">
      <c r="A509" s="3">
        <v>42158</v>
      </c>
      <c r="B509" s="4">
        <v>147.72</v>
      </c>
    </row>
    <row r="510" spans="1:2" x14ac:dyDescent="0.2">
      <c r="A510" s="3">
        <v>42159</v>
      </c>
      <c r="B510" s="4">
        <v>147.88999999999999</v>
      </c>
    </row>
    <row r="511" spans="1:2" x14ac:dyDescent="0.2">
      <c r="A511" s="3">
        <v>42160</v>
      </c>
      <c r="B511" s="4">
        <v>147.61000000000001</v>
      </c>
    </row>
    <row r="512" spans="1:2" x14ac:dyDescent="0.2">
      <c r="A512" s="3">
        <v>42163</v>
      </c>
      <c r="B512" s="4">
        <v>147.43</v>
      </c>
    </row>
    <row r="513" spans="1:2" x14ac:dyDescent="0.2">
      <c r="A513" s="3">
        <v>42164</v>
      </c>
      <c r="B513" s="4">
        <v>147.15</v>
      </c>
    </row>
    <row r="514" spans="1:2" x14ac:dyDescent="0.2">
      <c r="A514" s="3">
        <v>42165</v>
      </c>
      <c r="B514" s="4">
        <v>147.15</v>
      </c>
    </row>
    <row r="515" spans="1:2" x14ac:dyDescent="0.2">
      <c r="A515" s="3">
        <v>42166</v>
      </c>
      <c r="B515" s="4">
        <v>147.31</v>
      </c>
    </row>
    <row r="516" spans="1:2" x14ac:dyDescent="0.2">
      <c r="A516" s="3">
        <v>42167</v>
      </c>
      <c r="B516" s="4">
        <v>147.13999999999999</v>
      </c>
    </row>
    <row r="517" spans="1:2" x14ac:dyDescent="0.2">
      <c r="A517" s="3">
        <v>42170</v>
      </c>
      <c r="B517" s="4">
        <v>146.81</v>
      </c>
    </row>
    <row r="518" spans="1:2" x14ac:dyDescent="0.2">
      <c r="A518" s="3">
        <v>42171</v>
      </c>
      <c r="B518" s="4">
        <v>146.9</v>
      </c>
    </row>
    <row r="519" spans="1:2" x14ac:dyDescent="0.2">
      <c r="A519" s="3">
        <v>42172</v>
      </c>
      <c r="B519" s="4">
        <v>146.91</v>
      </c>
    </row>
    <row r="520" spans="1:2" x14ac:dyDescent="0.2">
      <c r="A520" s="3">
        <v>42173</v>
      </c>
      <c r="B520" s="4">
        <v>146.97999999999999</v>
      </c>
    </row>
    <row r="521" spans="1:2" x14ac:dyDescent="0.2">
      <c r="A521" s="3">
        <v>42174</v>
      </c>
      <c r="B521" s="4">
        <v>147.07</v>
      </c>
    </row>
    <row r="522" spans="1:2" x14ac:dyDescent="0.2">
      <c r="A522" s="3">
        <v>42177</v>
      </c>
      <c r="B522" s="4">
        <v>147</v>
      </c>
    </row>
    <row r="523" spans="1:2" x14ac:dyDescent="0.2">
      <c r="A523" s="3">
        <v>42178</v>
      </c>
      <c r="B523" s="4" t="e">
        <v>#VALUE!</v>
      </c>
    </row>
    <row r="524" spans="1:2" x14ac:dyDescent="0.2">
      <c r="A524" s="3">
        <v>42179</v>
      </c>
      <c r="B524" s="4">
        <v>147.12</v>
      </c>
    </row>
    <row r="525" spans="1:2" x14ac:dyDescent="0.2">
      <c r="A525" s="3">
        <v>42180</v>
      </c>
      <c r="B525" s="4">
        <v>147.18</v>
      </c>
    </row>
    <row r="526" spans="1:2" x14ac:dyDescent="0.2">
      <c r="A526" s="3">
        <v>42181</v>
      </c>
      <c r="B526" s="4">
        <v>146.9</v>
      </c>
    </row>
    <row r="527" spans="1:2" x14ac:dyDescent="0.2">
      <c r="A527" s="3">
        <v>42184</v>
      </c>
      <c r="B527" s="4">
        <v>146.54</v>
      </c>
    </row>
    <row r="528" spans="1:2" x14ac:dyDescent="0.2">
      <c r="A528" s="3">
        <v>42185</v>
      </c>
      <c r="B528" s="4">
        <v>146.79</v>
      </c>
    </row>
    <row r="529" spans="1:2" x14ac:dyDescent="0.2">
      <c r="A529" s="3">
        <v>42186</v>
      </c>
      <c r="B529" s="4">
        <v>146.74</v>
      </c>
    </row>
    <row r="530" spans="1:2" x14ac:dyDescent="0.2">
      <c r="A530" s="3">
        <v>42187</v>
      </c>
      <c r="B530" s="4">
        <v>146.53</v>
      </c>
    </row>
    <row r="531" spans="1:2" x14ac:dyDescent="0.2">
      <c r="A531" s="3">
        <v>42188</v>
      </c>
      <c r="B531" s="4">
        <v>146.72999999999999</v>
      </c>
    </row>
    <row r="532" spans="1:2" x14ac:dyDescent="0.2">
      <c r="A532" s="3">
        <v>42191</v>
      </c>
      <c r="B532" s="4">
        <v>146.47999999999999</v>
      </c>
    </row>
    <row r="533" spans="1:2" x14ac:dyDescent="0.2">
      <c r="A533" s="3">
        <v>42192</v>
      </c>
      <c r="B533" s="4">
        <v>146.84</v>
      </c>
    </row>
    <row r="534" spans="1:2" x14ac:dyDescent="0.2">
      <c r="A534" s="3">
        <v>42193</v>
      </c>
      <c r="B534" s="4">
        <v>146.97</v>
      </c>
    </row>
    <row r="535" spans="1:2" x14ac:dyDescent="0.2">
      <c r="A535" s="3">
        <v>42194</v>
      </c>
      <c r="B535" s="4">
        <v>146.83000000000001</v>
      </c>
    </row>
    <row r="536" spans="1:2" x14ac:dyDescent="0.2">
      <c r="A536" s="3">
        <v>42195</v>
      </c>
      <c r="B536" s="4">
        <v>146.34</v>
      </c>
    </row>
    <row r="537" spans="1:2" x14ac:dyDescent="0.2">
      <c r="A537" s="3">
        <v>42198</v>
      </c>
      <c r="B537" s="4">
        <v>146.43</v>
      </c>
    </row>
    <row r="538" spans="1:2" x14ac:dyDescent="0.2">
      <c r="A538" s="3">
        <v>42199</v>
      </c>
      <c r="B538" s="4">
        <v>146.58000000000001</v>
      </c>
    </row>
    <row r="539" spans="1:2" x14ac:dyDescent="0.2">
      <c r="A539" s="3">
        <v>42200</v>
      </c>
      <c r="B539" s="4">
        <v>146.97</v>
      </c>
    </row>
    <row r="540" spans="1:2" x14ac:dyDescent="0.2">
      <c r="A540" s="3">
        <v>42201</v>
      </c>
      <c r="B540" s="4">
        <v>147.13999999999999</v>
      </c>
    </row>
    <row r="541" spans="1:2" x14ac:dyDescent="0.2">
      <c r="A541" s="3">
        <v>42202</v>
      </c>
      <c r="B541" s="4">
        <v>147.54</v>
      </c>
    </row>
    <row r="542" spans="1:2" x14ac:dyDescent="0.2">
      <c r="A542" s="3">
        <v>42205</v>
      </c>
      <c r="B542" s="4">
        <v>147.69999999999999</v>
      </c>
    </row>
    <row r="543" spans="1:2" x14ac:dyDescent="0.2">
      <c r="A543" s="3">
        <v>42206</v>
      </c>
      <c r="B543" s="4">
        <v>147.36000000000001</v>
      </c>
    </row>
    <row r="544" spans="1:2" x14ac:dyDescent="0.2">
      <c r="A544" s="3">
        <v>42207</v>
      </c>
      <c r="B544" s="4">
        <v>147.6</v>
      </c>
    </row>
    <row r="545" spans="1:2" x14ac:dyDescent="0.2">
      <c r="A545" s="3">
        <v>42208</v>
      </c>
      <c r="B545" s="4">
        <v>147.82</v>
      </c>
    </row>
    <row r="546" spans="1:2" x14ac:dyDescent="0.2">
      <c r="A546" s="3">
        <v>42209</v>
      </c>
      <c r="B546" s="4">
        <v>148.30000000000001</v>
      </c>
    </row>
    <row r="547" spans="1:2" x14ac:dyDescent="0.2">
      <c r="A547" s="3">
        <v>42212</v>
      </c>
      <c r="B547" s="4">
        <v>148.21</v>
      </c>
    </row>
    <row r="548" spans="1:2" x14ac:dyDescent="0.2">
      <c r="A548" s="3">
        <v>42213</v>
      </c>
      <c r="B548" s="4">
        <v>148.29</v>
      </c>
    </row>
    <row r="549" spans="1:2" x14ac:dyDescent="0.2">
      <c r="A549" s="3">
        <v>42214</v>
      </c>
      <c r="B549" s="4">
        <v>148.06</v>
      </c>
    </row>
    <row r="550" spans="1:2" x14ac:dyDescent="0.2">
      <c r="A550" s="3">
        <v>42215</v>
      </c>
      <c r="B550" s="4">
        <v>148.69</v>
      </c>
    </row>
    <row r="551" spans="1:2" x14ac:dyDescent="0.2">
      <c r="A551" s="3">
        <v>42216</v>
      </c>
      <c r="B551" s="4">
        <v>148.97999999999999</v>
      </c>
    </row>
    <row r="552" spans="1:2" x14ac:dyDescent="0.2">
      <c r="A552" s="3">
        <v>42219</v>
      </c>
      <c r="B552" s="4">
        <v>148.99</v>
      </c>
    </row>
    <row r="553" spans="1:2" x14ac:dyDescent="0.2">
      <c r="A553" s="3">
        <v>42220</v>
      </c>
      <c r="B553" s="4">
        <v>148.87</v>
      </c>
    </row>
    <row r="554" spans="1:2" x14ac:dyDescent="0.2">
      <c r="A554" s="3">
        <v>42221</v>
      </c>
      <c r="B554" s="4">
        <v>147.81</v>
      </c>
    </row>
    <row r="555" spans="1:2" x14ac:dyDescent="0.2">
      <c r="A555" s="3">
        <v>42222</v>
      </c>
      <c r="B555" s="4">
        <v>148.25</v>
      </c>
    </row>
    <row r="556" spans="1:2" x14ac:dyDescent="0.2">
      <c r="A556" s="3">
        <v>42223</v>
      </c>
      <c r="B556" s="4">
        <v>148.57</v>
      </c>
    </row>
    <row r="557" spans="1:2" x14ac:dyDescent="0.2">
      <c r="A557" s="3">
        <v>42226</v>
      </c>
      <c r="B557" s="4">
        <v>148.5</v>
      </c>
    </row>
    <row r="558" spans="1:2" x14ac:dyDescent="0.2">
      <c r="A558" s="3">
        <v>42227</v>
      </c>
      <c r="B558" s="4">
        <v>149.13</v>
      </c>
    </row>
    <row r="559" spans="1:2" x14ac:dyDescent="0.2">
      <c r="A559" s="3">
        <v>42228</v>
      </c>
      <c r="B559" s="4">
        <v>149.02000000000001</v>
      </c>
    </row>
    <row r="560" spans="1:2" x14ac:dyDescent="0.2">
      <c r="A560" s="3">
        <v>42229</v>
      </c>
      <c r="B560" s="4">
        <v>148.99</v>
      </c>
    </row>
    <row r="561" spans="1:2" x14ac:dyDescent="0.2">
      <c r="A561" s="3">
        <v>42230</v>
      </c>
      <c r="B561" s="4">
        <v>148.72999999999999</v>
      </c>
    </row>
    <row r="562" spans="1:2" x14ac:dyDescent="0.2">
      <c r="A562" s="3">
        <v>42233</v>
      </c>
      <c r="B562" s="4">
        <v>149.13999999999999</v>
      </c>
    </row>
    <row r="563" spans="1:2" x14ac:dyDescent="0.2">
      <c r="A563" s="3">
        <v>42234</v>
      </c>
      <c r="B563" s="4">
        <v>148.79</v>
      </c>
    </row>
    <row r="564" spans="1:2" x14ac:dyDescent="0.2">
      <c r="A564" s="3">
        <v>42235</v>
      </c>
      <c r="B564" s="4">
        <v>148.9</v>
      </c>
    </row>
    <row r="565" spans="1:2" x14ac:dyDescent="0.2">
      <c r="A565" s="3">
        <v>42236</v>
      </c>
      <c r="B565" s="4">
        <v>149.03</v>
      </c>
    </row>
    <row r="566" spans="1:2" x14ac:dyDescent="0.2">
      <c r="A566" s="3">
        <v>42237</v>
      </c>
      <c r="B566" s="4">
        <v>148.94</v>
      </c>
    </row>
    <row r="567" spans="1:2" x14ac:dyDescent="0.2">
      <c r="A567" s="3">
        <v>42240</v>
      </c>
      <c r="B567" s="4">
        <v>148.58000000000001</v>
      </c>
    </row>
    <row r="568" spans="1:2" x14ac:dyDescent="0.2">
      <c r="A568" s="3">
        <v>42241</v>
      </c>
      <c r="B568" s="4">
        <v>147.51</v>
      </c>
    </row>
    <row r="569" spans="1:2" x14ac:dyDescent="0.2">
      <c r="A569" s="3">
        <v>42242</v>
      </c>
      <c r="B569" s="4">
        <v>147.68</v>
      </c>
    </row>
    <row r="570" spans="1:2" x14ac:dyDescent="0.2">
      <c r="A570" s="3">
        <v>42243</v>
      </c>
      <c r="B570" s="4">
        <v>147.66</v>
      </c>
    </row>
    <row r="571" spans="1:2" x14ac:dyDescent="0.2">
      <c r="A571" s="3">
        <v>42244</v>
      </c>
      <c r="B571" s="4">
        <v>147.72</v>
      </c>
    </row>
    <row r="572" spans="1:2" x14ac:dyDescent="0.2">
      <c r="A572" s="3">
        <v>42247</v>
      </c>
      <c r="B572" s="4">
        <v>147.29</v>
      </c>
    </row>
    <row r="573" spans="1:2" x14ac:dyDescent="0.2">
      <c r="A573" s="3">
        <v>42248</v>
      </c>
      <c r="B573" s="4">
        <v>147.15</v>
      </c>
    </row>
    <row r="574" spans="1:2" x14ac:dyDescent="0.2">
      <c r="A574" s="3">
        <v>42249</v>
      </c>
      <c r="B574" s="4">
        <v>147.31</v>
      </c>
    </row>
    <row r="575" spans="1:2" x14ac:dyDescent="0.2">
      <c r="A575" s="3">
        <v>42250</v>
      </c>
      <c r="B575" s="4">
        <v>147.82</v>
      </c>
    </row>
    <row r="576" spans="1:2" x14ac:dyDescent="0.2">
      <c r="A576" s="3">
        <v>42251</v>
      </c>
      <c r="B576" s="4">
        <v>148.22999999999999</v>
      </c>
    </row>
    <row r="577" spans="1:2" x14ac:dyDescent="0.2">
      <c r="A577" s="3">
        <v>42254</v>
      </c>
      <c r="B577" s="4">
        <v>147.94</v>
      </c>
    </row>
    <row r="578" spans="1:2" x14ac:dyDescent="0.2">
      <c r="A578" s="3">
        <v>42255</v>
      </c>
      <c r="B578" s="4">
        <v>148.15</v>
      </c>
    </row>
    <row r="579" spans="1:2" x14ac:dyDescent="0.2">
      <c r="A579" s="3">
        <v>42256</v>
      </c>
      <c r="B579" s="4">
        <v>148.16</v>
      </c>
    </row>
    <row r="580" spans="1:2" x14ac:dyDescent="0.2">
      <c r="A580" s="3">
        <v>42257</v>
      </c>
      <c r="B580" s="4">
        <v>148.12</v>
      </c>
    </row>
    <row r="581" spans="1:2" x14ac:dyDescent="0.2">
      <c r="A581" s="3">
        <v>42258</v>
      </c>
      <c r="B581" s="4">
        <v>148.29</v>
      </c>
    </row>
    <row r="582" spans="1:2" x14ac:dyDescent="0.2">
      <c r="A582" s="3">
        <v>42261</v>
      </c>
      <c r="B582" s="4">
        <v>148.27000000000001</v>
      </c>
    </row>
    <row r="583" spans="1:2" x14ac:dyDescent="0.2">
      <c r="A583" s="3">
        <v>42262</v>
      </c>
      <c r="B583" s="4">
        <v>147.75</v>
      </c>
    </row>
    <row r="584" spans="1:2" x14ac:dyDescent="0.2">
      <c r="A584" s="3">
        <v>42263</v>
      </c>
      <c r="B584" s="4">
        <v>147.53</v>
      </c>
    </row>
    <row r="585" spans="1:2" x14ac:dyDescent="0.2">
      <c r="A585" s="3">
        <v>42264</v>
      </c>
      <c r="B585" s="4">
        <v>147.56</v>
      </c>
    </row>
    <row r="586" spans="1:2" x14ac:dyDescent="0.2">
      <c r="A586" s="3">
        <v>42265</v>
      </c>
      <c r="B586" s="4">
        <v>148.74</v>
      </c>
    </row>
    <row r="587" spans="1:2" x14ac:dyDescent="0.2">
      <c r="A587" s="3">
        <v>42268</v>
      </c>
      <c r="B587" s="4">
        <v>148.46</v>
      </c>
    </row>
    <row r="588" spans="1:2" x14ac:dyDescent="0.2">
      <c r="A588" s="3">
        <v>42269</v>
      </c>
      <c r="B588" s="4">
        <v>149.13999999999999</v>
      </c>
    </row>
    <row r="589" spans="1:2" x14ac:dyDescent="0.2">
      <c r="A589" s="3">
        <v>42270</v>
      </c>
      <c r="B589" s="4">
        <v>149.12</v>
      </c>
    </row>
    <row r="590" spans="1:2" x14ac:dyDescent="0.2">
      <c r="A590" s="3">
        <v>42271</v>
      </c>
      <c r="B590" s="4">
        <v>149.05000000000001</v>
      </c>
    </row>
    <row r="591" spans="1:2" x14ac:dyDescent="0.2">
      <c r="A591" s="3">
        <v>42272</v>
      </c>
      <c r="B591" s="4">
        <v>148.65</v>
      </c>
    </row>
    <row r="592" spans="1:2" x14ac:dyDescent="0.2">
      <c r="A592" s="3">
        <v>42275</v>
      </c>
      <c r="B592" s="4">
        <v>149.12</v>
      </c>
    </row>
    <row r="593" spans="1:2" x14ac:dyDescent="0.2">
      <c r="A593" s="3">
        <v>42276</v>
      </c>
      <c r="B593" s="4">
        <v>149.22</v>
      </c>
    </row>
    <row r="594" spans="1:2" x14ac:dyDescent="0.2">
      <c r="A594" s="3">
        <v>42277</v>
      </c>
      <c r="B594" s="4">
        <v>149.21</v>
      </c>
    </row>
    <row r="595" spans="1:2" x14ac:dyDescent="0.2">
      <c r="A595" s="3">
        <v>42278</v>
      </c>
      <c r="B595" s="4">
        <v>149.68</v>
      </c>
    </row>
    <row r="596" spans="1:2" x14ac:dyDescent="0.2">
      <c r="A596" s="3">
        <v>42279</v>
      </c>
      <c r="B596" s="4">
        <v>150.03</v>
      </c>
    </row>
    <row r="597" spans="1:2" x14ac:dyDescent="0.2">
      <c r="A597" s="3">
        <v>42282</v>
      </c>
      <c r="B597" s="4">
        <v>149.63999999999999</v>
      </c>
    </row>
    <row r="598" spans="1:2" x14ac:dyDescent="0.2">
      <c r="A598" s="3">
        <v>42283</v>
      </c>
      <c r="B598" s="4">
        <v>149.36000000000001</v>
      </c>
    </row>
    <row r="599" spans="1:2" x14ac:dyDescent="0.2">
      <c r="A599" s="3">
        <v>42284</v>
      </c>
      <c r="B599" s="4">
        <v>149.43</v>
      </c>
    </row>
    <row r="600" spans="1:2" x14ac:dyDescent="0.2">
      <c r="A600" s="3">
        <v>42285</v>
      </c>
      <c r="B600" s="4">
        <v>149.56</v>
      </c>
    </row>
    <row r="601" spans="1:2" x14ac:dyDescent="0.2">
      <c r="A601" s="3">
        <v>42286</v>
      </c>
      <c r="B601" s="4">
        <v>149.5</v>
      </c>
    </row>
    <row r="602" spans="1:2" x14ac:dyDescent="0.2">
      <c r="A602" s="3">
        <v>42289</v>
      </c>
      <c r="B602" s="4">
        <v>149.77000000000001</v>
      </c>
    </row>
    <row r="603" spans="1:2" x14ac:dyDescent="0.2">
      <c r="A603" s="3">
        <v>42290</v>
      </c>
      <c r="B603" s="4">
        <v>149.77000000000001</v>
      </c>
    </row>
    <row r="604" spans="1:2" x14ac:dyDescent="0.2">
      <c r="A604" s="3">
        <v>42291</v>
      </c>
      <c r="B604" s="4">
        <v>150.06</v>
      </c>
    </row>
    <row r="605" spans="1:2" x14ac:dyDescent="0.2">
      <c r="A605" s="3">
        <v>42292</v>
      </c>
      <c r="B605" s="4">
        <v>149.94999999999999</v>
      </c>
    </row>
    <row r="606" spans="1:2" x14ac:dyDescent="0.2">
      <c r="A606" s="3">
        <v>42293</v>
      </c>
      <c r="B606" s="4">
        <v>150.15</v>
      </c>
    </row>
    <row r="607" spans="1:2" x14ac:dyDescent="0.2">
      <c r="A607" s="3">
        <v>42296</v>
      </c>
      <c r="B607" s="4">
        <v>150.12</v>
      </c>
    </row>
    <row r="608" spans="1:2" x14ac:dyDescent="0.2">
      <c r="A608" s="3">
        <v>42297</v>
      </c>
      <c r="B608" s="4">
        <v>149.61000000000001</v>
      </c>
    </row>
    <row r="609" spans="1:2" x14ac:dyDescent="0.2">
      <c r="A609" s="3">
        <v>42298</v>
      </c>
      <c r="B609" s="4">
        <v>150.16</v>
      </c>
    </row>
    <row r="610" spans="1:2" x14ac:dyDescent="0.2">
      <c r="A610" s="3">
        <v>42299</v>
      </c>
      <c r="B610" s="4">
        <v>151.18</v>
      </c>
    </row>
    <row r="611" spans="1:2" x14ac:dyDescent="0.2">
      <c r="A611" s="3">
        <v>42300</v>
      </c>
      <c r="B611" s="4">
        <v>151</v>
      </c>
    </row>
    <row r="612" spans="1:2" x14ac:dyDescent="0.2">
      <c r="A612" s="3">
        <v>42303</v>
      </c>
      <c r="B612" s="4">
        <v>151.07</v>
      </c>
    </row>
    <row r="613" spans="1:2" x14ac:dyDescent="0.2">
      <c r="A613" s="3">
        <v>42304</v>
      </c>
      <c r="B613" s="4">
        <v>151.61000000000001</v>
      </c>
    </row>
    <row r="614" spans="1:2" x14ac:dyDescent="0.2">
      <c r="A614" s="3">
        <v>42305</v>
      </c>
      <c r="B614" s="4">
        <v>151.91</v>
      </c>
    </row>
    <row r="615" spans="1:2" x14ac:dyDescent="0.2">
      <c r="A615" s="3">
        <v>42306</v>
      </c>
      <c r="B615" s="4">
        <v>151.13</v>
      </c>
    </row>
    <row r="616" spans="1:2" x14ac:dyDescent="0.2">
      <c r="A616" s="3">
        <v>42307</v>
      </c>
      <c r="B616" s="4">
        <v>151.05000000000001</v>
      </c>
    </row>
    <row r="617" spans="1:2" x14ac:dyDescent="0.2">
      <c r="A617" s="3">
        <v>42310</v>
      </c>
      <c r="B617" s="4">
        <v>150.46</v>
      </c>
    </row>
    <row r="618" spans="1:2" x14ac:dyDescent="0.2">
      <c r="A618" s="3">
        <v>42311</v>
      </c>
      <c r="B618" s="4">
        <v>150.41999999999999</v>
      </c>
    </row>
    <row r="619" spans="1:2" x14ac:dyDescent="0.2">
      <c r="A619" s="3">
        <v>42312</v>
      </c>
      <c r="B619" s="4">
        <v>150.31</v>
      </c>
    </row>
    <row r="620" spans="1:2" x14ac:dyDescent="0.2">
      <c r="A620" s="3">
        <v>42313</v>
      </c>
      <c r="B620" s="4">
        <v>150.03</v>
      </c>
    </row>
    <row r="621" spans="1:2" x14ac:dyDescent="0.2">
      <c r="A621" s="3">
        <v>42314</v>
      </c>
      <c r="B621" s="4">
        <v>149.53</v>
      </c>
    </row>
    <row r="622" spans="1:2" x14ac:dyDescent="0.2">
      <c r="A622" s="3">
        <v>42317</v>
      </c>
      <c r="B622" s="4">
        <v>149.61000000000001</v>
      </c>
    </row>
    <row r="623" spans="1:2" x14ac:dyDescent="0.2">
      <c r="A623" s="3">
        <v>42318</v>
      </c>
      <c r="B623" s="4">
        <v>149.76</v>
      </c>
    </row>
    <row r="624" spans="1:2" x14ac:dyDescent="0.2">
      <c r="A624" s="3">
        <v>42319</v>
      </c>
      <c r="B624" s="4">
        <v>149.93</v>
      </c>
    </row>
    <row r="625" spans="1:2" x14ac:dyDescent="0.2">
      <c r="A625" s="3">
        <v>42320</v>
      </c>
      <c r="B625" s="4">
        <v>150.04</v>
      </c>
    </row>
    <row r="626" spans="1:2" x14ac:dyDescent="0.2">
      <c r="A626" s="3">
        <v>42321</v>
      </c>
      <c r="B626" s="4">
        <v>150.44</v>
      </c>
    </row>
    <row r="627" spans="1:2" x14ac:dyDescent="0.2">
      <c r="A627" s="3">
        <v>42324</v>
      </c>
      <c r="B627" s="4">
        <v>150.54</v>
      </c>
    </row>
    <row r="628" spans="1:2" x14ac:dyDescent="0.2">
      <c r="A628" s="3">
        <v>42325</v>
      </c>
      <c r="B628" s="4">
        <v>150.61000000000001</v>
      </c>
    </row>
    <row r="629" spans="1:2" x14ac:dyDescent="0.2">
      <c r="A629" s="3">
        <v>42326</v>
      </c>
      <c r="B629" s="4">
        <v>151.01</v>
      </c>
    </row>
    <row r="630" spans="1:2" x14ac:dyDescent="0.2">
      <c r="A630" s="3">
        <v>42327</v>
      </c>
      <c r="B630" s="4">
        <v>151.38999999999999</v>
      </c>
    </row>
    <row r="631" spans="1:2" x14ac:dyDescent="0.2">
      <c r="A631" s="3">
        <v>42328</v>
      </c>
      <c r="B631" s="4">
        <v>151.83000000000001</v>
      </c>
    </row>
    <row r="632" spans="1:2" x14ac:dyDescent="0.2">
      <c r="A632" s="3">
        <v>42331</v>
      </c>
      <c r="B632" s="4">
        <v>151.22999999999999</v>
      </c>
    </row>
    <row r="633" spans="1:2" x14ac:dyDescent="0.2">
      <c r="A633" s="3">
        <v>42332</v>
      </c>
      <c r="B633" s="4">
        <v>151.30000000000001</v>
      </c>
    </row>
    <row r="634" spans="1:2" x14ac:dyDescent="0.2">
      <c r="A634" s="3">
        <v>42333</v>
      </c>
      <c r="B634" s="4">
        <v>151.87</v>
      </c>
    </row>
    <row r="635" spans="1:2" x14ac:dyDescent="0.2">
      <c r="A635" s="3">
        <v>42334</v>
      </c>
      <c r="B635" s="4">
        <v>151.84</v>
      </c>
    </row>
    <row r="636" spans="1:2" x14ac:dyDescent="0.2">
      <c r="A636" s="3">
        <v>42335</v>
      </c>
      <c r="B636" s="4">
        <v>152.06</v>
      </c>
    </row>
    <row r="637" spans="1:2" x14ac:dyDescent="0.2">
      <c r="A637" s="3">
        <v>42338</v>
      </c>
      <c r="B637" s="4">
        <v>151.9</v>
      </c>
    </row>
    <row r="638" spans="1:2" x14ac:dyDescent="0.2">
      <c r="A638" s="3">
        <v>42339</v>
      </c>
      <c r="B638" s="4">
        <v>151.96</v>
      </c>
    </row>
    <row r="639" spans="1:2" x14ac:dyDescent="0.2">
      <c r="A639" s="3">
        <v>42340</v>
      </c>
      <c r="B639" s="4">
        <v>152.16</v>
      </c>
    </row>
    <row r="640" spans="1:2" x14ac:dyDescent="0.2">
      <c r="A640" s="3">
        <v>42341</v>
      </c>
      <c r="B640" s="4">
        <v>150.01</v>
      </c>
    </row>
    <row r="641" spans="1:2" x14ac:dyDescent="0.2">
      <c r="A641" s="3">
        <v>42342</v>
      </c>
      <c r="B641" s="4">
        <v>150</v>
      </c>
    </row>
    <row r="642" spans="1:2" x14ac:dyDescent="0.2">
      <c r="A642" s="3">
        <v>42345</v>
      </c>
      <c r="B642" s="4">
        <v>150.87</v>
      </c>
    </row>
    <row r="643" spans="1:2" x14ac:dyDescent="0.2">
      <c r="A643" s="3">
        <v>42346</v>
      </c>
      <c r="B643" s="4">
        <v>151.16999999999999</v>
      </c>
    </row>
    <row r="644" spans="1:2" x14ac:dyDescent="0.2">
      <c r="A644" s="3">
        <v>42347</v>
      </c>
      <c r="B644" s="4">
        <v>150.9</v>
      </c>
    </row>
    <row r="645" spans="1:2" x14ac:dyDescent="0.2">
      <c r="A645" s="3">
        <v>42348</v>
      </c>
      <c r="B645" s="4">
        <v>150.91</v>
      </c>
    </row>
    <row r="646" spans="1:2" x14ac:dyDescent="0.2">
      <c r="A646" s="3">
        <v>42349</v>
      </c>
      <c r="B646" s="4">
        <v>151</v>
      </c>
    </row>
    <row r="647" spans="1:2" x14ac:dyDescent="0.2">
      <c r="A647" s="3">
        <v>42352</v>
      </c>
      <c r="B647" s="4">
        <v>150.16999999999999</v>
      </c>
    </row>
    <row r="648" spans="1:2" x14ac:dyDescent="0.2">
      <c r="A648" s="3">
        <v>42353</v>
      </c>
      <c r="B648" s="4">
        <v>150.31</v>
      </c>
    </row>
    <row r="649" spans="1:2" x14ac:dyDescent="0.2">
      <c r="A649" s="3">
        <v>42354</v>
      </c>
      <c r="B649" s="4">
        <v>150.22999999999999</v>
      </c>
    </row>
    <row r="650" spans="1:2" x14ac:dyDescent="0.2">
      <c r="A650" s="3">
        <v>42355</v>
      </c>
      <c r="B650" s="4">
        <v>150.19999999999999</v>
      </c>
    </row>
    <row r="651" spans="1:2" x14ac:dyDescent="0.2">
      <c r="A651" s="3">
        <v>42356</v>
      </c>
      <c r="B651" s="4">
        <v>150.47999999999999</v>
      </c>
    </row>
    <row r="652" spans="1:2" x14ac:dyDescent="0.2">
      <c r="A652" s="3">
        <v>42359</v>
      </c>
      <c r="B652" s="4">
        <v>150.30000000000001</v>
      </c>
    </row>
    <row r="653" spans="1:2" x14ac:dyDescent="0.2">
      <c r="A653" s="3">
        <v>42360</v>
      </c>
      <c r="B653" s="4">
        <v>150</v>
      </c>
    </row>
    <row r="654" spans="1:2" x14ac:dyDescent="0.2">
      <c r="A654" s="3">
        <v>42361</v>
      </c>
      <c r="B654" s="4">
        <v>149.82</v>
      </c>
    </row>
    <row r="655" spans="1:2" x14ac:dyDescent="0.2">
      <c r="A655" s="3">
        <v>42362</v>
      </c>
      <c r="B655" s="4" t="e">
        <v>#VALUE!</v>
      </c>
    </row>
    <row r="656" spans="1:2" x14ac:dyDescent="0.2">
      <c r="A656" s="3">
        <v>42366</v>
      </c>
      <c r="B656" s="4">
        <v>149.97999999999999</v>
      </c>
    </row>
    <row r="657" spans="1:2" x14ac:dyDescent="0.2">
      <c r="A657" s="3">
        <v>42367</v>
      </c>
      <c r="B657" s="4">
        <v>149.99</v>
      </c>
    </row>
    <row r="658" spans="1:2" x14ac:dyDescent="0.2">
      <c r="A658" s="3">
        <v>42368</v>
      </c>
      <c r="B658" s="4">
        <v>150.05000000000001</v>
      </c>
    </row>
    <row r="659" spans="1:2" x14ac:dyDescent="0.2">
      <c r="A659" s="3">
        <v>42369</v>
      </c>
      <c r="B659" s="4">
        <v>150.04</v>
      </c>
    </row>
    <row r="660" spans="1:2" x14ac:dyDescent="0.2">
      <c r="A660" s="3">
        <v>42373</v>
      </c>
      <c r="B660" s="4">
        <v>150.22</v>
      </c>
    </row>
    <row r="661" spans="1:2" x14ac:dyDescent="0.2">
      <c r="A661" s="3">
        <v>42374</v>
      </c>
      <c r="B661" s="4">
        <v>150.49</v>
      </c>
    </row>
    <row r="662" spans="1:2" x14ac:dyDescent="0.2">
      <c r="A662" s="3">
        <v>42375</v>
      </c>
      <c r="B662" s="4">
        <v>150.66999999999999</v>
      </c>
    </row>
    <row r="663" spans="1:2" x14ac:dyDescent="0.2">
      <c r="A663" s="3">
        <v>42376</v>
      </c>
      <c r="B663" s="4">
        <v>150.13</v>
      </c>
    </row>
    <row r="664" spans="1:2" x14ac:dyDescent="0.2">
      <c r="A664" s="3">
        <v>42377</v>
      </c>
      <c r="B664" s="4">
        <v>150.26</v>
      </c>
    </row>
    <row r="665" spans="1:2" x14ac:dyDescent="0.2">
      <c r="A665" s="3">
        <v>42380</v>
      </c>
      <c r="B665" s="4">
        <v>149.88</v>
      </c>
    </row>
    <row r="666" spans="1:2" x14ac:dyDescent="0.2">
      <c r="A666" s="3">
        <v>42381</v>
      </c>
      <c r="B666" s="4">
        <v>149.72</v>
      </c>
    </row>
    <row r="667" spans="1:2" x14ac:dyDescent="0.2">
      <c r="A667" s="3">
        <v>42382</v>
      </c>
      <c r="B667" s="4">
        <v>150.13</v>
      </c>
    </row>
    <row r="668" spans="1:2" x14ac:dyDescent="0.2">
      <c r="A668" s="3">
        <v>42383</v>
      </c>
      <c r="B668" s="4">
        <v>149.93</v>
      </c>
    </row>
    <row r="669" spans="1:2" x14ac:dyDescent="0.2">
      <c r="A669" s="3">
        <v>42384</v>
      </c>
      <c r="B669" s="4">
        <v>150.13999999999999</v>
      </c>
    </row>
    <row r="670" spans="1:2" x14ac:dyDescent="0.2">
      <c r="A670" s="3">
        <v>42387</v>
      </c>
      <c r="B670" s="4">
        <v>150.13</v>
      </c>
    </row>
    <row r="671" spans="1:2" x14ac:dyDescent="0.2">
      <c r="A671" s="3">
        <v>42388</v>
      </c>
      <c r="B671" s="4">
        <v>150.19999999999999</v>
      </c>
    </row>
    <row r="672" spans="1:2" x14ac:dyDescent="0.2">
      <c r="A672" s="3">
        <v>42389</v>
      </c>
      <c r="B672" s="4">
        <v>150.05000000000001</v>
      </c>
    </row>
    <row r="673" spans="1:2" x14ac:dyDescent="0.2">
      <c r="A673" s="3">
        <v>42390</v>
      </c>
      <c r="B673" s="4">
        <v>150.49</v>
      </c>
    </row>
    <row r="674" spans="1:2" x14ac:dyDescent="0.2">
      <c r="A674" s="3">
        <v>42391</v>
      </c>
      <c r="B674" s="4">
        <v>150.36000000000001</v>
      </c>
    </row>
    <row r="675" spans="1:2" x14ac:dyDescent="0.2">
      <c r="A675" s="3">
        <v>42394</v>
      </c>
      <c r="B675" s="4">
        <v>150.57</v>
      </c>
    </row>
    <row r="676" spans="1:2" x14ac:dyDescent="0.2">
      <c r="A676" s="3">
        <v>42395</v>
      </c>
      <c r="B676" s="4">
        <v>150.97</v>
      </c>
    </row>
    <row r="677" spans="1:2" x14ac:dyDescent="0.2">
      <c r="A677" s="3">
        <v>42396</v>
      </c>
      <c r="B677" s="4">
        <v>150.97999999999999</v>
      </c>
    </row>
    <row r="678" spans="1:2" x14ac:dyDescent="0.2">
      <c r="A678" s="3">
        <v>42397</v>
      </c>
      <c r="B678" s="4">
        <v>151.03</v>
      </c>
    </row>
    <row r="679" spans="1:2" x14ac:dyDescent="0.2">
      <c r="A679" s="3">
        <v>42398</v>
      </c>
      <c r="B679" s="4">
        <v>151.84</v>
      </c>
    </row>
    <row r="680" spans="1:2" x14ac:dyDescent="0.2">
      <c r="A680" s="3">
        <v>42401</v>
      </c>
      <c r="B680" s="4">
        <v>151.47999999999999</v>
      </c>
    </row>
    <row r="681" spans="1:2" x14ac:dyDescent="0.2">
      <c r="A681" s="3">
        <v>42402</v>
      </c>
      <c r="B681" s="4">
        <v>151.63</v>
      </c>
    </row>
    <row r="682" spans="1:2" x14ac:dyDescent="0.2">
      <c r="A682" s="3">
        <v>42403</v>
      </c>
      <c r="B682" s="4">
        <v>151.96</v>
      </c>
    </row>
    <row r="683" spans="1:2" x14ac:dyDescent="0.2">
      <c r="A683" s="3">
        <v>42404</v>
      </c>
      <c r="B683" s="4">
        <v>151.49</v>
      </c>
    </row>
    <row r="684" spans="1:2" x14ac:dyDescent="0.2">
      <c r="A684" s="3">
        <v>42405</v>
      </c>
      <c r="B684" s="4">
        <v>151.56</v>
      </c>
    </row>
    <row r="685" spans="1:2" x14ac:dyDescent="0.2">
      <c r="A685" s="3">
        <v>42408</v>
      </c>
      <c r="B685" s="4">
        <v>151.69999999999999</v>
      </c>
    </row>
    <row r="686" spans="1:2" x14ac:dyDescent="0.2">
      <c r="A686" s="3">
        <v>42409</v>
      </c>
      <c r="B686" s="4">
        <v>151.27000000000001</v>
      </c>
    </row>
    <row r="687" spans="1:2" x14ac:dyDescent="0.2">
      <c r="A687" s="3">
        <v>42410</v>
      </c>
      <c r="B687" s="4">
        <v>151.27000000000001</v>
      </c>
    </row>
    <row r="688" spans="1:2" x14ac:dyDescent="0.2">
      <c r="A688" s="3">
        <v>42411</v>
      </c>
      <c r="B688" s="4">
        <v>151.25</v>
      </c>
    </row>
    <row r="689" spans="1:2" x14ac:dyDescent="0.2">
      <c r="A689" s="3">
        <v>42412</v>
      </c>
      <c r="B689" s="4">
        <v>150.99</v>
      </c>
    </row>
    <row r="690" spans="1:2" x14ac:dyDescent="0.2">
      <c r="A690" s="3">
        <v>42415</v>
      </c>
      <c r="B690" s="4">
        <v>151.44999999999999</v>
      </c>
    </row>
    <row r="691" spans="1:2" x14ac:dyDescent="0.2">
      <c r="A691" s="3">
        <v>42416</v>
      </c>
      <c r="B691" s="4">
        <v>151.13</v>
      </c>
    </row>
    <row r="692" spans="1:2" x14ac:dyDescent="0.2">
      <c r="A692" s="3">
        <v>42417</v>
      </c>
      <c r="B692" s="4">
        <v>151.25</v>
      </c>
    </row>
    <row r="693" spans="1:2" x14ac:dyDescent="0.2">
      <c r="A693" s="3">
        <v>42418</v>
      </c>
      <c r="B693" s="4">
        <v>151.80000000000001</v>
      </c>
    </row>
    <row r="694" spans="1:2" x14ac:dyDescent="0.2">
      <c r="A694" s="3">
        <v>42419</v>
      </c>
      <c r="B694" s="4">
        <v>151.9</v>
      </c>
    </row>
    <row r="695" spans="1:2" x14ac:dyDescent="0.2">
      <c r="A695" s="3">
        <v>42422</v>
      </c>
      <c r="B695" s="4">
        <v>152.29</v>
      </c>
    </row>
    <row r="696" spans="1:2" x14ac:dyDescent="0.2">
      <c r="A696" s="3">
        <v>42423</v>
      </c>
      <c r="B696" s="4">
        <v>152.26</v>
      </c>
    </row>
    <row r="697" spans="1:2" x14ac:dyDescent="0.2">
      <c r="A697" s="3">
        <v>42424</v>
      </c>
      <c r="B697" s="4">
        <v>152.41</v>
      </c>
    </row>
    <row r="698" spans="1:2" x14ac:dyDescent="0.2">
      <c r="A698" s="3">
        <v>42425</v>
      </c>
      <c r="B698" s="4">
        <v>152.59</v>
      </c>
    </row>
    <row r="699" spans="1:2" x14ac:dyDescent="0.2">
      <c r="A699" s="3">
        <v>42426</v>
      </c>
      <c r="B699" s="4">
        <v>152.72</v>
      </c>
    </row>
    <row r="700" spans="1:2" x14ac:dyDescent="0.2">
      <c r="A700" s="3">
        <v>42429</v>
      </c>
      <c r="B700" s="4">
        <v>153.13999999999999</v>
      </c>
    </row>
    <row r="701" spans="1:2" x14ac:dyDescent="0.2">
      <c r="A701" s="3">
        <v>42430</v>
      </c>
      <c r="B701" s="4">
        <v>152.94999999999999</v>
      </c>
    </row>
    <row r="702" spans="1:2" x14ac:dyDescent="0.2">
      <c r="A702" s="3">
        <v>42431</v>
      </c>
      <c r="B702" s="4">
        <v>152.28</v>
      </c>
    </row>
    <row r="703" spans="1:2" x14ac:dyDescent="0.2">
      <c r="A703" s="3">
        <v>42432</v>
      </c>
      <c r="B703" s="4">
        <v>152.66999999999999</v>
      </c>
    </row>
    <row r="704" spans="1:2" x14ac:dyDescent="0.2">
      <c r="A704" s="3">
        <v>42433</v>
      </c>
      <c r="B704" s="4">
        <v>152.22999999999999</v>
      </c>
    </row>
    <row r="705" spans="1:2" x14ac:dyDescent="0.2">
      <c r="A705" s="3">
        <v>42436</v>
      </c>
      <c r="B705" s="4">
        <v>152.25</v>
      </c>
    </row>
    <row r="706" spans="1:2" x14ac:dyDescent="0.2">
      <c r="A706" s="3">
        <v>42437</v>
      </c>
      <c r="B706" s="4">
        <v>152.66999999999999</v>
      </c>
    </row>
    <row r="707" spans="1:2" x14ac:dyDescent="0.2">
      <c r="A707" s="3">
        <v>42438</v>
      </c>
      <c r="B707" s="4">
        <v>152.38</v>
      </c>
    </row>
    <row r="708" spans="1:2" x14ac:dyDescent="0.2">
      <c r="A708" s="3">
        <v>42439</v>
      </c>
      <c r="B708" s="4">
        <v>151.9</v>
      </c>
    </row>
    <row r="709" spans="1:2" x14ac:dyDescent="0.2">
      <c r="A709" s="3">
        <v>42440</v>
      </c>
      <c r="B709" s="4">
        <v>152.66999999999999</v>
      </c>
    </row>
    <row r="710" spans="1:2" x14ac:dyDescent="0.2">
      <c r="A710" s="3">
        <v>42443</v>
      </c>
      <c r="B710" s="4">
        <v>152.74</v>
      </c>
    </row>
    <row r="711" spans="1:2" x14ac:dyDescent="0.2">
      <c r="A711" s="3">
        <v>42444</v>
      </c>
      <c r="B711" s="4">
        <v>152.37</v>
      </c>
    </row>
    <row r="712" spans="1:2" x14ac:dyDescent="0.2">
      <c r="A712" s="3">
        <v>42445</v>
      </c>
      <c r="B712" s="4">
        <v>152.55000000000001</v>
      </c>
    </row>
    <row r="713" spans="1:2" x14ac:dyDescent="0.2">
      <c r="A713" s="3">
        <v>42446</v>
      </c>
      <c r="B713" s="4">
        <v>153.22999999999999</v>
      </c>
    </row>
    <row r="714" spans="1:2" x14ac:dyDescent="0.2">
      <c r="A714" s="3">
        <v>42447</v>
      </c>
      <c r="B714" s="4">
        <v>153.46</v>
      </c>
    </row>
    <row r="715" spans="1:2" x14ac:dyDescent="0.2">
      <c r="A715" s="3">
        <v>42450</v>
      </c>
      <c r="B715" s="4">
        <v>153.38</v>
      </c>
    </row>
    <row r="716" spans="1:2" x14ac:dyDescent="0.2">
      <c r="A716" s="3">
        <v>42451</v>
      </c>
      <c r="B716" s="4">
        <v>153.52000000000001</v>
      </c>
    </row>
    <row r="717" spans="1:2" x14ac:dyDescent="0.2">
      <c r="A717" s="3">
        <v>42452</v>
      </c>
      <c r="B717" s="4">
        <v>153.44999999999999</v>
      </c>
    </row>
    <row r="718" spans="1:2" x14ac:dyDescent="0.2">
      <c r="A718" s="3">
        <v>42453</v>
      </c>
      <c r="B718" s="4">
        <v>153.51</v>
      </c>
    </row>
    <row r="719" spans="1:2" x14ac:dyDescent="0.2">
      <c r="A719" s="3">
        <v>42458</v>
      </c>
      <c r="B719" s="4">
        <v>154.09</v>
      </c>
    </row>
    <row r="720" spans="1:2" x14ac:dyDescent="0.2">
      <c r="A720" s="3">
        <v>42459</v>
      </c>
      <c r="B720" s="4">
        <v>154.09</v>
      </c>
    </row>
    <row r="721" spans="1:2" x14ac:dyDescent="0.2">
      <c r="A721" s="3">
        <v>42460</v>
      </c>
      <c r="B721" s="4">
        <v>154.1</v>
      </c>
    </row>
    <row r="722" spans="1:2" x14ac:dyDescent="0.2">
      <c r="A722" s="3">
        <v>42461</v>
      </c>
      <c r="B722" s="4">
        <v>154.29</v>
      </c>
    </row>
    <row r="723" spans="1:2" x14ac:dyDescent="0.2">
      <c r="A723" s="3">
        <v>42464</v>
      </c>
      <c r="B723" s="4">
        <v>154.28</v>
      </c>
    </row>
    <row r="724" spans="1:2" x14ac:dyDescent="0.2">
      <c r="A724" s="3">
        <v>42465</v>
      </c>
      <c r="B724" s="4">
        <v>154.37</v>
      </c>
    </row>
    <row r="725" spans="1:2" x14ac:dyDescent="0.2">
      <c r="A725" s="3">
        <v>42466</v>
      </c>
      <c r="B725" s="4">
        <v>154.15</v>
      </c>
    </row>
    <row r="726" spans="1:2" x14ac:dyDescent="0.2">
      <c r="A726" s="3">
        <v>42467</v>
      </c>
      <c r="B726" s="4">
        <v>154.07</v>
      </c>
    </row>
    <row r="727" spans="1:2" x14ac:dyDescent="0.2">
      <c r="A727" s="3">
        <v>42468</v>
      </c>
      <c r="B727" s="4">
        <v>154.22999999999999</v>
      </c>
    </row>
    <row r="728" spans="1:2" x14ac:dyDescent="0.2">
      <c r="A728" s="3">
        <v>42471</v>
      </c>
      <c r="B728" s="4">
        <v>154</v>
      </c>
    </row>
    <row r="729" spans="1:2" x14ac:dyDescent="0.2">
      <c r="A729" s="3">
        <v>42472</v>
      </c>
      <c r="B729" s="4">
        <v>153.46</v>
      </c>
    </row>
    <row r="730" spans="1:2" x14ac:dyDescent="0.2">
      <c r="A730" s="3">
        <v>42473</v>
      </c>
      <c r="B730" s="4">
        <v>153.97</v>
      </c>
    </row>
    <row r="731" spans="1:2" x14ac:dyDescent="0.2">
      <c r="A731" s="3">
        <v>42474</v>
      </c>
      <c r="B731" s="4">
        <v>153.6</v>
      </c>
    </row>
    <row r="732" spans="1:2" x14ac:dyDescent="0.2">
      <c r="A732" s="3">
        <v>42475</v>
      </c>
      <c r="B732" s="4">
        <v>153.91</v>
      </c>
    </row>
    <row r="733" spans="1:2" x14ac:dyDescent="0.2">
      <c r="A733" s="3">
        <v>42478</v>
      </c>
      <c r="B733" s="4">
        <v>153.69999999999999</v>
      </c>
    </row>
    <row r="734" spans="1:2" x14ac:dyDescent="0.2">
      <c r="A734" s="3">
        <v>42479</v>
      </c>
      <c r="B734" s="4">
        <v>153.54</v>
      </c>
    </row>
    <row r="735" spans="1:2" x14ac:dyDescent="0.2">
      <c r="A735" s="3">
        <v>42480</v>
      </c>
      <c r="B735" s="4">
        <v>153.61000000000001</v>
      </c>
    </row>
    <row r="736" spans="1:2" x14ac:dyDescent="0.2">
      <c r="A736" s="3">
        <v>42481</v>
      </c>
      <c r="B736" s="4">
        <v>153.16</v>
      </c>
    </row>
    <row r="737" spans="1:2" x14ac:dyDescent="0.2">
      <c r="A737" s="3">
        <v>42482</v>
      </c>
      <c r="B737" s="4">
        <v>153.22999999999999</v>
      </c>
    </row>
    <row r="738" spans="1:2" x14ac:dyDescent="0.2">
      <c r="A738" s="3">
        <v>42485</v>
      </c>
      <c r="B738" s="4">
        <v>153.06</v>
      </c>
    </row>
    <row r="739" spans="1:2" x14ac:dyDescent="0.2">
      <c r="A739" s="3">
        <v>42486</v>
      </c>
      <c r="B739" s="4">
        <v>153.04</v>
      </c>
    </row>
    <row r="740" spans="1:2" x14ac:dyDescent="0.2">
      <c r="A740" s="3">
        <v>42487</v>
      </c>
      <c r="B740" s="4">
        <v>153.04</v>
      </c>
    </row>
    <row r="741" spans="1:2" x14ac:dyDescent="0.2">
      <c r="A741" s="3">
        <v>42488</v>
      </c>
      <c r="B741" s="4">
        <v>153.1</v>
      </c>
    </row>
    <row r="742" spans="1:2" x14ac:dyDescent="0.2">
      <c r="A742" s="3">
        <v>42489</v>
      </c>
      <c r="B742" s="4">
        <v>152.94999999999999</v>
      </c>
    </row>
    <row r="743" spans="1:2" x14ac:dyDescent="0.2">
      <c r="A743" s="3">
        <v>42492</v>
      </c>
      <c r="B743" s="4">
        <v>153.06</v>
      </c>
    </row>
    <row r="744" spans="1:2" x14ac:dyDescent="0.2">
      <c r="A744" s="3">
        <v>42493</v>
      </c>
      <c r="B744" s="4">
        <v>153.38</v>
      </c>
    </row>
    <row r="745" spans="1:2" x14ac:dyDescent="0.2">
      <c r="A745" s="3">
        <v>42494</v>
      </c>
      <c r="B745" s="4">
        <v>153.30000000000001</v>
      </c>
    </row>
    <row r="746" spans="1:2" x14ac:dyDescent="0.2">
      <c r="A746" s="3">
        <v>42495</v>
      </c>
      <c r="B746" s="4" t="e">
        <v>#VALUE!</v>
      </c>
    </row>
    <row r="747" spans="1:2" x14ac:dyDescent="0.2">
      <c r="A747" s="3">
        <v>42496</v>
      </c>
      <c r="B747" s="4">
        <v>153.68</v>
      </c>
    </row>
    <row r="748" spans="1:2" x14ac:dyDescent="0.2">
      <c r="A748" s="3">
        <v>42499</v>
      </c>
      <c r="B748" s="4">
        <v>153.88</v>
      </c>
    </row>
    <row r="749" spans="1:2" x14ac:dyDescent="0.2">
      <c r="A749" s="3">
        <v>42500</v>
      </c>
      <c r="B749" s="4">
        <v>153.76</v>
      </c>
    </row>
    <row r="750" spans="1:2" x14ac:dyDescent="0.2">
      <c r="A750" s="3">
        <v>42501</v>
      </c>
      <c r="B750" s="4">
        <v>153.86000000000001</v>
      </c>
    </row>
    <row r="751" spans="1:2" x14ac:dyDescent="0.2">
      <c r="A751" s="3">
        <v>42502</v>
      </c>
      <c r="B751" s="4">
        <v>153.63999999999999</v>
      </c>
    </row>
    <row r="752" spans="1:2" x14ac:dyDescent="0.2">
      <c r="A752" s="3">
        <v>42503</v>
      </c>
      <c r="B752" s="4">
        <v>153.91</v>
      </c>
    </row>
    <row r="753" spans="1:2" x14ac:dyDescent="0.2">
      <c r="A753" s="3">
        <v>42506</v>
      </c>
      <c r="B753" s="4" t="e">
        <v>#VALUE!</v>
      </c>
    </row>
    <row r="754" spans="1:2" x14ac:dyDescent="0.2">
      <c r="A754" s="3">
        <v>42507</v>
      </c>
      <c r="B754" s="4">
        <v>153.91999999999999</v>
      </c>
    </row>
    <row r="755" spans="1:2" x14ac:dyDescent="0.2">
      <c r="A755" s="3">
        <v>42508</v>
      </c>
      <c r="B755" s="4">
        <v>153.69</v>
      </c>
    </row>
    <row r="756" spans="1:2" x14ac:dyDescent="0.2">
      <c r="A756" s="3">
        <v>42509</v>
      </c>
      <c r="B756" s="4">
        <v>153.69</v>
      </c>
    </row>
    <row r="757" spans="1:2" x14ac:dyDescent="0.2">
      <c r="A757" s="3">
        <v>42510</v>
      </c>
      <c r="B757" s="4">
        <v>153.75</v>
      </c>
    </row>
    <row r="758" spans="1:2" x14ac:dyDescent="0.2">
      <c r="A758" s="3">
        <v>42513</v>
      </c>
      <c r="B758" s="4">
        <v>153.72</v>
      </c>
    </row>
    <row r="759" spans="1:2" x14ac:dyDescent="0.2">
      <c r="A759" s="3">
        <v>42514</v>
      </c>
      <c r="B759" s="4">
        <v>153.84</v>
      </c>
    </row>
    <row r="760" spans="1:2" x14ac:dyDescent="0.2">
      <c r="A760" s="3">
        <v>42515</v>
      </c>
      <c r="B760" s="4">
        <v>154.13999999999999</v>
      </c>
    </row>
    <row r="761" spans="1:2" x14ac:dyDescent="0.2">
      <c r="A761" s="3">
        <v>42516</v>
      </c>
      <c r="B761" s="4">
        <v>154.12</v>
      </c>
    </row>
    <row r="762" spans="1:2" x14ac:dyDescent="0.2">
      <c r="A762" s="3">
        <v>42517</v>
      </c>
      <c r="B762" s="4">
        <v>154.21</v>
      </c>
    </row>
    <row r="763" spans="1:2" x14ac:dyDescent="0.2">
      <c r="A763" s="3">
        <v>42520</v>
      </c>
      <c r="B763" s="4">
        <v>154.09</v>
      </c>
    </row>
    <row r="764" spans="1:2" x14ac:dyDescent="0.2">
      <c r="A764" s="3">
        <v>42521</v>
      </c>
      <c r="B764" s="4">
        <v>154.25</v>
      </c>
    </row>
    <row r="765" spans="1:2" x14ac:dyDescent="0.2">
      <c r="A765" s="3">
        <v>42522</v>
      </c>
      <c r="B765" s="4">
        <v>154.22999999999999</v>
      </c>
    </row>
    <row r="766" spans="1:2" x14ac:dyDescent="0.2">
      <c r="A766" s="3">
        <v>42523</v>
      </c>
      <c r="B766" s="4">
        <v>154.38999999999999</v>
      </c>
    </row>
    <row r="767" spans="1:2" x14ac:dyDescent="0.2">
      <c r="A767" s="3">
        <v>42524</v>
      </c>
      <c r="B767" s="4">
        <v>154.91</v>
      </c>
    </row>
    <row r="768" spans="1:2" x14ac:dyDescent="0.2">
      <c r="A768" s="3">
        <v>42527</v>
      </c>
      <c r="B768" s="4">
        <v>154.75</v>
      </c>
    </row>
    <row r="769" spans="1:2" x14ac:dyDescent="0.2">
      <c r="A769" s="3">
        <v>42528</v>
      </c>
      <c r="B769" s="4">
        <v>155.05000000000001</v>
      </c>
    </row>
    <row r="770" spans="1:2" x14ac:dyDescent="0.2">
      <c r="A770" s="3">
        <v>42529</v>
      </c>
      <c r="B770" s="4">
        <v>155.1</v>
      </c>
    </row>
    <row r="771" spans="1:2" x14ac:dyDescent="0.2">
      <c r="A771" s="3">
        <v>42530</v>
      </c>
      <c r="B771" s="4">
        <v>155.36000000000001</v>
      </c>
    </row>
    <row r="772" spans="1:2" x14ac:dyDescent="0.2">
      <c r="A772" s="3">
        <v>42531</v>
      </c>
      <c r="B772" s="4">
        <v>155.55000000000001</v>
      </c>
    </row>
    <row r="773" spans="1:2" x14ac:dyDescent="0.2">
      <c r="A773" s="3">
        <v>42534</v>
      </c>
      <c r="B773" s="4">
        <v>155.13</v>
      </c>
    </row>
    <row r="774" spans="1:2" x14ac:dyDescent="0.2">
      <c r="A774" s="3">
        <v>42535</v>
      </c>
      <c r="B774" s="4">
        <v>155.29</v>
      </c>
    </row>
    <row r="775" spans="1:2" x14ac:dyDescent="0.2">
      <c r="A775" s="3">
        <v>42536</v>
      </c>
      <c r="B775" s="4">
        <v>155.47999999999999</v>
      </c>
    </row>
    <row r="776" spans="1:2" x14ac:dyDescent="0.2">
      <c r="A776" s="3">
        <v>42537</v>
      </c>
      <c r="B776" s="4">
        <v>155.44999999999999</v>
      </c>
    </row>
    <row r="777" spans="1:2" x14ac:dyDescent="0.2">
      <c r="A777" s="3">
        <v>42538</v>
      </c>
      <c r="B777" s="4">
        <v>155.24</v>
      </c>
    </row>
    <row r="778" spans="1:2" x14ac:dyDescent="0.2">
      <c r="A778" s="3">
        <v>42541</v>
      </c>
      <c r="B778" s="4">
        <v>155.4</v>
      </c>
    </row>
    <row r="779" spans="1:2" x14ac:dyDescent="0.2">
      <c r="A779" s="3">
        <v>42542</v>
      </c>
      <c r="B779" s="4">
        <v>155.33000000000001</v>
      </c>
    </row>
    <row r="780" spans="1:2" x14ac:dyDescent="0.2">
      <c r="A780" s="3">
        <v>42543</v>
      </c>
      <c r="B780" s="4">
        <v>155.33000000000001</v>
      </c>
    </row>
    <row r="781" spans="1:2" x14ac:dyDescent="0.2">
      <c r="A781" s="3">
        <v>42544</v>
      </c>
      <c r="B781" s="4" t="e">
        <v>#VALUE!</v>
      </c>
    </row>
    <row r="782" spans="1:2" x14ac:dyDescent="0.2">
      <c r="A782" s="3">
        <v>42545</v>
      </c>
      <c r="B782" s="4">
        <v>155.06</v>
      </c>
    </row>
    <row r="783" spans="1:2" x14ac:dyDescent="0.2">
      <c r="A783" s="3">
        <v>42548</v>
      </c>
      <c r="B783" s="4">
        <v>155.94</v>
      </c>
    </row>
    <row r="784" spans="1:2" x14ac:dyDescent="0.2">
      <c r="A784" s="3">
        <v>42549</v>
      </c>
      <c r="B784" s="4">
        <v>156.22</v>
      </c>
    </row>
    <row r="785" spans="1:2" x14ac:dyDescent="0.2">
      <c r="A785" s="3">
        <v>42550</v>
      </c>
      <c r="B785" s="4">
        <v>156.6</v>
      </c>
    </row>
    <row r="786" spans="1:2" x14ac:dyDescent="0.2">
      <c r="A786" s="3">
        <v>42551</v>
      </c>
      <c r="B786" s="4">
        <v>157.02000000000001</v>
      </c>
    </row>
    <row r="787" spans="1:2" x14ac:dyDescent="0.2">
      <c r="A787" s="3">
        <v>42552</v>
      </c>
      <c r="B787" s="4">
        <v>157.24</v>
      </c>
    </row>
    <row r="788" spans="1:2" x14ac:dyDescent="0.2">
      <c r="A788" s="3">
        <v>42555</v>
      </c>
      <c r="B788" s="4">
        <v>157.34</v>
      </c>
    </row>
    <row r="789" spans="1:2" x14ac:dyDescent="0.2">
      <c r="A789" s="3">
        <v>42556</v>
      </c>
      <c r="B789" s="4">
        <v>157.56</v>
      </c>
    </row>
    <row r="790" spans="1:2" x14ac:dyDescent="0.2">
      <c r="A790" s="3">
        <v>42557</v>
      </c>
      <c r="B790" s="4">
        <v>157.57</v>
      </c>
    </row>
    <row r="791" spans="1:2" x14ac:dyDescent="0.2">
      <c r="A791" s="3">
        <v>42558</v>
      </c>
      <c r="B791" s="4">
        <v>157.52000000000001</v>
      </c>
    </row>
    <row r="792" spans="1:2" x14ac:dyDescent="0.2">
      <c r="A792" s="3">
        <v>42559</v>
      </c>
      <c r="B792" s="4">
        <v>157.93</v>
      </c>
    </row>
    <row r="793" spans="1:2" x14ac:dyDescent="0.2">
      <c r="A793" s="3">
        <v>42562</v>
      </c>
      <c r="B793" s="4">
        <v>157.76</v>
      </c>
    </row>
    <row r="794" spans="1:2" x14ac:dyDescent="0.2">
      <c r="A794" s="3">
        <v>42563</v>
      </c>
      <c r="B794" s="4">
        <v>157.18</v>
      </c>
    </row>
    <row r="795" spans="1:2" x14ac:dyDescent="0.2">
      <c r="A795" s="3">
        <v>42564</v>
      </c>
      <c r="B795" s="4">
        <v>157.66</v>
      </c>
    </row>
    <row r="796" spans="1:2" x14ac:dyDescent="0.2">
      <c r="A796" s="3">
        <v>42565</v>
      </c>
      <c r="B796" s="4">
        <v>157.36000000000001</v>
      </c>
    </row>
    <row r="797" spans="1:2" x14ac:dyDescent="0.2">
      <c r="A797" s="3">
        <v>42566</v>
      </c>
      <c r="B797" s="4">
        <v>156.94</v>
      </c>
    </row>
    <row r="798" spans="1:2" x14ac:dyDescent="0.2">
      <c r="A798" s="3">
        <v>42569</v>
      </c>
      <c r="B798" s="4">
        <v>157.08000000000001</v>
      </c>
    </row>
    <row r="799" spans="1:2" x14ac:dyDescent="0.2">
      <c r="A799" s="3">
        <v>42570</v>
      </c>
      <c r="B799" s="4">
        <v>157.26</v>
      </c>
    </row>
    <row r="800" spans="1:2" x14ac:dyDescent="0.2">
      <c r="A800" s="3">
        <v>42571</v>
      </c>
      <c r="B800" s="4">
        <v>157.13</v>
      </c>
    </row>
    <row r="801" spans="1:2" x14ac:dyDescent="0.2">
      <c r="A801" s="3">
        <v>42572</v>
      </c>
      <c r="B801" s="4">
        <v>157.26</v>
      </c>
    </row>
    <row r="802" spans="1:2" x14ac:dyDescent="0.2">
      <c r="A802" s="3">
        <v>42573</v>
      </c>
      <c r="B802" s="4">
        <v>157.4</v>
      </c>
    </row>
    <row r="803" spans="1:2" x14ac:dyDescent="0.2">
      <c r="A803" s="3">
        <v>42576</v>
      </c>
      <c r="B803" s="4">
        <v>157.33000000000001</v>
      </c>
    </row>
    <row r="804" spans="1:2" x14ac:dyDescent="0.2">
      <c r="A804" s="3">
        <v>42577</v>
      </c>
      <c r="B804" s="4">
        <v>157.5</v>
      </c>
    </row>
    <row r="805" spans="1:2" x14ac:dyDescent="0.2">
      <c r="A805" s="3">
        <v>42578</v>
      </c>
      <c r="B805" s="4">
        <v>157.94999999999999</v>
      </c>
    </row>
    <row r="806" spans="1:2" x14ac:dyDescent="0.2">
      <c r="A806" s="3">
        <v>42579</v>
      </c>
      <c r="B806" s="4">
        <v>158.07</v>
      </c>
    </row>
    <row r="807" spans="1:2" x14ac:dyDescent="0.2">
      <c r="A807" s="3">
        <v>42580</v>
      </c>
      <c r="B807" s="4">
        <v>158.41999999999999</v>
      </c>
    </row>
    <row r="808" spans="1:2" x14ac:dyDescent="0.2">
      <c r="A808" s="3">
        <v>42583</v>
      </c>
      <c r="B808" s="4">
        <v>158.33000000000001</v>
      </c>
    </row>
    <row r="809" spans="1:2" x14ac:dyDescent="0.2">
      <c r="A809" s="3">
        <v>42584</v>
      </c>
      <c r="B809" s="4">
        <v>157.75</v>
      </c>
    </row>
    <row r="810" spans="1:2" x14ac:dyDescent="0.2">
      <c r="A810" s="3">
        <v>42585</v>
      </c>
      <c r="B810" s="4">
        <v>157.72999999999999</v>
      </c>
    </row>
    <row r="811" spans="1:2" x14ac:dyDescent="0.2">
      <c r="A811" s="3">
        <v>42586</v>
      </c>
      <c r="B811" s="4">
        <v>158.33000000000001</v>
      </c>
    </row>
    <row r="812" spans="1:2" x14ac:dyDescent="0.2">
      <c r="A812" s="3">
        <v>42587</v>
      </c>
      <c r="B812" s="4">
        <v>158.19999999999999</v>
      </c>
    </row>
    <row r="813" spans="1:2" x14ac:dyDescent="0.2">
      <c r="A813" s="3">
        <v>42590</v>
      </c>
      <c r="B813" s="4">
        <v>158.32</v>
      </c>
    </row>
    <row r="814" spans="1:2" x14ac:dyDescent="0.2">
      <c r="A814" s="3">
        <v>42591</v>
      </c>
      <c r="B814" s="4">
        <v>158.37</v>
      </c>
    </row>
    <row r="815" spans="1:2" x14ac:dyDescent="0.2">
      <c r="A815" s="3">
        <v>42592</v>
      </c>
      <c r="B815" s="4">
        <v>158.86000000000001</v>
      </c>
    </row>
    <row r="816" spans="1:2" x14ac:dyDescent="0.2">
      <c r="A816" s="3">
        <v>42593</v>
      </c>
      <c r="B816" s="4">
        <v>158.72999999999999</v>
      </c>
    </row>
    <row r="817" spans="1:2" x14ac:dyDescent="0.2">
      <c r="A817" s="3">
        <v>42594</v>
      </c>
      <c r="B817" s="4">
        <v>158.85</v>
      </c>
    </row>
    <row r="818" spans="1:2" x14ac:dyDescent="0.2">
      <c r="A818" s="3">
        <v>42597</v>
      </c>
      <c r="B818" s="4" t="e">
        <v>#VALUE!</v>
      </c>
    </row>
    <row r="819" spans="1:2" x14ac:dyDescent="0.2">
      <c r="A819" s="3">
        <v>42598</v>
      </c>
      <c r="B819" s="4">
        <v>158.11000000000001</v>
      </c>
    </row>
    <row r="820" spans="1:2" x14ac:dyDescent="0.2">
      <c r="A820" s="3">
        <v>42599</v>
      </c>
      <c r="B820" s="4">
        <v>158.29</v>
      </c>
    </row>
    <row r="821" spans="1:2" x14ac:dyDescent="0.2">
      <c r="A821" s="3">
        <v>42600</v>
      </c>
      <c r="B821" s="4">
        <v>158.66</v>
      </c>
    </row>
    <row r="822" spans="1:2" x14ac:dyDescent="0.2">
      <c r="A822" s="3">
        <v>42601</v>
      </c>
      <c r="B822" s="4">
        <v>158.07</v>
      </c>
    </row>
    <row r="823" spans="1:2" x14ac:dyDescent="0.2">
      <c r="A823" s="3">
        <v>42604</v>
      </c>
      <c r="B823" s="4">
        <v>158.69999999999999</v>
      </c>
    </row>
    <row r="824" spans="1:2" x14ac:dyDescent="0.2">
      <c r="A824" s="3">
        <v>42605</v>
      </c>
      <c r="B824" s="4">
        <v>158.72999999999999</v>
      </c>
    </row>
    <row r="825" spans="1:2" x14ac:dyDescent="0.2">
      <c r="A825" s="3">
        <v>42606</v>
      </c>
      <c r="B825" s="4">
        <v>158.71</v>
      </c>
    </row>
    <row r="826" spans="1:2" x14ac:dyDescent="0.2">
      <c r="A826" s="3">
        <v>42607</v>
      </c>
      <c r="B826" s="4">
        <v>158.5</v>
      </c>
    </row>
    <row r="827" spans="1:2" x14ac:dyDescent="0.2">
      <c r="A827" s="3">
        <v>42608</v>
      </c>
      <c r="B827" s="4">
        <v>158.36000000000001</v>
      </c>
    </row>
    <row r="828" spans="1:2" x14ac:dyDescent="0.2">
      <c r="A828" s="3">
        <v>42611</v>
      </c>
      <c r="B828" s="4">
        <v>158.53</v>
      </c>
    </row>
    <row r="829" spans="1:2" x14ac:dyDescent="0.2">
      <c r="A829" s="3">
        <v>42612</v>
      </c>
      <c r="B829" s="4">
        <v>158.6</v>
      </c>
    </row>
    <row r="830" spans="1:2" x14ac:dyDescent="0.2">
      <c r="A830" s="3">
        <v>42613</v>
      </c>
      <c r="B830" s="4">
        <v>158.27000000000001</v>
      </c>
    </row>
    <row r="831" spans="1:2" x14ac:dyDescent="0.2">
      <c r="A831" s="3">
        <v>42614</v>
      </c>
      <c r="B831" s="4">
        <v>158.13</v>
      </c>
    </row>
    <row r="832" spans="1:2" x14ac:dyDescent="0.2">
      <c r="A832" s="3">
        <v>42615</v>
      </c>
      <c r="B832" s="4">
        <v>158.05000000000001</v>
      </c>
    </row>
    <row r="833" spans="1:2" x14ac:dyDescent="0.2">
      <c r="A833" s="3">
        <v>42618</v>
      </c>
      <c r="B833" s="4">
        <v>158.13</v>
      </c>
    </row>
    <row r="834" spans="1:2" x14ac:dyDescent="0.2">
      <c r="A834" s="3">
        <v>42619</v>
      </c>
      <c r="B834" s="4">
        <v>158.94</v>
      </c>
    </row>
    <row r="835" spans="1:2" x14ac:dyDescent="0.2">
      <c r="A835" s="3">
        <v>42620</v>
      </c>
      <c r="B835" s="4">
        <v>159.03</v>
      </c>
    </row>
    <row r="836" spans="1:2" x14ac:dyDescent="0.2">
      <c r="A836" s="3">
        <v>42621</v>
      </c>
      <c r="B836" s="4">
        <v>158.35</v>
      </c>
    </row>
    <row r="837" spans="1:2" x14ac:dyDescent="0.2">
      <c r="A837" s="3">
        <v>42622</v>
      </c>
      <c r="B837" s="4">
        <v>157.58000000000001</v>
      </c>
    </row>
    <row r="838" spans="1:2" x14ac:dyDescent="0.2">
      <c r="A838" s="3">
        <v>42625</v>
      </c>
      <c r="B838" s="4">
        <v>157.34</v>
      </c>
    </row>
    <row r="839" spans="1:2" x14ac:dyDescent="0.2">
      <c r="A839" s="3">
        <v>42626</v>
      </c>
      <c r="B839" s="4">
        <v>156.85</v>
      </c>
    </row>
    <row r="840" spans="1:2" x14ac:dyDescent="0.2">
      <c r="A840" s="3">
        <v>42627</v>
      </c>
      <c r="B840" s="4">
        <v>157.46</v>
      </c>
    </row>
    <row r="841" spans="1:2" x14ac:dyDescent="0.2">
      <c r="A841" s="3">
        <v>42628</v>
      </c>
      <c r="B841" s="4">
        <v>157.22</v>
      </c>
    </row>
    <row r="842" spans="1:2" x14ac:dyDescent="0.2">
      <c r="A842" s="3">
        <v>42629</v>
      </c>
      <c r="B842" s="4">
        <v>157.29</v>
      </c>
    </row>
    <row r="843" spans="1:2" x14ac:dyDescent="0.2">
      <c r="A843" s="3">
        <v>42632</v>
      </c>
      <c r="B843" s="4">
        <v>157.38</v>
      </c>
    </row>
    <row r="844" spans="1:2" x14ac:dyDescent="0.2">
      <c r="A844" s="3">
        <v>42633</v>
      </c>
      <c r="B844" s="4">
        <v>157.79</v>
      </c>
    </row>
    <row r="845" spans="1:2" x14ac:dyDescent="0.2">
      <c r="A845" s="3">
        <v>42634</v>
      </c>
      <c r="B845" s="4">
        <v>157.63999999999999</v>
      </c>
    </row>
    <row r="846" spans="1:2" x14ac:dyDescent="0.2">
      <c r="A846" s="3">
        <v>42635</v>
      </c>
      <c r="B846" s="4">
        <v>158.61000000000001</v>
      </c>
    </row>
    <row r="847" spans="1:2" x14ac:dyDescent="0.2">
      <c r="A847" s="3">
        <v>42636</v>
      </c>
      <c r="B847" s="4">
        <v>158.44</v>
      </c>
    </row>
    <row r="848" spans="1:2" x14ac:dyDescent="0.2">
      <c r="A848" s="3">
        <v>42639</v>
      </c>
      <c r="B848" s="4">
        <v>158.78</v>
      </c>
    </row>
    <row r="849" spans="1:2" x14ac:dyDescent="0.2">
      <c r="A849" s="3">
        <v>42640</v>
      </c>
      <c r="B849" s="4">
        <v>158.84</v>
      </c>
    </row>
    <row r="850" spans="1:2" x14ac:dyDescent="0.2">
      <c r="A850" s="3">
        <v>42641</v>
      </c>
      <c r="B850" s="4">
        <v>158.94999999999999</v>
      </c>
    </row>
    <row r="851" spans="1:2" x14ac:dyDescent="0.2">
      <c r="A851" s="3">
        <v>42642</v>
      </c>
      <c r="B851" s="4">
        <v>158.68</v>
      </c>
    </row>
    <row r="852" spans="1:2" x14ac:dyDescent="0.2">
      <c r="A852" s="3">
        <v>42643</v>
      </c>
      <c r="B852" s="4">
        <v>158.76</v>
      </c>
    </row>
    <row r="853" spans="1:2" x14ac:dyDescent="0.2">
      <c r="A853" s="3">
        <v>42646</v>
      </c>
      <c r="B853" s="4">
        <v>158.30000000000001</v>
      </c>
    </row>
    <row r="854" spans="1:2" x14ac:dyDescent="0.2">
      <c r="A854" s="3">
        <v>42647</v>
      </c>
      <c r="B854" s="4">
        <v>157.69999999999999</v>
      </c>
    </row>
    <row r="855" spans="1:2" x14ac:dyDescent="0.2">
      <c r="A855" s="3">
        <v>42648</v>
      </c>
      <c r="B855" s="4">
        <v>157.53</v>
      </c>
    </row>
    <row r="856" spans="1:2" x14ac:dyDescent="0.2">
      <c r="A856" s="3">
        <v>42649</v>
      </c>
      <c r="B856" s="4">
        <v>157.82</v>
      </c>
    </row>
    <row r="857" spans="1:2" x14ac:dyDescent="0.2">
      <c r="A857" s="3">
        <v>42650</v>
      </c>
      <c r="B857" s="4">
        <v>157.54</v>
      </c>
    </row>
    <row r="858" spans="1:2" x14ac:dyDescent="0.2">
      <c r="A858" s="3">
        <v>42653</v>
      </c>
      <c r="B858" s="4">
        <v>157.27000000000001</v>
      </c>
    </row>
    <row r="859" spans="1:2" x14ac:dyDescent="0.2">
      <c r="A859" s="3">
        <v>42654</v>
      </c>
      <c r="B859" s="4">
        <v>157.53</v>
      </c>
    </row>
    <row r="860" spans="1:2" x14ac:dyDescent="0.2">
      <c r="A860" s="3">
        <v>42655</v>
      </c>
      <c r="B860" s="4">
        <v>157.18</v>
      </c>
    </row>
    <row r="861" spans="1:2" x14ac:dyDescent="0.2">
      <c r="A861" s="3">
        <v>42656</v>
      </c>
      <c r="B861" s="4">
        <v>157.22</v>
      </c>
    </row>
    <row r="862" spans="1:2" x14ac:dyDescent="0.2">
      <c r="A862" s="3">
        <v>42657</v>
      </c>
      <c r="B862" s="4">
        <v>157.12</v>
      </c>
    </row>
    <row r="863" spans="1:2" x14ac:dyDescent="0.2">
      <c r="A863" s="3">
        <v>42660</v>
      </c>
      <c r="B863" s="4">
        <v>157.04</v>
      </c>
    </row>
    <row r="864" spans="1:2" x14ac:dyDescent="0.2">
      <c r="A864" s="3">
        <v>42661</v>
      </c>
      <c r="B864" s="4">
        <v>157.19</v>
      </c>
    </row>
    <row r="865" spans="1:2" x14ac:dyDescent="0.2">
      <c r="A865" s="3">
        <v>42662</v>
      </c>
      <c r="B865" s="4">
        <v>157.21</v>
      </c>
    </row>
    <row r="866" spans="1:2" x14ac:dyDescent="0.2">
      <c r="A866" s="3">
        <v>42663</v>
      </c>
      <c r="B866" s="4">
        <v>157.30000000000001</v>
      </c>
    </row>
    <row r="867" spans="1:2" x14ac:dyDescent="0.2">
      <c r="A867" s="3">
        <v>42664</v>
      </c>
      <c r="B867" s="4">
        <v>157.27000000000001</v>
      </c>
    </row>
    <row r="868" spans="1:2" x14ac:dyDescent="0.2">
      <c r="A868" s="3">
        <v>42667</v>
      </c>
      <c r="B868" s="4">
        <v>157.22999999999999</v>
      </c>
    </row>
    <row r="869" spans="1:2" x14ac:dyDescent="0.2">
      <c r="A869" s="3">
        <v>42668</v>
      </c>
      <c r="B869" s="4">
        <v>157.18</v>
      </c>
    </row>
    <row r="870" spans="1:2" x14ac:dyDescent="0.2">
      <c r="A870" s="3">
        <v>42669</v>
      </c>
      <c r="B870" s="4">
        <v>156.97999999999999</v>
      </c>
    </row>
    <row r="871" spans="1:2" x14ac:dyDescent="0.2">
      <c r="A871" s="3">
        <v>42670</v>
      </c>
      <c r="B871" s="4">
        <v>156.74</v>
      </c>
    </row>
    <row r="872" spans="1:2" x14ac:dyDescent="0.2">
      <c r="A872" s="3">
        <v>42671</v>
      </c>
      <c r="B872" s="4">
        <v>156.66</v>
      </c>
    </row>
    <row r="873" spans="1:2" x14ac:dyDescent="0.2">
      <c r="A873" s="3">
        <v>42674</v>
      </c>
      <c r="B873" s="4">
        <v>156.77000000000001</v>
      </c>
    </row>
    <row r="874" spans="1:2" x14ac:dyDescent="0.2">
      <c r="A874" s="3">
        <v>42675</v>
      </c>
      <c r="B874" s="4" t="e">
        <v>#VALUE!</v>
      </c>
    </row>
    <row r="875" spans="1:2" x14ac:dyDescent="0.2">
      <c r="A875" s="3">
        <v>42676</v>
      </c>
      <c r="B875" s="4">
        <v>156.82</v>
      </c>
    </row>
    <row r="876" spans="1:2" x14ac:dyDescent="0.2">
      <c r="A876" s="3">
        <v>42677</v>
      </c>
      <c r="B876" s="4">
        <v>156.69</v>
      </c>
    </row>
    <row r="877" spans="1:2" x14ac:dyDescent="0.2">
      <c r="A877" s="3">
        <v>42678</v>
      </c>
      <c r="B877" s="4">
        <v>156.69</v>
      </c>
    </row>
    <row r="878" spans="1:2" x14ac:dyDescent="0.2">
      <c r="A878" s="3">
        <v>42681</v>
      </c>
      <c r="B878" s="4">
        <v>156.69</v>
      </c>
    </row>
    <row r="879" spans="1:2" x14ac:dyDescent="0.2">
      <c r="A879" s="3">
        <v>42682</v>
      </c>
      <c r="B879" s="4">
        <v>156.47</v>
      </c>
    </row>
    <row r="880" spans="1:2" x14ac:dyDescent="0.2">
      <c r="A880" s="3">
        <v>42683</v>
      </c>
      <c r="B880" s="4">
        <v>156.07</v>
      </c>
    </row>
    <row r="881" spans="1:2" x14ac:dyDescent="0.2">
      <c r="A881" s="3">
        <v>42684</v>
      </c>
      <c r="B881" s="4">
        <v>155.94999999999999</v>
      </c>
    </row>
    <row r="882" spans="1:2" x14ac:dyDescent="0.2">
      <c r="A882" s="3">
        <v>42685</v>
      </c>
      <c r="B882" s="4">
        <v>155.82</v>
      </c>
    </row>
    <row r="883" spans="1:2" x14ac:dyDescent="0.2">
      <c r="A883" s="3">
        <v>42688</v>
      </c>
      <c r="B883" s="4">
        <v>155.93</v>
      </c>
    </row>
    <row r="884" spans="1:2" x14ac:dyDescent="0.2">
      <c r="A884" s="3">
        <v>42689</v>
      </c>
      <c r="B884" s="4">
        <v>155.82</v>
      </c>
    </row>
    <row r="885" spans="1:2" x14ac:dyDescent="0.2">
      <c r="A885" s="3">
        <v>42690</v>
      </c>
      <c r="B885" s="4">
        <v>155.71</v>
      </c>
    </row>
    <row r="886" spans="1:2" x14ac:dyDescent="0.2">
      <c r="A886" s="3">
        <v>42691</v>
      </c>
      <c r="B886" s="4">
        <v>155.66</v>
      </c>
    </row>
    <row r="887" spans="1:2" x14ac:dyDescent="0.2">
      <c r="A887" s="3">
        <v>42692</v>
      </c>
      <c r="B887" s="4">
        <v>155.63</v>
      </c>
    </row>
    <row r="888" spans="1:2" x14ac:dyDescent="0.2">
      <c r="A888" s="3">
        <v>42695</v>
      </c>
      <c r="B888" s="4">
        <v>155.52000000000001</v>
      </c>
    </row>
    <row r="889" spans="1:2" x14ac:dyDescent="0.2">
      <c r="A889" s="3">
        <v>42696</v>
      </c>
      <c r="B889" s="4">
        <v>155.81</v>
      </c>
    </row>
    <row r="890" spans="1:2" x14ac:dyDescent="0.2">
      <c r="A890" s="3">
        <v>42697</v>
      </c>
      <c r="B890" s="4">
        <v>155.83000000000001</v>
      </c>
    </row>
    <row r="891" spans="1:2" x14ac:dyDescent="0.2">
      <c r="A891" s="3">
        <v>42698</v>
      </c>
      <c r="B891" s="4">
        <v>155.66</v>
      </c>
    </row>
    <row r="892" spans="1:2" x14ac:dyDescent="0.2">
      <c r="A892" s="3">
        <v>42699</v>
      </c>
      <c r="B892" s="4">
        <v>155.57</v>
      </c>
    </row>
    <row r="893" spans="1:2" x14ac:dyDescent="0.2">
      <c r="A893" s="3">
        <v>42702</v>
      </c>
      <c r="B893" s="4">
        <v>155.58000000000001</v>
      </c>
    </row>
    <row r="894" spans="1:2" x14ac:dyDescent="0.2">
      <c r="A894" s="3">
        <v>42703</v>
      </c>
      <c r="B894" s="4">
        <v>155.69999999999999</v>
      </c>
    </row>
    <row r="895" spans="1:2" x14ac:dyDescent="0.2">
      <c r="A895" s="3">
        <v>42704</v>
      </c>
      <c r="B895" s="4">
        <v>155.43</v>
      </c>
    </row>
    <row r="896" spans="1:2" x14ac:dyDescent="0.2">
      <c r="A896" s="3">
        <v>42705</v>
      </c>
      <c r="B896" s="4">
        <v>155.05000000000001</v>
      </c>
    </row>
    <row r="897" spans="1:2" x14ac:dyDescent="0.2">
      <c r="A897" s="3">
        <v>42706</v>
      </c>
      <c r="B897" s="4">
        <v>155.30000000000001</v>
      </c>
    </row>
    <row r="898" spans="1:2" x14ac:dyDescent="0.2">
      <c r="A898" s="3">
        <v>42709</v>
      </c>
      <c r="B898" s="4">
        <v>155.13</v>
      </c>
    </row>
    <row r="899" spans="1:2" x14ac:dyDescent="0.2">
      <c r="A899" s="3">
        <v>42710</v>
      </c>
      <c r="B899" s="4">
        <v>155.08000000000001</v>
      </c>
    </row>
    <row r="900" spans="1:2" x14ac:dyDescent="0.2">
      <c r="A900" s="3">
        <v>42711</v>
      </c>
      <c r="B900" s="4">
        <v>155.16999999999999</v>
      </c>
    </row>
    <row r="901" spans="1:2" x14ac:dyDescent="0.2">
      <c r="A901" s="3">
        <v>42712</v>
      </c>
      <c r="B901" s="4">
        <v>155.02000000000001</v>
      </c>
    </row>
    <row r="902" spans="1:2" x14ac:dyDescent="0.2">
      <c r="A902" s="3">
        <v>42713</v>
      </c>
      <c r="B902" s="4">
        <v>155.01</v>
      </c>
    </row>
    <row r="903" spans="1:2" x14ac:dyDescent="0.2">
      <c r="A903" s="3">
        <v>42716</v>
      </c>
      <c r="B903" s="4">
        <v>154.94</v>
      </c>
    </row>
    <row r="904" spans="1:2" x14ac:dyDescent="0.2">
      <c r="A904" s="3">
        <v>42717</v>
      </c>
      <c r="B904" s="4">
        <v>154.94999999999999</v>
      </c>
    </row>
    <row r="905" spans="1:2" x14ac:dyDescent="0.2">
      <c r="A905" s="3">
        <v>42718</v>
      </c>
      <c r="B905" s="4">
        <v>155.05000000000001</v>
      </c>
    </row>
    <row r="906" spans="1:2" x14ac:dyDescent="0.2">
      <c r="A906" s="3">
        <v>42719</v>
      </c>
      <c r="B906" s="4">
        <v>154.96</v>
      </c>
    </row>
    <row r="907" spans="1:2" x14ac:dyDescent="0.2">
      <c r="A907" s="3">
        <v>42720</v>
      </c>
      <c r="B907" s="4">
        <v>154.96</v>
      </c>
    </row>
    <row r="908" spans="1:2" x14ac:dyDescent="0.2">
      <c r="A908" s="3">
        <v>42723</v>
      </c>
      <c r="B908" s="4">
        <v>155.12</v>
      </c>
    </row>
    <row r="909" spans="1:2" x14ac:dyDescent="0.2">
      <c r="A909" s="3">
        <v>42724</v>
      </c>
      <c r="B909" s="4">
        <v>155.12</v>
      </c>
    </row>
    <row r="910" spans="1:2" x14ac:dyDescent="0.2">
      <c r="A910" s="3">
        <v>42725</v>
      </c>
      <c r="B910" s="4">
        <v>155.12</v>
      </c>
    </row>
    <row r="911" spans="1:2" x14ac:dyDescent="0.2">
      <c r="A911" s="3">
        <v>42726</v>
      </c>
      <c r="B911" s="4">
        <v>155.06</v>
      </c>
    </row>
    <row r="912" spans="1:2" x14ac:dyDescent="0.2">
      <c r="A912" s="3">
        <v>42727</v>
      </c>
      <c r="B912" s="4">
        <v>155.19</v>
      </c>
    </row>
    <row r="913" spans="1:2" x14ac:dyDescent="0.2">
      <c r="A913" s="3">
        <v>42731</v>
      </c>
      <c r="B913" s="4">
        <v>155.29</v>
      </c>
    </row>
    <row r="914" spans="1:2" x14ac:dyDescent="0.2">
      <c r="A914" s="3">
        <v>42732</v>
      </c>
      <c r="B914" s="4">
        <v>155.38999999999999</v>
      </c>
    </row>
    <row r="915" spans="1:2" x14ac:dyDescent="0.2">
      <c r="A915" s="3">
        <v>42733</v>
      </c>
      <c r="B915" s="4">
        <v>155.52000000000001</v>
      </c>
    </row>
    <row r="916" spans="1:2" x14ac:dyDescent="0.2">
      <c r="A916" s="3">
        <v>42734</v>
      </c>
      <c r="B916" s="4">
        <v>155.19999999999999</v>
      </c>
    </row>
    <row r="917" spans="1:2" x14ac:dyDescent="0.2">
      <c r="A917" s="3">
        <v>42737</v>
      </c>
      <c r="B917" s="4">
        <v>155.47</v>
      </c>
    </row>
    <row r="918" spans="1:2" x14ac:dyDescent="0.2">
      <c r="A918" s="3">
        <v>42738</v>
      </c>
      <c r="B918" s="4">
        <v>154.57</v>
      </c>
    </row>
    <row r="919" spans="1:2" x14ac:dyDescent="0.2">
      <c r="A919" s="3">
        <v>42739</v>
      </c>
      <c r="B919" s="4">
        <v>154.41</v>
      </c>
    </row>
    <row r="920" spans="1:2" x14ac:dyDescent="0.2">
      <c r="A920" s="3">
        <v>42740</v>
      </c>
      <c r="B920" s="4">
        <v>154.34</v>
      </c>
    </row>
    <row r="921" spans="1:2" x14ac:dyDescent="0.2">
      <c r="A921" s="3">
        <v>42741</v>
      </c>
      <c r="B921" s="4">
        <v>153.88999999999999</v>
      </c>
    </row>
    <row r="922" spans="1:2" x14ac:dyDescent="0.2">
      <c r="A922" s="3">
        <v>42744</v>
      </c>
      <c r="B922" s="4">
        <v>154.27000000000001</v>
      </c>
    </row>
    <row r="923" spans="1:2" x14ac:dyDescent="0.2">
      <c r="A923" s="3">
        <v>42745</v>
      </c>
      <c r="B923" s="4">
        <v>154.24</v>
      </c>
    </row>
    <row r="924" spans="1:2" x14ac:dyDescent="0.2">
      <c r="A924" s="3">
        <v>42746</v>
      </c>
      <c r="B924" s="4">
        <v>154.57</v>
      </c>
    </row>
    <row r="925" spans="1:2" x14ac:dyDescent="0.2">
      <c r="A925" s="3">
        <v>42747</v>
      </c>
      <c r="B925" s="4">
        <v>154.51</v>
      </c>
    </row>
    <row r="926" spans="1:2" x14ac:dyDescent="0.2">
      <c r="A926" s="3">
        <v>42748</v>
      </c>
      <c r="B926" s="4">
        <v>154.29</v>
      </c>
    </row>
    <row r="927" spans="1:2" x14ac:dyDescent="0.2">
      <c r="A927" s="3">
        <v>42751</v>
      </c>
      <c r="B927" s="4">
        <v>154.38</v>
      </c>
    </row>
    <row r="928" spans="1:2" x14ac:dyDescent="0.2">
      <c r="A928" s="3">
        <v>42752</v>
      </c>
      <c r="B928" s="4">
        <v>154.46</v>
      </c>
    </row>
    <row r="929" spans="1:2" x14ac:dyDescent="0.2">
      <c r="A929" s="3">
        <v>42753</v>
      </c>
      <c r="B929" s="4">
        <v>154.13999999999999</v>
      </c>
    </row>
    <row r="930" spans="1:2" x14ac:dyDescent="0.2">
      <c r="A930" s="3">
        <v>42754</v>
      </c>
      <c r="B930" s="4">
        <v>153.85</v>
      </c>
    </row>
    <row r="931" spans="1:2" x14ac:dyDescent="0.2">
      <c r="A931" s="3">
        <v>42755</v>
      </c>
      <c r="B931" s="4">
        <v>153.44</v>
      </c>
    </row>
    <row r="932" spans="1:2" x14ac:dyDescent="0.2">
      <c r="A932" s="3">
        <v>42758</v>
      </c>
      <c r="B932" s="4">
        <v>153.94999999999999</v>
      </c>
    </row>
    <row r="933" spans="1:2" x14ac:dyDescent="0.2">
      <c r="A933" s="3">
        <v>42759</v>
      </c>
      <c r="B933" s="4">
        <v>153.6</v>
      </c>
    </row>
    <row r="934" spans="1:2" x14ac:dyDescent="0.2">
      <c r="A934" s="3">
        <v>42760</v>
      </c>
      <c r="B934" s="4">
        <v>153.02000000000001</v>
      </c>
    </row>
    <row r="935" spans="1:2" x14ac:dyDescent="0.2">
      <c r="A935" s="3">
        <v>42761</v>
      </c>
      <c r="B935" s="4">
        <v>152.68</v>
      </c>
    </row>
    <row r="936" spans="1:2" x14ac:dyDescent="0.2">
      <c r="A936" s="3">
        <v>42762</v>
      </c>
      <c r="B936" s="4">
        <v>152.71</v>
      </c>
    </row>
    <row r="937" spans="1:2" x14ac:dyDescent="0.2">
      <c r="A937" s="3">
        <v>42765</v>
      </c>
      <c r="B937" s="4">
        <v>152.47</v>
      </c>
    </row>
    <row r="938" spans="1:2" x14ac:dyDescent="0.2">
      <c r="A938" s="3">
        <v>42766</v>
      </c>
      <c r="B938" s="4">
        <v>152.69999999999999</v>
      </c>
    </row>
    <row r="939" spans="1:2" x14ac:dyDescent="0.2">
      <c r="A939" s="3">
        <v>42767</v>
      </c>
      <c r="B939" s="4">
        <v>152.47</v>
      </c>
    </row>
    <row r="940" spans="1:2" x14ac:dyDescent="0.2">
      <c r="A940" s="3">
        <v>42768</v>
      </c>
      <c r="B940" s="4">
        <v>152.78</v>
      </c>
    </row>
    <row r="941" spans="1:2" x14ac:dyDescent="0.2">
      <c r="A941" s="3">
        <v>42769</v>
      </c>
      <c r="B941" s="4">
        <v>152.72999999999999</v>
      </c>
    </row>
    <row r="942" spans="1:2" x14ac:dyDescent="0.2">
      <c r="A942" s="3">
        <v>42772</v>
      </c>
      <c r="B942" s="4">
        <v>152.58000000000001</v>
      </c>
    </row>
    <row r="943" spans="1:2" x14ac:dyDescent="0.2">
      <c r="A943" s="3">
        <v>42773</v>
      </c>
      <c r="B943" s="4">
        <v>152.66999999999999</v>
      </c>
    </row>
    <row r="944" spans="1:2" x14ac:dyDescent="0.2">
      <c r="A944" s="3">
        <v>42774</v>
      </c>
      <c r="B944" s="4">
        <v>153.26</v>
      </c>
    </row>
    <row r="945" spans="1:2" x14ac:dyDescent="0.2">
      <c r="A945" s="3">
        <v>42775</v>
      </c>
      <c r="B945" s="4">
        <v>153.36000000000001</v>
      </c>
    </row>
    <row r="946" spans="1:2" x14ac:dyDescent="0.2">
      <c r="A946" s="3">
        <v>42776</v>
      </c>
      <c r="B946" s="4">
        <v>153.03</v>
      </c>
    </row>
    <row r="947" spans="1:2" x14ac:dyDescent="0.2">
      <c r="A947" s="3">
        <v>42779</v>
      </c>
      <c r="B947" s="4">
        <v>153.04</v>
      </c>
    </row>
    <row r="948" spans="1:2" x14ac:dyDescent="0.2">
      <c r="A948" s="3">
        <v>42780</v>
      </c>
      <c r="B948" s="4">
        <v>152.88999999999999</v>
      </c>
    </row>
    <row r="949" spans="1:2" x14ac:dyDescent="0.2">
      <c r="A949" s="3">
        <v>42781</v>
      </c>
      <c r="B949" s="4">
        <v>152.85</v>
      </c>
    </row>
    <row r="950" spans="1:2" x14ac:dyDescent="0.2">
      <c r="A950" s="3">
        <v>42782</v>
      </c>
      <c r="B950" s="4">
        <v>153.06</v>
      </c>
    </row>
    <row r="951" spans="1:2" x14ac:dyDescent="0.2">
      <c r="A951" s="3">
        <v>42783</v>
      </c>
      <c r="B951" s="4">
        <v>153.11000000000001</v>
      </c>
    </row>
    <row r="952" spans="1:2" x14ac:dyDescent="0.2">
      <c r="A952" s="3">
        <v>42786</v>
      </c>
      <c r="B952" s="4">
        <v>153.04</v>
      </c>
    </row>
    <row r="953" spans="1:2" x14ac:dyDescent="0.2">
      <c r="A953" s="3">
        <v>42787</v>
      </c>
      <c r="B953" s="4">
        <v>152.81</v>
      </c>
    </row>
    <row r="954" spans="1:2" x14ac:dyDescent="0.2">
      <c r="A954" s="3">
        <v>42788</v>
      </c>
      <c r="B954" s="4">
        <v>152.94999999999999</v>
      </c>
    </row>
    <row r="955" spans="1:2" x14ac:dyDescent="0.2">
      <c r="A955" s="3">
        <v>42789</v>
      </c>
      <c r="B955" s="4">
        <v>153.29</v>
      </c>
    </row>
    <row r="956" spans="1:2" x14ac:dyDescent="0.2">
      <c r="A956" s="3">
        <v>42790</v>
      </c>
      <c r="B956" s="4">
        <v>153.75</v>
      </c>
    </row>
    <row r="957" spans="1:2" x14ac:dyDescent="0.2">
      <c r="A957" s="3">
        <v>42793</v>
      </c>
      <c r="B957" s="4">
        <v>153.87</v>
      </c>
    </row>
    <row r="958" spans="1:2" x14ac:dyDescent="0.2">
      <c r="A958" s="3">
        <v>42794</v>
      </c>
      <c r="B958" s="4">
        <v>153.94</v>
      </c>
    </row>
    <row r="959" spans="1:2" x14ac:dyDescent="0.2">
      <c r="A959" s="3">
        <v>42795</v>
      </c>
      <c r="B959" s="4">
        <v>153.97</v>
      </c>
    </row>
    <row r="960" spans="1:2" x14ac:dyDescent="0.2">
      <c r="A960" s="3">
        <v>42796</v>
      </c>
      <c r="B960" s="4">
        <v>153.76</v>
      </c>
    </row>
    <row r="961" spans="1:2" x14ac:dyDescent="0.2">
      <c r="A961" s="3">
        <v>42797</v>
      </c>
      <c r="B961" s="4">
        <v>153.72</v>
      </c>
    </row>
    <row r="962" spans="1:2" x14ac:dyDescent="0.2">
      <c r="A962" s="3">
        <v>42800</v>
      </c>
      <c r="B962" s="4">
        <v>153.63</v>
      </c>
    </row>
    <row r="963" spans="1:2" x14ac:dyDescent="0.2">
      <c r="A963" s="3">
        <v>42801</v>
      </c>
      <c r="B963" s="4">
        <v>153.66</v>
      </c>
    </row>
    <row r="964" spans="1:2" x14ac:dyDescent="0.2">
      <c r="A964" s="3">
        <v>42802</v>
      </c>
      <c r="B964" s="4">
        <v>153.24</v>
      </c>
    </row>
    <row r="965" spans="1:2" x14ac:dyDescent="0.2">
      <c r="A965" s="3">
        <v>42803</v>
      </c>
      <c r="B965" s="4">
        <v>152.91</v>
      </c>
    </row>
    <row r="966" spans="1:2" x14ac:dyDescent="0.2">
      <c r="A966" s="3">
        <v>42804</v>
      </c>
      <c r="B966" s="4">
        <v>152.56</v>
      </c>
    </row>
    <row r="967" spans="1:2" x14ac:dyDescent="0.2">
      <c r="A967" s="3">
        <v>42807</v>
      </c>
      <c r="B967" s="4">
        <v>152.52000000000001</v>
      </c>
    </row>
    <row r="968" spans="1:2" x14ac:dyDescent="0.2">
      <c r="A968" s="3">
        <v>42808</v>
      </c>
      <c r="B968" s="4">
        <v>152.63</v>
      </c>
    </row>
    <row r="969" spans="1:2" x14ac:dyDescent="0.2">
      <c r="A969" s="3">
        <v>42809</v>
      </c>
      <c r="B969" s="4">
        <v>152.94</v>
      </c>
    </row>
    <row r="970" spans="1:2" x14ac:dyDescent="0.2">
      <c r="A970" s="3">
        <v>42810</v>
      </c>
      <c r="B970" s="4">
        <v>152.55000000000001</v>
      </c>
    </row>
    <row r="971" spans="1:2" x14ac:dyDescent="0.2">
      <c r="A971" s="3">
        <v>42811</v>
      </c>
      <c r="B971" s="4">
        <v>152.59</v>
      </c>
    </row>
    <row r="972" spans="1:2" x14ac:dyDescent="0.2">
      <c r="A972" s="3">
        <v>42814</v>
      </c>
      <c r="B972" s="4">
        <v>152.65</v>
      </c>
    </row>
    <row r="973" spans="1:2" x14ac:dyDescent="0.2">
      <c r="A973" s="3">
        <v>42815</v>
      </c>
      <c r="B973" s="4">
        <v>152.57</v>
      </c>
    </row>
    <row r="974" spans="1:2" x14ac:dyDescent="0.2">
      <c r="A974" s="3">
        <v>42816</v>
      </c>
      <c r="B974" s="4">
        <v>152.99</v>
      </c>
    </row>
    <row r="975" spans="1:2" x14ac:dyDescent="0.2">
      <c r="A975" s="3">
        <v>42817</v>
      </c>
      <c r="B975" s="4">
        <v>152.86000000000001</v>
      </c>
    </row>
    <row r="976" spans="1:2" x14ac:dyDescent="0.2">
      <c r="A976" s="3">
        <v>42818</v>
      </c>
      <c r="B976" s="4">
        <v>153.12</v>
      </c>
    </row>
    <row r="977" spans="1:2" x14ac:dyDescent="0.2">
      <c r="A977" s="3">
        <v>42821</v>
      </c>
      <c r="B977" s="4">
        <v>153.12</v>
      </c>
    </row>
    <row r="978" spans="1:2" x14ac:dyDescent="0.2">
      <c r="A978" s="3">
        <v>42822</v>
      </c>
      <c r="B978" s="4">
        <v>153.22999999999999</v>
      </c>
    </row>
    <row r="979" spans="1:2" x14ac:dyDescent="0.2">
      <c r="A979" s="3">
        <v>42823</v>
      </c>
      <c r="B979" s="4">
        <v>153.52000000000001</v>
      </c>
    </row>
    <row r="980" spans="1:2" x14ac:dyDescent="0.2">
      <c r="A980" s="3">
        <v>42824</v>
      </c>
      <c r="B980" s="4">
        <v>153.44999999999999</v>
      </c>
    </row>
    <row r="981" spans="1:2" x14ac:dyDescent="0.2">
      <c r="A981" s="3">
        <v>42825</v>
      </c>
      <c r="B981" s="4">
        <v>153.4</v>
      </c>
    </row>
    <row r="982" spans="1:2" x14ac:dyDescent="0.2">
      <c r="A982" s="3">
        <v>42828</v>
      </c>
      <c r="B982" s="4">
        <v>153.71</v>
      </c>
    </row>
    <row r="983" spans="1:2" x14ac:dyDescent="0.2">
      <c r="A983" s="3">
        <v>42829</v>
      </c>
      <c r="B983" s="4">
        <v>153.91999999999999</v>
      </c>
    </row>
    <row r="984" spans="1:2" x14ac:dyDescent="0.2">
      <c r="A984" s="3">
        <v>42830</v>
      </c>
      <c r="B984" s="4">
        <v>153.94999999999999</v>
      </c>
    </row>
    <row r="985" spans="1:2" x14ac:dyDescent="0.2">
      <c r="A985" s="3">
        <v>42831</v>
      </c>
      <c r="B985" s="4">
        <v>153.97999999999999</v>
      </c>
    </row>
    <row r="986" spans="1:2" x14ac:dyDescent="0.2">
      <c r="A986" s="3">
        <v>42832</v>
      </c>
      <c r="B986" s="4">
        <v>154.19999999999999</v>
      </c>
    </row>
    <row r="987" spans="1:2" x14ac:dyDescent="0.2">
      <c r="A987" s="3">
        <v>42835</v>
      </c>
      <c r="B987" s="4">
        <v>154.22</v>
      </c>
    </row>
    <row r="988" spans="1:2" x14ac:dyDescent="0.2">
      <c r="A988" s="3">
        <v>42836</v>
      </c>
      <c r="B988" s="4">
        <v>154.04</v>
      </c>
    </row>
    <row r="989" spans="1:2" x14ac:dyDescent="0.2">
      <c r="A989" s="3">
        <v>42837</v>
      </c>
      <c r="B989" s="4">
        <v>154.02000000000001</v>
      </c>
    </row>
    <row r="990" spans="1:2" x14ac:dyDescent="0.2">
      <c r="A990" s="3">
        <v>42838</v>
      </c>
      <c r="B990" s="4">
        <v>154.04</v>
      </c>
    </row>
    <row r="991" spans="1:2" x14ac:dyDescent="0.2">
      <c r="A991" s="3">
        <v>42843</v>
      </c>
      <c r="B991" s="4">
        <v>154.35</v>
      </c>
    </row>
    <row r="992" spans="1:2" x14ac:dyDescent="0.2">
      <c r="A992" s="3">
        <v>42844</v>
      </c>
      <c r="B992" s="4">
        <v>154.04</v>
      </c>
    </row>
    <row r="993" spans="1:2" x14ac:dyDescent="0.2">
      <c r="A993" s="3">
        <v>42845</v>
      </c>
      <c r="B993" s="4">
        <v>153.80000000000001</v>
      </c>
    </row>
    <row r="994" spans="1:2" x14ac:dyDescent="0.2">
      <c r="A994" s="3">
        <v>42846</v>
      </c>
      <c r="B994" s="4">
        <v>153.69</v>
      </c>
    </row>
    <row r="995" spans="1:2" x14ac:dyDescent="0.2">
      <c r="A995" s="3">
        <v>42849</v>
      </c>
      <c r="B995" s="4">
        <v>153.88999999999999</v>
      </c>
    </row>
    <row r="996" spans="1:2" x14ac:dyDescent="0.2">
      <c r="A996" s="3">
        <v>42850</v>
      </c>
      <c r="B996" s="4">
        <v>153.49</v>
      </c>
    </row>
    <row r="997" spans="1:2" x14ac:dyDescent="0.2">
      <c r="A997" s="3">
        <v>42851</v>
      </c>
      <c r="B997" s="4">
        <v>153.56</v>
      </c>
    </row>
    <row r="998" spans="1:2" x14ac:dyDescent="0.2">
      <c r="A998" s="3">
        <v>42852</v>
      </c>
      <c r="B998" s="4">
        <v>154.06</v>
      </c>
    </row>
    <row r="999" spans="1:2" x14ac:dyDescent="0.2">
      <c r="A999" s="3">
        <v>42853</v>
      </c>
      <c r="B999" s="4">
        <v>153.91999999999999</v>
      </c>
    </row>
    <row r="1000" spans="1:2" x14ac:dyDescent="0.2">
      <c r="A1000" s="3">
        <v>42857</v>
      </c>
      <c r="B1000" s="4">
        <v>153.88999999999999</v>
      </c>
    </row>
    <row r="1001" spans="1:2" x14ac:dyDescent="0.2">
      <c r="A1001" s="3">
        <v>42858</v>
      </c>
      <c r="B1001" s="4">
        <v>154.02000000000001</v>
      </c>
    </row>
    <row r="1002" spans="1:2" x14ac:dyDescent="0.2">
      <c r="A1002" s="3">
        <v>42859</v>
      </c>
      <c r="B1002" s="4">
        <v>153.79</v>
      </c>
    </row>
    <row r="1003" spans="1:2" x14ac:dyDescent="0.2">
      <c r="A1003" s="3">
        <v>42860</v>
      </c>
      <c r="B1003" s="4">
        <v>153.78</v>
      </c>
    </row>
    <row r="1004" spans="1:2" x14ac:dyDescent="0.2">
      <c r="A1004" s="3">
        <v>42863</v>
      </c>
      <c r="B1004" s="4">
        <v>153.74</v>
      </c>
    </row>
    <row r="1005" spans="1:2" x14ac:dyDescent="0.2">
      <c r="A1005" s="3">
        <v>42864</v>
      </c>
      <c r="B1005" s="4">
        <v>153.6</v>
      </c>
    </row>
    <row r="1006" spans="1:2" x14ac:dyDescent="0.2">
      <c r="A1006" s="3">
        <v>42865</v>
      </c>
      <c r="B1006" s="4">
        <v>153.75</v>
      </c>
    </row>
    <row r="1007" spans="1:2" x14ac:dyDescent="0.2">
      <c r="A1007" s="3">
        <v>42866</v>
      </c>
      <c r="B1007" s="4">
        <v>153.59</v>
      </c>
    </row>
    <row r="1008" spans="1:2" x14ac:dyDescent="0.2">
      <c r="A1008" s="3">
        <v>42867</v>
      </c>
      <c r="B1008" s="4">
        <v>153.9</v>
      </c>
    </row>
    <row r="1009" spans="1:2" x14ac:dyDescent="0.2">
      <c r="A1009" s="3">
        <v>42870</v>
      </c>
      <c r="B1009" s="4">
        <v>153.63999999999999</v>
      </c>
    </row>
    <row r="1010" spans="1:2" x14ac:dyDescent="0.2">
      <c r="A1010" s="3">
        <v>42871</v>
      </c>
      <c r="B1010" s="4">
        <v>153.62</v>
      </c>
    </row>
    <row r="1011" spans="1:2" x14ac:dyDescent="0.2">
      <c r="A1011" s="3">
        <v>42872</v>
      </c>
      <c r="B1011" s="4">
        <v>154.21</v>
      </c>
    </row>
    <row r="1012" spans="1:2" x14ac:dyDescent="0.2">
      <c r="A1012" s="3">
        <v>42873</v>
      </c>
      <c r="B1012" s="4">
        <v>154.38999999999999</v>
      </c>
    </row>
    <row r="1013" spans="1:2" x14ac:dyDescent="0.2">
      <c r="A1013" s="3">
        <v>42874</v>
      </c>
      <c r="B1013" s="4">
        <v>154.26</v>
      </c>
    </row>
    <row r="1014" spans="1:2" x14ac:dyDescent="0.2">
      <c r="A1014" s="3">
        <v>42877</v>
      </c>
      <c r="B1014" s="4">
        <v>154.03</v>
      </c>
    </row>
    <row r="1015" spans="1:2" x14ac:dyDescent="0.2">
      <c r="A1015" s="3">
        <v>42878</v>
      </c>
      <c r="B1015" s="4">
        <v>154.01</v>
      </c>
    </row>
    <row r="1016" spans="1:2" x14ac:dyDescent="0.2">
      <c r="A1016" s="3">
        <v>42879</v>
      </c>
      <c r="B1016" s="4">
        <v>154.11000000000001</v>
      </c>
    </row>
    <row r="1017" spans="1:2" x14ac:dyDescent="0.2">
      <c r="A1017" s="3">
        <v>42880</v>
      </c>
      <c r="B1017" s="4" t="e">
        <v>#VALUE!</v>
      </c>
    </row>
    <row r="1018" spans="1:2" x14ac:dyDescent="0.2">
      <c r="A1018" s="3">
        <v>42881</v>
      </c>
      <c r="B1018" s="4">
        <v>154.77000000000001</v>
      </c>
    </row>
    <row r="1019" spans="1:2" x14ac:dyDescent="0.2">
      <c r="A1019" s="3">
        <v>42884</v>
      </c>
      <c r="B1019" s="4">
        <v>154.84</v>
      </c>
    </row>
    <row r="1020" spans="1:2" x14ac:dyDescent="0.2">
      <c r="A1020" s="3">
        <v>42885</v>
      </c>
      <c r="B1020" s="4">
        <v>154.85</v>
      </c>
    </row>
    <row r="1021" spans="1:2" x14ac:dyDescent="0.2">
      <c r="A1021" s="3">
        <v>42886</v>
      </c>
      <c r="B1021" s="4">
        <v>154.80000000000001</v>
      </c>
    </row>
    <row r="1022" spans="1:2" x14ac:dyDescent="0.2">
      <c r="A1022" s="3">
        <v>42887</v>
      </c>
      <c r="B1022" s="4">
        <v>154.69</v>
      </c>
    </row>
    <row r="1023" spans="1:2" x14ac:dyDescent="0.2">
      <c r="A1023" s="3">
        <v>42888</v>
      </c>
      <c r="B1023" s="4">
        <v>154.87</v>
      </c>
    </row>
    <row r="1024" spans="1:2" x14ac:dyDescent="0.2">
      <c r="A1024" s="3">
        <v>42891</v>
      </c>
      <c r="B1024" s="4" t="e">
        <v>#VALUE!</v>
      </c>
    </row>
    <row r="1025" spans="1:2" x14ac:dyDescent="0.2">
      <c r="A1025" s="3">
        <v>42892</v>
      </c>
      <c r="B1025" s="4">
        <v>155.12</v>
      </c>
    </row>
    <row r="1026" spans="1:2" x14ac:dyDescent="0.2">
      <c r="A1026" s="3">
        <v>42893</v>
      </c>
      <c r="B1026" s="4">
        <v>154.88999999999999</v>
      </c>
    </row>
    <row r="1027" spans="1:2" x14ac:dyDescent="0.2">
      <c r="A1027" s="3">
        <v>42894</v>
      </c>
      <c r="B1027" s="4">
        <v>155.30000000000001</v>
      </c>
    </row>
    <row r="1028" spans="1:2" x14ac:dyDescent="0.2">
      <c r="A1028" s="3">
        <v>42895</v>
      </c>
      <c r="B1028" s="4">
        <v>155.41999999999999</v>
      </c>
    </row>
    <row r="1029" spans="1:2" x14ac:dyDescent="0.2">
      <c r="A1029" s="3">
        <v>42898</v>
      </c>
      <c r="B1029" s="4">
        <v>155.68</v>
      </c>
    </row>
    <row r="1030" spans="1:2" x14ac:dyDescent="0.2">
      <c r="A1030" s="3">
        <v>42899</v>
      </c>
      <c r="B1030" s="4">
        <v>155.68</v>
      </c>
    </row>
    <row r="1031" spans="1:2" x14ac:dyDescent="0.2">
      <c r="A1031" s="3">
        <v>42900</v>
      </c>
      <c r="B1031" s="4">
        <v>156.06</v>
      </c>
    </row>
    <row r="1032" spans="1:2" x14ac:dyDescent="0.2">
      <c r="A1032" s="3">
        <v>42901</v>
      </c>
      <c r="B1032" s="4">
        <v>155.28</v>
      </c>
    </row>
    <row r="1033" spans="1:2" x14ac:dyDescent="0.2">
      <c r="A1033" s="3">
        <v>42902</v>
      </c>
      <c r="B1033" s="4">
        <v>155.26</v>
      </c>
    </row>
    <row r="1034" spans="1:2" x14ac:dyDescent="0.2">
      <c r="A1034" s="3">
        <v>42905</v>
      </c>
      <c r="B1034" s="4">
        <v>155.37</v>
      </c>
    </row>
    <row r="1035" spans="1:2" x14ac:dyDescent="0.2">
      <c r="A1035" s="3">
        <v>42906</v>
      </c>
      <c r="B1035" s="4">
        <v>155.66999999999999</v>
      </c>
    </row>
    <row r="1036" spans="1:2" x14ac:dyDescent="0.2">
      <c r="A1036" s="3">
        <v>42907</v>
      </c>
      <c r="B1036" s="4">
        <v>155.72</v>
      </c>
    </row>
    <row r="1037" spans="1:2" x14ac:dyDescent="0.2">
      <c r="A1037" s="3">
        <v>42908</v>
      </c>
      <c r="B1037" s="4">
        <v>155.79</v>
      </c>
    </row>
    <row r="1038" spans="1:2" x14ac:dyDescent="0.2">
      <c r="A1038" s="3">
        <v>42909</v>
      </c>
      <c r="B1038" s="4" t="e">
        <v>#VALUE!</v>
      </c>
    </row>
    <row r="1039" spans="1:2" x14ac:dyDescent="0.2">
      <c r="A1039" s="3">
        <v>42912</v>
      </c>
      <c r="B1039" s="4">
        <v>155.82</v>
      </c>
    </row>
    <row r="1040" spans="1:2" x14ac:dyDescent="0.2">
      <c r="A1040" s="3">
        <v>42913</v>
      </c>
      <c r="B1040" s="4">
        <v>154.56</v>
      </c>
    </row>
    <row r="1041" spans="1:2" x14ac:dyDescent="0.2">
      <c r="A1041" s="3">
        <v>42914</v>
      </c>
      <c r="B1041" s="4">
        <v>154.81</v>
      </c>
    </row>
    <row r="1042" spans="1:2" x14ac:dyDescent="0.2">
      <c r="A1042" s="3">
        <v>42915</v>
      </c>
      <c r="B1042" s="4">
        <v>153.9</v>
      </c>
    </row>
    <row r="1043" spans="1:2" x14ac:dyDescent="0.2">
      <c r="A1043" s="3">
        <v>42916</v>
      </c>
      <c r="B1043" s="4">
        <v>153.77000000000001</v>
      </c>
    </row>
    <row r="1044" spans="1:2" x14ac:dyDescent="0.2">
      <c r="A1044" s="3">
        <v>42919</v>
      </c>
      <c r="B1044" s="4">
        <v>153.78</v>
      </c>
    </row>
    <row r="1045" spans="1:2" x14ac:dyDescent="0.2">
      <c r="A1045" s="3">
        <v>42920</v>
      </c>
      <c r="B1045" s="4">
        <v>153.80000000000001</v>
      </c>
    </row>
    <row r="1046" spans="1:2" x14ac:dyDescent="0.2">
      <c r="A1046" s="3">
        <v>42921</v>
      </c>
      <c r="B1046" s="4">
        <v>153.79</v>
      </c>
    </row>
    <row r="1047" spans="1:2" x14ac:dyDescent="0.2">
      <c r="A1047" s="3">
        <v>42922</v>
      </c>
      <c r="B1047" s="4">
        <v>152.91</v>
      </c>
    </row>
    <row r="1048" spans="1:2" x14ac:dyDescent="0.2">
      <c r="A1048" s="3">
        <v>42923</v>
      </c>
      <c r="B1048" s="4">
        <v>152.69999999999999</v>
      </c>
    </row>
    <row r="1049" spans="1:2" x14ac:dyDescent="0.2">
      <c r="A1049" s="3">
        <v>42926</v>
      </c>
      <c r="B1049" s="4">
        <v>153.12</v>
      </c>
    </row>
    <row r="1050" spans="1:2" x14ac:dyDescent="0.2">
      <c r="A1050" s="3">
        <v>42927</v>
      </c>
      <c r="B1050" s="4">
        <v>152.96</v>
      </c>
    </row>
    <row r="1051" spans="1:2" x14ac:dyDescent="0.2">
      <c r="A1051" s="3">
        <v>42928</v>
      </c>
      <c r="B1051" s="4">
        <v>153.47</v>
      </c>
    </row>
    <row r="1052" spans="1:2" x14ac:dyDescent="0.2">
      <c r="A1052" s="3">
        <v>42929</v>
      </c>
      <c r="B1052" s="4">
        <v>153.21</v>
      </c>
    </row>
    <row r="1053" spans="1:2" x14ac:dyDescent="0.2">
      <c r="A1053" s="3">
        <v>42930</v>
      </c>
      <c r="B1053" s="4">
        <v>153.41</v>
      </c>
    </row>
    <row r="1054" spans="1:2" x14ac:dyDescent="0.2">
      <c r="A1054" s="3">
        <v>42933</v>
      </c>
      <c r="B1054" s="4">
        <v>153.69</v>
      </c>
    </row>
    <row r="1055" spans="1:2" x14ac:dyDescent="0.2">
      <c r="A1055" s="3">
        <v>42934</v>
      </c>
      <c r="B1055" s="4">
        <v>154.01</v>
      </c>
    </row>
    <row r="1056" spans="1:2" x14ac:dyDescent="0.2">
      <c r="A1056" s="3">
        <v>42935</v>
      </c>
      <c r="B1056" s="4">
        <v>154.15</v>
      </c>
    </row>
    <row r="1057" spans="1:2" x14ac:dyDescent="0.2">
      <c r="A1057" s="3">
        <v>42936</v>
      </c>
      <c r="B1057" s="4">
        <v>154.43</v>
      </c>
    </row>
    <row r="1058" spans="1:2" x14ac:dyDescent="0.2">
      <c r="A1058" s="3">
        <v>42937</v>
      </c>
      <c r="B1058" s="4">
        <v>154.65</v>
      </c>
    </row>
    <row r="1059" spans="1:2" x14ac:dyDescent="0.2">
      <c r="A1059" s="3">
        <v>42940</v>
      </c>
      <c r="B1059" s="4">
        <v>154.69</v>
      </c>
    </row>
    <row r="1060" spans="1:2" x14ac:dyDescent="0.2">
      <c r="A1060" s="3">
        <v>42941</v>
      </c>
      <c r="B1060" s="4">
        <v>154.13</v>
      </c>
    </row>
    <row r="1061" spans="1:2" x14ac:dyDescent="0.2">
      <c r="A1061" s="3">
        <v>42942</v>
      </c>
      <c r="B1061" s="4">
        <v>154.22</v>
      </c>
    </row>
    <row r="1062" spans="1:2" x14ac:dyDescent="0.2">
      <c r="A1062" s="3">
        <v>42943</v>
      </c>
      <c r="B1062" s="4">
        <v>154.47999999999999</v>
      </c>
    </row>
    <row r="1063" spans="1:2" x14ac:dyDescent="0.2">
      <c r="A1063" s="3">
        <v>42944</v>
      </c>
      <c r="B1063" s="4">
        <v>154.4</v>
      </c>
    </row>
    <row r="1064" spans="1:2" x14ac:dyDescent="0.2">
      <c r="A1064" s="3">
        <v>42947</v>
      </c>
      <c r="B1064" s="4">
        <v>154.57</v>
      </c>
    </row>
    <row r="1065" spans="1:2" x14ac:dyDescent="0.2">
      <c r="A1065" s="3">
        <v>42948</v>
      </c>
      <c r="B1065" s="4">
        <v>155.26</v>
      </c>
    </row>
    <row r="1066" spans="1:2" x14ac:dyDescent="0.2">
      <c r="A1066" s="3">
        <v>42949</v>
      </c>
      <c r="B1066" s="4">
        <v>155.30000000000001</v>
      </c>
    </row>
    <row r="1067" spans="1:2" x14ac:dyDescent="0.2">
      <c r="A1067" s="3">
        <v>42950</v>
      </c>
      <c r="B1067" s="4">
        <v>155.58000000000001</v>
      </c>
    </row>
    <row r="1068" spans="1:2" x14ac:dyDescent="0.2">
      <c r="A1068" s="3">
        <v>42951</v>
      </c>
      <c r="B1068" s="4">
        <v>155.38999999999999</v>
      </c>
    </row>
    <row r="1069" spans="1:2" x14ac:dyDescent="0.2">
      <c r="A1069" s="3">
        <v>42954</v>
      </c>
      <c r="B1069" s="4">
        <v>155.56</v>
      </c>
    </row>
    <row r="1070" spans="1:2" x14ac:dyDescent="0.2">
      <c r="A1070" s="3">
        <v>42955</v>
      </c>
      <c r="B1070" s="4">
        <v>155.38</v>
      </c>
    </row>
    <row r="1071" spans="1:2" x14ac:dyDescent="0.2">
      <c r="A1071" s="3">
        <v>42956</v>
      </c>
      <c r="B1071" s="4">
        <v>155.71</v>
      </c>
    </row>
    <row r="1072" spans="1:2" x14ac:dyDescent="0.2">
      <c r="A1072" s="3">
        <v>42957</v>
      </c>
      <c r="B1072" s="4">
        <v>155.71</v>
      </c>
    </row>
    <row r="1073" spans="1:2" x14ac:dyDescent="0.2">
      <c r="A1073" s="3">
        <v>42958</v>
      </c>
      <c r="B1073" s="4">
        <v>155.91999999999999</v>
      </c>
    </row>
    <row r="1074" spans="1:2" x14ac:dyDescent="0.2">
      <c r="A1074" s="3">
        <v>42961</v>
      </c>
      <c r="B1074" s="4">
        <v>155.83000000000001</v>
      </c>
    </row>
    <row r="1075" spans="1:2" x14ac:dyDescent="0.2">
      <c r="A1075" s="3">
        <v>42962</v>
      </c>
      <c r="B1075" s="4" t="e">
        <v>#VALUE!</v>
      </c>
    </row>
    <row r="1076" spans="1:2" x14ac:dyDescent="0.2">
      <c r="A1076" s="3">
        <v>42963</v>
      </c>
      <c r="B1076" s="4">
        <v>155.51</v>
      </c>
    </row>
    <row r="1077" spans="1:2" x14ac:dyDescent="0.2">
      <c r="A1077" s="3">
        <v>42964</v>
      </c>
      <c r="B1077" s="4">
        <v>155.69</v>
      </c>
    </row>
    <row r="1078" spans="1:2" x14ac:dyDescent="0.2">
      <c r="A1078" s="3">
        <v>42965</v>
      </c>
      <c r="B1078" s="4">
        <v>155.75</v>
      </c>
    </row>
    <row r="1079" spans="1:2" x14ac:dyDescent="0.2">
      <c r="A1079" s="3">
        <v>42968</v>
      </c>
      <c r="B1079" s="4">
        <v>155.87</v>
      </c>
    </row>
    <row r="1080" spans="1:2" x14ac:dyDescent="0.2">
      <c r="A1080" s="3">
        <v>42969</v>
      </c>
      <c r="B1080" s="4">
        <v>155.66999999999999</v>
      </c>
    </row>
    <row r="1081" spans="1:2" x14ac:dyDescent="0.2">
      <c r="A1081" s="3">
        <v>42970</v>
      </c>
      <c r="B1081" s="4">
        <v>155.77000000000001</v>
      </c>
    </row>
    <row r="1082" spans="1:2" x14ac:dyDescent="0.2">
      <c r="A1082" s="3">
        <v>42971</v>
      </c>
      <c r="B1082" s="4">
        <v>155.78</v>
      </c>
    </row>
    <row r="1083" spans="1:2" x14ac:dyDescent="0.2">
      <c r="A1083" s="3">
        <v>42972</v>
      </c>
      <c r="B1083" s="4">
        <v>155.76</v>
      </c>
    </row>
    <row r="1084" spans="1:2" x14ac:dyDescent="0.2">
      <c r="A1084" s="3">
        <v>42975</v>
      </c>
      <c r="B1084" s="4">
        <v>155.85</v>
      </c>
    </row>
    <row r="1085" spans="1:2" x14ac:dyDescent="0.2">
      <c r="A1085" s="3">
        <v>42976</v>
      </c>
      <c r="B1085" s="4">
        <v>156.18</v>
      </c>
    </row>
    <row r="1086" spans="1:2" x14ac:dyDescent="0.2">
      <c r="A1086" s="3">
        <v>42977</v>
      </c>
      <c r="B1086" s="4">
        <v>156.05000000000001</v>
      </c>
    </row>
    <row r="1087" spans="1:2" x14ac:dyDescent="0.2">
      <c r="A1087" s="3">
        <v>42978</v>
      </c>
      <c r="B1087" s="4">
        <v>156.16999999999999</v>
      </c>
    </row>
    <row r="1088" spans="1:2" x14ac:dyDescent="0.2">
      <c r="A1088" s="3">
        <v>42979</v>
      </c>
      <c r="B1088" s="4">
        <v>155.91999999999999</v>
      </c>
    </row>
    <row r="1089" spans="1:2" x14ac:dyDescent="0.2">
      <c r="A1089" s="3">
        <v>42982</v>
      </c>
      <c r="B1089" s="4">
        <v>156.1</v>
      </c>
    </row>
    <row r="1090" spans="1:2" x14ac:dyDescent="0.2">
      <c r="A1090" s="3">
        <v>42983</v>
      </c>
      <c r="B1090" s="4">
        <v>156.43</v>
      </c>
    </row>
    <row r="1091" spans="1:2" x14ac:dyDescent="0.2">
      <c r="A1091" s="3">
        <v>42984</v>
      </c>
      <c r="B1091" s="4">
        <v>156.24</v>
      </c>
    </row>
    <row r="1092" spans="1:2" x14ac:dyDescent="0.2">
      <c r="A1092" s="3">
        <v>42985</v>
      </c>
      <c r="B1092" s="4">
        <v>156.78</v>
      </c>
    </row>
    <row r="1093" spans="1:2" x14ac:dyDescent="0.2">
      <c r="A1093" s="3">
        <v>42986</v>
      </c>
      <c r="B1093" s="4">
        <v>156.6</v>
      </c>
    </row>
    <row r="1094" spans="1:2" x14ac:dyDescent="0.2">
      <c r="A1094" s="3">
        <v>42989</v>
      </c>
      <c r="B1094" s="4">
        <v>156.47</v>
      </c>
    </row>
    <row r="1095" spans="1:2" x14ac:dyDescent="0.2">
      <c r="A1095" s="3">
        <v>42990</v>
      </c>
      <c r="B1095" s="4">
        <v>155.97999999999999</v>
      </c>
    </row>
    <row r="1096" spans="1:2" x14ac:dyDescent="0.2">
      <c r="A1096" s="3">
        <v>42991</v>
      </c>
      <c r="B1096" s="4">
        <v>156.05000000000001</v>
      </c>
    </row>
    <row r="1097" spans="1:2" x14ac:dyDescent="0.2">
      <c r="A1097" s="3">
        <v>42992</v>
      </c>
      <c r="B1097" s="4">
        <v>155.91999999999999</v>
      </c>
    </row>
    <row r="1098" spans="1:2" x14ac:dyDescent="0.2">
      <c r="A1098" s="3">
        <v>42993</v>
      </c>
      <c r="B1098" s="4">
        <v>155.82</v>
      </c>
    </row>
    <row r="1099" spans="1:2" x14ac:dyDescent="0.2">
      <c r="A1099" s="3">
        <v>42996</v>
      </c>
      <c r="B1099" s="4">
        <v>155.79</v>
      </c>
    </row>
    <row r="1100" spans="1:2" x14ac:dyDescent="0.2">
      <c r="A1100" s="3">
        <v>42997</v>
      </c>
      <c r="B1100" s="4">
        <v>155.91999999999999</v>
      </c>
    </row>
    <row r="1101" spans="1:2" x14ac:dyDescent="0.2">
      <c r="A1101" s="3">
        <v>42998</v>
      </c>
      <c r="B1101" s="4">
        <v>155.94999999999999</v>
      </c>
    </row>
    <row r="1102" spans="1:2" x14ac:dyDescent="0.2">
      <c r="A1102" s="3">
        <v>42999</v>
      </c>
      <c r="B1102" s="4">
        <v>155.79</v>
      </c>
    </row>
    <row r="1103" spans="1:2" x14ac:dyDescent="0.2">
      <c r="A1103" s="3">
        <v>43000</v>
      </c>
      <c r="B1103" s="4">
        <v>155.85</v>
      </c>
    </row>
    <row r="1104" spans="1:2" x14ac:dyDescent="0.2">
      <c r="A1104" s="3">
        <v>43003</v>
      </c>
      <c r="B1104" s="4">
        <v>156.11000000000001</v>
      </c>
    </row>
    <row r="1105" spans="1:2" x14ac:dyDescent="0.2">
      <c r="A1105" s="3">
        <v>43004</v>
      </c>
      <c r="B1105" s="4">
        <v>156.07</v>
      </c>
    </row>
    <row r="1106" spans="1:2" x14ac:dyDescent="0.2">
      <c r="A1106" s="3">
        <v>43005</v>
      </c>
      <c r="B1106" s="4">
        <v>155.71</v>
      </c>
    </row>
    <row r="1107" spans="1:2" x14ac:dyDescent="0.2">
      <c r="A1107" s="3">
        <v>43006</v>
      </c>
      <c r="B1107" s="4">
        <v>155.74</v>
      </c>
    </row>
    <row r="1108" spans="1:2" x14ac:dyDescent="0.2">
      <c r="A1108" s="3">
        <v>43007</v>
      </c>
      <c r="B1108" s="4">
        <v>155.94</v>
      </c>
    </row>
    <row r="1109" spans="1:2" x14ac:dyDescent="0.2">
      <c r="A1109" s="3">
        <v>43010</v>
      </c>
      <c r="B1109" s="4">
        <v>155.88999999999999</v>
      </c>
    </row>
    <row r="1110" spans="1:2" x14ac:dyDescent="0.2">
      <c r="A1110" s="3">
        <v>43011</v>
      </c>
      <c r="B1110" s="4">
        <v>155.80000000000001</v>
      </c>
    </row>
    <row r="1111" spans="1:2" x14ac:dyDescent="0.2">
      <c r="A1111" s="3">
        <v>43012</v>
      </c>
      <c r="B1111" s="4">
        <v>155.69999999999999</v>
      </c>
    </row>
    <row r="1112" spans="1:2" x14ac:dyDescent="0.2">
      <c r="A1112" s="3">
        <v>43013</v>
      </c>
      <c r="B1112" s="4">
        <v>155.9</v>
      </c>
    </row>
    <row r="1113" spans="1:2" x14ac:dyDescent="0.2">
      <c r="A1113" s="3">
        <v>43014</v>
      </c>
      <c r="B1113" s="4">
        <v>155.88999999999999</v>
      </c>
    </row>
    <row r="1114" spans="1:2" x14ac:dyDescent="0.2">
      <c r="A1114" s="3">
        <v>43017</v>
      </c>
      <c r="B1114" s="4">
        <v>156.13</v>
      </c>
    </row>
    <row r="1115" spans="1:2" x14ac:dyDescent="0.2">
      <c r="A1115" s="3">
        <v>43018</v>
      </c>
      <c r="B1115" s="4">
        <v>156.12</v>
      </c>
    </row>
    <row r="1116" spans="1:2" x14ac:dyDescent="0.2">
      <c r="A1116" s="3">
        <v>43019</v>
      </c>
      <c r="B1116" s="4">
        <v>156.12</v>
      </c>
    </row>
    <row r="1117" spans="1:2" x14ac:dyDescent="0.2">
      <c r="A1117" s="3">
        <v>43020</v>
      </c>
      <c r="B1117" s="4">
        <v>156.38</v>
      </c>
    </row>
    <row r="1118" spans="1:2" x14ac:dyDescent="0.2">
      <c r="A1118" s="3">
        <v>43021</v>
      </c>
      <c r="B1118" s="4">
        <v>156.71</v>
      </c>
    </row>
    <row r="1119" spans="1:2" x14ac:dyDescent="0.2">
      <c r="A1119" s="3">
        <v>43024</v>
      </c>
      <c r="B1119" s="4">
        <v>157.07</v>
      </c>
    </row>
    <row r="1120" spans="1:2" x14ac:dyDescent="0.2">
      <c r="A1120" s="3">
        <v>43025</v>
      </c>
      <c r="B1120" s="4">
        <v>157.19999999999999</v>
      </c>
    </row>
    <row r="1121" spans="1:2" x14ac:dyDescent="0.2">
      <c r="A1121" s="3">
        <v>43026</v>
      </c>
      <c r="B1121" s="4">
        <v>156.94</v>
      </c>
    </row>
    <row r="1122" spans="1:2" x14ac:dyDescent="0.2">
      <c r="A1122" s="3">
        <v>43027</v>
      </c>
      <c r="B1122" s="4">
        <v>156.94</v>
      </c>
    </row>
    <row r="1123" spans="1:2" x14ac:dyDescent="0.2">
      <c r="A1123" s="3">
        <v>43028</v>
      </c>
      <c r="B1123" s="4">
        <v>156.54</v>
      </c>
    </row>
    <row r="1124" spans="1:2" x14ac:dyDescent="0.2">
      <c r="A1124" s="3">
        <v>43031</v>
      </c>
      <c r="B1124" s="4">
        <v>156.87</v>
      </c>
    </row>
    <row r="1125" spans="1:2" x14ac:dyDescent="0.2">
      <c r="A1125" s="3">
        <v>43032</v>
      </c>
      <c r="B1125" s="4">
        <v>156.51</v>
      </c>
    </row>
    <row r="1126" spans="1:2" x14ac:dyDescent="0.2">
      <c r="A1126" s="3">
        <v>43033</v>
      </c>
      <c r="B1126" s="4">
        <v>156.51</v>
      </c>
    </row>
    <row r="1127" spans="1:2" x14ac:dyDescent="0.2">
      <c r="A1127" s="3">
        <v>43034</v>
      </c>
      <c r="B1127" s="4">
        <v>157.08000000000001</v>
      </c>
    </row>
    <row r="1128" spans="1:2" x14ac:dyDescent="0.2">
      <c r="A1128" s="3">
        <v>43035</v>
      </c>
      <c r="B1128" s="4">
        <v>157.22</v>
      </c>
    </row>
    <row r="1129" spans="1:2" x14ac:dyDescent="0.2">
      <c r="A1129" s="3">
        <v>43038</v>
      </c>
      <c r="B1129" s="4">
        <v>157.6</v>
      </c>
    </row>
    <row r="1130" spans="1:2" x14ac:dyDescent="0.2">
      <c r="A1130" s="3">
        <v>43039</v>
      </c>
      <c r="B1130" s="4">
        <v>157.80000000000001</v>
      </c>
    </row>
    <row r="1131" spans="1:2" x14ac:dyDescent="0.2">
      <c r="A1131" s="3">
        <v>43040</v>
      </c>
      <c r="B1131" s="4" t="e">
        <v>#VALUE!</v>
      </c>
    </row>
    <row r="1132" spans="1:2" x14ac:dyDescent="0.2">
      <c r="A1132" s="3">
        <v>43041</v>
      </c>
      <c r="B1132" s="4">
        <v>157.88999999999999</v>
      </c>
    </row>
    <row r="1133" spans="1:2" x14ac:dyDescent="0.2">
      <c r="A1133" s="3">
        <v>43042</v>
      </c>
      <c r="B1133" s="4">
        <v>157.97</v>
      </c>
    </row>
    <row r="1134" spans="1:2" x14ac:dyDescent="0.2">
      <c r="A1134" s="3">
        <v>43045</v>
      </c>
      <c r="B1134" s="4">
        <v>158.16</v>
      </c>
    </row>
    <row r="1135" spans="1:2" x14ac:dyDescent="0.2">
      <c r="A1135" s="3">
        <v>43046</v>
      </c>
      <c r="B1135" s="4">
        <v>158.46</v>
      </c>
    </row>
    <row r="1136" spans="1:2" x14ac:dyDescent="0.2">
      <c r="A1136" s="3">
        <v>43047</v>
      </c>
      <c r="B1136" s="4">
        <v>158.24</v>
      </c>
    </row>
    <row r="1137" spans="1:2" x14ac:dyDescent="0.2">
      <c r="A1137" s="3">
        <v>43048</v>
      </c>
      <c r="B1137" s="4">
        <v>157.69999999999999</v>
      </c>
    </row>
    <row r="1138" spans="1:2" x14ac:dyDescent="0.2">
      <c r="A1138" s="3">
        <v>43049</v>
      </c>
      <c r="B1138" s="4">
        <v>157.4</v>
      </c>
    </row>
    <row r="1139" spans="1:2" x14ac:dyDescent="0.2">
      <c r="A1139" s="3">
        <v>43052</v>
      </c>
      <c r="B1139" s="4">
        <v>157.44</v>
      </c>
    </row>
    <row r="1140" spans="1:2" x14ac:dyDescent="0.2">
      <c r="A1140" s="3">
        <v>43053</v>
      </c>
      <c r="B1140" s="4">
        <v>157.54</v>
      </c>
    </row>
    <row r="1141" spans="1:2" x14ac:dyDescent="0.2">
      <c r="A1141" s="3">
        <v>43054</v>
      </c>
      <c r="B1141" s="4">
        <v>157.61000000000001</v>
      </c>
    </row>
    <row r="1142" spans="1:2" x14ac:dyDescent="0.2">
      <c r="A1142" s="3">
        <v>43055</v>
      </c>
      <c r="B1142" s="4">
        <v>157.62</v>
      </c>
    </row>
    <row r="1143" spans="1:2" x14ac:dyDescent="0.2">
      <c r="A1143" s="3">
        <v>43056</v>
      </c>
      <c r="B1143" s="4">
        <v>157.79</v>
      </c>
    </row>
    <row r="1144" spans="1:2" x14ac:dyDescent="0.2">
      <c r="A1144" s="3">
        <v>43059</v>
      </c>
      <c r="B1144" s="4">
        <v>157.96</v>
      </c>
    </row>
    <row r="1145" spans="1:2" x14ac:dyDescent="0.2">
      <c r="A1145" s="3">
        <v>43060</v>
      </c>
      <c r="B1145" s="4">
        <v>158.28</v>
      </c>
    </row>
    <row r="1146" spans="1:2" x14ac:dyDescent="0.2">
      <c r="A1146" s="3">
        <v>43061</v>
      </c>
      <c r="B1146" s="4">
        <v>158.38999999999999</v>
      </c>
    </row>
    <row r="1147" spans="1:2" x14ac:dyDescent="0.2">
      <c r="A1147" s="3">
        <v>43062</v>
      </c>
      <c r="B1147" s="4">
        <v>158.32</v>
      </c>
    </row>
    <row r="1148" spans="1:2" x14ac:dyDescent="0.2">
      <c r="A1148" s="3">
        <v>43063</v>
      </c>
      <c r="B1148" s="4">
        <v>158.13999999999999</v>
      </c>
    </row>
    <row r="1149" spans="1:2" x14ac:dyDescent="0.2">
      <c r="A1149" s="3">
        <v>43066</v>
      </c>
      <c r="B1149" s="4">
        <v>158.38</v>
      </c>
    </row>
    <row r="1150" spans="1:2" x14ac:dyDescent="0.2">
      <c r="A1150" s="3">
        <v>43067</v>
      </c>
      <c r="B1150" s="4">
        <v>158.43</v>
      </c>
    </row>
    <row r="1151" spans="1:2" x14ac:dyDescent="0.2">
      <c r="A1151" s="3">
        <v>43068</v>
      </c>
      <c r="B1151" s="4">
        <v>158.09</v>
      </c>
    </row>
    <row r="1152" spans="1:2" x14ac:dyDescent="0.2">
      <c r="A1152" s="3">
        <v>43069</v>
      </c>
      <c r="B1152" s="4">
        <v>158.41999999999999</v>
      </c>
    </row>
    <row r="1153" spans="1:2" x14ac:dyDescent="0.2">
      <c r="A1153" s="3">
        <v>43070</v>
      </c>
      <c r="B1153" s="4">
        <v>159.03</v>
      </c>
    </row>
    <row r="1154" spans="1:2" x14ac:dyDescent="0.2">
      <c r="A1154" s="3">
        <v>43073</v>
      </c>
      <c r="B1154" s="4">
        <v>158.80000000000001</v>
      </c>
    </row>
    <row r="1155" spans="1:2" x14ac:dyDescent="0.2">
      <c r="A1155" s="3">
        <v>43074</v>
      </c>
      <c r="B1155" s="4">
        <v>159.05000000000001</v>
      </c>
    </row>
    <row r="1156" spans="1:2" x14ac:dyDescent="0.2">
      <c r="A1156" s="3">
        <v>43075</v>
      </c>
      <c r="B1156" s="4">
        <v>159.16999999999999</v>
      </c>
    </row>
    <row r="1157" spans="1:2" x14ac:dyDescent="0.2">
      <c r="A1157" s="3">
        <v>43076</v>
      </c>
      <c r="B1157" s="4">
        <v>159.27000000000001</v>
      </c>
    </row>
    <row r="1158" spans="1:2" x14ac:dyDescent="0.2">
      <c r="A1158" s="3">
        <v>43077</v>
      </c>
      <c r="B1158" s="4">
        <v>159.21</v>
      </c>
    </row>
    <row r="1159" spans="1:2" x14ac:dyDescent="0.2">
      <c r="A1159" s="3">
        <v>43080</v>
      </c>
      <c r="B1159" s="4">
        <v>159.30000000000001</v>
      </c>
    </row>
    <row r="1160" spans="1:2" x14ac:dyDescent="0.2">
      <c r="A1160" s="3">
        <v>43081</v>
      </c>
      <c r="B1160" s="4">
        <v>159</v>
      </c>
    </row>
    <row r="1161" spans="1:2" x14ac:dyDescent="0.2">
      <c r="A1161" s="3">
        <v>43082</v>
      </c>
      <c r="B1161" s="4">
        <v>158.72999999999999</v>
      </c>
    </row>
    <row r="1162" spans="1:2" x14ac:dyDescent="0.2">
      <c r="A1162" s="3">
        <v>43083</v>
      </c>
      <c r="B1162" s="4">
        <v>158.84</v>
      </c>
    </row>
    <row r="1163" spans="1:2" x14ac:dyDescent="0.2">
      <c r="A1163" s="3">
        <v>43084</v>
      </c>
      <c r="B1163" s="4">
        <v>158.91</v>
      </c>
    </row>
    <row r="1164" spans="1:2" x14ac:dyDescent="0.2">
      <c r="A1164" s="3">
        <v>43087</v>
      </c>
      <c r="B1164" s="4">
        <v>158.94</v>
      </c>
    </row>
    <row r="1165" spans="1:2" x14ac:dyDescent="0.2">
      <c r="A1165" s="3">
        <v>43088</v>
      </c>
      <c r="B1165" s="4">
        <v>158.16</v>
      </c>
    </row>
    <row r="1166" spans="1:2" x14ac:dyDescent="0.2">
      <c r="A1166" s="3">
        <v>43089</v>
      </c>
      <c r="B1166" s="4">
        <v>157.94</v>
      </c>
    </row>
    <row r="1167" spans="1:2" x14ac:dyDescent="0.2">
      <c r="A1167" s="3">
        <v>43090</v>
      </c>
      <c r="B1167" s="4">
        <v>157.93</v>
      </c>
    </row>
    <row r="1168" spans="1:2" x14ac:dyDescent="0.2">
      <c r="A1168" s="3">
        <v>43091</v>
      </c>
      <c r="B1168" s="4">
        <v>157.87</v>
      </c>
    </row>
    <row r="1169" spans="1:2" x14ac:dyDescent="0.2">
      <c r="A1169" s="3">
        <v>43096</v>
      </c>
      <c r="B1169" s="4">
        <v>158.05000000000001</v>
      </c>
    </row>
    <row r="1170" spans="1:2" x14ac:dyDescent="0.2">
      <c r="A1170" s="3">
        <v>43097</v>
      </c>
      <c r="B1170" s="4">
        <v>157.57</v>
      </c>
    </row>
    <row r="1171" spans="1:2" x14ac:dyDescent="0.2">
      <c r="A1171" s="3">
        <v>43098</v>
      </c>
      <c r="B1171" s="4">
        <v>157.33000000000001</v>
      </c>
    </row>
    <row r="1172" spans="1:2" x14ac:dyDescent="0.2">
      <c r="A1172" s="3">
        <v>43102</v>
      </c>
      <c r="B1172" s="4">
        <v>156.83000000000001</v>
      </c>
    </row>
    <row r="1173" spans="1:2" x14ac:dyDescent="0.2">
      <c r="A1173" s="3">
        <v>43103</v>
      </c>
      <c r="B1173" s="4">
        <v>157.22999999999999</v>
      </c>
    </row>
    <row r="1174" spans="1:2" x14ac:dyDescent="0.2">
      <c r="A1174" s="3">
        <v>43104</v>
      </c>
      <c r="B1174" s="4">
        <v>157.46</v>
      </c>
    </row>
    <row r="1175" spans="1:2" x14ac:dyDescent="0.2">
      <c r="A1175" s="3">
        <v>43105</v>
      </c>
      <c r="B1175" s="4">
        <v>157.51</v>
      </c>
    </row>
    <row r="1176" spans="1:2" x14ac:dyDescent="0.2">
      <c r="A1176" s="3">
        <v>43108</v>
      </c>
      <c r="B1176" s="4">
        <v>157.69999999999999</v>
      </c>
    </row>
    <row r="1177" spans="1:2" x14ac:dyDescent="0.2">
      <c r="A1177" s="3">
        <v>43109</v>
      </c>
      <c r="B1177" s="4">
        <v>157.34</v>
      </c>
    </row>
    <row r="1178" spans="1:2" x14ac:dyDescent="0.2">
      <c r="A1178" s="3">
        <v>43110</v>
      </c>
      <c r="B1178" s="4">
        <v>157.28</v>
      </c>
    </row>
    <row r="1179" spans="1:2" x14ac:dyDescent="0.2">
      <c r="A1179" s="3">
        <v>43111</v>
      </c>
      <c r="B1179" s="4">
        <v>156.97999999999999</v>
      </c>
    </row>
    <row r="1180" spans="1:2" x14ac:dyDescent="0.2">
      <c r="A1180" s="3">
        <v>43112</v>
      </c>
      <c r="B1180" s="4">
        <v>157.25</v>
      </c>
    </row>
    <row r="1181" spans="1:2" x14ac:dyDescent="0.2">
      <c r="A1181" s="3">
        <v>43115</v>
      </c>
      <c r="B1181" s="4">
        <v>157.12</v>
      </c>
    </row>
    <row r="1182" spans="1:2" x14ac:dyDescent="0.2">
      <c r="A1182" s="3">
        <v>43116</v>
      </c>
      <c r="B1182" s="4">
        <v>157.47</v>
      </c>
    </row>
    <row r="1183" spans="1:2" x14ac:dyDescent="0.2">
      <c r="A1183" s="3">
        <v>43117</v>
      </c>
      <c r="B1183" s="4">
        <v>157.44999999999999</v>
      </c>
    </row>
    <row r="1184" spans="1:2" x14ac:dyDescent="0.2">
      <c r="A1184" s="3">
        <v>43118</v>
      </c>
      <c r="B1184" s="4">
        <v>157.46</v>
      </c>
    </row>
    <row r="1185" spans="1:2" x14ac:dyDescent="0.2">
      <c r="A1185" s="3">
        <v>43119</v>
      </c>
      <c r="B1185" s="4">
        <v>157.62</v>
      </c>
    </row>
    <row r="1186" spans="1:2" x14ac:dyDescent="0.2">
      <c r="A1186" s="3">
        <v>43122</v>
      </c>
      <c r="B1186" s="4">
        <v>157.85</v>
      </c>
    </row>
    <row r="1187" spans="1:2" x14ac:dyDescent="0.2">
      <c r="A1187" s="3">
        <v>43123</v>
      </c>
      <c r="B1187" s="4">
        <v>158.02000000000001</v>
      </c>
    </row>
    <row r="1188" spans="1:2" x14ac:dyDescent="0.2">
      <c r="A1188" s="3">
        <v>43124</v>
      </c>
      <c r="B1188" s="4">
        <v>157.85</v>
      </c>
    </row>
    <row r="1189" spans="1:2" x14ac:dyDescent="0.2">
      <c r="A1189" s="3">
        <v>43125</v>
      </c>
      <c r="B1189" s="4">
        <v>157.62</v>
      </c>
    </row>
    <row r="1190" spans="1:2" x14ac:dyDescent="0.2">
      <c r="A1190" s="3">
        <v>43126</v>
      </c>
      <c r="B1190" s="4">
        <v>157.47</v>
      </c>
    </row>
    <row r="1191" spans="1:2" x14ac:dyDescent="0.2">
      <c r="A1191" s="3">
        <v>43129</v>
      </c>
      <c r="B1191" s="4">
        <v>157.08000000000001</v>
      </c>
    </row>
    <row r="1192" spans="1:2" x14ac:dyDescent="0.2">
      <c r="A1192" s="3">
        <v>43130</v>
      </c>
      <c r="B1192" s="4">
        <v>157.06</v>
      </c>
    </row>
    <row r="1193" spans="1:2" x14ac:dyDescent="0.2">
      <c r="A1193" s="3">
        <v>43131</v>
      </c>
      <c r="B1193" s="4">
        <v>157.07</v>
      </c>
    </row>
    <row r="1194" spans="1:2" x14ac:dyDescent="0.2">
      <c r="A1194" s="3">
        <v>43132</v>
      </c>
      <c r="B1194" s="4">
        <v>157.13</v>
      </c>
    </row>
    <row r="1195" spans="1:2" x14ac:dyDescent="0.2">
      <c r="A1195" s="3">
        <v>43133</v>
      </c>
      <c r="B1195" s="4">
        <v>156.62</v>
      </c>
    </row>
    <row r="1196" spans="1:2" x14ac:dyDescent="0.2">
      <c r="A1196" s="3">
        <v>43136</v>
      </c>
      <c r="B1196" s="4">
        <v>156.84</v>
      </c>
    </row>
    <row r="1197" spans="1:2" x14ac:dyDescent="0.2">
      <c r="A1197" s="3">
        <v>43137</v>
      </c>
      <c r="B1197" s="4">
        <v>157.19</v>
      </c>
    </row>
    <row r="1198" spans="1:2" x14ac:dyDescent="0.2">
      <c r="A1198" s="3">
        <v>43138</v>
      </c>
      <c r="B1198" s="4">
        <v>157.13</v>
      </c>
    </row>
    <row r="1199" spans="1:2" x14ac:dyDescent="0.2">
      <c r="A1199" s="3">
        <v>43139</v>
      </c>
      <c r="B1199" s="4">
        <v>156.93</v>
      </c>
    </row>
    <row r="1200" spans="1:2" x14ac:dyDescent="0.2">
      <c r="A1200" s="3">
        <v>43140</v>
      </c>
      <c r="B1200" s="4">
        <v>156.83000000000001</v>
      </c>
    </row>
    <row r="1201" spans="1:2" x14ac:dyDescent="0.2">
      <c r="A1201" s="3">
        <v>43143</v>
      </c>
      <c r="B1201" s="4">
        <v>156.72999999999999</v>
      </c>
    </row>
    <row r="1202" spans="1:2" x14ac:dyDescent="0.2">
      <c r="A1202" s="3">
        <v>43144</v>
      </c>
      <c r="B1202" s="4">
        <v>156.41</v>
      </c>
    </row>
    <row r="1203" spans="1:2" x14ac:dyDescent="0.2">
      <c r="A1203" s="3">
        <v>43145</v>
      </c>
      <c r="B1203" s="4">
        <v>156.43</v>
      </c>
    </row>
    <row r="1204" spans="1:2" x14ac:dyDescent="0.2">
      <c r="A1204" s="3">
        <v>43146</v>
      </c>
      <c r="B1204" s="4">
        <v>156.49</v>
      </c>
    </row>
    <row r="1205" spans="1:2" x14ac:dyDescent="0.2">
      <c r="A1205" s="3">
        <v>43147</v>
      </c>
      <c r="B1205" s="4">
        <v>157.07</v>
      </c>
    </row>
    <row r="1206" spans="1:2" x14ac:dyDescent="0.2">
      <c r="A1206" s="3">
        <v>43150</v>
      </c>
      <c r="B1206" s="4">
        <v>156.72999999999999</v>
      </c>
    </row>
    <row r="1207" spans="1:2" x14ac:dyDescent="0.2">
      <c r="A1207" s="3">
        <v>43151</v>
      </c>
      <c r="B1207" s="4">
        <v>156.6</v>
      </c>
    </row>
    <row r="1208" spans="1:2" x14ac:dyDescent="0.2">
      <c r="A1208" s="3">
        <v>43152</v>
      </c>
      <c r="B1208" s="4">
        <v>156.74</v>
      </c>
    </row>
    <row r="1209" spans="1:2" x14ac:dyDescent="0.2">
      <c r="A1209" s="3">
        <v>43153</v>
      </c>
      <c r="B1209" s="4">
        <v>156.72</v>
      </c>
    </row>
    <row r="1210" spans="1:2" x14ac:dyDescent="0.2">
      <c r="A1210" s="3">
        <v>43154</v>
      </c>
      <c r="B1210" s="4">
        <v>157.07</v>
      </c>
    </row>
    <row r="1211" spans="1:2" x14ac:dyDescent="0.2">
      <c r="A1211" s="3">
        <v>43157</v>
      </c>
      <c r="B1211" s="4">
        <v>157.32</v>
      </c>
    </row>
    <row r="1212" spans="1:2" x14ac:dyDescent="0.2">
      <c r="A1212" s="3">
        <v>43158</v>
      </c>
      <c r="B1212" s="4">
        <v>157.21</v>
      </c>
    </row>
    <row r="1213" spans="1:2" x14ac:dyDescent="0.2">
      <c r="A1213" s="3">
        <v>43159</v>
      </c>
      <c r="B1213" s="4">
        <v>157.5</v>
      </c>
    </row>
    <row r="1214" spans="1:2" x14ac:dyDescent="0.2">
      <c r="A1214" s="3">
        <v>43160</v>
      </c>
      <c r="B1214" s="4">
        <v>157.62</v>
      </c>
    </row>
    <row r="1215" spans="1:2" x14ac:dyDescent="0.2">
      <c r="A1215" s="3">
        <v>43161</v>
      </c>
      <c r="B1215" s="4">
        <v>157.46</v>
      </c>
    </row>
    <row r="1216" spans="1:2" x14ac:dyDescent="0.2">
      <c r="A1216" s="3">
        <v>43164</v>
      </c>
      <c r="B1216" s="4">
        <v>157.47</v>
      </c>
    </row>
    <row r="1217" spans="1:2" x14ac:dyDescent="0.2">
      <c r="A1217" s="3">
        <v>43165</v>
      </c>
      <c r="B1217" s="4">
        <v>157.38999999999999</v>
      </c>
    </row>
    <row r="1218" spans="1:2" x14ac:dyDescent="0.2">
      <c r="A1218" s="3">
        <v>43166</v>
      </c>
      <c r="B1218" s="4">
        <v>157.68</v>
      </c>
    </row>
    <row r="1219" spans="1:2" x14ac:dyDescent="0.2">
      <c r="A1219" s="3">
        <v>43167</v>
      </c>
      <c r="B1219" s="4">
        <v>158.12</v>
      </c>
    </row>
    <row r="1220" spans="1:2" x14ac:dyDescent="0.2">
      <c r="A1220" s="3">
        <v>43168</v>
      </c>
      <c r="B1220" s="4">
        <v>157.88</v>
      </c>
    </row>
    <row r="1221" spans="1:2" x14ac:dyDescent="0.2">
      <c r="A1221" s="3">
        <v>43171</v>
      </c>
      <c r="B1221" s="4">
        <v>158.09</v>
      </c>
    </row>
    <row r="1222" spans="1:2" x14ac:dyDescent="0.2">
      <c r="A1222" s="3">
        <v>43172</v>
      </c>
      <c r="B1222" s="4">
        <v>158.13999999999999</v>
      </c>
    </row>
    <row r="1223" spans="1:2" x14ac:dyDescent="0.2">
      <c r="A1223" s="3">
        <v>43173</v>
      </c>
      <c r="B1223" s="4">
        <v>158.19999999999999</v>
      </c>
    </row>
    <row r="1224" spans="1:2" x14ac:dyDescent="0.2">
      <c r="A1224" s="3">
        <v>43174</v>
      </c>
      <c r="B1224" s="4">
        <v>158.34</v>
      </c>
    </row>
    <row r="1225" spans="1:2" x14ac:dyDescent="0.2">
      <c r="A1225" s="3">
        <v>43175</v>
      </c>
      <c r="B1225" s="4">
        <v>158.46</v>
      </c>
    </row>
    <row r="1226" spans="1:2" x14ac:dyDescent="0.2">
      <c r="A1226" s="3">
        <v>43178</v>
      </c>
      <c r="B1226" s="4">
        <v>158.5</v>
      </c>
    </row>
    <row r="1227" spans="1:2" x14ac:dyDescent="0.2">
      <c r="A1227" s="3">
        <v>43179</v>
      </c>
      <c r="B1227" s="4">
        <v>158.58000000000001</v>
      </c>
    </row>
    <row r="1228" spans="1:2" x14ac:dyDescent="0.2">
      <c r="A1228" s="3">
        <v>43180</v>
      </c>
      <c r="B1228" s="4">
        <v>158.5</v>
      </c>
    </row>
    <row r="1229" spans="1:2" x14ac:dyDescent="0.2">
      <c r="A1229" s="3">
        <v>43181</v>
      </c>
      <c r="B1229" s="4">
        <v>158.97</v>
      </c>
    </row>
    <row r="1230" spans="1:2" x14ac:dyDescent="0.2">
      <c r="A1230" s="3">
        <v>43182</v>
      </c>
      <c r="B1230" s="4">
        <v>158.99</v>
      </c>
    </row>
    <row r="1231" spans="1:2" x14ac:dyDescent="0.2">
      <c r="A1231" s="3">
        <v>43185</v>
      </c>
      <c r="B1231" s="4">
        <v>158.97999999999999</v>
      </c>
    </row>
    <row r="1232" spans="1:2" x14ac:dyDescent="0.2">
      <c r="A1232" s="3">
        <v>43186</v>
      </c>
      <c r="B1232" s="4">
        <v>159.28</v>
      </c>
    </row>
    <row r="1233" spans="1:2" x14ac:dyDescent="0.2">
      <c r="A1233" s="3">
        <v>43187</v>
      </c>
      <c r="B1233" s="4">
        <v>159.32</v>
      </c>
    </row>
    <row r="1234" spans="1:2" x14ac:dyDescent="0.2">
      <c r="A1234" s="3">
        <v>43188</v>
      </c>
      <c r="B1234" s="4">
        <v>159.55000000000001</v>
      </c>
    </row>
    <row r="1235" spans="1:2" x14ac:dyDescent="0.2">
      <c r="A1235" s="3">
        <v>43193</v>
      </c>
      <c r="B1235" s="4">
        <v>159.47999999999999</v>
      </c>
    </row>
    <row r="1236" spans="1:2" x14ac:dyDescent="0.2">
      <c r="A1236" s="3">
        <v>43194</v>
      </c>
      <c r="B1236" s="4">
        <v>159.65</v>
      </c>
    </row>
    <row r="1237" spans="1:2" x14ac:dyDescent="0.2">
      <c r="A1237" s="3">
        <v>43195</v>
      </c>
      <c r="B1237" s="4">
        <v>159.33000000000001</v>
      </c>
    </row>
    <row r="1238" spans="1:2" x14ac:dyDescent="0.2">
      <c r="A1238" s="3">
        <v>43196</v>
      </c>
      <c r="B1238" s="4">
        <v>159.53</v>
      </c>
    </row>
    <row r="1239" spans="1:2" x14ac:dyDescent="0.2">
      <c r="A1239" s="3">
        <v>43199</v>
      </c>
      <c r="B1239" s="4">
        <v>159.55000000000001</v>
      </c>
    </row>
    <row r="1240" spans="1:2" x14ac:dyDescent="0.2">
      <c r="A1240" s="3">
        <v>43200</v>
      </c>
      <c r="B1240" s="4">
        <v>159.44999999999999</v>
      </c>
    </row>
    <row r="1241" spans="1:2" x14ac:dyDescent="0.2">
      <c r="A1241" s="3">
        <v>43201</v>
      </c>
      <c r="B1241" s="4">
        <v>159.53</v>
      </c>
    </row>
    <row r="1242" spans="1:2" x14ac:dyDescent="0.2">
      <c r="A1242" s="3">
        <v>43202</v>
      </c>
      <c r="B1242" s="4">
        <v>159.47</v>
      </c>
    </row>
    <row r="1243" spans="1:2" x14ac:dyDescent="0.2">
      <c r="A1243" s="3">
        <v>43203</v>
      </c>
      <c r="B1243" s="4">
        <v>159.62</v>
      </c>
    </row>
    <row r="1244" spans="1:2" x14ac:dyDescent="0.2">
      <c r="A1244" s="3">
        <v>43206</v>
      </c>
      <c r="B1244" s="4">
        <v>159.59</v>
      </c>
    </row>
    <row r="1245" spans="1:2" x14ac:dyDescent="0.2">
      <c r="A1245" s="3">
        <v>43207</v>
      </c>
      <c r="B1245" s="4">
        <v>159.88</v>
      </c>
    </row>
    <row r="1246" spans="1:2" x14ac:dyDescent="0.2">
      <c r="A1246" s="3">
        <v>43208</v>
      </c>
      <c r="B1246" s="4">
        <v>159.84</v>
      </c>
    </row>
    <row r="1247" spans="1:2" x14ac:dyDescent="0.2">
      <c r="A1247" s="3">
        <v>43209</v>
      </c>
      <c r="B1247" s="4">
        <v>159.19</v>
      </c>
    </row>
    <row r="1248" spans="1:2" x14ac:dyDescent="0.2">
      <c r="A1248" s="3">
        <v>43210</v>
      </c>
      <c r="B1248" s="4">
        <v>159.25</v>
      </c>
    </row>
    <row r="1249" spans="1:2" x14ac:dyDescent="0.2">
      <c r="A1249" s="3">
        <v>43213</v>
      </c>
      <c r="B1249" s="4">
        <v>158.96</v>
      </c>
    </row>
    <row r="1250" spans="1:2" x14ac:dyDescent="0.2">
      <c r="A1250" s="3">
        <v>43214</v>
      </c>
      <c r="B1250" s="4">
        <v>159.07</v>
      </c>
    </row>
    <row r="1251" spans="1:2" x14ac:dyDescent="0.2">
      <c r="A1251" s="3">
        <v>43215</v>
      </c>
      <c r="B1251" s="4">
        <v>159.01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78531-DA4B-4F4C-B840-A60601809841}">
  <dimension ref="A1:H1062"/>
  <sheetViews>
    <sheetView topLeftCell="A4" workbookViewId="0">
      <selection activeCell="A3" sqref="A3"/>
    </sheetView>
  </sheetViews>
  <sheetFormatPr baseColWidth="10" defaultColWidth="8.83203125" defaultRowHeight="15" x14ac:dyDescent="0.2"/>
  <cols>
    <col min="1" max="1" width="10.5" bestFit="1" customWidth="1"/>
    <col min="2" max="4" width="7.6640625" bestFit="1" customWidth="1"/>
    <col min="5" max="5" width="8.6640625" bestFit="1" customWidth="1"/>
    <col min="6" max="8" width="15.1640625" bestFit="1" customWidth="1"/>
    <col min="9" max="9" width="16" bestFit="1" customWidth="1"/>
  </cols>
  <sheetData>
    <row r="1" spans="1:8" x14ac:dyDescent="0.2">
      <c r="A1" s="14" t="s">
        <v>8</v>
      </c>
      <c r="B1" s="15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15" t="s">
        <v>15</v>
      </c>
      <c r="H1" s="15" t="s">
        <v>16</v>
      </c>
    </row>
    <row r="2" spans="1:8" x14ac:dyDescent="0.2">
      <c r="A2" s="1">
        <v>41730</v>
      </c>
      <c r="B2">
        <v>0.23499999999999999</v>
      </c>
      <c r="C2">
        <v>0.313</v>
      </c>
      <c r="D2">
        <v>0.41799999999999998</v>
      </c>
      <c r="E2">
        <v>0.59099999999999997</v>
      </c>
      <c r="F2">
        <v>0.49249999999999999</v>
      </c>
      <c r="G2">
        <v>0.62819999999999998</v>
      </c>
      <c r="H2">
        <v>0.98950000000000005</v>
      </c>
    </row>
    <row r="3" spans="1:8" x14ac:dyDescent="0.2">
      <c r="A3" s="1">
        <v>41731</v>
      </c>
      <c r="B3">
        <v>0.24199999999999999</v>
      </c>
      <c r="C3">
        <v>0.31900000000000001</v>
      </c>
      <c r="D3">
        <v>0.42299999999999999</v>
      </c>
      <c r="E3">
        <v>0.59899999999999998</v>
      </c>
      <c r="F3">
        <v>0.497</v>
      </c>
      <c r="G3">
        <v>0.64200000000000002</v>
      </c>
      <c r="H3">
        <v>1.012</v>
      </c>
    </row>
    <row r="4" spans="1:8" x14ac:dyDescent="0.2">
      <c r="A4" s="1">
        <v>41732</v>
      </c>
      <c r="B4">
        <v>0.24</v>
      </c>
      <c r="C4">
        <v>0.31900000000000001</v>
      </c>
      <c r="D4">
        <v>0.42299999999999999</v>
      </c>
      <c r="E4">
        <v>0.6</v>
      </c>
      <c r="F4">
        <v>0.48899999999999999</v>
      </c>
      <c r="G4">
        <v>0.62450000000000006</v>
      </c>
      <c r="H4">
        <v>0.99609999999999999</v>
      </c>
    </row>
    <row r="5" spans="1:8" x14ac:dyDescent="0.2">
      <c r="A5" s="1">
        <v>41733</v>
      </c>
      <c r="B5">
        <v>0.249</v>
      </c>
      <c r="C5">
        <v>0.32500000000000001</v>
      </c>
      <c r="D5">
        <v>0.42699999999999999</v>
      </c>
      <c r="E5">
        <v>0.60299999999999998</v>
      </c>
      <c r="F5">
        <v>0.46600000000000003</v>
      </c>
      <c r="G5">
        <v>0.58699999999999997</v>
      </c>
      <c r="H5">
        <v>0.93610000000000004</v>
      </c>
    </row>
    <row r="6" spans="1:8" x14ac:dyDescent="0.2">
      <c r="A6" s="1">
        <v>41736</v>
      </c>
      <c r="B6">
        <v>0.252</v>
      </c>
      <c r="C6">
        <v>0.32700000000000001</v>
      </c>
      <c r="D6">
        <v>0.42699999999999999</v>
      </c>
      <c r="E6">
        <v>0.6</v>
      </c>
      <c r="F6">
        <v>0.47399999999999998</v>
      </c>
      <c r="G6">
        <v>0.58930000000000005</v>
      </c>
      <c r="H6">
        <v>0.9365</v>
      </c>
    </row>
    <row r="7" spans="1:8" x14ac:dyDescent="0.2">
      <c r="A7" s="1">
        <v>41737</v>
      </c>
      <c r="B7">
        <v>0.251</v>
      </c>
      <c r="C7">
        <v>0.32700000000000001</v>
      </c>
      <c r="D7">
        <v>0.42599999999999999</v>
      </c>
      <c r="E7">
        <v>0.59899999999999998</v>
      </c>
      <c r="F7">
        <v>0.47499999999999998</v>
      </c>
      <c r="G7">
        <v>0.5998</v>
      </c>
      <c r="H7">
        <v>0.95199999999999996</v>
      </c>
    </row>
    <row r="8" spans="1:8" x14ac:dyDescent="0.2">
      <c r="A8" s="1">
        <v>41738</v>
      </c>
      <c r="B8">
        <v>0.251</v>
      </c>
      <c r="C8">
        <v>0.32700000000000001</v>
      </c>
      <c r="D8">
        <v>0.42699999999999999</v>
      </c>
      <c r="E8">
        <v>0.59899999999999998</v>
      </c>
      <c r="F8">
        <v>0.48</v>
      </c>
      <c r="G8">
        <v>0.59750000000000003</v>
      </c>
      <c r="H8">
        <v>0.98199999999999998</v>
      </c>
    </row>
    <row r="9" spans="1:8" x14ac:dyDescent="0.2">
      <c r="A9" s="1">
        <v>41739</v>
      </c>
      <c r="B9">
        <v>0.251</v>
      </c>
      <c r="C9">
        <v>0.32700000000000001</v>
      </c>
      <c r="D9">
        <v>0.42599999999999999</v>
      </c>
      <c r="E9">
        <v>0.59899999999999998</v>
      </c>
      <c r="F9">
        <v>0.46</v>
      </c>
      <c r="G9">
        <v>0.58779999999999999</v>
      </c>
      <c r="H9">
        <v>0.94289999999999996</v>
      </c>
    </row>
    <row r="10" spans="1:8" x14ac:dyDescent="0.2">
      <c r="A10" s="1">
        <v>41740</v>
      </c>
      <c r="B10">
        <v>0.253</v>
      </c>
      <c r="C10">
        <v>0.32800000000000001</v>
      </c>
      <c r="D10">
        <v>0.42799999999999999</v>
      </c>
      <c r="E10">
        <v>0.60099999999999998</v>
      </c>
      <c r="F10">
        <v>0.46750000000000003</v>
      </c>
      <c r="G10">
        <v>0.58679999999999999</v>
      </c>
      <c r="H10">
        <v>0.92479999999999996</v>
      </c>
    </row>
    <row r="11" spans="1:8" x14ac:dyDescent="0.2">
      <c r="A11" s="1">
        <v>41743</v>
      </c>
      <c r="B11">
        <v>0.252</v>
      </c>
      <c r="C11">
        <v>0.32800000000000001</v>
      </c>
      <c r="D11">
        <v>0.42699999999999999</v>
      </c>
      <c r="E11">
        <v>0.59899999999999998</v>
      </c>
      <c r="F11">
        <v>0.45800000000000002</v>
      </c>
      <c r="G11">
        <v>0.57979999999999998</v>
      </c>
      <c r="H11">
        <v>0.93300000000000005</v>
      </c>
    </row>
    <row r="12" spans="1:8" x14ac:dyDescent="0.2">
      <c r="A12" s="1">
        <v>41744</v>
      </c>
      <c r="B12">
        <v>0.251</v>
      </c>
      <c r="C12">
        <v>0.32700000000000001</v>
      </c>
      <c r="D12">
        <v>0.42599999999999999</v>
      </c>
      <c r="E12">
        <v>0.59799999999999998</v>
      </c>
      <c r="F12">
        <v>0.44</v>
      </c>
      <c r="G12">
        <v>0.55479999999999996</v>
      </c>
      <c r="H12">
        <v>0.89449999999999996</v>
      </c>
    </row>
    <row r="13" spans="1:8" x14ac:dyDescent="0.2">
      <c r="A13" s="1">
        <v>41745</v>
      </c>
      <c r="B13">
        <v>0.248</v>
      </c>
      <c r="C13">
        <v>0.32700000000000001</v>
      </c>
      <c r="D13">
        <v>0.42699999999999999</v>
      </c>
      <c r="E13">
        <v>0.59799999999999998</v>
      </c>
      <c r="F13">
        <v>0.44729999999999998</v>
      </c>
      <c r="G13">
        <v>0.55920000000000003</v>
      </c>
      <c r="H13">
        <v>0.90200000000000002</v>
      </c>
    </row>
    <row r="14" spans="1:8" x14ac:dyDescent="0.2">
      <c r="A14" s="1">
        <v>41746</v>
      </c>
      <c r="B14">
        <v>0.246</v>
      </c>
      <c r="C14">
        <v>0.32800000000000001</v>
      </c>
      <c r="D14">
        <v>0.42599999999999999</v>
      </c>
      <c r="E14">
        <v>0.59899999999999998</v>
      </c>
      <c r="F14">
        <v>0.47299999999999998</v>
      </c>
      <c r="G14">
        <v>0.58399999999999996</v>
      </c>
      <c r="H14">
        <v>0.95250000000000001</v>
      </c>
    </row>
    <row r="15" spans="1:8" x14ac:dyDescent="0.2">
      <c r="A15" s="1">
        <v>41747</v>
      </c>
      <c r="G15">
        <v>0.59299999999999997</v>
      </c>
      <c r="H15">
        <v>0.95650000000000002</v>
      </c>
    </row>
    <row r="16" spans="1:8" x14ac:dyDescent="0.2">
      <c r="A16" s="1">
        <v>41750</v>
      </c>
      <c r="G16">
        <v>0.59299999999999997</v>
      </c>
      <c r="H16">
        <v>0.95250000000000001</v>
      </c>
    </row>
    <row r="17" spans="1:8" x14ac:dyDescent="0.2">
      <c r="A17" s="1">
        <v>41751</v>
      </c>
      <c r="B17">
        <v>0.248</v>
      </c>
      <c r="C17">
        <v>0.32900000000000001</v>
      </c>
      <c r="D17">
        <v>0.42899999999999999</v>
      </c>
      <c r="E17">
        <v>0.60299999999999998</v>
      </c>
      <c r="F17">
        <v>0.47099999999999997</v>
      </c>
      <c r="G17">
        <v>0.59699999999999998</v>
      </c>
      <c r="H17">
        <v>0.95</v>
      </c>
    </row>
    <row r="18" spans="1:8" x14ac:dyDescent="0.2">
      <c r="A18" s="1">
        <v>41752</v>
      </c>
      <c r="B18">
        <v>0.253</v>
      </c>
      <c r="C18">
        <v>0.33200000000000002</v>
      </c>
      <c r="D18">
        <v>0.432</v>
      </c>
      <c r="E18">
        <v>0.60599999999999998</v>
      </c>
      <c r="F18">
        <v>0.48</v>
      </c>
      <c r="G18">
        <v>0.60299999999999998</v>
      </c>
      <c r="H18">
        <v>0.96299999999999997</v>
      </c>
    </row>
    <row r="19" spans="1:8" x14ac:dyDescent="0.2">
      <c r="A19" s="1">
        <v>41753</v>
      </c>
      <c r="B19">
        <v>0.26100000000000001</v>
      </c>
      <c r="C19">
        <v>0.33700000000000002</v>
      </c>
      <c r="D19">
        <v>0.437</v>
      </c>
      <c r="E19">
        <v>0.61099999999999999</v>
      </c>
      <c r="F19">
        <v>0.48599999999999999</v>
      </c>
      <c r="G19">
        <v>0.61399999999999999</v>
      </c>
      <c r="H19">
        <v>0.97199999999999998</v>
      </c>
    </row>
    <row r="20" spans="1:8" x14ac:dyDescent="0.2">
      <c r="A20" s="1">
        <v>41754</v>
      </c>
      <c r="B20">
        <v>0.26900000000000002</v>
      </c>
      <c r="C20">
        <v>0.34399999999999997</v>
      </c>
      <c r="D20">
        <v>0.443</v>
      </c>
      <c r="E20">
        <v>0.61899999999999999</v>
      </c>
      <c r="F20">
        <v>0.47949999999999998</v>
      </c>
      <c r="G20">
        <v>0.60309999999999997</v>
      </c>
      <c r="H20">
        <v>0.95450000000000002</v>
      </c>
    </row>
    <row r="21" spans="1:8" x14ac:dyDescent="0.2">
      <c r="A21" s="1">
        <v>41757</v>
      </c>
      <c r="B21">
        <v>0.26900000000000002</v>
      </c>
      <c r="C21">
        <v>0.34499999999999997</v>
      </c>
      <c r="D21">
        <v>0.44400000000000001</v>
      </c>
      <c r="E21">
        <v>0.62</v>
      </c>
      <c r="F21">
        <v>0.48199999999999998</v>
      </c>
      <c r="G21">
        <v>0.60970000000000002</v>
      </c>
      <c r="H21">
        <v>0.95840000000000003</v>
      </c>
    </row>
    <row r="22" spans="1:8" x14ac:dyDescent="0.2">
      <c r="A22" s="1">
        <v>41758</v>
      </c>
      <c r="B22">
        <v>0.26900000000000002</v>
      </c>
      <c r="C22">
        <v>0.34699999999999998</v>
      </c>
      <c r="D22">
        <v>0.44400000000000001</v>
      </c>
      <c r="E22">
        <v>0.621</v>
      </c>
      <c r="F22">
        <v>0.45500000000000002</v>
      </c>
      <c r="G22">
        <v>0.58299999999999996</v>
      </c>
      <c r="H22">
        <v>0.93700000000000006</v>
      </c>
    </row>
    <row r="23" spans="1:8" x14ac:dyDescent="0.2">
      <c r="A23" s="1">
        <v>41759</v>
      </c>
      <c r="B23">
        <v>0.26100000000000001</v>
      </c>
      <c r="C23">
        <v>0.33900000000000002</v>
      </c>
      <c r="D23">
        <v>0.438</v>
      </c>
      <c r="E23">
        <v>0.61399999999999999</v>
      </c>
      <c r="F23">
        <v>0.44800000000000001</v>
      </c>
      <c r="G23">
        <v>0.56999999999999995</v>
      </c>
      <c r="H23">
        <v>0.91559999999999997</v>
      </c>
    </row>
    <row r="24" spans="1:8" x14ac:dyDescent="0.2">
      <c r="A24" s="1">
        <v>41760</v>
      </c>
      <c r="F24">
        <v>0.44900000000000001</v>
      </c>
      <c r="G24">
        <v>0.56999999999999995</v>
      </c>
      <c r="H24">
        <v>0.91549999999999998</v>
      </c>
    </row>
    <row r="25" spans="1:8" x14ac:dyDescent="0.2">
      <c r="A25" s="1">
        <v>41761</v>
      </c>
      <c r="B25">
        <v>0.25800000000000001</v>
      </c>
      <c r="C25">
        <v>0.33600000000000002</v>
      </c>
      <c r="D25">
        <v>0.437</v>
      </c>
      <c r="E25">
        <v>0.61199999999999999</v>
      </c>
      <c r="F25">
        <v>0.4355</v>
      </c>
      <c r="G25">
        <v>0.55400000000000005</v>
      </c>
      <c r="H25">
        <v>0.89759999999999995</v>
      </c>
    </row>
    <row r="26" spans="1:8" x14ac:dyDescent="0.2">
      <c r="A26" s="1">
        <v>41764</v>
      </c>
      <c r="B26">
        <v>0.25800000000000001</v>
      </c>
      <c r="C26">
        <v>0.33600000000000002</v>
      </c>
      <c r="D26">
        <v>0.437</v>
      </c>
      <c r="E26">
        <v>0.61299999999999999</v>
      </c>
      <c r="F26">
        <v>0.44650000000000001</v>
      </c>
      <c r="G26">
        <v>0.55989999999999995</v>
      </c>
      <c r="H26">
        <v>0.90700000000000003</v>
      </c>
    </row>
    <row r="27" spans="1:8" x14ac:dyDescent="0.2">
      <c r="A27" s="1">
        <v>41765</v>
      </c>
      <c r="B27">
        <v>0.25700000000000001</v>
      </c>
      <c r="C27">
        <v>0.33700000000000002</v>
      </c>
      <c r="D27">
        <v>0.438</v>
      </c>
      <c r="E27">
        <v>0.61299999999999999</v>
      </c>
      <c r="F27">
        <v>0.45900000000000002</v>
      </c>
      <c r="G27">
        <v>0.57899999999999996</v>
      </c>
      <c r="H27">
        <v>0.92449999999999999</v>
      </c>
    </row>
    <row r="28" spans="1:8" x14ac:dyDescent="0.2">
      <c r="A28" s="1">
        <v>41766</v>
      </c>
      <c r="B28">
        <v>0.26200000000000001</v>
      </c>
      <c r="C28">
        <v>0.33800000000000002</v>
      </c>
      <c r="D28">
        <v>0.437</v>
      </c>
      <c r="E28">
        <v>0.61399999999999999</v>
      </c>
      <c r="F28">
        <v>0.46100000000000002</v>
      </c>
      <c r="G28">
        <v>0.58599999999999997</v>
      </c>
      <c r="H28">
        <v>0.93579999999999997</v>
      </c>
    </row>
    <row r="29" spans="1:8" x14ac:dyDescent="0.2">
      <c r="A29" s="1">
        <v>41767</v>
      </c>
      <c r="B29">
        <v>0.26200000000000001</v>
      </c>
      <c r="C29">
        <v>0.33800000000000002</v>
      </c>
      <c r="D29">
        <v>0.438</v>
      </c>
      <c r="E29">
        <v>0.61699999999999999</v>
      </c>
      <c r="F29">
        <v>0.432</v>
      </c>
      <c r="G29">
        <v>0.54149999999999998</v>
      </c>
      <c r="H29">
        <v>0.89100000000000001</v>
      </c>
    </row>
    <row r="30" spans="1:8" x14ac:dyDescent="0.2">
      <c r="A30" s="1">
        <v>41768</v>
      </c>
      <c r="B30">
        <v>0.26600000000000001</v>
      </c>
      <c r="C30">
        <v>0.33600000000000002</v>
      </c>
      <c r="D30">
        <v>0.43099999999999999</v>
      </c>
      <c r="E30">
        <v>0.60599999999999998</v>
      </c>
      <c r="F30">
        <v>0.4395</v>
      </c>
      <c r="G30">
        <v>0.54700000000000004</v>
      </c>
      <c r="H30">
        <v>0.89</v>
      </c>
    </row>
    <row r="31" spans="1:8" x14ac:dyDescent="0.2">
      <c r="A31" s="1">
        <v>41771</v>
      </c>
      <c r="B31">
        <v>0.26700000000000002</v>
      </c>
      <c r="C31">
        <v>0.33500000000000002</v>
      </c>
      <c r="D31">
        <v>0.43</v>
      </c>
      <c r="E31">
        <v>0.60699999999999998</v>
      </c>
      <c r="F31">
        <v>0.436</v>
      </c>
      <c r="G31">
        <v>0.54520000000000002</v>
      </c>
      <c r="H31">
        <v>0.88590000000000002</v>
      </c>
    </row>
    <row r="32" spans="1:8" x14ac:dyDescent="0.2">
      <c r="A32" s="1">
        <v>41772</v>
      </c>
      <c r="B32">
        <v>0.26800000000000002</v>
      </c>
      <c r="C32">
        <v>0.33500000000000002</v>
      </c>
      <c r="D32">
        <v>0.42899999999999999</v>
      </c>
      <c r="E32">
        <v>0.60499999999999998</v>
      </c>
      <c r="F32">
        <v>0.41499999999999998</v>
      </c>
      <c r="G32">
        <v>0.50860000000000005</v>
      </c>
      <c r="H32">
        <v>0.8357</v>
      </c>
    </row>
    <row r="33" spans="1:8" x14ac:dyDescent="0.2">
      <c r="A33" s="1">
        <v>41773</v>
      </c>
      <c r="B33">
        <v>0.26300000000000001</v>
      </c>
      <c r="C33">
        <v>0.32800000000000001</v>
      </c>
      <c r="D33">
        <v>0.42099999999999999</v>
      </c>
      <c r="E33">
        <v>0.59599999999999997</v>
      </c>
      <c r="F33">
        <v>0.39900000000000002</v>
      </c>
      <c r="G33">
        <v>0.48299999999999998</v>
      </c>
      <c r="H33">
        <v>0.78759999999999997</v>
      </c>
    </row>
    <row r="34" spans="1:8" x14ac:dyDescent="0.2">
      <c r="A34" s="1">
        <v>41774</v>
      </c>
      <c r="B34">
        <v>0.25900000000000001</v>
      </c>
      <c r="C34">
        <v>0.32100000000000001</v>
      </c>
      <c r="D34">
        <v>0.41299999999999998</v>
      </c>
      <c r="E34">
        <v>0.58699999999999997</v>
      </c>
      <c r="F34">
        <v>0.38750000000000001</v>
      </c>
      <c r="G34">
        <v>0.45889999999999997</v>
      </c>
      <c r="H34">
        <v>0.75349999999999995</v>
      </c>
    </row>
    <row r="35" spans="1:8" x14ac:dyDescent="0.2">
      <c r="A35" s="1">
        <v>41775</v>
      </c>
      <c r="B35">
        <v>0.25700000000000001</v>
      </c>
      <c r="C35">
        <v>0.318</v>
      </c>
      <c r="D35">
        <v>0.41</v>
      </c>
      <c r="E35">
        <v>0.58599999999999997</v>
      </c>
      <c r="F35">
        <v>0.39</v>
      </c>
      <c r="G35">
        <v>0.47749999999999998</v>
      </c>
      <c r="H35">
        <v>0.77700000000000002</v>
      </c>
    </row>
    <row r="36" spans="1:8" x14ac:dyDescent="0.2">
      <c r="A36" s="1">
        <v>41778</v>
      </c>
      <c r="B36">
        <v>0.25700000000000001</v>
      </c>
      <c r="C36">
        <v>0.318</v>
      </c>
      <c r="D36">
        <v>0.40899999999999997</v>
      </c>
      <c r="E36">
        <v>0.58599999999999997</v>
      </c>
      <c r="F36">
        <v>0.39750000000000002</v>
      </c>
      <c r="G36">
        <v>0.48630000000000001</v>
      </c>
      <c r="H36">
        <v>0.80310000000000004</v>
      </c>
    </row>
    <row r="37" spans="1:8" x14ac:dyDescent="0.2">
      <c r="A37" s="1">
        <v>41779</v>
      </c>
      <c r="B37">
        <v>0.25600000000000001</v>
      </c>
      <c r="C37">
        <v>0.318</v>
      </c>
      <c r="D37">
        <v>0.40699999999999997</v>
      </c>
      <c r="E37">
        <v>0.58499999999999996</v>
      </c>
      <c r="F37">
        <v>0.38700000000000001</v>
      </c>
      <c r="G37">
        <v>0.48</v>
      </c>
      <c r="H37">
        <v>0.79200000000000004</v>
      </c>
    </row>
    <row r="38" spans="1:8" x14ac:dyDescent="0.2">
      <c r="A38" s="1">
        <v>41780</v>
      </c>
      <c r="B38">
        <v>0.25900000000000001</v>
      </c>
      <c r="C38">
        <v>0.31900000000000001</v>
      </c>
      <c r="D38">
        <v>0.40699999999999997</v>
      </c>
      <c r="E38">
        <v>0.58299999999999996</v>
      </c>
      <c r="F38">
        <v>0.38950000000000001</v>
      </c>
      <c r="G38">
        <v>0.48699999999999999</v>
      </c>
      <c r="H38">
        <v>0.81440000000000001</v>
      </c>
    </row>
    <row r="39" spans="1:8" x14ac:dyDescent="0.2">
      <c r="A39" s="1">
        <v>41781</v>
      </c>
      <c r="B39">
        <v>0.26200000000000001</v>
      </c>
      <c r="C39">
        <v>0.318</v>
      </c>
      <c r="D39">
        <v>0.40699999999999997</v>
      </c>
      <c r="E39">
        <v>0.58299999999999996</v>
      </c>
      <c r="F39">
        <v>0.38300000000000001</v>
      </c>
      <c r="G39">
        <v>0.47799999999999998</v>
      </c>
      <c r="H39">
        <v>0.79720000000000002</v>
      </c>
    </row>
    <row r="40" spans="1:8" x14ac:dyDescent="0.2">
      <c r="A40" s="1">
        <v>41782</v>
      </c>
      <c r="B40">
        <v>0.26100000000000001</v>
      </c>
      <c r="C40">
        <v>0.317</v>
      </c>
      <c r="D40">
        <v>0.40600000000000003</v>
      </c>
      <c r="E40">
        <v>0.57799999999999996</v>
      </c>
      <c r="F40">
        <v>0.376</v>
      </c>
      <c r="G40">
        <v>0.47410000000000002</v>
      </c>
      <c r="H40">
        <v>0.79890000000000005</v>
      </c>
    </row>
    <row r="41" spans="1:8" x14ac:dyDescent="0.2">
      <c r="A41" s="1">
        <v>41785</v>
      </c>
      <c r="B41">
        <v>0.25800000000000001</v>
      </c>
      <c r="C41">
        <v>0.317</v>
      </c>
      <c r="D41">
        <v>0.40400000000000003</v>
      </c>
      <c r="E41">
        <v>0.57599999999999996</v>
      </c>
      <c r="F41">
        <v>0.36299999999999999</v>
      </c>
      <c r="G41">
        <v>0.46</v>
      </c>
      <c r="H41">
        <v>0.79300000000000004</v>
      </c>
    </row>
    <row r="42" spans="1:8" x14ac:dyDescent="0.2">
      <c r="A42" s="1">
        <v>41786</v>
      </c>
      <c r="B42">
        <v>0.25700000000000001</v>
      </c>
      <c r="C42">
        <v>0.316</v>
      </c>
      <c r="D42">
        <v>0.4</v>
      </c>
      <c r="E42">
        <v>0.57299999999999995</v>
      </c>
      <c r="F42">
        <v>0.36799999999999999</v>
      </c>
      <c r="G42">
        <v>0.45200000000000001</v>
      </c>
      <c r="H42">
        <v>0.76290000000000002</v>
      </c>
    </row>
    <row r="43" spans="1:8" x14ac:dyDescent="0.2">
      <c r="A43" s="1">
        <v>41787</v>
      </c>
      <c r="B43">
        <v>0.255</v>
      </c>
      <c r="C43">
        <v>0.314</v>
      </c>
      <c r="D43">
        <v>0.39900000000000002</v>
      </c>
      <c r="E43">
        <v>0.57399999999999995</v>
      </c>
      <c r="F43">
        <v>0.36399999999999999</v>
      </c>
      <c r="G43">
        <v>0.44450000000000001</v>
      </c>
      <c r="H43">
        <v>0.73839999999999995</v>
      </c>
    </row>
    <row r="44" spans="1:8" x14ac:dyDescent="0.2">
      <c r="A44" s="1">
        <v>41788</v>
      </c>
      <c r="B44">
        <v>0.251</v>
      </c>
      <c r="C44">
        <v>0.31</v>
      </c>
      <c r="D44">
        <v>0.39700000000000002</v>
      </c>
      <c r="E44">
        <v>0.57199999999999995</v>
      </c>
      <c r="F44">
        <v>0.36699999999999999</v>
      </c>
      <c r="G44">
        <v>0.45450000000000002</v>
      </c>
      <c r="H44">
        <v>0.753</v>
      </c>
    </row>
    <row r="45" spans="1:8" x14ac:dyDescent="0.2">
      <c r="A45" s="1">
        <v>41789</v>
      </c>
      <c r="B45">
        <v>0.251</v>
      </c>
      <c r="C45">
        <v>0.311</v>
      </c>
      <c r="D45">
        <v>0.39700000000000002</v>
      </c>
      <c r="E45">
        <v>0.57199999999999995</v>
      </c>
      <c r="F45">
        <v>0.37</v>
      </c>
      <c r="G45">
        <v>0.45800000000000002</v>
      </c>
      <c r="H45">
        <v>0.76200000000000001</v>
      </c>
    </row>
    <row r="46" spans="1:8" x14ac:dyDescent="0.2">
      <c r="A46" s="1">
        <v>41792</v>
      </c>
      <c r="B46">
        <v>0.25</v>
      </c>
      <c r="C46">
        <v>0.309</v>
      </c>
      <c r="D46">
        <v>0.39400000000000002</v>
      </c>
      <c r="E46">
        <v>0.56899999999999995</v>
      </c>
      <c r="F46">
        <v>0.36399999999999999</v>
      </c>
      <c r="G46">
        <v>0.45169999999999999</v>
      </c>
      <c r="H46">
        <v>0.75749999999999995</v>
      </c>
    </row>
    <row r="47" spans="1:8" x14ac:dyDescent="0.2">
      <c r="A47" s="1">
        <v>41793</v>
      </c>
      <c r="B47">
        <v>0.248</v>
      </c>
      <c r="C47">
        <v>0.307</v>
      </c>
      <c r="D47">
        <v>0.39100000000000001</v>
      </c>
      <c r="E47">
        <v>0.56699999999999995</v>
      </c>
      <c r="F47">
        <v>0.36099999999999999</v>
      </c>
      <c r="G47">
        <v>0.45839999999999997</v>
      </c>
      <c r="H47">
        <v>0.78500000000000003</v>
      </c>
    </row>
    <row r="48" spans="1:8" x14ac:dyDescent="0.2">
      <c r="A48" s="1">
        <v>41794</v>
      </c>
      <c r="B48">
        <v>0.24099999999999999</v>
      </c>
      <c r="C48">
        <v>0.30099999999999999</v>
      </c>
      <c r="D48">
        <v>0.38600000000000001</v>
      </c>
      <c r="E48">
        <v>0.56200000000000006</v>
      </c>
      <c r="F48">
        <v>0.34499999999999997</v>
      </c>
      <c r="G48">
        <v>0.45100000000000001</v>
      </c>
      <c r="H48">
        <v>0.78600000000000003</v>
      </c>
    </row>
    <row r="49" spans="1:8" x14ac:dyDescent="0.2">
      <c r="A49" s="1">
        <v>41795</v>
      </c>
      <c r="B49">
        <v>0.23</v>
      </c>
      <c r="C49">
        <v>0.29199999999999998</v>
      </c>
      <c r="D49">
        <v>0.376</v>
      </c>
      <c r="E49">
        <v>0.55200000000000005</v>
      </c>
      <c r="F49">
        <v>0.34499999999999997</v>
      </c>
      <c r="G49">
        <v>0.42799999999999999</v>
      </c>
      <c r="H49">
        <v>0.73199999999999998</v>
      </c>
    </row>
    <row r="50" spans="1:8" x14ac:dyDescent="0.2">
      <c r="A50" s="1">
        <v>41796</v>
      </c>
      <c r="B50">
        <v>0.19700000000000001</v>
      </c>
      <c r="C50">
        <v>0.26700000000000002</v>
      </c>
      <c r="D50">
        <v>0.35699999999999998</v>
      </c>
      <c r="E50">
        <v>0.53300000000000003</v>
      </c>
      <c r="F50">
        <v>0.34649999999999997</v>
      </c>
      <c r="G50">
        <v>0.41299999999999998</v>
      </c>
      <c r="H50">
        <v>0.69079999999999997</v>
      </c>
    </row>
    <row r="51" spans="1:8" x14ac:dyDescent="0.2">
      <c r="A51" s="1">
        <v>41799</v>
      </c>
      <c r="B51">
        <v>0.192</v>
      </c>
      <c r="C51">
        <v>0.26400000000000001</v>
      </c>
      <c r="D51">
        <v>0.35399999999999998</v>
      </c>
      <c r="E51">
        <v>0.52900000000000003</v>
      </c>
      <c r="F51">
        <v>0.34200000000000003</v>
      </c>
      <c r="G51">
        <v>0.41599999999999998</v>
      </c>
      <c r="H51">
        <v>0.70750000000000002</v>
      </c>
    </row>
    <row r="52" spans="1:8" x14ac:dyDescent="0.2">
      <c r="A52" s="1">
        <v>41800</v>
      </c>
      <c r="B52">
        <v>0.188</v>
      </c>
      <c r="C52">
        <v>0.26300000000000001</v>
      </c>
      <c r="D52">
        <v>0.35299999999999998</v>
      </c>
      <c r="E52">
        <v>0.52800000000000002</v>
      </c>
      <c r="F52">
        <v>0.35049999999999998</v>
      </c>
      <c r="G52">
        <v>0.42070000000000002</v>
      </c>
      <c r="H52">
        <v>0.72950000000000004</v>
      </c>
    </row>
    <row r="53" spans="1:8" x14ac:dyDescent="0.2">
      <c r="A53" s="1">
        <v>41801</v>
      </c>
      <c r="B53">
        <v>0.17899999999999999</v>
      </c>
      <c r="C53">
        <v>0.25800000000000001</v>
      </c>
      <c r="D53">
        <v>0.34799999999999998</v>
      </c>
      <c r="E53">
        <v>0.52500000000000002</v>
      </c>
      <c r="F53">
        <v>0.33250000000000002</v>
      </c>
      <c r="G53">
        <v>0.4103</v>
      </c>
      <c r="H53">
        <v>0.72299999999999998</v>
      </c>
    </row>
    <row r="54" spans="1:8" x14ac:dyDescent="0.2">
      <c r="A54" s="1">
        <v>41802</v>
      </c>
      <c r="B54">
        <v>0.156</v>
      </c>
      <c r="C54">
        <v>0.24199999999999999</v>
      </c>
      <c r="D54">
        <v>0.33300000000000002</v>
      </c>
      <c r="E54">
        <v>0.51100000000000001</v>
      </c>
      <c r="F54">
        <v>0.32300000000000001</v>
      </c>
      <c r="G54">
        <v>0.39800000000000002</v>
      </c>
      <c r="H54">
        <v>0.69189999999999996</v>
      </c>
    </row>
    <row r="55" spans="1:8" x14ac:dyDescent="0.2">
      <c r="A55" s="1">
        <v>41803</v>
      </c>
      <c r="B55">
        <v>0.14000000000000001</v>
      </c>
      <c r="C55">
        <v>0.23400000000000001</v>
      </c>
      <c r="D55">
        <v>0.32600000000000001</v>
      </c>
      <c r="E55">
        <v>0.50700000000000001</v>
      </c>
      <c r="F55">
        <v>0.317</v>
      </c>
      <c r="G55">
        <v>0.39900000000000002</v>
      </c>
      <c r="H55">
        <v>0.69850000000000001</v>
      </c>
    </row>
    <row r="56" spans="1:8" x14ac:dyDescent="0.2">
      <c r="A56" s="1">
        <v>41806</v>
      </c>
      <c r="B56">
        <v>0.126</v>
      </c>
      <c r="C56">
        <v>0.223</v>
      </c>
      <c r="D56">
        <v>0.316</v>
      </c>
      <c r="E56">
        <v>0.496</v>
      </c>
      <c r="F56">
        <v>0.31630000000000003</v>
      </c>
      <c r="G56">
        <v>0.39550000000000002</v>
      </c>
      <c r="H56">
        <v>0.69610000000000005</v>
      </c>
    </row>
    <row r="57" spans="1:8" x14ac:dyDescent="0.2">
      <c r="A57" s="1">
        <v>41807</v>
      </c>
      <c r="B57">
        <v>0.11899999999999999</v>
      </c>
      <c r="C57">
        <v>0.217</v>
      </c>
      <c r="D57">
        <v>0.312</v>
      </c>
      <c r="E57">
        <v>0.49099999999999999</v>
      </c>
      <c r="F57">
        <v>0.32550000000000001</v>
      </c>
      <c r="G57">
        <v>0.41289999999999999</v>
      </c>
      <c r="H57">
        <v>0.72829999999999995</v>
      </c>
    </row>
    <row r="58" spans="1:8" x14ac:dyDescent="0.2">
      <c r="A58" s="1">
        <v>41808</v>
      </c>
      <c r="B58">
        <v>0.113</v>
      </c>
      <c r="C58">
        <v>0.216</v>
      </c>
      <c r="D58">
        <v>0.309</v>
      </c>
      <c r="E58">
        <v>0.49</v>
      </c>
      <c r="F58">
        <v>0.32600000000000001</v>
      </c>
      <c r="G58">
        <v>0.40250000000000002</v>
      </c>
      <c r="H58">
        <v>0.70450000000000002</v>
      </c>
    </row>
    <row r="59" spans="1:8" x14ac:dyDescent="0.2">
      <c r="A59" s="1">
        <v>41809</v>
      </c>
      <c r="B59">
        <v>0.109</v>
      </c>
      <c r="C59">
        <v>0.21199999999999999</v>
      </c>
      <c r="D59">
        <v>0.30599999999999999</v>
      </c>
      <c r="E59">
        <v>0.48899999999999999</v>
      </c>
      <c r="F59">
        <v>0.32050000000000001</v>
      </c>
      <c r="G59">
        <v>0.39500000000000002</v>
      </c>
      <c r="H59">
        <v>0.68300000000000005</v>
      </c>
    </row>
    <row r="60" spans="1:8" x14ac:dyDescent="0.2">
      <c r="A60" s="1">
        <v>41810</v>
      </c>
      <c r="B60">
        <v>0.108</v>
      </c>
      <c r="C60">
        <v>0.21199999999999999</v>
      </c>
      <c r="D60">
        <v>0.30599999999999999</v>
      </c>
      <c r="E60">
        <v>0.48899999999999999</v>
      </c>
      <c r="F60">
        <v>0.32500000000000001</v>
      </c>
      <c r="G60">
        <v>0.40350000000000003</v>
      </c>
      <c r="H60">
        <v>0.69399999999999995</v>
      </c>
    </row>
    <row r="61" spans="1:8" x14ac:dyDescent="0.2">
      <c r="A61" s="1">
        <v>41813</v>
      </c>
      <c r="B61">
        <v>0.105</v>
      </c>
      <c r="C61">
        <v>0.21099999999999999</v>
      </c>
      <c r="D61">
        <v>0.307</v>
      </c>
      <c r="E61">
        <v>0.48899999999999999</v>
      </c>
      <c r="F61">
        <v>0.32600000000000001</v>
      </c>
      <c r="G61">
        <v>0.39950000000000002</v>
      </c>
      <c r="H61">
        <v>0.68600000000000005</v>
      </c>
    </row>
    <row r="62" spans="1:8" x14ac:dyDescent="0.2">
      <c r="A62" s="1">
        <v>41814</v>
      </c>
      <c r="B62">
        <v>0.104</v>
      </c>
      <c r="C62">
        <v>0.21099999999999999</v>
      </c>
      <c r="D62">
        <v>0.30599999999999999</v>
      </c>
      <c r="E62">
        <v>0.48899999999999999</v>
      </c>
      <c r="F62">
        <v>0.32200000000000001</v>
      </c>
      <c r="G62">
        <v>0.39850000000000002</v>
      </c>
      <c r="H62">
        <v>0.68400000000000005</v>
      </c>
    </row>
    <row r="63" spans="1:8" x14ac:dyDescent="0.2">
      <c r="A63" s="1">
        <v>41815</v>
      </c>
      <c r="B63">
        <v>0.10299999999999999</v>
      </c>
      <c r="C63">
        <v>0.20799999999999999</v>
      </c>
      <c r="D63">
        <v>0.30599999999999999</v>
      </c>
      <c r="E63">
        <v>0.48699999999999999</v>
      </c>
      <c r="F63">
        <v>0.317</v>
      </c>
      <c r="G63">
        <v>0.39</v>
      </c>
      <c r="H63">
        <v>0.6573</v>
      </c>
    </row>
    <row r="64" spans="1:8" x14ac:dyDescent="0.2">
      <c r="A64" s="1">
        <v>41816</v>
      </c>
      <c r="B64">
        <v>0.10299999999999999</v>
      </c>
      <c r="C64">
        <v>0.20899999999999999</v>
      </c>
      <c r="D64">
        <v>0.30499999999999999</v>
      </c>
      <c r="E64">
        <v>0.48799999999999999</v>
      </c>
      <c r="F64">
        <v>0.315</v>
      </c>
      <c r="G64">
        <v>0.38900000000000001</v>
      </c>
      <c r="H64">
        <v>0.65100000000000002</v>
      </c>
    </row>
    <row r="65" spans="1:8" x14ac:dyDescent="0.2">
      <c r="A65" s="1">
        <v>41817</v>
      </c>
      <c r="B65">
        <v>0.10100000000000001</v>
      </c>
      <c r="C65">
        <v>0.20699999999999999</v>
      </c>
      <c r="D65">
        <v>0.30299999999999999</v>
      </c>
      <c r="E65">
        <v>0.48799999999999999</v>
      </c>
      <c r="F65">
        <v>0.32</v>
      </c>
      <c r="G65">
        <v>0.39800000000000002</v>
      </c>
      <c r="H65">
        <v>0.67300000000000004</v>
      </c>
    </row>
    <row r="66" spans="1:8" x14ac:dyDescent="0.2">
      <c r="A66" s="1">
        <v>41820</v>
      </c>
      <c r="B66">
        <v>9.9000000000000005E-2</v>
      </c>
      <c r="C66">
        <v>0.20699999999999999</v>
      </c>
      <c r="D66">
        <v>0.30299999999999999</v>
      </c>
      <c r="E66">
        <v>0.48799999999999999</v>
      </c>
      <c r="F66">
        <v>0.311</v>
      </c>
      <c r="G66">
        <v>0.38550000000000001</v>
      </c>
      <c r="H66">
        <v>0.6542</v>
      </c>
    </row>
    <row r="67" spans="1:8" x14ac:dyDescent="0.2">
      <c r="A67" s="1">
        <v>41821</v>
      </c>
      <c r="B67">
        <v>9.8000000000000004E-2</v>
      </c>
      <c r="C67">
        <v>0.20599999999999999</v>
      </c>
      <c r="D67">
        <v>0.30199999999999999</v>
      </c>
      <c r="E67">
        <v>0.48799999999999999</v>
      </c>
      <c r="F67">
        <v>0.307</v>
      </c>
      <c r="G67">
        <v>0.38019999999999998</v>
      </c>
      <c r="H67">
        <v>0.6512</v>
      </c>
    </row>
    <row r="68" spans="1:8" x14ac:dyDescent="0.2">
      <c r="A68" s="1">
        <v>41822</v>
      </c>
      <c r="B68">
        <v>9.6000000000000002E-2</v>
      </c>
      <c r="C68">
        <v>0.20499999999999999</v>
      </c>
      <c r="D68">
        <v>0.30299999999999999</v>
      </c>
      <c r="E68">
        <v>0.48699999999999999</v>
      </c>
      <c r="F68">
        <v>0.318</v>
      </c>
      <c r="G68">
        <v>0.39300000000000002</v>
      </c>
      <c r="H68">
        <v>0.67700000000000005</v>
      </c>
    </row>
    <row r="69" spans="1:8" x14ac:dyDescent="0.2">
      <c r="A69" s="1">
        <v>41823</v>
      </c>
      <c r="B69">
        <v>9.7000000000000003E-2</v>
      </c>
      <c r="C69">
        <v>0.20599999999999999</v>
      </c>
      <c r="D69">
        <v>0.30299999999999999</v>
      </c>
      <c r="E69">
        <v>0.48799999999999999</v>
      </c>
      <c r="F69">
        <v>0.313</v>
      </c>
      <c r="G69">
        <v>0.39360000000000001</v>
      </c>
      <c r="H69">
        <v>0.67900000000000005</v>
      </c>
    </row>
    <row r="70" spans="1:8" x14ac:dyDescent="0.2">
      <c r="A70" s="1">
        <v>41824</v>
      </c>
      <c r="B70">
        <v>9.7000000000000003E-2</v>
      </c>
      <c r="C70">
        <v>0.20399999999999999</v>
      </c>
      <c r="D70">
        <v>0.30299999999999999</v>
      </c>
      <c r="E70">
        <v>0.48599999999999999</v>
      </c>
      <c r="F70">
        <v>0.3095</v>
      </c>
      <c r="G70">
        <v>0.38950000000000001</v>
      </c>
      <c r="H70">
        <v>0.66100000000000003</v>
      </c>
    </row>
    <row r="71" spans="1:8" x14ac:dyDescent="0.2">
      <c r="A71" s="1">
        <v>41827</v>
      </c>
      <c r="B71">
        <v>9.7000000000000003E-2</v>
      </c>
      <c r="C71">
        <v>0.20300000000000001</v>
      </c>
      <c r="D71">
        <v>0.30299999999999999</v>
      </c>
      <c r="E71">
        <v>0.48599999999999999</v>
      </c>
      <c r="F71">
        <v>0.311</v>
      </c>
      <c r="G71">
        <v>0.3876</v>
      </c>
      <c r="H71">
        <v>0.66400000000000003</v>
      </c>
    </row>
    <row r="72" spans="1:8" x14ac:dyDescent="0.2">
      <c r="A72" s="1">
        <v>41828</v>
      </c>
      <c r="B72">
        <v>9.6000000000000002E-2</v>
      </c>
      <c r="C72">
        <v>0.20300000000000001</v>
      </c>
      <c r="D72">
        <v>0.30299999999999999</v>
      </c>
      <c r="E72">
        <v>0.48599999999999999</v>
      </c>
      <c r="F72">
        <v>0.30930000000000002</v>
      </c>
      <c r="G72">
        <v>0.3785</v>
      </c>
      <c r="H72">
        <v>0.63549999999999995</v>
      </c>
    </row>
    <row r="73" spans="1:8" x14ac:dyDescent="0.2">
      <c r="A73" s="1">
        <v>41829</v>
      </c>
      <c r="B73">
        <v>9.5000000000000001E-2</v>
      </c>
      <c r="C73">
        <v>0.20300000000000001</v>
      </c>
      <c r="D73">
        <v>0.30399999999999999</v>
      </c>
      <c r="E73">
        <v>0.48699999999999999</v>
      </c>
      <c r="F73">
        <v>0.313</v>
      </c>
      <c r="G73">
        <v>0.38200000000000001</v>
      </c>
      <c r="H73">
        <v>0.64449999999999996</v>
      </c>
    </row>
    <row r="74" spans="1:8" x14ac:dyDescent="0.2">
      <c r="A74" s="1">
        <v>41830</v>
      </c>
      <c r="B74">
        <v>9.4E-2</v>
      </c>
      <c r="C74">
        <v>0.20200000000000001</v>
      </c>
      <c r="D74">
        <v>0.30399999999999999</v>
      </c>
      <c r="E74">
        <v>0.48699999999999999</v>
      </c>
      <c r="F74">
        <v>0.313</v>
      </c>
      <c r="G74">
        <v>0.38200000000000001</v>
      </c>
      <c r="H74">
        <v>0.63900000000000001</v>
      </c>
    </row>
    <row r="75" spans="1:8" x14ac:dyDescent="0.2">
      <c r="A75" s="1">
        <v>41831</v>
      </c>
      <c r="B75">
        <v>9.2999999999999999E-2</v>
      </c>
      <c r="C75">
        <v>0.20300000000000001</v>
      </c>
      <c r="D75">
        <v>0.30499999999999999</v>
      </c>
      <c r="E75">
        <v>0.48699999999999999</v>
      </c>
      <c r="F75">
        <v>0.315</v>
      </c>
      <c r="G75">
        <v>0.38490000000000002</v>
      </c>
      <c r="H75">
        <v>0.63600000000000001</v>
      </c>
    </row>
    <row r="76" spans="1:8" x14ac:dyDescent="0.2">
      <c r="A76" s="1">
        <v>41834</v>
      </c>
      <c r="B76">
        <v>9.1999999999999998E-2</v>
      </c>
      <c r="C76">
        <v>0.20300000000000001</v>
      </c>
      <c r="D76">
        <v>0.30599999999999999</v>
      </c>
      <c r="E76">
        <v>0.48799999999999999</v>
      </c>
      <c r="F76">
        <v>0.31850000000000001</v>
      </c>
      <c r="G76">
        <v>0.38650000000000001</v>
      </c>
      <c r="H76">
        <v>0.63939999999999997</v>
      </c>
    </row>
    <row r="77" spans="1:8" x14ac:dyDescent="0.2">
      <c r="A77" s="1">
        <v>41835</v>
      </c>
      <c r="B77">
        <v>9.1999999999999998E-2</v>
      </c>
      <c r="C77">
        <v>0.20200000000000001</v>
      </c>
      <c r="D77">
        <v>0.30599999999999999</v>
      </c>
      <c r="E77">
        <v>0.48699999999999999</v>
      </c>
      <c r="F77">
        <v>0.318</v>
      </c>
      <c r="G77">
        <v>0.38850000000000001</v>
      </c>
      <c r="H77">
        <v>0.64100000000000001</v>
      </c>
    </row>
    <row r="78" spans="1:8" x14ac:dyDescent="0.2">
      <c r="A78" s="1">
        <v>41836</v>
      </c>
      <c r="B78">
        <v>9.0999999999999998E-2</v>
      </c>
      <c r="C78">
        <v>0.20100000000000001</v>
      </c>
      <c r="D78">
        <v>0.30399999999999999</v>
      </c>
      <c r="E78">
        <v>0.48599999999999999</v>
      </c>
      <c r="F78">
        <v>0.315</v>
      </c>
      <c r="G78">
        <v>0.38400000000000001</v>
      </c>
      <c r="H78">
        <v>0.63200000000000001</v>
      </c>
    </row>
    <row r="79" spans="1:8" x14ac:dyDescent="0.2">
      <c r="A79" s="1">
        <v>41837</v>
      </c>
      <c r="B79">
        <v>9.0999999999999998E-2</v>
      </c>
      <c r="C79">
        <v>0.20100000000000001</v>
      </c>
      <c r="D79">
        <v>0.30299999999999999</v>
      </c>
      <c r="E79">
        <v>0.48599999999999999</v>
      </c>
      <c r="F79">
        <v>0.315</v>
      </c>
      <c r="G79">
        <v>0.38200000000000001</v>
      </c>
      <c r="H79">
        <v>0.61799999999999999</v>
      </c>
    </row>
    <row r="80" spans="1:8" x14ac:dyDescent="0.2">
      <c r="A80" s="1">
        <v>41838</v>
      </c>
      <c r="B80">
        <v>9.1999999999999998E-2</v>
      </c>
      <c r="C80">
        <v>0.20200000000000001</v>
      </c>
      <c r="D80">
        <v>0.30299999999999999</v>
      </c>
      <c r="E80">
        <v>0.48499999999999999</v>
      </c>
      <c r="F80">
        <v>0.32</v>
      </c>
      <c r="G80">
        <v>0.38800000000000001</v>
      </c>
      <c r="H80">
        <v>0.62670000000000003</v>
      </c>
    </row>
    <row r="81" spans="1:8" x14ac:dyDescent="0.2">
      <c r="A81" s="1">
        <v>41841</v>
      </c>
      <c r="B81">
        <v>9.6000000000000002E-2</v>
      </c>
      <c r="C81">
        <v>0.20399999999999999</v>
      </c>
      <c r="D81">
        <v>0.30299999999999999</v>
      </c>
      <c r="E81">
        <v>0.48599999999999999</v>
      </c>
      <c r="F81">
        <v>0.32350000000000001</v>
      </c>
      <c r="G81">
        <v>0.39100000000000001</v>
      </c>
      <c r="H81">
        <v>0.625</v>
      </c>
    </row>
    <row r="82" spans="1:8" x14ac:dyDescent="0.2">
      <c r="A82" s="1">
        <v>41842</v>
      </c>
      <c r="B82">
        <v>9.6000000000000002E-2</v>
      </c>
      <c r="C82">
        <v>0.20599999999999999</v>
      </c>
      <c r="D82">
        <v>0.30499999999999999</v>
      </c>
      <c r="E82">
        <v>0.48799999999999999</v>
      </c>
      <c r="F82">
        <v>0.33300000000000002</v>
      </c>
      <c r="G82">
        <v>0.40250000000000002</v>
      </c>
      <c r="H82">
        <v>0.64200000000000002</v>
      </c>
    </row>
    <row r="83" spans="1:8" x14ac:dyDescent="0.2">
      <c r="A83" s="1">
        <v>41843</v>
      </c>
      <c r="B83">
        <v>9.8000000000000004E-2</v>
      </c>
      <c r="C83">
        <v>0.20799999999999999</v>
      </c>
      <c r="D83">
        <v>0.308</v>
      </c>
      <c r="E83">
        <v>0.48899999999999999</v>
      </c>
      <c r="F83">
        <v>0.33</v>
      </c>
      <c r="G83">
        <v>0.3977</v>
      </c>
      <c r="H83">
        <v>0.63229999999999997</v>
      </c>
    </row>
    <row r="84" spans="1:8" x14ac:dyDescent="0.2">
      <c r="A84" s="1">
        <v>41844</v>
      </c>
      <c r="B84">
        <v>9.9000000000000005E-2</v>
      </c>
      <c r="C84">
        <v>0.20899999999999999</v>
      </c>
      <c r="D84">
        <v>0.308</v>
      </c>
      <c r="E84">
        <v>0.49</v>
      </c>
      <c r="F84">
        <v>0.33800000000000002</v>
      </c>
      <c r="G84">
        <v>0.41099999999999998</v>
      </c>
      <c r="H84">
        <v>0.65500000000000003</v>
      </c>
    </row>
    <row r="85" spans="1:8" x14ac:dyDescent="0.2">
      <c r="A85" s="1">
        <v>41845</v>
      </c>
      <c r="B85">
        <v>0.1</v>
      </c>
      <c r="C85">
        <v>0.20899999999999999</v>
      </c>
      <c r="D85">
        <v>0.307</v>
      </c>
      <c r="E85">
        <v>0.49</v>
      </c>
      <c r="F85">
        <v>0.32850000000000001</v>
      </c>
      <c r="G85">
        <v>0.39800000000000002</v>
      </c>
      <c r="H85">
        <v>0.63009999999999999</v>
      </c>
    </row>
    <row r="86" spans="1:8" x14ac:dyDescent="0.2">
      <c r="A86" s="1">
        <v>41848</v>
      </c>
      <c r="B86">
        <v>9.9000000000000005E-2</v>
      </c>
      <c r="C86">
        <v>0.20899999999999999</v>
      </c>
      <c r="D86">
        <v>0.30599999999999999</v>
      </c>
      <c r="E86">
        <v>0.48899999999999999</v>
      </c>
      <c r="F86">
        <v>0.33500000000000002</v>
      </c>
      <c r="G86">
        <v>0.40250000000000002</v>
      </c>
      <c r="H86">
        <v>0.63480000000000003</v>
      </c>
    </row>
    <row r="87" spans="1:8" x14ac:dyDescent="0.2">
      <c r="A87" s="1">
        <v>41849</v>
      </c>
      <c r="B87">
        <v>9.9000000000000005E-2</v>
      </c>
      <c r="C87">
        <v>0.20899999999999999</v>
      </c>
      <c r="D87">
        <v>0.30599999999999999</v>
      </c>
      <c r="E87">
        <v>0.48899999999999999</v>
      </c>
      <c r="F87">
        <v>0.33500000000000002</v>
      </c>
      <c r="G87">
        <v>0.39789999999999998</v>
      </c>
      <c r="H87">
        <v>0.62480000000000002</v>
      </c>
    </row>
    <row r="88" spans="1:8" x14ac:dyDescent="0.2">
      <c r="A88" s="1">
        <v>41850</v>
      </c>
      <c r="B88">
        <v>9.8000000000000004E-2</v>
      </c>
      <c r="C88">
        <v>0.20899999999999999</v>
      </c>
      <c r="D88">
        <v>0.30499999999999999</v>
      </c>
      <c r="E88">
        <v>0.48899999999999999</v>
      </c>
      <c r="F88">
        <v>0.34050000000000002</v>
      </c>
      <c r="G88">
        <v>0.41099999999999998</v>
      </c>
      <c r="H88">
        <v>0.66549999999999998</v>
      </c>
    </row>
    <row r="89" spans="1:8" x14ac:dyDescent="0.2">
      <c r="A89" s="1">
        <v>41851</v>
      </c>
      <c r="B89">
        <v>9.8000000000000004E-2</v>
      </c>
      <c r="C89">
        <v>0.20899999999999999</v>
      </c>
      <c r="D89">
        <v>0.30599999999999999</v>
      </c>
      <c r="E89">
        <v>0.48899999999999999</v>
      </c>
      <c r="F89">
        <v>0.33600000000000002</v>
      </c>
      <c r="G89">
        <v>0.40589999999999998</v>
      </c>
      <c r="H89">
        <v>0.64800000000000002</v>
      </c>
    </row>
    <row r="90" spans="1:8" x14ac:dyDescent="0.2">
      <c r="A90" s="1">
        <v>41852</v>
      </c>
      <c r="B90">
        <v>9.7000000000000003E-2</v>
      </c>
      <c r="C90">
        <v>0.20799999999999999</v>
      </c>
      <c r="D90">
        <v>0.308</v>
      </c>
      <c r="E90">
        <v>0.48899999999999999</v>
      </c>
      <c r="F90">
        <v>0.33600000000000002</v>
      </c>
      <c r="G90">
        <v>0.40389999999999998</v>
      </c>
      <c r="H90">
        <v>0.63900000000000001</v>
      </c>
    </row>
    <row r="91" spans="1:8" x14ac:dyDescent="0.2">
      <c r="A91" s="1">
        <v>41855</v>
      </c>
      <c r="B91">
        <v>9.6000000000000002E-2</v>
      </c>
      <c r="C91">
        <v>0.20799999999999999</v>
      </c>
      <c r="D91">
        <v>0.307</v>
      </c>
      <c r="E91">
        <v>0.48799999999999999</v>
      </c>
      <c r="F91">
        <v>0.33800000000000002</v>
      </c>
      <c r="G91">
        <v>0.40849999999999997</v>
      </c>
      <c r="H91">
        <v>0.65049999999999997</v>
      </c>
    </row>
    <row r="92" spans="1:8" x14ac:dyDescent="0.2">
      <c r="A92" s="1">
        <v>41856</v>
      </c>
      <c r="B92">
        <v>9.7000000000000003E-2</v>
      </c>
      <c r="C92">
        <v>0.20699999999999999</v>
      </c>
      <c r="D92">
        <v>0.307</v>
      </c>
      <c r="E92">
        <v>0.48799999999999999</v>
      </c>
      <c r="F92">
        <v>0.34200000000000003</v>
      </c>
      <c r="G92">
        <v>0.41539999999999999</v>
      </c>
      <c r="H92">
        <v>0.65800000000000003</v>
      </c>
    </row>
    <row r="93" spans="1:8" x14ac:dyDescent="0.2">
      <c r="A93" s="1">
        <v>41857</v>
      </c>
      <c r="B93">
        <v>9.6000000000000002E-2</v>
      </c>
      <c r="C93">
        <v>0.20599999999999999</v>
      </c>
      <c r="D93">
        <v>0.30599999999999999</v>
      </c>
      <c r="E93">
        <v>0.48699999999999999</v>
      </c>
      <c r="F93">
        <v>0.32800000000000001</v>
      </c>
      <c r="G93">
        <v>0.39779999999999999</v>
      </c>
      <c r="H93">
        <v>0.621</v>
      </c>
    </row>
    <row r="94" spans="1:8" x14ac:dyDescent="0.2">
      <c r="A94" s="1">
        <v>41858</v>
      </c>
      <c r="B94">
        <v>9.6000000000000002E-2</v>
      </c>
      <c r="C94">
        <v>0.20499999999999999</v>
      </c>
      <c r="D94">
        <v>0.30399999999999999</v>
      </c>
      <c r="E94">
        <v>0.48399999999999999</v>
      </c>
      <c r="F94">
        <v>0.32600000000000001</v>
      </c>
      <c r="G94">
        <v>0.39229999999999998</v>
      </c>
      <c r="H94">
        <v>0.60980000000000001</v>
      </c>
    </row>
    <row r="95" spans="1:8" x14ac:dyDescent="0.2">
      <c r="A95" s="1">
        <v>41859</v>
      </c>
      <c r="B95">
        <v>9.4E-2</v>
      </c>
      <c r="C95">
        <v>0.20300000000000001</v>
      </c>
      <c r="D95">
        <v>0.30199999999999999</v>
      </c>
      <c r="E95">
        <v>0.48199999999999998</v>
      </c>
      <c r="F95">
        <v>0.33400000000000002</v>
      </c>
      <c r="G95">
        <v>0.40400000000000003</v>
      </c>
      <c r="H95">
        <v>0.63890000000000002</v>
      </c>
    </row>
    <row r="96" spans="1:8" x14ac:dyDescent="0.2">
      <c r="A96" s="1">
        <v>41862</v>
      </c>
      <c r="B96">
        <v>9.1999999999999998E-2</v>
      </c>
      <c r="C96">
        <v>0.20200000000000001</v>
      </c>
      <c r="D96">
        <v>0.30099999999999999</v>
      </c>
      <c r="E96">
        <v>0.48199999999999998</v>
      </c>
      <c r="F96">
        <v>0.32679999999999998</v>
      </c>
      <c r="G96">
        <v>0.39250000000000002</v>
      </c>
      <c r="H96">
        <v>0.62129999999999996</v>
      </c>
    </row>
    <row r="97" spans="1:8" x14ac:dyDescent="0.2">
      <c r="A97" s="1">
        <v>41863</v>
      </c>
      <c r="B97">
        <v>9.0999999999999998E-2</v>
      </c>
      <c r="C97">
        <v>0.20100000000000001</v>
      </c>
      <c r="D97">
        <v>0.3</v>
      </c>
      <c r="E97">
        <v>0.47899999999999998</v>
      </c>
      <c r="F97">
        <v>0.32550000000000001</v>
      </c>
      <c r="G97">
        <v>0.39029999999999998</v>
      </c>
      <c r="H97">
        <v>0.621</v>
      </c>
    </row>
    <row r="98" spans="1:8" x14ac:dyDescent="0.2">
      <c r="A98" s="1">
        <v>41864</v>
      </c>
      <c r="B98">
        <v>0.09</v>
      </c>
      <c r="C98">
        <v>0.19900000000000001</v>
      </c>
      <c r="D98">
        <v>0.29899999999999999</v>
      </c>
      <c r="E98">
        <v>0.47899999999999998</v>
      </c>
      <c r="F98">
        <v>0.32</v>
      </c>
      <c r="G98">
        <v>0.38080000000000003</v>
      </c>
      <c r="H98">
        <v>0.58650000000000002</v>
      </c>
    </row>
    <row r="99" spans="1:8" x14ac:dyDescent="0.2">
      <c r="A99" s="1">
        <v>41865</v>
      </c>
      <c r="B99">
        <v>8.8999999999999996E-2</v>
      </c>
      <c r="C99">
        <v>0.19800000000000001</v>
      </c>
      <c r="D99">
        <v>0.29799999999999999</v>
      </c>
      <c r="E99">
        <v>0.47799999999999998</v>
      </c>
      <c r="F99">
        <v>0.31879999999999997</v>
      </c>
      <c r="G99">
        <v>0.37569999999999998</v>
      </c>
      <c r="H99">
        <v>0.58189999999999997</v>
      </c>
    </row>
    <row r="100" spans="1:8" x14ac:dyDescent="0.2">
      <c r="A100" s="1">
        <v>41866</v>
      </c>
      <c r="B100">
        <v>8.7999999999999995E-2</v>
      </c>
      <c r="C100">
        <v>0.19700000000000001</v>
      </c>
      <c r="D100">
        <v>0.29699999999999999</v>
      </c>
      <c r="E100">
        <v>0.47699999999999998</v>
      </c>
      <c r="F100">
        <v>0.311</v>
      </c>
      <c r="G100">
        <v>0.374</v>
      </c>
      <c r="H100">
        <v>0.57699999999999996</v>
      </c>
    </row>
    <row r="101" spans="1:8" x14ac:dyDescent="0.2">
      <c r="A101" s="1">
        <v>41869</v>
      </c>
      <c r="B101">
        <v>8.8999999999999996E-2</v>
      </c>
      <c r="C101">
        <v>0.19600000000000001</v>
      </c>
      <c r="D101">
        <v>0.29699999999999999</v>
      </c>
      <c r="E101">
        <v>0.47399999999999998</v>
      </c>
      <c r="F101">
        <v>0.316</v>
      </c>
      <c r="G101">
        <v>0.37569999999999998</v>
      </c>
      <c r="H101">
        <v>0.59179999999999999</v>
      </c>
    </row>
    <row r="102" spans="1:8" x14ac:dyDescent="0.2">
      <c r="A102" s="1">
        <v>41870</v>
      </c>
      <c r="B102">
        <v>8.6999999999999994E-2</v>
      </c>
      <c r="C102">
        <v>0.191</v>
      </c>
      <c r="D102">
        <v>0.29199999999999998</v>
      </c>
      <c r="E102">
        <v>0.46899999999999997</v>
      </c>
      <c r="F102">
        <v>0.309</v>
      </c>
      <c r="G102">
        <v>0.36899999999999999</v>
      </c>
      <c r="H102">
        <v>0.57299999999999995</v>
      </c>
    </row>
    <row r="103" spans="1:8" x14ac:dyDescent="0.2">
      <c r="A103" s="1">
        <v>41871</v>
      </c>
      <c r="B103">
        <v>8.4000000000000005E-2</v>
      </c>
      <c r="C103">
        <v>0.187</v>
      </c>
      <c r="D103">
        <v>0.28899999999999998</v>
      </c>
      <c r="E103">
        <v>0.46600000000000003</v>
      </c>
      <c r="F103">
        <v>0.307</v>
      </c>
      <c r="G103">
        <v>0.36299999999999999</v>
      </c>
      <c r="H103">
        <v>0.55900000000000005</v>
      </c>
    </row>
    <row r="104" spans="1:8" x14ac:dyDescent="0.2">
      <c r="A104" s="1">
        <v>41872</v>
      </c>
      <c r="B104">
        <v>8.1000000000000003E-2</v>
      </c>
      <c r="C104">
        <v>0.186</v>
      </c>
      <c r="D104">
        <v>0.28699999999999998</v>
      </c>
      <c r="E104">
        <v>0.46400000000000002</v>
      </c>
      <c r="F104">
        <v>0.30299999999999999</v>
      </c>
      <c r="G104">
        <v>0.36149999999999999</v>
      </c>
      <c r="H104">
        <v>0.5675</v>
      </c>
    </row>
    <row r="105" spans="1:8" x14ac:dyDescent="0.2">
      <c r="A105" s="1">
        <v>41873</v>
      </c>
      <c r="B105">
        <v>7.9000000000000001E-2</v>
      </c>
      <c r="C105">
        <v>0.183</v>
      </c>
      <c r="D105">
        <v>0.28799999999999998</v>
      </c>
      <c r="E105">
        <v>0.46300000000000002</v>
      </c>
      <c r="F105">
        <v>0.30049999999999999</v>
      </c>
      <c r="G105">
        <v>0.35799999999999998</v>
      </c>
      <c r="H105">
        <v>0.55249999999999999</v>
      </c>
    </row>
    <row r="106" spans="1:8" x14ac:dyDescent="0.2">
      <c r="A106" s="1">
        <v>41876</v>
      </c>
      <c r="B106">
        <v>7.3999999999999996E-2</v>
      </c>
      <c r="C106">
        <v>0.17499999999999999</v>
      </c>
      <c r="D106">
        <v>0.27400000000000002</v>
      </c>
      <c r="E106">
        <v>0.44800000000000001</v>
      </c>
      <c r="F106">
        <v>0.26</v>
      </c>
      <c r="G106">
        <v>0.3125</v>
      </c>
      <c r="H106">
        <v>0.51500000000000001</v>
      </c>
    </row>
    <row r="107" spans="1:8" x14ac:dyDescent="0.2">
      <c r="A107" s="1">
        <v>41877</v>
      </c>
      <c r="B107">
        <v>7.0999999999999994E-2</v>
      </c>
      <c r="C107">
        <v>0.17100000000000001</v>
      </c>
      <c r="D107">
        <v>0.27100000000000002</v>
      </c>
      <c r="E107">
        <v>0.443</v>
      </c>
      <c r="F107">
        <v>0.27179999999999999</v>
      </c>
      <c r="G107">
        <v>0.32150000000000001</v>
      </c>
      <c r="H107">
        <v>0.51149999999999995</v>
      </c>
    </row>
    <row r="108" spans="1:8" x14ac:dyDescent="0.2">
      <c r="A108" s="1">
        <v>41878</v>
      </c>
      <c r="B108">
        <v>6.9000000000000006E-2</v>
      </c>
      <c r="C108">
        <v>0.17</v>
      </c>
      <c r="D108">
        <v>0.26900000000000002</v>
      </c>
      <c r="E108">
        <v>0.439</v>
      </c>
      <c r="F108">
        <v>0.27300000000000002</v>
      </c>
      <c r="G108">
        <v>0.32500000000000001</v>
      </c>
      <c r="H108">
        <v>0.495</v>
      </c>
    </row>
    <row r="109" spans="1:8" x14ac:dyDescent="0.2">
      <c r="A109" s="1">
        <v>41879</v>
      </c>
      <c r="B109">
        <v>6.8000000000000005E-2</v>
      </c>
      <c r="C109">
        <v>0.16700000000000001</v>
      </c>
      <c r="D109">
        <v>0.26700000000000002</v>
      </c>
      <c r="E109">
        <v>0.438</v>
      </c>
      <c r="F109">
        <v>0.28149999999999997</v>
      </c>
      <c r="G109">
        <v>0.32919999999999999</v>
      </c>
      <c r="H109">
        <v>0.49959999999999999</v>
      </c>
    </row>
    <row r="110" spans="1:8" x14ac:dyDescent="0.2">
      <c r="A110" s="1">
        <v>41880</v>
      </c>
      <c r="B110">
        <v>6.7000000000000004E-2</v>
      </c>
      <c r="C110">
        <v>0.16300000000000001</v>
      </c>
      <c r="D110">
        <v>0.26400000000000001</v>
      </c>
      <c r="E110">
        <v>0.434</v>
      </c>
      <c r="F110">
        <v>0.26550000000000001</v>
      </c>
      <c r="G110">
        <v>0.32100000000000001</v>
      </c>
      <c r="H110">
        <v>0.50349999999999995</v>
      </c>
    </row>
    <row r="111" spans="1:8" x14ac:dyDescent="0.2">
      <c r="A111" s="1">
        <v>41883</v>
      </c>
      <c r="B111">
        <v>6.6000000000000003E-2</v>
      </c>
      <c r="C111">
        <v>0.159</v>
      </c>
      <c r="D111">
        <v>0.25900000000000001</v>
      </c>
      <c r="E111">
        <v>0.42799999999999999</v>
      </c>
      <c r="F111">
        <v>0.255</v>
      </c>
      <c r="G111">
        <v>0.30399999999999999</v>
      </c>
      <c r="H111">
        <v>0.48209999999999997</v>
      </c>
    </row>
    <row r="112" spans="1:8" x14ac:dyDescent="0.2">
      <c r="A112" s="1">
        <v>41884</v>
      </c>
      <c r="B112">
        <v>0.06</v>
      </c>
      <c r="C112">
        <v>0.152</v>
      </c>
      <c r="D112">
        <v>0.252</v>
      </c>
      <c r="E112">
        <v>0.42</v>
      </c>
      <c r="F112">
        <v>0.25800000000000001</v>
      </c>
      <c r="G112">
        <v>0.312</v>
      </c>
      <c r="H112">
        <v>0.503</v>
      </c>
    </row>
    <row r="113" spans="1:8" x14ac:dyDescent="0.2">
      <c r="A113" s="1">
        <v>41885</v>
      </c>
      <c r="B113">
        <v>6.0999999999999999E-2</v>
      </c>
      <c r="C113">
        <v>0.15</v>
      </c>
      <c r="D113">
        <v>0.25</v>
      </c>
      <c r="E113">
        <v>0.41899999999999998</v>
      </c>
      <c r="F113">
        <v>0.26500000000000001</v>
      </c>
      <c r="G113">
        <v>0.31759999999999999</v>
      </c>
      <c r="H113">
        <v>0.504</v>
      </c>
    </row>
    <row r="114" spans="1:8" x14ac:dyDescent="0.2">
      <c r="A114" s="1">
        <v>41886</v>
      </c>
      <c r="B114">
        <v>5.8999999999999997E-2</v>
      </c>
      <c r="C114">
        <v>0.14899999999999999</v>
      </c>
      <c r="D114">
        <v>0.249</v>
      </c>
      <c r="E114">
        <v>0.41799999999999998</v>
      </c>
      <c r="F114">
        <v>0.22</v>
      </c>
      <c r="G114">
        <v>0.27500000000000002</v>
      </c>
      <c r="H114">
        <v>0.47199999999999998</v>
      </c>
    </row>
    <row r="115" spans="1:8" x14ac:dyDescent="0.2">
      <c r="A115" s="1">
        <v>41887</v>
      </c>
      <c r="B115">
        <v>1.9E-2</v>
      </c>
      <c r="C115">
        <v>0.104</v>
      </c>
      <c r="D115">
        <v>0.20300000000000001</v>
      </c>
      <c r="E115">
        <v>0.374</v>
      </c>
      <c r="F115">
        <v>0.20399999999999999</v>
      </c>
      <c r="G115">
        <v>0.2606</v>
      </c>
      <c r="H115">
        <v>0.45910000000000001</v>
      </c>
    </row>
    <row r="116" spans="1:8" x14ac:dyDescent="0.2">
      <c r="A116" s="1">
        <v>41890</v>
      </c>
      <c r="B116">
        <v>1.2999999999999999E-2</v>
      </c>
      <c r="C116">
        <v>9.4E-2</v>
      </c>
      <c r="D116">
        <v>0.19600000000000001</v>
      </c>
      <c r="E116">
        <v>0.36599999999999999</v>
      </c>
      <c r="F116">
        <v>0.20499999999999999</v>
      </c>
      <c r="G116">
        <v>0.26800000000000002</v>
      </c>
      <c r="H116">
        <v>0.48130000000000001</v>
      </c>
    </row>
    <row r="117" spans="1:8" x14ac:dyDescent="0.2">
      <c r="A117" s="1">
        <v>41891</v>
      </c>
      <c r="B117">
        <v>0.01</v>
      </c>
      <c r="C117">
        <v>8.8999999999999996E-2</v>
      </c>
      <c r="D117">
        <v>0.191</v>
      </c>
      <c r="E117">
        <v>0.36</v>
      </c>
      <c r="F117">
        <v>0.20680000000000001</v>
      </c>
      <c r="G117">
        <v>0.26819999999999999</v>
      </c>
      <c r="H117">
        <v>0.48699999999999999</v>
      </c>
    </row>
    <row r="118" spans="1:8" x14ac:dyDescent="0.2">
      <c r="A118" s="1">
        <v>41892</v>
      </c>
      <c r="B118">
        <v>0.01</v>
      </c>
      <c r="C118">
        <v>8.6999999999999994E-2</v>
      </c>
      <c r="D118">
        <v>0.191</v>
      </c>
      <c r="E118">
        <v>0.35699999999999998</v>
      </c>
      <c r="F118">
        <v>0.20549999999999999</v>
      </c>
      <c r="G118">
        <v>0.27400000000000002</v>
      </c>
      <c r="H118">
        <v>0.4924</v>
      </c>
    </row>
    <row r="119" spans="1:8" x14ac:dyDescent="0.2">
      <c r="A119" s="1">
        <v>41893</v>
      </c>
      <c r="B119">
        <v>7.0000000000000001E-3</v>
      </c>
      <c r="C119">
        <v>8.4000000000000005E-2</v>
      </c>
      <c r="D119">
        <v>0.188</v>
      </c>
      <c r="E119">
        <v>0.35199999999999998</v>
      </c>
      <c r="F119">
        <v>0.20349999999999999</v>
      </c>
      <c r="G119">
        <v>0.26500000000000001</v>
      </c>
      <c r="H119">
        <v>0.48270000000000002</v>
      </c>
    </row>
    <row r="120" spans="1:8" x14ac:dyDescent="0.2">
      <c r="A120" s="1">
        <v>41894</v>
      </c>
      <c r="B120">
        <v>6.0000000000000001E-3</v>
      </c>
      <c r="C120">
        <v>8.2000000000000003E-2</v>
      </c>
      <c r="D120">
        <v>0.187</v>
      </c>
      <c r="E120">
        <v>0.34899999999999998</v>
      </c>
      <c r="F120">
        <v>0.214</v>
      </c>
      <c r="G120">
        <v>0.28249999999999997</v>
      </c>
      <c r="H120">
        <v>0.51500000000000001</v>
      </c>
    </row>
    <row r="121" spans="1:8" x14ac:dyDescent="0.2">
      <c r="A121" s="1">
        <v>41897</v>
      </c>
      <c r="B121">
        <v>7.0000000000000001E-3</v>
      </c>
      <c r="C121">
        <v>8.1000000000000003E-2</v>
      </c>
      <c r="D121">
        <v>0.188</v>
      </c>
      <c r="E121">
        <v>0.34899999999999998</v>
      </c>
      <c r="F121">
        <v>0.20349999999999999</v>
      </c>
      <c r="G121">
        <v>0.26769999999999999</v>
      </c>
      <c r="H121">
        <v>0.48799999999999999</v>
      </c>
    </row>
    <row r="122" spans="1:8" x14ac:dyDescent="0.2">
      <c r="A122" s="1">
        <v>41898</v>
      </c>
      <c r="B122">
        <v>6.0000000000000001E-3</v>
      </c>
      <c r="C122">
        <v>8.1000000000000003E-2</v>
      </c>
      <c r="D122">
        <v>0.187</v>
      </c>
      <c r="E122">
        <v>0.34599999999999997</v>
      </c>
      <c r="F122">
        <v>0.21299999999999999</v>
      </c>
      <c r="G122">
        <v>0.27450000000000002</v>
      </c>
      <c r="H122">
        <v>0.50680000000000003</v>
      </c>
    </row>
    <row r="123" spans="1:8" x14ac:dyDescent="0.2">
      <c r="A123" s="1">
        <v>41899</v>
      </c>
      <c r="B123">
        <v>6.0000000000000001E-3</v>
      </c>
      <c r="C123">
        <v>8.2000000000000003E-2</v>
      </c>
      <c r="D123">
        <v>0.188</v>
      </c>
      <c r="E123">
        <v>0.34699999999999998</v>
      </c>
      <c r="F123">
        <v>0.20530000000000001</v>
      </c>
      <c r="G123">
        <v>0.27300000000000002</v>
      </c>
      <c r="H123">
        <v>0.49249999999999999</v>
      </c>
    </row>
    <row r="124" spans="1:8" x14ac:dyDescent="0.2">
      <c r="A124" s="1">
        <v>41900</v>
      </c>
      <c r="B124">
        <v>7.0000000000000001E-3</v>
      </c>
      <c r="C124">
        <v>8.2000000000000003E-2</v>
      </c>
      <c r="D124">
        <v>0.187</v>
      </c>
      <c r="E124">
        <v>0.34699999999999998</v>
      </c>
      <c r="F124">
        <v>0.216</v>
      </c>
      <c r="G124">
        <v>0.28639999999999999</v>
      </c>
      <c r="H124">
        <v>0.52749999999999997</v>
      </c>
    </row>
    <row r="125" spans="1:8" x14ac:dyDescent="0.2">
      <c r="A125" s="1">
        <v>41901</v>
      </c>
      <c r="B125">
        <v>8.0000000000000002E-3</v>
      </c>
      <c r="C125">
        <v>8.3000000000000004E-2</v>
      </c>
      <c r="D125">
        <v>0.187</v>
      </c>
      <c r="E125">
        <v>0.34699999999999998</v>
      </c>
      <c r="F125">
        <v>0.20480000000000001</v>
      </c>
      <c r="G125">
        <v>0.27300000000000002</v>
      </c>
      <c r="H125">
        <v>0.48899999999999999</v>
      </c>
    </row>
    <row r="126" spans="1:8" x14ac:dyDescent="0.2">
      <c r="A126" s="1">
        <v>41904</v>
      </c>
      <c r="B126">
        <v>5.0000000000000001E-3</v>
      </c>
      <c r="C126">
        <v>8.2000000000000003E-2</v>
      </c>
      <c r="D126">
        <v>0.186</v>
      </c>
      <c r="E126">
        <v>0.34499999999999997</v>
      </c>
      <c r="F126">
        <v>0.20499999999999999</v>
      </c>
      <c r="G126">
        <v>0.26800000000000002</v>
      </c>
      <c r="H126">
        <v>0.48199999999999998</v>
      </c>
    </row>
    <row r="127" spans="1:8" x14ac:dyDescent="0.2">
      <c r="A127" s="1">
        <v>41905</v>
      </c>
      <c r="B127">
        <v>5.0000000000000001E-3</v>
      </c>
      <c r="C127">
        <v>8.2000000000000003E-2</v>
      </c>
      <c r="D127">
        <v>0.185</v>
      </c>
      <c r="E127">
        <v>0.34300000000000003</v>
      </c>
      <c r="F127">
        <v>0.218</v>
      </c>
      <c r="G127">
        <v>0.27700000000000002</v>
      </c>
      <c r="H127">
        <v>0.48949999999999999</v>
      </c>
    </row>
    <row r="128" spans="1:8" x14ac:dyDescent="0.2">
      <c r="A128" s="1">
        <v>41906</v>
      </c>
      <c r="B128">
        <v>7.0000000000000001E-3</v>
      </c>
      <c r="C128">
        <v>8.3000000000000004E-2</v>
      </c>
      <c r="D128">
        <v>0.186</v>
      </c>
      <c r="E128">
        <v>0.34399999999999997</v>
      </c>
      <c r="F128">
        <v>0.20749999999999999</v>
      </c>
      <c r="G128">
        <v>0.27400000000000002</v>
      </c>
      <c r="H128">
        <v>0.4965</v>
      </c>
    </row>
    <row r="129" spans="1:8" x14ac:dyDescent="0.2">
      <c r="A129" s="1">
        <v>41907</v>
      </c>
      <c r="B129">
        <v>6.0000000000000001E-3</v>
      </c>
      <c r="C129">
        <v>8.2000000000000003E-2</v>
      </c>
      <c r="D129">
        <v>0.183</v>
      </c>
      <c r="E129">
        <v>0.34200000000000003</v>
      </c>
      <c r="F129">
        <v>0.20449999999999999</v>
      </c>
      <c r="G129">
        <v>0.2591</v>
      </c>
      <c r="H129">
        <v>0.46500000000000002</v>
      </c>
    </row>
    <row r="130" spans="1:8" x14ac:dyDescent="0.2">
      <c r="A130" s="1">
        <v>41908</v>
      </c>
      <c r="B130">
        <v>7.0000000000000001E-3</v>
      </c>
      <c r="C130">
        <v>8.2000000000000003E-2</v>
      </c>
      <c r="D130">
        <v>0.183</v>
      </c>
      <c r="E130">
        <v>0.34100000000000003</v>
      </c>
      <c r="F130">
        <v>0.20180000000000001</v>
      </c>
      <c r="G130">
        <v>0.2606</v>
      </c>
      <c r="H130">
        <v>0.46750000000000003</v>
      </c>
    </row>
    <row r="131" spans="1:8" x14ac:dyDescent="0.2">
      <c r="A131" s="1">
        <v>41911</v>
      </c>
      <c r="B131">
        <v>7.0000000000000001E-3</v>
      </c>
      <c r="C131">
        <v>8.3000000000000004E-2</v>
      </c>
      <c r="D131">
        <v>0.184</v>
      </c>
      <c r="E131">
        <v>0.33900000000000002</v>
      </c>
      <c r="F131">
        <v>0.20300000000000001</v>
      </c>
      <c r="G131">
        <v>0.26200000000000001</v>
      </c>
      <c r="H131">
        <v>0.4637</v>
      </c>
    </row>
    <row r="132" spans="1:8" x14ac:dyDescent="0.2">
      <c r="A132" s="1">
        <v>41912</v>
      </c>
      <c r="B132">
        <v>7.0000000000000001E-3</v>
      </c>
      <c r="C132">
        <v>8.3000000000000004E-2</v>
      </c>
      <c r="D132">
        <v>0.183</v>
      </c>
      <c r="E132">
        <v>0.33800000000000002</v>
      </c>
      <c r="F132">
        <v>0.1928</v>
      </c>
      <c r="G132">
        <v>0.247</v>
      </c>
      <c r="H132">
        <v>0.44600000000000001</v>
      </c>
    </row>
    <row r="133" spans="1:8" x14ac:dyDescent="0.2">
      <c r="A133" s="1">
        <v>41913</v>
      </c>
      <c r="B133">
        <v>6.0000000000000001E-3</v>
      </c>
      <c r="C133">
        <v>8.2000000000000003E-2</v>
      </c>
      <c r="D133">
        <v>0.18099999999999999</v>
      </c>
      <c r="E133">
        <v>0.33800000000000002</v>
      </c>
      <c r="F133">
        <v>0.18579999999999999</v>
      </c>
      <c r="G133">
        <v>0.2361</v>
      </c>
      <c r="H133">
        <v>0.41699999999999998</v>
      </c>
    </row>
    <row r="134" spans="1:8" x14ac:dyDescent="0.2">
      <c r="A134" s="1">
        <v>41914</v>
      </c>
      <c r="B134">
        <v>6.0000000000000001E-3</v>
      </c>
      <c r="C134">
        <v>8.1000000000000003E-2</v>
      </c>
      <c r="D134">
        <v>0.18</v>
      </c>
      <c r="E134">
        <v>0.33400000000000002</v>
      </c>
      <c r="F134">
        <v>0.19450000000000001</v>
      </c>
      <c r="G134">
        <v>0.253</v>
      </c>
      <c r="H134">
        <v>0.45700000000000002</v>
      </c>
    </row>
    <row r="135" spans="1:8" x14ac:dyDescent="0.2">
      <c r="A135" s="1">
        <v>41915</v>
      </c>
      <c r="B135">
        <v>7.0000000000000001E-3</v>
      </c>
      <c r="C135">
        <v>8.1000000000000003E-2</v>
      </c>
      <c r="D135">
        <v>0.18099999999999999</v>
      </c>
      <c r="E135">
        <v>0.33500000000000002</v>
      </c>
      <c r="F135">
        <v>0.20100000000000001</v>
      </c>
      <c r="G135">
        <v>0.26400000000000001</v>
      </c>
      <c r="H135">
        <v>0.45950000000000002</v>
      </c>
    </row>
    <row r="136" spans="1:8" x14ac:dyDescent="0.2">
      <c r="A136" s="1">
        <v>41918</v>
      </c>
      <c r="B136">
        <v>7.0000000000000001E-3</v>
      </c>
      <c r="C136">
        <v>7.9000000000000001E-2</v>
      </c>
      <c r="D136">
        <v>0.17899999999999999</v>
      </c>
      <c r="E136">
        <v>0.33400000000000002</v>
      </c>
      <c r="F136">
        <v>0.19400000000000001</v>
      </c>
      <c r="G136">
        <v>0.25530000000000003</v>
      </c>
      <c r="H136">
        <v>0.4511</v>
      </c>
    </row>
    <row r="137" spans="1:8" x14ac:dyDescent="0.2">
      <c r="A137" s="1">
        <v>41919</v>
      </c>
      <c r="B137">
        <v>6.0000000000000001E-3</v>
      </c>
      <c r="C137">
        <v>7.9000000000000001E-2</v>
      </c>
      <c r="D137">
        <v>0.17799999999999999</v>
      </c>
      <c r="E137">
        <v>0.33300000000000002</v>
      </c>
      <c r="F137">
        <v>0.19550000000000001</v>
      </c>
      <c r="G137">
        <v>0.25280000000000002</v>
      </c>
      <c r="H137">
        <v>0.44409999999999999</v>
      </c>
    </row>
    <row r="138" spans="1:8" x14ac:dyDescent="0.2">
      <c r="A138" s="1">
        <v>41920</v>
      </c>
      <c r="B138">
        <v>6.0000000000000001E-3</v>
      </c>
      <c r="C138">
        <v>0.08</v>
      </c>
      <c r="D138">
        <v>0.18</v>
      </c>
      <c r="E138">
        <v>0.33300000000000002</v>
      </c>
      <c r="F138">
        <v>0.19800000000000001</v>
      </c>
      <c r="G138">
        <v>0.25169999999999998</v>
      </c>
      <c r="H138">
        <v>0.44750000000000001</v>
      </c>
    </row>
    <row r="139" spans="1:8" x14ac:dyDescent="0.2">
      <c r="A139" s="1">
        <v>41921</v>
      </c>
      <c r="B139">
        <v>6.0000000000000001E-3</v>
      </c>
      <c r="C139">
        <v>7.9000000000000001E-2</v>
      </c>
      <c r="D139">
        <v>0.17899999999999999</v>
      </c>
      <c r="E139">
        <v>0.33200000000000002</v>
      </c>
      <c r="F139">
        <v>0.20100000000000001</v>
      </c>
      <c r="G139">
        <v>0.26050000000000001</v>
      </c>
      <c r="H139">
        <v>0.45860000000000001</v>
      </c>
    </row>
    <row r="140" spans="1:8" x14ac:dyDescent="0.2">
      <c r="A140" s="1">
        <v>41922</v>
      </c>
      <c r="B140">
        <v>6.0000000000000001E-3</v>
      </c>
      <c r="C140">
        <v>7.9000000000000001E-2</v>
      </c>
      <c r="D140">
        <v>0.17799999999999999</v>
      </c>
      <c r="E140">
        <v>0.33300000000000002</v>
      </c>
      <c r="F140">
        <v>0.21299999999999999</v>
      </c>
      <c r="G140">
        <v>0.26800000000000002</v>
      </c>
      <c r="H140">
        <v>0.45400000000000001</v>
      </c>
    </row>
    <row r="141" spans="1:8" x14ac:dyDescent="0.2">
      <c r="A141" s="1">
        <v>41925</v>
      </c>
      <c r="B141">
        <v>6.0000000000000001E-3</v>
      </c>
      <c r="C141">
        <v>8.2000000000000003E-2</v>
      </c>
      <c r="D141">
        <v>0.182</v>
      </c>
      <c r="E141">
        <v>0.33600000000000002</v>
      </c>
      <c r="F141">
        <v>0.2215</v>
      </c>
      <c r="G141">
        <v>0.27700000000000002</v>
      </c>
      <c r="H141">
        <v>0.46489999999999998</v>
      </c>
    </row>
    <row r="142" spans="1:8" x14ac:dyDescent="0.2">
      <c r="A142" s="1">
        <v>41926</v>
      </c>
      <c r="B142">
        <v>8.0000000000000002E-3</v>
      </c>
      <c r="C142">
        <v>8.2000000000000003E-2</v>
      </c>
      <c r="D142">
        <v>0.182</v>
      </c>
      <c r="E142">
        <v>0.34</v>
      </c>
      <c r="F142">
        <v>0.21199999999999999</v>
      </c>
      <c r="G142">
        <v>0.26240000000000002</v>
      </c>
      <c r="H142">
        <v>0.4375</v>
      </c>
    </row>
    <row r="143" spans="1:8" x14ac:dyDescent="0.2">
      <c r="A143" s="1">
        <v>41927</v>
      </c>
      <c r="B143">
        <v>6.0000000000000001E-3</v>
      </c>
      <c r="C143">
        <v>8.1000000000000003E-2</v>
      </c>
      <c r="D143">
        <v>0.18099999999999999</v>
      </c>
      <c r="E143">
        <v>0.33800000000000002</v>
      </c>
      <c r="F143">
        <v>0.20630000000000001</v>
      </c>
      <c r="G143">
        <v>0.25800000000000001</v>
      </c>
      <c r="H143">
        <v>0.40200000000000002</v>
      </c>
    </row>
    <row r="144" spans="1:8" x14ac:dyDescent="0.2">
      <c r="A144" s="1">
        <v>41928</v>
      </c>
      <c r="B144">
        <v>6.0000000000000001E-3</v>
      </c>
      <c r="C144">
        <v>8.1000000000000003E-2</v>
      </c>
      <c r="D144">
        <v>0.182</v>
      </c>
      <c r="E144">
        <v>0.33900000000000002</v>
      </c>
      <c r="F144">
        <v>0.23449999999999999</v>
      </c>
      <c r="G144">
        <v>0.28899999999999998</v>
      </c>
      <c r="H144">
        <v>0.46920000000000001</v>
      </c>
    </row>
    <row r="145" spans="1:8" x14ac:dyDescent="0.2">
      <c r="A145" s="1">
        <v>41929</v>
      </c>
      <c r="B145">
        <v>6.0000000000000001E-3</v>
      </c>
      <c r="C145">
        <v>8.1000000000000003E-2</v>
      </c>
      <c r="D145">
        <v>0.185</v>
      </c>
      <c r="E145">
        <v>0.34</v>
      </c>
      <c r="F145">
        <v>0.22800000000000001</v>
      </c>
      <c r="G145">
        <v>0.28499999999999998</v>
      </c>
      <c r="H145">
        <v>0.46800000000000003</v>
      </c>
    </row>
    <row r="146" spans="1:8" x14ac:dyDescent="0.2">
      <c r="A146" s="1">
        <v>41932</v>
      </c>
      <c r="B146">
        <v>6.0000000000000001E-3</v>
      </c>
      <c r="C146">
        <v>8.1000000000000003E-2</v>
      </c>
      <c r="D146">
        <v>0.184</v>
      </c>
      <c r="E146">
        <v>0.33700000000000002</v>
      </c>
      <c r="F146">
        <v>0.22550000000000001</v>
      </c>
      <c r="G146">
        <v>0.27900000000000003</v>
      </c>
      <c r="H146">
        <v>0.45800000000000002</v>
      </c>
    </row>
    <row r="147" spans="1:8" x14ac:dyDescent="0.2">
      <c r="A147" s="1">
        <v>41933</v>
      </c>
      <c r="B147">
        <v>8.0000000000000002E-3</v>
      </c>
      <c r="C147">
        <v>8.2000000000000003E-2</v>
      </c>
      <c r="D147">
        <v>0.186</v>
      </c>
      <c r="E147">
        <v>0.33900000000000002</v>
      </c>
      <c r="F147">
        <v>0.23250000000000001</v>
      </c>
      <c r="G147">
        <v>0.28949999999999998</v>
      </c>
      <c r="H147">
        <v>0.47799999999999998</v>
      </c>
    </row>
    <row r="148" spans="1:8" x14ac:dyDescent="0.2">
      <c r="A148" s="1">
        <v>41934</v>
      </c>
      <c r="B148">
        <v>8.9999999999999993E-3</v>
      </c>
      <c r="C148">
        <v>8.4000000000000005E-2</v>
      </c>
      <c r="D148">
        <v>0.187</v>
      </c>
      <c r="E148">
        <v>0.34100000000000003</v>
      </c>
      <c r="F148">
        <v>0.23330000000000001</v>
      </c>
      <c r="G148">
        <v>0.28499999999999998</v>
      </c>
      <c r="H148">
        <v>0.46700000000000003</v>
      </c>
    </row>
    <row r="149" spans="1:8" x14ac:dyDescent="0.2">
      <c r="A149" s="1">
        <v>41935</v>
      </c>
      <c r="B149">
        <v>1.0999999999999999E-2</v>
      </c>
      <c r="C149">
        <v>8.5000000000000006E-2</v>
      </c>
      <c r="D149">
        <v>0.188</v>
      </c>
      <c r="E149">
        <v>0.34100000000000003</v>
      </c>
      <c r="F149">
        <v>0.23300000000000001</v>
      </c>
      <c r="G149">
        <v>0.29349999999999998</v>
      </c>
      <c r="H149">
        <v>0.48799999999999999</v>
      </c>
    </row>
    <row r="150" spans="1:8" x14ac:dyDescent="0.2">
      <c r="A150" s="1">
        <v>41936</v>
      </c>
      <c r="B150">
        <v>1.2E-2</v>
      </c>
      <c r="C150">
        <v>8.5000000000000006E-2</v>
      </c>
      <c r="D150">
        <v>0.188</v>
      </c>
      <c r="E150">
        <v>0.34100000000000003</v>
      </c>
      <c r="F150">
        <v>0.23899999999999999</v>
      </c>
      <c r="G150">
        <v>0.29599999999999999</v>
      </c>
      <c r="H150">
        <v>0.48949999999999999</v>
      </c>
    </row>
    <row r="151" spans="1:8" x14ac:dyDescent="0.2">
      <c r="A151" s="1">
        <v>41939</v>
      </c>
      <c r="B151">
        <v>1.2E-2</v>
      </c>
      <c r="C151">
        <v>8.7999999999999995E-2</v>
      </c>
      <c r="D151">
        <v>0.189</v>
      </c>
      <c r="E151">
        <v>0.34100000000000003</v>
      </c>
      <c r="F151">
        <v>0.23699999999999999</v>
      </c>
      <c r="G151">
        <v>0.29299999999999998</v>
      </c>
      <c r="H151">
        <v>0.48209999999999997</v>
      </c>
    </row>
    <row r="152" spans="1:8" x14ac:dyDescent="0.2">
      <c r="A152" s="1">
        <v>41940</v>
      </c>
      <c r="B152">
        <v>1.2E-2</v>
      </c>
      <c r="C152">
        <v>8.7999999999999995E-2</v>
      </c>
      <c r="D152">
        <v>0.189</v>
      </c>
      <c r="E152">
        <v>0.34</v>
      </c>
      <c r="F152">
        <v>0.23449999999999999</v>
      </c>
      <c r="G152">
        <v>0.29480000000000001</v>
      </c>
      <c r="H152">
        <v>0.48449999999999999</v>
      </c>
    </row>
    <row r="153" spans="1:8" x14ac:dyDescent="0.2">
      <c r="A153" s="1">
        <v>41941</v>
      </c>
      <c r="B153">
        <v>0.01</v>
      </c>
      <c r="C153">
        <v>8.7999999999999995E-2</v>
      </c>
      <c r="D153">
        <v>0.188</v>
      </c>
      <c r="E153">
        <v>0.34</v>
      </c>
      <c r="F153">
        <v>0.24099999999999999</v>
      </c>
      <c r="G153">
        <v>0.30099999999999999</v>
      </c>
      <c r="H153">
        <v>0.49399999999999999</v>
      </c>
    </row>
    <row r="154" spans="1:8" x14ac:dyDescent="0.2">
      <c r="A154" s="1">
        <v>41942</v>
      </c>
      <c r="B154">
        <v>0.01</v>
      </c>
      <c r="C154">
        <v>8.5999999999999993E-2</v>
      </c>
      <c r="D154">
        <v>0.188</v>
      </c>
      <c r="E154">
        <v>0.34</v>
      </c>
      <c r="F154">
        <v>0.22900000000000001</v>
      </c>
      <c r="G154">
        <v>0.28299999999999997</v>
      </c>
      <c r="H154">
        <v>0.46350000000000002</v>
      </c>
    </row>
    <row r="155" spans="1:8" x14ac:dyDescent="0.2">
      <c r="A155" s="1">
        <v>41943</v>
      </c>
      <c r="B155">
        <v>0.01</v>
      </c>
      <c r="C155">
        <v>8.5999999999999993E-2</v>
      </c>
      <c r="D155">
        <v>0.189</v>
      </c>
      <c r="E155">
        <v>0.34</v>
      </c>
      <c r="F155">
        <v>0.218</v>
      </c>
      <c r="G155">
        <v>0.26889999999999997</v>
      </c>
      <c r="H155">
        <v>0.437</v>
      </c>
    </row>
    <row r="156" spans="1:8" x14ac:dyDescent="0.2">
      <c r="A156" s="1">
        <v>41946</v>
      </c>
      <c r="B156">
        <v>0.01</v>
      </c>
      <c r="C156">
        <v>8.5000000000000006E-2</v>
      </c>
      <c r="D156">
        <v>0.189</v>
      </c>
      <c r="E156">
        <v>0.33900000000000002</v>
      </c>
      <c r="F156">
        <v>0.219</v>
      </c>
      <c r="G156">
        <v>0.2782</v>
      </c>
      <c r="H156">
        <v>0.45250000000000001</v>
      </c>
    </row>
    <row r="157" spans="1:8" x14ac:dyDescent="0.2">
      <c r="A157" s="1">
        <v>41947</v>
      </c>
      <c r="B157">
        <v>8.9999999999999993E-3</v>
      </c>
      <c r="C157">
        <v>8.4000000000000005E-2</v>
      </c>
      <c r="D157">
        <v>0.186</v>
      </c>
      <c r="E157">
        <v>0.33800000000000002</v>
      </c>
      <c r="F157">
        <v>0.216</v>
      </c>
      <c r="G157">
        <v>0.26200000000000001</v>
      </c>
      <c r="H157">
        <v>0.42630000000000001</v>
      </c>
    </row>
    <row r="158" spans="1:8" x14ac:dyDescent="0.2">
      <c r="A158" s="1">
        <v>41948</v>
      </c>
      <c r="B158">
        <v>8.9999999999999993E-3</v>
      </c>
      <c r="C158">
        <v>8.1000000000000003E-2</v>
      </c>
      <c r="D158">
        <v>0.184</v>
      </c>
      <c r="E158">
        <v>0.33700000000000002</v>
      </c>
      <c r="F158">
        <v>0.217</v>
      </c>
      <c r="G158">
        <v>0.2646</v>
      </c>
      <c r="H158">
        <v>0.43099999999999999</v>
      </c>
    </row>
    <row r="159" spans="1:8" x14ac:dyDescent="0.2">
      <c r="A159" s="1">
        <v>41949</v>
      </c>
      <c r="B159">
        <v>8.9999999999999993E-3</v>
      </c>
      <c r="C159">
        <v>8.1000000000000003E-2</v>
      </c>
      <c r="D159">
        <v>0.182</v>
      </c>
      <c r="E159">
        <v>0.33700000000000002</v>
      </c>
      <c r="F159">
        <v>0.21099999999999999</v>
      </c>
      <c r="G159">
        <v>0.26100000000000001</v>
      </c>
      <c r="H159">
        <v>0.43149999999999999</v>
      </c>
    </row>
    <row r="160" spans="1:8" x14ac:dyDescent="0.2">
      <c r="A160" s="1">
        <v>41950</v>
      </c>
      <c r="B160">
        <v>8.0000000000000002E-3</v>
      </c>
      <c r="C160">
        <v>0.08</v>
      </c>
      <c r="D160">
        <v>0.18099999999999999</v>
      </c>
      <c r="E160">
        <v>0.33600000000000002</v>
      </c>
      <c r="F160">
        <v>0.20899999999999999</v>
      </c>
      <c r="G160">
        <v>0.25700000000000001</v>
      </c>
      <c r="H160">
        <v>0.41899999999999998</v>
      </c>
    </row>
    <row r="161" spans="1:8" x14ac:dyDescent="0.2">
      <c r="A161" s="1">
        <v>41953</v>
      </c>
      <c r="B161">
        <v>8.9999999999999993E-3</v>
      </c>
      <c r="C161">
        <v>0.08</v>
      </c>
      <c r="D161">
        <v>0.18099999999999999</v>
      </c>
      <c r="E161">
        <v>0.33600000000000002</v>
      </c>
      <c r="F161">
        <v>0.21279999999999999</v>
      </c>
      <c r="G161">
        <v>0.26300000000000001</v>
      </c>
      <c r="H161">
        <v>0.435</v>
      </c>
    </row>
    <row r="162" spans="1:8" x14ac:dyDescent="0.2">
      <c r="A162" s="1">
        <v>41954</v>
      </c>
      <c r="B162">
        <v>8.9999999999999993E-3</v>
      </c>
      <c r="C162">
        <v>7.9000000000000001E-2</v>
      </c>
      <c r="D162">
        <v>0.18099999999999999</v>
      </c>
      <c r="E162">
        <v>0.33600000000000002</v>
      </c>
      <c r="F162">
        <v>0.21249999999999999</v>
      </c>
      <c r="G162">
        <v>0.26250000000000001</v>
      </c>
      <c r="H162">
        <v>0.43140000000000001</v>
      </c>
    </row>
    <row r="163" spans="1:8" x14ac:dyDescent="0.2">
      <c r="A163" s="1">
        <v>41955</v>
      </c>
      <c r="B163">
        <v>8.9999999999999993E-3</v>
      </c>
      <c r="C163">
        <v>7.9000000000000001E-2</v>
      </c>
      <c r="D163">
        <v>0.18099999999999999</v>
      </c>
      <c r="E163">
        <v>0.33600000000000002</v>
      </c>
      <c r="F163">
        <v>0.20899999999999999</v>
      </c>
      <c r="G163">
        <v>0.25619999999999998</v>
      </c>
      <c r="H163">
        <v>0.42199999999999999</v>
      </c>
    </row>
    <row r="164" spans="1:8" x14ac:dyDescent="0.2">
      <c r="A164" s="1">
        <v>41956</v>
      </c>
      <c r="B164">
        <v>8.0000000000000002E-3</v>
      </c>
      <c r="C164">
        <v>7.8E-2</v>
      </c>
      <c r="D164">
        <v>0.17799999999999999</v>
      </c>
      <c r="E164">
        <v>0.33400000000000002</v>
      </c>
      <c r="F164">
        <v>0.20949999999999999</v>
      </c>
      <c r="G164">
        <v>0.254</v>
      </c>
      <c r="H164">
        <v>0.40600000000000003</v>
      </c>
    </row>
    <row r="165" spans="1:8" x14ac:dyDescent="0.2">
      <c r="A165" s="1">
        <v>41957</v>
      </c>
      <c r="B165">
        <v>8.0000000000000002E-3</v>
      </c>
      <c r="C165">
        <v>7.9000000000000001E-2</v>
      </c>
      <c r="D165">
        <v>0.18</v>
      </c>
      <c r="E165">
        <v>0.33300000000000002</v>
      </c>
      <c r="F165">
        <v>0.21249999999999999</v>
      </c>
      <c r="G165">
        <v>0.25800000000000001</v>
      </c>
      <c r="H165">
        <v>0.4</v>
      </c>
    </row>
    <row r="166" spans="1:8" x14ac:dyDescent="0.2">
      <c r="A166" s="1">
        <v>41960</v>
      </c>
      <c r="B166">
        <v>8.0000000000000002E-3</v>
      </c>
      <c r="C166">
        <v>0.08</v>
      </c>
      <c r="D166">
        <v>0.182</v>
      </c>
      <c r="E166">
        <v>0.33200000000000002</v>
      </c>
      <c r="F166">
        <v>0.215</v>
      </c>
      <c r="G166">
        <v>0.26369999999999999</v>
      </c>
      <c r="H166">
        <v>0.42299999999999999</v>
      </c>
    </row>
    <row r="167" spans="1:8" x14ac:dyDescent="0.2">
      <c r="A167" s="1">
        <v>41961</v>
      </c>
      <c r="B167">
        <v>8.9999999999999993E-3</v>
      </c>
      <c r="C167">
        <v>8.1000000000000003E-2</v>
      </c>
      <c r="D167">
        <v>0.18099999999999999</v>
      </c>
      <c r="E167">
        <v>0.33400000000000002</v>
      </c>
      <c r="F167">
        <v>0.2233</v>
      </c>
      <c r="G167">
        <v>0.27500000000000002</v>
      </c>
      <c r="H167">
        <v>0.433</v>
      </c>
    </row>
    <row r="168" spans="1:8" x14ac:dyDescent="0.2">
      <c r="A168" s="1">
        <v>41962</v>
      </c>
      <c r="B168">
        <v>8.9999999999999993E-3</v>
      </c>
      <c r="C168">
        <v>8.1000000000000003E-2</v>
      </c>
      <c r="D168">
        <v>0.18099999999999999</v>
      </c>
      <c r="E168">
        <v>0.33600000000000002</v>
      </c>
      <c r="F168">
        <v>0.23180000000000001</v>
      </c>
      <c r="G168">
        <v>0.2873</v>
      </c>
      <c r="H168">
        <v>0.46079999999999999</v>
      </c>
    </row>
    <row r="169" spans="1:8" x14ac:dyDescent="0.2">
      <c r="A169" s="1">
        <v>41963</v>
      </c>
      <c r="B169">
        <v>8.9999999999999993E-3</v>
      </c>
      <c r="C169">
        <v>8.1000000000000003E-2</v>
      </c>
      <c r="D169">
        <v>0.18099999999999999</v>
      </c>
      <c r="E169">
        <v>0.33600000000000002</v>
      </c>
      <c r="F169">
        <v>0.221</v>
      </c>
      <c r="G169">
        <v>0.27350000000000002</v>
      </c>
      <c r="H169">
        <v>0.42899999999999999</v>
      </c>
    </row>
    <row r="170" spans="1:8" x14ac:dyDescent="0.2">
      <c r="A170" s="1">
        <v>41964</v>
      </c>
      <c r="B170">
        <v>8.9999999999999993E-3</v>
      </c>
      <c r="C170">
        <v>8.1000000000000003E-2</v>
      </c>
      <c r="D170">
        <v>0.18099999999999999</v>
      </c>
      <c r="E170">
        <v>0.33400000000000002</v>
      </c>
      <c r="F170">
        <v>0.21</v>
      </c>
      <c r="G170">
        <v>0.25900000000000001</v>
      </c>
      <c r="H170">
        <v>0.41299999999999998</v>
      </c>
    </row>
    <row r="171" spans="1:8" x14ac:dyDescent="0.2">
      <c r="A171" s="1">
        <v>41967</v>
      </c>
      <c r="B171">
        <v>8.9999999999999993E-3</v>
      </c>
      <c r="C171">
        <v>8.1000000000000003E-2</v>
      </c>
      <c r="D171">
        <v>0.182</v>
      </c>
      <c r="E171">
        <v>0.33200000000000002</v>
      </c>
      <c r="F171">
        <v>0.20549999999999999</v>
      </c>
      <c r="G171">
        <v>0.2555</v>
      </c>
      <c r="H171">
        <v>0.41099999999999998</v>
      </c>
    </row>
    <row r="172" spans="1:8" x14ac:dyDescent="0.2">
      <c r="A172" s="1">
        <v>41968</v>
      </c>
      <c r="B172">
        <v>8.9999999999999993E-3</v>
      </c>
      <c r="C172">
        <v>8.1000000000000003E-2</v>
      </c>
      <c r="D172">
        <v>0.18099999999999999</v>
      </c>
      <c r="E172">
        <v>0.33200000000000002</v>
      </c>
      <c r="F172">
        <v>0.20899999999999999</v>
      </c>
      <c r="G172">
        <v>0.25800000000000001</v>
      </c>
      <c r="H172">
        <v>0.40139999999999998</v>
      </c>
    </row>
    <row r="173" spans="1:8" x14ac:dyDescent="0.2">
      <c r="A173" s="1">
        <v>41969</v>
      </c>
      <c r="B173">
        <v>8.9999999999999993E-3</v>
      </c>
      <c r="C173">
        <v>8.2000000000000003E-2</v>
      </c>
      <c r="D173">
        <v>0.182</v>
      </c>
      <c r="E173">
        <v>0.33400000000000002</v>
      </c>
      <c r="F173">
        <v>0.20899999999999999</v>
      </c>
      <c r="G173">
        <v>0.25800000000000001</v>
      </c>
      <c r="H173">
        <v>0.40039999999999998</v>
      </c>
    </row>
    <row r="174" spans="1:8" x14ac:dyDescent="0.2">
      <c r="A174" s="1">
        <v>41970</v>
      </c>
      <c r="B174">
        <v>1.6E-2</v>
      </c>
      <c r="C174">
        <v>8.2000000000000003E-2</v>
      </c>
      <c r="D174">
        <v>0.18099999999999999</v>
      </c>
      <c r="E174">
        <v>0.33100000000000002</v>
      </c>
      <c r="F174">
        <v>0.21</v>
      </c>
      <c r="G174">
        <v>0.25900000000000001</v>
      </c>
      <c r="H174">
        <v>0.39600000000000002</v>
      </c>
    </row>
    <row r="175" spans="1:8" x14ac:dyDescent="0.2">
      <c r="A175" s="1">
        <v>41971</v>
      </c>
      <c r="B175">
        <v>0.02</v>
      </c>
      <c r="C175">
        <v>8.2000000000000003E-2</v>
      </c>
      <c r="D175">
        <v>0.18</v>
      </c>
      <c r="E175">
        <v>0.33100000000000002</v>
      </c>
      <c r="F175">
        <v>0.20799999999999999</v>
      </c>
      <c r="G175">
        <v>0.25700000000000001</v>
      </c>
      <c r="H175">
        <v>0.39689999999999998</v>
      </c>
    </row>
    <row r="176" spans="1:8" x14ac:dyDescent="0.2">
      <c r="A176" s="1">
        <v>41974</v>
      </c>
      <c r="B176">
        <v>2.1000000000000001E-2</v>
      </c>
      <c r="C176">
        <v>8.2000000000000003E-2</v>
      </c>
      <c r="D176">
        <v>0.17899999999999999</v>
      </c>
      <c r="E176">
        <v>0.33</v>
      </c>
      <c r="F176">
        <v>0.222</v>
      </c>
      <c r="G176">
        <v>0.2747</v>
      </c>
      <c r="H176">
        <v>0.441</v>
      </c>
    </row>
    <row r="177" spans="1:8" x14ac:dyDescent="0.2">
      <c r="A177" s="1">
        <v>41975</v>
      </c>
      <c r="B177">
        <v>2.1999999999999999E-2</v>
      </c>
      <c r="C177">
        <v>8.1000000000000003E-2</v>
      </c>
      <c r="D177">
        <v>0.17799999999999999</v>
      </c>
      <c r="E177">
        <v>0.33100000000000002</v>
      </c>
      <c r="F177">
        <v>0.21099999999999999</v>
      </c>
      <c r="G177">
        <v>0.2681</v>
      </c>
      <c r="H177">
        <v>0.42430000000000001</v>
      </c>
    </row>
    <row r="178" spans="1:8" x14ac:dyDescent="0.2">
      <c r="A178" s="1">
        <v>41976</v>
      </c>
      <c r="B178">
        <v>2.1999999999999999E-2</v>
      </c>
      <c r="C178">
        <v>8.1000000000000003E-2</v>
      </c>
      <c r="D178">
        <v>0.17599999999999999</v>
      </c>
      <c r="E178">
        <v>0.32800000000000001</v>
      </c>
      <c r="F178">
        <v>0.20499999999999999</v>
      </c>
      <c r="G178">
        <v>0.25600000000000001</v>
      </c>
      <c r="H178">
        <v>0.40400000000000003</v>
      </c>
    </row>
    <row r="179" spans="1:8" x14ac:dyDescent="0.2">
      <c r="A179" s="1">
        <v>41977</v>
      </c>
      <c r="B179">
        <v>2.1999999999999999E-2</v>
      </c>
      <c r="C179">
        <v>8.2000000000000003E-2</v>
      </c>
      <c r="D179">
        <v>0.17699999999999999</v>
      </c>
      <c r="E179">
        <v>0.32800000000000001</v>
      </c>
      <c r="F179">
        <v>0.21099999999999999</v>
      </c>
      <c r="G179">
        <v>0.26100000000000001</v>
      </c>
      <c r="H179">
        <v>0.41160000000000002</v>
      </c>
    </row>
    <row r="180" spans="1:8" x14ac:dyDescent="0.2">
      <c r="A180" s="1">
        <v>41978</v>
      </c>
      <c r="B180">
        <v>2.1999999999999999E-2</v>
      </c>
      <c r="C180">
        <v>8.2000000000000003E-2</v>
      </c>
      <c r="D180">
        <v>0.17899999999999999</v>
      </c>
      <c r="E180">
        <v>0.32900000000000001</v>
      </c>
      <c r="F180">
        <v>0.217</v>
      </c>
      <c r="G180">
        <v>0.26900000000000002</v>
      </c>
      <c r="H180">
        <v>0.42599999999999999</v>
      </c>
    </row>
    <row r="181" spans="1:8" x14ac:dyDescent="0.2">
      <c r="A181" s="1">
        <v>41981</v>
      </c>
      <c r="B181">
        <v>2.1999999999999999E-2</v>
      </c>
      <c r="C181">
        <v>8.2000000000000003E-2</v>
      </c>
      <c r="D181">
        <v>0.17899999999999999</v>
      </c>
      <c r="E181">
        <v>0.32900000000000001</v>
      </c>
      <c r="F181">
        <v>0.21</v>
      </c>
      <c r="G181">
        <v>0.26</v>
      </c>
      <c r="H181">
        <v>0.40439999999999998</v>
      </c>
    </row>
    <row r="182" spans="1:8" x14ac:dyDescent="0.2">
      <c r="A182" s="1">
        <v>41982</v>
      </c>
      <c r="B182">
        <v>2.4E-2</v>
      </c>
      <c r="C182">
        <v>8.2000000000000003E-2</v>
      </c>
      <c r="D182">
        <v>0.17699999999999999</v>
      </c>
      <c r="E182">
        <v>0.32900000000000001</v>
      </c>
      <c r="F182">
        <v>0.20880000000000001</v>
      </c>
      <c r="G182">
        <v>0.26450000000000001</v>
      </c>
      <c r="H182">
        <v>0.41099999999999998</v>
      </c>
    </row>
    <row r="183" spans="1:8" x14ac:dyDescent="0.2">
      <c r="A183" s="1">
        <v>41983</v>
      </c>
      <c r="B183">
        <v>2.1999999999999999E-2</v>
      </c>
      <c r="C183">
        <v>8.3000000000000004E-2</v>
      </c>
      <c r="D183">
        <v>0.17899999999999999</v>
      </c>
      <c r="E183">
        <v>0.32800000000000001</v>
      </c>
      <c r="F183">
        <v>0.21199999999999999</v>
      </c>
      <c r="G183">
        <v>0.26300000000000001</v>
      </c>
      <c r="H183">
        <v>0.40300000000000002</v>
      </c>
    </row>
    <row r="184" spans="1:8" x14ac:dyDescent="0.2">
      <c r="A184" s="1">
        <v>41984</v>
      </c>
      <c r="B184">
        <v>2.1999999999999999E-2</v>
      </c>
      <c r="C184">
        <v>8.2000000000000003E-2</v>
      </c>
      <c r="D184">
        <v>0.17899999999999999</v>
      </c>
      <c r="E184">
        <v>0.32800000000000001</v>
      </c>
      <c r="F184">
        <v>0.20899999999999999</v>
      </c>
      <c r="G184">
        <v>0.25900000000000001</v>
      </c>
      <c r="H184">
        <v>0.40329999999999999</v>
      </c>
    </row>
    <row r="185" spans="1:8" x14ac:dyDescent="0.2">
      <c r="A185" s="1">
        <v>41985</v>
      </c>
      <c r="B185">
        <v>2.3E-2</v>
      </c>
      <c r="C185">
        <v>8.2000000000000003E-2</v>
      </c>
      <c r="D185">
        <v>0.17799999999999999</v>
      </c>
      <c r="E185">
        <v>0.32900000000000001</v>
      </c>
      <c r="F185">
        <v>0.20599999999999999</v>
      </c>
      <c r="G185">
        <v>0.255</v>
      </c>
      <c r="H185">
        <v>0.38800000000000001</v>
      </c>
    </row>
    <row r="186" spans="1:8" x14ac:dyDescent="0.2">
      <c r="A186" s="1">
        <v>41988</v>
      </c>
      <c r="B186">
        <v>2.4E-2</v>
      </c>
      <c r="C186">
        <v>8.2000000000000003E-2</v>
      </c>
      <c r="D186">
        <v>0.17799999999999999</v>
      </c>
      <c r="E186">
        <v>0.32900000000000001</v>
      </c>
      <c r="F186">
        <v>0.19900000000000001</v>
      </c>
      <c r="G186">
        <v>0.25</v>
      </c>
      <c r="H186">
        <v>0.39100000000000001</v>
      </c>
    </row>
    <row r="187" spans="1:8" x14ac:dyDescent="0.2">
      <c r="A187" s="1">
        <v>41989</v>
      </c>
      <c r="B187">
        <v>2.5000000000000001E-2</v>
      </c>
      <c r="C187">
        <v>8.2000000000000003E-2</v>
      </c>
      <c r="D187">
        <v>0.17899999999999999</v>
      </c>
      <c r="E187">
        <v>0.32900000000000001</v>
      </c>
      <c r="F187">
        <v>0.20599999999999999</v>
      </c>
      <c r="G187">
        <v>0.245</v>
      </c>
      <c r="H187">
        <v>0.3846</v>
      </c>
    </row>
    <row r="188" spans="1:8" x14ac:dyDescent="0.2">
      <c r="A188" s="1">
        <v>41990</v>
      </c>
      <c r="B188">
        <v>2.5999999999999999E-2</v>
      </c>
      <c r="C188">
        <v>8.1000000000000003E-2</v>
      </c>
      <c r="D188">
        <v>0.17799999999999999</v>
      </c>
      <c r="E188">
        <v>0.33</v>
      </c>
      <c r="F188">
        <v>0.20100000000000001</v>
      </c>
      <c r="G188">
        <v>0.25230000000000002</v>
      </c>
      <c r="H188">
        <v>0.39579999999999999</v>
      </c>
    </row>
    <row r="189" spans="1:8" x14ac:dyDescent="0.2">
      <c r="A189" s="1">
        <v>41991</v>
      </c>
      <c r="B189">
        <v>2.5000000000000001E-2</v>
      </c>
      <c r="C189">
        <v>7.9000000000000001E-2</v>
      </c>
      <c r="D189">
        <v>0.17599999999999999</v>
      </c>
      <c r="E189">
        <v>0.32800000000000001</v>
      </c>
      <c r="F189">
        <v>0.1988</v>
      </c>
      <c r="G189">
        <v>0.25290000000000001</v>
      </c>
      <c r="H189">
        <v>0.40329999999999999</v>
      </c>
    </row>
    <row r="190" spans="1:8" x14ac:dyDescent="0.2">
      <c r="A190" s="1">
        <v>41992</v>
      </c>
      <c r="B190">
        <v>2.5999999999999999E-2</v>
      </c>
      <c r="C190">
        <v>8.1000000000000003E-2</v>
      </c>
      <c r="D190">
        <v>0.17699999999999999</v>
      </c>
      <c r="E190">
        <v>0.32900000000000001</v>
      </c>
      <c r="F190">
        <v>0.192</v>
      </c>
      <c r="G190">
        <v>0.24399999999999999</v>
      </c>
      <c r="H190">
        <v>0.38900000000000001</v>
      </c>
    </row>
    <row r="191" spans="1:8" x14ac:dyDescent="0.2">
      <c r="A191" s="1">
        <v>41995</v>
      </c>
      <c r="B191">
        <v>2.5999999999999999E-2</v>
      </c>
      <c r="C191">
        <v>8.1000000000000003E-2</v>
      </c>
      <c r="D191">
        <v>0.17599999999999999</v>
      </c>
      <c r="E191">
        <v>0.32900000000000001</v>
      </c>
      <c r="F191">
        <v>0.188</v>
      </c>
      <c r="G191">
        <v>0.24099999999999999</v>
      </c>
      <c r="H191">
        <v>0.39100000000000001</v>
      </c>
    </row>
    <row r="192" spans="1:8" x14ac:dyDescent="0.2">
      <c r="A192" s="1">
        <v>41996</v>
      </c>
      <c r="B192">
        <v>2.4E-2</v>
      </c>
      <c r="C192">
        <v>7.9000000000000001E-2</v>
      </c>
      <c r="D192">
        <v>0.17399999999999999</v>
      </c>
      <c r="E192">
        <v>0.32800000000000001</v>
      </c>
      <c r="F192">
        <v>0.191</v>
      </c>
      <c r="G192">
        <v>0.24349999999999999</v>
      </c>
      <c r="H192">
        <v>0.39529999999999998</v>
      </c>
    </row>
    <row r="193" spans="1:8" x14ac:dyDescent="0.2">
      <c r="A193" s="1">
        <v>41997</v>
      </c>
      <c r="B193">
        <v>2.5000000000000001E-2</v>
      </c>
      <c r="C193">
        <v>0.08</v>
      </c>
      <c r="D193">
        <v>0.17299999999999999</v>
      </c>
      <c r="E193">
        <v>0.32800000000000001</v>
      </c>
      <c r="F193">
        <v>0.19</v>
      </c>
      <c r="G193">
        <v>0.24</v>
      </c>
      <c r="H193">
        <v>0.39100000000000001</v>
      </c>
    </row>
    <row r="194" spans="1:8" x14ac:dyDescent="0.2">
      <c r="A194" s="1">
        <v>41998</v>
      </c>
      <c r="F194">
        <v>0.19</v>
      </c>
      <c r="G194">
        <v>0.24</v>
      </c>
      <c r="H194">
        <v>0.39</v>
      </c>
    </row>
    <row r="195" spans="1:8" x14ac:dyDescent="0.2">
      <c r="A195" s="1">
        <v>41999</v>
      </c>
      <c r="F195">
        <v>0.19</v>
      </c>
      <c r="G195">
        <v>0.23849999999999999</v>
      </c>
      <c r="H195">
        <v>0.39150000000000001</v>
      </c>
    </row>
    <row r="196" spans="1:8" x14ac:dyDescent="0.2">
      <c r="A196" s="1">
        <v>42002</v>
      </c>
      <c r="B196">
        <v>2.4E-2</v>
      </c>
      <c r="C196">
        <v>7.9000000000000001E-2</v>
      </c>
      <c r="D196">
        <v>0.17199999999999999</v>
      </c>
      <c r="E196">
        <v>0.32800000000000001</v>
      </c>
      <c r="F196">
        <v>0.183</v>
      </c>
      <c r="G196">
        <v>0.22900000000000001</v>
      </c>
      <c r="H196">
        <v>0.36699999999999999</v>
      </c>
    </row>
    <row r="197" spans="1:8" x14ac:dyDescent="0.2">
      <c r="A197" s="1">
        <v>42003</v>
      </c>
      <c r="B197">
        <v>1.9E-2</v>
      </c>
      <c r="C197">
        <v>7.8E-2</v>
      </c>
      <c r="D197">
        <v>0.17100000000000001</v>
      </c>
      <c r="E197">
        <v>0.32700000000000001</v>
      </c>
      <c r="F197">
        <v>0.17799999999999999</v>
      </c>
      <c r="G197">
        <v>0.224</v>
      </c>
      <c r="H197">
        <v>0.35899999999999999</v>
      </c>
    </row>
    <row r="198" spans="1:8" x14ac:dyDescent="0.2">
      <c r="A198" s="1">
        <v>42004</v>
      </c>
      <c r="B198">
        <v>1.7999999999999999E-2</v>
      </c>
      <c r="C198">
        <v>7.8E-2</v>
      </c>
      <c r="D198">
        <v>0.17100000000000001</v>
      </c>
      <c r="E198">
        <v>0.32500000000000001</v>
      </c>
      <c r="F198">
        <v>0.182</v>
      </c>
      <c r="G198">
        <v>0.22040000000000001</v>
      </c>
      <c r="H198">
        <v>0.35809999999999997</v>
      </c>
    </row>
    <row r="199" spans="1:8" x14ac:dyDescent="0.2">
      <c r="A199" s="1">
        <v>42005</v>
      </c>
      <c r="F199">
        <v>0.17499999999999999</v>
      </c>
      <c r="G199">
        <v>0.218</v>
      </c>
      <c r="H199">
        <v>0.35699999999999998</v>
      </c>
    </row>
    <row r="200" spans="1:8" x14ac:dyDescent="0.2">
      <c r="A200" s="1">
        <v>42006</v>
      </c>
      <c r="B200">
        <v>1.6E-2</v>
      </c>
      <c r="C200">
        <v>7.5999999999999998E-2</v>
      </c>
      <c r="D200">
        <v>0.16900000000000001</v>
      </c>
      <c r="E200">
        <v>0.32300000000000001</v>
      </c>
      <c r="F200">
        <v>0.16500000000000001</v>
      </c>
      <c r="G200">
        <v>0.20499999999999999</v>
      </c>
      <c r="H200">
        <v>0.34200000000000003</v>
      </c>
    </row>
    <row r="201" spans="1:8" x14ac:dyDescent="0.2">
      <c r="A201" s="1">
        <v>42009</v>
      </c>
      <c r="B201">
        <v>1.4999999999999999E-2</v>
      </c>
      <c r="C201">
        <v>7.4999999999999997E-2</v>
      </c>
      <c r="D201">
        <v>0.16900000000000001</v>
      </c>
      <c r="E201">
        <v>0.32100000000000001</v>
      </c>
      <c r="F201">
        <v>0.16700000000000001</v>
      </c>
      <c r="G201">
        <v>0.2094</v>
      </c>
      <c r="H201">
        <v>0.34499999999999997</v>
      </c>
    </row>
    <row r="202" spans="1:8" x14ac:dyDescent="0.2">
      <c r="A202" s="1">
        <v>42010</v>
      </c>
      <c r="B202">
        <v>1.4999999999999999E-2</v>
      </c>
      <c r="C202">
        <v>7.2999999999999995E-2</v>
      </c>
      <c r="D202">
        <v>0.16800000000000001</v>
      </c>
      <c r="E202">
        <v>0.31900000000000001</v>
      </c>
      <c r="F202">
        <v>0.16500000000000001</v>
      </c>
      <c r="G202">
        <v>0.20660000000000001</v>
      </c>
      <c r="H202">
        <v>0.33489999999999998</v>
      </c>
    </row>
    <row r="203" spans="1:8" x14ac:dyDescent="0.2">
      <c r="A203" s="1">
        <v>42011</v>
      </c>
      <c r="B203">
        <v>1.2E-2</v>
      </c>
      <c r="C203">
        <v>7.0000000000000007E-2</v>
      </c>
      <c r="D203">
        <v>0.16800000000000001</v>
      </c>
      <c r="E203">
        <v>0.31900000000000001</v>
      </c>
      <c r="F203">
        <v>0.16500000000000001</v>
      </c>
      <c r="G203">
        <v>0.2092</v>
      </c>
      <c r="H203">
        <v>0.34350000000000003</v>
      </c>
    </row>
    <row r="204" spans="1:8" x14ac:dyDescent="0.2">
      <c r="A204" s="1">
        <v>42012</v>
      </c>
      <c r="B204">
        <v>0.01</v>
      </c>
      <c r="C204">
        <v>7.0000000000000007E-2</v>
      </c>
      <c r="D204">
        <v>0.16700000000000001</v>
      </c>
      <c r="E204">
        <v>0.31900000000000001</v>
      </c>
      <c r="F204">
        <v>0.17100000000000001</v>
      </c>
      <c r="G204">
        <v>0.216</v>
      </c>
      <c r="H204">
        <v>0.35</v>
      </c>
    </row>
    <row r="205" spans="1:8" x14ac:dyDescent="0.2">
      <c r="A205" s="1">
        <v>42013</v>
      </c>
      <c r="B205">
        <v>8.9999999999999993E-3</v>
      </c>
      <c r="C205">
        <v>7.0000000000000007E-2</v>
      </c>
      <c r="D205">
        <v>0.16800000000000001</v>
      </c>
      <c r="E205">
        <v>0.318</v>
      </c>
      <c r="F205">
        <v>0.16400000000000001</v>
      </c>
      <c r="G205">
        <v>0.21299999999999999</v>
      </c>
      <c r="H205">
        <v>0.34549999999999997</v>
      </c>
    </row>
    <row r="206" spans="1:8" x14ac:dyDescent="0.2">
      <c r="A206" s="1">
        <v>42016</v>
      </c>
      <c r="B206">
        <v>8.9999999999999993E-3</v>
      </c>
      <c r="C206">
        <v>7.0999999999999994E-2</v>
      </c>
      <c r="D206">
        <v>0.16700000000000001</v>
      </c>
      <c r="E206">
        <v>0.317</v>
      </c>
      <c r="F206">
        <v>0.16300000000000001</v>
      </c>
      <c r="G206">
        <v>0.2051</v>
      </c>
      <c r="H206">
        <v>0.33329999999999999</v>
      </c>
    </row>
    <row r="207" spans="1:8" x14ac:dyDescent="0.2">
      <c r="A207" s="1">
        <v>42017</v>
      </c>
      <c r="B207">
        <v>8.0000000000000002E-3</v>
      </c>
      <c r="C207">
        <v>7.0999999999999994E-2</v>
      </c>
      <c r="D207">
        <v>0.16600000000000001</v>
      </c>
      <c r="E207">
        <v>0.318</v>
      </c>
      <c r="F207">
        <v>0.161</v>
      </c>
      <c r="G207">
        <v>0.19950000000000001</v>
      </c>
      <c r="H207">
        <v>0.33400000000000002</v>
      </c>
    </row>
    <row r="208" spans="1:8" x14ac:dyDescent="0.2">
      <c r="A208" s="1">
        <v>42018</v>
      </c>
      <c r="B208">
        <v>6.0000000000000001E-3</v>
      </c>
      <c r="C208">
        <v>6.9000000000000006E-2</v>
      </c>
      <c r="D208">
        <v>0.16200000000000001</v>
      </c>
      <c r="E208">
        <v>0.315</v>
      </c>
      <c r="F208">
        <v>0.153</v>
      </c>
      <c r="G208">
        <v>0.1925</v>
      </c>
      <c r="H208">
        <v>0.316</v>
      </c>
    </row>
    <row r="209" spans="1:8" x14ac:dyDescent="0.2">
      <c r="A209" s="1">
        <v>42019</v>
      </c>
      <c r="B209">
        <v>7.0000000000000001E-3</v>
      </c>
      <c r="C209">
        <v>6.9000000000000006E-2</v>
      </c>
      <c r="D209">
        <v>0.161</v>
      </c>
      <c r="E209">
        <v>0.313</v>
      </c>
      <c r="F209">
        <v>0.127</v>
      </c>
      <c r="G209">
        <v>0.15920000000000001</v>
      </c>
      <c r="H209">
        <v>0.28270000000000001</v>
      </c>
    </row>
    <row r="210" spans="1:8" x14ac:dyDescent="0.2">
      <c r="A210" s="1">
        <v>42020</v>
      </c>
      <c r="B210">
        <v>2E-3</v>
      </c>
      <c r="C210">
        <v>0.06</v>
      </c>
      <c r="D210">
        <v>0.152</v>
      </c>
      <c r="E210">
        <v>0.29899999999999999</v>
      </c>
      <c r="F210">
        <v>0.11700000000000001</v>
      </c>
      <c r="G210">
        <v>0.1502</v>
      </c>
      <c r="H210">
        <v>0.28589999999999999</v>
      </c>
    </row>
    <row r="211" spans="1:8" x14ac:dyDescent="0.2">
      <c r="A211" s="1">
        <v>42023</v>
      </c>
      <c r="B211">
        <v>-2E-3</v>
      </c>
      <c r="C211">
        <v>5.6000000000000001E-2</v>
      </c>
      <c r="D211">
        <v>0.14499999999999999</v>
      </c>
      <c r="E211">
        <v>0.28899999999999998</v>
      </c>
      <c r="F211">
        <v>0.115</v>
      </c>
      <c r="G211">
        <v>0.14899999999999999</v>
      </c>
      <c r="H211">
        <v>0.27850000000000003</v>
      </c>
    </row>
    <row r="212" spans="1:8" x14ac:dyDescent="0.2">
      <c r="A212" s="1">
        <v>42024</v>
      </c>
      <c r="B212">
        <v>-5.0000000000000001E-3</v>
      </c>
      <c r="C212">
        <v>5.5E-2</v>
      </c>
      <c r="D212">
        <v>0.14199999999999999</v>
      </c>
      <c r="E212">
        <v>0.28399999999999997</v>
      </c>
      <c r="F212">
        <v>0.127</v>
      </c>
      <c r="G212">
        <v>0.16650000000000001</v>
      </c>
      <c r="H212">
        <v>0.29949999999999999</v>
      </c>
    </row>
    <row r="213" spans="1:8" x14ac:dyDescent="0.2">
      <c r="A213" s="1">
        <v>42025</v>
      </c>
      <c r="B213">
        <v>-4.0000000000000001E-3</v>
      </c>
      <c r="C213">
        <v>5.5E-2</v>
      </c>
      <c r="D213">
        <v>0.14099999999999999</v>
      </c>
      <c r="E213">
        <v>0.28299999999999997</v>
      </c>
      <c r="F213">
        <v>0.13300000000000001</v>
      </c>
      <c r="G213">
        <v>0.17799999999999999</v>
      </c>
      <c r="H213">
        <v>0.33200000000000002</v>
      </c>
    </row>
    <row r="214" spans="1:8" x14ac:dyDescent="0.2">
      <c r="A214" s="1">
        <v>42026</v>
      </c>
      <c r="B214">
        <v>-1E-3</v>
      </c>
      <c r="C214">
        <v>5.5E-2</v>
      </c>
      <c r="D214">
        <v>0.14099999999999999</v>
      </c>
      <c r="E214">
        <v>0.28199999999999997</v>
      </c>
      <c r="F214">
        <v>0.12</v>
      </c>
      <c r="G214">
        <v>0.16</v>
      </c>
      <c r="H214">
        <v>0.30859999999999999</v>
      </c>
    </row>
    <row r="215" spans="1:8" x14ac:dyDescent="0.2">
      <c r="A215" s="1">
        <v>42027</v>
      </c>
      <c r="B215">
        <v>1E-3</v>
      </c>
      <c r="C215">
        <v>5.2999999999999999E-2</v>
      </c>
      <c r="D215">
        <v>0.13700000000000001</v>
      </c>
      <c r="E215">
        <v>0.27500000000000002</v>
      </c>
      <c r="F215">
        <v>0.10630000000000001</v>
      </c>
      <c r="G215">
        <v>0.14219999999999999</v>
      </c>
      <c r="H215">
        <v>0.27360000000000001</v>
      </c>
    </row>
    <row r="216" spans="1:8" x14ac:dyDescent="0.2">
      <c r="A216" s="1">
        <v>42030</v>
      </c>
      <c r="B216">
        <v>2E-3</v>
      </c>
      <c r="C216">
        <v>5.3999999999999999E-2</v>
      </c>
      <c r="D216">
        <v>0.13800000000000001</v>
      </c>
      <c r="E216">
        <v>0.27700000000000002</v>
      </c>
      <c r="F216">
        <v>0.129</v>
      </c>
      <c r="G216">
        <v>0.17199999999999999</v>
      </c>
      <c r="H216">
        <v>0.316</v>
      </c>
    </row>
    <row r="217" spans="1:8" x14ac:dyDescent="0.2">
      <c r="A217" s="1">
        <v>42031</v>
      </c>
      <c r="B217">
        <v>5.0000000000000001E-3</v>
      </c>
      <c r="C217">
        <v>5.5E-2</v>
      </c>
      <c r="D217">
        <v>0.13800000000000001</v>
      </c>
      <c r="E217">
        <v>0.27700000000000002</v>
      </c>
      <c r="F217">
        <v>0.123</v>
      </c>
      <c r="G217">
        <v>0.16450000000000001</v>
      </c>
      <c r="H217">
        <v>0.3085</v>
      </c>
    </row>
    <row r="218" spans="1:8" x14ac:dyDescent="0.2">
      <c r="A218" s="1">
        <v>42032</v>
      </c>
      <c r="B218">
        <v>1E-3</v>
      </c>
      <c r="C218">
        <v>5.2999999999999999E-2</v>
      </c>
      <c r="D218">
        <v>0.13500000000000001</v>
      </c>
      <c r="E218">
        <v>0.27300000000000002</v>
      </c>
      <c r="F218">
        <v>0.121</v>
      </c>
      <c r="G218">
        <v>0.15359999999999999</v>
      </c>
      <c r="H218">
        <v>0.27300000000000002</v>
      </c>
    </row>
    <row r="219" spans="1:8" x14ac:dyDescent="0.2">
      <c r="A219" s="1">
        <v>42033</v>
      </c>
      <c r="B219">
        <v>1E-3</v>
      </c>
      <c r="C219">
        <v>5.1999999999999998E-2</v>
      </c>
      <c r="D219">
        <v>0.13200000000000001</v>
      </c>
      <c r="E219">
        <v>0.27100000000000002</v>
      </c>
      <c r="F219">
        <v>0.14099999999999999</v>
      </c>
      <c r="G219">
        <v>0.17799999999999999</v>
      </c>
      <c r="H219">
        <v>0.317</v>
      </c>
    </row>
    <row r="220" spans="1:8" x14ac:dyDescent="0.2">
      <c r="A220" s="1">
        <v>42034</v>
      </c>
      <c r="B220">
        <v>1E-3</v>
      </c>
      <c r="C220">
        <v>5.3999999999999999E-2</v>
      </c>
      <c r="D220">
        <v>0.13200000000000001</v>
      </c>
      <c r="E220">
        <v>0.27</v>
      </c>
      <c r="F220">
        <v>0.152</v>
      </c>
      <c r="G220">
        <v>0.19120000000000001</v>
      </c>
      <c r="H220">
        <v>0.30099999999999999</v>
      </c>
    </row>
    <row r="221" spans="1:8" x14ac:dyDescent="0.2">
      <c r="A221" s="1">
        <v>42037</v>
      </c>
      <c r="B221">
        <v>3.0000000000000001E-3</v>
      </c>
      <c r="C221">
        <v>5.5E-2</v>
      </c>
      <c r="D221">
        <v>0.13400000000000001</v>
      </c>
      <c r="E221">
        <v>0.27100000000000002</v>
      </c>
      <c r="F221">
        <v>0.14799999999999999</v>
      </c>
      <c r="G221">
        <v>0.185</v>
      </c>
      <c r="H221">
        <v>0.30909999999999999</v>
      </c>
    </row>
    <row r="222" spans="1:8" x14ac:dyDescent="0.2">
      <c r="A222" s="1">
        <v>42038</v>
      </c>
      <c r="B222">
        <v>1E-3</v>
      </c>
      <c r="C222">
        <v>5.5E-2</v>
      </c>
      <c r="D222">
        <v>0.13200000000000001</v>
      </c>
      <c r="E222">
        <v>0.26600000000000001</v>
      </c>
      <c r="F222">
        <v>0.13400000000000001</v>
      </c>
      <c r="G222">
        <v>0.17399999999999999</v>
      </c>
      <c r="H222">
        <v>0.31219999999999998</v>
      </c>
    </row>
    <row r="223" spans="1:8" x14ac:dyDescent="0.2">
      <c r="A223" s="1">
        <v>42039</v>
      </c>
      <c r="B223">
        <v>1E-3</v>
      </c>
      <c r="C223">
        <v>5.5E-2</v>
      </c>
      <c r="D223">
        <v>0.13200000000000001</v>
      </c>
      <c r="E223">
        <v>0.26300000000000001</v>
      </c>
      <c r="F223">
        <v>0.13800000000000001</v>
      </c>
      <c r="G223">
        <v>0.1779</v>
      </c>
      <c r="H223">
        <v>0.313</v>
      </c>
    </row>
    <row r="224" spans="1:8" x14ac:dyDescent="0.2">
      <c r="A224" s="1">
        <v>42040</v>
      </c>
      <c r="B224">
        <v>0</v>
      </c>
      <c r="C224">
        <v>5.0999999999999997E-2</v>
      </c>
      <c r="D224">
        <v>0.13200000000000001</v>
      </c>
      <c r="E224">
        <v>0.26200000000000001</v>
      </c>
      <c r="F224">
        <v>0.14099999999999999</v>
      </c>
      <c r="G224">
        <v>0.18</v>
      </c>
      <c r="H224">
        <v>0.314</v>
      </c>
    </row>
    <row r="225" spans="1:8" x14ac:dyDescent="0.2">
      <c r="A225" s="1">
        <v>42041</v>
      </c>
      <c r="B225">
        <v>2E-3</v>
      </c>
      <c r="C225">
        <v>5.2999999999999999E-2</v>
      </c>
      <c r="D225">
        <v>0.13200000000000001</v>
      </c>
      <c r="E225">
        <v>0.26100000000000001</v>
      </c>
      <c r="F225">
        <v>0.14149999999999999</v>
      </c>
      <c r="G225">
        <v>0.17879999999999999</v>
      </c>
      <c r="H225">
        <v>0.30599999999999999</v>
      </c>
    </row>
    <row r="226" spans="1:8" x14ac:dyDescent="0.2">
      <c r="A226" s="1">
        <v>42044</v>
      </c>
      <c r="B226">
        <v>-1E-3</v>
      </c>
      <c r="C226">
        <v>5.0999999999999997E-2</v>
      </c>
      <c r="D226">
        <v>0.13100000000000001</v>
      </c>
      <c r="E226">
        <v>0.26100000000000001</v>
      </c>
      <c r="F226">
        <v>0.15</v>
      </c>
      <c r="G226">
        <v>0.188</v>
      </c>
      <c r="H226">
        <v>0.3165</v>
      </c>
    </row>
    <row r="227" spans="1:8" x14ac:dyDescent="0.2">
      <c r="A227" s="1">
        <v>42045</v>
      </c>
      <c r="B227">
        <v>0</v>
      </c>
      <c r="C227">
        <v>0.05</v>
      </c>
      <c r="D227">
        <v>0.13</v>
      </c>
      <c r="E227">
        <v>0.26200000000000001</v>
      </c>
      <c r="F227">
        <v>0.14399999999999999</v>
      </c>
      <c r="G227">
        <v>0.18290000000000001</v>
      </c>
      <c r="H227">
        <v>0.31850000000000001</v>
      </c>
    </row>
    <row r="228" spans="1:8" x14ac:dyDescent="0.2">
      <c r="A228" s="1">
        <v>42046</v>
      </c>
      <c r="B228">
        <v>1E-3</v>
      </c>
      <c r="C228">
        <v>4.9000000000000002E-2</v>
      </c>
      <c r="D228">
        <v>0.129</v>
      </c>
      <c r="E228">
        <v>0.26</v>
      </c>
      <c r="F228">
        <v>0.14230000000000001</v>
      </c>
      <c r="G228">
        <v>0.18099999999999999</v>
      </c>
      <c r="H228">
        <v>0.311</v>
      </c>
    </row>
    <row r="229" spans="1:8" x14ac:dyDescent="0.2">
      <c r="A229" s="1">
        <v>42047</v>
      </c>
      <c r="B229">
        <v>2E-3</v>
      </c>
      <c r="C229">
        <v>4.8000000000000001E-2</v>
      </c>
      <c r="D229">
        <v>0.128</v>
      </c>
      <c r="E229">
        <v>0.26</v>
      </c>
      <c r="F229">
        <v>0.13100000000000001</v>
      </c>
      <c r="G229">
        <v>0.16700000000000001</v>
      </c>
      <c r="H229">
        <v>0.29399999999999998</v>
      </c>
    </row>
    <row r="230" spans="1:8" x14ac:dyDescent="0.2">
      <c r="A230" s="1">
        <v>42048</v>
      </c>
      <c r="B230">
        <v>2E-3</v>
      </c>
      <c r="C230">
        <v>4.8000000000000001E-2</v>
      </c>
      <c r="D230">
        <v>0.127</v>
      </c>
      <c r="E230">
        <v>0.25900000000000001</v>
      </c>
      <c r="F230">
        <v>0.13200000000000001</v>
      </c>
      <c r="G230">
        <v>0.17</v>
      </c>
      <c r="H230">
        <v>0.30099999999999999</v>
      </c>
    </row>
    <row r="231" spans="1:8" x14ac:dyDescent="0.2">
      <c r="A231" s="1">
        <v>42051</v>
      </c>
      <c r="B231">
        <v>1E-3</v>
      </c>
      <c r="C231">
        <v>4.8000000000000001E-2</v>
      </c>
      <c r="D231">
        <v>0.128</v>
      </c>
      <c r="E231">
        <v>0.25800000000000001</v>
      </c>
      <c r="F231">
        <v>0.1308</v>
      </c>
      <c r="G231">
        <v>0.16600000000000001</v>
      </c>
      <c r="H231">
        <v>0.28110000000000002</v>
      </c>
    </row>
    <row r="232" spans="1:8" x14ac:dyDescent="0.2">
      <c r="A232" s="1">
        <v>42052</v>
      </c>
      <c r="B232">
        <v>1E-3</v>
      </c>
      <c r="C232">
        <v>4.7E-2</v>
      </c>
      <c r="D232">
        <v>0.127</v>
      </c>
      <c r="E232">
        <v>0.25800000000000001</v>
      </c>
      <c r="F232">
        <v>0.1363</v>
      </c>
      <c r="G232">
        <v>0.1764</v>
      </c>
      <c r="H232">
        <v>0.313</v>
      </c>
    </row>
    <row r="233" spans="1:8" x14ac:dyDescent="0.2">
      <c r="A233" s="1">
        <v>42053</v>
      </c>
      <c r="B233">
        <v>0</v>
      </c>
      <c r="C233">
        <v>4.8000000000000001E-2</v>
      </c>
      <c r="D233">
        <v>0.126</v>
      </c>
      <c r="E233">
        <v>0.255</v>
      </c>
      <c r="F233">
        <v>0.13</v>
      </c>
      <c r="G233">
        <v>0.16900000000000001</v>
      </c>
      <c r="H233">
        <v>0.3085</v>
      </c>
    </row>
    <row r="234" spans="1:8" x14ac:dyDescent="0.2">
      <c r="A234" s="1">
        <v>42054</v>
      </c>
      <c r="B234">
        <v>0</v>
      </c>
      <c r="C234">
        <v>4.8000000000000001E-2</v>
      </c>
      <c r="D234">
        <v>0.125</v>
      </c>
      <c r="E234">
        <v>0.252</v>
      </c>
      <c r="F234">
        <v>0.13</v>
      </c>
      <c r="G234">
        <v>0.16900000000000001</v>
      </c>
      <c r="H234">
        <v>0.3095</v>
      </c>
    </row>
    <row r="235" spans="1:8" x14ac:dyDescent="0.2">
      <c r="A235" s="1">
        <v>42055</v>
      </c>
      <c r="B235">
        <v>1E-3</v>
      </c>
      <c r="C235">
        <v>4.8000000000000001E-2</v>
      </c>
      <c r="D235">
        <v>0.124</v>
      </c>
      <c r="E235">
        <v>0.25</v>
      </c>
      <c r="F235">
        <v>0.13600000000000001</v>
      </c>
      <c r="G235">
        <v>0.1704</v>
      </c>
      <c r="H235">
        <v>0.32079999999999997</v>
      </c>
    </row>
    <row r="236" spans="1:8" x14ac:dyDescent="0.2">
      <c r="A236" s="1">
        <v>42058</v>
      </c>
      <c r="B236">
        <v>1E-3</v>
      </c>
      <c r="C236">
        <v>4.4999999999999998E-2</v>
      </c>
      <c r="D236">
        <v>0.11899999999999999</v>
      </c>
      <c r="E236">
        <v>0.246</v>
      </c>
      <c r="F236">
        <v>0.122</v>
      </c>
      <c r="G236">
        <v>0.15909999999999999</v>
      </c>
      <c r="H236">
        <v>0.29499999999999998</v>
      </c>
    </row>
    <row r="237" spans="1:8" x14ac:dyDescent="0.2">
      <c r="A237" s="1">
        <v>42059</v>
      </c>
      <c r="B237">
        <v>1E-3</v>
      </c>
      <c r="C237">
        <v>4.3999999999999997E-2</v>
      </c>
      <c r="D237">
        <v>0.11899999999999999</v>
      </c>
      <c r="E237">
        <v>0.245</v>
      </c>
      <c r="F237">
        <v>0.114</v>
      </c>
      <c r="G237">
        <v>0.1512</v>
      </c>
      <c r="H237">
        <v>0.28949999999999998</v>
      </c>
    </row>
    <row r="238" spans="1:8" x14ac:dyDescent="0.2">
      <c r="A238" s="1">
        <v>42060</v>
      </c>
      <c r="B238">
        <v>1E-3</v>
      </c>
      <c r="C238">
        <v>4.2000000000000003E-2</v>
      </c>
      <c r="D238">
        <v>0.11799999999999999</v>
      </c>
      <c r="E238">
        <v>0.24099999999999999</v>
      </c>
      <c r="F238">
        <v>0.107</v>
      </c>
      <c r="G238">
        <v>0.1416</v>
      </c>
      <c r="H238">
        <v>0.26600000000000001</v>
      </c>
    </row>
    <row r="239" spans="1:8" x14ac:dyDescent="0.2">
      <c r="A239" s="1">
        <v>42061</v>
      </c>
      <c r="B239">
        <v>-4.0000000000000001E-3</v>
      </c>
      <c r="C239">
        <v>0.04</v>
      </c>
      <c r="D239">
        <v>0.114</v>
      </c>
      <c r="E239">
        <v>0.23799999999999999</v>
      </c>
      <c r="F239">
        <v>9.8000000000000004E-2</v>
      </c>
      <c r="G239">
        <v>0.13300000000000001</v>
      </c>
      <c r="H239">
        <v>0.2606</v>
      </c>
    </row>
    <row r="240" spans="1:8" x14ac:dyDescent="0.2">
      <c r="A240" s="1">
        <v>42062</v>
      </c>
      <c r="B240">
        <v>-5.0000000000000001E-3</v>
      </c>
      <c r="C240">
        <v>3.9E-2</v>
      </c>
      <c r="D240">
        <v>0.11</v>
      </c>
      <c r="E240">
        <v>0.23300000000000001</v>
      </c>
      <c r="F240">
        <v>9.8000000000000004E-2</v>
      </c>
      <c r="G240">
        <v>0.13489999999999999</v>
      </c>
      <c r="H240">
        <v>0.26800000000000002</v>
      </c>
    </row>
    <row r="241" spans="1:8" x14ac:dyDescent="0.2">
      <c r="A241" s="1">
        <v>42065</v>
      </c>
      <c r="B241">
        <v>-5.0000000000000001E-3</v>
      </c>
      <c r="C241">
        <v>3.9E-2</v>
      </c>
      <c r="D241">
        <v>0.11</v>
      </c>
      <c r="E241">
        <v>0.23</v>
      </c>
      <c r="F241">
        <v>9.9000000000000005E-2</v>
      </c>
      <c r="G241">
        <v>0.1366</v>
      </c>
      <c r="H241">
        <v>0.27700000000000002</v>
      </c>
    </row>
    <row r="242" spans="1:8" x14ac:dyDescent="0.2">
      <c r="A242" s="1">
        <v>42066</v>
      </c>
      <c r="B242">
        <v>-6.0000000000000001E-3</v>
      </c>
      <c r="C242">
        <v>3.7999999999999999E-2</v>
      </c>
      <c r="D242">
        <v>0.109</v>
      </c>
      <c r="E242">
        <v>0.22800000000000001</v>
      </c>
      <c r="F242">
        <v>0.1013</v>
      </c>
      <c r="G242">
        <v>0.1409</v>
      </c>
      <c r="H242">
        <v>0.28370000000000001</v>
      </c>
    </row>
    <row r="243" spans="1:8" x14ac:dyDescent="0.2">
      <c r="A243" s="1">
        <v>42067</v>
      </c>
      <c r="B243">
        <v>-6.0000000000000001E-3</v>
      </c>
      <c r="C243">
        <v>3.7999999999999999E-2</v>
      </c>
      <c r="D243">
        <v>0.11</v>
      </c>
      <c r="E243">
        <v>0.22700000000000001</v>
      </c>
      <c r="F243">
        <v>0.111</v>
      </c>
      <c r="G243">
        <v>0.15310000000000001</v>
      </c>
      <c r="H243">
        <v>0.29799999999999999</v>
      </c>
    </row>
    <row r="244" spans="1:8" x14ac:dyDescent="0.2">
      <c r="A244" s="1">
        <v>42068</v>
      </c>
      <c r="B244">
        <v>-7.0000000000000001E-3</v>
      </c>
      <c r="C244">
        <v>3.5999999999999997E-2</v>
      </c>
      <c r="D244">
        <v>0.108</v>
      </c>
      <c r="E244">
        <v>0.22600000000000001</v>
      </c>
      <c r="F244">
        <v>0.112</v>
      </c>
      <c r="G244">
        <v>0.155</v>
      </c>
      <c r="H244">
        <v>0.29499999999999998</v>
      </c>
    </row>
    <row r="245" spans="1:8" x14ac:dyDescent="0.2">
      <c r="A245" s="1">
        <v>42069</v>
      </c>
      <c r="B245">
        <v>-8.0000000000000002E-3</v>
      </c>
      <c r="C245">
        <v>3.5999999999999997E-2</v>
      </c>
      <c r="D245">
        <v>0.107</v>
      </c>
      <c r="E245">
        <v>0.22500000000000001</v>
      </c>
      <c r="F245">
        <v>0.112</v>
      </c>
      <c r="G245">
        <v>0.16400000000000001</v>
      </c>
      <c r="H245">
        <v>0.32540000000000002</v>
      </c>
    </row>
    <row r="246" spans="1:8" x14ac:dyDescent="0.2">
      <c r="A246" s="1">
        <v>42072</v>
      </c>
      <c r="B246">
        <v>-8.0000000000000002E-3</v>
      </c>
      <c r="C246">
        <v>3.5000000000000003E-2</v>
      </c>
      <c r="D246">
        <v>0.105</v>
      </c>
      <c r="E246">
        <v>0.222</v>
      </c>
      <c r="F246">
        <v>0.1055</v>
      </c>
      <c r="G246">
        <v>0.15210000000000001</v>
      </c>
      <c r="H246">
        <v>0.29849999999999999</v>
      </c>
    </row>
    <row r="247" spans="1:8" x14ac:dyDescent="0.2">
      <c r="A247" s="1">
        <v>42073</v>
      </c>
      <c r="B247">
        <v>-8.9999999999999993E-3</v>
      </c>
      <c r="C247">
        <v>3.2000000000000001E-2</v>
      </c>
      <c r="D247">
        <v>0.10199999999999999</v>
      </c>
      <c r="E247">
        <v>0.219</v>
      </c>
      <c r="F247">
        <v>9.1999999999999998E-2</v>
      </c>
      <c r="G247">
        <v>0.13150000000000001</v>
      </c>
      <c r="H247">
        <v>0.27</v>
      </c>
    </row>
    <row r="248" spans="1:8" x14ac:dyDescent="0.2">
      <c r="A248" s="1">
        <v>42074</v>
      </c>
      <c r="B248">
        <v>-1.0999999999999999E-2</v>
      </c>
      <c r="C248">
        <v>2.9000000000000001E-2</v>
      </c>
      <c r="D248">
        <v>9.9000000000000005E-2</v>
      </c>
      <c r="E248">
        <v>0.217</v>
      </c>
      <c r="F248">
        <v>8.4000000000000005E-2</v>
      </c>
      <c r="G248">
        <v>0.121</v>
      </c>
      <c r="H248">
        <v>0.25</v>
      </c>
    </row>
    <row r="249" spans="1:8" x14ac:dyDescent="0.2">
      <c r="A249" s="1">
        <v>42075</v>
      </c>
      <c r="B249">
        <v>-8.9999999999999993E-3</v>
      </c>
      <c r="C249">
        <v>2.7E-2</v>
      </c>
      <c r="D249">
        <v>9.8000000000000004E-2</v>
      </c>
      <c r="E249">
        <v>0.215</v>
      </c>
      <c r="F249">
        <v>9.1999999999999998E-2</v>
      </c>
      <c r="G249">
        <v>0.1371</v>
      </c>
      <c r="H249">
        <v>0.28000000000000003</v>
      </c>
    </row>
    <row r="250" spans="1:8" x14ac:dyDescent="0.2">
      <c r="A250" s="1">
        <v>42076</v>
      </c>
      <c r="B250">
        <v>-0.01</v>
      </c>
      <c r="C250">
        <v>2.5000000000000001E-2</v>
      </c>
      <c r="D250">
        <v>9.6000000000000002E-2</v>
      </c>
      <c r="E250">
        <v>0.214</v>
      </c>
      <c r="F250">
        <v>0.09</v>
      </c>
      <c r="G250">
        <v>0.13300000000000001</v>
      </c>
      <c r="H250">
        <v>0.27350000000000002</v>
      </c>
    </row>
    <row r="251" spans="1:8" x14ac:dyDescent="0.2">
      <c r="A251" s="1">
        <v>42079</v>
      </c>
      <c r="B251">
        <v>-1.0999999999999999E-2</v>
      </c>
      <c r="C251">
        <v>2.5000000000000001E-2</v>
      </c>
      <c r="D251">
        <v>9.6000000000000002E-2</v>
      </c>
      <c r="E251">
        <v>0.21199999999999999</v>
      </c>
      <c r="F251">
        <v>9.0700000000000003E-2</v>
      </c>
      <c r="G251">
        <v>0.13900000000000001</v>
      </c>
      <c r="H251">
        <v>0.28349999999999997</v>
      </c>
    </row>
    <row r="252" spans="1:8" x14ac:dyDescent="0.2">
      <c r="A252" s="1">
        <v>42080</v>
      </c>
      <c r="B252">
        <v>-1.2E-2</v>
      </c>
      <c r="C252">
        <v>2.5000000000000001E-2</v>
      </c>
      <c r="D252">
        <v>9.5000000000000001E-2</v>
      </c>
      <c r="E252">
        <v>0.20899999999999999</v>
      </c>
      <c r="F252">
        <v>0.10100000000000001</v>
      </c>
      <c r="G252">
        <v>0.14599999999999999</v>
      </c>
      <c r="H252">
        <v>0.28439999999999999</v>
      </c>
    </row>
    <row r="253" spans="1:8" x14ac:dyDescent="0.2">
      <c r="A253" s="1">
        <v>42081</v>
      </c>
      <c r="B253">
        <v>-1.0999999999999999E-2</v>
      </c>
      <c r="C253">
        <v>2.5000000000000001E-2</v>
      </c>
      <c r="D253">
        <v>9.6000000000000002E-2</v>
      </c>
      <c r="E253">
        <v>0.21199999999999999</v>
      </c>
      <c r="F253">
        <v>8.9499999999999996E-2</v>
      </c>
      <c r="G253">
        <v>0.1235</v>
      </c>
      <c r="H253">
        <v>0.24349999999999999</v>
      </c>
    </row>
    <row r="254" spans="1:8" x14ac:dyDescent="0.2">
      <c r="A254" s="1">
        <v>42082</v>
      </c>
      <c r="B254">
        <v>-1.0999999999999999E-2</v>
      </c>
      <c r="C254">
        <v>2.4E-2</v>
      </c>
      <c r="D254">
        <v>9.4E-2</v>
      </c>
      <c r="E254">
        <v>0.20899999999999999</v>
      </c>
      <c r="F254">
        <v>9.4E-2</v>
      </c>
      <c r="G254">
        <v>0.1308</v>
      </c>
      <c r="H254">
        <v>0.2495</v>
      </c>
    </row>
    <row r="255" spans="1:8" x14ac:dyDescent="0.2">
      <c r="A255" s="1">
        <v>42083</v>
      </c>
      <c r="B255">
        <v>-1.4E-2</v>
      </c>
      <c r="C255">
        <v>2.1000000000000001E-2</v>
      </c>
      <c r="D255">
        <v>8.8999999999999996E-2</v>
      </c>
      <c r="E255">
        <v>0.20499999999999999</v>
      </c>
      <c r="F255">
        <v>8.9700000000000002E-2</v>
      </c>
      <c r="G255">
        <v>0.128</v>
      </c>
      <c r="H255">
        <v>0.25</v>
      </c>
    </row>
    <row r="256" spans="1:8" x14ac:dyDescent="0.2">
      <c r="A256" s="1">
        <v>42086</v>
      </c>
      <c r="B256">
        <v>-1.2E-2</v>
      </c>
      <c r="C256">
        <v>2.1999999999999999E-2</v>
      </c>
      <c r="D256">
        <v>8.8999999999999996E-2</v>
      </c>
      <c r="E256">
        <v>0.20300000000000001</v>
      </c>
      <c r="F256">
        <v>9.8000000000000004E-2</v>
      </c>
      <c r="G256">
        <v>0.14050000000000001</v>
      </c>
      <c r="H256">
        <v>0.28110000000000002</v>
      </c>
    </row>
    <row r="257" spans="1:8" x14ac:dyDescent="0.2">
      <c r="A257" s="1">
        <v>42087</v>
      </c>
      <c r="B257">
        <v>-1.2E-2</v>
      </c>
      <c r="C257">
        <v>2.1000000000000001E-2</v>
      </c>
      <c r="D257">
        <v>8.8999999999999996E-2</v>
      </c>
      <c r="E257">
        <v>0.20200000000000001</v>
      </c>
      <c r="F257">
        <v>9.9500000000000005E-2</v>
      </c>
      <c r="G257">
        <v>0.14580000000000001</v>
      </c>
      <c r="H257">
        <v>0.27839999999999998</v>
      </c>
    </row>
    <row r="258" spans="1:8" x14ac:dyDescent="0.2">
      <c r="A258" s="1">
        <v>42088</v>
      </c>
      <c r="B258">
        <v>-1.2E-2</v>
      </c>
      <c r="C258">
        <v>2.1000000000000001E-2</v>
      </c>
      <c r="D258">
        <v>8.7999999999999995E-2</v>
      </c>
      <c r="E258">
        <v>0.20100000000000001</v>
      </c>
      <c r="F258">
        <v>9.0499999999999997E-2</v>
      </c>
      <c r="G258">
        <v>0.13100000000000001</v>
      </c>
      <c r="H258">
        <v>0.26950000000000002</v>
      </c>
    </row>
    <row r="259" spans="1:8" x14ac:dyDescent="0.2">
      <c r="A259" s="1">
        <v>42089</v>
      </c>
      <c r="B259">
        <v>-1.2E-2</v>
      </c>
      <c r="C259">
        <v>2.1000000000000001E-2</v>
      </c>
      <c r="D259">
        <v>8.8999999999999996E-2</v>
      </c>
      <c r="E259">
        <v>0.20100000000000001</v>
      </c>
      <c r="F259">
        <v>8.8999999999999996E-2</v>
      </c>
      <c r="G259">
        <v>0.1285</v>
      </c>
      <c r="H259">
        <v>0.2555</v>
      </c>
    </row>
    <row r="260" spans="1:8" x14ac:dyDescent="0.2">
      <c r="A260" s="1">
        <v>42090</v>
      </c>
      <c r="B260">
        <v>-1.2E-2</v>
      </c>
      <c r="C260">
        <v>2.1000000000000001E-2</v>
      </c>
      <c r="D260">
        <v>8.7999999999999995E-2</v>
      </c>
      <c r="E260">
        <v>0.19900000000000001</v>
      </c>
      <c r="F260">
        <v>9.2999999999999999E-2</v>
      </c>
      <c r="G260">
        <v>0.1308</v>
      </c>
      <c r="H260">
        <v>0.26129999999999998</v>
      </c>
    </row>
    <row r="261" spans="1:8" x14ac:dyDescent="0.2">
      <c r="A261" s="1">
        <v>42093</v>
      </c>
      <c r="B261">
        <v>-1.4E-2</v>
      </c>
      <c r="C261">
        <v>1.7999999999999999E-2</v>
      </c>
      <c r="D261">
        <v>8.6999999999999994E-2</v>
      </c>
      <c r="E261">
        <v>0.19800000000000001</v>
      </c>
      <c r="F261">
        <v>8.8499999999999995E-2</v>
      </c>
      <c r="G261">
        <v>0.13089999999999999</v>
      </c>
      <c r="H261">
        <v>0.26800000000000002</v>
      </c>
    </row>
    <row r="262" spans="1:8" x14ac:dyDescent="0.2">
      <c r="A262" s="1">
        <v>42094</v>
      </c>
      <c r="B262">
        <v>-1.4999999999999999E-2</v>
      </c>
      <c r="C262">
        <v>1.9E-2</v>
      </c>
      <c r="D262">
        <v>8.6999999999999994E-2</v>
      </c>
      <c r="E262">
        <v>0.19800000000000001</v>
      </c>
      <c r="F262">
        <v>8.2699999999999996E-2</v>
      </c>
      <c r="G262">
        <v>0.121</v>
      </c>
      <c r="H262">
        <v>0.2445</v>
      </c>
    </row>
    <row r="263" spans="1:8" x14ac:dyDescent="0.2">
      <c r="A263" s="1">
        <v>42095</v>
      </c>
      <c r="B263">
        <v>-1.7000000000000001E-2</v>
      </c>
      <c r="C263">
        <v>1.7999999999999999E-2</v>
      </c>
      <c r="D263">
        <v>8.7999999999999995E-2</v>
      </c>
      <c r="E263">
        <v>0.19600000000000001</v>
      </c>
      <c r="F263">
        <v>8.5199999999999998E-2</v>
      </c>
      <c r="G263">
        <v>0.1235</v>
      </c>
      <c r="H263">
        <v>0.25</v>
      </c>
    </row>
    <row r="264" spans="1:8" x14ac:dyDescent="0.2">
      <c r="A264" s="1">
        <v>42096</v>
      </c>
      <c r="B264">
        <v>-1.9E-2</v>
      </c>
      <c r="C264">
        <v>1.7999999999999999E-2</v>
      </c>
      <c r="D264">
        <v>8.5999999999999993E-2</v>
      </c>
      <c r="E264">
        <v>0.19500000000000001</v>
      </c>
      <c r="F264">
        <v>9.1300000000000006E-2</v>
      </c>
      <c r="G264">
        <v>0.1305</v>
      </c>
      <c r="H264">
        <v>0.26400000000000001</v>
      </c>
    </row>
    <row r="265" spans="1:8" x14ac:dyDescent="0.2">
      <c r="A265" s="1">
        <v>42097</v>
      </c>
      <c r="F265">
        <v>0.09</v>
      </c>
      <c r="G265">
        <v>0.129</v>
      </c>
      <c r="H265">
        <v>0.26450000000000001</v>
      </c>
    </row>
    <row r="266" spans="1:8" x14ac:dyDescent="0.2">
      <c r="A266" s="1">
        <v>42100</v>
      </c>
      <c r="F266">
        <v>8.7999999999999995E-2</v>
      </c>
      <c r="G266">
        <v>0.13</v>
      </c>
      <c r="H266">
        <v>0.26450000000000001</v>
      </c>
    </row>
    <row r="267" spans="1:8" x14ac:dyDescent="0.2">
      <c r="A267" s="1">
        <v>42101</v>
      </c>
      <c r="B267">
        <v>-2.1000000000000001E-2</v>
      </c>
      <c r="C267">
        <v>1.6E-2</v>
      </c>
      <c r="D267">
        <v>8.5000000000000006E-2</v>
      </c>
      <c r="E267">
        <v>0.19500000000000001</v>
      </c>
      <c r="F267">
        <v>8.5000000000000006E-2</v>
      </c>
      <c r="G267">
        <v>0.1237</v>
      </c>
      <c r="H267">
        <v>0.249</v>
      </c>
    </row>
    <row r="268" spans="1:8" x14ac:dyDescent="0.2">
      <c r="A268" s="1">
        <v>42102</v>
      </c>
      <c r="B268">
        <v>-2.1000000000000001E-2</v>
      </c>
      <c r="C268">
        <v>1.4E-2</v>
      </c>
      <c r="D268">
        <v>8.1000000000000003E-2</v>
      </c>
      <c r="E268">
        <v>0.191</v>
      </c>
      <c r="F268">
        <v>7.4999999999999997E-2</v>
      </c>
      <c r="G268">
        <v>0.1055</v>
      </c>
      <c r="H268">
        <v>0.22</v>
      </c>
    </row>
    <row r="269" spans="1:8" x14ac:dyDescent="0.2">
      <c r="A269" s="1">
        <v>42103</v>
      </c>
      <c r="B269">
        <v>-2.1999999999999999E-2</v>
      </c>
      <c r="C269">
        <v>1.2E-2</v>
      </c>
      <c r="D269">
        <v>8.1000000000000003E-2</v>
      </c>
      <c r="E269">
        <v>0.19</v>
      </c>
      <c r="F269">
        <v>7.17E-2</v>
      </c>
      <c r="G269">
        <v>0.10440000000000001</v>
      </c>
      <c r="H269">
        <v>0.21820000000000001</v>
      </c>
    </row>
    <row r="270" spans="1:8" x14ac:dyDescent="0.2">
      <c r="A270" s="1">
        <v>42104</v>
      </c>
      <c r="B270">
        <v>-2.1999999999999999E-2</v>
      </c>
      <c r="C270">
        <v>1.2E-2</v>
      </c>
      <c r="D270">
        <v>7.9000000000000001E-2</v>
      </c>
      <c r="E270">
        <v>0.188</v>
      </c>
      <c r="F270">
        <v>7.1999999999999995E-2</v>
      </c>
      <c r="G270">
        <v>0.1045</v>
      </c>
      <c r="H270">
        <v>0.2175</v>
      </c>
    </row>
    <row r="271" spans="1:8" x14ac:dyDescent="0.2">
      <c r="A271" s="1">
        <v>42107</v>
      </c>
      <c r="B271">
        <v>-2.4E-2</v>
      </c>
      <c r="C271">
        <v>1.0999999999999999E-2</v>
      </c>
      <c r="D271">
        <v>7.8E-2</v>
      </c>
      <c r="E271">
        <v>0.187</v>
      </c>
      <c r="F271">
        <v>6.7199999999999996E-2</v>
      </c>
      <c r="G271">
        <v>0.1</v>
      </c>
      <c r="H271">
        <v>0.21390000000000001</v>
      </c>
    </row>
    <row r="272" spans="1:8" x14ac:dyDescent="0.2">
      <c r="A272" s="1">
        <v>42108</v>
      </c>
      <c r="B272">
        <v>-2.5000000000000001E-2</v>
      </c>
      <c r="C272">
        <v>8.0000000000000002E-3</v>
      </c>
      <c r="D272">
        <v>7.5999999999999998E-2</v>
      </c>
      <c r="E272">
        <v>0.183</v>
      </c>
      <c r="F272">
        <v>5.9499999999999997E-2</v>
      </c>
      <c r="G272">
        <v>9.11E-2</v>
      </c>
      <c r="H272">
        <v>0.20399999999999999</v>
      </c>
    </row>
    <row r="273" spans="1:8" x14ac:dyDescent="0.2">
      <c r="A273" s="1">
        <v>42109</v>
      </c>
      <c r="B273">
        <v>-2.9000000000000001E-2</v>
      </c>
      <c r="C273">
        <v>4.0000000000000001E-3</v>
      </c>
      <c r="D273">
        <v>7.1999999999999995E-2</v>
      </c>
      <c r="E273">
        <v>0.18</v>
      </c>
      <c r="F273">
        <v>5.9700000000000003E-2</v>
      </c>
      <c r="G273">
        <v>9.0499999999999997E-2</v>
      </c>
      <c r="H273">
        <v>0.19159999999999999</v>
      </c>
    </row>
    <row r="274" spans="1:8" x14ac:dyDescent="0.2">
      <c r="A274" s="1">
        <v>42110</v>
      </c>
      <c r="B274">
        <v>-3.2000000000000001E-2</v>
      </c>
      <c r="C274">
        <v>2E-3</v>
      </c>
      <c r="D274">
        <v>7.0000000000000007E-2</v>
      </c>
      <c r="E274">
        <v>0.17799999999999999</v>
      </c>
      <c r="F274">
        <v>6.1499999999999999E-2</v>
      </c>
      <c r="G274">
        <v>9.1999999999999998E-2</v>
      </c>
      <c r="H274">
        <v>0.185</v>
      </c>
    </row>
    <row r="275" spans="1:8" x14ac:dyDescent="0.2">
      <c r="A275" s="1">
        <v>42111</v>
      </c>
      <c r="B275">
        <v>-3.3000000000000002E-2</v>
      </c>
      <c r="C275">
        <v>1E-3</v>
      </c>
      <c r="D275">
        <v>6.8000000000000005E-2</v>
      </c>
      <c r="E275">
        <v>0.17699999999999999</v>
      </c>
      <c r="F275">
        <v>6.9000000000000006E-2</v>
      </c>
      <c r="G275">
        <v>9.7100000000000006E-2</v>
      </c>
      <c r="H275">
        <v>0.18559999999999999</v>
      </c>
    </row>
    <row r="276" spans="1:8" x14ac:dyDescent="0.2">
      <c r="A276" s="1">
        <v>42114</v>
      </c>
      <c r="B276">
        <v>-3.2000000000000001E-2</v>
      </c>
      <c r="C276">
        <v>1E-3</v>
      </c>
      <c r="D276">
        <v>6.9000000000000006E-2</v>
      </c>
      <c r="E276">
        <v>0.17599999999999999</v>
      </c>
      <c r="F276">
        <v>7.2999999999999995E-2</v>
      </c>
      <c r="G276">
        <v>0.10100000000000001</v>
      </c>
      <c r="H276">
        <v>0.19500000000000001</v>
      </c>
    </row>
    <row r="277" spans="1:8" x14ac:dyDescent="0.2">
      <c r="A277" s="1">
        <v>42115</v>
      </c>
      <c r="B277">
        <v>-3.4000000000000002E-2</v>
      </c>
      <c r="C277">
        <v>-1E-3</v>
      </c>
      <c r="D277">
        <v>6.9000000000000006E-2</v>
      </c>
      <c r="E277">
        <v>0.17599999999999999</v>
      </c>
      <c r="F277">
        <v>7.0000000000000007E-2</v>
      </c>
      <c r="G277">
        <v>9.7699999999999995E-2</v>
      </c>
      <c r="H277">
        <v>0.21049999999999999</v>
      </c>
    </row>
    <row r="278" spans="1:8" x14ac:dyDescent="0.2">
      <c r="A278" s="1">
        <v>42116</v>
      </c>
      <c r="B278">
        <v>-3.4000000000000002E-2</v>
      </c>
      <c r="C278">
        <v>-2E-3</v>
      </c>
      <c r="D278">
        <v>6.8000000000000005E-2</v>
      </c>
      <c r="E278">
        <v>0.17499999999999999</v>
      </c>
      <c r="F278">
        <v>7.5999999999999998E-2</v>
      </c>
      <c r="G278">
        <v>0.115</v>
      </c>
      <c r="H278">
        <v>0.23380000000000001</v>
      </c>
    </row>
    <row r="279" spans="1:8" x14ac:dyDescent="0.2">
      <c r="A279" s="1">
        <v>42117</v>
      </c>
      <c r="B279">
        <v>-3.4000000000000002E-2</v>
      </c>
      <c r="C279">
        <v>-2E-3</v>
      </c>
      <c r="D279">
        <v>6.6000000000000003E-2</v>
      </c>
      <c r="E279">
        <v>0.17299999999999999</v>
      </c>
      <c r="F279">
        <v>7.0699999999999999E-2</v>
      </c>
      <c r="G279">
        <v>0.105</v>
      </c>
      <c r="H279">
        <v>0.21709999999999999</v>
      </c>
    </row>
    <row r="280" spans="1:8" x14ac:dyDescent="0.2">
      <c r="A280" s="1">
        <v>42118</v>
      </c>
      <c r="B280">
        <v>-3.4000000000000002E-2</v>
      </c>
      <c r="C280">
        <v>-1E-3</v>
      </c>
      <c r="D280">
        <v>6.6000000000000003E-2</v>
      </c>
      <c r="E280">
        <v>0.17199999999999999</v>
      </c>
      <c r="F280">
        <v>6.9000000000000006E-2</v>
      </c>
      <c r="G280">
        <v>0.10440000000000001</v>
      </c>
      <c r="H280">
        <v>0.21099999999999999</v>
      </c>
    </row>
    <row r="281" spans="1:8" x14ac:dyDescent="0.2">
      <c r="A281" s="1">
        <v>42121</v>
      </c>
      <c r="B281">
        <v>-3.4000000000000002E-2</v>
      </c>
      <c r="C281">
        <v>-2E-3</v>
      </c>
      <c r="D281">
        <v>6.7000000000000004E-2</v>
      </c>
      <c r="E281">
        <v>0.17100000000000001</v>
      </c>
      <c r="F281">
        <v>6.6199999999999995E-2</v>
      </c>
      <c r="G281">
        <v>9.9900000000000003E-2</v>
      </c>
      <c r="H281">
        <v>0.21049999999999999</v>
      </c>
    </row>
    <row r="282" spans="1:8" x14ac:dyDescent="0.2">
      <c r="A282" s="1">
        <v>42122</v>
      </c>
      <c r="B282">
        <v>-3.4000000000000002E-2</v>
      </c>
      <c r="C282">
        <v>-5.0000000000000001E-3</v>
      </c>
      <c r="D282">
        <v>6.2E-2</v>
      </c>
      <c r="E282">
        <v>0.16800000000000001</v>
      </c>
      <c r="F282">
        <v>5.8500000000000003E-2</v>
      </c>
      <c r="G282">
        <v>9.3600000000000003E-2</v>
      </c>
      <c r="H282">
        <v>0.20499999999999999</v>
      </c>
    </row>
    <row r="283" spans="1:8" x14ac:dyDescent="0.2">
      <c r="A283" s="1">
        <v>42123</v>
      </c>
      <c r="B283">
        <v>-3.7999999999999999E-2</v>
      </c>
      <c r="C283">
        <v>-5.0000000000000001E-3</v>
      </c>
      <c r="D283">
        <v>6.0999999999999999E-2</v>
      </c>
      <c r="E283">
        <v>0.16700000000000001</v>
      </c>
      <c r="F283">
        <v>0.08</v>
      </c>
      <c r="G283">
        <v>0.1227</v>
      </c>
      <c r="H283">
        <v>0.2555</v>
      </c>
    </row>
    <row r="284" spans="1:8" x14ac:dyDescent="0.2">
      <c r="A284" s="1">
        <v>42124</v>
      </c>
      <c r="B284">
        <v>-0.04</v>
      </c>
      <c r="C284">
        <v>-5.0000000000000001E-3</v>
      </c>
      <c r="D284">
        <v>6.4000000000000001E-2</v>
      </c>
      <c r="E284">
        <v>0.17100000000000001</v>
      </c>
      <c r="F284">
        <v>9.2999999999999999E-2</v>
      </c>
      <c r="G284">
        <v>0.152</v>
      </c>
      <c r="H284">
        <v>0.29289999999999999</v>
      </c>
    </row>
    <row r="285" spans="1:8" x14ac:dyDescent="0.2">
      <c r="A285" s="1">
        <v>42125</v>
      </c>
      <c r="F285">
        <v>0.10199999999999999</v>
      </c>
      <c r="G285">
        <v>0.16930000000000001</v>
      </c>
      <c r="H285">
        <v>0.29289999999999999</v>
      </c>
    </row>
    <row r="286" spans="1:8" x14ac:dyDescent="0.2">
      <c r="A286" s="1">
        <v>42128</v>
      </c>
      <c r="B286">
        <v>-4.2000000000000003E-2</v>
      </c>
      <c r="C286">
        <v>-7.0000000000000001E-3</v>
      </c>
      <c r="D286">
        <v>6.4000000000000001E-2</v>
      </c>
      <c r="E286">
        <v>0.17</v>
      </c>
      <c r="F286">
        <v>0.10100000000000001</v>
      </c>
      <c r="G286">
        <v>0.16300000000000001</v>
      </c>
      <c r="H286">
        <v>0.35039999999999999</v>
      </c>
    </row>
    <row r="287" spans="1:8" x14ac:dyDescent="0.2">
      <c r="A287" s="1">
        <v>42129</v>
      </c>
      <c r="B287">
        <v>-4.2999999999999997E-2</v>
      </c>
      <c r="C287">
        <v>-8.0000000000000002E-3</v>
      </c>
      <c r="D287">
        <v>6.0999999999999999E-2</v>
      </c>
      <c r="E287">
        <v>0.16700000000000001</v>
      </c>
      <c r="F287">
        <v>0.104</v>
      </c>
      <c r="G287">
        <v>0.17199999999999999</v>
      </c>
      <c r="H287">
        <v>0.371</v>
      </c>
    </row>
    <row r="288" spans="1:8" x14ac:dyDescent="0.2">
      <c r="A288" s="1">
        <v>42130</v>
      </c>
      <c r="B288">
        <v>-4.2999999999999997E-2</v>
      </c>
      <c r="C288">
        <v>-8.0000000000000002E-3</v>
      </c>
      <c r="D288">
        <v>6.2E-2</v>
      </c>
      <c r="E288">
        <v>0.16900000000000001</v>
      </c>
      <c r="F288">
        <v>0.10199999999999999</v>
      </c>
      <c r="G288">
        <v>0.18099999999999999</v>
      </c>
      <c r="H288">
        <v>0.40789999999999998</v>
      </c>
    </row>
    <row r="289" spans="1:8" x14ac:dyDescent="0.2">
      <c r="A289" s="1">
        <v>42131</v>
      </c>
      <c r="B289">
        <v>-4.2999999999999997E-2</v>
      </c>
      <c r="C289">
        <v>-8.9999999999999993E-3</v>
      </c>
      <c r="D289">
        <v>6.0999999999999999E-2</v>
      </c>
      <c r="E289">
        <v>0.16900000000000001</v>
      </c>
      <c r="F289">
        <v>9.7199999999999995E-2</v>
      </c>
      <c r="G289">
        <v>0.1678</v>
      </c>
      <c r="H289">
        <v>0.38350000000000001</v>
      </c>
    </row>
    <row r="290" spans="1:8" x14ac:dyDescent="0.2">
      <c r="A290" s="1">
        <v>42132</v>
      </c>
      <c r="B290">
        <v>-4.3999999999999997E-2</v>
      </c>
      <c r="C290">
        <v>-8.9999999999999993E-3</v>
      </c>
      <c r="D290">
        <v>6.0999999999999999E-2</v>
      </c>
      <c r="E290">
        <v>0.16900000000000001</v>
      </c>
      <c r="F290">
        <v>9.4E-2</v>
      </c>
      <c r="G290">
        <v>0.16470000000000001</v>
      </c>
      <c r="H290">
        <v>0.36499999999999999</v>
      </c>
    </row>
    <row r="291" spans="1:8" x14ac:dyDescent="0.2">
      <c r="A291" s="1">
        <v>42135</v>
      </c>
      <c r="B291">
        <v>-4.4999999999999998E-2</v>
      </c>
      <c r="C291">
        <v>-8.9999999999999993E-3</v>
      </c>
      <c r="D291">
        <v>6.0999999999999999E-2</v>
      </c>
      <c r="E291">
        <v>0.16800000000000001</v>
      </c>
      <c r="F291">
        <v>0.10150000000000001</v>
      </c>
      <c r="G291">
        <v>0.182</v>
      </c>
      <c r="H291">
        <v>0.40200000000000002</v>
      </c>
    </row>
    <row r="292" spans="1:8" x14ac:dyDescent="0.2">
      <c r="A292" s="1">
        <v>42136</v>
      </c>
      <c r="B292">
        <v>-4.8000000000000001E-2</v>
      </c>
      <c r="C292">
        <v>-8.9999999999999993E-3</v>
      </c>
      <c r="D292">
        <v>6.0999999999999999E-2</v>
      </c>
      <c r="E292">
        <v>0.16900000000000001</v>
      </c>
      <c r="F292">
        <v>0.109</v>
      </c>
      <c r="G292">
        <v>0.188</v>
      </c>
      <c r="H292">
        <v>0.42599999999999999</v>
      </c>
    </row>
    <row r="293" spans="1:8" x14ac:dyDescent="0.2">
      <c r="A293" s="1">
        <v>42137</v>
      </c>
      <c r="B293">
        <v>-4.8000000000000001E-2</v>
      </c>
      <c r="C293">
        <v>-8.9999999999999993E-3</v>
      </c>
      <c r="D293">
        <v>0.06</v>
      </c>
      <c r="E293">
        <v>0.16900000000000001</v>
      </c>
      <c r="F293">
        <v>0.125</v>
      </c>
      <c r="G293">
        <v>0.20100000000000001</v>
      </c>
      <c r="H293">
        <v>0.42949999999999999</v>
      </c>
    </row>
    <row r="294" spans="1:8" x14ac:dyDescent="0.2">
      <c r="A294" s="1">
        <v>42138</v>
      </c>
      <c r="B294">
        <v>-4.9000000000000002E-2</v>
      </c>
      <c r="C294">
        <v>-8.9999999999999993E-3</v>
      </c>
      <c r="D294">
        <v>5.8999999999999997E-2</v>
      </c>
      <c r="E294">
        <v>0.16800000000000001</v>
      </c>
      <c r="F294">
        <v>0.114</v>
      </c>
      <c r="G294">
        <v>0.19500000000000001</v>
      </c>
      <c r="H294">
        <v>0.41399999999999998</v>
      </c>
    </row>
    <row r="295" spans="1:8" x14ac:dyDescent="0.2">
      <c r="A295" s="1">
        <v>42139</v>
      </c>
      <c r="B295">
        <v>-0.05</v>
      </c>
      <c r="C295">
        <v>-0.01</v>
      </c>
      <c r="D295">
        <v>5.8000000000000003E-2</v>
      </c>
      <c r="E295">
        <v>0.16700000000000001</v>
      </c>
      <c r="F295">
        <v>0.113</v>
      </c>
      <c r="G295">
        <v>0.187</v>
      </c>
      <c r="H295">
        <v>0.40439999999999998</v>
      </c>
    </row>
    <row r="296" spans="1:8" x14ac:dyDescent="0.2">
      <c r="A296" s="1">
        <v>42142</v>
      </c>
      <c r="B296">
        <v>-5.0999999999999997E-2</v>
      </c>
      <c r="C296">
        <v>-1.0999999999999999E-2</v>
      </c>
      <c r="D296">
        <v>5.6000000000000001E-2</v>
      </c>
      <c r="E296">
        <v>0.16800000000000001</v>
      </c>
      <c r="F296">
        <v>0.115</v>
      </c>
      <c r="G296">
        <v>0.192</v>
      </c>
      <c r="H296">
        <v>0.41070000000000001</v>
      </c>
    </row>
    <row r="297" spans="1:8" x14ac:dyDescent="0.2">
      <c r="A297" s="1">
        <v>42143</v>
      </c>
      <c r="B297">
        <v>-5.1999999999999998E-2</v>
      </c>
      <c r="C297">
        <v>-1.2E-2</v>
      </c>
      <c r="D297">
        <v>5.7000000000000002E-2</v>
      </c>
      <c r="E297">
        <v>0.16400000000000001</v>
      </c>
      <c r="F297">
        <v>0.106</v>
      </c>
      <c r="G297">
        <v>0.1794</v>
      </c>
      <c r="H297">
        <v>0.39340000000000003</v>
      </c>
    </row>
    <row r="298" spans="1:8" x14ac:dyDescent="0.2">
      <c r="A298" s="1">
        <v>42144</v>
      </c>
      <c r="B298">
        <v>-5.1999999999999998E-2</v>
      </c>
      <c r="C298">
        <v>-1.2E-2</v>
      </c>
      <c r="D298">
        <v>5.5E-2</v>
      </c>
      <c r="E298">
        <v>0.16200000000000001</v>
      </c>
      <c r="F298">
        <v>0.10299999999999999</v>
      </c>
      <c r="G298">
        <v>0.17799999999999999</v>
      </c>
      <c r="H298">
        <v>0.39629999999999999</v>
      </c>
    </row>
    <row r="299" spans="1:8" x14ac:dyDescent="0.2">
      <c r="A299" s="1">
        <v>42145</v>
      </c>
      <c r="B299">
        <v>-5.1999999999999998E-2</v>
      </c>
      <c r="C299">
        <v>-1.2E-2</v>
      </c>
      <c r="D299">
        <v>5.3999999999999999E-2</v>
      </c>
      <c r="E299">
        <v>0.16200000000000001</v>
      </c>
      <c r="F299">
        <v>0.105</v>
      </c>
      <c r="G299">
        <v>0.17979999999999999</v>
      </c>
      <c r="H299">
        <v>0.40539999999999998</v>
      </c>
    </row>
    <row r="300" spans="1:8" x14ac:dyDescent="0.2">
      <c r="A300" s="1">
        <v>42146</v>
      </c>
      <c r="B300">
        <v>-5.1999999999999998E-2</v>
      </c>
      <c r="C300">
        <v>-1.2E-2</v>
      </c>
      <c r="D300">
        <v>5.3999999999999999E-2</v>
      </c>
      <c r="E300">
        <v>0.16200000000000001</v>
      </c>
      <c r="F300">
        <v>0.109</v>
      </c>
      <c r="G300">
        <v>0.17780000000000001</v>
      </c>
      <c r="H300">
        <v>0.3987</v>
      </c>
    </row>
    <row r="301" spans="1:8" x14ac:dyDescent="0.2">
      <c r="A301" s="1">
        <v>42149</v>
      </c>
      <c r="B301">
        <v>-5.2999999999999999E-2</v>
      </c>
      <c r="C301">
        <v>-1.2E-2</v>
      </c>
      <c r="D301">
        <v>5.3999999999999999E-2</v>
      </c>
      <c r="E301">
        <v>0.16300000000000001</v>
      </c>
      <c r="F301">
        <v>0.11</v>
      </c>
      <c r="G301">
        <v>0.17799999999999999</v>
      </c>
      <c r="H301">
        <v>0.39879999999999999</v>
      </c>
    </row>
    <row r="302" spans="1:8" x14ac:dyDescent="0.2">
      <c r="A302" s="1">
        <v>42150</v>
      </c>
      <c r="B302">
        <v>-5.3999999999999999E-2</v>
      </c>
      <c r="C302">
        <v>-1.2999999999999999E-2</v>
      </c>
      <c r="D302">
        <v>5.1999999999999998E-2</v>
      </c>
      <c r="E302">
        <v>0.161</v>
      </c>
      <c r="F302">
        <v>0.1023</v>
      </c>
      <c r="G302">
        <v>0.16900000000000001</v>
      </c>
      <c r="H302">
        <v>0.375</v>
      </c>
    </row>
    <row r="303" spans="1:8" x14ac:dyDescent="0.2">
      <c r="A303" s="1">
        <v>42151</v>
      </c>
      <c r="B303">
        <v>-5.3999999999999999E-2</v>
      </c>
      <c r="C303">
        <v>-1.2999999999999999E-2</v>
      </c>
      <c r="D303">
        <v>0.05</v>
      </c>
      <c r="E303">
        <v>0.16</v>
      </c>
      <c r="F303">
        <v>9.8000000000000004E-2</v>
      </c>
      <c r="G303">
        <v>0.16400000000000001</v>
      </c>
      <c r="H303">
        <v>0.36649999999999999</v>
      </c>
    </row>
    <row r="304" spans="1:8" x14ac:dyDescent="0.2">
      <c r="A304" s="1">
        <v>42152</v>
      </c>
      <c r="B304">
        <v>-5.8000000000000003E-2</v>
      </c>
      <c r="C304">
        <v>-1.2999999999999999E-2</v>
      </c>
      <c r="D304">
        <v>4.9000000000000002E-2</v>
      </c>
      <c r="E304">
        <v>0.159</v>
      </c>
      <c r="F304">
        <v>0.10299999999999999</v>
      </c>
      <c r="G304">
        <v>0.16800000000000001</v>
      </c>
      <c r="H304">
        <v>0.372</v>
      </c>
    </row>
    <row r="305" spans="1:8" x14ac:dyDescent="0.2">
      <c r="A305" s="1">
        <v>42153</v>
      </c>
      <c r="B305">
        <v>-5.8999999999999997E-2</v>
      </c>
      <c r="C305">
        <v>-1.2E-2</v>
      </c>
      <c r="D305">
        <v>4.9000000000000002E-2</v>
      </c>
      <c r="E305">
        <v>0.16</v>
      </c>
      <c r="F305">
        <v>0.10100000000000001</v>
      </c>
      <c r="G305">
        <v>0.16500000000000001</v>
      </c>
      <c r="H305">
        <v>0.35</v>
      </c>
    </row>
    <row r="306" spans="1:8" x14ac:dyDescent="0.2">
      <c r="A306" s="1">
        <v>42156</v>
      </c>
      <c r="B306">
        <v>-5.7000000000000002E-2</v>
      </c>
      <c r="C306">
        <v>-1.2999999999999999E-2</v>
      </c>
      <c r="D306">
        <v>4.9000000000000002E-2</v>
      </c>
      <c r="E306">
        <v>0.161</v>
      </c>
      <c r="F306">
        <v>0.106</v>
      </c>
      <c r="G306">
        <v>0.17399999999999999</v>
      </c>
      <c r="H306">
        <v>0.39500000000000002</v>
      </c>
    </row>
    <row r="307" spans="1:8" x14ac:dyDescent="0.2">
      <c r="A307" s="1">
        <v>42157</v>
      </c>
      <c r="B307">
        <v>-0.06</v>
      </c>
      <c r="C307">
        <v>-1.2999999999999999E-2</v>
      </c>
      <c r="D307">
        <v>4.8000000000000001E-2</v>
      </c>
      <c r="E307">
        <v>0.158</v>
      </c>
      <c r="F307">
        <v>0.111</v>
      </c>
      <c r="G307">
        <v>0.187</v>
      </c>
      <c r="H307">
        <v>0.43099999999999999</v>
      </c>
    </row>
    <row r="308" spans="1:8" x14ac:dyDescent="0.2">
      <c r="A308" s="1">
        <v>42158</v>
      </c>
      <c r="B308">
        <v>-6.0999999999999999E-2</v>
      </c>
      <c r="C308">
        <v>-1.4E-2</v>
      </c>
      <c r="D308">
        <v>4.8000000000000001E-2</v>
      </c>
      <c r="E308">
        <v>0.16</v>
      </c>
      <c r="F308">
        <v>0.127</v>
      </c>
      <c r="G308">
        <v>0.224</v>
      </c>
      <c r="H308">
        <v>0.55400000000000005</v>
      </c>
    </row>
    <row r="309" spans="1:8" x14ac:dyDescent="0.2">
      <c r="A309" s="1">
        <v>42159</v>
      </c>
      <c r="B309">
        <v>-6.2E-2</v>
      </c>
      <c r="C309">
        <v>-1.2999999999999999E-2</v>
      </c>
      <c r="D309">
        <v>4.9000000000000002E-2</v>
      </c>
      <c r="E309">
        <v>0.16200000000000001</v>
      </c>
      <c r="F309">
        <v>0.127</v>
      </c>
      <c r="G309">
        <v>0.222</v>
      </c>
      <c r="H309">
        <v>0.495</v>
      </c>
    </row>
    <row r="310" spans="1:8" x14ac:dyDescent="0.2">
      <c r="A310" s="1">
        <v>42160</v>
      </c>
      <c r="B310">
        <v>-6.3E-2</v>
      </c>
      <c r="C310">
        <v>-1.2999999999999999E-2</v>
      </c>
      <c r="D310">
        <v>0.05</v>
      </c>
      <c r="E310">
        <v>0.161</v>
      </c>
      <c r="F310">
        <v>0.129</v>
      </c>
      <c r="G310">
        <v>0.2311</v>
      </c>
      <c r="H310">
        <v>0.51319999999999999</v>
      </c>
    </row>
    <row r="311" spans="1:8" x14ac:dyDescent="0.2">
      <c r="A311" s="1">
        <v>42163</v>
      </c>
      <c r="B311">
        <v>-6.3E-2</v>
      </c>
      <c r="C311">
        <v>-1.2999999999999999E-2</v>
      </c>
      <c r="D311">
        <v>4.9000000000000002E-2</v>
      </c>
      <c r="E311">
        <v>0.16300000000000001</v>
      </c>
      <c r="F311">
        <v>0.14799999999999999</v>
      </c>
      <c r="G311">
        <v>0.25519999999999998</v>
      </c>
      <c r="H311">
        <v>0.54100000000000004</v>
      </c>
    </row>
    <row r="312" spans="1:8" x14ac:dyDescent="0.2">
      <c r="A312" s="1">
        <v>42164</v>
      </c>
      <c r="B312">
        <v>-6.3E-2</v>
      </c>
      <c r="C312">
        <v>-1.2999999999999999E-2</v>
      </c>
      <c r="D312">
        <v>4.9000000000000002E-2</v>
      </c>
      <c r="E312">
        <v>0.16300000000000001</v>
      </c>
      <c r="F312">
        <v>0.152</v>
      </c>
      <c r="G312">
        <v>0.26750000000000002</v>
      </c>
      <c r="H312">
        <v>0.58299999999999996</v>
      </c>
    </row>
    <row r="313" spans="1:8" x14ac:dyDescent="0.2">
      <c r="A313" s="1">
        <v>42165</v>
      </c>
      <c r="B313">
        <v>-6.3E-2</v>
      </c>
      <c r="C313">
        <v>-1.4E-2</v>
      </c>
      <c r="D313">
        <v>4.9000000000000002E-2</v>
      </c>
      <c r="E313">
        <v>0.16600000000000001</v>
      </c>
      <c r="F313">
        <v>0.14480000000000001</v>
      </c>
      <c r="G313">
        <v>0.26100000000000001</v>
      </c>
      <c r="H313">
        <v>0.58420000000000005</v>
      </c>
    </row>
    <row r="314" spans="1:8" x14ac:dyDescent="0.2">
      <c r="A314" s="1">
        <v>42166</v>
      </c>
      <c r="B314">
        <v>-6.2E-2</v>
      </c>
      <c r="C314">
        <v>-1.4E-2</v>
      </c>
      <c r="D314">
        <v>4.9000000000000002E-2</v>
      </c>
      <c r="E314">
        <v>0.161</v>
      </c>
      <c r="F314">
        <v>0.14499999999999999</v>
      </c>
      <c r="G314">
        <v>0.25409999999999999</v>
      </c>
      <c r="H314">
        <v>0.54410000000000003</v>
      </c>
    </row>
    <row r="315" spans="1:8" x14ac:dyDescent="0.2">
      <c r="A315" s="1">
        <v>42167</v>
      </c>
      <c r="B315">
        <v>-6.4000000000000001E-2</v>
      </c>
      <c r="C315">
        <v>-1.4E-2</v>
      </c>
      <c r="D315">
        <v>0.05</v>
      </c>
      <c r="E315">
        <v>0.16300000000000001</v>
      </c>
      <c r="F315">
        <v>0.155</v>
      </c>
      <c r="G315">
        <v>0.26650000000000001</v>
      </c>
      <c r="H315">
        <v>0.55700000000000005</v>
      </c>
    </row>
    <row r="316" spans="1:8" x14ac:dyDescent="0.2">
      <c r="A316" s="1">
        <v>42170</v>
      </c>
      <c r="B316">
        <v>-6.4000000000000001E-2</v>
      </c>
      <c r="C316">
        <v>-1.4E-2</v>
      </c>
      <c r="D316">
        <v>4.9000000000000002E-2</v>
      </c>
      <c r="E316">
        <v>0.16400000000000001</v>
      </c>
      <c r="F316">
        <v>0.17</v>
      </c>
      <c r="G316">
        <v>0.27600000000000002</v>
      </c>
      <c r="H316">
        <v>0.5585</v>
      </c>
    </row>
    <row r="317" spans="1:8" x14ac:dyDescent="0.2">
      <c r="A317" s="1">
        <v>42171</v>
      </c>
      <c r="B317">
        <v>-6.4000000000000001E-2</v>
      </c>
      <c r="C317">
        <v>-1.4E-2</v>
      </c>
      <c r="D317">
        <v>5.0999999999999997E-2</v>
      </c>
      <c r="E317">
        <v>0.16600000000000001</v>
      </c>
      <c r="F317">
        <v>0.161</v>
      </c>
      <c r="G317">
        <v>0.25900000000000001</v>
      </c>
      <c r="H317">
        <v>0.54249999999999998</v>
      </c>
    </row>
    <row r="318" spans="1:8" x14ac:dyDescent="0.2">
      <c r="A318" s="1">
        <v>42172</v>
      </c>
      <c r="B318">
        <v>-6.4000000000000001E-2</v>
      </c>
      <c r="C318">
        <v>-1.4E-2</v>
      </c>
      <c r="D318">
        <v>4.9000000000000002E-2</v>
      </c>
      <c r="E318">
        <v>0.16600000000000001</v>
      </c>
      <c r="F318">
        <v>0.155</v>
      </c>
      <c r="G318">
        <v>0.2475</v>
      </c>
      <c r="H318">
        <v>0.53100000000000003</v>
      </c>
    </row>
    <row r="319" spans="1:8" x14ac:dyDescent="0.2">
      <c r="A319" s="1">
        <v>42173</v>
      </c>
      <c r="B319">
        <v>-6.3E-2</v>
      </c>
      <c r="C319">
        <v>-1.4E-2</v>
      </c>
      <c r="D319">
        <v>4.9000000000000002E-2</v>
      </c>
      <c r="E319">
        <v>0.16600000000000001</v>
      </c>
      <c r="F319">
        <v>0.14799999999999999</v>
      </c>
      <c r="G319">
        <v>0.2424</v>
      </c>
      <c r="H319">
        <v>0.53249999999999997</v>
      </c>
    </row>
    <row r="320" spans="1:8" x14ac:dyDescent="0.2">
      <c r="A320" s="1">
        <v>42174</v>
      </c>
      <c r="B320">
        <v>-6.4000000000000001E-2</v>
      </c>
      <c r="C320">
        <v>-1.4E-2</v>
      </c>
      <c r="D320">
        <v>0.05</v>
      </c>
      <c r="E320">
        <v>0.16600000000000001</v>
      </c>
      <c r="F320">
        <v>0.14599999999999999</v>
      </c>
      <c r="G320">
        <v>0.24349999999999999</v>
      </c>
      <c r="H320">
        <v>0.51190000000000002</v>
      </c>
    </row>
    <row r="321" spans="1:8" x14ac:dyDescent="0.2">
      <c r="A321" s="1">
        <v>42177</v>
      </c>
      <c r="B321">
        <v>-6.5000000000000002E-2</v>
      </c>
      <c r="C321">
        <v>-1.4E-2</v>
      </c>
      <c r="D321">
        <v>4.8000000000000001E-2</v>
      </c>
      <c r="E321">
        <v>0.16400000000000001</v>
      </c>
      <c r="F321">
        <v>0.13139999999999999</v>
      </c>
      <c r="G321">
        <v>0.24149999999999999</v>
      </c>
      <c r="H321">
        <v>0.55620000000000003</v>
      </c>
    </row>
    <row r="322" spans="1:8" x14ac:dyDescent="0.2">
      <c r="A322" s="1">
        <v>42178</v>
      </c>
      <c r="B322">
        <v>-6.6000000000000003E-2</v>
      </c>
      <c r="C322">
        <v>-1.4E-2</v>
      </c>
      <c r="D322">
        <v>4.8000000000000001E-2</v>
      </c>
      <c r="E322">
        <v>0.16300000000000001</v>
      </c>
      <c r="F322">
        <v>0.13300000000000001</v>
      </c>
      <c r="G322">
        <v>0.24460000000000001</v>
      </c>
      <c r="H322">
        <v>0.55349999999999999</v>
      </c>
    </row>
    <row r="323" spans="1:8" x14ac:dyDescent="0.2">
      <c r="A323" s="1">
        <v>42179</v>
      </c>
      <c r="B323">
        <v>-6.6000000000000003E-2</v>
      </c>
      <c r="C323">
        <v>-1.4E-2</v>
      </c>
      <c r="D323">
        <v>4.9000000000000002E-2</v>
      </c>
      <c r="E323">
        <v>0.16300000000000001</v>
      </c>
      <c r="F323">
        <v>0.1285</v>
      </c>
      <c r="G323">
        <v>0.22750000000000001</v>
      </c>
      <c r="H323">
        <v>0.51400000000000001</v>
      </c>
    </row>
    <row r="324" spans="1:8" x14ac:dyDescent="0.2">
      <c r="A324" s="1">
        <v>42180</v>
      </c>
      <c r="B324">
        <v>-6.6000000000000003E-2</v>
      </c>
      <c r="C324">
        <v>-1.4999999999999999E-2</v>
      </c>
      <c r="D324">
        <v>4.9000000000000002E-2</v>
      </c>
      <c r="E324">
        <v>0.16200000000000001</v>
      </c>
      <c r="F324">
        <v>0.12690000000000001</v>
      </c>
      <c r="G324">
        <v>0.22900000000000001</v>
      </c>
      <c r="H324">
        <v>0.53029999999999999</v>
      </c>
    </row>
    <row r="325" spans="1:8" x14ac:dyDescent="0.2">
      <c r="A325" s="1">
        <v>42181</v>
      </c>
      <c r="B325">
        <v>-6.6000000000000003E-2</v>
      </c>
      <c r="C325">
        <v>-1.4999999999999999E-2</v>
      </c>
      <c r="D325">
        <v>0.05</v>
      </c>
      <c r="E325">
        <v>0.16200000000000001</v>
      </c>
      <c r="F325">
        <v>0.13600000000000001</v>
      </c>
      <c r="G325">
        <v>0.248</v>
      </c>
      <c r="H325">
        <v>0.56940000000000002</v>
      </c>
    </row>
    <row r="326" spans="1:8" x14ac:dyDescent="0.2">
      <c r="A326" s="1">
        <v>42184</v>
      </c>
      <c r="B326">
        <v>-6.4000000000000001E-2</v>
      </c>
      <c r="C326">
        <v>-1.6E-2</v>
      </c>
      <c r="D326">
        <v>0.05</v>
      </c>
      <c r="E326">
        <v>0.16300000000000001</v>
      </c>
      <c r="F326">
        <v>0.13200000000000001</v>
      </c>
      <c r="G326">
        <v>0.23</v>
      </c>
      <c r="H326">
        <v>0.4975</v>
      </c>
    </row>
    <row r="327" spans="1:8" x14ac:dyDescent="0.2">
      <c r="A327" s="1">
        <v>42185</v>
      </c>
      <c r="B327">
        <v>-6.4000000000000001E-2</v>
      </c>
      <c r="C327">
        <v>-1.4E-2</v>
      </c>
      <c r="D327">
        <v>0.05</v>
      </c>
      <c r="E327">
        <v>0.16400000000000001</v>
      </c>
      <c r="F327">
        <v>0.125</v>
      </c>
      <c r="G327">
        <v>0.2228</v>
      </c>
      <c r="H327">
        <v>0.50049999999999994</v>
      </c>
    </row>
    <row r="328" spans="1:8" x14ac:dyDescent="0.2">
      <c r="A328" s="1">
        <v>42186</v>
      </c>
      <c r="B328">
        <v>-6.4000000000000001E-2</v>
      </c>
      <c r="C328">
        <v>-1.4E-2</v>
      </c>
      <c r="D328">
        <v>4.9000000000000002E-2</v>
      </c>
      <c r="E328">
        <v>0.16400000000000001</v>
      </c>
      <c r="F328">
        <v>0.122</v>
      </c>
      <c r="G328">
        <v>0.21870000000000001</v>
      </c>
      <c r="H328">
        <v>0.50860000000000005</v>
      </c>
    </row>
    <row r="329" spans="1:8" x14ac:dyDescent="0.2">
      <c r="A329" s="1">
        <v>42187</v>
      </c>
      <c r="B329">
        <v>-6.6000000000000003E-2</v>
      </c>
      <c r="C329">
        <v>-1.4999999999999999E-2</v>
      </c>
      <c r="D329">
        <v>4.8000000000000001E-2</v>
      </c>
      <c r="E329">
        <v>0.16300000000000001</v>
      </c>
      <c r="F329">
        <v>0.12</v>
      </c>
      <c r="G329">
        <v>0.22040000000000001</v>
      </c>
      <c r="H329">
        <v>0.51829999999999998</v>
      </c>
    </row>
    <row r="330" spans="1:8" x14ac:dyDescent="0.2">
      <c r="A330" s="1">
        <v>42188</v>
      </c>
      <c r="B330">
        <v>-6.7000000000000004E-2</v>
      </c>
      <c r="C330">
        <v>-1.4999999999999999E-2</v>
      </c>
      <c r="D330">
        <v>4.9000000000000002E-2</v>
      </c>
      <c r="E330">
        <v>0.16300000000000001</v>
      </c>
      <c r="F330">
        <v>0.124</v>
      </c>
      <c r="G330">
        <v>0.21049999999999999</v>
      </c>
      <c r="H330">
        <v>0.49220000000000003</v>
      </c>
    </row>
    <row r="331" spans="1:8" x14ac:dyDescent="0.2">
      <c r="A331" s="1">
        <v>42191</v>
      </c>
      <c r="B331">
        <v>-6.8000000000000005E-2</v>
      </c>
      <c r="C331">
        <v>-1.6E-2</v>
      </c>
      <c r="D331">
        <v>4.9000000000000002E-2</v>
      </c>
      <c r="E331">
        <v>0.16400000000000001</v>
      </c>
      <c r="F331">
        <v>0.124</v>
      </c>
      <c r="G331">
        <v>0.20180000000000001</v>
      </c>
      <c r="H331">
        <v>0.45950000000000002</v>
      </c>
    </row>
    <row r="332" spans="1:8" x14ac:dyDescent="0.2">
      <c r="A332" s="1">
        <v>42192</v>
      </c>
      <c r="B332">
        <v>-6.9000000000000006E-2</v>
      </c>
      <c r="C332">
        <v>-1.7999999999999999E-2</v>
      </c>
      <c r="D332">
        <v>4.9000000000000002E-2</v>
      </c>
      <c r="E332">
        <v>0.16400000000000001</v>
      </c>
      <c r="F332">
        <v>0.122</v>
      </c>
      <c r="G332">
        <v>0.19700000000000001</v>
      </c>
      <c r="H332">
        <v>0.44900000000000001</v>
      </c>
    </row>
    <row r="333" spans="1:8" x14ac:dyDescent="0.2">
      <c r="A333" s="1">
        <v>42193</v>
      </c>
      <c r="B333">
        <v>-7.0999999999999994E-2</v>
      </c>
      <c r="C333">
        <v>-1.7999999999999999E-2</v>
      </c>
      <c r="D333">
        <v>4.9000000000000002E-2</v>
      </c>
      <c r="E333">
        <v>0.16400000000000001</v>
      </c>
      <c r="F333">
        <v>0.1154</v>
      </c>
      <c r="G333">
        <v>0.19370000000000001</v>
      </c>
      <c r="H333">
        <v>0.45479999999999998</v>
      </c>
    </row>
    <row r="334" spans="1:8" x14ac:dyDescent="0.2">
      <c r="A334" s="1">
        <v>42194</v>
      </c>
      <c r="B334">
        <v>-7.0999999999999994E-2</v>
      </c>
      <c r="C334">
        <v>-1.7999999999999999E-2</v>
      </c>
      <c r="D334">
        <v>4.9000000000000002E-2</v>
      </c>
      <c r="E334">
        <v>0.16300000000000001</v>
      </c>
      <c r="F334">
        <v>0.12</v>
      </c>
      <c r="G334">
        <v>0.20300000000000001</v>
      </c>
      <c r="H334">
        <v>0.48249999999999998</v>
      </c>
    </row>
    <row r="335" spans="1:8" x14ac:dyDescent="0.2">
      <c r="A335" s="1">
        <v>42195</v>
      </c>
      <c r="B335">
        <v>-7.0999999999999994E-2</v>
      </c>
      <c r="C335">
        <v>-1.7999999999999999E-2</v>
      </c>
      <c r="D335">
        <v>4.9000000000000002E-2</v>
      </c>
      <c r="E335">
        <v>0.16400000000000001</v>
      </c>
      <c r="F335">
        <v>0.13800000000000001</v>
      </c>
      <c r="G335">
        <v>0.24149999999999999</v>
      </c>
      <c r="H335">
        <v>0.5585</v>
      </c>
    </row>
    <row r="336" spans="1:8" x14ac:dyDescent="0.2">
      <c r="A336" s="1">
        <v>42198</v>
      </c>
      <c r="B336">
        <v>-7.0999999999999994E-2</v>
      </c>
      <c r="C336">
        <v>-1.9E-2</v>
      </c>
      <c r="D336">
        <v>4.9000000000000002E-2</v>
      </c>
      <c r="E336">
        <v>0.16600000000000001</v>
      </c>
      <c r="F336">
        <v>0.11849999999999999</v>
      </c>
      <c r="G336">
        <v>0.2233</v>
      </c>
      <c r="H336">
        <v>0.51700000000000002</v>
      </c>
    </row>
    <row r="337" spans="1:8" x14ac:dyDescent="0.2">
      <c r="A337" s="1">
        <v>42199</v>
      </c>
      <c r="B337">
        <v>-7.0999999999999994E-2</v>
      </c>
      <c r="C337">
        <v>-1.9E-2</v>
      </c>
      <c r="D337">
        <v>4.9000000000000002E-2</v>
      </c>
      <c r="E337">
        <v>0.16800000000000001</v>
      </c>
      <c r="F337">
        <v>0.109</v>
      </c>
      <c r="G337">
        <v>0.20599999999999999</v>
      </c>
      <c r="H337">
        <v>0.49690000000000001</v>
      </c>
    </row>
    <row r="338" spans="1:8" x14ac:dyDescent="0.2">
      <c r="A338" s="1">
        <v>42200</v>
      </c>
      <c r="B338">
        <v>-7.1999999999999995E-2</v>
      </c>
      <c r="C338">
        <v>-1.9E-2</v>
      </c>
      <c r="D338">
        <v>4.9000000000000002E-2</v>
      </c>
      <c r="E338">
        <v>0.16900000000000001</v>
      </c>
      <c r="F338">
        <v>0.10100000000000001</v>
      </c>
      <c r="G338">
        <v>0.1885</v>
      </c>
      <c r="H338">
        <v>0.46100000000000002</v>
      </c>
    </row>
    <row r="339" spans="1:8" x14ac:dyDescent="0.2">
      <c r="A339" s="1">
        <v>42201</v>
      </c>
      <c r="B339">
        <v>-7.0999999999999994E-2</v>
      </c>
      <c r="C339">
        <v>-1.9E-2</v>
      </c>
      <c r="D339">
        <v>4.9000000000000002E-2</v>
      </c>
      <c r="E339">
        <v>0.16900000000000001</v>
      </c>
      <c r="F339">
        <v>0.104</v>
      </c>
      <c r="G339">
        <v>0.1961</v>
      </c>
      <c r="H339">
        <v>0.47949999999999998</v>
      </c>
    </row>
    <row r="340" spans="1:8" x14ac:dyDescent="0.2">
      <c r="A340" s="1">
        <v>42202</v>
      </c>
      <c r="B340">
        <v>-7.1999999999999995E-2</v>
      </c>
      <c r="C340">
        <v>-1.9E-2</v>
      </c>
      <c r="D340">
        <v>4.9000000000000002E-2</v>
      </c>
      <c r="E340">
        <v>0.17</v>
      </c>
      <c r="F340">
        <v>0.104</v>
      </c>
      <c r="G340">
        <v>0.19270000000000001</v>
      </c>
      <c r="H340">
        <v>0.44629999999999997</v>
      </c>
    </row>
    <row r="341" spans="1:8" x14ac:dyDescent="0.2">
      <c r="A341" s="1">
        <v>42205</v>
      </c>
      <c r="B341">
        <v>-7.2999999999999995E-2</v>
      </c>
      <c r="C341">
        <v>-1.9E-2</v>
      </c>
      <c r="D341">
        <v>4.9000000000000002E-2</v>
      </c>
      <c r="E341">
        <v>0.17100000000000001</v>
      </c>
      <c r="F341">
        <v>0.1055</v>
      </c>
      <c r="G341">
        <v>0.183</v>
      </c>
      <c r="H341">
        <v>0.44190000000000002</v>
      </c>
    </row>
    <row r="342" spans="1:8" x14ac:dyDescent="0.2">
      <c r="A342" s="1">
        <v>42206</v>
      </c>
      <c r="B342">
        <v>-7.2999999999999995E-2</v>
      </c>
      <c r="C342">
        <v>-1.9E-2</v>
      </c>
      <c r="D342">
        <v>4.9000000000000002E-2</v>
      </c>
      <c r="E342">
        <v>0.17</v>
      </c>
      <c r="F342">
        <v>0.10349999999999999</v>
      </c>
      <c r="G342">
        <v>0.187</v>
      </c>
      <c r="H342">
        <v>0.45169999999999999</v>
      </c>
    </row>
    <row r="343" spans="1:8" x14ac:dyDescent="0.2">
      <c r="A343" s="1">
        <v>42207</v>
      </c>
      <c r="B343">
        <v>-7.2999999999999995E-2</v>
      </c>
      <c r="C343">
        <v>-1.9E-2</v>
      </c>
      <c r="D343">
        <v>4.9000000000000002E-2</v>
      </c>
      <c r="E343">
        <v>0.17100000000000001</v>
      </c>
      <c r="F343">
        <v>0.105</v>
      </c>
      <c r="G343">
        <v>0.1817</v>
      </c>
      <c r="H343">
        <v>0.43099999999999999</v>
      </c>
    </row>
    <row r="344" spans="1:8" x14ac:dyDescent="0.2">
      <c r="A344" s="1">
        <v>42208</v>
      </c>
      <c r="B344">
        <v>-7.2999999999999995E-2</v>
      </c>
      <c r="C344">
        <v>-1.9E-2</v>
      </c>
      <c r="D344">
        <v>4.9000000000000002E-2</v>
      </c>
      <c r="E344">
        <v>0.17100000000000001</v>
      </c>
      <c r="F344">
        <v>0.1038</v>
      </c>
      <c r="G344">
        <v>0.18</v>
      </c>
      <c r="H344">
        <v>0.4244</v>
      </c>
    </row>
    <row r="345" spans="1:8" x14ac:dyDescent="0.2">
      <c r="A345" s="1">
        <v>42209</v>
      </c>
      <c r="B345">
        <v>-7.3999999999999996E-2</v>
      </c>
      <c r="C345">
        <v>-1.9E-2</v>
      </c>
      <c r="D345">
        <v>4.8000000000000001E-2</v>
      </c>
      <c r="E345">
        <v>0.17</v>
      </c>
      <c r="F345">
        <v>0.1023</v>
      </c>
      <c r="G345">
        <v>0.1744</v>
      </c>
      <c r="H345">
        <v>0.41099999999999998</v>
      </c>
    </row>
    <row r="346" spans="1:8" x14ac:dyDescent="0.2">
      <c r="A346" s="1">
        <v>42212</v>
      </c>
      <c r="B346">
        <v>-7.3999999999999996E-2</v>
      </c>
      <c r="C346">
        <v>-0.02</v>
      </c>
      <c r="D346">
        <v>4.9000000000000002E-2</v>
      </c>
      <c r="E346">
        <v>0.16900000000000001</v>
      </c>
      <c r="F346">
        <v>0.104</v>
      </c>
      <c r="G346">
        <v>0.17100000000000001</v>
      </c>
      <c r="H346">
        <v>0.40620000000000001</v>
      </c>
    </row>
    <row r="347" spans="1:8" x14ac:dyDescent="0.2">
      <c r="A347" s="1">
        <v>42213</v>
      </c>
      <c r="B347">
        <v>-7.2999999999999995E-2</v>
      </c>
      <c r="C347">
        <v>-2.1000000000000001E-2</v>
      </c>
      <c r="D347">
        <v>4.8000000000000001E-2</v>
      </c>
      <c r="E347">
        <v>0.16900000000000001</v>
      </c>
      <c r="F347">
        <v>0.10199999999999999</v>
      </c>
      <c r="G347">
        <v>0.17699999999999999</v>
      </c>
      <c r="H347">
        <v>0.41599999999999998</v>
      </c>
    </row>
    <row r="348" spans="1:8" x14ac:dyDescent="0.2">
      <c r="A348" s="1">
        <v>42214</v>
      </c>
      <c r="B348">
        <v>-7.3999999999999996E-2</v>
      </c>
      <c r="C348">
        <v>-2.1999999999999999E-2</v>
      </c>
      <c r="D348">
        <v>4.8000000000000001E-2</v>
      </c>
      <c r="E348">
        <v>0.16900000000000001</v>
      </c>
      <c r="F348">
        <v>9.8500000000000004E-2</v>
      </c>
      <c r="G348">
        <v>0.17299999999999999</v>
      </c>
      <c r="H348">
        <v>0.41110000000000002</v>
      </c>
    </row>
    <row r="349" spans="1:8" x14ac:dyDescent="0.2">
      <c r="A349" s="1">
        <v>42215</v>
      </c>
      <c r="B349">
        <v>-7.3999999999999996E-2</v>
      </c>
      <c r="C349">
        <v>-2.3E-2</v>
      </c>
      <c r="D349">
        <v>4.8000000000000001E-2</v>
      </c>
      <c r="E349">
        <v>0.16900000000000001</v>
      </c>
      <c r="F349">
        <v>9.5000000000000001E-2</v>
      </c>
      <c r="G349">
        <v>0.17100000000000001</v>
      </c>
      <c r="H349">
        <v>0.40100000000000002</v>
      </c>
    </row>
    <row r="350" spans="1:8" x14ac:dyDescent="0.2">
      <c r="A350" s="1">
        <v>42216</v>
      </c>
      <c r="B350">
        <v>-7.4999999999999997E-2</v>
      </c>
      <c r="C350">
        <v>-2.3E-2</v>
      </c>
      <c r="D350">
        <v>4.8000000000000001E-2</v>
      </c>
      <c r="E350">
        <v>0.16700000000000001</v>
      </c>
      <c r="F350">
        <v>9.4E-2</v>
      </c>
      <c r="G350">
        <v>0.16900000000000001</v>
      </c>
      <c r="H350">
        <v>0.39850000000000002</v>
      </c>
    </row>
    <row r="351" spans="1:8" x14ac:dyDescent="0.2">
      <c r="A351" s="1">
        <v>42219</v>
      </c>
      <c r="B351">
        <v>-7.8E-2</v>
      </c>
      <c r="C351">
        <v>-2.3E-2</v>
      </c>
      <c r="D351">
        <v>4.9000000000000002E-2</v>
      </c>
      <c r="E351">
        <v>0.16600000000000001</v>
      </c>
      <c r="F351">
        <v>9.0700000000000003E-2</v>
      </c>
      <c r="G351">
        <v>0.1595</v>
      </c>
      <c r="H351">
        <v>0.38400000000000001</v>
      </c>
    </row>
    <row r="352" spans="1:8" x14ac:dyDescent="0.2">
      <c r="A352" s="1">
        <v>42220</v>
      </c>
      <c r="B352">
        <v>-7.9000000000000001E-2</v>
      </c>
      <c r="C352">
        <v>-2.3E-2</v>
      </c>
      <c r="D352">
        <v>4.8000000000000001E-2</v>
      </c>
      <c r="E352">
        <v>0.16400000000000001</v>
      </c>
      <c r="F352">
        <v>8.8999999999999996E-2</v>
      </c>
      <c r="G352">
        <v>0.17299999999999999</v>
      </c>
      <c r="H352">
        <v>0.40749999999999997</v>
      </c>
    </row>
    <row r="353" spans="1:8" x14ac:dyDescent="0.2">
      <c r="A353" s="1">
        <v>42221</v>
      </c>
      <c r="B353">
        <v>-7.9000000000000001E-2</v>
      </c>
      <c r="C353">
        <v>-2.4E-2</v>
      </c>
      <c r="D353">
        <v>4.8000000000000001E-2</v>
      </c>
      <c r="E353">
        <v>0.16300000000000001</v>
      </c>
      <c r="F353">
        <v>9.5000000000000001E-2</v>
      </c>
      <c r="G353">
        <v>0.1777</v>
      </c>
      <c r="H353">
        <v>0.4325</v>
      </c>
    </row>
    <row r="354" spans="1:8" x14ac:dyDescent="0.2">
      <c r="A354" s="1">
        <v>42222</v>
      </c>
      <c r="B354">
        <v>-0.08</v>
      </c>
      <c r="C354">
        <v>-2.4E-2</v>
      </c>
      <c r="D354">
        <v>4.7E-2</v>
      </c>
      <c r="E354">
        <v>0.16300000000000001</v>
      </c>
      <c r="F354">
        <v>9.6000000000000002E-2</v>
      </c>
      <c r="G354">
        <v>0.17680000000000001</v>
      </c>
      <c r="H354">
        <v>0.41399999999999998</v>
      </c>
    </row>
    <row r="355" spans="1:8" x14ac:dyDescent="0.2">
      <c r="A355" s="1">
        <v>42223</v>
      </c>
      <c r="B355">
        <v>-8.1000000000000003E-2</v>
      </c>
      <c r="C355">
        <v>-2.4E-2</v>
      </c>
      <c r="D355">
        <v>4.5999999999999999E-2</v>
      </c>
      <c r="E355">
        <v>0.16300000000000001</v>
      </c>
      <c r="F355">
        <v>8.8499999999999995E-2</v>
      </c>
      <c r="G355">
        <v>0.16539999999999999</v>
      </c>
      <c r="H355">
        <v>0.39119999999999999</v>
      </c>
    </row>
    <row r="356" spans="1:8" x14ac:dyDescent="0.2">
      <c r="A356" s="1">
        <v>42226</v>
      </c>
      <c r="B356">
        <v>-8.2000000000000003E-2</v>
      </c>
      <c r="C356">
        <v>-2.4E-2</v>
      </c>
      <c r="D356">
        <v>4.8000000000000001E-2</v>
      </c>
      <c r="E356">
        <v>0.16200000000000001</v>
      </c>
      <c r="F356">
        <v>8.8999999999999996E-2</v>
      </c>
      <c r="G356">
        <v>0.17100000000000001</v>
      </c>
      <c r="H356">
        <v>0.4093</v>
      </c>
    </row>
    <row r="357" spans="1:8" x14ac:dyDescent="0.2">
      <c r="A357" s="1">
        <v>42227</v>
      </c>
      <c r="B357">
        <v>-8.2000000000000003E-2</v>
      </c>
      <c r="C357">
        <v>-2.4E-2</v>
      </c>
      <c r="D357">
        <v>4.5999999999999999E-2</v>
      </c>
      <c r="E357">
        <v>0.16200000000000001</v>
      </c>
      <c r="F357">
        <v>8.4000000000000005E-2</v>
      </c>
      <c r="G357">
        <v>0.15759999999999999</v>
      </c>
      <c r="H357">
        <v>0.38300000000000001</v>
      </c>
    </row>
    <row r="358" spans="1:8" x14ac:dyDescent="0.2">
      <c r="A358" s="1">
        <v>42228</v>
      </c>
      <c r="B358">
        <v>-8.3000000000000004E-2</v>
      </c>
      <c r="C358">
        <v>-2.4E-2</v>
      </c>
      <c r="D358">
        <v>4.5999999999999999E-2</v>
      </c>
      <c r="E358">
        <v>0.161</v>
      </c>
      <c r="F358">
        <v>0.09</v>
      </c>
      <c r="G358">
        <v>0.153</v>
      </c>
      <c r="H358">
        <v>0.375</v>
      </c>
    </row>
    <row r="359" spans="1:8" x14ac:dyDescent="0.2">
      <c r="A359" s="1">
        <v>42229</v>
      </c>
      <c r="B359">
        <v>-8.4000000000000005E-2</v>
      </c>
      <c r="C359">
        <v>-2.4E-2</v>
      </c>
      <c r="D359">
        <v>4.5999999999999999E-2</v>
      </c>
      <c r="E359">
        <v>0.161</v>
      </c>
      <c r="F359">
        <v>8.3000000000000004E-2</v>
      </c>
      <c r="G359">
        <v>0.1585</v>
      </c>
      <c r="H359">
        <v>0.38400000000000001</v>
      </c>
    </row>
    <row r="360" spans="1:8" x14ac:dyDescent="0.2">
      <c r="A360" s="1">
        <v>42230</v>
      </c>
      <c r="B360">
        <v>-8.5000000000000006E-2</v>
      </c>
      <c r="C360">
        <v>-2.5000000000000001E-2</v>
      </c>
      <c r="D360">
        <v>4.5999999999999999E-2</v>
      </c>
      <c r="E360">
        <v>0.161</v>
      </c>
      <c r="F360">
        <v>8.5999999999999993E-2</v>
      </c>
      <c r="G360">
        <v>0.16650000000000001</v>
      </c>
      <c r="H360">
        <v>0.40200000000000002</v>
      </c>
    </row>
    <row r="361" spans="1:8" x14ac:dyDescent="0.2">
      <c r="A361" s="1">
        <v>42233</v>
      </c>
      <c r="B361">
        <v>-8.7999999999999995E-2</v>
      </c>
      <c r="C361">
        <v>-2.7E-2</v>
      </c>
      <c r="D361">
        <v>4.3999999999999997E-2</v>
      </c>
      <c r="E361">
        <v>0.161</v>
      </c>
      <c r="F361">
        <v>8.6199999999999999E-2</v>
      </c>
      <c r="G361">
        <v>0.16600000000000001</v>
      </c>
      <c r="H361">
        <v>0.3901</v>
      </c>
    </row>
    <row r="362" spans="1:8" x14ac:dyDescent="0.2">
      <c r="A362" s="1">
        <v>42234</v>
      </c>
      <c r="B362">
        <v>-8.8999999999999996E-2</v>
      </c>
      <c r="C362">
        <v>-2.8000000000000001E-2</v>
      </c>
      <c r="D362">
        <v>4.2999999999999997E-2</v>
      </c>
      <c r="E362">
        <v>0.159</v>
      </c>
      <c r="F362">
        <v>8.6499999999999994E-2</v>
      </c>
      <c r="G362">
        <v>0.16700000000000001</v>
      </c>
      <c r="H362">
        <v>0.39529999999999998</v>
      </c>
    </row>
    <row r="363" spans="1:8" x14ac:dyDescent="0.2">
      <c r="A363" s="1">
        <v>42235</v>
      </c>
      <c r="B363">
        <v>-8.8999999999999996E-2</v>
      </c>
      <c r="C363">
        <v>-2.9000000000000001E-2</v>
      </c>
      <c r="D363">
        <v>4.2000000000000003E-2</v>
      </c>
      <c r="E363">
        <v>0.16</v>
      </c>
      <c r="F363">
        <v>8.5000000000000006E-2</v>
      </c>
      <c r="G363">
        <v>0.161</v>
      </c>
      <c r="H363">
        <v>0.36470000000000002</v>
      </c>
    </row>
    <row r="364" spans="1:8" x14ac:dyDescent="0.2">
      <c r="A364" s="1">
        <v>42236</v>
      </c>
      <c r="B364">
        <v>-9.0999999999999998E-2</v>
      </c>
      <c r="C364">
        <v>-0.03</v>
      </c>
      <c r="D364">
        <v>4.2000000000000003E-2</v>
      </c>
      <c r="E364">
        <v>0.159</v>
      </c>
      <c r="F364">
        <v>7.9000000000000001E-2</v>
      </c>
      <c r="G364">
        <v>0.14949999999999999</v>
      </c>
      <c r="H364">
        <v>0.35399999999999998</v>
      </c>
    </row>
    <row r="365" spans="1:8" x14ac:dyDescent="0.2">
      <c r="A365" s="1">
        <v>42237</v>
      </c>
      <c r="B365">
        <v>-9.1999999999999998E-2</v>
      </c>
      <c r="C365">
        <v>-3.1E-2</v>
      </c>
      <c r="D365">
        <v>4.2000000000000003E-2</v>
      </c>
      <c r="E365">
        <v>0.16</v>
      </c>
      <c r="F365">
        <v>0.08</v>
      </c>
      <c r="G365">
        <v>0.152</v>
      </c>
      <c r="H365">
        <v>0.35680000000000001</v>
      </c>
    </row>
    <row r="366" spans="1:8" x14ac:dyDescent="0.2">
      <c r="A366" s="1">
        <v>42240</v>
      </c>
      <c r="B366">
        <v>-9.4E-2</v>
      </c>
      <c r="C366">
        <v>-3.2000000000000001E-2</v>
      </c>
      <c r="D366">
        <v>4.1000000000000002E-2</v>
      </c>
      <c r="E366">
        <v>0.16</v>
      </c>
      <c r="F366">
        <v>9.6000000000000002E-2</v>
      </c>
      <c r="G366">
        <v>0.16089999999999999</v>
      </c>
      <c r="H366">
        <v>0.37419999999999998</v>
      </c>
    </row>
    <row r="367" spans="1:8" x14ac:dyDescent="0.2">
      <c r="A367" s="1">
        <v>42241</v>
      </c>
      <c r="B367">
        <v>-9.6000000000000002E-2</v>
      </c>
      <c r="C367">
        <v>-3.3000000000000002E-2</v>
      </c>
      <c r="D367">
        <v>4.1000000000000002E-2</v>
      </c>
      <c r="E367">
        <v>0.161</v>
      </c>
      <c r="F367">
        <v>9.6000000000000002E-2</v>
      </c>
      <c r="G367">
        <v>0.1852</v>
      </c>
      <c r="H367">
        <v>0.43390000000000001</v>
      </c>
    </row>
    <row r="368" spans="1:8" x14ac:dyDescent="0.2">
      <c r="A368" s="1">
        <v>42242</v>
      </c>
      <c r="B368">
        <v>-9.8000000000000004E-2</v>
      </c>
      <c r="C368">
        <v>-3.3000000000000002E-2</v>
      </c>
      <c r="D368">
        <v>3.9E-2</v>
      </c>
      <c r="E368">
        <v>0.16</v>
      </c>
      <c r="F368">
        <v>9.7000000000000003E-2</v>
      </c>
      <c r="G368">
        <v>0.17430000000000001</v>
      </c>
      <c r="H368">
        <v>0.43190000000000001</v>
      </c>
    </row>
    <row r="369" spans="1:8" x14ac:dyDescent="0.2">
      <c r="A369" s="1">
        <v>42243</v>
      </c>
      <c r="B369">
        <v>-9.9000000000000005E-2</v>
      </c>
      <c r="C369">
        <v>-3.3000000000000002E-2</v>
      </c>
      <c r="D369">
        <v>3.9E-2</v>
      </c>
      <c r="E369">
        <v>0.16</v>
      </c>
      <c r="F369">
        <v>9.0999999999999998E-2</v>
      </c>
      <c r="G369">
        <v>0.17499999999999999</v>
      </c>
      <c r="H369">
        <v>0.42259999999999998</v>
      </c>
    </row>
    <row r="370" spans="1:8" x14ac:dyDescent="0.2">
      <c r="A370" s="1">
        <v>42244</v>
      </c>
      <c r="B370">
        <v>-9.8000000000000004E-2</v>
      </c>
      <c r="C370">
        <v>-3.3000000000000002E-2</v>
      </c>
      <c r="D370">
        <v>0.04</v>
      </c>
      <c r="E370">
        <v>0.161</v>
      </c>
      <c r="F370">
        <v>9.4E-2</v>
      </c>
      <c r="G370">
        <v>0.17799999999999999</v>
      </c>
      <c r="H370">
        <v>0.4284</v>
      </c>
    </row>
    <row r="371" spans="1:8" x14ac:dyDescent="0.2">
      <c r="A371" s="1">
        <v>42247</v>
      </c>
      <c r="B371">
        <v>-9.8000000000000004E-2</v>
      </c>
      <c r="C371">
        <v>-3.3000000000000002E-2</v>
      </c>
      <c r="D371">
        <v>3.9E-2</v>
      </c>
      <c r="E371">
        <v>0.16</v>
      </c>
      <c r="F371">
        <v>0.13700000000000001</v>
      </c>
      <c r="G371">
        <v>0.1835</v>
      </c>
      <c r="H371">
        <v>0.46779999999999999</v>
      </c>
    </row>
    <row r="372" spans="1:8" x14ac:dyDescent="0.2">
      <c r="A372" s="1">
        <v>42248</v>
      </c>
      <c r="B372">
        <v>-9.9000000000000005E-2</v>
      </c>
      <c r="C372">
        <v>-3.3000000000000002E-2</v>
      </c>
      <c r="D372">
        <v>3.9E-2</v>
      </c>
      <c r="E372">
        <v>0.161</v>
      </c>
      <c r="F372">
        <v>9.4E-2</v>
      </c>
      <c r="G372">
        <v>0.186</v>
      </c>
      <c r="H372">
        <v>0.45529999999999998</v>
      </c>
    </row>
    <row r="373" spans="1:8" x14ac:dyDescent="0.2">
      <c r="A373" s="1">
        <v>42249</v>
      </c>
      <c r="B373">
        <v>-0.10199999999999999</v>
      </c>
      <c r="C373">
        <v>-3.3000000000000002E-2</v>
      </c>
      <c r="D373">
        <v>3.9E-2</v>
      </c>
      <c r="E373">
        <v>0.16</v>
      </c>
      <c r="F373">
        <v>0.09</v>
      </c>
      <c r="G373">
        <v>0.17899999999999999</v>
      </c>
      <c r="H373">
        <v>0.44379999999999997</v>
      </c>
    </row>
    <row r="374" spans="1:8" x14ac:dyDescent="0.2">
      <c r="A374" s="1">
        <v>42250</v>
      </c>
      <c r="B374">
        <v>-0.10299999999999999</v>
      </c>
      <c r="C374">
        <v>-3.3000000000000002E-2</v>
      </c>
      <c r="D374">
        <v>3.7999999999999999E-2</v>
      </c>
      <c r="E374">
        <v>0.161</v>
      </c>
      <c r="F374">
        <v>7.5999999999999998E-2</v>
      </c>
      <c r="G374">
        <v>0.157</v>
      </c>
      <c r="H374">
        <v>0.40200000000000002</v>
      </c>
    </row>
    <row r="375" spans="1:8" x14ac:dyDescent="0.2">
      <c r="A375" s="1">
        <v>42251</v>
      </c>
      <c r="B375">
        <v>-0.104</v>
      </c>
      <c r="C375">
        <v>-3.4000000000000002E-2</v>
      </c>
      <c r="D375">
        <v>3.7999999999999999E-2</v>
      </c>
      <c r="E375">
        <v>0.158</v>
      </c>
      <c r="F375">
        <v>7.8E-2</v>
      </c>
      <c r="G375">
        <v>0.153</v>
      </c>
      <c r="H375">
        <v>0.37980000000000003</v>
      </c>
    </row>
    <row r="376" spans="1:8" x14ac:dyDescent="0.2">
      <c r="A376" s="1">
        <v>42254</v>
      </c>
      <c r="B376">
        <v>-0.104</v>
      </c>
      <c r="C376">
        <v>-3.4000000000000002E-2</v>
      </c>
      <c r="D376">
        <v>3.7999999999999999E-2</v>
      </c>
      <c r="E376">
        <v>0.158</v>
      </c>
      <c r="F376">
        <v>0.08</v>
      </c>
      <c r="G376">
        <v>0.152</v>
      </c>
      <c r="H376">
        <v>0.37580000000000002</v>
      </c>
    </row>
    <row r="377" spans="1:8" x14ac:dyDescent="0.2">
      <c r="A377" s="1">
        <v>42255</v>
      </c>
      <c r="B377">
        <v>-0.104</v>
      </c>
      <c r="C377">
        <v>-3.5000000000000003E-2</v>
      </c>
      <c r="D377">
        <v>3.7999999999999999E-2</v>
      </c>
      <c r="E377">
        <v>0.158</v>
      </c>
      <c r="F377">
        <v>8.2000000000000003E-2</v>
      </c>
      <c r="G377">
        <v>0.15509999999999999</v>
      </c>
      <c r="H377">
        <v>0.38300000000000001</v>
      </c>
    </row>
    <row r="378" spans="1:8" x14ac:dyDescent="0.2">
      <c r="A378" s="1">
        <v>42256</v>
      </c>
      <c r="B378">
        <v>-0.104</v>
      </c>
      <c r="C378">
        <v>-3.5000000000000003E-2</v>
      </c>
      <c r="D378">
        <v>3.7999999999999999E-2</v>
      </c>
      <c r="E378">
        <v>0.158</v>
      </c>
      <c r="F378">
        <v>7.4999999999999997E-2</v>
      </c>
      <c r="G378">
        <v>0.154</v>
      </c>
      <c r="H378">
        <v>0.3735</v>
      </c>
    </row>
    <row r="379" spans="1:8" x14ac:dyDescent="0.2">
      <c r="A379" s="1">
        <v>42257</v>
      </c>
      <c r="B379">
        <v>-0.10299999999999999</v>
      </c>
      <c r="C379">
        <v>-3.5999999999999997E-2</v>
      </c>
      <c r="D379">
        <v>3.7999999999999999E-2</v>
      </c>
      <c r="E379">
        <v>0.157</v>
      </c>
      <c r="F379">
        <v>7.9299999999999995E-2</v>
      </c>
      <c r="G379">
        <v>0.153</v>
      </c>
      <c r="H379">
        <v>0.3841</v>
      </c>
    </row>
    <row r="380" spans="1:8" x14ac:dyDescent="0.2">
      <c r="A380" s="1">
        <v>42258</v>
      </c>
      <c r="B380">
        <v>-0.104</v>
      </c>
      <c r="C380">
        <v>-3.7999999999999999E-2</v>
      </c>
      <c r="D380">
        <v>3.6999999999999998E-2</v>
      </c>
      <c r="E380">
        <v>0.157</v>
      </c>
      <c r="F380">
        <v>7.4999999999999997E-2</v>
      </c>
      <c r="G380">
        <v>0.14699999999999999</v>
      </c>
      <c r="H380">
        <v>0.37</v>
      </c>
    </row>
    <row r="381" spans="1:8" x14ac:dyDescent="0.2">
      <c r="A381" s="1">
        <v>42261</v>
      </c>
      <c r="B381">
        <v>-0.104</v>
      </c>
      <c r="C381">
        <v>-3.7999999999999999E-2</v>
      </c>
      <c r="D381">
        <v>3.6999999999999998E-2</v>
      </c>
      <c r="E381">
        <v>0.157</v>
      </c>
      <c r="F381">
        <v>7.1999999999999995E-2</v>
      </c>
      <c r="G381">
        <v>0.14219999999999999</v>
      </c>
      <c r="H381">
        <v>0.3659</v>
      </c>
    </row>
    <row r="382" spans="1:8" x14ac:dyDescent="0.2">
      <c r="A382" s="1">
        <v>42262</v>
      </c>
      <c r="B382">
        <v>-0.104</v>
      </c>
      <c r="C382">
        <v>-3.5999999999999997E-2</v>
      </c>
      <c r="D382">
        <v>3.5999999999999997E-2</v>
      </c>
      <c r="E382">
        <v>0.155</v>
      </c>
      <c r="F382">
        <v>0.08</v>
      </c>
      <c r="G382">
        <v>0.15770000000000001</v>
      </c>
      <c r="H382">
        <v>0.41920000000000002</v>
      </c>
    </row>
    <row r="383" spans="1:8" x14ac:dyDescent="0.2">
      <c r="A383" s="1">
        <v>42263</v>
      </c>
      <c r="B383">
        <v>-0.10299999999999999</v>
      </c>
      <c r="C383">
        <v>-3.6999999999999998E-2</v>
      </c>
      <c r="D383">
        <v>3.5999999999999997E-2</v>
      </c>
      <c r="E383">
        <v>0.156</v>
      </c>
      <c r="F383">
        <v>8.4199999999999997E-2</v>
      </c>
      <c r="G383">
        <v>0.1638</v>
      </c>
      <c r="H383">
        <v>0.42699999999999999</v>
      </c>
    </row>
    <row r="384" spans="1:8" x14ac:dyDescent="0.2">
      <c r="A384" s="1">
        <v>42264</v>
      </c>
      <c r="B384">
        <v>-0.10299999999999999</v>
      </c>
      <c r="C384">
        <v>-3.6999999999999998E-2</v>
      </c>
      <c r="D384">
        <v>3.5999999999999997E-2</v>
      </c>
      <c r="E384">
        <v>0.156</v>
      </c>
      <c r="F384">
        <v>5.8000000000000003E-2</v>
      </c>
      <c r="G384">
        <v>0.1797</v>
      </c>
      <c r="H384">
        <v>0.39</v>
      </c>
    </row>
    <row r="385" spans="1:8" x14ac:dyDescent="0.2">
      <c r="A385" s="1">
        <v>42265</v>
      </c>
      <c r="B385">
        <v>-0.10199999999999999</v>
      </c>
      <c r="C385">
        <v>-3.6999999999999998E-2</v>
      </c>
      <c r="D385">
        <v>3.5999999999999997E-2</v>
      </c>
      <c r="E385">
        <v>0.154</v>
      </c>
      <c r="F385">
        <v>6.0999999999999999E-2</v>
      </c>
      <c r="G385">
        <v>0.15</v>
      </c>
      <c r="H385">
        <v>0.38269999999999998</v>
      </c>
    </row>
    <row r="386" spans="1:8" x14ac:dyDescent="0.2">
      <c r="A386" s="1">
        <v>42268</v>
      </c>
      <c r="B386">
        <v>-0.104</v>
      </c>
      <c r="C386">
        <v>-3.7999999999999999E-2</v>
      </c>
      <c r="D386">
        <v>3.5999999999999997E-2</v>
      </c>
      <c r="E386">
        <v>0.152</v>
      </c>
      <c r="F386">
        <v>7.0000000000000007E-2</v>
      </c>
      <c r="G386">
        <v>0.151</v>
      </c>
      <c r="H386">
        <v>0.3916</v>
      </c>
    </row>
    <row r="387" spans="1:8" x14ac:dyDescent="0.2">
      <c r="A387" s="1">
        <v>42269</v>
      </c>
      <c r="B387">
        <v>-0.10299999999999999</v>
      </c>
      <c r="C387">
        <v>-3.9E-2</v>
      </c>
      <c r="D387">
        <v>3.4000000000000002E-2</v>
      </c>
      <c r="E387">
        <v>0.15</v>
      </c>
      <c r="F387">
        <v>4.7E-2</v>
      </c>
      <c r="G387">
        <v>0.1167</v>
      </c>
      <c r="H387">
        <v>0.35249999999999998</v>
      </c>
    </row>
    <row r="388" spans="1:8" x14ac:dyDescent="0.2">
      <c r="A388" s="1">
        <v>42270</v>
      </c>
      <c r="B388">
        <v>-0.107</v>
      </c>
      <c r="C388">
        <v>-3.9E-2</v>
      </c>
      <c r="D388">
        <v>3.3000000000000002E-2</v>
      </c>
      <c r="E388">
        <v>0.14699999999999999</v>
      </c>
      <c r="F388">
        <v>5.1999999999999998E-2</v>
      </c>
      <c r="G388">
        <v>0.125</v>
      </c>
      <c r="H388">
        <v>0.35599999999999998</v>
      </c>
    </row>
    <row r="389" spans="1:8" x14ac:dyDescent="0.2">
      <c r="A389" s="1">
        <v>42271</v>
      </c>
      <c r="B389">
        <v>-0.109</v>
      </c>
      <c r="C389">
        <v>-0.04</v>
      </c>
      <c r="D389">
        <v>3.2000000000000001E-2</v>
      </c>
      <c r="E389">
        <v>0.14799999999999999</v>
      </c>
      <c r="F389">
        <v>7.0999999999999994E-2</v>
      </c>
      <c r="G389">
        <v>0.13200000000000001</v>
      </c>
      <c r="H389">
        <v>0.37759999999999999</v>
      </c>
    </row>
    <row r="390" spans="1:8" x14ac:dyDescent="0.2">
      <c r="A390" s="1">
        <v>42272</v>
      </c>
      <c r="B390">
        <v>-0.111</v>
      </c>
      <c r="C390">
        <v>-4.1000000000000002E-2</v>
      </c>
      <c r="D390">
        <v>0.03</v>
      </c>
      <c r="E390">
        <v>0.14599999999999999</v>
      </c>
      <c r="F390">
        <v>6.4000000000000001E-2</v>
      </c>
      <c r="G390">
        <v>0.14099999999999999</v>
      </c>
      <c r="H390">
        <v>0.372</v>
      </c>
    </row>
    <row r="391" spans="1:8" x14ac:dyDescent="0.2">
      <c r="A391" s="1">
        <v>42275</v>
      </c>
      <c r="B391">
        <v>-0.111</v>
      </c>
      <c r="C391">
        <v>-4.1000000000000002E-2</v>
      </c>
      <c r="D391">
        <v>2.9000000000000001E-2</v>
      </c>
      <c r="E391">
        <v>0.14499999999999999</v>
      </c>
      <c r="F391">
        <v>5.6000000000000001E-2</v>
      </c>
      <c r="G391">
        <v>0.13</v>
      </c>
      <c r="H391">
        <v>0.35349999999999998</v>
      </c>
    </row>
    <row r="392" spans="1:8" x14ac:dyDescent="0.2">
      <c r="A392" s="1">
        <v>42276</v>
      </c>
      <c r="B392">
        <v>-0.113</v>
      </c>
      <c r="C392">
        <v>-4.1000000000000002E-2</v>
      </c>
      <c r="D392">
        <v>2.9000000000000001E-2</v>
      </c>
      <c r="E392">
        <v>0.14299999999999999</v>
      </c>
      <c r="F392">
        <v>5.0999999999999997E-2</v>
      </c>
      <c r="G392">
        <v>0.126</v>
      </c>
      <c r="H392">
        <v>0.35360000000000003</v>
      </c>
    </row>
    <row r="393" spans="1:8" x14ac:dyDescent="0.2">
      <c r="A393" s="1">
        <v>42277</v>
      </c>
      <c r="B393">
        <v>-0.113</v>
      </c>
      <c r="C393">
        <v>-0.04</v>
      </c>
      <c r="D393">
        <v>2.9000000000000001E-2</v>
      </c>
      <c r="E393">
        <v>0.14199999999999999</v>
      </c>
      <c r="F393">
        <v>4.8000000000000001E-2</v>
      </c>
      <c r="G393">
        <v>0.122</v>
      </c>
      <c r="H393">
        <v>0.34699999999999998</v>
      </c>
    </row>
    <row r="394" spans="1:8" x14ac:dyDescent="0.2">
      <c r="A394" s="1">
        <v>42278</v>
      </c>
      <c r="B394">
        <v>-0.113</v>
      </c>
      <c r="C394">
        <v>-4.2999999999999997E-2</v>
      </c>
      <c r="D394">
        <v>2.7E-2</v>
      </c>
      <c r="E394">
        <v>0.14000000000000001</v>
      </c>
      <c r="F394">
        <v>3.9E-2</v>
      </c>
      <c r="G394">
        <v>0.108</v>
      </c>
      <c r="H394">
        <v>0.32500000000000001</v>
      </c>
    </row>
    <row r="395" spans="1:8" x14ac:dyDescent="0.2">
      <c r="A395" s="1">
        <v>42279</v>
      </c>
      <c r="B395">
        <v>-0.113</v>
      </c>
      <c r="C395">
        <v>-4.3999999999999997E-2</v>
      </c>
      <c r="D395">
        <v>2.5999999999999999E-2</v>
      </c>
      <c r="E395">
        <v>0.13900000000000001</v>
      </c>
      <c r="F395">
        <v>3.6999999999999998E-2</v>
      </c>
      <c r="G395">
        <v>0.1007</v>
      </c>
      <c r="H395">
        <v>0.31859999999999999</v>
      </c>
    </row>
    <row r="396" spans="1:8" x14ac:dyDescent="0.2">
      <c r="A396" s="1">
        <v>42282</v>
      </c>
      <c r="B396">
        <v>-0.113</v>
      </c>
      <c r="C396">
        <v>-4.5999999999999999E-2</v>
      </c>
      <c r="D396">
        <v>2.7E-2</v>
      </c>
      <c r="E396">
        <v>0.13700000000000001</v>
      </c>
      <c r="F396">
        <v>4.2000000000000003E-2</v>
      </c>
      <c r="G396">
        <v>0.109</v>
      </c>
      <c r="H396">
        <v>0.33789999999999998</v>
      </c>
    </row>
    <row r="397" spans="1:8" x14ac:dyDescent="0.2">
      <c r="A397" s="1">
        <v>42283</v>
      </c>
      <c r="B397">
        <v>-0.112</v>
      </c>
      <c r="C397">
        <v>-4.5999999999999999E-2</v>
      </c>
      <c r="D397">
        <v>2.7E-2</v>
      </c>
      <c r="E397">
        <v>0.13900000000000001</v>
      </c>
      <c r="F397">
        <v>5.3999999999999999E-2</v>
      </c>
      <c r="G397">
        <v>0.1231</v>
      </c>
      <c r="H397">
        <v>0.35139999999999999</v>
      </c>
    </row>
    <row r="398" spans="1:8" x14ac:dyDescent="0.2">
      <c r="A398" s="1">
        <v>42284</v>
      </c>
      <c r="B398">
        <v>-0.113</v>
      </c>
      <c r="C398">
        <v>-4.5999999999999999E-2</v>
      </c>
      <c r="D398">
        <v>2.8000000000000001E-2</v>
      </c>
      <c r="E398">
        <v>0.14000000000000001</v>
      </c>
      <c r="F398">
        <v>5.8000000000000003E-2</v>
      </c>
      <c r="G398">
        <v>0.13100000000000001</v>
      </c>
      <c r="H398">
        <v>0.36399999999999999</v>
      </c>
    </row>
    <row r="399" spans="1:8" x14ac:dyDescent="0.2">
      <c r="A399" s="1">
        <v>42285</v>
      </c>
      <c r="B399">
        <v>-0.114</v>
      </c>
      <c r="C399">
        <v>-4.8000000000000001E-2</v>
      </c>
      <c r="D399">
        <v>2.8000000000000001E-2</v>
      </c>
      <c r="E399">
        <v>0.13900000000000001</v>
      </c>
      <c r="F399">
        <v>5.6000000000000001E-2</v>
      </c>
      <c r="G399">
        <v>0.1275</v>
      </c>
      <c r="H399">
        <v>0.36309999999999998</v>
      </c>
    </row>
    <row r="400" spans="1:8" x14ac:dyDescent="0.2">
      <c r="A400" s="1">
        <v>42286</v>
      </c>
      <c r="B400">
        <v>-0.113</v>
      </c>
      <c r="C400">
        <v>-4.9000000000000002E-2</v>
      </c>
      <c r="D400">
        <v>2.8000000000000001E-2</v>
      </c>
      <c r="E400">
        <v>0.13900000000000001</v>
      </c>
      <c r="F400">
        <v>5.8999999999999997E-2</v>
      </c>
      <c r="G400">
        <v>0.13200000000000001</v>
      </c>
      <c r="H400">
        <v>0.36499999999999999</v>
      </c>
    </row>
    <row r="401" spans="1:8" x14ac:dyDescent="0.2">
      <c r="A401" s="1">
        <v>42289</v>
      </c>
      <c r="B401">
        <v>-0.113</v>
      </c>
      <c r="C401">
        <v>-4.9000000000000002E-2</v>
      </c>
      <c r="D401">
        <v>2.7E-2</v>
      </c>
      <c r="E401">
        <v>0.13900000000000001</v>
      </c>
      <c r="F401">
        <v>5.3800000000000001E-2</v>
      </c>
      <c r="G401">
        <v>0.123</v>
      </c>
      <c r="H401">
        <v>0.34399999999999997</v>
      </c>
    </row>
    <row r="402" spans="1:8" x14ac:dyDescent="0.2">
      <c r="A402" s="1">
        <v>42290</v>
      </c>
      <c r="B402">
        <v>-0.113</v>
      </c>
      <c r="C402">
        <v>-4.9000000000000002E-2</v>
      </c>
      <c r="D402">
        <v>2.5999999999999999E-2</v>
      </c>
      <c r="E402">
        <v>0.13900000000000001</v>
      </c>
      <c r="F402">
        <v>0.05</v>
      </c>
      <c r="G402">
        <v>0.1245</v>
      </c>
      <c r="H402">
        <v>0.34339999999999998</v>
      </c>
    </row>
    <row r="403" spans="1:8" x14ac:dyDescent="0.2">
      <c r="A403" s="1">
        <v>42291</v>
      </c>
      <c r="B403">
        <v>-0.113</v>
      </c>
      <c r="C403">
        <v>-4.9000000000000002E-2</v>
      </c>
      <c r="D403">
        <v>2.7E-2</v>
      </c>
      <c r="E403">
        <v>0.13700000000000001</v>
      </c>
      <c r="F403">
        <v>4.1000000000000002E-2</v>
      </c>
      <c r="G403">
        <v>0.1075</v>
      </c>
      <c r="H403">
        <v>0.31929999999999997</v>
      </c>
    </row>
    <row r="404" spans="1:8" x14ac:dyDescent="0.2">
      <c r="A404" s="1">
        <v>42292</v>
      </c>
      <c r="B404">
        <v>-0.114</v>
      </c>
      <c r="C404">
        <v>-5.1999999999999998E-2</v>
      </c>
      <c r="D404">
        <v>2.4E-2</v>
      </c>
      <c r="E404">
        <v>0.13400000000000001</v>
      </c>
      <c r="F404">
        <v>4.3999999999999997E-2</v>
      </c>
      <c r="G404">
        <v>0.1111</v>
      </c>
      <c r="H404">
        <v>0.33729999999999999</v>
      </c>
    </row>
    <row r="405" spans="1:8" x14ac:dyDescent="0.2">
      <c r="A405" s="1">
        <v>42293</v>
      </c>
      <c r="B405">
        <v>-0.11600000000000001</v>
      </c>
      <c r="C405">
        <v>-5.0999999999999997E-2</v>
      </c>
      <c r="D405">
        <v>2.1000000000000001E-2</v>
      </c>
      <c r="E405">
        <v>0.129</v>
      </c>
      <c r="F405">
        <v>0.03</v>
      </c>
      <c r="G405">
        <v>0.1</v>
      </c>
      <c r="H405">
        <v>0.3251</v>
      </c>
    </row>
    <row r="406" spans="1:8" x14ac:dyDescent="0.2">
      <c r="A406" s="1">
        <v>42296</v>
      </c>
      <c r="B406">
        <v>-0.11700000000000001</v>
      </c>
      <c r="C406">
        <v>-5.3999999999999999E-2</v>
      </c>
      <c r="D406">
        <v>1.9E-2</v>
      </c>
      <c r="E406">
        <v>0.128</v>
      </c>
      <c r="F406">
        <v>2.7E-2</v>
      </c>
      <c r="G406">
        <v>9.8000000000000004E-2</v>
      </c>
      <c r="H406">
        <v>0.3236</v>
      </c>
    </row>
    <row r="407" spans="1:8" x14ac:dyDescent="0.2">
      <c r="A407" s="1">
        <v>42297</v>
      </c>
      <c r="B407">
        <v>-0.11700000000000001</v>
      </c>
      <c r="C407">
        <v>-5.2999999999999999E-2</v>
      </c>
      <c r="D407">
        <v>1.7999999999999999E-2</v>
      </c>
      <c r="E407">
        <v>0.129</v>
      </c>
      <c r="F407">
        <v>4.4999999999999998E-2</v>
      </c>
      <c r="G407">
        <v>0.1195</v>
      </c>
      <c r="H407">
        <v>0.35539999999999999</v>
      </c>
    </row>
    <row r="408" spans="1:8" x14ac:dyDescent="0.2">
      <c r="A408" s="1">
        <v>42298</v>
      </c>
      <c r="B408">
        <v>-0.11799999999999999</v>
      </c>
      <c r="C408">
        <v>-5.2999999999999999E-2</v>
      </c>
      <c r="D408">
        <v>1.9E-2</v>
      </c>
      <c r="E408">
        <v>0.13</v>
      </c>
      <c r="F408">
        <v>3.7999999999999999E-2</v>
      </c>
      <c r="G408">
        <v>0.1042</v>
      </c>
      <c r="H408">
        <v>0.32440000000000002</v>
      </c>
    </row>
    <row r="409" spans="1:8" x14ac:dyDescent="0.2">
      <c r="A409" s="1">
        <v>42299</v>
      </c>
      <c r="B409">
        <v>-0.11799999999999999</v>
      </c>
      <c r="C409">
        <v>-5.2999999999999999E-2</v>
      </c>
      <c r="D409">
        <v>1.9E-2</v>
      </c>
      <c r="E409">
        <v>0.129</v>
      </c>
      <c r="F409">
        <v>-6.0000000000000001E-3</v>
      </c>
      <c r="G409">
        <v>5.8500000000000003E-2</v>
      </c>
      <c r="H409">
        <v>0.27629999999999999</v>
      </c>
    </row>
    <row r="410" spans="1:8" x14ac:dyDescent="0.2">
      <c r="A410" s="1">
        <v>42300</v>
      </c>
      <c r="B410">
        <v>-0.11899999999999999</v>
      </c>
      <c r="C410">
        <v>-6.0999999999999999E-2</v>
      </c>
      <c r="D410">
        <v>0.01</v>
      </c>
      <c r="E410">
        <v>0.114</v>
      </c>
      <c r="F410">
        <v>-1.7999999999999999E-2</v>
      </c>
      <c r="G410">
        <v>4.82E-2</v>
      </c>
      <c r="H410">
        <v>0.27400000000000002</v>
      </c>
    </row>
    <row r="411" spans="1:8" x14ac:dyDescent="0.2">
      <c r="A411" s="1">
        <v>42303</v>
      </c>
      <c r="B411">
        <v>-0.11899999999999999</v>
      </c>
      <c r="C411">
        <v>-6.4000000000000001E-2</v>
      </c>
      <c r="D411">
        <v>8.0000000000000002E-3</v>
      </c>
      <c r="E411">
        <v>0.11</v>
      </c>
      <c r="F411">
        <v>-3.3000000000000002E-2</v>
      </c>
      <c r="G411">
        <v>2.8799999999999999E-2</v>
      </c>
      <c r="H411">
        <v>0.25519999999999998</v>
      </c>
    </row>
    <row r="412" spans="1:8" x14ac:dyDescent="0.2">
      <c r="A412" s="1">
        <v>42304</v>
      </c>
      <c r="B412">
        <v>-0.11899999999999999</v>
      </c>
      <c r="C412">
        <v>-6.6000000000000003E-2</v>
      </c>
      <c r="D412">
        <v>8.0000000000000002E-3</v>
      </c>
      <c r="E412">
        <v>0.108</v>
      </c>
      <c r="F412">
        <v>-0.04</v>
      </c>
      <c r="G412">
        <v>1.7500000000000002E-2</v>
      </c>
      <c r="H412">
        <v>0.23039999999999999</v>
      </c>
    </row>
    <row r="413" spans="1:8" x14ac:dyDescent="0.2">
      <c r="A413" s="1">
        <v>42305</v>
      </c>
      <c r="B413">
        <v>-0.11899999999999999</v>
      </c>
      <c r="C413">
        <v>-6.7000000000000004E-2</v>
      </c>
      <c r="D413">
        <v>6.0000000000000001E-3</v>
      </c>
      <c r="E413">
        <v>0.104</v>
      </c>
      <c r="F413">
        <v>-3.5999999999999997E-2</v>
      </c>
      <c r="G413">
        <v>2.24E-2</v>
      </c>
      <c r="H413">
        <v>0.24429999999999999</v>
      </c>
    </row>
    <row r="414" spans="1:8" x14ac:dyDescent="0.2">
      <c r="A414" s="1">
        <v>42306</v>
      </c>
      <c r="B414">
        <v>-0.11899999999999999</v>
      </c>
      <c r="C414">
        <v>-6.8000000000000005E-2</v>
      </c>
      <c r="D414">
        <v>4.0000000000000001E-3</v>
      </c>
      <c r="E414">
        <v>0.104</v>
      </c>
      <c r="F414">
        <v>-2.3199999999999998E-2</v>
      </c>
      <c r="G414">
        <v>3.9E-2</v>
      </c>
      <c r="H414">
        <v>0.27250000000000002</v>
      </c>
    </row>
    <row r="415" spans="1:8" x14ac:dyDescent="0.2">
      <c r="A415" s="1">
        <v>42307</v>
      </c>
      <c r="B415">
        <v>-0.11899999999999999</v>
      </c>
      <c r="C415">
        <v>-6.8000000000000005E-2</v>
      </c>
      <c r="D415">
        <v>6.0000000000000001E-3</v>
      </c>
      <c r="E415">
        <v>0.107</v>
      </c>
      <c r="F415">
        <v>-2.0400000000000001E-2</v>
      </c>
      <c r="G415">
        <v>4.1599999999999998E-2</v>
      </c>
      <c r="H415">
        <v>0.27089999999999997</v>
      </c>
    </row>
    <row r="416" spans="1:8" x14ac:dyDescent="0.2">
      <c r="A416" s="1">
        <v>42310</v>
      </c>
      <c r="B416">
        <v>-0.11899999999999999</v>
      </c>
      <c r="C416">
        <v>-6.6000000000000003E-2</v>
      </c>
      <c r="D416">
        <v>7.0000000000000001E-3</v>
      </c>
      <c r="E416">
        <v>0.109</v>
      </c>
      <c r="F416">
        <v>0</v>
      </c>
      <c r="G416">
        <v>5.7500000000000002E-2</v>
      </c>
      <c r="H416">
        <v>0.29520000000000002</v>
      </c>
    </row>
    <row r="417" spans="1:8" x14ac:dyDescent="0.2">
      <c r="A417" s="1">
        <v>42311</v>
      </c>
      <c r="B417">
        <v>-0.121</v>
      </c>
      <c r="C417">
        <v>-6.9000000000000006E-2</v>
      </c>
      <c r="D417">
        <v>3.0000000000000001E-3</v>
      </c>
      <c r="E417">
        <v>0.106</v>
      </c>
      <c r="F417">
        <v>-2.3E-2</v>
      </c>
      <c r="G417">
        <v>4.7E-2</v>
      </c>
      <c r="H417">
        <v>0.2883</v>
      </c>
    </row>
    <row r="418" spans="1:8" x14ac:dyDescent="0.2">
      <c r="A418" s="1">
        <v>42312</v>
      </c>
      <c r="B418">
        <v>-0.122</v>
      </c>
      <c r="C418">
        <v>-6.9000000000000006E-2</v>
      </c>
      <c r="D418">
        <v>0</v>
      </c>
      <c r="E418">
        <v>0.10100000000000001</v>
      </c>
      <c r="F418">
        <v>-2.1000000000000001E-2</v>
      </c>
      <c r="G418">
        <v>4.36E-2</v>
      </c>
      <c r="H418">
        <v>0.28199999999999997</v>
      </c>
    </row>
    <row r="419" spans="1:8" x14ac:dyDescent="0.2">
      <c r="A419" s="1">
        <v>42313</v>
      </c>
      <c r="B419">
        <v>-0.123</v>
      </c>
      <c r="C419">
        <v>-7.0999999999999994E-2</v>
      </c>
      <c r="D419">
        <v>1E-3</v>
      </c>
      <c r="E419">
        <v>9.8000000000000004E-2</v>
      </c>
      <c r="F419">
        <v>-3.2000000000000001E-2</v>
      </c>
      <c r="G419">
        <v>3.6999999999999998E-2</v>
      </c>
      <c r="H419">
        <v>0.27950000000000003</v>
      </c>
    </row>
    <row r="420" spans="1:8" x14ac:dyDescent="0.2">
      <c r="A420" s="1">
        <v>42314</v>
      </c>
      <c r="B420">
        <v>-0.124</v>
      </c>
      <c r="C420">
        <v>-7.2999999999999995E-2</v>
      </c>
      <c r="D420">
        <v>-2E-3</v>
      </c>
      <c r="E420">
        <v>9.6000000000000002E-2</v>
      </c>
      <c r="F420">
        <v>-4.0000000000000001E-3</v>
      </c>
      <c r="G420">
        <v>6.9000000000000006E-2</v>
      </c>
      <c r="H420">
        <v>0.31859999999999999</v>
      </c>
    </row>
    <row r="421" spans="1:8" x14ac:dyDescent="0.2">
      <c r="A421" s="1">
        <v>42317</v>
      </c>
      <c r="B421">
        <v>-0.125</v>
      </c>
      <c r="C421">
        <v>-7.2999999999999995E-2</v>
      </c>
      <c r="D421">
        <v>1E-3</v>
      </c>
      <c r="E421">
        <v>0.10100000000000001</v>
      </c>
      <c r="F421">
        <v>-5.2999999999999999E-2</v>
      </c>
      <c r="G421">
        <v>1.66E-2</v>
      </c>
      <c r="H421">
        <v>0.26619999999999999</v>
      </c>
    </row>
    <row r="422" spans="1:8" x14ac:dyDescent="0.2">
      <c r="A422" s="1">
        <v>42318</v>
      </c>
      <c r="B422">
        <v>-0.129</v>
      </c>
      <c r="C422">
        <v>-7.6999999999999999E-2</v>
      </c>
      <c r="D422">
        <v>-4.0000000000000001E-3</v>
      </c>
      <c r="E422">
        <v>9.0999999999999998E-2</v>
      </c>
      <c r="F422">
        <v>-6.6000000000000003E-2</v>
      </c>
      <c r="G422">
        <v>5.3E-3</v>
      </c>
      <c r="H422">
        <v>0.25530000000000003</v>
      </c>
    </row>
    <row r="423" spans="1:8" x14ac:dyDescent="0.2">
      <c r="A423" s="1">
        <v>42319</v>
      </c>
      <c r="B423">
        <v>-0.13200000000000001</v>
      </c>
      <c r="C423">
        <v>-7.9000000000000001E-2</v>
      </c>
      <c r="D423">
        <v>-6.0000000000000001E-3</v>
      </c>
      <c r="E423">
        <v>8.8999999999999996E-2</v>
      </c>
      <c r="F423">
        <v>-6.4000000000000001E-2</v>
      </c>
      <c r="G423">
        <v>3.0000000000000001E-3</v>
      </c>
      <c r="H423">
        <v>0.246</v>
      </c>
    </row>
    <row r="424" spans="1:8" x14ac:dyDescent="0.2">
      <c r="A424" s="1">
        <v>42320</v>
      </c>
      <c r="B424">
        <v>-0.13600000000000001</v>
      </c>
      <c r="C424">
        <v>-8.1000000000000003E-2</v>
      </c>
      <c r="D424">
        <v>-1.0999999999999999E-2</v>
      </c>
      <c r="E424">
        <v>8.4000000000000005E-2</v>
      </c>
      <c r="F424">
        <v>-6.0999999999999999E-2</v>
      </c>
      <c r="G424">
        <v>4.0000000000000002E-4</v>
      </c>
      <c r="H424">
        <v>0.25219999999999998</v>
      </c>
    </row>
    <row r="425" spans="1:8" x14ac:dyDescent="0.2">
      <c r="A425" s="1">
        <v>42321</v>
      </c>
      <c r="B425">
        <v>-0.13700000000000001</v>
      </c>
      <c r="C425">
        <v>-8.3000000000000004E-2</v>
      </c>
      <c r="D425">
        <v>-1.0999999999999999E-2</v>
      </c>
      <c r="E425">
        <v>8.2000000000000003E-2</v>
      </c>
      <c r="F425">
        <v>-7.4999999999999997E-2</v>
      </c>
      <c r="G425">
        <v>-1.2999999999999999E-2</v>
      </c>
      <c r="H425">
        <v>0.22720000000000001</v>
      </c>
    </row>
    <row r="426" spans="1:8" x14ac:dyDescent="0.2">
      <c r="A426" s="1">
        <v>42324</v>
      </c>
      <c r="B426">
        <v>-0.13900000000000001</v>
      </c>
      <c r="C426">
        <v>-8.5999999999999993E-2</v>
      </c>
      <c r="D426">
        <v>-1.2999999999999999E-2</v>
      </c>
      <c r="E426">
        <v>7.6999999999999999E-2</v>
      </c>
      <c r="F426">
        <v>-6.9000000000000006E-2</v>
      </c>
      <c r="G426">
        <v>-6.7000000000000002E-3</v>
      </c>
      <c r="H426">
        <v>0.23599999999999999</v>
      </c>
    </row>
    <row r="427" spans="1:8" x14ac:dyDescent="0.2">
      <c r="A427" s="1">
        <v>42325</v>
      </c>
      <c r="B427">
        <v>-0.14399999999999999</v>
      </c>
      <c r="C427">
        <v>-9.0999999999999998E-2</v>
      </c>
      <c r="D427">
        <v>-1.4999999999999999E-2</v>
      </c>
      <c r="E427">
        <v>7.5999999999999998E-2</v>
      </c>
      <c r="F427">
        <v>-9.2999999999999999E-2</v>
      </c>
      <c r="G427">
        <v>-3.1E-2</v>
      </c>
      <c r="H427">
        <v>0.20449999999999999</v>
      </c>
    </row>
    <row r="428" spans="1:8" x14ac:dyDescent="0.2">
      <c r="A428" s="1">
        <v>42326</v>
      </c>
      <c r="B428">
        <v>-0.14599999999999999</v>
      </c>
      <c r="C428">
        <v>-9.1999999999999998E-2</v>
      </c>
      <c r="D428">
        <v>-1.4999999999999999E-2</v>
      </c>
      <c r="E428">
        <v>7.5999999999999998E-2</v>
      </c>
      <c r="F428">
        <v>-7.8E-2</v>
      </c>
      <c r="G428">
        <v>-2.23E-2</v>
      </c>
      <c r="H428">
        <v>0.21629999999999999</v>
      </c>
    </row>
    <row r="429" spans="1:8" x14ac:dyDescent="0.2">
      <c r="A429" s="1">
        <v>42327</v>
      </c>
      <c r="B429">
        <v>-0.14899999999999999</v>
      </c>
      <c r="C429">
        <v>-9.1999999999999998E-2</v>
      </c>
      <c r="D429">
        <v>-1.9E-2</v>
      </c>
      <c r="E429">
        <v>7.3999999999999996E-2</v>
      </c>
      <c r="F429">
        <v>-8.4000000000000005E-2</v>
      </c>
      <c r="G429">
        <v>-2.8000000000000001E-2</v>
      </c>
      <c r="H429">
        <v>0.2</v>
      </c>
    </row>
    <row r="430" spans="1:8" x14ac:dyDescent="0.2">
      <c r="A430" s="1">
        <v>42328</v>
      </c>
      <c r="B430">
        <v>-0.151</v>
      </c>
      <c r="C430">
        <v>-9.5000000000000001E-2</v>
      </c>
      <c r="D430">
        <v>-2.4E-2</v>
      </c>
      <c r="E430">
        <v>6.8000000000000005E-2</v>
      </c>
      <c r="F430">
        <v>-0.108</v>
      </c>
      <c r="G430">
        <v>-5.4399999999999997E-2</v>
      </c>
      <c r="H430">
        <v>0.1779</v>
      </c>
    </row>
    <row r="431" spans="1:8" x14ac:dyDescent="0.2">
      <c r="A431" s="1">
        <v>42331</v>
      </c>
      <c r="B431">
        <v>-0.155</v>
      </c>
      <c r="C431">
        <v>-9.9000000000000005E-2</v>
      </c>
      <c r="D431">
        <v>-0.03</v>
      </c>
      <c r="E431">
        <v>6.2E-2</v>
      </c>
      <c r="F431">
        <v>-0.11799999999999999</v>
      </c>
      <c r="G431">
        <v>-7.0000000000000007E-2</v>
      </c>
      <c r="H431">
        <v>0.1681</v>
      </c>
    </row>
    <row r="432" spans="1:8" x14ac:dyDescent="0.2">
      <c r="A432" s="1">
        <v>42332</v>
      </c>
      <c r="B432">
        <v>-0.157</v>
      </c>
      <c r="C432">
        <v>-0.104</v>
      </c>
      <c r="D432">
        <v>-3.3000000000000002E-2</v>
      </c>
      <c r="E432">
        <v>5.8000000000000003E-2</v>
      </c>
      <c r="F432">
        <v>-9.5000000000000001E-2</v>
      </c>
      <c r="G432">
        <v>-4.6600000000000003E-2</v>
      </c>
      <c r="H432">
        <v>0.19270000000000001</v>
      </c>
    </row>
    <row r="433" spans="1:8" x14ac:dyDescent="0.2">
      <c r="A433" s="1">
        <v>42333</v>
      </c>
      <c r="B433">
        <v>-0.156</v>
      </c>
      <c r="C433">
        <v>-0.104</v>
      </c>
      <c r="D433">
        <v>-3.1E-2</v>
      </c>
      <c r="E433">
        <v>0.06</v>
      </c>
      <c r="F433">
        <v>-0.112</v>
      </c>
      <c r="G433">
        <v>-6.1899999999999997E-2</v>
      </c>
      <c r="H433">
        <v>0.16700000000000001</v>
      </c>
    </row>
    <row r="434" spans="1:8" x14ac:dyDescent="0.2">
      <c r="A434" s="1">
        <v>42334</v>
      </c>
      <c r="B434">
        <v>-0.161</v>
      </c>
      <c r="C434">
        <v>-0.109</v>
      </c>
      <c r="D434">
        <v>-3.9E-2</v>
      </c>
      <c r="E434">
        <v>5.2999999999999999E-2</v>
      </c>
      <c r="F434">
        <v>-0.121</v>
      </c>
      <c r="G434">
        <v>-7.0999999999999994E-2</v>
      </c>
      <c r="H434">
        <v>0.16619999999999999</v>
      </c>
    </row>
    <row r="435" spans="1:8" x14ac:dyDescent="0.2">
      <c r="A435" s="1">
        <v>42335</v>
      </c>
      <c r="B435">
        <v>-0.16</v>
      </c>
      <c r="C435">
        <v>-0.113</v>
      </c>
      <c r="D435">
        <v>-0.04</v>
      </c>
      <c r="E435">
        <v>4.8000000000000001E-2</v>
      </c>
      <c r="F435">
        <v>-0.11650000000000001</v>
      </c>
      <c r="G435">
        <v>-7.0000000000000007E-2</v>
      </c>
      <c r="H435">
        <v>0.16700000000000001</v>
      </c>
    </row>
    <row r="436" spans="1:8" x14ac:dyDescent="0.2">
      <c r="A436" s="1">
        <v>42338</v>
      </c>
      <c r="B436">
        <v>-0.161</v>
      </c>
      <c r="C436">
        <v>-0.114</v>
      </c>
      <c r="D436">
        <v>-4.2999999999999997E-2</v>
      </c>
      <c r="E436">
        <v>4.8000000000000001E-2</v>
      </c>
      <c r="F436">
        <v>-0.11899999999999999</v>
      </c>
      <c r="G436">
        <v>-6.3500000000000001E-2</v>
      </c>
      <c r="H436">
        <v>0.1719</v>
      </c>
    </row>
    <row r="437" spans="1:8" x14ac:dyDescent="0.2">
      <c r="A437" s="1">
        <v>42339</v>
      </c>
      <c r="B437">
        <v>-0.161</v>
      </c>
      <c r="C437">
        <v>-0.11600000000000001</v>
      </c>
      <c r="D437">
        <v>-4.4999999999999998E-2</v>
      </c>
      <c r="E437">
        <v>4.4999999999999998E-2</v>
      </c>
      <c r="F437">
        <v>-0.13500000000000001</v>
      </c>
      <c r="G437">
        <v>-8.3000000000000004E-2</v>
      </c>
      <c r="H437">
        <v>0.14699999999999999</v>
      </c>
    </row>
    <row r="438" spans="1:8" x14ac:dyDescent="0.2">
      <c r="A438" s="1">
        <v>42340</v>
      </c>
      <c r="B438">
        <v>-0.16400000000000001</v>
      </c>
      <c r="C438">
        <v>-0.11799999999999999</v>
      </c>
      <c r="D438">
        <v>-4.8000000000000001E-2</v>
      </c>
      <c r="E438">
        <v>4.2999999999999997E-2</v>
      </c>
      <c r="F438">
        <v>-0.13300000000000001</v>
      </c>
      <c r="G438">
        <v>-9.1700000000000004E-2</v>
      </c>
      <c r="H438">
        <v>0.1431</v>
      </c>
    </row>
    <row r="439" spans="1:8" x14ac:dyDescent="0.2">
      <c r="A439" s="1">
        <v>42341</v>
      </c>
      <c r="B439">
        <v>-0.17100000000000001</v>
      </c>
      <c r="C439">
        <v>-0.124</v>
      </c>
      <c r="D439">
        <v>-5.0999999999999997E-2</v>
      </c>
      <c r="E439">
        <v>3.9E-2</v>
      </c>
      <c r="F439">
        <v>-1.4E-2</v>
      </c>
      <c r="G439">
        <v>4.1000000000000002E-2</v>
      </c>
      <c r="H439">
        <v>0.33460000000000001</v>
      </c>
    </row>
    <row r="440" spans="1:8" x14ac:dyDescent="0.2">
      <c r="A440" s="1">
        <v>42342</v>
      </c>
      <c r="B440">
        <v>-0.17100000000000001</v>
      </c>
      <c r="C440">
        <v>-0.113</v>
      </c>
      <c r="D440">
        <v>-0.03</v>
      </c>
      <c r="E440">
        <v>6.8000000000000005E-2</v>
      </c>
      <c r="F440">
        <v>-2.9000000000000001E-2</v>
      </c>
      <c r="G440">
        <v>4.0800000000000003E-2</v>
      </c>
      <c r="H440">
        <v>0.30630000000000002</v>
      </c>
    </row>
    <row r="441" spans="1:8" x14ac:dyDescent="0.2">
      <c r="A441" s="1">
        <v>42345</v>
      </c>
      <c r="B441">
        <v>-0.17499999999999999</v>
      </c>
      <c r="C441">
        <v>-0.113</v>
      </c>
      <c r="D441">
        <v>-3.1E-2</v>
      </c>
      <c r="E441">
        <v>6.6000000000000003E-2</v>
      </c>
      <c r="F441">
        <v>-4.2999999999999997E-2</v>
      </c>
      <c r="G441">
        <v>2.1100000000000001E-2</v>
      </c>
      <c r="H441">
        <v>0.25769999999999998</v>
      </c>
    </row>
    <row r="442" spans="1:8" x14ac:dyDescent="0.2">
      <c r="A442" s="1">
        <v>42346</v>
      </c>
      <c r="B442">
        <v>-0.17799999999999999</v>
      </c>
      <c r="C442">
        <v>-0.11600000000000001</v>
      </c>
      <c r="D442">
        <v>-3.3000000000000002E-2</v>
      </c>
      <c r="E442">
        <v>6.7000000000000004E-2</v>
      </c>
      <c r="F442">
        <v>-4.7E-2</v>
      </c>
      <c r="G442">
        <v>0.02</v>
      </c>
      <c r="H442">
        <v>0.246</v>
      </c>
    </row>
    <row r="443" spans="1:8" x14ac:dyDescent="0.2">
      <c r="A443" s="1">
        <v>42347</v>
      </c>
      <c r="B443">
        <v>-0.18099999999999999</v>
      </c>
      <c r="C443">
        <v>-0.11899999999999999</v>
      </c>
      <c r="D443">
        <v>-3.4000000000000002E-2</v>
      </c>
      <c r="E443">
        <v>6.6000000000000003E-2</v>
      </c>
      <c r="F443">
        <v>-5.1999999999999998E-2</v>
      </c>
      <c r="G443">
        <v>1.6E-2</v>
      </c>
      <c r="H443">
        <v>0.25080000000000002</v>
      </c>
    </row>
    <row r="444" spans="1:8" x14ac:dyDescent="0.2">
      <c r="A444" s="1">
        <v>42348</v>
      </c>
      <c r="B444">
        <v>-0.186</v>
      </c>
      <c r="C444">
        <v>-0.125</v>
      </c>
      <c r="D444">
        <v>-3.5999999999999997E-2</v>
      </c>
      <c r="E444">
        <v>6.4000000000000001E-2</v>
      </c>
      <c r="F444">
        <v>-5.1999999999999998E-2</v>
      </c>
      <c r="G444">
        <v>1.1599999999999999E-2</v>
      </c>
      <c r="H444">
        <v>0.25600000000000001</v>
      </c>
    </row>
    <row r="445" spans="1:8" x14ac:dyDescent="0.2">
      <c r="A445" s="1">
        <v>42349</v>
      </c>
      <c r="B445">
        <v>-0.189</v>
      </c>
      <c r="C445">
        <v>-0.128</v>
      </c>
      <c r="D445">
        <v>-3.7999999999999999E-2</v>
      </c>
      <c r="E445">
        <v>6.3E-2</v>
      </c>
      <c r="F445">
        <v>-7.2999999999999995E-2</v>
      </c>
      <c r="G445">
        <v>-8.0000000000000002E-3</v>
      </c>
      <c r="H445">
        <v>0.22439999999999999</v>
      </c>
    </row>
    <row r="446" spans="1:8" x14ac:dyDescent="0.2">
      <c r="A446" s="1">
        <v>42352</v>
      </c>
      <c r="B446">
        <v>-0.191</v>
      </c>
      <c r="C446">
        <v>-0.129</v>
      </c>
      <c r="D446">
        <v>-3.9E-2</v>
      </c>
      <c r="E446">
        <v>0.06</v>
      </c>
      <c r="F446">
        <v>-4.7E-2</v>
      </c>
      <c r="G446">
        <v>6.4999999999999997E-3</v>
      </c>
      <c r="H446">
        <v>0.25800000000000001</v>
      </c>
    </row>
    <row r="447" spans="1:8" x14ac:dyDescent="0.2">
      <c r="A447" s="1">
        <v>42353</v>
      </c>
      <c r="B447">
        <v>-0.19400000000000001</v>
      </c>
      <c r="C447">
        <v>-0.13200000000000001</v>
      </c>
      <c r="D447">
        <v>-4.1000000000000002E-2</v>
      </c>
      <c r="E447">
        <v>0.06</v>
      </c>
      <c r="F447">
        <v>-2.9000000000000001E-2</v>
      </c>
      <c r="G447">
        <v>3.1699999999999999E-2</v>
      </c>
      <c r="H447">
        <v>0.2959</v>
      </c>
    </row>
    <row r="448" spans="1:8" x14ac:dyDescent="0.2">
      <c r="A448" s="1">
        <v>42354</v>
      </c>
      <c r="B448">
        <v>-0.19600000000000001</v>
      </c>
      <c r="C448">
        <v>-0.13300000000000001</v>
      </c>
      <c r="D448">
        <v>-4.1000000000000002E-2</v>
      </c>
      <c r="E448">
        <v>5.8999999999999997E-2</v>
      </c>
      <c r="F448">
        <v>-4.1000000000000002E-2</v>
      </c>
      <c r="G448">
        <v>4.1599999999999998E-2</v>
      </c>
      <c r="H448">
        <v>0.32379999999999998</v>
      </c>
    </row>
    <row r="449" spans="1:8" x14ac:dyDescent="0.2">
      <c r="A449" s="1">
        <v>42355</v>
      </c>
      <c r="B449">
        <v>-0.19800000000000001</v>
      </c>
      <c r="C449">
        <v>-0.13300000000000001</v>
      </c>
      <c r="D449">
        <v>-4.1000000000000002E-2</v>
      </c>
      <c r="E449">
        <v>5.8999999999999997E-2</v>
      </c>
      <c r="F449">
        <v>-0.05</v>
      </c>
      <c r="G449">
        <v>2.75E-2</v>
      </c>
      <c r="H449">
        <v>0.28499999999999998</v>
      </c>
    </row>
    <row r="450" spans="1:8" x14ac:dyDescent="0.2">
      <c r="A450" s="1">
        <v>42356</v>
      </c>
      <c r="B450">
        <v>-0.19900000000000001</v>
      </c>
      <c r="C450">
        <v>-0.13100000000000001</v>
      </c>
      <c r="D450">
        <v>-4.1000000000000002E-2</v>
      </c>
      <c r="E450">
        <v>5.8000000000000003E-2</v>
      </c>
      <c r="F450">
        <v>-5.3999999999999999E-2</v>
      </c>
      <c r="G450">
        <v>1.6E-2</v>
      </c>
      <c r="H450">
        <v>0.26400000000000001</v>
      </c>
    </row>
    <row r="451" spans="1:8" x14ac:dyDescent="0.2">
      <c r="A451" s="1">
        <v>42359</v>
      </c>
      <c r="B451">
        <v>-0.2</v>
      </c>
      <c r="C451">
        <v>-0.13</v>
      </c>
      <c r="D451">
        <v>-4.1000000000000002E-2</v>
      </c>
      <c r="E451">
        <v>6.0999999999999999E-2</v>
      </c>
      <c r="F451">
        <v>-4.2999999999999997E-2</v>
      </c>
      <c r="G451">
        <v>2.9700000000000001E-2</v>
      </c>
      <c r="H451">
        <v>0.27779999999999999</v>
      </c>
    </row>
    <row r="452" spans="1:8" x14ac:dyDescent="0.2">
      <c r="A452" s="1">
        <v>42360</v>
      </c>
      <c r="B452">
        <v>-0.20100000000000001</v>
      </c>
      <c r="C452">
        <v>-0.13100000000000001</v>
      </c>
      <c r="D452">
        <v>-4.1000000000000002E-2</v>
      </c>
      <c r="E452">
        <v>0.06</v>
      </c>
      <c r="F452">
        <v>-2.9000000000000001E-2</v>
      </c>
      <c r="G452">
        <v>5.45E-2</v>
      </c>
      <c r="H452">
        <v>0.31919999999999998</v>
      </c>
    </row>
    <row r="453" spans="1:8" x14ac:dyDescent="0.2">
      <c r="A453" s="1">
        <v>42361</v>
      </c>
      <c r="B453">
        <v>-0.20100000000000001</v>
      </c>
      <c r="C453">
        <v>-0.13100000000000001</v>
      </c>
      <c r="D453">
        <v>-4.1000000000000002E-2</v>
      </c>
      <c r="E453">
        <v>6.0999999999999999E-2</v>
      </c>
      <c r="F453">
        <v>-2.5999999999999999E-2</v>
      </c>
      <c r="G453">
        <v>6.3299999999999995E-2</v>
      </c>
      <c r="H453">
        <v>0.34300000000000003</v>
      </c>
    </row>
    <row r="454" spans="1:8" x14ac:dyDescent="0.2">
      <c r="A454" s="1">
        <v>42362</v>
      </c>
      <c r="B454">
        <v>-0.20100000000000001</v>
      </c>
      <c r="C454">
        <v>-0.13100000000000001</v>
      </c>
      <c r="D454">
        <v>-0.04</v>
      </c>
      <c r="E454">
        <v>0.06</v>
      </c>
      <c r="F454">
        <v>-2.5999999999999999E-2</v>
      </c>
      <c r="G454">
        <v>7.1199999999999999E-2</v>
      </c>
      <c r="H454">
        <v>0.33900000000000002</v>
      </c>
    </row>
    <row r="455" spans="1:8" x14ac:dyDescent="0.2">
      <c r="A455" s="1">
        <v>42363</v>
      </c>
      <c r="G455">
        <v>6.6000000000000003E-2</v>
      </c>
      <c r="H455">
        <v>0.34449999999999997</v>
      </c>
    </row>
    <row r="456" spans="1:8" x14ac:dyDescent="0.2">
      <c r="A456" s="1">
        <v>42366</v>
      </c>
      <c r="B456">
        <v>-0.19900000000000001</v>
      </c>
      <c r="C456">
        <v>-0.13100000000000001</v>
      </c>
      <c r="D456">
        <v>-0.04</v>
      </c>
      <c r="E456">
        <v>0.06</v>
      </c>
      <c r="F456">
        <v>-2.3E-2</v>
      </c>
      <c r="G456">
        <v>6.08E-2</v>
      </c>
      <c r="H456">
        <v>0.3155</v>
      </c>
    </row>
    <row r="457" spans="1:8" x14ac:dyDescent="0.2">
      <c r="A457" s="1">
        <v>42367</v>
      </c>
      <c r="B457">
        <v>-0.20200000000000001</v>
      </c>
      <c r="C457">
        <v>-0.13200000000000001</v>
      </c>
      <c r="D457">
        <v>-4.2000000000000003E-2</v>
      </c>
      <c r="E457">
        <v>5.8000000000000003E-2</v>
      </c>
      <c r="F457">
        <v>-2.8000000000000001E-2</v>
      </c>
      <c r="G457">
        <v>6.3200000000000006E-2</v>
      </c>
      <c r="H457">
        <v>0.34200000000000003</v>
      </c>
    </row>
    <row r="458" spans="1:8" x14ac:dyDescent="0.2">
      <c r="A458" s="1">
        <v>42368</v>
      </c>
      <c r="B458">
        <v>-0.20599999999999999</v>
      </c>
      <c r="C458">
        <v>-0.13200000000000001</v>
      </c>
      <c r="D458">
        <v>-4.1000000000000002E-2</v>
      </c>
      <c r="E458">
        <v>5.8999999999999997E-2</v>
      </c>
      <c r="F458">
        <v>-3.6999999999999998E-2</v>
      </c>
      <c r="G458">
        <v>5.8500000000000003E-2</v>
      </c>
      <c r="H458">
        <v>0.33100000000000002</v>
      </c>
    </row>
    <row r="459" spans="1:8" x14ac:dyDescent="0.2">
      <c r="A459" s="1">
        <v>42369</v>
      </c>
      <c r="B459">
        <v>-0.20499999999999999</v>
      </c>
      <c r="C459">
        <v>-0.13100000000000001</v>
      </c>
      <c r="D459">
        <v>-0.04</v>
      </c>
      <c r="E459">
        <v>0.06</v>
      </c>
      <c r="F459">
        <v>-3.5000000000000003E-2</v>
      </c>
      <c r="G459">
        <v>6.25E-2</v>
      </c>
      <c r="H459">
        <v>0.33179999999999998</v>
      </c>
    </row>
    <row r="460" spans="1:8" x14ac:dyDescent="0.2">
      <c r="A460" s="1">
        <v>42370</v>
      </c>
      <c r="G460">
        <v>6.3500000000000001E-2</v>
      </c>
      <c r="H460">
        <v>0.33100000000000002</v>
      </c>
    </row>
    <row r="461" spans="1:8" x14ac:dyDescent="0.2">
      <c r="A461" s="1">
        <v>42373</v>
      </c>
      <c r="B461">
        <v>-0.21</v>
      </c>
      <c r="C461">
        <v>-0.13200000000000001</v>
      </c>
      <c r="D461">
        <v>-4.1000000000000002E-2</v>
      </c>
      <c r="E461">
        <v>5.8000000000000003E-2</v>
      </c>
      <c r="F461">
        <v>-4.2000000000000003E-2</v>
      </c>
      <c r="G461">
        <v>4.0399999999999998E-2</v>
      </c>
      <c r="H461">
        <v>0.309</v>
      </c>
    </row>
    <row r="462" spans="1:8" x14ac:dyDescent="0.2">
      <c r="A462" s="1">
        <v>42374</v>
      </c>
      <c r="B462">
        <v>-0.21099999999999999</v>
      </c>
      <c r="C462">
        <v>-0.13300000000000001</v>
      </c>
      <c r="D462">
        <v>-4.1000000000000002E-2</v>
      </c>
      <c r="E462">
        <v>5.8999999999999997E-2</v>
      </c>
      <c r="F462">
        <v>-7.0999999999999994E-2</v>
      </c>
      <c r="G462">
        <v>1.4E-2</v>
      </c>
      <c r="H462">
        <v>0.26910000000000001</v>
      </c>
    </row>
    <row r="463" spans="1:8" x14ac:dyDescent="0.2">
      <c r="A463" s="1">
        <v>42375</v>
      </c>
      <c r="B463">
        <v>-0.214</v>
      </c>
      <c r="C463">
        <v>-0.13600000000000001</v>
      </c>
      <c r="D463">
        <v>-4.3999999999999997E-2</v>
      </c>
      <c r="E463">
        <v>5.6000000000000001E-2</v>
      </c>
      <c r="F463">
        <v>-7.9000000000000001E-2</v>
      </c>
      <c r="G463">
        <v>-5.0000000000000001E-3</v>
      </c>
      <c r="H463">
        <v>0.23949999999999999</v>
      </c>
    </row>
    <row r="464" spans="1:8" x14ac:dyDescent="0.2">
      <c r="A464" s="1">
        <v>42376</v>
      </c>
      <c r="B464">
        <v>-0.218</v>
      </c>
      <c r="C464">
        <v>-0.14199999999999999</v>
      </c>
      <c r="D464">
        <v>-0.05</v>
      </c>
      <c r="E464">
        <v>5.0999999999999997E-2</v>
      </c>
      <c r="F464">
        <v>-7.5999999999999998E-2</v>
      </c>
      <c r="G464">
        <v>5.4999999999999997E-3</v>
      </c>
      <c r="H464">
        <v>0.246</v>
      </c>
    </row>
    <row r="465" spans="1:8" x14ac:dyDescent="0.2">
      <c r="A465" s="1">
        <v>42377</v>
      </c>
      <c r="B465">
        <v>-0.218</v>
      </c>
      <c r="C465">
        <v>-0.14299999999999999</v>
      </c>
      <c r="D465">
        <v>-5.0999999999999997E-2</v>
      </c>
      <c r="E465">
        <v>5.0999999999999997E-2</v>
      </c>
      <c r="F465">
        <v>-7.5999999999999998E-2</v>
      </c>
      <c r="G465">
        <v>-5.4999999999999997E-3</v>
      </c>
      <c r="H465">
        <v>0.2432</v>
      </c>
    </row>
    <row r="466" spans="1:8" x14ac:dyDescent="0.2">
      <c r="A466" s="1">
        <v>42380</v>
      </c>
      <c r="B466">
        <v>-0.219</v>
      </c>
      <c r="C466">
        <v>-0.14299999999999999</v>
      </c>
      <c r="D466">
        <v>-5.1999999999999998E-2</v>
      </c>
      <c r="E466">
        <v>0.05</v>
      </c>
      <c r="F466">
        <v>-7.0000000000000007E-2</v>
      </c>
      <c r="G466">
        <v>-3.0000000000000001E-3</v>
      </c>
      <c r="H466">
        <v>0.254</v>
      </c>
    </row>
    <row r="467" spans="1:8" x14ac:dyDescent="0.2">
      <c r="A467" s="1">
        <v>42381</v>
      </c>
      <c r="B467">
        <v>-0.22</v>
      </c>
      <c r="C467">
        <v>-0.14399999999999999</v>
      </c>
      <c r="D467">
        <v>-5.2999999999999999E-2</v>
      </c>
      <c r="E467">
        <v>4.8000000000000001E-2</v>
      </c>
      <c r="F467">
        <v>-8.3000000000000004E-2</v>
      </c>
      <c r="G467">
        <v>-8.5000000000000006E-3</v>
      </c>
      <c r="H467">
        <v>0.24299999999999999</v>
      </c>
    </row>
    <row r="468" spans="1:8" x14ac:dyDescent="0.2">
      <c r="A468" s="1">
        <v>42382</v>
      </c>
      <c r="B468">
        <v>-0.22</v>
      </c>
      <c r="C468">
        <v>-0.14399999999999999</v>
      </c>
      <c r="D468">
        <v>-5.3999999999999999E-2</v>
      </c>
      <c r="E468">
        <v>4.9000000000000002E-2</v>
      </c>
      <c r="F468">
        <v>-8.3500000000000005E-2</v>
      </c>
      <c r="G468">
        <v>-1.0999999999999999E-2</v>
      </c>
      <c r="H468">
        <v>0.22450000000000001</v>
      </c>
    </row>
    <row r="469" spans="1:8" x14ac:dyDescent="0.2">
      <c r="A469" s="1">
        <v>42383</v>
      </c>
      <c r="B469">
        <v>-0.221</v>
      </c>
      <c r="C469">
        <v>-0.14299999999999999</v>
      </c>
      <c r="D469">
        <v>-5.2999999999999999E-2</v>
      </c>
      <c r="E469">
        <v>4.8000000000000001E-2</v>
      </c>
      <c r="F469">
        <v>-7.9000000000000001E-2</v>
      </c>
      <c r="G469">
        <v>-1.4E-2</v>
      </c>
      <c r="H469">
        <v>0.23530000000000001</v>
      </c>
    </row>
    <row r="470" spans="1:8" x14ac:dyDescent="0.2">
      <c r="A470" s="1">
        <v>42384</v>
      </c>
      <c r="B470">
        <v>-0.221</v>
      </c>
      <c r="C470">
        <v>-0.14199999999999999</v>
      </c>
      <c r="D470">
        <v>-5.3999999999999999E-2</v>
      </c>
      <c r="E470">
        <v>4.9000000000000002E-2</v>
      </c>
      <c r="F470">
        <v>-8.5999999999999993E-2</v>
      </c>
      <c r="G470">
        <v>-2.3E-2</v>
      </c>
      <c r="H470">
        <v>0.22470000000000001</v>
      </c>
    </row>
    <row r="471" spans="1:8" x14ac:dyDescent="0.2">
      <c r="A471" s="1">
        <v>42387</v>
      </c>
      <c r="B471">
        <v>-0.222</v>
      </c>
      <c r="C471">
        <v>-0.14199999999999999</v>
      </c>
      <c r="D471">
        <v>-5.3999999999999999E-2</v>
      </c>
      <c r="E471">
        <v>4.9000000000000002E-2</v>
      </c>
      <c r="F471">
        <v>-8.1000000000000003E-2</v>
      </c>
      <c r="G471">
        <v>-1.8800000000000001E-2</v>
      </c>
      <c r="H471">
        <v>0.215</v>
      </c>
    </row>
    <row r="472" spans="1:8" x14ac:dyDescent="0.2">
      <c r="A472" s="1">
        <v>42388</v>
      </c>
      <c r="B472">
        <v>-0.222</v>
      </c>
      <c r="C472">
        <v>-0.14299999999999999</v>
      </c>
      <c r="D472">
        <v>-5.6000000000000001E-2</v>
      </c>
      <c r="E472">
        <v>4.8000000000000001E-2</v>
      </c>
      <c r="F472">
        <v>-8.7999999999999995E-2</v>
      </c>
      <c r="G472">
        <v>-2.5999999999999999E-2</v>
      </c>
      <c r="H472">
        <v>0.2077</v>
      </c>
    </row>
    <row r="473" spans="1:8" x14ac:dyDescent="0.2">
      <c r="A473" s="1">
        <v>42389</v>
      </c>
      <c r="B473">
        <v>-0.22500000000000001</v>
      </c>
      <c r="C473">
        <v>-0.14399999999999999</v>
      </c>
      <c r="D473">
        <v>-6.0999999999999999E-2</v>
      </c>
      <c r="E473">
        <v>4.4999999999999998E-2</v>
      </c>
      <c r="F473">
        <v>-0.10100000000000001</v>
      </c>
      <c r="G473">
        <v>-4.3200000000000002E-2</v>
      </c>
      <c r="H473">
        <v>0.1905</v>
      </c>
    </row>
    <row r="474" spans="1:8" x14ac:dyDescent="0.2">
      <c r="A474" s="1">
        <v>42390</v>
      </c>
      <c r="B474">
        <v>-0.23</v>
      </c>
      <c r="C474">
        <v>-0.14599999999999999</v>
      </c>
      <c r="D474">
        <v>-6.5000000000000002E-2</v>
      </c>
      <c r="E474">
        <v>4.2000000000000003E-2</v>
      </c>
      <c r="F474">
        <v>-0.14499999999999999</v>
      </c>
      <c r="G474">
        <v>-9.1999999999999998E-2</v>
      </c>
      <c r="H474">
        <v>0.13200000000000001</v>
      </c>
    </row>
    <row r="475" spans="1:8" x14ac:dyDescent="0.2">
      <c r="A475" s="1">
        <v>42391</v>
      </c>
      <c r="B475">
        <v>-0.23100000000000001</v>
      </c>
      <c r="C475">
        <v>-0.152</v>
      </c>
      <c r="D475">
        <v>-7.3999999999999996E-2</v>
      </c>
      <c r="E475">
        <v>3.2000000000000001E-2</v>
      </c>
      <c r="F475">
        <v>-0.13800000000000001</v>
      </c>
      <c r="G475">
        <v>-8.2000000000000003E-2</v>
      </c>
      <c r="H475">
        <v>0.14799999999999999</v>
      </c>
    </row>
    <row r="476" spans="1:8" x14ac:dyDescent="0.2">
      <c r="A476" s="1">
        <v>42394</v>
      </c>
      <c r="B476">
        <v>-0.23100000000000001</v>
      </c>
      <c r="C476">
        <v>-0.155</v>
      </c>
      <c r="D476">
        <v>-7.6999999999999999E-2</v>
      </c>
      <c r="E476">
        <v>2.8000000000000001E-2</v>
      </c>
      <c r="F476">
        <v>-0.13600000000000001</v>
      </c>
      <c r="G476">
        <v>-8.0799999999999997E-2</v>
      </c>
      <c r="H476">
        <v>0.14330000000000001</v>
      </c>
    </row>
    <row r="477" spans="1:8" x14ac:dyDescent="0.2">
      <c r="A477" s="1">
        <v>42395</v>
      </c>
      <c r="B477">
        <v>-0.23100000000000001</v>
      </c>
      <c r="C477">
        <v>-0.158</v>
      </c>
      <c r="D477">
        <v>-8.2000000000000003E-2</v>
      </c>
      <c r="E477">
        <v>2.5000000000000001E-2</v>
      </c>
      <c r="F477">
        <v>-0.14499999999999999</v>
      </c>
      <c r="G477">
        <v>-8.7999999999999995E-2</v>
      </c>
      <c r="H477">
        <v>0.1353</v>
      </c>
    </row>
    <row r="478" spans="1:8" x14ac:dyDescent="0.2">
      <c r="A478" s="1">
        <v>42396</v>
      </c>
      <c r="B478">
        <v>-0.23100000000000001</v>
      </c>
      <c r="C478">
        <v>-0.159</v>
      </c>
      <c r="D478">
        <v>-8.2000000000000003E-2</v>
      </c>
      <c r="E478">
        <v>2.1999999999999999E-2</v>
      </c>
      <c r="F478">
        <v>-0.1275</v>
      </c>
      <c r="G478">
        <v>-7.6300000000000007E-2</v>
      </c>
      <c r="H478">
        <v>0.12529999999999999</v>
      </c>
    </row>
    <row r="479" spans="1:8" x14ac:dyDescent="0.2">
      <c r="A479" s="1">
        <v>42397</v>
      </c>
      <c r="B479">
        <v>-0.22900000000000001</v>
      </c>
      <c r="C479">
        <v>-0.16</v>
      </c>
      <c r="D479">
        <v>-8.3000000000000004E-2</v>
      </c>
      <c r="E479">
        <v>2.1999999999999999E-2</v>
      </c>
      <c r="F479">
        <v>-0.13800000000000001</v>
      </c>
      <c r="G479">
        <v>-8.6400000000000005E-2</v>
      </c>
      <c r="H479">
        <v>0.1226</v>
      </c>
    </row>
    <row r="480" spans="1:8" x14ac:dyDescent="0.2">
      <c r="A480" s="1">
        <v>42398</v>
      </c>
      <c r="B480">
        <v>-0.22900000000000001</v>
      </c>
      <c r="C480">
        <v>-0.16200000000000001</v>
      </c>
      <c r="D480">
        <v>-8.8999999999999996E-2</v>
      </c>
      <c r="E480">
        <v>1.4999999999999999E-2</v>
      </c>
      <c r="F480">
        <v>-0.17299999999999999</v>
      </c>
      <c r="G480">
        <v>-0.121</v>
      </c>
      <c r="H480">
        <v>7.7499999999999999E-2</v>
      </c>
    </row>
    <row r="481" spans="1:8" x14ac:dyDescent="0.2">
      <c r="A481" s="1">
        <v>42401</v>
      </c>
      <c r="B481">
        <v>-0.23200000000000001</v>
      </c>
      <c r="C481">
        <v>-0.16200000000000001</v>
      </c>
      <c r="D481">
        <v>-9.4E-2</v>
      </c>
      <c r="E481">
        <v>0.01</v>
      </c>
      <c r="F481">
        <v>-0.17100000000000001</v>
      </c>
      <c r="G481">
        <v>-0.11600000000000001</v>
      </c>
      <c r="H481">
        <v>7.85E-2</v>
      </c>
    </row>
    <row r="482" spans="1:8" x14ac:dyDescent="0.2">
      <c r="A482" s="1">
        <v>42402</v>
      </c>
      <c r="B482">
        <v>-0.23100000000000001</v>
      </c>
      <c r="C482">
        <v>-0.161</v>
      </c>
      <c r="D482">
        <v>-9.4E-2</v>
      </c>
      <c r="E482">
        <v>8.9999999999999993E-3</v>
      </c>
      <c r="F482">
        <v>-0.184</v>
      </c>
      <c r="G482">
        <v>-0.1356</v>
      </c>
      <c r="H482">
        <v>5.3999999999999999E-2</v>
      </c>
    </row>
    <row r="483" spans="1:8" x14ac:dyDescent="0.2">
      <c r="A483" s="1">
        <v>42403</v>
      </c>
      <c r="B483">
        <v>-0.23200000000000001</v>
      </c>
      <c r="C483">
        <v>-0.16200000000000001</v>
      </c>
      <c r="D483">
        <v>-9.6000000000000002E-2</v>
      </c>
      <c r="E483">
        <v>8.0000000000000002E-3</v>
      </c>
      <c r="F483">
        <v>-0.19800000000000001</v>
      </c>
      <c r="G483">
        <v>-0.1545</v>
      </c>
      <c r="H483">
        <v>4.6600000000000003E-2</v>
      </c>
    </row>
    <row r="484" spans="1:8" x14ac:dyDescent="0.2">
      <c r="A484" s="1">
        <v>42404</v>
      </c>
      <c r="B484">
        <v>-0.23400000000000001</v>
      </c>
      <c r="C484">
        <v>-0.16600000000000001</v>
      </c>
      <c r="D484">
        <v>-0.10199999999999999</v>
      </c>
      <c r="E484">
        <v>2E-3</v>
      </c>
      <c r="F484">
        <v>-0.184</v>
      </c>
      <c r="G484">
        <v>-0.13500000000000001</v>
      </c>
      <c r="H484">
        <v>5.5E-2</v>
      </c>
    </row>
    <row r="485" spans="1:8" x14ac:dyDescent="0.2">
      <c r="A485" s="1">
        <v>42405</v>
      </c>
      <c r="B485">
        <v>-0.23400000000000001</v>
      </c>
      <c r="C485">
        <v>-0.16700000000000001</v>
      </c>
      <c r="D485">
        <v>-0.104</v>
      </c>
      <c r="E485">
        <v>-2E-3</v>
      </c>
      <c r="F485">
        <v>-0.19600000000000001</v>
      </c>
      <c r="G485">
        <v>-0.13650000000000001</v>
      </c>
      <c r="H485">
        <v>5.5800000000000002E-2</v>
      </c>
    </row>
    <row r="486" spans="1:8" x14ac:dyDescent="0.2">
      <c r="A486" s="1">
        <v>42408</v>
      </c>
      <c r="B486">
        <v>-0.23499999999999999</v>
      </c>
      <c r="C486">
        <v>-0.16900000000000001</v>
      </c>
      <c r="D486">
        <v>-0.107</v>
      </c>
      <c r="E486">
        <v>-5.0000000000000001E-3</v>
      </c>
      <c r="F486">
        <v>-0.16200000000000001</v>
      </c>
      <c r="G486">
        <v>-0.1305</v>
      </c>
      <c r="H486">
        <v>4.4299999999999999E-2</v>
      </c>
    </row>
    <row r="487" spans="1:8" x14ac:dyDescent="0.2">
      <c r="A487" s="1">
        <v>42409</v>
      </c>
      <c r="B487">
        <v>-0.23699999999999999</v>
      </c>
      <c r="C487">
        <v>-0.17100000000000001</v>
      </c>
      <c r="D487">
        <v>-0.109</v>
      </c>
      <c r="E487">
        <v>-4.0000000000000001E-3</v>
      </c>
      <c r="F487">
        <v>-0.16400000000000001</v>
      </c>
      <c r="G487">
        <v>-0.1255</v>
      </c>
      <c r="H487">
        <v>5.9499999999999997E-2</v>
      </c>
    </row>
    <row r="488" spans="1:8" x14ac:dyDescent="0.2">
      <c r="A488" s="1">
        <v>42410</v>
      </c>
      <c r="B488">
        <v>-0.23799999999999999</v>
      </c>
      <c r="C488">
        <v>-0.17499999999999999</v>
      </c>
      <c r="D488">
        <v>-0.111</v>
      </c>
      <c r="E488">
        <v>-1E-3</v>
      </c>
      <c r="F488">
        <v>-0.16900000000000001</v>
      </c>
      <c r="G488">
        <v>-0.13</v>
      </c>
      <c r="H488">
        <v>5.0099999999999999E-2</v>
      </c>
    </row>
    <row r="489" spans="1:8" x14ac:dyDescent="0.2">
      <c r="A489" s="1">
        <v>42411</v>
      </c>
      <c r="B489">
        <v>-0.23899999999999999</v>
      </c>
      <c r="C489">
        <v>-0.17899999999999999</v>
      </c>
      <c r="D489">
        <v>-0.112</v>
      </c>
      <c r="E489">
        <v>-6.0000000000000001E-3</v>
      </c>
      <c r="F489">
        <v>-0.17</v>
      </c>
      <c r="G489">
        <v>-0.1341</v>
      </c>
      <c r="H489">
        <v>5.5500000000000001E-2</v>
      </c>
    </row>
    <row r="490" spans="1:8" x14ac:dyDescent="0.2">
      <c r="A490" s="1">
        <v>42412</v>
      </c>
      <c r="B490">
        <v>-0.24</v>
      </c>
      <c r="C490">
        <v>-0.183</v>
      </c>
      <c r="D490">
        <v>-0.11600000000000001</v>
      </c>
      <c r="E490">
        <v>-8.9999999999999993E-3</v>
      </c>
      <c r="F490">
        <v>-0.14499999999999999</v>
      </c>
      <c r="G490">
        <v>-0.10100000000000001</v>
      </c>
      <c r="H490">
        <v>8.7499999999999994E-2</v>
      </c>
    </row>
    <row r="491" spans="1:8" x14ac:dyDescent="0.2">
      <c r="A491" s="1">
        <v>42415</v>
      </c>
      <c r="B491">
        <v>-0.24099999999999999</v>
      </c>
      <c r="C491">
        <v>-0.183</v>
      </c>
      <c r="D491">
        <v>-0.11600000000000001</v>
      </c>
      <c r="E491">
        <v>-8.0000000000000002E-3</v>
      </c>
      <c r="F491">
        <v>-0.154</v>
      </c>
      <c r="G491">
        <v>-0.1105</v>
      </c>
      <c r="H491">
        <v>6.0499999999999998E-2</v>
      </c>
    </row>
    <row r="492" spans="1:8" x14ac:dyDescent="0.2">
      <c r="A492" s="1">
        <v>42416</v>
      </c>
      <c r="B492">
        <v>-0.245</v>
      </c>
      <c r="C492">
        <v>-0.187</v>
      </c>
      <c r="D492">
        <v>-0.12</v>
      </c>
      <c r="E492">
        <v>-1.2E-2</v>
      </c>
      <c r="F492">
        <v>-0.16</v>
      </c>
      <c r="G492">
        <v>-0.112</v>
      </c>
      <c r="H492">
        <v>6.5500000000000003E-2</v>
      </c>
    </row>
    <row r="493" spans="1:8" x14ac:dyDescent="0.2">
      <c r="A493" s="1">
        <v>42417</v>
      </c>
      <c r="B493">
        <v>-0.249</v>
      </c>
      <c r="C493">
        <v>-0.189</v>
      </c>
      <c r="D493">
        <v>-0.121</v>
      </c>
      <c r="E493">
        <v>-1.0999999999999999E-2</v>
      </c>
      <c r="F493">
        <v>-0.155</v>
      </c>
      <c r="G493">
        <v>-0.11</v>
      </c>
      <c r="H493">
        <v>6.6500000000000004E-2</v>
      </c>
    </row>
    <row r="494" spans="1:8" x14ac:dyDescent="0.2">
      <c r="A494" s="1">
        <v>42418</v>
      </c>
      <c r="B494">
        <v>-0.253</v>
      </c>
      <c r="C494">
        <v>-0.19500000000000001</v>
      </c>
      <c r="D494">
        <v>-0.124</v>
      </c>
      <c r="E494">
        <v>-1.4E-2</v>
      </c>
      <c r="F494">
        <v>-0.17499999999999999</v>
      </c>
      <c r="G494">
        <v>-0.12379999999999999</v>
      </c>
      <c r="H494">
        <v>3.7999999999999999E-2</v>
      </c>
    </row>
    <row r="495" spans="1:8" x14ac:dyDescent="0.2">
      <c r="A495" s="1">
        <v>42419</v>
      </c>
      <c r="B495">
        <v>-0.255</v>
      </c>
      <c r="C495">
        <v>-0.19800000000000001</v>
      </c>
      <c r="D495">
        <v>-0.125</v>
      </c>
      <c r="E495">
        <v>-1.7000000000000001E-2</v>
      </c>
      <c r="F495">
        <v>-0.17399999999999999</v>
      </c>
      <c r="G495">
        <v>-0.12239999999999999</v>
      </c>
      <c r="H495">
        <v>5.0999999999999997E-2</v>
      </c>
    </row>
    <row r="496" spans="1:8" x14ac:dyDescent="0.2">
      <c r="A496" s="1">
        <v>42422</v>
      </c>
      <c r="B496">
        <v>-0.25800000000000001</v>
      </c>
      <c r="C496">
        <v>-0.19900000000000001</v>
      </c>
      <c r="D496">
        <v>-0.126</v>
      </c>
      <c r="E496">
        <v>-1.7999999999999999E-2</v>
      </c>
      <c r="F496">
        <v>-0.17699999999999999</v>
      </c>
      <c r="G496">
        <v>-0.13500000000000001</v>
      </c>
      <c r="H496">
        <v>3.6999999999999998E-2</v>
      </c>
    </row>
    <row r="497" spans="1:8" x14ac:dyDescent="0.2">
      <c r="A497" s="1">
        <v>42423</v>
      </c>
      <c r="B497">
        <v>-0.26100000000000001</v>
      </c>
      <c r="C497">
        <v>-0.2</v>
      </c>
      <c r="D497">
        <v>-0.125</v>
      </c>
      <c r="E497">
        <v>-1.6E-2</v>
      </c>
      <c r="F497">
        <v>-0.17630000000000001</v>
      </c>
      <c r="G497">
        <v>-0.13300000000000001</v>
      </c>
      <c r="H497">
        <v>3.15E-2</v>
      </c>
    </row>
    <row r="498" spans="1:8" x14ac:dyDescent="0.2">
      <c r="A498" s="1">
        <v>42424</v>
      </c>
      <c r="B498">
        <v>-0.26200000000000001</v>
      </c>
      <c r="C498">
        <v>-0.20100000000000001</v>
      </c>
      <c r="D498">
        <v>-0.128</v>
      </c>
      <c r="E498">
        <v>-1.4999999999999999E-2</v>
      </c>
      <c r="F498">
        <v>-0.1638</v>
      </c>
      <c r="G498">
        <v>-0.12429999999999999</v>
      </c>
      <c r="H498">
        <v>4.0500000000000001E-2</v>
      </c>
    </row>
    <row r="499" spans="1:8" x14ac:dyDescent="0.2">
      <c r="A499" s="1">
        <v>42425</v>
      </c>
      <c r="B499">
        <v>-0.26200000000000001</v>
      </c>
      <c r="C499">
        <v>-0.20100000000000001</v>
      </c>
      <c r="D499">
        <v>-0.128</v>
      </c>
      <c r="E499">
        <v>-1.4999999999999999E-2</v>
      </c>
      <c r="F499">
        <v>-0.17899999999999999</v>
      </c>
      <c r="G499">
        <v>-0.14119999999999999</v>
      </c>
      <c r="H499">
        <v>1.72E-2</v>
      </c>
    </row>
    <row r="500" spans="1:8" x14ac:dyDescent="0.2">
      <c r="A500" s="1">
        <v>42426</v>
      </c>
      <c r="B500">
        <v>-0.26400000000000001</v>
      </c>
      <c r="C500">
        <v>-0.20200000000000001</v>
      </c>
      <c r="D500">
        <v>-0.129</v>
      </c>
      <c r="E500">
        <v>-1.7000000000000001E-2</v>
      </c>
      <c r="F500">
        <v>-0.19</v>
      </c>
      <c r="G500">
        <v>-0.15</v>
      </c>
      <c r="H500">
        <v>8.5000000000000006E-3</v>
      </c>
    </row>
    <row r="501" spans="1:8" x14ac:dyDescent="0.2">
      <c r="A501" s="1">
        <v>42429</v>
      </c>
      <c r="B501">
        <v>-0.26500000000000001</v>
      </c>
      <c r="C501">
        <v>-0.20499999999999999</v>
      </c>
      <c r="D501">
        <v>-0.13400000000000001</v>
      </c>
      <c r="E501">
        <v>-2.4E-2</v>
      </c>
      <c r="F501">
        <v>-0.216</v>
      </c>
      <c r="G501">
        <v>-0.18459999999999999</v>
      </c>
      <c r="H501">
        <v>-3.2500000000000001E-2</v>
      </c>
    </row>
    <row r="502" spans="1:8" x14ac:dyDescent="0.2">
      <c r="A502" s="1">
        <v>42430</v>
      </c>
      <c r="B502">
        <v>-0.27</v>
      </c>
      <c r="C502">
        <v>-0.20699999999999999</v>
      </c>
      <c r="D502">
        <v>-0.13500000000000001</v>
      </c>
      <c r="E502">
        <v>-2.5999999999999999E-2</v>
      </c>
      <c r="F502">
        <v>-0.20499999999999999</v>
      </c>
      <c r="G502">
        <v>-0.17519999999999999</v>
      </c>
      <c r="H502">
        <v>-1.6500000000000001E-2</v>
      </c>
    </row>
    <row r="503" spans="1:8" x14ac:dyDescent="0.2">
      <c r="A503" s="1">
        <v>42431</v>
      </c>
      <c r="B503">
        <v>-0.27300000000000002</v>
      </c>
      <c r="C503">
        <v>-0.20799999999999999</v>
      </c>
      <c r="D503">
        <v>-0.13400000000000001</v>
      </c>
      <c r="E503">
        <v>-2.4E-2</v>
      </c>
      <c r="F503">
        <v>-0.19700000000000001</v>
      </c>
      <c r="G503">
        <v>-0.16500000000000001</v>
      </c>
      <c r="H503">
        <v>2E-3</v>
      </c>
    </row>
    <row r="504" spans="1:8" x14ac:dyDescent="0.2">
      <c r="A504" s="1">
        <v>42432</v>
      </c>
      <c r="B504">
        <v>-0.27600000000000002</v>
      </c>
      <c r="C504">
        <v>-0.21299999999999999</v>
      </c>
      <c r="D504">
        <v>-0.13500000000000001</v>
      </c>
      <c r="E504">
        <v>-2.5000000000000001E-2</v>
      </c>
      <c r="F504">
        <v>-0.222</v>
      </c>
      <c r="G504">
        <v>-0.191</v>
      </c>
      <c r="H504">
        <v>-3.15E-2</v>
      </c>
    </row>
    <row r="505" spans="1:8" x14ac:dyDescent="0.2">
      <c r="A505" s="1">
        <v>42433</v>
      </c>
      <c r="B505">
        <v>-0.28100000000000003</v>
      </c>
      <c r="C505">
        <v>-0.215</v>
      </c>
      <c r="D505">
        <v>-0.13600000000000001</v>
      </c>
      <c r="E505">
        <v>-2.8000000000000001E-2</v>
      </c>
      <c r="F505">
        <v>-0.183</v>
      </c>
      <c r="G505">
        <v>-0.1578</v>
      </c>
      <c r="H505">
        <v>8.0000000000000002E-3</v>
      </c>
    </row>
    <row r="506" spans="1:8" x14ac:dyDescent="0.2">
      <c r="A506" s="1">
        <v>42436</v>
      </c>
      <c r="B506">
        <v>-0.28499999999999998</v>
      </c>
      <c r="C506">
        <v>-0.216</v>
      </c>
      <c r="D506">
        <v>-0.13600000000000001</v>
      </c>
      <c r="E506">
        <v>-2.4E-2</v>
      </c>
      <c r="F506">
        <v>-0.19800000000000001</v>
      </c>
      <c r="G506">
        <v>-0.158</v>
      </c>
      <c r="H506">
        <v>-3.0000000000000001E-3</v>
      </c>
    </row>
    <row r="507" spans="1:8" x14ac:dyDescent="0.2">
      <c r="A507" s="1">
        <v>42437</v>
      </c>
      <c r="B507">
        <v>-0.28699999999999998</v>
      </c>
      <c r="C507">
        <v>-0.221</v>
      </c>
      <c r="D507">
        <v>-0.13800000000000001</v>
      </c>
      <c r="E507">
        <v>-2.5000000000000001E-2</v>
      </c>
      <c r="F507">
        <v>-0.2</v>
      </c>
      <c r="G507">
        <v>-0.17100000000000001</v>
      </c>
      <c r="H507">
        <v>2.7000000000000001E-3</v>
      </c>
    </row>
    <row r="508" spans="1:8" x14ac:dyDescent="0.2">
      <c r="A508" s="1">
        <v>42438</v>
      </c>
      <c r="B508">
        <v>-0.29099999999999998</v>
      </c>
      <c r="C508">
        <v>-0.224</v>
      </c>
      <c r="D508">
        <v>-0.13900000000000001</v>
      </c>
      <c r="E508">
        <v>-2.3E-2</v>
      </c>
      <c r="F508">
        <v>-0.18</v>
      </c>
      <c r="G508">
        <v>-0.1447</v>
      </c>
      <c r="H508">
        <v>3.2000000000000001E-2</v>
      </c>
    </row>
    <row r="509" spans="1:8" x14ac:dyDescent="0.2">
      <c r="A509" s="1">
        <v>42439</v>
      </c>
      <c r="B509">
        <v>-0.29499999999999998</v>
      </c>
      <c r="C509">
        <v>-0.22900000000000001</v>
      </c>
      <c r="D509">
        <v>-0.14099999999999999</v>
      </c>
      <c r="E509">
        <v>-2.5000000000000001E-2</v>
      </c>
      <c r="F509">
        <v>-0.13</v>
      </c>
      <c r="G509">
        <v>-8.8499999999999995E-2</v>
      </c>
      <c r="H509">
        <v>7.0000000000000007E-2</v>
      </c>
    </row>
    <row r="510" spans="1:8" x14ac:dyDescent="0.2">
      <c r="A510" s="1">
        <v>42440</v>
      </c>
      <c r="B510">
        <v>-0.30099999999999999</v>
      </c>
      <c r="C510">
        <v>-0.22500000000000001</v>
      </c>
      <c r="D510">
        <v>-0.13100000000000001</v>
      </c>
      <c r="E510">
        <v>-8.9999999999999993E-3</v>
      </c>
      <c r="F510">
        <v>-0.14299999999999999</v>
      </c>
      <c r="G510">
        <v>-0.1</v>
      </c>
      <c r="H510">
        <v>6.4199999999999993E-2</v>
      </c>
    </row>
    <row r="511" spans="1:8" x14ac:dyDescent="0.2">
      <c r="A511" s="1">
        <v>42443</v>
      </c>
      <c r="B511">
        <v>-0.311</v>
      </c>
      <c r="C511">
        <v>-0.22600000000000001</v>
      </c>
      <c r="D511">
        <v>-0.13100000000000001</v>
      </c>
      <c r="E511">
        <v>-8.0000000000000002E-3</v>
      </c>
      <c r="F511">
        <v>-0.13400000000000001</v>
      </c>
      <c r="G511">
        <v>-8.6599999999999996E-2</v>
      </c>
      <c r="H511">
        <v>8.9099999999999999E-2</v>
      </c>
    </row>
    <row r="512" spans="1:8" x14ac:dyDescent="0.2">
      <c r="A512" s="1">
        <v>42444</v>
      </c>
      <c r="B512">
        <v>-0.313</v>
      </c>
      <c r="C512">
        <v>-0.22700000000000001</v>
      </c>
      <c r="D512">
        <v>-0.13</v>
      </c>
      <c r="E512">
        <v>-6.0000000000000001E-3</v>
      </c>
      <c r="F512">
        <v>-0.13300000000000001</v>
      </c>
      <c r="G512">
        <v>-8.7300000000000003E-2</v>
      </c>
      <c r="H512">
        <v>9.1999999999999998E-2</v>
      </c>
    </row>
    <row r="513" spans="1:8" x14ac:dyDescent="0.2">
      <c r="A513" s="1">
        <v>42445</v>
      </c>
      <c r="B513">
        <v>-0.317</v>
      </c>
      <c r="C513">
        <v>-0.23</v>
      </c>
      <c r="D513">
        <v>-0.129</v>
      </c>
      <c r="E513">
        <v>-4.0000000000000001E-3</v>
      </c>
      <c r="F513">
        <v>-0.14199999999999999</v>
      </c>
      <c r="G513">
        <v>-0.1047</v>
      </c>
      <c r="H513">
        <v>6.0999999999999999E-2</v>
      </c>
    </row>
    <row r="514" spans="1:8" x14ac:dyDescent="0.2">
      <c r="A514" s="1">
        <v>42446</v>
      </c>
      <c r="B514">
        <v>-0.32200000000000001</v>
      </c>
      <c r="C514">
        <v>-0.23400000000000001</v>
      </c>
      <c r="D514">
        <v>-0.13100000000000001</v>
      </c>
      <c r="E514">
        <v>-3.0000000000000001E-3</v>
      </c>
      <c r="F514">
        <v>-0.14599999999999999</v>
      </c>
      <c r="G514">
        <v>-0.1111</v>
      </c>
      <c r="H514">
        <v>4.2999999999999997E-2</v>
      </c>
    </row>
    <row r="515" spans="1:8" x14ac:dyDescent="0.2">
      <c r="A515" s="1">
        <v>42447</v>
      </c>
      <c r="B515">
        <v>-0.32400000000000001</v>
      </c>
      <c r="C515">
        <v>-0.23499999999999999</v>
      </c>
      <c r="D515">
        <v>-0.13100000000000001</v>
      </c>
      <c r="E515">
        <v>-3.0000000000000001E-3</v>
      </c>
      <c r="F515">
        <v>-0.152</v>
      </c>
      <c r="G515">
        <v>-0.11600000000000001</v>
      </c>
      <c r="H515">
        <v>4.02E-2</v>
      </c>
    </row>
    <row r="516" spans="1:8" x14ac:dyDescent="0.2">
      <c r="A516" s="1">
        <v>42450</v>
      </c>
      <c r="B516">
        <v>-0.32600000000000001</v>
      </c>
      <c r="C516">
        <v>-0.23799999999999999</v>
      </c>
      <c r="D516">
        <v>-0.13100000000000001</v>
      </c>
      <c r="E516">
        <v>-2E-3</v>
      </c>
      <c r="F516">
        <v>-0.151</v>
      </c>
      <c r="G516">
        <v>-0.114</v>
      </c>
      <c r="H516">
        <v>4.3499999999999997E-2</v>
      </c>
    </row>
    <row r="517" spans="1:8" x14ac:dyDescent="0.2">
      <c r="A517" s="1">
        <v>42451</v>
      </c>
      <c r="B517">
        <v>-0.32800000000000001</v>
      </c>
      <c r="C517">
        <v>-0.23899999999999999</v>
      </c>
      <c r="D517">
        <v>-0.13200000000000001</v>
      </c>
      <c r="E517">
        <v>-2E-3</v>
      </c>
      <c r="F517">
        <v>-0.14899999999999999</v>
      </c>
      <c r="G517">
        <v>-0.1103</v>
      </c>
      <c r="H517">
        <v>5.0999999999999997E-2</v>
      </c>
    </row>
    <row r="518" spans="1:8" x14ac:dyDescent="0.2">
      <c r="A518" s="1">
        <v>42452</v>
      </c>
      <c r="B518">
        <v>-0.33</v>
      </c>
      <c r="C518">
        <v>-0.24099999999999999</v>
      </c>
      <c r="D518">
        <v>-0.13300000000000001</v>
      </c>
      <c r="E518">
        <v>-3.0000000000000001E-3</v>
      </c>
      <c r="F518">
        <v>-0.151</v>
      </c>
      <c r="G518">
        <v>-0.1135</v>
      </c>
      <c r="H518">
        <v>4.3499999999999997E-2</v>
      </c>
    </row>
    <row r="519" spans="1:8" x14ac:dyDescent="0.2">
      <c r="A519" s="1">
        <v>42453</v>
      </c>
      <c r="B519">
        <v>-0.33100000000000002</v>
      </c>
      <c r="C519">
        <v>-0.24199999999999999</v>
      </c>
      <c r="D519">
        <v>-0.13400000000000001</v>
      </c>
      <c r="E519">
        <v>-5.0000000000000001E-3</v>
      </c>
      <c r="F519">
        <v>-0.14399999999999999</v>
      </c>
      <c r="G519">
        <v>-0.109</v>
      </c>
      <c r="H519">
        <v>4.65E-2</v>
      </c>
    </row>
    <row r="520" spans="1:8" x14ac:dyDescent="0.2">
      <c r="A520" s="1">
        <v>42454</v>
      </c>
      <c r="F520">
        <v>-0.14649999999999999</v>
      </c>
      <c r="G520">
        <v>-0.108</v>
      </c>
      <c r="H520">
        <v>4.7E-2</v>
      </c>
    </row>
    <row r="521" spans="1:8" x14ac:dyDescent="0.2">
      <c r="A521" s="1">
        <v>42457</v>
      </c>
      <c r="F521">
        <v>-0.14499999999999999</v>
      </c>
      <c r="G521">
        <v>-0.112</v>
      </c>
      <c r="H521">
        <v>4.7E-2</v>
      </c>
    </row>
    <row r="522" spans="1:8" x14ac:dyDescent="0.2">
      <c r="A522" s="1">
        <v>42458</v>
      </c>
      <c r="B522">
        <v>-0.33200000000000002</v>
      </c>
      <c r="C522">
        <v>-0.24199999999999999</v>
      </c>
      <c r="D522">
        <v>-0.13400000000000001</v>
      </c>
      <c r="E522">
        <v>-6.0000000000000001E-3</v>
      </c>
      <c r="F522">
        <v>-0.156</v>
      </c>
      <c r="G522">
        <v>-0.12039999999999999</v>
      </c>
      <c r="H522">
        <v>1.6500000000000001E-2</v>
      </c>
    </row>
    <row r="523" spans="1:8" x14ac:dyDescent="0.2">
      <c r="A523" s="1">
        <v>42459</v>
      </c>
      <c r="B523">
        <v>-0.33200000000000002</v>
      </c>
      <c r="C523">
        <v>-0.24299999999999999</v>
      </c>
      <c r="D523">
        <v>-0.13200000000000001</v>
      </c>
      <c r="E523">
        <v>-4.0000000000000001E-3</v>
      </c>
      <c r="F523">
        <v>-0.152</v>
      </c>
      <c r="G523">
        <v>-0.115</v>
      </c>
      <c r="H523">
        <v>2.3E-2</v>
      </c>
    </row>
    <row r="524" spans="1:8" x14ac:dyDescent="0.2">
      <c r="A524" s="1">
        <v>42460</v>
      </c>
      <c r="B524">
        <v>-0.33400000000000002</v>
      </c>
      <c r="C524">
        <v>-0.24399999999999999</v>
      </c>
      <c r="D524">
        <v>-0.13200000000000001</v>
      </c>
      <c r="E524">
        <v>-5.0000000000000001E-3</v>
      </c>
      <c r="F524">
        <v>-0.151</v>
      </c>
      <c r="G524">
        <v>-0.115</v>
      </c>
      <c r="H524">
        <v>2.3E-2</v>
      </c>
    </row>
    <row r="525" spans="1:8" x14ac:dyDescent="0.2">
      <c r="A525" s="1">
        <v>42461</v>
      </c>
      <c r="B525">
        <v>-0.33500000000000002</v>
      </c>
      <c r="C525">
        <v>-0.245</v>
      </c>
      <c r="D525">
        <v>-0.13100000000000001</v>
      </c>
      <c r="E525">
        <v>-2E-3</v>
      </c>
      <c r="F525">
        <v>-0.14799999999999999</v>
      </c>
      <c r="G525">
        <v>-0.115</v>
      </c>
      <c r="H525">
        <v>2.1999999999999999E-2</v>
      </c>
    </row>
    <row r="526" spans="1:8" x14ac:dyDescent="0.2">
      <c r="A526" s="1">
        <v>42464</v>
      </c>
      <c r="B526">
        <v>-0.33900000000000002</v>
      </c>
      <c r="C526">
        <v>-0.246</v>
      </c>
      <c r="D526">
        <v>-0.13200000000000001</v>
      </c>
      <c r="E526">
        <v>-1E-3</v>
      </c>
      <c r="F526">
        <v>-0.14499999999999999</v>
      </c>
      <c r="G526">
        <v>-0.11</v>
      </c>
      <c r="H526">
        <v>2.3099999999999999E-2</v>
      </c>
    </row>
    <row r="527" spans="1:8" x14ac:dyDescent="0.2">
      <c r="A527" s="1">
        <v>42465</v>
      </c>
      <c r="B527">
        <v>-0.33900000000000002</v>
      </c>
      <c r="C527">
        <v>-0.248</v>
      </c>
      <c r="D527">
        <v>-0.13200000000000001</v>
      </c>
      <c r="E527">
        <v>-4.0000000000000001E-3</v>
      </c>
      <c r="F527">
        <v>-0.152</v>
      </c>
      <c r="G527">
        <v>-0.121</v>
      </c>
      <c r="H527">
        <v>5.5999999999999999E-3</v>
      </c>
    </row>
    <row r="528" spans="1:8" x14ac:dyDescent="0.2">
      <c r="A528" s="1">
        <v>42466</v>
      </c>
      <c r="B528">
        <v>-0.33900000000000002</v>
      </c>
      <c r="C528">
        <v>-0.248</v>
      </c>
      <c r="D528">
        <v>-0.13200000000000001</v>
      </c>
      <c r="E528">
        <v>-5.0000000000000001E-3</v>
      </c>
      <c r="F528">
        <v>-0.152</v>
      </c>
      <c r="G528">
        <v>-0.1225</v>
      </c>
      <c r="H528">
        <v>1.01E-2</v>
      </c>
    </row>
    <row r="529" spans="1:8" x14ac:dyDescent="0.2">
      <c r="A529" s="1">
        <v>42467</v>
      </c>
      <c r="B529">
        <v>-0.33900000000000002</v>
      </c>
      <c r="C529">
        <v>-0.247</v>
      </c>
      <c r="D529">
        <v>-0.13400000000000001</v>
      </c>
      <c r="E529">
        <v>-7.0000000000000001E-3</v>
      </c>
      <c r="F529">
        <v>-0.161</v>
      </c>
      <c r="G529">
        <v>-0.13400000000000001</v>
      </c>
      <c r="H529">
        <v>-4.0000000000000001E-3</v>
      </c>
    </row>
    <row r="530" spans="1:8" x14ac:dyDescent="0.2">
      <c r="A530" s="1">
        <v>42468</v>
      </c>
      <c r="B530">
        <v>-0.33900000000000002</v>
      </c>
      <c r="C530">
        <v>-0.248</v>
      </c>
      <c r="D530">
        <v>-0.13400000000000001</v>
      </c>
      <c r="E530">
        <v>-0.01</v>
      </c>
      <c r="F530">
        <v>-0.1613</v>
      </c>
      <c r="G530">
        <v>-0.13600000000000001</v>
      </c>
      <c r="H530">
        <v>-8.9999999999999993E-3</v>
      </c>
    </row>
    <row r="531" spans="1:8" x14ac:dyDescent="0.2">
      <c r="A531" s="1">
        <v>42471</v>
      </c>
      <c r="B531">
        <v>-0.34</v>
      </c>
      <c r="C531">
        <v>-0.251</v>
      </c>
      <c r="D531">
        <v>-0.13300000000000001</v>
      </c>
      <c r="E531">
        <v>-1.0999999999999999E-2</v>
      </c>
      <c r="F531">
        <v>-0.16539999999999999</v>
      </c>
      <c r="G531">
        <v>-0.13800000000000001</v>
      </c>
      <c r="H531">
        <v>-8.0000000000000002E-3</v>
      </c>
    </row>
    <row r="532" spans="1:8" x14ac:dyDescent="0.2">
      <c r="A532" s="1">
        <v>42472</v>
      </c>
      <c r="B532">
        <v>-0.34200000000000003</v>
      </c>
      <c r="C532">
        <v>-0.249</v>
      </c>
      <c r="D532">
        <v>-0.13600000000000001</v>
      </c>
      <c r="E532">
        <v>-1.2E-2</v>
      </c>
      <c r="F532">
        <v>-0.161</v>
      </c>
      <c r="G532">
        <v>-0.13350000000000001</v>
      </c>
      <c r="H532">
        <v>1.7000000000000001E-2</v>
      </c>
    </row>
    <row r="533" spans="1:8" x14ac:dyDescent="0.2">
      <c r="A533" s="1">
        <v>42473</v>
      </c>
      <c r="B533">
        <v>-0.34200000000000003</v>
      </c>
      <c r="C533">
        <v>-0.249</v>
      </c>
      <c r="D533">
        <v>-0.13800000000000001</v>
      </c>
      <c r="E533">
        <v>-1.2999999999999999E-2</v>
      </c>
      <c r="F533">
        <v>-0.16500000000000001</v>
      </c>
      <c r="G533">
        <v>-0.1348</v>
      </c>
      <c r="H533">
        <v>5.3E-3</v>
      </c>
    </row>
    <row r="534" spans="1:8" x14ac:dyDescent="0.2">
      <c r="A534" s="1">
        <v>42474</v>
      </c>
      <c r="B534">
        <v>-0.34200000000000003</v>
      </c>
      <c r="C534">
        <v>-0.251</v>
      </c>
      <c r="D534">
        <v>-0.13800000000000001</v>
      </c>
      <c r="E534">
        <v>-1.0999999999999999E-2</v>
      </c>
      <c r="F534">
        <v>-0.15590000000000001</v>
      </c>
      <c r="G534">
        <v>-0.1169</v>
      </c>
      <c r="H534">
        <v>2.9000000000000001E-2</v>
      </c>
    </row>
    <row r="535" spans="1:8" x14ac:dyDescent="0.2">
      <c r="A535" s="1">
        <v>42475</v>
      </c>
      <c r="B535">
        <v>-0.34200000000000003</v>
      </c>
      <c r="C535">
        <v>-0.249</v>
      </c>
      <c r="D535">
        <v>-0.14000000000000001</v>
      </c>
      <c r="E535">
        <v>-1.0999999999999999E-2</v>
      </c>
      <c r="F535">
        <v>-0.161</v>
      </c>
      <c r="G535">
        <v>-0.1258</v>
      </c>
      <c r="H535">
        <v>6.0000000000000001E-3</v>
      </c>
    </row>
    <row r="536" spans="1:8" x14ac:dyDescent="0.2">
      <c r="A536" s="1">
        <v>42478</v>
      </c>
      <c r="B536">
        <v>-0.34200000000000003</v>
      </c>
      <c r="C536">
        <v>-0.249</v>
      </c>
      <c r="D536">
        <v>-0.13900000000000001</v>
      </c>
      <c r="E536">
        <v>-1.2E-2</v>
      </c>
      <c r="F536">
        <v>-0.154</v>
      </c>
      <c r="G536">
        <v>-0.125</v>
      </c>
      <c r="H536">
        <v>1.4999999999999999E-2</v>
      </c>
    </row>
    <row r="537" spans="1:8" x14ac:dyDescent="0.2">
      <c r="A537" s="1">
        <v>42479</v>
      </c>
      <c r="B537">
        <v>-0.34300000000000003</v>
      </c>
      <c r="C537">
        <v>-0.25</v>
      </c>
      <c r="D537">
        <v>-0.13900000000000001</v>
      </c>
      <c r="E537">
        <v>-1.0999999999999999E-2</v>
      </c>
      <c r="F537">
        <v>-0.15340000000000001</v>
      </c>
      <c r="G537">
        <v>-0.125</v>
      </c>
      <c r="H537">
        <v>1.7500000000000002E-2</v>
      </c>
    </row>
    <row r="538" spans="1:8" x14ac:dyDescent="0.2">
      <c r="A538" s="1">
        <v>42480</v>
      </c>
      <c r="B538">
        <v>-0.34200000000000003</v>
      </c>
      <c r="C538">
        <v>-0.249</v>
      </c>
      <c r="D538">
        <v>-0.14099999999999999</v>
      </c>
      <c r="E538">
        <v>-1.0999999999999999E-2</v>
      </c>
      <c r="F538">
        <v>-0.152</v>
      </c>
      <c r="G538">
        <v>-0.12670000000000001</v>
      </c>
      <c r="H538">
        <v>2.35E-2</v>
      </c>
    </row>
    <row r="539" spans="1:8" x14ac:dyDescent="0.2">
      <c r="A539" s="1">
        <v>42481</v>
      </c>
      <c r="B539">
        <v>-0.34200000000000003</v>
      </c>
      <c r="C539">
        <v>-0.249</v>
      </c>
      <c r="D539">
        <v>-0.14299999999999999</v>
      </c>
      <c r="E539">
        <v>-1.0999999999999999E-2</v>
      </c>
      <c r="F539">
        <v>-0.14299999999999999</v>
      </c>
      <c r="G539">
        <v>-0.11</v>
      </c>
      <c r="H539">
        <v>5.0299999999999997E-2</v>
      </c>
    </row>
    <row r="540" spans="1:8" x14ac:dyDescent="0.2">
      <c r="A540" s="1">
        <v>42482</v>
      </c>
      <c r="B540">
        <v>-0.34200000000000003</v>
      </c>
      <c r="C540">
        <v>-0.249</v>
      </c>
      <c r="D540">
        <v>-0.14299999999999999</v>
      </c>
      <c r="E540">
        <v>-1.0999999999999999E-2</v>
      </c>
      <c r="F540">
        <v>-0.155</v>
      </c>
      <c r="G540">
        <v>-0.12479999999999999</v>
      </c>
      <c r="H540">
        <v>3.6299999999999999E-2</v>
      </c>
    </row>
    <row r="541" spans="1:8" x14ac:dyDescent="0.2">
      <c r="A541" s="1">
        <v>42485</v>
      </c>
      <c r="B541">
        <v>-0.34300000000000003</v>
      </c>
      <c r="C541">
        <v>-0.25</v>
      </c>
      <c r="D541">
        <v>-0.14399999999999999</v>
      </c>
      <c r="E541">
        <v>-1.2999999999999999E-2</v>
      </c>
      <c r="F541">
        <v>-0.15</v>
      </c>
      <c r="G541">
        <v>-0.114</v>
      </c>
      <c r="H541">
        <v>5.4899999999999997E-2</v>
      </c>
    </row>
    <row r="542" spans="1:8" x14ac:dyDescent="0.2">
      <c r="A542" s="1">
        <v>42486</v>
      </c>
      <c r="B542">
        <v>-0.34300000000000003</v>
      </c>
      <c r="C542">
        <v>-0.252</v>
      </c>
      <c r="D542">
        <v>-0.14299999999999999</v>
      </c>
      <c r="E542">
        <v>-1.4E-2</v>
      </c>
      <c r="F542">
        <v>-0.14599999999999999</v>
      </c>
      <c r="G542">
        <v>-0.1061</v>
      </c>
      <c r="H542">
        <v>8.3000000000000004E-2</v>
      </c>
    </row>
    <row r="543" spans="1:8" x14ac:dyDescent="0.2">
      <c r="A543" s="1">
        <v>42487</v>
      </c>
      <c r="B543">
        <v>-0.34300000000000003</v>
      </c>
      <c r="C543">
        <v>-0.251</v>
      </c>
      <c r="D543">
        <v>-0.14199999999999999</v>
      </c>
      <c r="E543">
        <v>-1.0999999999999999E-2</v>
      </c>
      <c r="F543">
        <v>-0.14899999999999999</v>
      </c>
      <c r="G543">
        <v>-0.111</v>
      </c>
      <c r="H543">
        <v>6.3899999999999998E-2</v>
      </c>
    </row>
    <row r="544" spans="1:8" x14ac:dyDescent="0.2">
      <c r="A544" s="1">
        <v>42488</v>
      </c>
      <c r="B544">
        <v>-0.34300000000000003</v>
      </c>
      <c r="C544">
        <v>-0.252</v>
      </c>
      <c r="D544">
        <v>-0.14199999999999999</v>
      </c>
      <c r="E544">
        <v>-1.2E-2</v>
      </c>
      <c r="F544">
        <v>-0.14799999999999999</v>
      </c>
      <c r="G544">
        <v>-0.1114</v>
      </c>
      <c r="H544">
        <v>4.7500000000000001E-2</v>
      </c>
    </row>
    <row r="545" spans="1:8" x14ac:dyDescent="0.2">
      <c r="A545" s="1">
        <v>42489</v>
      </c>
      <c r="B545">
        <v>-0.34399999999999997</v>
      </c>
      <c r="C545">
        <v>-0.251</v>
      </c>
      <c r="D545">
        <v>-0.14099999999999999</v>
      </c>
      <c r="E545">
        <v>-1.2E-2</v>
      </c>
      <c r="F545">
        <v>-0.13400000000000001</v>
      </c>
      <c r="G545">
        <v>-9.0999999999999998E-2</v>
      </c>
      <c r="H545">
        <v>7.2999999999999995E-2</v>
      </c>
    </row>
    <row r="546" spans="1:8" x14ac:dyDescent="0.2">
      <c r="A546" s="1">
        <v>42492</v>
      </c>
      <c r="B546">
        <v>-0.34300000000000003</v>
      </c>
      <c r="C546">
        <v>-0.25</v>
      </c>
      <c r="D546">
        <v>-0.14099999999999999</v>
      </c>
      <c r="E546">
        <v>-1.2E-2</v>
      </c>
      <c r="F546">
        <v>-0.123</v>
      </c>
      <c r="G546">
        <v>-8.5900000000000004E-2</v>
      </c>
      <c r="H546">
        <v>7.9399999999999998E-2</v>
      </c>
    </row>
    <row r="547" spans="1:8" x14ac:dyDescent="0.2">
      <c r="A547" s="1">
        <v>42493</v>
      </c>
      <c r="B547">
        <v>-0.34300000000000003</v>
      </c>
      <c r="C547">
        <v>-0.251</v>
      </c>
      <c r="D547">
        <v>-0.14199999999999999</v>
      </c>
      <c r="E547">
        <v>-1.2E-2</v>
      </c>
      <c r="F547">
        <v>-0.14199999999999999</v>
      </c>
      <c r="G547">
        <v>-0.10970000000000001</v>
      </c>
      <c r="H547">
        <v>3.5200000000000002E-2</v>
      </c>
    </row>
    <row r="548" spans="1:8" x14ac:dyDescent="0.2">
      <c r="A548" s="1">
        <v>42494</v>
      </c>
      <c r="B548">
        <v>-0.34499999999999997</v>
      </c>
      <c r="C548">
        <v>-0.253</v>
      </c>
      <c r="D548">
        <v>-0.14199999999999999</v>
      </c>
      <c r="E548">
        <v>-1.2E-2</v>
      </c>
      <c r="F548">
        <v>-0.14599999999999999</v>
      </c>
      <c r="G548">
        <v>-0.1028</v>
      </c>
      <c r="H548">
        <v>3.6799999999999999E-2</v>
      </c>
    </row>
    <row r="549" spans="1:8" x14ac:dyDescent="0.2">
      <c r="A549" s="1">
        <v>42495</v>
      </c>
      <c r="B549">
        <v>-0.34599999999999997</v>
      </c>
      <c r="C549">
        <v>-0.255</v>
      </c>
      <c r="D549">
        <v>-0.14399999999999999</v>
      </c>
      <c r="E549">
        <v>-1.2999999999999999E-2</v>
      </c>
      <c r="F549">
        <v>-0.158</v>
      </c>
      <c r="G549">
        <v>-0.123</v>
      </c>
      <c r="H549">
        <v>6.4000000000000003E-3</v>
      </c>
    </row>
    <row r="550" spans="1:8" x14ac:dyDescent="0.2">
      <c r="A550" s="1">
        <v>42496</v>
      </c>
      <c r="B550">
        <v>-0.34799999999999998</v>
      </c>
      <c r="C550">
        <v>-0.25600000000000001</v>
      </c>
      <c r="D550">
        <v>-0.14399999999999999</v>
      </c>
      <c r="E550">
        <v>-1.2999999999999999E-2</v>
      </c>
      <c r="F550">
        <v>-0.153</v>
      </c>
      <c r="G550">
        <v>-0.128</v>
      </c>
      <c r="H550">
        <v>2.1000000000000001E-2</v>
      </c>
    </row>
    <row r="551" spans="1:8" x14ac:dyDescent="0.2">
      <c r="A551" s="1">
        <v>42499</v>
      </c>
      <c r="B551">
        <v>-0.34899999999999998</v>
      </c>
      <c r="C551">
        <v>-0.25800000000000001</v>
      </c>
      <c r="D551">
        <v>-0.14299999999999999</v>
      </c>
      <c r="E551">
        <v>-1.4E-2</v>
      </c>
      <c r="F551">
        <v>-0.16</v>
      </c>
      <c r="G551">
        <v>-0.13500000000000001</v>
      </c>
      <c r="H551">
        <v>-4.0000000000000001E-3</v>
      </c>
    </row>
    <row r="552" spans="1:8" x14ac:dyDescent="0.2">
      <c r="A552" s="1">
        <v>42500</v>
      </c>
      <c r="B552">
        <v>-0.34899999999999998</v>
      </c>
      <c r="C552">
        <v>-0.26</v>
      </c>
      <c r="D552">
        <v>-0.14399999999999999</v>
      </c>
      <c r="E552">
        <v>-1.2999999999999999E-2</v>
      </c>
      <c r="F552">
        <v>-0.16</v>
      </c>
      <c r="G552">
        <v>-0.1353</v>
      </c>
      <c r="H552">
        <v>-8.5000000000000006E-3</v>
      </c>
    </row>
    <row r="553" spans="1:8" x14ac:dyDescent="0.2">
      <c r="A553" s="1">
        <v>42501</v>
      </c>
      <c r="B553">
        <v>-0.35</v>
      </c>
      <c r="C553">
        <v>-0.25900000000000001</v>
      </c>
      <c r="D553">
        <v>-0.14399999999999999</v>
      </c>
      <c r="E553">
        <v>-1.2E-2</v>
      </c>
      <c r="F553">
        <v>-0.16300000000000001</v>
      </c>
      <c r="G553">
        <v>-0.13900000000000001</v>
      </c>
      <c r="H553">
        <v>-7.4000000000000003E-3</v>
      </c>
    </row>
    <row r="554" spans="1:8" x14ac:dyDescent="0.2">
      <c r="A554" s="1">
        <v>42502</v>
      </c>
      <c r="B554">
        <v>-0.34899999999999998</v>
      </c>
      <c r="C554">
        <v>-0.25800000000000001</v>
      </c>
      <c r="D554">
        <v>-0.14399999999999999</v>
      </c>
      <c r="E554">
        <v>-1.2E-2</v>
      </c>
      <c r="F554">
        <v>-0.156</v>
      </c>
      <c r="G554">
        <v>-0.128</v>
      </c>
      <c r="H554">
        <v>9.7000000000000003E-3</v>
      </c>
    </row>
    <row r="555" spans="1:8" x14ac:dyDescent="0.2">
      <c r="A555" s="1">
        <v>42503</v>
      </c>
      <c r="B555">
        <v>-0.34899999999999998</v>
      </c>
      <c r="C555">
        <v>-0.25700000000000001</v>
      </c>
      <c r="D555">
        <v>-0.14399999999999999</v>
      </c>
      <c r="E555">
        <v>-1.2E-2</v>
      </c>
      <c r="F555">
        <v>-0.158</v>
      </c>
      <c r="G555">
        <v>-0.127</v>
      </c>
      <c r="H555">
        <v>-3.0000000000000001E-3</v>
      </c>
    </row>
    <row r="556" spans="1:8" x14ac:dyDescent="0.2">
      <c r="A556" s="1">
        <v>42506</v>
      </c>
      <c r="B556">
        <v>-0.34799999999999998</v>
      </c>
      <c r="C556">
        <v>-0.25700000000000001</v>
      </c>
      <c r="D556">
        <v>-0.14299999999999999</v>
      </c>
      <c r="E556">
        <v>-1.2E-2</v>
      </c>
      <c r="F556">
        <v>-0.152</v>
      </c>
      <c r="G556">
        <v>-0.1234</v>
      </c>
      <c r="H556">
        <v>1.2999999999999999E-2</v>
      </c>
    </row>
    <row r="557" spans="1:8" x14ac:dyDescent="0.2">
      <c r="A557" s="1">
        <v>42507</v>
      </c>
      <c r="B557">
        <v>-0.34799999999999998</v>
      </c>
      <c r="C557">
        <v>-0.25700000000000001</v>
      </c>
      <c r="D557">
        <v>-0.14299999999999999</v>
      </c>
      <c r="E557">
        <v>-1.0999999999999999E-2</v>
      </c>
      <c r="F557">
        <v>-0.14799999999999999</v>
      </c>
      <c r="G557">
        <v>-0.1186</v>
      </c>
      <c r="H557">
        <v>1.2999999999999999E-2</v>
      </c>
    </row>
    <row r="558" spans="1:8" x14ac:dyDescent="0.2">
      <c r="A558" s="1">
        <v>42508</v>
      </c>
      <c r="B558">
        <v>-0.34799999999999998</v>
      </c>
      <c r="C558">
        <v>-0.25700000000000001</v>
      </c>
      <c r="D558">
        <v>-0.14399999999999999</v>
      </c>
      <c r="E558">
        <v>-1.0999999999999999E-2</v>
      </c>
      <c r="F558">
        <v>-0.14499999999999999</v>
      </c>
      <c r="G558">
        <v>-0.1095</v>
      </c>
      <c r="H558">
        <v>3.5499999999999997E-2</v>
      </c>
    </row>
    <row r="559" spans="1:8" x14ac:dyDescent="0.2">
      <c r="A559" s="1">
        <v>42509</v>
      </c>
      <c r="B559">
        <v>-0.34899999999999998</v>
      </c>
      <c r="C559">
        <v>-0.25800000000000001</v>
      </c>
      <c r="D559">
        <v>-0.14299999999999999</v>
      </c>
      <c r="E559">
        <v>-1.0999999999999999E-2</v>
      </c>
      <c r="F559">
        <v>-0.14699999999999999</v>
      </c>
      <c r="G559">
        <v>-0.11609999999999999</v>
      </c>
      <c r="H559">
        <v>2.9700000000000001E-2</v>
      </c>
    </row>
    <row r="560" spans="1:8" x14ac:dyDescent="0.2">
      <c r="A560" s="1">
        <v>42510</v>
      </c>
      <c r="B560">
        <v>-0.34899999999999998</v>
      </c>
      <c r="C560">
        <v>-0.25800000000000001</v>
      </c>
      <c r="D560">
        <v>-0.14299999999999999</v>
      </c>
      <c r="E560">
        <v>-1.0999999999999999E-2</v>
      </c>
      <c r="F560">
        <v>-0.14799999999999999</v>
      </c>
      <c r="G560">
        <v>-0.11600000000000001</v>
      </c>
      <c r="H560">
        <v>2.4799999999999999E-2</v>
      </c>
    </row>
    <row r="561" spans="1:8" x14ac:dyDescent="0.2">
      <c r="A561" s="1">
        <v>42513</v>
      </c>
      <c r="B561">
        <v>-0.34899999999999998</v>
      </c>
      <c r="C561">
        <v>-0.25800000000000001</v>
      </c>
      <c r="D561">
        <v>-0.14399999999999999</v>
      </c>
      <c r="E561">
        <v>-1.2E-2</v>
      </c>
      <c r="F561">
        <v>-0.14699999999999999</v>
      </c>
      <c r="G561">
        <v>-0.1077</v>
      </c>
      <c r="H561">
        <v>2.5700000000000001E-2</v>
      </c>
    </row>
    <row r="562" spans="1:8" x14ac:dyDescent="0.2">
      <c r="A562" s="1">
        <v>42514</v>
      </c>
      <c r="B562">
        <v>-0.35099999999999998</v>
      </c>
      <c r="C562">
        <v>-0.25800000000000001</v>
      </c>
      <c r="D562">
        <v>-0.14399999999999999</v>
      </c>
      <c r="E562">
        <v>-1.2E-2</v>
      </c>
      <c r="F562">
        <v>-0.15</v>
      </c>
      <c r="G562">
        <v>-0.11600000000000001</v>
      </c>
      <c r="H562">
        <v>2.5999999999999999E-2</v>
      </c>
    </row>
    <row r="563" spans="1:8" x14ac:dyDescent="0.2">
      <c r="A563" s="1">
        <v>42515</v>
      </c>
      <c r="B563">
        <v>-0.34899999999999998</v>
      </c>
      <c r="C563">
        <v>-0.25800000000000001</v>
      </c>
      <c r="D563">
        <v>-0.14399999999999999</v>
      </c>
      <c r="E563">
        <v>-1.2999999999999999E-2</v>
      </c>
      <c r="F563">
        <v>-0.153</v>
      </c>
      <c r="G563">
        <v>-0.11459999999999999</v>
      </c>
      <c r="H563">
        <v>1.6899999999999998E-2</v>
      </c>
    </row>
    <row r="564" spans="1:8" x14ac:dyDescent="0.2">
      <c r="A564" s="1">
        <v>42516</v>
      </c>
      <c r="B564">
        <v>-0.34799999999999998</v>
      </c>
      <c r="C564">
        <v>-0.25800000000000001</v>
      </c>
      <c r="D564">
        <v>-0.14599999999999999</v>
      </c>
      <c r="E564">
        <v>-1.4E-2</v>
      </c>
      <c r="F564">
        <v>-0.16200000000000001</v>
      </c>
      <c r="G564">
        <v>-0.127</v>
      </c>
      <c r="H564">
        <v>5.0000000000000001E-4</v>
      </c>
    </row>
    <row r="565" spans="1:8" x14ac:dyDescent="0.2">
      <c r="A565" s="1">
        <v>42517</v>
      </c>
      <c r="B565">
        <v>-0.34899999999999998</v>
      </c>
      <c r="C565">
        <v>-0.26</v>
      </c>
      <c r="D565">
        <v>-0.14899999999999999</v>
      </c>
      <c r="E565">
        <v>-1.4999999999999999E-2</v>
      </c>
      <c r="F565">
        <v>-0.16</v>
      </c>
      <c r="G565">
        <v>-0.12970000000000001</v>
      </c>
      <c r="H565">
        <v>1E-3</v>
      </c>
    </row>
    <row r="566" spans="1:8" x14ac:dyDescent="0.2">
      <c r="A566" s="1">
        <v>42520</v>
      </c>
      <c r="B566">
        <v>-0.34799999999999998</v>
      </c>
      <c r="C566">
        <v>-0.26100000000000001</v>
      </c>
      <c r="D566">
        <v>-0.151</v>
      </c>
      <c r="E566">
        <v>-1.4999999999999999E-2</v>
      </c>
      <c r="F566">
        <v>-0.158</v>
      </c>
      <c r="G566">
        <v>-0.1278</v>
      </c>
      <c r="H566">
        <v>1.2E-2</v>
      </c>
    </row>
    <row r="567" spans="1:8" x14ac:dyDescent="0.2">
      <c r="A567" s="1">
        <v>42521</v>
      </c>
      <c r="B567">
        <v>-0.34899999999999998</v>
      </c>
      <c r="C567">
        <v>-0.26100000000000001</v>
      </c>
      <c r="D567">
        <v>-0.153</v>
      </c>
      <c r="E567">
        <v>-1.4999999999999999E-2</v>
      </c>
      <c r="F567">
        <v>-0.161</v>
      </c>
      <c r="G567">
        <v>-0.13</v>
      </c>
      <c r="H567">
        <v>6.1999999999999998E-3</v>
      </c>
    </row>
    <row r="568" spans="1:8" x14ac:dyDescent="0.2">
      <c r="A568" s="1">
        <v>42522</v>
      </c>
      <c r="B568">
        <v>-0.34899999999999998</v>
      </c>
      <c r="C568">
        <v>-0.26100000000000001</v>
      </c>
      <c r="D568">
        <v>-0.153</v>
      </c>
      <c r="E568">
        <v>-1.7999999999999999E-2</v>
      </c>
      <c r="F568">
        <v>-0.159</v>
      </c>
      <c r="G568">
        <v>-0.13300000000000001</v>
      </c>
      <c r="H568">
        <v>4.8999999999999998E-3</v>
      </c>
    </row>
    <row r="569" spans="1:8" x14ac:dyDescent="0.2">
      <c r="A569" s="1">
        <v>42523</v>
      </c>
      <c r="B569">
        <v>-0.35</v>
      </c>
      <c r="C569">
        <v>-0.26200000000000001</v>
      </c>
      <c r="D569">
        <v>-0.153</v>
      </c>
      <c r="E569">
        <v>-1.7000000000000001E-2</v>
      </c>
      <c r="F569">
        <v>-0.157</v>
      </c>
      <c r="G569">
        <v>-0.128</v>
      </c>
      <c r="H569">
        <v>-4.0000000000000002E-4</v>
      </c>
    </row>
    <row r="570" spans="1:8" x14ac:dyDescent="0.2">
      <c r="A570" s="1">
        <v>42524</v>
      </c>
      <c r="B570">
        <v>-0.35099999999999998</v>
      </c>
      <c r="C570">
        <v>-0.26100000000000001</v>
      </c>
      <c r="D570">
        <v>-0.154</v>
      </c>
      <c r="E570">
        <v>-1.6E-2</v>
      </c>
      <c r="F570">
        <v>-0.16900000000000001</v>
      </c>
      <c r="G570">
        <v>-0.14399999999999999</v>
      </c>
      <c r="H570">
        <v>-2.3800000000000002E-2</v>
      </c>
    </row>
    <row r="571" spans="1:8" x14ac:dyDescent="0.2">
      <c r="A571" s="1">
        <v>42527</v>
      </c>
      <c r="B571">
        <v>-0.35199999999999998</v>
      </c>
      <c r="C571">
        <v>-0.26200000000000001</v>
      </c>
      <c r="D571">
        <v>-0.157</v>
      </c>
      <c r="E571">
        <v>-1.7999999999999999E-2</v>
      </c>
      <c r="F571">
        <v>-0.17</v>
      </c>
      <c r="G571">
        <v>-0.1409</v>
      </c>
      <c r="H571">
        <v>-8.2000000000000007E-3</v>
      </c>
    </row>
    <row r="572" spans="1:8" x14ac:dyDescent="0.2">
      <c r="A572" s="1">
        <v>42528</v>
      </c>
      <c r="B572">
        <v>-0.35199999999999998</v>
      </c>
      <c r="C572">
        <v>-0.26100000000000001</v>
      </c>
      <c r="D572">
        <v>-0.159</v>
      </c>
      <c r="E572">
        <v>-1.7999999999999999E-2</v>
      </c>
      <c r="F572">
        <v>-0.16700000000000001</v>
      </c>
      <c r="G572">
        <v>-0.14369999999999999</v>
      </c>
      <c r="H572">
        <v>-1.7899999999999999E-2</v>
      </c>
    </row>
    <row r="573" spans="1:8" x14ac:dyDescent="0.2">
      <c r="A573" s="1">
        <v>42529</v>
      </c>
      <c r="B573">
        <v>-0.35199999999999998</v>
      </c>
      <c r="C573">
        <v>-0.26400000000000001</v>
      </c>
      <c r="D573">
        <v>-0.16</v>
      </c>
      <c r="E573">
        <v>-1.7999999999999999E-2</v>
      </c>
      <c r="F573">
        <v>-0.16</v>
      </c>
      <c r="G573">
        <v>-0.13600000000000001</v>
      </c>
      <c r="H573">
        <v>-1.0999999999999999E-2</v>
      </c>
    </row>
    <row r="574" spans="1:8" x14ac:dyDescent="0.2">
      <c r="A574" s="1">
        <v>42530</v>
      </c>
      <c r="B574">
        <v>-0.35099999999999998</v>
      </c>
      <c r="C574">
        <v>-0.26200000000000001</v>
      </c>
      <c r="D574">
        <v>-0.159</v>
      </c>
      <c r="E574">
        <v>-1.7999999999999999E-2</v>
      </c>
      <c r="F574">
        <v>-0.161</v>
      </c>
      <c r="G574">
        <v>-0.13800000000000001</v>
      </c>
      <c r="H574">
        <v>-0.02</v>
      </c>
    </row>
    <row r="575" spans="1:8" x14ac:dyDescent="0.2">
      <c r="A575" s="1">
        <v>42531</v>
      </c>
      <c r="B575">
        <v>-0.35299999999999998</v>
      </c>
      <c r="C575">
        <v>-0.26300000000000001</v>
      </c>
      <c r="D575">
        <v>-0.159</v>
      </c>
      <c r="E575">
        <v>-1.7999999999999999E-2</v>
      </c>
      <c r="F575">
        <v>-0.161</v>
      </c>
      <c r="G575">
        <v>-0.13900000000000001</v>
      </c>
      <c r="H575">
        <v>-2.1999999999999999E-2</v>
      </c>
    </row>
    <row r="576" spans="1:8" x14ac:dyDescent="0.2">
      <c r="A576" s="1">
        <v>42534</v>
      </c>
      <c r="B576">
        <v>-0.35299999999999998</v>
      </c>
      <c r="C576">
        <v>-0.26300000000000001</v>
      </c>
      <c r="D576">
        <v>-0.158</v>
      </c>
      <c r="E576">
        <v>-0.02</v>
      </c>
      <c r="F576">
        <v>-0.161</v>
      </c>
      <c r="G576">
        <v>-0.13800000000000001</v>
      </c>
      <c r="H576">
        <v>-2.0400000000000001E-2</v>
      </c>
    </row>
    <row r="577" spans="1:8" x14ac:dyDescent="0.2">
      <c r="A577" s="1">
        <v>42535</v>
      </c>
      <c r="B577">
        <v>-0.35299999999999998</v>
      </c>
      <c r="C577">
        <v>-0.26200000000000001</v>
      </c>
      <c r="D577">
        <v>-0.159</v>
      </c>
      <c r="E577">
        <v>-2.1000000000000001E-2</v>
      </c>
      <c r="F577">
        <v>-0.16700000000000001</v>
      </c>
      <c r="G577">
        <v>-0.14899999999999999</v>
      </c>
      <c r="H577">
        <v>-3.04E-2</v>
      </c>
    </row>
    <row r="578" spans="1:8" x14ac:dyDescent="0.2">
      <c r="A578" s="1">
        <v>42536</v>
      </c>
      <c r="B578">
        <v>-0.35299999999999998</v>
      </c>
      <c r="C578">
        <v>-0.26200000000000001</v>
      </c>
      <c r="D578">
        <v>-0.159</v>
      </c>
      <c r="E578">
        <v>-2.1000000000000001E-2</v>
      </c>
      <c r="F578">
        <v>-0.183</v>
      </c>
      <c r="G578">
        <v>-0.1585</v>
      </c>
      <c r="H578">
        <v>-4.8000000000000001E-2</v>
      </c>
    </row>
    <row r="579" spans="1:8" x14ac:dyDescent="0.2">
      <c r="A579" s="1">
        <v>42537</v>
      </c>
      <c r="B579">
        <v>-0.35599999999999998</v>
      </c>
      <c r="C579">
        <v>-0.26400000000000001</v>
      </c>
      <c r="D579">
        <v>-0.16</v>
      </c>
      <c r="E579">
        <v>-2.5999999999999999E-2</v>
      </c>
      <c r="F579">
        <v>-0.18</v>
      </c>
      <c r="G579">
        <v>-0.16339999999999999</v>
      </c>
      <c r="H579">
        <v>-4.7500000000000001E-2</v>
      </c>
    </row>
    <row r="580" spans="1:8" x14ac:dyDescent="0.2">
      <c r="A580" s="1">
        <v>42538</v>
      </c>
      <c r="B580">
        <v>-0.35599999999999998</v>
      </c>
      <c r="C580">
        <v>-0.26500000000000001</v>
      </c>
      <c r="D580">
        <v>-0.159</v>
      </c>
      <c r="E580">
        <v>-2.5999999999999999E-2</v>
      </c>
      <c r="F580">
        <v>-0.19500000000000001</v>
      </c>
      <c r="G580">
        <v>-0.18099999999999999</v>
      </c>
      <c r="H580">
        <v>-6.3100000000000003E-2</v>
      </c>
    </row>
    <row r="581" spans="1:8" x14ac:dyDescent="0.2">
      <c r="A581" s="1">
        <v>42541</v>
      </c>
      <c r="B581">
        <v>-0.35799999999999998</v>
      </c>
      <c r="C581">
        <v>-0.26600000000000001</v>
      </c>
      <c r="D581">
        <v>-0.159</v>
      </c>
      <c r="E581">
        <v>-2.8000000000000001E-2</v>
      </c>
      <c r="F581">
        <v>-0.187</v>
      </c>
      <c r="G581">
        <v>-0.16900000000000001</v>
      </c>
      <c r="H581">
        <v>-5.2999999999999999E-2</v>
      </c>
    </row>
    <row r="582" spans="1:8" x14ac:dyDescent="0.2">
      <c r="A582" s="1">
        <v>42542</v>
      </c>
      <c r="B582">
        <v>-0.35799999999999998</v>
      </c>
      <c r="C582">
        <v>-0.26600000000000001</v>
      </c>
      <c r="D582">
        <v>-0.159</v>
      </c>
      <c r="E582">
        <v>-2.9000000000000001E-2</v>
      </c>
      <c r="F582">
        <v>-0.188</v>
      </c>
      <c r="G582">
        <v>-0.16700000000000001</v>
      </c>
      <c r="H582">
        <v>-0.04</v>
      </c>
    </row>
    <row r="583" spans="1:8" x14ac:dyDescent="0.2">
      <c r="A583" s="1">
        <v>42543</v>
      </c>
      <c r="B583">
        <v>-0.35799999999999998</v>
      </c>
      <c r="C583">
        <v>-0.26800000000000002</v>
      </c>
      <c r="D583">
        <v>-0.161</v>
      </c>
      <c r="E583">
        <v>-2.9000000000000001E-2</v>
      </c>
      <c r="F583">
        <v>-0.186</v>
      </c>
      <c r="G583">
        <v>-0.161</v>
      </c>
      <c r="H583">
        <v>-3.9E-2</v>
      </c>
    </row>
    <row r="584" spans="1:8" x14ac:dyDescent="0.2">
      <c r="A584" s="1">
        <v>42544</v>
      </c>
      <c r="B584">
        <v>-0.35799999999999998</v>
      </c>
      <c r="C584">
        <v>-0.26900000000000002</v>
      </c>
      <c r="D584">
        <v>-0.161</v>
      </c>
      <c r="E584">
        <v>-2.9000000000000001E-2</v>
      </c>
      <c r="F584">
        <v>-0.16200000000000001</v>
      </c>
      <c r="G584">
        <v>-0.153</v>
      </c>
      <c r="H584">
        <v>-1.4200000000000001E-2</v>
      </c>
    </row>
    <row r="585" spans="1:8" x14ac:dyDescent="0.2">
      <c r="A585" s="1">
        <v>42545</v>
      </c>
      <c r="B585">
        <v>-0.36399999999999999</v>
      </c>
      <c r="C585">
        <v>-0.28100000000000003</v>
      </c>
      <c r="D585">
        <v>-0.17499999999999999</v>
      </c>
      <c r="E585">
        <v>-4.7E-2</v>
      </c>
      <c r="F585">
        <v>-0.19</v>
      </c>
      <c r="G585">
        <v>-0.19</v>
      </c>
      <c r="H585">
        <v>-4.8000000000000001E-2</v>
      </c>
    </row>
    <row r="586" spans="1:8" x14ac:dyDescent="0.2">
      <c r="A586" s="1">
        <v>42548</v>
      </c>
      <c r="B586">
        <v>-0.36399999999999999</v>
      </c>
      <c r="C586">
        <v>-0.28299999999999997</v>
      </c>
      <c r="D586">
        <v>-0.17599999999999999</v>
      </c>
      <c r="E586">
        <v>-4.8000000000000001E-2</v>
      </c>
      <c r="F586">
        <v>-0.19400000000000001</v>
      </c>
      <c r="G586">
        <v>-0.19819999999999999</v>
      </c>
      <c r="H586">
        <v>-8.8200000000000001E-2</v>
      </c>
    </row>
    <row r="587" spans="1:8" x14ac:dyDescent="0.2">
      <c r="A587" s="1">
        <v>42549</v>
      </c>
      <c r="B587">
        <v>-0.36099999999999999</v>
      </c>
      <c r="C587">
        <v>-0.28100000000000003</v>
      </c>
      <c r="D587">
        <v>-0.17599999999999999</v>
      </c>
      <c r="E587">
        <v>-4.9000000000000002E-2</v>
      </c>
      <c r="F587">
        <v>-0.20399999999999999</v>
      </c>
      <c r="G587">
        <v>-0.20499999999999999</v>
      </c>
      <c r="H587">
        <v>-9.5899999999999999E-2</v>
      </c>
    </row>
    <row r="588" spans="1:8" x14ac:dyDescent="0.2">
      <c r="A588" s="1">
        <v>42550</v>
      </c>
      <c r="B588">
        <v>-0.36399999999999999</v>
      </c>
      <c r="C588">
        <v>-0.28199999999999997</v>
      </c>
      <c r="D588">
        <v>-0.17799999999999999</v>
      </c>
      <c r="E588">
        <v>-5.0999999999999997E-2</v>
      </c>
      <c r="F588">
        <v>-0.20300000000000001</v>
      </c>
      <c r="G588">
        <v>-0.20599999999999999</v>
      </c>
      <c r="H588">
        <v>-9.0200000000000002E-2</v>
      </c>
    </row>
    <row r="589" spans="1:8" x14ac:dyDescent="0.2">
      <c r="A589" s="1">
        <v>42551</v>
      </c>
      <c r="B589">
        <v>-0.36399999999999999</v>
      </c>
      <c r="C589">
        <v>-0.28599999999999998</v>
      </c>
      <c r="D589">
        <v>-0.17899999999999999</v>
      </c>
      <c r="E589">
        <v>-5.0999999999999997E-2</v>
      </c>
      <c r="F589">
        <v>-0.20100000000000001</v>
      </c>
      <c r="G589">
        <v>-0.20169999999999999</v>
      </c>
      <c r="H589">
        <v>-7.6999999999999999E-2</v>
      </c>
    </row>
    <row r="590" spans="1:8" x14ac:dyDescent="0.2">
      <c r="A590" s="1">
        <v>42552</v>
      </c>
      <c r="B590">
        <v>-0.36299999999999999</v>
      </c>
      <c r="C590">
        <v>-0.28999999999999998</v>
      </c>
      <c r="D590">
        <v>-0.182</v>
      </c>
      <c r="E590">
        <v>-5.1999999999999998E-2</v>
      </c>
      <c r="F590">
        <v>-0.223</v>
      </c>
      <c r="G590">
        <v>-0.22389999999999999</v>
      </c>
      <c r="H590">
        <v>-0.121</v>
      </c>
    </row>
    <row r="591" spans="1:8" x14ac:dyDescent="0.2">
      <c r="A591" s="1">
        <v>42555</v>
      </c>
      <c r="B591">
        <v>-0.36299999999999999</v>
      </c>
      <c r="C591">
        <v>-0.29099999999999998</v>
      </c>
      <c r="D591">
        <v>-0.185</v>
      </c>
      <c r="E591">
        <v>-5.5E-2</v>
      </c>
      <c r="F591">
        <v>-0.23499999999999999</v>
      </c>
      <c r="G591">
        <v>-0.23380000000000001</v>
      </c>
      <c r="H591">
        <v>-0.14549999999999999</v>
      </c>
    </row>
    <row r="592" spans="1:8" x14ac:dyDescent="0.2">
      <c r="A592" s="1">
        <v>42556</v>
      </c>
      <c r="B592">
        <v>-0.36299999999999999</v>
      </c>
      <c r="C592">
        <v>-0.29199999999999998</v>
      </c>
      <c r="D592">
        <v>-0.188</v>
      </c>
      <c r="E592">
        <v>-5.8999999999999997E-2</v>
      </c>
      <c r="F592">
        <v>-0.24099999999999999</v>
      </c>
      <c r="G592">
        <v>-0.23699999999999999</v>
      </c>
      <c r="H592">
        <v>-0.1648</v>
      </c>
    </row>
    <row r="593" spans="1:8" x14ac:dyDescent="0.2">
      <c r="A593" s="1">
        <v>42557</v>
      </c>
      <c r="B593">
        <v>-0.36499999999999999</v>
      </c>
      <c r="C593">
        <v>-0.29299999999999998</v>
      </c>
      <c r="D593">
        <v>-0.189</v>
      </c>
      <c r="E593">
        <v>-6.2E-2</v>
      </c>
      <c r="F593">
        <v>-0.23799999999999999</v>
      </c>
      <c r="G593">
        <v>-0.23810000000000001</v>
      </c>
      <c r="H593">
        <v>-0.16259999999999999</v>
      </c>
    </row>
    <row r="594" spans="1:8" x14ac:dyDescent="0.2">
      <c r="A594" s="1">
        <v>42558</v>
      </c>
      <c r="B594">
        <v>-0.36599999999999999</v>
      </c>
      <c r="C594">
        <v>-0.29299999999999998</v>
      </c>
      <c r="D594">
        <v>-0.189</v>
      </c>
      <c r="E594">
        <v>-6.3E-2</v>
      </c>
      <c r="F594">
        <v>-0.23899999999999999</v>
      </c>
      <c r="G594">
        <v>-0.23830000000000001</v>
      </c>
      <c r="H594">
        <v>-0.16500000000000001</v>
      </c>
    </row>
    <row r="595" spans="1:8" x14ac:dyDescent="0.2">
      <c r="A595" s="1">
        <v>42559</v>
      </c>
      <c r="B595">
        <v>-0.36699999999999999</v>
      </c>
      <c r="C595">
        <v>-0.29299999999999998</v>
      </c>
      <c r="D595">
        <v>-0.19</v>
      </c>
      <c r="E595">
        <v>-5.8999999999999997E-2</v>
      </c>
      <c r="F595">
        <v>-0.25800000000000001</v>
      </c>
      <c r="G595">
        <v>-0.25059999999999999</v>
      </c>
      <c r="H595">
        <v>-0.183</v>
      </c>
    </row>
    <row r="596" spans="1:8" x14ac:dyDescent="0.2">
      <c r="A596" s="1">
        <v>42562</v>
      </c>
      <c r="B596">
        <v>-0.36699999999999999</v>
      </c>
      <c r="C596">
        <v>-0.29199999999999998</v>
      </c>
      <c r="D596">
        <v>-0.19</v>
      </c>
      <c r="E596">
        <v>-6.3E-2</v>
      </c>
      <c r="F596">
        <v>-0.246</v>
      </c>
      <c r="G596">
        <v>-0.247</v>
      </c>
      <c r="H596">
        <v>-0.16750000000000001</v>
      </c>
    </row>
    <row r="597" spans="1:8" x14ac:dyDescent="0.2">
      <c r="A597" s="1">
        <v>42563</v>
      </c>
      <c r="B597">
        <v>-0.36899999999999999</v>
      </c>
      <c r="C597">
        <v>-0.29099999999999998</v>
      </c>
      <c r="D597">
        <v>-0.191</v>
      </c>
      <c r="E597">
        <v>-6.0999999999999999E-2</v>
      </c>
      <c r="F597">
        <v>-0.223</v>
      </c>
      <c r="G597">
        <v>-0.2263</v>
      </c>
      <c r="H597">
        <v>-0.14050000000000001</v>
      </c>
    </row>
    <row r="598" spans="1:8" x14ac:dyDescent="0.2">
      <c r="A598" s="1">
        <v>42564</v>
      </c>
      <c r="B598">
        <v>-0.371</v>
      </c>
      <c r="C598">
        <v>-0.29499999999999998</v>
      </c>
      <c r="D598">
        <v>-0.191</v>
      </c>
      <c r="E598">
        <v>-6.0999999999999999E-2</v>
      </c>
      <c r="F598">
        <v>-0.24</v>
      </c>
      <c r="G598">
        <v>-0.2374</v>
      </c>
      <c r="H598">
        <v>-0.157</v>
      </c>
    </row>
    <row r="599" spans="1:8" x14ac:dyDescent="0.2">
      <c r="A599" s="1">
        <v>42565</v>
      </c>
      <c r="B599">
        <v>-0.371</v>
      </c>
      <c r="C599">
        <v>-0.29499999999999998</v>
      </c>
      <c r="D599">
        <v>-0.19</v>
      </c>
      <c r="E599">
        <v>-6.0999999999999999E-2</v>
      </c>
      <c r="F599">
        <v>-0.23100000000000001</v>
      </c>
      <c r="G599">
        <v>-0.22600000000000001</v>
      </c>
      <c r="H599">
        <v>-0.14349999999999999</v>
      </c>
    </row>
    <row r="600" spans="1:8" x14ac:dyDescent="0.2">
      <c r="A600" s="1">
        <v>42566</v>
      </c>
      <c r="B600">
        <v>-0.371</v>
      </c>
      <c r="C600">
        <v>-0.29299999999999998</v>
      </c>
      <c r="D600">
        <v>-0.187</v>
      </c>
      <c r="E600">
        <v>-5.7000000000000002E-2</v>
      </c>
      <c r="F600">
        <v>-0.218</v>
      </c>
      <c r="G600">
        <v>-0.216</v>
      </c>
      <c r="H600">
        <v>-0.1206</v>
      </c>
    </row>
    <row r="601" spans="1:8" x14ac:dyDescent="0.2">
      <c r="A601" s="1">
        <v>42569</v>
      </c>
      <c r="B601">
        <v>-0.371</v>
      </c>
      <c r="C601">
        <v>-0.29499999999999998</v>
      </c>
      <c r="D601">
        <v>-0.191</v>
      </c>
      <c r="E601">
        <v>-6.0999999999999999E-2</v>
      </c>
      <c r="F601">
        <v>-0.23400000000000001</v>
      </c>
      <c r="G601">
        <v>-0.22600000000000001</v>
      </c>
      <c r="H601">
        <v>-0.14099999999999999</v>
      </c>
    </row>
    <row r="602" spans="1:8" x14ac:dyDescent="0.2">
      <c r="A602" s="1">
        <v>42570</v>
      </c>
      <c r="B602">
        <v>-0.371</v>
      </c>
      <c r="C602">
        <v>-0.29499999999999998</v>
      </c>
      <c r="D602">
        <v>-0.189</v>
      </c>
      <c r="E602">
        <v>-5.8999999999999997E-2</v>
      </c>
      <c r="F602">
        <v>-0.23100000000000001</v>
      </c>
      <c r="G602">
        <v>-0.221</v>
      </c>
      <c r="H602">
        <v>-0.13439999999999999</v>
      </c>
    </row>
    <row r="603" spans="1:8" x14ac:dyDescent="0.2">
      <c r="A603" s="1">
        <v>42571</v>
      </c>
      <c r="B603">
        <v>-0.371</v>
      </c>
      <c r="C603">
        <v>-0.29699999999999999</v>
      </c>
      <c r="D603">
        <v>-0.189</v>
      </c>
      <c r="E603">
        <v>-5.6000000000000001E-2</v>
      </c>
      <c r="F603">
        <v>-0.222</v>
      </c>
      <c r="G603">
        <v>-0.216</v>
      </c>
      <c r="H603">
        <v>-0.12659999999999999</v>
      </c>
    </row>
    <row r="604" spans="1:8" x14ac:dyDescent="0.2">
      <c r="A604" s="1">
        <v>42572</v>
      </c>
      <c r="B604">
        <v>-0.37</v>
      </c>
      <c r="C604">
        <v>-0.29699999999999999</v>
      </c>
      <c r="D604">
        <v>-0.188</v>
      </c>
      <c r="E604">
        <v>-5.3999999999999999E-2</v>
      </c>
      <c r="F604">
        <v>-0.221</v>
      </c>
      <c r="G604">
        <v>-0.21099999999999999</v>
      </c>
      <c r="H604">
        <v>-0.1235</v>
      </c>
    </row>
    <row r="605" spans="1:8" x14ac:dyDescent="0.2">
      <c r="A605" s="1">
        <v>42573</v>
      </c>
      <c r="B605">
        <v>-0.371</v>
      </c>
      <c r="C605">
        <v>-0.29699999999999999</v>
      </c>
      <c r="D605">
        <v>-0.189</v>
      </c>
      <c r="E605">
        <v>-0.05</v>
      </c>
      <c r="F605">
        <v>-0.214</v>
      </c>
      <c r="G605">
        <v>-0.20499999999999999</v>
      </c>
      <c r="H605">
        <v>-0.1115</v>
      </c>
    </row>
    <row r="606" spans="1:8" x14ac:dyDescent="0.2">
      <c r="A606" s="1">
        <v>42576</v>
      </c>
      <c r="B606">
        <v>-0.371</v>
      </c>
      <c r="C606">
        <v>-0.29699999999999999</v>
      </c>
      <c r="D606">
        <v>-0.188</v>
      </c>
      <c r="E606">
        <v>-4.9000000000000002E-2</v>
      </c>
      <c r="F606">
        <v>-0.21</v>
      </c>
      <c r="G606">
        <v>-0.20610000000000001</v>
      </c>
      <c r="H606">
        <v>-0.11600000000000001</v>
      </c>
    </row>
    <row r="607" spans="1:8" x14ac:dyDescent="0.2">
      <c r="A607" s="1">
        <v>42577</v>
      </c>
      <c r="B607">
        <v>-0.371</v>
      </c>
      <c r="C607">
        <v>-0.29799999999999999</v>
      </c>
      <c r="D607">
        <v>-0.187</v>
      </c>
      <c r="E607">
        <v>-4.8000000000000001E-2</v>
      </c>
      <c r="F607">
        <v>-0.21</v>
      </c>
      <c r="G607">
        <v>-0.20799999999999999</v>
      </c>
      <c r="H607">
        <v>-0.12</v>
      </c>
    </row>
    <row r="608" spans="1:8" x14ac:dyDescent="0.2">
      <c r="A608" s="1">
        <v>42578</v>
      </c>
      <c r="B608">
        <v>-0.371</v>
      </c>
      <c r="C608">
        <v>-0.29799999999999999</v>
      </c>
      <c r="D608">
        <v>-0.187</v>
      </c>
      <c r="E608">
        <v>-4.9000000000000002E-2</v>
      </c>
      <c r="F608">
        <v>-0.217</v>
      </c>
      <c r="G608">
        <v>-0.22040000000000001</v>
      </c>
      <c r="H608">
        <v>-0.1459</v>
      </c>
    </row>
    <row r="609" spans="1:8" x14ac:dyDescent="0.2">
      <c r="A609" s="1">
        <v>42579</v>
      </c>
      <c r="B609">
        <v>-0.371</v>
      </c>
      <c r="C609">
        <v>-0.29599999999999999</v>
      </c>
      <c r="D609">
        <v>-0.186</v>
      </c>
      <c r="E609">
        <v>-4.9000000000000002E-2</v>
      </c>
      <c r="F609">
        <v>-0.216</v>
      </c>
      <c r="G609">
        <v>-0.21809999999999999</v>
      </c>
      <c r="H609">
        <v>-0.13830000000000001</v>
      </c>
    </row>
    <row r="610" spans="1:8" x14ac:dyDescent="0.2">
      <c r="A610" s="1">
        <v>42580</v>
      </c>
      <c r="B610">
        <v>-0.371</v>
      </c>
      <c r="C610">
        <v>-0.29699999999999999</v>
      </c>
      <c r="D610">
        <v>-0.186</v>
      </c>
      <c r="E610">
        <v>-4.9000000000000002E-2</v>
      </c>
      <c r="F610">
        <v>-0.21740000000000001</v>
      </c>
      <c r="G610">
        <v>-0.21729999999999999</v>
      </c>
      <c r="H610">
        <v>-0.152</v>
      </c>
    </row>
    <row r="611" spans="1:8" x14ac:dyDescent="0.2">
      <c r="A611" s="1">
        <v>42583</v>
      </c>
      <c r="B611">
        <v>-0.371</v>
      </c>
      <c r="C611">
        <v>-0.29699999999999999</v>
      </c>
      <c r="D611">
        <v>-0.186</v>
      </c>
      <c r="E611">
        <v>-4.8000000000000001E-2</v>
      </c>
      <c r="F611">
        <v>-0.215</v>
      </c>
      <c r="G611">
        <v>-0.21260000000000001</v>
      </c>
      <c r="H611">
        <v>-0.14000000000000001</v>
      </c>
    </row>
    <row r="612" spans="1:8" x14ac:dyDescent="0.2">
      <c r="A612" s="1">
        <v>42584</v>
      </c>
      <c r="B612">
        <v>-0.371</v>
      </c>
      <c r="C612">
        <v>-0.29799999999999999</v>
      </c>
      <c r="D612">
        <v>-0.184</v>
      </c>
      <c r="E612">
        <v>-4.8000000000000001E-2</v>
      </c>
      <c r="F612">
        <v>-0.20200000000000001</v>
      </c>
      <c r="G612">
        <v>-0.19500000000000001</v>
      </c>
      <c r="H612">
        <v>-0.1105</v>
      </c>
    </row>
    <row r="613" spans="1:8" x14ac:dyDescent="0.2">
      <c r="A613" s="1">
        <v>42585</v>
      </c>
      <c r="B613">
        <v>-0.371</v>
      </c>
      <c r="C613">
        <v>-0.29899999999999999</v>
      </c>
      <c r="D613">
        <v>-0.183</v>
      </c>
      <c r="E613">
        <v>-4.7E-2</v>
      </c>
      <c r="F613">
        <v>-0.20100000000000001</v>
      </c>
      <c r="G613">
        <v>-0.1973</v>
      </c>
      <c r="H613">
        <v>-0.121</v>
      </c>
    </row>
    <row r="614" spans="1:8" x14ac:dyDescent="0.2">
      <c r="A614" s="1">
        <v>42586</v>
      </c>
      <c r="B614">
        <v>-0.37</v>
      </c>
      <c r="C614">
        <v>-0.29799999999999999</v>
      </c>
      <c r="D614">
        <v>-0.183</v>
      </c>
      <c r="E614">
        <v>-4.4999999999999998E-2</v>
      </c>
      <c r="F614">
        <v>-0.218</v>
      </c>
      <c r="G614">
        <v>-0.21609999999999999</v>
      </c>
      <c r="H614">
        <v>-0.14399999999999999</v>
      </c>
    </row>
    <row r="615" spans="1:8" x14ac:dyDescent="0.2">
      <c r="A615" s="1">
        <v>42587</v>
      </c>
      <c r="B615">
        <v>-0.37</v>
      </c>
      <c r="C615">
        <v>-0.29799999999999999</v>
      </c>
      <c r="D615">
        <v>-0.185</v>
      </c>
      <c r="E615">
        <v>-4.7E-2</v>
      </c>
      <c r="F615">
        <v>-0.214</v>
      </c>
      <c r="G615">
        <v>-0.2089</v>
      </c>
      <c r="H615">
        <v>-0.1283</v>
      </c>
    </row>
    <row r="616" spans="1:8" x14ac:dyDescent="0.2">
      <c r="A616" s="1">
        <v>42590</v>
      </c>
      <c r="B616">
        <v>-0.36899999999999999</v>
      </c>
      <c r="C616">
        <v>-0.29799999999999999</v>
      </c>
      <c r="D616">
        <v>-0.185</v>
      </c>
      <c r="E616">
        <v>-4.5999999999999999E-2</v>
      </c>
      <c r="F616">
        <v>-0.215</v>
      </c>
      <c r="G616">
        <v>-0.214</v>
      </c>
      <c r="H616">
        <v>-0.1343</v>
      </c>
    </row>
    <row r="617" spans="1:8" x14ac:dyDescent="0.2">
      <c r="A617" s="1">
        <v>42591</v>
      </c>
      <c r="B617">
        <v>-0.36899999999999999</v>
      </c>
      <c r="C617">
        <v>-0.29799999999999999</v>
      </c>
      <c r="D617">
        <v>-0.187</v>
      </c>
      <c r="E617">
        <v>-4.7E-2</v>
      </c>
      <c r="F617">
        <v>-0.223</v>
      </c>
      <c r="G617">
        <v>-0.21879999999999999</v>
      </c>
      <c r="H617">
        <v>-0.14649999999999999</v>
      </c>
    </row>
    <row r="618" spans="1:8" x14ac:dyDescent="0.2">
      <c r="A618" s="1">
        <v>42592</v>
      </c>
      <c r="B618">
        <v>-0.36899999999999999</v>
      </c>
      <c r="C618">
        <v>-0.29699999999999999</v>
      </c>
      <c r="D618">
        <v>-0.188</v>
      </c>
      <c r="E618">
        <v>-4.8000000000000001E-2</v>
      </c>
      <c r="F618">
        <v>-0.23400000000000001</v>
      </c>
      <c r="G618">
        <v>-0.23300000000000001</v>
      </c>
      <c r="H618">
        <v>-0.17</v>
      </c>
    </row>
    <row r="619" spans="1:8" x14ac:dyDescent="0.2">
      <c r="A619" s="1">
        <v>42593</v>
      </c>
      <c r="B619">
        <v>-0.36899999999999999</v>
      </c>
      <c r="C619">
        <v>-0.29899999999999999</v>
      </c>
      <c r="D619">
        <v>-0.189</v>
      </c>
      <c r="E619">
        <v>-4.9000000000000002E-2</v>
      </c>
      <c r="F619">
        <v>-0.21199999999999999</v>
      </c>
      <c r="G619">
        <v>-0.2225</v>
      </c>
      <c r="H619">
        <v>-0.13400000000000001</v>
      </c>
    </row>
    <row r="620" spans="1:8" x14ac:dyDescent="0.2">
      <c r="A620" s="1">
        <v>42594</v>
      </c>
      <c r="B620">
        <v>-0.36799999999999999</v>
      </c>
      <c r="C620">
        <v>-0.29899999999999999</v>
      </c>
      <c r="D620">
        <v>-0.188</v>
      </c>
      <c r="E620">
        <v>-4.9000000000000002E-2</v>
      </c>
      <c r="F620">
        <v>-0.22</v>
      </c>
      <c r="G620">
        <v>-0.2235</v>
      </c>
      <c r="H620">
        <v>-0.151</v>
      </c>
    </row>
    <row r="621" spans="1:8" x14ac:dyDescent="0.2">
      <c r="A621" s="1">
        <v>42597</v>
      </c>
      <c r="B621">
        <v>-0.36899999999999999</v>
      </c>
      <c r="C621">
        <v>-0.29799999999999999</v>
      </c>
      <c r="D621">
        <v>-0.189</v>
      </c>
      <c r="E621">
        <v>-0.05</v>
      </c>
      <c r="F621">
        <v>-0.216</v>
      </c>
      <c r="G621">
        <v>-0.21210000000000001</v>
      </c>
      <c r="H621">
        <v>-0.13500000000000001</v>
      </c>
    </row>
    <row r="622" spans="1:8" x14ac:dyDescent="0.2">
      <c r="A622" s="1">
        <v>42598</v>
      </c>
      <c r="B622">
        <v>-0.36899999999999999</v>
      </c>
      <c r="C622">
        <v>-0.29899999999999999</v>
      </c>
      <c r="D622">
        <v>-0.189</v>
      </c>
      <c r="E622">
        <v>-0.05</v>
      </c>
      <c r="F622">
        <v>-0.21099999999999999</v>
      </c>
      <c r="G622">
        <v>-0.20649999999999999</v>
      </c>
      <c r="H622">
        <v>-0.127</v>
      </c>
    </row>
    <row r="623" spans="1:8" x14ac:dyDescent="0.2">
      <c r="A623" s="1">
        <v>42599</v>
      </c>
      <c r="B623">
        <v>-0.36899999999999999</v>
      </c>
      <c r="C623">
        <v>-0.29799999999999999</v>
      </c>
      <c r="D623">
        <v>-0.19</v>
      </c>
      <c r="E623">
        <v>-4.9000000000000002E-2</v>
      </c>
      <c r="F623">
        <v>-0.21</v>
      </c>
      <c r="G623">
        <v>-0.20699999999999999</v>
      </c>
      <c r="H623">
        <v>-0.1295</v>
      </c>
    </row>
    <row r="624" spans="1:8" x14ac:dyDescent="0.2">
      <c r="A624" s="1">
        <v>42600</v>
      </c>
      <c r="B624">
        <v>-0.36899999999999999</v>
      </c>
      <c r="C624">
        <v>-0.29899999999999999</v>
      </c>
      <c r="D624">
        <v>-0.191</v>
      </c>
      <c r="E624">
        <v>-4.8000000000000001E-2</v>
      </c>
      <c r="F624">
        <v>-0.215</v>
      </c>
      <c r="G624">
        <v>-0.21440000000000001</v>
      </c>
      <c r="H624">
        <v>-0.13900000000000001</v>
      </c>
    </row>
    <row r="625" spans="1:8" x14ac:dyDescent="0.2">
      <c r="A625" s="1">
        <v>42601</v>
      </c>
      <c r="B625">
        <v>-0.36899999999999999</v>
      </c>
      <c r="C625">
        <v>-0.29799999999999999</v>
      </c>
      <c r="D625">
        <v>-0.189</v>
      </c>
      <c r="E625">
        <v>-4.7E-2</v>
      </c>
      <c r="F625">
        <v>-0.20100000000000001</v>
      </c>
      <c r="G625">
        <v>-0.19869999999999999</v>
      </c>
      <c r="H625">
        <v>-0.1174</v>
      </c>
    </row>
    <row r="626" spans="1:8" x14ac:dyDescent="0.2">
      <c r="A626" s="1">
        <v>42604</v>
      </c>
      <c r="B626">
        <v>-0.36899999999999999</v>
      </c>
      <c r="C626">
        <v>-0.29899999999999999</v>
      </c>
      <c r="D626">
        <v>-0.19</v>
      </c>
      <c r="E626">
        <v>-4.5999999999999999E-2</v>
      </c>
      <c r="F626">
        <v>-0.20610000000000001</v>
      </c>
      <c r="G626">
        <v>-0.19900000000000001</v>
      </c>
      <c r="H626">
        <v>-0.1348</v>
      </c>
    </row>
    <row r="627" spans="1:8" x14ac:dyDescent="0.2">
      <c r="A627" s="1">
        <v>42605</v>
      </c>
      <c r="B627">
        <v>-0.36899999999999999</v>
      </c>
      <c r="C627">
        <v>-0.29799999999999999</v>
      </c>
      <c r="D627">
        <v>-0.192</v>
      </c>
      <c r="E627">
        <v>-4.7E-2</v>
      </c>
      <c r="F627">
        <v>-0.20749999999999999</v>
      </c>
      <c r="G627">
        <v>-0.20230000000000001</v>
      </c>
      <c r="H627">
        <v>-0.13109999999999999</v>
      </c>
    </row>
    <row r="628" spans="1:8" x14ac:dyDescent="0.2">
      <c r="A628" s="1">
        <v>42606</v>
      </c>
      <c r="B628">
        <v>-0.36799999999999999</v>
      </c>
      <c r="C628">
        <v>-0.29799999999999999</v>
      </c>
      <c r="D628">
        <v>-0.191</v>
      </c>
      <c r="E628">
        <v>-4.8000000000000001E-2</v>
      </c>
      <c r="F628">
        <v>-0.2</v>
      </c>
      <c r="G628">
        <v>-0.191</v>
      </c>
      <c r="H628">
        <v>-0.125</v>
      </c>
    </row>
    <row r="629" spans="1:8" x14ac:dyDescent="0.2">
      <c r="A629" s="1">
        <v>42607</v>
      </c>
      <c r="B629">
        <v>-0.37</v>
      </c>
      <c r="C629">
        <v>-0.29799999999999999</v>
      </c>
      <c r="D629">
        <v>-0.192</v>
      </c>
      <c r="E629">
        <v>-4.9000000000000002E-2</v>
      </c>
      <c r="F629">
        <v>-0.193</v>
      </c>
      <c r="G629">
        <v>-0.187</v>
      </c>
      <c r="H629">
        <v>-0.11799999999999999</v>
      </c>
    </row>
    <row r="630" spans="1:8" x14ac:dyDescent="0.2">
      <c r="A630" s="1">
        <v>42608</v>
      </c>
      <c r="B630">
        <v>-0.371</v>
      </c>
      <c r="C630">
        <v>-0.29799999999999999</v>
      </c>
      <c r="D630">
        <v>-0.191</v>
      </c>
      <c r="E630">
        <v>-0.05</v>
      </c>
      <c r="F630">
        <v>-0.193</v>
      </c>
      <c r="G630">
        <v>-0.16400000000000001</v>
      </c>
      <c r="H630">
        <v>-0.11310000000000001</v>
      </c>
    </row>
    <row r="631" spans="1:8" x14ac:dyDescent="0.2">
      <c r="A631" s="1">
        <v>42611</v>
      </c>
      <c r="B631">
        <v>-0.371</v>
      </c>
      <c r="C631">
        <v>-0.29699999999999999</v>
      </c>
      <c r="D631">
        <v>-0.193</v>
      </c>
      <c r="E631">
        <v>-0.05</v>
      </c>
      <c r="F631">
        <v>-0.20399999999999999</v>
      </c>
      <c r="G631">
        <v>-0.19</v>
      </c>
      <c r="H631">
        <v>-0.127</v>
      </c>
    </row>
    <row r="632" spans="1:8" x14ac:dyDescent="0.2">
      <c r="A632" s="1">
        <v>42612</v>
      </c>
      <c r="B632">
        <v>-0.371</v>
      </c>
      <c r="C632">
        <v>-0.29899999999999999</v>
      </c>
      <c r="D632">
        <v>-0.192</v>
      </c>
      <c r="E632">
        <v>-5.0999999999999997E-2</v>
      </c>
      <c r="F632">
        <v>-0.20699999999999999</v>
      </c>
      <c r="G632">
        <v>-0.19450000000000001</v>
      </c>
      <c r="H632">
        <v>-0.1285</v>
      </c>
    </row>
    <row r="633" spans="1:8" x14ac:dyDescent="0.2">
      <c r="A633" s="1">
        <v>42613</v>
      </c>
      <c r="B633">
        <v>-0.372</v>
      </c>
      <c r="C633">
        <v>-0.29899999999999999</v>
      </c>
      <c r="D633">
        <v>-0.192</v>
      </c>
      <c r="E633">
        <v>-5.1999999999999998E-2</v>
      </c>
      <c r="F633">
        <v>-0.21</v>
      </c>
      <c r="G633">
        <v>-0.19500000000000001</v>
      </c>
      <c r="H633">
        <v>-0.123</v>
      </c>
    </row>
    <row r="634" spans="1:8" x14ac:dyDescent="0.2">
      <c r="A634" s="1">
        <v>42614</v>
      </c>
      <c r="B634">
        <v>-0.372</v>
      </c>
      <c r="C634">
        <v>-0.29899999999999999</v>
      </c>
      <c r="D634">
        <v>-0.193</v>
      </c>
      <c r="E634">
        <v>-5.0999999999999997E-2</v>
      </c>
      <c r="F634">
        <v>-0.216</v>
      </c>
      <c r="G634">
        <v>-0.2019</v>
      </c>
      <c r="H634">
        <v>-0.125</v>
      </c>
    </row>
    <row r="635" spans="1:8" x14ac:dyDescent="0.2">
      <c r="A635" s="1">
        <v>42615</v>
      </c>
      <c r="B635">
        <v>-0.373</v>
      </c>
      <c r="C635">
        <v>-0.30099999999999999</v>
      </c>
      <c r="D635">
        <v>-0.193</v>
      </c>
      <c r="E635">
        <v>-5.1999999999999998E-2</v>
      </c>
      <c r="F635">
        <v>-0.223</v>
      </c>
      <c r="G635">
        <v>-0.19900000000000001</v>
      </c>
      <c r="H635">
        <v>-0.11749999999999999</v>
      </c>
    </row>
    <row r="636" spans="1:8" x14ac:dyDescent="0.2">
      <c r="A636" s="1">
        <v>42618</v>
      </c>
      <c r="B636">
        <v>-0.373</v>
      </c>
      <c r="C636">
        <v>-0.30099999999999999</v>
      </c>
      <c r="D636">
        <v>-0.19500000000000001</v>
      </c>
      <c r="E636">
        <v>-5.1999999999999998E-2</v>
      </c>
      <c r="F636">
        <v>-0.22</v>
      </c>
      <c r="G636">
        <v>-0.20780000000000001</v>
      </c>
      <c r="H636">
        <v>-0.13</v>
      </c>
    </row>
    <row r="637" spans="1:8" x14ac:dyDescent="0.2">
      <c r="A637" s="1">
        <v>42619</v>
      </c>
      <c r="B637">
        <v>-0.372</v>
      </c>
      <c r="C637">
        <v>-0.30299999999999999</v>
      </c>
      <c r="D637">
        <v>-0.19700000000000001</v>
      </c>
      <c r="E637">
        <v>-5.3999999999999999E-2</v>
      </c>
      <c r="F637">
        <v>-0.24399999999999999</v>
      </c>
      <c r="G637">
        <v>-0.23300000000000001</v>
      </c>
      <c r="H637">
        <v>-0.17</v>
      </c>
    </row>
    <row r="638" spans="1:8" x14ac:dyDescent="0.2">
      <c r="A638" s="1">
        <v>42620</v>
      </c>
      <c r="B638">
        <v>-0.372</v>
      </c>
      <c r="C638">
        <v>-0.30299999999999999</v>
      </c>
      <c r="D638">
        <v>-0.19800000000000001</v>
      </c>
      <c r="E638">
        <v>-5.8999999999999997E-2</v>
      </c>
      <c r="F638">
        <v>-0.24</v>
      </c>
      <c r="G638">
        <v>-0.23569999999999999</v>
      </c>
      <c r="H638">
        <v>-0.17199999999999999</v>
      </c>
    </row>
    <row r="639" spans="1:8" x14ac:dyDescent="0.2">
      <c r="A639" s="1">
        <v>42621</v>
      </c>
      <c r="B639">
        <v>-0.373</v>
      </c>
      <c r="C639">
        <v>-0.30399999999999999</v>
      </c>
      <c r="D639">
        <v>-0.20100000000000001</v>
      </c>
      <c r="E639">
        <v>-0.06</v>
      </c>
      <c r="F639">
        <v>-0.222</v>
      </c>
      <c r="G639">
        <v>-0.21279999999999999</v>
      </c>
      <c r="H639">
        <v>-0.13600000000000001</v>
      </c>
    </row>
    <row r="640" spans="1:8" x14ac:dyDescent="0.2">
      <c r="A640" s="1">
        <v>42622</v>
      </c>
      <c r="B640">
        <v>-0.36899999999999999</v>
      </c>
      <c r="C640">
        <v>-0.30099999999999999</v>
      </c>
      <c r="D640">
        <v>-0.19800000000000001</v>
      </c>
      <c r="E640">
        <v>-5.7000000000000002E-2</v>
      </c>
      <c r="F640">
        <v>-0.21</v>
      </c>
      <c r="G640">
        <v>-0.20349999999999999</v>
      </c>
      <c r="H640">
        <v>-0.1113</v>
      </c>
    </row>
    <row r="641" spans="1:8" x14ac:dyDescent="0.2">
      <c r="A641" s="1">
        <v>42625</v>
      </c>
      <c r="B641">
        <v>-0.371</v>
      </c>
      <c r="C641">
        <v>-0.30299999999999999</v>
      </c>
      <c r="D641">
        <v>-0.19800000000000001</v>
      </c>
      <c r="E641">
        <v>-5.7000000000000002E-2</v>
      </c>
      <c r="F641">
        <v>-0.215</v>
      </c>
      <c r="G641">
        <v>-0.1973</v>
      </c>
      <c r="H641">
        <v>-0.10100000000000001</v>
      </c>
    </row>
    <row r="642" spans="1:8" x14ac:dyDescent="0.2">
      <c r="A642" s="1">
        <v>42626</v>
      </c>
      <c r="B642">
        <v>-0.372</v>
      </c>
      <c r="C642">
        <v>-0.30199999999999999</v>
      </c>
      <c r="D642">
        <v>-0.19900000000000001</v>
      </c>
      <c r="E642">
        <v>-5.5E-2</v>
      </c>
      <c r="F642">
        <v>-0.21299999999999999</v>
      </c>
      <c r="G642">
        <v>-0.192</v>
      </c>
      <c r="H642">
        <v>-8.5000000000000006E-2</v>
      </c>
    </row>
    <row r="643" spans="1:8" x14ac:dyDescent="0.2">
      <c r="A643" s="1">
        <v>42627</v>
      </c>
      <c r="B643">
        <v>-0.372</v>
      </c>
      <c r="C643">
        <v>-0.30299999999999999</v>
      </c>
      <c r="D643">
        <v>-0.19900000000000001</v>
      </c>
      <c r="E643">
        <v>-5.3999999999999999E-2</v>
      </c>
      <c r="F643">
        <v>-0.23</v>
      </c>
      <c r="G643">
        <v>-0.20749999999999999</v>
      </c>
      <c r="H643">
        <v>-0.113</v>
      </c>
    </row>
    <row r="644" spans="1:8" x14ac:dyDescent="0.2">
      <c r="A644" s="1">
        <v>42628</v>
      </c>
      <c r="B644">
        <v>-0.371</v>
      </c>
      <c r="C644">
        <v>-0.30099999999999999</v>
      </c>
      <c r="D644">
        <v>-0.19900000000000001</v>
      </c>
      <c r="E644">
        <v>-5.2999999999999999E-2</v>
      </c>
      <c r="F644">
        <v>-0.221</v>
      </c>
      <c r="G644">
        <v>-0.20230000000000001</v>
      </c>
      <c r="H644">
        <v>-0.1</v>
      </c>
    </row>
    <row r="645" spans="1:8" x14ac:dyDescent="0.2">
      <c r="A645" s="1">
        <v>42629</v>
      </c>
      <c r="B645">
        <v>-0.371</v>
      </c>
      <c r="C645">
        <v>-0.30099999999999999</v>
      </c>
      <c r="D645">
        <v>-0.20100000000000001</v>
      </c>
      <c r="E645">
        <v>-5.3999999999999999E-2</v>
      </c>
      <c r="F645">
        <v>-0.22900000000000001</v>
      </c>
      <c r="G645">
        <v>-0.21479999999999999</v>
      </c>
      <c r="H645">
        <v>-0.11600000000000001</v>
      </c>
    </row>
    <row r="646" spans="1:8" x14ac:dyDescent="0.2">
      <c r="A646" s="1">
        <v>42632</v>
      </c>
      <c r="B646">
        <v>-0.371</v>
      </c>
      <c r="C646">
        <v>-0.30099999999999999</v>
      </c>
      <c r="D646">
        <v>-0.20200000000000001</v>
      </c>
      <c r="E646">
        <v>-5.6000000000000001E-2</v>
      </c>
      <c r="F646">
        <v>-0.22500000000000001</v>
      </c>
      <c r="G646">
        <v>-0.20580000000000001</v>
      </c>
      <c r="H646">
        <v>-0.10349999999999999</v>
      </c>
    </row>
    <row r="647" spans="1:8" x14ac:dyDescent="0.2">
      <c r="A647" s="1">
        <v>42633</v>
      </c>
      <c r="B647">
        <v>-0.371</v>
      </c>
      <c r="C647">
        <v>-0.30099999999999999</v>
      </c>
      <c r="D647">
        <v>-0.2</v>
      </c>
      <c r="E647">
        <v>-5.7000000000000002E-2</v>
      </c>
      <c r="F647">
        <v>-0.22900000000000001</v>
      </c>
      <c r="G647">
        <v>-0.2167</v>
      </c>
      <c r="H647">
        <v>-0.12039999999999999</v>
      </c>
    </row>
    <row r="648" spans="1:8" x14ac:dyDescent="0.2">
      <c r="A648" s="1">
        <v>42634</v>
      </c>
      <c r="B648">
        <v>-0.371</v>
      </c>
      <c r="C648">
        <v>-0.30099999999999999</v>
      </c>
      <c r="D648">
        <v>-0.20100000000000001</v>
      </c>
      <c r="E648">
        <v>-5.8000000000000003E-2</v>
      </c>
      <c r="F648">
        <v>-0.22500000000000001</v>
      </c>
      <c r="G648">
        <v>-0.20899999999999999</v>
      </c>
      <c r="H648">
        <v>-0.11</v>
      </c>
    </row>
    <row r="649" spans="1:8" x14ac:dyDescent="0.2">
      <c r="A649" s="1">
        <v>42635</v>
      </c>
      <c r="B649">
        <v>-0.371</v>
      </c>
      <c r="C649">
        <v>-0.30099999999999999</v>
      </c>
      <c r="D649">
        <v>-0.20100000000000001</v>
      </c>
      <c r="E649">
        <v>-5.8999999999999997E-2</v>
      </c>
      <c r="F649">
        <v>-0.23200000000000001</v>
      </c>
      <c r="G649">
        <v>-0.22900000000000001</v>
      </c>
      <c r="H649">
        <v>-0.14910000000000001</v>
      </c>
    </row>
    <row r="650" spans="1:8" x14ac:dyDescent="0.2">
      <c r="A650" s="1">
        <v>42636</v>
      </c>
      <c r="B650">
        <v>-0.37</v>
      </c>
      <c r="C650">
        <v>-0.30199999999999999</v>
      </c>
      <c r="D650">
        <v>-0.2</v>
      </c>
      <c r="E650">
        <v>-5.8999999999999997E-2</v>
      </c>
      <c r="F650">
        <v>-0.23300000000000001</v>
      </c>
      <c r="G650">
        <v>-0.22500000000000001</v>
      </c>
      <c r="H650">
        <v>-0.14899999999999999</v>
      </c>
    </row>
    <row r="651" spans="1:8" x14ac:dyDescent="0.2">
      <c r="A651" s="1">
        <v>42639</v>
      </c>
      <c r="B651">
        <v>-0.371</v>
      </c>
      <c r="C651">
        <v>-0.30299999999999999</v>
      </c>
      <c r="D651">
        <v>-0.19900000000000001</v>
      </c>
      <c r="E651">
        <v>-0.06</v>
      </c>
      <c r="F651">
        <v>-0.23699999999999999</v>
      </c>
      <c r="G651">
        <v>-0.23080000000000001</v>
      </c>
      <c r="H651">
        <v>-0.16200000000000001</v>
      </c>
    </row>
    <row r="652" spans="1:8" x14ac:dyDescent="0.2">
      <c r="A652" s="1">
        <v>42640</v>
      </c>
      <c r="B652">
        <v>-0.371</v>
      </c>
      <c r="C652">
        <v>-0.30099999999999999</v>
      </c>
      <c r="D652">
        <v>-0.20100000000000001</v>
      </c>
      <c r="E652">
        <v>-0.06</v>
      </c>
      <c r="F652">
        <v>-0.23300000000000001</v>
      </c>
      <c r="G652">
        <v>-0.23100000000000001</v>
      </c>
      <c r="H652">
        <v>-0.161</v>
      </c>
    </row>
    <row r="653" spans="1:8" x14ac:dyDescent="0.2">
      <c r="A653" s="1">
        <v>42641</v>
      </c>
      <c r="B653">
        <v>-0.371</v>
      </c>
      <c r="C653">
        <v>-0.30199999999999999</v>
      </c>
      <c r="D653">
        <v>-0.20200000000000001</v>
      </c>
      <c r="E653">
        <v>-6.0999999999999999E-2</v>
      </c>
      <c r="F653">
        <v>-0.23400000000000001</v>
      </c>
      <c r="G653">
        <v>-0.23</v>
      </c>
      <c r="H653">
        <v>-0.16</v>
      </c>
    </row>
    <row r="654" spans="1:8" x14ac:dyDescent="0.2">
      <c r="A654" s="1">
        <v>42642</v>
      </c>
      <c r="B654">
        <v>-0.371</v>
      </c>
      <c r="C654">
        <v>-0.30099999999999999</v>
      </c>
      <c r="D654">
        <v>-0.20100000000000001</v>
      </c>
      <c r="E654">
        <v>-6.4000000000000001E-2</v>
      </c>
      <c r="F654">
        <v>-0.23400000000000001</v>
      </c>
      <c r="G654">
        <v>-0.22800000000000001</v>
      </c>
      <c r="H654">
        <v>-0.16500000000000001</v>
      </c>
    </row>
    <row r="655" spans="1:8" x14ac:dyDescent="0.2">
      <c r="A655" s="1">
        <v>42643</v>
      </c>
      <c r="B655">
        <v>-0.371</v>
      </c>
      <c r="C655">
        <v>-0.30099999999999999</v>
      </c>
      <c r="D655">
        <v>-0.20300000000000001</v>
      </c>
      <c r="E655">
        <v>-6.4000000000000001E-2</v>
      </c>
      <c r="F655">
        <v>-0.222</v>
      </c>
      <c r="G655">
        <v>-0.217</v>
      </c>
      <c r="H655">
        <v>-0.14000000000000001</v>
      </c>
    </row>
    <row r="656" spans="1:8" x14ac:dyDescent="0.2">
      <c r="A656" s="1">
        <v>42646</v>
      </c>
      <c r="B656">
        <v>-0.371</v>
      </c>
      <c r="C656">
        <v>-0.30099999999999999</v>
      </c>
      <c r="D656">
        <v>-0.20300000000000001</v>
      </c>
      <c r="E656">
        <v>-6.4000000000000001E-2</v>
      </c>
      <c r="F656">
        <v>-0.216</v>
      </c>
      <c r="G656">
        <v>-0.21099999999999999</v>
      </c>
      <c r="H656">
        <v>-0.13500000000000001</v>
      </c>
    </row>
    <row r="657" spans="1:8" x14ac:dyDescent="0.2">
      <c r="A657" s="1">
        <v>42647</v>
      </c>
      <c r="B657">
        <v>-0.372</v>
      </c>
      <c r="C657">
        <v>-0.30099999999999999</v>
      </c>
      <c r="D657">
        <v>-0.20200000000000001</v>
      </c>
      <c r="E657">
        <v>-6.4000000000000001E-2</v>
      </c>
      <c r="F657">
        <v>-0.20899999999999999</v>
      </c>
      <c r="G657">
        <v>-0.20399999999999999</v>
      </c>
      <c r="H657">
        <v>-0.123</v>
      </c>
    </row>
    <row r="658" spans="1:8" x14ac:dyDescent="0.2">
      <c r="A658" s="1">
        <v>42648</v>
      </c>
      <c r="B658">
        <v>-0.371</v>
      </c>
      <c r="C658">
        <v>-0.30199999999999999</v>
      </c>
      <c r="D658">
        <v>-0.20300000000000001</v>
      </c>
      <c r="E658">
        <v>-6.4000000000000001E-2</v>
      </c>
      <c r="F658">
        <v>-0.215</v>
      </c>
      <c r="G658">
        <v>-0.19800000000000001</v>
      </c>
      <c r="H658">
        <v>-0.105</v>
      </c>
    </row>
    <row r="659" spans="1:8" x14ac:dyDescent="0.2">
      <c r="A659" s="1">
        <v>42649</v>
      </c>
      <c r="B659">
        <v>-0.371</v>
      </c>
      <c r="C659">
        <v>-0.30399999999999999</v>
      </c>
      <c r="D659">
        <v>-0.20200000000000001</v>
      </c>
      <c r="E659">
        <v>-6.4000000000000001E-2</v>
      </c>
      <c r="F659">
        <v>-0.21</v>
      </c>
      <c r="G659">
        <v>-0.1968</v>
      </c>
      <c r="H659">
        <v>-9.7000000000000003E-2</v>
      </c>
    </row>
    <row r="660" spans="1:8" x14ac:dyDescent="0.2">
      <c r="A660" s="1">
        <v>42650</v>
      </c>
      <c r="B660">
        <v>-0.371</v>
      </c>
      <c r="C660">
        <v>-0.30399999999999999</v>
      </c>
      <c r="D660">
        <v>-0.20300000000000001</v>
      </c>
      <c r="E660">
        <v>-6.3E-2</v>
      </c>
      <c r="F660">
        <v>-0.20499999999999999</v>
      </c>
      <c r="G660">
        <v>-0.18770000000000001</v>
      </c>
      <c r="H660">
        <v>-8.3000000000000004E-2</v>
      </c>
    </row>
    <row r="661" spans="1:8" x14ac:dyDescent="0.2">
      <c r="A661" s="1">
        <v>42653</v>
      </c>
      <c r="B661">
        <v>-0.371</v>
      </c>
      <c r="C661">
        <v>-0.30499999999999999</v>
      </c>
      <c r="D661">
        <v>-0.20300000000000001</v>
      </c>
      <c r="E661">
        <v>-6.4000000000000001E-2</v>
      </c>
      <c r="F661">
        <v>-0.19800000000000001</v>
      </c>
      <c r="G661">
        <v>-0.17699999999999999</v>
      </c>
      <c r="H661">
        <v>-6.25E-2</v>
      </c>
    </row>
    <row r="662" spans="1:8" x14ac:dyDescent="0.2">
      <c r="A662" s="1">
        <v>42654</v>
      </c>
      <c r="B662">
        <v>-0.371</v>
      </c>
      <c r="C662">
        <v>-0.30599999999999999</v>
      </c>
      <c r="D662">
        <v>-0.20300000000000001</v>
      </c>
      <c r="E662">
        <v>-6.6000000000000003E-2</v>
      </c>
      <c r="F662">
        <v>-0.20300000000000001</v>
      </c>
      <c r="G662">
        <v>-0.17910000000000001</v>
      </c>
      <c r="H662">
        <v>-6.8000000000000005E-2</v>
      </c>
    </row>
    <row r="663" spans="1:8" x14ac:dyDescent="0.2">
      <c r="A663" s="1">
        <v>42655</v>
      </c>
      <c r="B663">
        <v>-0.371</v>
      </c>
      <c r="C663">
        <v>-0.309</v>
      </c>
      <c r="D663">
        <v>-0.20399999999999999</v>
      </c>
      <c r="E663">
        <v>-6.9000000000000006E-2</v>
      </c>
      <c r="F663">
        <v>-0.2</v>
      </c>
      <c r="G663">
        <v>-0.17399999999999999</v>
      </c>
      <c r="H663">
        <v>-7.0000000000000007E-2</v>
      </c>
    </row>
    <row r="664" spans="1:8" x14ac:dyDescent="0.2">
      <c r="A664" s="1">
        <v>42656</v>
      </c>
      <c r="B664">
        <v>-0.372</v>
      </c>
      <c r="C664">
        <v>-0.311</v>
      </c>
      <c r="D664">
        <v>-0.20399999999999999</v>
      </c>
      <c r="E664">
        <v>-7.0999999999999994E-2</v>
      </c>
      <c r="F664">
        <v>-0.19700000000000001</v>
      </c>
      <c r="G664">
        <v>-0.17799999999999999</v>
      </c>
      <c r="H664">
        <v>-6.8000000000000005E-2</v>
      </c>
    </row>
    <row r="665" spans="1:8" x14ac:dyDescent="0.2">
      <c r="A665" s="1">
        <v>42657</v>
      </c>
      <c r="B665">
        <v>-0.371</v>
      </c>
      <c r="C665">
        <v>-0.311</v>
      </c>
      <c r="D665">
        <v>-0.20399999999999999</v>
      </c>
      <c r="E665">
        <v>-7.1999999999999995E-2</v>
      </c>
      <c r="F665">
        <v>-0.191</v>
      </c>
      <c r="G665">
        <v>-0.16270000000000001</v>
      </c>
      <c r="H665">
        <v>-5.1999999999999998E-2</v>
      </c>
    </row>
    <row r="666" spans="1:8" x14ac:dyDescent="0.2">
      <c r="A666" s="1">
        <v>42660</v>
      </c>
      <c r="B666">
        <v>-0.371</v>
      </c>
      <c r="C666">
        <v>-0.311</v>
      </c>
      <c r="D666">
        <v>-0.20399999999999999</v>
      </c>
      <c r="E666">
        <v>-7.0999999999999994E-2</v>
      </c>
      <c r="F666">
        <v>-0.19500000000000001</v>
      </c>
      <c r="G666">
        <v>-0.1668</v>
      </c>
      <c r="H666">
        <v>-6.3799999999999996E-2</v>
      </c>
    </row>
    <row r="667" spans="1:8" x14ac:dyDescent="0.2">
      <c r="A667" s="1">
        <v>42661</v>
      </c>
      <c r="B667">
        <v>-0.371</v>
      </c>
      <c r="C667">
        <v>-0.312</v>
      </c>
      <c r="D667">
        <v>-0.20899999999999999</v>
      </c>
      <c r="E667">
        <v>-7.2999999999999995E-2</v>
      </c>
      <c r="F667">
        <v>-0.2</v>
      </c>
      <c r="G667">
        <v>-0.1741</v>
      </c>
      <c r="H667">
        <v>-7.0999999999999994E-2</v>
      </c>
    </row>
    <row r="668" spans="1:8" x14ac:dyDescent="0.2">
      <c r="A668" s="1">
        <v>42662</v>
      </c>
      <c r="B668">
        <v>-0.371</v>
      </c>
      <c r="C668">
        <v>-0.313</v>
      </c>
      <c r="D668">
        <v>-0.21</v>
      </c>
      <c r="E668">
        <v>-7.2999999999999995E-2</v>
      </c>
      <c r="F668">
        <v>-0.19700000000000001</v>
      </c>
      <c r="G668">
        <v>-0.1724</v>
      </c>
      <c r="H668">
        <v>-6.6600000000000006E-2</v>
      </c>
    </row>
    <row r="669" spans="1:8" x14ac:dyDescent="0.2">
      <c r="A669" s="1">
        <v>42663</v>
      </c>
      <c r="B669">
        <v>-0.372</v>
      </c>
      <c r="C669">
        <v>-0.313</v>
      </c>
      <c r="D669">
        <v>-0.21099999999999999</v>
      </c>
      <c r="E669">
        <v>-7.2999999999999995E-2</v>
      </c>
      <c r="F669">
        <v>-0.19600000000000001</v>
      </c>
      <c r="G669">
        <v>-0.17460000000000001</v>
      </c>
      <c r="H669">
        <v>-7.0999999999999994E-2</v>
      </c>
    </row>
    <row r="670" spans="1:8" x14ac:dyDescent="0.2">
      <c r="A670" s="1">
        <v>42664</v>
      </c>
      <c r="B670">
        <v>-0.372</v>
      </c>
      <c r="C670">
        <v>-0.312</v>
      </c>
      <c r="D670">
        <v>-0.21099999999999999</v>
      </c>
      <c r="E670">
        <v>-7.3999999999999996E-2</v>
      </c>
      <c r="F670">
        <v>-0.193</v>
      </c>
      <c r="G670">
        <v>-0.16639999999999999</v>
      </c>
      <c r="H670">
        <v>-6.4299999999999996E-2</v>
      </c>
    </row>
    <row r="671" spans="1:8" x14ac:dyDescent="0.2">
      <c r="A671" s="1">
        <v>42667</v>
      </c>
      <c r="B671">
        <v>-0.371</v>
      </c>
      <c r="C671">
        <v>-0.311</v>
      </c>
      <c r="D671">
        <v>-0.21199999999999999</v>
      </c>
      <c r="E671">
        <v>-7.0000000000000007E-2</v>
      </c>
      <c r="F671">
        <v>-0.188</v>
      </c>
      <c r="G671">
        <v>-0.1603</v>
      </c>
      <c r="H671">
        <v>-5.5599999999999997E-2</v>
      </c>
    </row>
    <row r="672" spans="1:8" x14ac:dyDescent="0.2">
      <c r="A672" s="1">
        <v>42668</v>
      </c>
      <c r="B672">
        <v>-0.371</v>
      </c>
      <c r="C672">
        <v>-0.312</v>
      </c>
      <c r="D672">
        <v>-0.21199999999999999</v>
      </c>
      <c r="E672">
        <v>-7.0999999999999994E-2</v>
      </c>
      <c r="F672">
        <v>-0.183</v>
      </c>
      <c r="G672">
        <v>-0.15229999999999999</v>
      </c>
      <c r="H672">
        <v>-4.4999999999999998E-2</v>
      </c>
    </row>
    <row r="673" spans="1:8" x14ac:dyDescent="0.2">
      <c r="A673" s="1">
        <v>42669</v>
      </c>
      <c r="B673">
        <v>-0.372</v>
      </c>
      <c r="C673">
        <v>-0.313</v>
      </c>
      <c r="D673">
        <v>-0.21199999999999999</v>
      </c>
      <c r="E673">
        <v>-7.0000000000000007E-2</v>
      </c>
      <c r="F673">
        <v>-0.17799999999999999</v>
      </c>
      <c r="G673">
        <v>-0.13980000000000001</v>
      </c>
      <c r="H673">
        <v>-1.9E-2</v>
      </c>
    </row>
    <row r="674" spans="1:8" x14ac:dyDescent="0.2">
      <c r="A674" s="1">
        <v>42670</v>
      </c>
      <c r="B674">
        <v>-0.372</v>
      </c>
      <c r="C674">
        <v>-0.312</v>
      </c>
      <c r="D674">
        <v>-0.21299999999999999</v>
      </c>
      <c r="E674">
        <v>-7.0000000000000007E-2</v>
      </c>
      <c r="F674">
        <v>-0.16700000000000001</v>
      </c>
      <c r="G674">
        <v>-0.1244</v>
      </c>
      <c r="H674">
        <v>1.0999999999999999E-2</v>
      </c>
    </row>
    <row r="675" spans="1:8" x14ac:dyDescent="0.2">
      <c r="A675" s="1">
        <v>42671</v>
      </c>
      <c r="B675">
        <v>-0.373</v>
      </c>
      <c r="C675">
        <v>-0.313</v>
      </c>
      <c r="D675">
        <v>-0.21199999999999999</v>
      </c>
      <c r="E675">
        <v>-6.9000000000000006E-2</v>
      </c>
      <c r="F675">
        <v>-0.161</v>
      </c>
      <c r="G675">
        <v>-0.1173</v>
      </c>
      <c r="H675">
        <v>1.4E-2</v>
      </c>
    </row>
    <row r="676" spans="1:8" x14ac:dyDescent="0.2">
      <c r="A676" s="1">
        <v>42674</v>
      </c>
      <c r="B676">
        <v>-0.372</v>
      </c>
      <c r="C676">
        <v>-0.313</v>
      </c>
      <c r="D676">
        <v>-0.21199999999999999</v>
      </c>
      <c r="E676">
        <v>-6.9000000000000006E-2</v>
      </c>
      <c r="F676">
        <v>-0.16</v>
      </c>
      <c r="G676">
        <v>-0.11650000000000001</v>
      </c>
      <c r="H676">
        <v>1.14E-2</v>
      </c>
    </row>
    <row r="677" spans="1:8" x14ac:dyDescent="0.2">
      <c r="A677" s="1">
        <v>42675</v>
      </c>
      <c r="B677">
        <v>-0.374</v>
      </c>
      <c r="C677">
        <v>-0.313</v>
      </c>
      <c r="D677">
        <v>-0.21099999999999999</v>
      </c>
      <c r="E677">
        <v>-6.9000000000000006E-2</v>
      </c>
      <c r="F677">
        <v>-0.16</v>
      </c>
      <c r="G677">
        <v>-0.109</v>
      </c>
      <c r="H677">
        <v>1.55E-2</v>
      </c>
    </row>
    <row r="678" spans="1:8" x14ac:dyDescent="0.2">
      <c r="A678" s="1">
        <v>42676</v>
      </c>
      <c r="B678">
        <v>-0.373</v>
      </c>
      <c r="C678">
        <v>-0.313</v>
      </c>
      <c r="D678">
        <v>-0.21299999999999999</v>
      </c>
      <c r="E678">
        <v>-7.0999999999999994E-2</v>
      </c>
      <c r="F678">
        <v>-0.161</v>
      </c>
      <c r="G678">
        <v>-0.11990000000000001</v>
      </c>
      <c r="H678">
        <v>8.5000000000000006E-3</v>
      </c>
    </row>
    <row r="679" spans="1:8" x14ac:dyDescent="0.2">
      <c r="A679" s="1">
        <v>42677</v>
      </c>
      <c r="B679">
        <v>-0.373</v>
      </c>
      <c r="C679">
        <v>-0.313</v>
      </c>
      <c r="D679">
        <v>-0.21299999999999999</v>
      </c>
      <c r="E679">
        <v>-7.0999999999999994E-2</v>
      </c>
      <c r="F679">
        <v>-0.151</v>
      </c>
      <c r="G679">
        <v>-0.1055</v>
      </c>
      <c r="H679">
        <v>3.1E-2</v>
      </c>
    </row>
    <row r="680" spans="1:8" x14ac:dyDescent="0.2">
      <c r="A680" s="1">
        <v>42678</v>
      </c>
      <c r="B680">
        <v>-0.373</v>
      </c>
      <c r="C680">
        <v>-0.312</v>
      </c>
      <c r="D680">
        <v>-0.21299999999999999</v>
      </c>
      <c r="E680">
        <v>-7.0999999999999994E-2</v>
      </c>
      <c r="F680">
        <v>-0.155</v>
      </c>
      <c r="G680">
        <v>-0.1137</v>
      </c>
      <c r="H680">
        <v>1.7299999999999999E-2</v>
      </c>
    </row>
    <row r="681" spans="1:8" x14ac:dyDescent="0.2">
      <c r="A681" s="1">
        <v>42681</v>
      </c>
      <c r="B681">
        <v>-0.373</v>
      </c>
      <c r="C681">
        <v>-0.312</v>
      </c>
      <c r="D681">
        <v>-0.21099999999999999</v>
      </c>
      <c r="E681">
        <v>-7.0000000000000007E-2</v>
      </c>
      <c r="F681">
        <v>-0.152</v>
      </c>
      <c r="G681">
        <v>-0.1042</v>
      </c>
      <c r="H681">
        <v>3.0499999999999999E-2</v>
      </c>
    </row>
    <row r="682" spans="1:8" x14ac:dyDescent="0.2">
      <c r="A682" s="1">
        <v>42682</v>
      </c>
      <c r="B682">
        <v>-0.374</v>
      </c>
      <c r="C682">
        <v>-0.312</v>
      </c>
      <c r="D682">
        <v>-0.21099999999999999</v>
      </c>
      <c r="E682">
        <v>-7.0000000000000007E-2</v>
      </c>
      <c r="F682">
        <v>-0.14199999999999999</v>
      </c>
      <c r="G682">
        <v>-0.1007</v>
      </c>
      <c r="H682">
        <v>4.1500000000000002E-2</v>
      </c>
    </row>
    <row r="683" spans="1:8" x14ac:dyDescent="0.2">
      <c r="A683" s="1">
        <v>42683</v>
      </c>
      <c r="B683">
        <v>-0.373</v>
      </c>
      <c r="C683">
        <v>-0.312</v>
      </c>
      <c r="D683">
        <v>-0.21099999999999999</v>
      </c>
      <c r="E683">
        <v>-7.0000000000000007E-2</v>
      </c>
      <c r="F683">
        <v>-0.128</v>
      </c>
      <c r="G683">
        <v>-9.3700000000000006E-2</v>
      </c>
      <c r="H683">
        <v>8.2000000000000003E-2</v>
      </c>
    </row>
    <row r="684" spans="1:8" x14ac:dyDescent="0.2">
      <c r="A684" s="1">
        <v>42684</v>
      </c>
      <c r="B684">
        <v>-0.373</v>
      </c>
      <c r="C684">
        <v>-0.312</v>
      </c>
      <c r="D684">
        <v>-0.21099999999999999</v>
      </c>
      <c r="E684">
        <v>-7.0999999999999994E-2</v>
      </c>
      <c r="F684">
        <v>-0.13600000000000001</v>
      </c>
      <c r="G684">
        <v>-7.0999999999999994E-2</v>
      </c>
      <c r="H684">
        <v>0.10299999999999999</v>
      </c>
    </row>
    <row r="685" spans="1:8" x14ac:dyDescent="0.2">
      <c r="A685" s="1">
        <v>42685</v>
      </c>
      <c r="B685">
        <v>-0.374</v>
      </c>
      <c r="C685">
        <v>-0.312</v>
      </c>
      <c r="D685">
        <v>-0.21</v>
      </c>
      <c r="E685">
        <v>-6.9000000000000006E-2</v>
      </c>
      <c r="F685">
        <v>-0.122</v>
      </c>
      <c r="G685">
        <v>-4.9299999999999997E-2</v>
      </c>
      <c r="H685">
        <v>0.13700000000000001</v>
      </c>
    </row>
    <row r="686" spans="1:8" x14ac:dyDescent="0.2">
      <c r="A686" s="1">
        <v>42688</v>
      </c>
      <c r="B686">
        <v>-0.373</v>
      </c>
      <c r="C686">
        <v>-0.312</v>
      </c>
      <c r="D686">
        <v>-0.21099999999999999</v>
      </c>
      <c r="E686">
        <v>-7.0000000000000007E-2</v>
      </c>
      <c r="F686">
        <v>-0.122</v>
      </c>
      <c r="G686">
        <v>-4.2999999999999997E-2</v>
      </c>
      <c r="H686">
        <v>0.14499999999999999</v>
      </c>
    </row>
    <row r="687" spans="1:8" x14ac:dyDescent="0.2">
      <c r="A687" s="1">
        <v>42689</v>
      </c>
      <c r="B687">
        <v>-0.371</v>
      </c>
      <c r="C687">
        <v>-0.312</v>
      </c>
      <c r="D687">
        <v>-0.21099999999999999</v>
      </c>
      <c r="E687">
        <v>-7.0999999999999994E-2</v>
      </c>
      <c r="F687">
        <v>-0.126</v>
      </c>
      <c r="G687">
        <v>-4.7500000000000001E-2</v>
      </c>
      <c r="H687">
        <v>0.14199999999999999</v>
      </c>
    </row>
    <row r="688" spans="1:8" x14ac:dyDescent="0.2">
      <c r="A688" s="1">
        <v>42690</v>
      </c>
      <c r="B688">
        <v>-0.371</v>
      </c>
      <c r="C688">
        <v>-0.311</v>
      </c>
      <c r="D688">
        <v>-0.214</v>
      </c>
      <c r="E688">
        <v>-7.2999999999999995E-2</v>
      </c>
      <c r="F688">
        <v>-0.13200000000000001</v>
      </c>
      <c r="G688">
        <v>-4.8899999999999999E-2</v>
      </c>
      <c r="H688">
        <v>0.13900000000000001</v>
      </c>
    </row>
    <row r="689" spans="1:8" x14ac:dyDescent="0.2">
      <c r="A689" s="1">
        <v>42691</v>
      </c>
      <c r="B689">
        <v>-0.372</v>
      </c>
      <c r="C689">
        <v>-0.312</v>
      </c>
      <c r="D689">
        <v>-0.215</v>
      </c>
      <c r="E689">
        <v>-7.4999999999999997E-2</v>
      </c>
      <c r="F689">
        <v>-0.13200000000000001</v>
      </c>
      <c r="G689">
        <v>-5.9200000000000003E-2</v>
      </c>
      <c r="H689">
        <v>0.13400000000000001</v>
      </c>
    </row>
    <row r="690" spans="1:8" x14ac:dyDescent="0.2">
      <c r="A690" s="1">
        <v>42692</v>
      </c>
      <c r="B690">
        <v>-0.373</v>
      </c>
      <c r="C690">
        <v>-0.313</v>
      </c>
      <c r="D690">
        <v>-0.217</v>
      </c>
      <c r="E690">
        <v>-7.6999999999999999E-2</v>
      </c>
      <c r="F690">
        <v>-0.14000000000000001</v>
      </c>
      <c r="G690">
        <v>-6.7000000000000004E-2</v>
      </c>
      <c r="H690">
        <v>0.124</v>
      </c>
    </row>
    <row r="691" spans="1:8" x14ac:dyDescent="0.2">
      <c r="A691" s="1">
        <v>42695</v>
      </c>
      <c r="B691">
        <v>-0.371</v>
      </c>
      <c r="C691">
        <v>-0.312</v>
      </c>
      <c r="D691">
        <v>-0.219</v>
      </c>
      <c r="E691">
        <v>-7.8E-2</v>
      </c>
      <c r="F691">
        <v>-0.14499999999999999</v>
      </c>
      <c r="G691">
        <v>-6.9000000000000006E-2</v>
      </c>
      <c r="H691">
        <v>0.11749999999999999</v>
      </c>
    </row>
    <row r="692" spans="1:8" x14ac:dyDescent="0.2">
      <c r="A692" s="1">
        <v>42696</v>
      </c>
      <c r="B692">
        <v>-0.373</v>
      </c>
      <c r="C692">
        <v>-0.313</v>
      </c>
      <c r="D692">
        <v>-0.22</v>
      </c>
      <c r="E692">
        <v>-7.9000000000000001E-2</v>
      </c>
      <c r="F692">
        <v>-0.14299999999999999</v>
      </c>
      <c r="G692">
        <v>-7.9299999999999995E-2</v>
      </c>
      <c r="H692">
        <v>9.6000000000000002E-2</v>
      </c>
    </row>
    <row r="693" spans="1:8" x14ac:dyDescent="0.2">
      <c r="A693" s="1">
        <v>42697</v>
      </c>
      <c r="B693">
        <v>-0.373</v>
      </c>
      <c r="C693">
        <v>-0.313</v>
      </c>
      <c r="D693">
        <v>-0.22</v>
      </c>
      <c r="E693">
        <v>-7.8E-2</v>
      </c>
      <c r="F693">
        <v>-0.14599999999999999</v>
      </c>
      <c r="G693">
        <v>-8.2400000000000001E-2</v>
      </c>
      <c r="H693">
        <v>9.7000000000000003E-2</v>
      </c>
    </row>
    <row r="694" spans="1:8" x14ac:dyDescent="0.2">
      <c r="A694" s="1">
        <v>42698</v>
      </c>
      <c r="B694">
        <v>-0.373</v>
      </c>
      <c r="C694">
        <v>-0.314</v>
      </c>
      <c r="D694">
        <v>-0.219</v>
      </c>
      <c r="E694">
        <v>-7.9000000000000001E-2</v>
      </c>
      <c r="F694">
        <v>-0.153</v>
      </c>
      <c r="G694">
        <v>-9.1999999999999998E-2</v>
      </c>
      <c r="H694">
        <v>8.3000000000000004E-2</v>
      </c>
    </row>
    <row r="695" spans="1:8" x14ac:dyDescent="0.2">
      <c r="A695" s="1">
        <v>42699</v>
      </c>
      <c r="B695">
        <v>-0.373</v>
      </c>
      <c r="C695">
        <v>-0.314</v>
      </c>
      <c r="D695">
        <v>-0.219</v>
      </c>
      <c r="E695">
        <v>-7.9000000000000001E-2</v>
      </c>
      <c r="F695">
        <v>-0.154</v>
      </c>
      <c r="G695">
        <v>-0.09</v>
      </c>
      <c r="H695">
        <v>0.09</v>
      </c>
    </row>
    <row r="696" spans="1:8" x14ac:dyDescent="0.2">
      <c r="A696" s="1">
        <v>42702</v>
      </c>
      <c r="B696">
        <v>-0.374</v>
      </c>
      <c r="C696">
        <v>-0.314</v>
      </c>
      <c r="D696">
        <v>-0.219</v>
      </c>
      <c r="E696">
        <v>-7.9000000000000001E-2</v>
      </c>
      <c r="F696">
        <v>-0.16200000000000001</v>
      </c>
      <c r="G696">
        <v>-0.106</v>
      </c>
      <c r="H696">
        <v>6.9500000000000006E-2</v>
      </c>
    </row>
    <row r="697" spans="1:8" x14ac:dyDescent="0.2">
      <c r="A697" s="1">
        <v>42703</v>
      </c>
      <c r="B697">
        <v>-0.372</v>
      </c>
      <c r="C697">
        <v>-0.314</v>
      </c>
      <c r="D697">
        <v>-0.219</v>
      </c>
      <c r="E697">
        <v>-7.9000000000000001E-2</v>
      </c>
      <c r="F697">
        <v>-0.17299999999999999</v>
      </c>
      <c r="G697">
        <v>-0.109</v>
      </c>
      <c r="H697">
        <v>4.9000000000000002E-2</v>
      </c>
    </row>
    <row r="698" spans="1:8" x14ac:dyDescent="0.2">
      <c r="A698" s="1">
        <v>42704</v>
      </c>
      <c r="B698">
        <v>-0.372</v>
      </c>
      <c r="C698">
        <v>-0.314</v>
      </c>
      <c r="D698">
        <v>-0.219</v>
      </c>
      <c r="E698">
        <v>-0.08</v>
      </c>
      <c r="F698">
        <v>-0.158</v>
      </c>
      <c r="G698">
        <v>-9.98E-2</v>
      </c>
      <c r="H698">
        <v>8.6999999999999994E-2</v>
      </c>
    </row>
    <row r="699" spans="1:8" x14ac:dyDescent="0.2">
      <c r="A699" s="1">
        <v>42705</v>
      </c>
      <c r="B699">
        <v>-0.372</v>
      </c>
      <c r="C699">
        <v>-0.313</v>
      </c>
      <c r="D699">
        <v>-0.219</v>
      </c>
      <c r="E699">
        <v>-7.9000000000000001E-2</v>
      </c>
      <c r="F699">
        <v>-0.14399999999999999</v>
      </c>
      <c r="G699">
        <v>-7.5999999999999998E-2</v>
      </c>
      <c r="H699">
        <v>0.13900000000000001</v>
      </c>
    </row>
    <row r="700" spans="1:8" x14ac:dyDescent="0.2">
      <c r="A700" s="1">
        <v>42706</v>
      </c>
      <c r="B700">
        <v>-0.371</v>
      </c>
      <c r="C700">
        <v>-0.313</v>
      </c>
      <c r="D700">
        <v>-0.218</v>
      </c>
      <c r="E700">
        <v>-7.5999999999999998E-2</v>
      </c>
      <c r="F700">
        <v>-0.157</v>
      </c>
      <c r="G700">
        <v>-8.9300000000000004E-2</v>
      </c>
      <c r="H700">
        <v>9.5000000000000001E-2</v>
      </c>
    </row>
    <row r="701" spans="1:8" x14ac:dyDescent="0.2">
      <c r="A701" s="1">
        <v>42709</v>
      </c>
      <c r="B701">
        <v>-0.373</v>
      </c>
      <c r="C701">
        <v>-0.313</v>
      </c>
      <c r="D701">
        <v>-0.218</v>
      </c>
      <c r="E701">
        <v>-7.8E-2</v>
      </c>
      <c r="F701">
        <v>-0.154</v>
      </c>
      <c r="G701">
        <v>-7.9200000000000007E-2</v>
      </c>
      <c r="H701">
        <v>0.111</v>
      </c>
    </row>
    <row r="702" spans="1:8" x14ac:dyDescent="0.2">
      <c r="A702" s="1">
        <v>42710</v>
      </c>
      <c r="B702">
        <v>-0.372</v>
      </c>
      <c r="C702">
        <v>-0.315</v>
      </c>
      <c r="D702">
        <v>-0.219</v>
      </c>
      <c r="E702">
        <v>-7.9000000000000001E-2</v>
      </c>
      <c r="F702">
        <v>-0.1429</v>
      </c>
      <c r="G702">
        <v>-7.0000000000000007E-2</v>
      </c>
      <c r="H702">
        <v>0.155</v>
      </c>
    </row>
    <row r="703" spans="1:8" x14ac:dyDescent="0.2">
      <c r="A703" s="1">
        <v>42711</v>
      </c>
      <c r="B703">
        <v>-0.372</v>
      </c>
      <c r="C703">
        <v>-0.316</v>
      </c>
      <c r="D703">
        <v>-0.217</v>
      </c>
      <c r="E703">
        <v>-7.8E-2</v>
      </c>
      <c r="F703">
        <v>-0.14929999999999999</v>
      </c>
      <c r="G703">
        <v>-7.1999999999999995E-2</v>
      </c>
      <c r="H703">
        <v>0.14599999999999999</v>
      </c>
    </row>
    <row r="704" spans="1:8" x14ac:dyDescent="0.2">
      <c r="A704" s="1">
        <v>42712</v>
      </c>
      <c r="B704">
        <v>-0.372</v>
      </c>
      <c r="C704">
        <v>-0.318</v>
      </c>
      <c r="D704">
        <v>-0.217</v>
      </c>
      <c r="E704">
        <v>-7.8E-2</v>
      </c>
      <c r="F704">
        <v>-0.161</v>
      </c>
      <c r="G704">
        <v>-8.6999999999999994E-2</v>
      </c>
      <c r="H704">
        <v>0.13500000000000001</v>
      </c>
    </row>
    <row r="705" spans="1:8" x14ac:dyDescent="0.2">
      <c r="A705" s="1">
        <v>42713</v>
      </c>
      <c r="B705">
        <v>-0.371</v>
      </c>
      <c r="C705">
        <v>-0.316</v>
      </c>
      <c r="D705">
        <v>-0.217</v>
      </c>
      <c r="E705">
        <v>-8.1000000000000003E-2</v>
      </c>
      <c r="F705">
        <v>-0.16500000000000001</v>
      </c>
      <c r="G705">
        <v>-9.9000000000000005E-2</v>
      </c>
      <c r="H705">
        <v>0.12</v>
      </c>
    </row>
    <row r="706" spans="1:8" x14ac:dyDescent="0.2">
      <c r="A706" s="1">
        <v>42716</v>
      </c>
      <c r="B706">
        <v>-0.371</v>
      </c>
      <c r="C706">
        <v>-0.316</v>
      </c>
      <c r="D706">
        <v>-0.217</v>
      </c>
      <c r="E706">
        <v>-8.1000000000000003E-2</v>
      </c>
      <c r="F706">
        <v>-0.16</v>
      </c>
      <c r="G706">
        <v>-8.1000000000000003E-2</v>
      </c>
      <c r="H706">
        <v>0.152</v>
      </c>
    </row>
    <row r="707" spans="1:8" x14ac:dyDescent="0.2">
      <c r="A707" s="1">
        <v>42717</v>
      </c>
      <c r="B707">
        <v>-0.371</v>
      </c>
      <c r="C707">
        <v>-0.316</v>
      </c>
      <c r="D707">
        <v>-0.218</v>
      </c>
      <c r="E707">
        <v>-8.1000000000000003E-2</v>
      </c>
      <c r="F707">
        <v>-0.16200000000000001</v>
      </c>
      <c r="G707">
        <v>-0.09</v>
      </c>
      <c r="H707">
        <v>0.13100000000000001</v>
      </c>
    </row>
    <row r="708" spans="1:8" x14ac:dyDescent="0.2">
      <c r="A708" s="1">
        <v>42718</v>
      </c>
      <c r="B708">
        <v>-0.371</v>
      </c>
      <c r="C708">
        <v>-0.316</v>
      </c>
      <c r="D708">
        <v>-0.217</v>
      </c>
      <c r="E708">
        <v>-8.2000000000000003E-2</v>
      </c>
      <c r="F708">
        <v>-0.16700000000000001</v>
      </c>
      <c r="G708">
        <v>-0.10199999999999999</v>
      </c>
      <c r="H708">
        <v>0.104</v>
      </c>
    </row>
    <row r="709" spans="1:8" x14ac:dyDescent="0.2">
      <c r="A709" s="1">
        <v>42719</v>
      </c>
      <c r="B709">
        <v>-0.37</v>
      </c>
      <c r="C709">
        <v>-0.316</v>
      </c>
      <c r="D709">
        <v>-0.217</v>
      </c>
      <c r="E709">
        <v>-8.1000000000000003E-2</v>
      </c>
      <c r="F709">
        <v>-0.16400000000000001</v>
      </c>
      <c r="G709">
        <v>-9.4700000000000006E-2</v>
      </c>
      <c r="H709">
        <v>0.125</v>
      </c>
    </row>
    <row r="710" spans="1:8" x14ac:dyDescent="0.2">
      <c r="A710" s="1">
        <v>42720</v>
      </c>
      <c r="B710">
        <v>-0.372</v>
      </c>
      <c r="C710">
        <v>-0.314</v>
      </c>
      <c r="D710">
        <v>-0.216</v>
      </c>
      <c r="E710">
        <v>-8.1000000000000003E-2</v>
      </c>
      <c r="F710">
        <v>-0.159</v>
      </c>
      <c r="G710">
        <v>-9.1800000000000007E-2</v>
      </c>
      <c r="H710">
        <v>0.122</v>
      </c>
    </row>
    <row r="711" spans="1:8" x14ac:dyDescent="0.2">
      <c r="A711" s="1">
        <v>42723</v>
      </c>
      <c r="B711">
        <v>-0.371</v>
      </c>
      <c r="C711">
        <v>-0.313</v>
      </c>
      <c r="D711">
        <v>-0.216</v>
      </c>
      <c r="E711">
        <v>-8.1000000000000003E-2</v>
      </c>
      <c r="F711">
        <v>-0.157</v>
      </c>
      <c r="G711">
        <v>-0.1027</v>
      </c>
      <c r="H711">
        <v>9.4E-2</v>
      </c>
    </row>
    <row r="712" spans="1:8" x14ac:dyDescent="0.2">
      <c r="A712" s="1">
        <v>42724</v>
      </c>
      <c r="B712">
        <v>-0.371</v>
      </c>
      <c r="C712">
        <v>-0.313</v>
      </c>
      <c r="D712">
        <v>-0.218</v>
      </c>
      <c r="E712">
        <v>-8.1000000000000003E-2</v>
      </c>
      <c r="F712">
        <v>-0.15840000000000001</v>
      </c>
      <c r="G712">
        <v>-9.5399999999999999E-2</v>
      </c>
      <c r="H712">
        <v>0.11</v>
      </c>
    </row>
    <row r="713" spans="1:8" x14ac:dyDescent="0.2">
      <c r="A713" s="1">
        <v>42725</v>
      </c>
      <c r="B713">
        <v>-0.36899999999999999</v>
      </c>
      <c r="C713">
        <v>-0.315</v>
      </c>
      <c r="D713">
        <v>-0.216</v>
      </c>
      <c r="E713">
        <v>-8.2000000000000003E-2</v>
      </c>
      <c r="F713">
        <v>-0.153</v>
      </c>
      <c r="G713">
        <v>-9.2200000000000004E-2</v>
      </c>
      <c r="H713">
        <v>0.10299999999999999</v>
      </c>
    </row>
    <row r="714" spans="1:8" x14ac:dyDescent="0.2">
      <c r="A714" s="1">
        <v>42726</v>
      </c>
      <c r="B714">
        <v>-0.36899999999999999</v>
      </c>
      <c r="C714">
        <v>-0.316</v>
      </c>
      <c r="D714">
        <v>-0.216</v>
      </c>
      <c r="E714">
        <v>-8.2000000000000003E-2</v>
      </c>
      <c r="F714">
        <v>-0.14499999999999999</v>
      </c>
      <c r="G714">
        <v>-0.08</v>
      </c>
      <c r="H714">
        <v>0.12</v>
      </c>
    </row>
    <row r="715" spans="1:8" x14ac:dyDescent="0.2">
      <c r="A715" s="1">
        <v>42727</v>
      </c>
      <c r="B715">
        <v>-0.36899999999999999</v>
      </c>
      <c r="C715">
        <v>-0.317</v>
      </c>
      <c r="D715">
        <v>-0.217</v>
      </c>
      <c r="E715">
        <v>-8.2000000000000003E-2</v>
      </c>
      <c r="F715">
        <v>-0.14299999999999999</v>
      </c>
      <c r="G715">
        <v>-0.08</v>
      </c>
      <c r="H715">
        <v>0.108</v>
      </c>
    </row>
    <row r="716" spans="1:8" x14ac:dyDescent="0.2">
      <c r="A716" s="1">
        <v>42730</v>
      </c>
      <c r="F716">
        <v>-0.14499999999999999</v>
      </c>
      <c r="G716">
        <v>-8.0699999999999994E-2</v>
      </c>
    </row>
    <row r="717" spans="1:8" x14ac:dyDescent="0.2">
      <c r="A717" s="1">
        <v>42731</v>
      </c>
      <c r="B717">
        <v>-0.36899999999999999</v>
      </c>
      <c r="C717">
        <v>-0.318</v>
      </c>
      <c r="D717">
        <v>-0.22</v>
      </c>
      <c r="E717">
        <v>-8.1000000000000003E-2</v>
      </c>
      <c r="F717">
        <v>-0.15</v>
      </c>
      <c r="G717">
        <v>-9.2200000000000004E-2</v>
      </c>
      <c r="H717">
        <v>0.08</v>
      </c>
    </row>
    <row r="718" spans="1:8" x14ac:dyDescent="0.2">
      <c r="A718" s="1">
        <v>42732</v>
      </c>
      <c r="B718">
        <v>-0.36599999999999999</v>
      </c>
      <c r="C718">
        <v>-0.31900000000000001</v>
      </c>
      <c r="D718">
        <v>-0.221</v>
      </c>
      <c r="E718">
        <v>-8.2000000000000003E-2</v>
      </c>
      <c r="F718">
        <v>-0.151</v>
      </c>
      <c r="G718">
        <v>-9.2999999999999999E-2</v>
      </c>
      <c r="H718">
        <v>9.5000000000000001E-2</v>
      </c>
    </row>
    <row r="719" spans="1:8" x14ac:dyDescent="0.2">
      <c r="A719" s="1">
        <v>42733</v>
      </c>
      <c r="B719">
        <v>-0.36799999999999999</v>
      </c>
      <c r="C719">
        <v>-0.31900000000000001</v>
      </c>
      <c r="D719">
        <v>-0.221</v>
      </c>
      <c r="E719">
        <v>-8.1000000000000003E-2</v>
      </c>
      <c r="F719">
        <v>-0.16</v>
      </c>
      <c r="G719">
        <v>-0.10299999999999999</v>
      </c>
      <c r="H719">
        <v>7.8E-2</v>
      </c>
    </row>
    <row r="720" spans="1:8" x14ac:dyDescent="0.2">
      <c r="A720" s="1">
        <v>42734</v>
      </c>
      <c r="B720">
        <v>-0.36799999999999999</v>
      </c>
      <c r="C720">
        <v>-0.31900000000000001</v>
      </c>
      <c r="D720">
        <v>-0.221</v>
      </c>
      <c r="E720">
        <v>-8.2000000000000003E-2</v>
      </c>
      <c r="F720">
        <v>-0.1605</v>
      </c>
      <c r="G720">
        <v>-0.1</v>
      </c>
      <c r="H720">
        <v>7.6999999999999999E-2</v>
      </c>
    </row>
    <row r="721" spans="1:8" x14ac:dyDescent="0.2">
      <c r="A721" s="1">
        <v>42737</v>
      </c>
      <c r="B721">
        <v>-0.36799999999999999</v>
      </c>
      <c r="C721">
        <v>-0.318</v>
      </c>
      <c r="D721">
        <v>-0.22</v>
      </c>
      <c r="E721">
        <v>-8.3000000000000004E-2</v>
      </c>
      <c r="F721">
        <v>-0.18</v>
      </c>
      <c r="G721">
        <v>-0.1215</v>
      </c>
      <c r="H721">
        <v>6.6000000000000003E-2</v>
      </c>
    </row>
    <row r="722" spans="1:8" x14ac:dyDescent="0.2">
      <c r="A722" s="1">
        <v>42738</v>
      </c>
      <c r="B722">
        <v>-0.37</v>
      </c>
      <c r="C722">
        <v>-0.31900000000000001</v>
      </c>
      <c r="D722">
        <v>-0.221</v>
      </c>
      <c r="E722">
        <v>-8.4000000000000005E-2</v>
      </c>
      <c r="F722">
        <v>-0.1633</v>
      </c>
      <c r="G722">
        <v>-0.1004</v>
      </c>
      <c r="H722">
        <v>8.5999999999999993E-2</v>
      </c>
    </row>
    <row r="723" spans="1:8" x14ac:dyDescent="0.2">
      <c r="A723" s="1">
        <v>42739</v>
      </c>
      <c r="B723">
        <v>-0.36899999999999999</v>
      </c>
      <c r="C723">
        <v>-0.32</v>
      </c>
      <c r="D723">
        <v>-0.224</v>
      </c>
      <c r="E723">
        <v>-8.5000000000000006E-2</v>
      </c>
      <c r="F723">
        <v>-0.16309999999999999</v>
      </c>
      <c r="G723">
        <v>-9.5699999999999993E-2</v>
      </c>
      <c r="H723">
        <v>9.7000000000000003E-2</v>
      </c>
    </row>
    <row r="724" spans="1:8" x14ac:dyDescent="0.2">
      <c r="A724" s="1">
        <v>42740</v>
      </c>
      <c r="B724">
        <v>-0.36899999999999999</v>
      </c>
      <c r="C724">
        <v>-0.32100000000000001</v>
      </c>
      <c r="D724">
        <v>-0.22600000000000001</v>
      </c>
      <c r="E724">
        <v>-8.5000000000000006E-2</v>
      </c>
      <c r="F724">
        <v>-0.16589999999999999</v>
      </c>
      <c r="G724">
        <v>-0.1003</v>
      </c>
      <c r="H724">
        <v>9.7000000000000003E-2</v>
      </c>
    </row>
    <row r="725" spans="1:8" x14ac:dyDescent="0.2">
      <c r="A725" s="1">
        <v>42741</v>
      </c>
      <c r="B725">
        <v>-0.36899999999999999</v>
      </c>
      <c r="C725">
        <v>-0.32100000000000001</v>
      </c>
      <c r="D725">
        <v>-0.22900000000000001</v>
      </c>
      <c r="E725">
        <v>-8.6999999999999994E-2</v>
      </c>
      <c r="F725">
        <v>-0.159</v>
      </c>
      <c r="G725">
        <v>-8.0199999999999994E-2</v>
      </c>
      <c r="H725">
        <v>0.12</v>
      </c>
    </row>
    <row r="726" spans="1:8" x14ac:dyDescent="0.2">
      <c r="A726" s="1">
        <v>42744</v>
      </c>
      <c r="B726">
        <v>-0.371</v>
      </c>
      <c r="C726">
        <v>-0.32200000000000001</v>
      </c>
      <c r="D726">
        <v>-0.23</v>
      </c>
      <c r="E726">
        <v>-8.7999999999999995E-2</v>
      </c>
      <c r="F726">
        <v>-0.16600000000000001</v>
      </c>
      <c r="G726">
        <v>-9.4600000000000004E-2</v>
      </c>
      <c r="H726">
        <v>0.11</v>
      </c>
    </row>
    <row r="727" spans="1:8" x14ac:dyDescent="0.2">
      <c r="A727" s="1">
        <v>42745</v>
      </c>
      <c r="B727">
        <v>-0.372</v>
      </c>
      <c r="C727">
        <v>-0.32400000000000001</v>
      </c>
      <c r="D727">
        <v>-0.23200000000000001</v>
      </c>
      <c r="E727">
        <v>-0.09</v>
      </c>
      <c r="F727">
        <v>-0.17</v>
      </c>
      <c r="G727">
        <v>-9.6799999999999997E-2</v>
      </c>
      <c r="H727">
        <v>0.108</v>
      </c>
    </row>
    <row r="728" spans="1:8" x14ac:dyDescent="0.2">
      <c r="A728" s="1">
        <v>42746</v>
      </c>
      <c r="B728">
        <v>-0.372</v>
      </c>
      <c r="C728">
        <v>-0.32600000000000001</v>
      </c>
      <c r="D728">
        <v>-0.23300000000000001</v>
      </c>
      <c r="E728">
        <v>-9.0999999999999998E-2</v>
      </c>
      <c r="F728">
        <v>-0.184</v>
      </c>
      <c r="G728">
        <v>-0.114</v>
      </c>
      <c r="H728">
        <v>8.1000000000000003E-2</v>
      </c>
    </row>
    <row r="729" spans="1:8" x14ac:dyDescent="0.2">
      <c r="A729" s="1">
        <v>42747</v>
      </c>
      <c r="B729">
        <v>-0.372</v>
      </c>
      <c r="C729">
        <v>-0.32700000000000001</v>
      </c>
      <c r="D729">
        <v>-0.23400000000000001</v>
      </c>
      <c r="E729">
        <v>-9.2999999999999999E-2</v>
      </c>
      <c r="F729">
        <v>-0.18099999999999999</v>
      </c>
      <c r="G729">
        <v>-0.1138</v>
      </c>
      <c r="H729">
        <v>7.6999999999999999E-2</v>
      </c>
    </row>
    <row r="730" spans="1:8" x14ac:dyDescent="0.2">
      <c r="A730" s="1">
        <v>42748</v>
      </c>
      <c r="B730">
        <v>-0.372</v>
      </c>
      <c r="C730">
        <v>-0.32700000000000001</v>
      </c>
      <c r="D730">
        <v>-0.23599999999999999</v>
      </c>
      <c r="E730">
        <v>-9.4E-2</v>
      </c>
      <c r="F730">
        <v>-0.17599999999999999</v>
      </c>
      <c r="G730">
        <v>-0.1119</v>
      </c>
      <c r="H730">
        <v>8.5999999999999993E-2</v>
      </c>
    </row>
    <row r="731" spans="1:8" x14ac:dyDescent="0.2">
      <c r="A731" s="1">
        <v>42751</v>
      </c>
      <c r="B731">
        <v>-0.372</v>
      </c>
      <c r="C731">
        <v>-0.32800000000000001</v>
      </c>
      <c r="D731">
        <v>-0.23799999999999999</v>
      </c>
      <c r="E731">
        <v>-9.5000000000000001E-2</v>
      </c>
      <c r="F731">
        <v>-0.185</v>
      </c>
      <c r="G731">
        <v>-0.1172</v>
      </c>
      <c r="H731">
        <v>7.9500000000000001E-2</v>
      </c>
    </row>
    <row r="732" spans="1:8" x14ac:dyDescent="0.2">
      <c r="A732" s="1">
        <v>42752</v>
      </c>
      <c r="B732">
        <v>-0.372</v>
      </c>
      <c r="C732">
        <v>-0.32900000000000001</v>
      </c>
      <c r="D732">
        <v>-0.23899999999999999</v>
      </c>
      <c r="E732">
        <v>-9.8000000000000004E-2</v>
      </c>
      <c r="F732">
        <v>-0.18099999999999999</v>
      </c>
      <c r="G732">
        <v>-0.114</v>
      </c>
      <c r="H732">
        <v>8.4000000000000005E-2</v>
      </c>
    </row>
    <row r="733" spans="1:8" x14ac:dyDescent="0.2">
      <c r="A733" s="1">
        <v>42753</v>
      </c>
      <c r="B733">
        <v>-0.372</v>
      </c>
      <c r="C733">
        <v>-0.32900000000000001</v>
      </c>
      <c r="D733">
        <v>-0.24</v>
      </c>
      <c r="E733">
        <v>-9.9000000000000005E-2</v>
      </c>
      <c r="F733">
        <v>-0.17599999999999999</v>
      </c>
      <c r="G733">
        <v>-0.1</v>
      </c>
      <c r="H733">
        <v>0.11</v>
      </c>
    </row>
    <row r="734" spans="1:8" x14ac:dyDescent="0.2">
      <c r="A734" s="1">
        <v>42754</v>
      </c>
      <c r="B734">
        <v>-0.372</v>
      </c>
      <c r="C734">
        <v>-0.32900000000000001</v>
      </c>
      <c r="D734">
        <v>-0.24</v>
      </c>
      <c r="E734">
        <v>-0.1</v>
      </c>
      <c r="F734">
        <v>-0.16900000000000001</v>
      </c>
      <c r="G734">
        <v>-8.9800000000000005E-2</v>
      </c>
      <c r="H734">
        <v>0.13200000000000001</v>
      </c>
    </row>
    <row r="735" spans="1:8" x14ac:dyDescent="0.2">
      <c r="A735" s="1">
        <v>42755</v>
      </c>
      <c r="B735">
        <v>-0.372</v>
      </c>
      <c r="C735">
        <v>-0.32800000000000001</v>
      </c>
      <c r="D735">
        <v>-0.24099999999999999</v>
      </c>
      <c r="E735">
        <v>-0.1</v>
      </c>
      <c r="F735">
        <v>-0.158</v>
      </c>
      <c r="G735">
        <v>-7.0199999999999999E-2</v>
      </c>
      <c r="H735">
        <v>0.154</v>
      </c>
    </row>
    <row r="736" spans="1:8" x14ac:dyDescent="0.2">
      <c r="A736" s="1">
        <v>42758</v>
      </c>
      <c r="B736">
        <v>-0.372</v>
      </c>
      <c r="C736">
        <v>-0.32700000000000001</v>
      </c>
      <c r="D736">
        <v>-0.24099999999999999</v>
      </c>
      <c r="E736">
        <v>-0.10100000000000001</v>
      </c>
      <c r="F736">
        <v>-0.17</v>
      </c>
      <c r="G736">
        <v>-9.1999999999999998E-2</v>
      </c>
      <c r="H736">
        <v>0.1195</v>
      </c>
    </row>
    <row r="737" spans="1:8" x14ac:dyDescent="0.2">
      <c r="A737" s="1">
        <v>42759</v>
      </c>
      <c r="B737">
        <v>-0.372</v>
      </c>
      <c r="C737">
        <v>-0.32800000000000001</v>
      </c>
      <c r="D737">
        <v>-0.24199999999999999</v>
      </c>
      <c r="E737">
        <v>-0.10100000000000001</v>
      </c>
      <c r="F737">
        <v>-0.16500000000000001</v>
      </c>
      <c r="G737">
        <v>-0.08</v>
      </c>
      <c r="H737">
        <v>0.14399999999999999</v>
      </c>
    </row>
    <row r="738" spans="1:8" x14ac:dyDescent="0.2">
      <c r="A738" s="1">
        <v>42760</v>
      </c>
      <c r="B738">
        <v>-0.372</v>
      </c>
      <c r="C738">
        <v>-0.32800000000000001</v>
      </c>
      <c r="D738">
        <v>-0.24199999999999999</v>
      </c>
      <c r="E738">
        <v>-0.10100000000000001</v>
      </c>
      <c r="F738">
        <v>-0.152</v>
      </c>
      <c r="G738">
        <v>-5.8599999999999999E-2</v>
      </c>
      <c r="H738">
        <v>0.1865</v>
      </c>
    </row>
    <row r="739" spans="1:8" x14ac:dyDescent="0.2">
      <c r="A739" s="1">
        <v>42761</v>
      </c>
      <c r="B739">
        <v>-0.372</v>
      </c>
      <c r="C739">
        <v>-0.32800000000000001</v>
      </c>
      <c r="D739">
        <v>-0.24399999999999999</v>
      </c>
      <c r="E739">
        <v>-0.10199999999999999</v>
      </c>
      <c r="F739">
        <v>-0.14699999999999999</v>
      </c>
      <c r="G739">
        <v>-4.8300000000000003E-2</v>
      </c>
      <c r="H739">
        <v>0.20100000000000001</v>
      </c>
    </row>
    <row r="740" spans="1:8" x14ac:dyDescent="0.2">
      <c r="A740" s="1">
        <v>42762</v>
      </c>
      <c r="B740">
        <v>-0.372</v>
      </c>
      <c r="C740">
        <v>-0.32800000000000001</v>
      </c>
      <c r="D740">
        <v>-0.24299999999999999</v>
      </c>
      <c r="E740">
        <v>-0.10100000000000001</v>
      </c>
      <c r="F740">
        <v>-0.14299999999999999</v>
      </c>
      <c r="G740">
        <v>-4.6699999999999998E-2</v>
      </c>
      <c r="H740">
        <v>0.19800000000000001</v>
      </c>
    </row>
    <row r="741" spans="1:8" x14ac:dyDescent="0.2">
      <c r="A741" s="1">
        <v>42765</v>
      </c>
      <c r="B741">
        <v>-0.372</v>
      </c>
      <c r="C741">
        <v>-0.32800000000000001</v>
      </c>
      <c r="D741">
        <v>-0.24399999999999999</v>
      </c>
      <c r="E741">
        <v>-0.1</v>
      </c>
      <c r="F741">
        <v>-0.15</v>
      </c>
      <c r="G741">
        <v>-5.0799999999999998E-2</v>
      </c>
      <c r="H741">
        <v>0.1938</v>
      </c>
    </row>
    <row r="742" spans="1:8" x14ac:dyDescent="0.2">
      <c r="A742" s="1">
        <v>42766</v>
      </c>
      <c r="B742">
        <v>-0.372</v>
      </c>
      <c r="C742">
        <v>-0.32700000000000001</v>
      </c>
      <c r="D742">
        <v>-0.24299999999999999</v>
      </c>
      <c r="E742">
        <v>-0.10100000000000001</v>
      </c>
      <c r="F742">
        <v>-0.155</v>
      </c>
      <c r="G742">
        <v>-5.5E-2</v>
      </c>
      <c r="H742">
        <v>0.188</v>
      </c>
    </row>
    <row r="743" spans="1:8" x14ac:dyDescent="0.2">
      <c r="A743" s="1">
        <v>42767</v>
      </c>
      <c r="B743">
        <v>-0.372</v>
      </c>
      <c r="C743">
        <v>-0.32800000000000001</v>
      </c>
      <c r="D743">
        <v>-0.24399999999999999</v>
      </c>
      <c r="E743">
        <v>-0.10299999999999999</v>
      </c>
      <c r="F743">
        <v>-0.1447</v>
      </c>
      <c r="G743">
        <v>-4.5999999999999999E-2</v>
      </c>
      <c r="H743">
        <v>0.2</v>
      </c>
    </row>
    <row r="744" spans="1:8" x14ac:dyDescent="0.2">
      <c r="A744" s="1">
        <v>42768</v>
      </c>
      <c r="B744">
        <v>-0.373</v>
      </c>
      <c r="C744">
        <v>-0.32800000000000001</v>
      </c>
      <c r="D744">
        <v>-0.24399999999999999</v>
      </c>
      <c r="E744">
        <v>-0.10199999999999999</v>
      </c>
      <c r="F744">
        <v>-0.15010000000000001</v>
      </c>
      <c r="G744">
        <v>-5.8599999999999999E-2</v>
      </c>
      <c r="H744">
        <v>0.17699999999999999</v>
      </c>
    </row>
    <row r="745" spans="1:8" x14ac:dyDescent="0.2">
      <c r="A745" s="1">
        <v>42769</v>
      </c>
      <c r="B745">
        <v>-0.373</v>
      </c>
      <c r="C745">
        <v>-0.32800000000000001</v>
      </c>
      <c r="D745">
        <v>-0.24399999999999999</v>
      </c>
      <c r="E745">
        <v>-0.10100000000000001</v>
      </c>
      <c r="F745">
        <v>-0.153</v>
      </c>
      <c r="G745">
        <v>-6.5100000000000005E-2</v>
      </c>
      <c r="H745">
        <v>0.17100000000000001</v>
      </c>
    </row>
    <row r="746" spans="1:8" x14ac:dyDescent="0.2">
      <c r="A746" s="1">
        <v>42772</v>
      </c>
      <c r="B746">
        <v>-0.373</v>
      </c>
      <c r="C746">
        <v>-0.32800000000000001</v>
      </c>
      <c r="D746">
        <v>-0.24399999999999999</v>
      </c>
      <c r="E746">
        <v>-0.10100000000000001</v>
      </c>
      <c r="F746">
        <v>-0.153</v>
      </c>
      <c r="G746">
        <v>-7.3599999999999999E-2</v>
      </c>
      <c r="H746">
        <v>0.14499999999999999</v>
      </c>
    </row>
    <row r="747" spans="1:8" x14ac:dyDescent="0.2">
      <c r="A747" s="1">
        <v>42773</v>
      </c>
      <c r="B747">
        <v>-0.373</v>
      </c>
      <c r="C747">
        <v>-0.32800000000000001</v>
      </c>
      <c r="D747">
        <v>-0.24399999999999999</v>
      </c>
      <c r="E747">
        <v>-0.10100000000000001</v>
      </c>
      <c r="F747">
        <v>-0.14399999999999999</v>
      </c>
      <c r="G747">
        <v>-6.4100000000000004E-2</v>
      </c>
      <c r="H747">
        <v>0.155</v>
      </c>
    </row>
    <row r="748" spans="1:8" x14ac:dyDescent="0.2">
      <c r="A748" s="1">
        <v>42774</v>
      </c>
      <c r="B748">
        <v>-0.373</v>
      </c>
      <c r="C748">
        <v>-0.32800000000000001</v>
      </c>
      <c r="D748">
        <v>-0.24199999999999999</v>
      </c>
      <c r="E748">
        <v>-0.10100000000000001</v>
      </c>
      <c r="F748">
        <v>-0.1537</v>
      </c>
      <c r="G748">
        <v>-8.3199999999999996E-2</v>
      </c>
      <c r="H748">
        <v>0.12</v>
      </c>
    </row>
    <row r="749" spans="1:8" x14ac:dyDescent="0.2">
      <c r="A749" s="1">
        <v>42775</v>
      </c>
      <c r="B749">
        <v>-0.371</v>
      </c>
      <c r="C749">
        <v>-0.32800000000000001</v>
      </c>
      <c r="D749">
        <v>-0.24099999999999999</v>
      </c>
      <c r="E749">
        <v>-0.10100000000000001</v>
      </c>
      <c r="F749">
        <v>-0.14399999999999999</v>
      </c>
      <c r="G749">
        <v>-6.7500000000000004E-2</v>
      </c>
      <c r="H749">
        <v>0.13800000000000001</v>
      </c>
    </row>
    <row r="750" spans="1:8" x14ac:dyDescent="0.2">
      <c r="A750" s="1">
        <v>42776</v>
      </c>
      <c r="B750">
        <v>-0.371</v>
      </c>
      <c r="C750">
        <v>-0.32900000000000001</v>
      </c>
      <c r="D750">
        <v>-0.24</v>
      </c>
      <c r="E750">
        <v>-0.10100000000000001</v>
      </c>
      <c r="F750">
        <v>-0.14299999999999999</v>
      </c>
      <c r="G750">
        <v>-6.3500000000000001E-2</v>
      </c>
      <c r="H750">
        <v>0.14199999999999999</v>
      </c>
    </row>
    <row r="751" spans="1:8" x14ac:dyDescent="0.2">
      <c r="A751" s="1">
        <v>42779</v>
      </c>
      <c r="B751">
        <v>-0.373</v>
      </c>
      <c r="C751">
        <v>-0.32900000000000001</v>
      </c>
      <c r="D751">
        <v>-0.24</v>
      </c>
      <c r="E751">
        <v>-0.10199999999999999</v>
      </c>
      <c r="F751">
        <v>-0.13800000000000001</v>
      </c>
      <c r="G751">
        <v>-5.8299999999999998E-2</v>
      </c>
      <c r="H751">
        <v>0.157</v>
      </c>
    </row>
    <row r="752" spans="1:8" x14ac:dyDescent="0.2">
      <c r="A752" s="1">
        <v>42780</v>
      </c>
      <c r="B752">
        <v>-0.374</v>
      </c>
      <c r="C752">
        <v>-0.32800000000000001</v>
      </c>
      <c r="D752">
        <v>-0.24099999999999999</v>
      </c>
      <c r="E752">
        <v>-0.104</v>
      </c>
      <c r="F752">
        <v>-0.13400000000000001</v>
      </c>
      <c r="G752">
        <v>-4.9500000000000002E-2</v>
      </c>
      <c r="H752">
        <v>0.17199999999999999</v>
      </c>
    </row>
    <row r="753" spans="1:8" x14ac:dyDescent="0.2">
      <c r="A753" s="1">
        <v>42781</v>
      </c>
      <c r="B753">
        <v>-0.373</v>
      </c>
      <c r="C753">
        <v>-0.32800000000000001</v>
      </c>
      <c r="D753">
        <v>-0.24099999999999999</v>
      </c>
      <c r="E753">
        <v>-0.104</v>
      </c>
      <c r="F753">
        <v>-0.13500000000000001</v>
      </c>
      <c r="G753">
        <v>-5.11E-2</v>
      </c>
      <c r="H753">
        <v>0.16500000000000001</v>
      </c>
    </row>
    <row r="754" spans="1:8" x14ac:dyDescent="0.2">
      <c r="A754" s="1">
        <v>42782</v>
      </c>
      <c r="B754">
        <v>-0.372</v>
      </c>
      <c r="C754">
        <v>-0.32800000000000001</v>
      </c>
      <c r="D754">
        <v>-0.23899999999999999</v>
      </c>
      <c r="E754">
        <v>-0.106</v>
      </c>
      <c r="F754">
        <v>-0.13900000000000001</v>
      </c>
      <c r="G754">
        <v>-5.7000000000000002E-2</v>
      </c>
      <c r="H754">
        <v>0.14899999999999999</v>
      </c>
    </row>
    <row r="755" spans="1:8" x14ac:dyDescent="0.2">
      <c r="A755" s="1">
        <v>42783</v>
      </c>
      <c r="B755">
        <v>-0.371</v>
      </c>
      <c r="C755">
        <v>-0.32900000000000001</v>
      </c>
      <c r="D755">
        <v>-0.23899999999999999</v>
      </c>
      <c r="E755">
        <v>-0.109</v>
      </c>
      <c r="F755">
        <v>-0.14899999999999999</v>
      </c>
      <c r="G755">
        <v>-7.5200000000000003E-2</v>
      </c>
      <c r="H755">
        <v>0.13400000000000001</v>
      </c>
    </row>
    <row r="756" spans="1:8" x14ac:dyDescent="0.2">
      <c r="A756" s="1">
        <v>42786</v>
      </c>
      <c r="B756">
        <v>-0.36899999999999999</v>
      </c>
      <c r="C756">
        <v>-0.32900000000000001</v>
      </c>
      <c r="D756">
        <v>-0.23799999999999999</v>
      </c>
      <c r="E756">
        <v>-0.109</v>
      </c>
      <c r="F756">
        <v>-0.14649999999999999</v>
      </c>
      <c r="G756">
        <v>-7.1999999999999995E-2</v>
      </c>
      <c r="H756">
        <v>0.13400000000000001</v>
      </c>
    </row>
    <row r="757" spans="1:8" x14ac:dyDescent="0.2">
      <c r="A757" s="1">
        <v>42787</v>
      </c>
      <c r="B757">
        <v>-0.37</v>
      </c>
      <c r="C757">
        <v>-0.32900000000000001</v>
      </c>
      <c r="D757">
        <v>-0.23799999999999999</v>
      </c>
      <c r="E757">
        <v>-0.111</v>
      </c>
      <c r="F757">
        <v>-0.14899999999999999</v>
      </c>
      <c r="G757">
        <v>-7.3700000000000002E-2</v>
      </c>
      <c r="H757">
        <v>0.13500000000000001</v>
      </c>
    </row>
    <row r="758" spans="1:8" x14ac:dyDescent="0.2">
      <c r="A758" s="1">
        <v>42788</v>
      </c>
      <c r="B758">
        <v>-0.371</v>
      </c>
      <c r="C758">
        <v>-0.33</v>
      </c>
      <c r="D758">
        <v>-0.23899999999999999</v>
      </c>
      <c r="E758">
        <v>-0.111</v>
      </c>
      <c r="F758">
        <v>-0.14599999999999999</v>
      </c>
      <c r="G758">
        <v>-6.8000000000000005E-2</v>
      </c>
      <c r="H758">
        <v>0.13</v>
      </c>
    </row>
    <row r="759" spans="1:8" x14ac:dyDescent="0.2">
      <c r="A759" s="1">
        <v>42789</v>
      </c>
      <c r="B759">
        <v>-0.371</v>
      </c>
      <c r="C759">
        <v>-0.32900000000000001</v>
      </c>
      <c r="D759">
        <v>-0.23799999999999999</v>
      </c>
      <c r="E759">
        <v>-0.111</v>
      </c>
      <c r="F759">
        <v>-0.157</v>
      </c>
      <c r="G759">
        <v>-9.1899999999999996E-2</v>
      </c>
      <c r="H759">
        <v>0.106</v>
      </c>
    </row>
    <row r="760" spans="1:8" x14ac:dyDescent="0.2">
      <c r="A760" s="1">
        <v>42790</v>
      </c>
      <c r="B760">
        <v>-0.371</v>
      </c>
      <c r="C760">
        <v>-0.32900000000000001</v>
      </c>
      <c r="D760">
        <v>-0.23799999999999999</v>
      </c>
      <c r="E760">
        <v>-0.113</v>
      </c>
      <c r="F760">
        <v>-0.16300000000000001</v>
      </c>
      <c r="G760">
        <v>-9.9099999999999994E-2</v>
      </c>
      <c r="H760">
        <v>9.4E-2</v>
      </c>
    </row>
    <row r="761" spans="1:8" x14ac:dyDescent="0.2">
      <c r="A761" s="1">
        <v>42793</v>
      </c>
      <c r="B761">
        <v>-0.371</v>
      </c>
      <c r="C761">
        <v>-0.32900000000000001</v>
      </c>
      <c r="D761">
        <v>-0.23799999999999999</v>
      </c>
      <c r="E761">
        <v>-0.113</v>
      </c>
      <c r="F761">
        <v>-0.16200000000000001</v>
      </c>
      <c r="G761">
        <v>-9.6699999999999994E-2</v>
      </c>
      <c r="H761">
        <v>9.6000000000000002E-2</v>
      </c>
    </row>
    <row r="762" spans="1:8" x14ac:dyDescent="0.2">
      <c r="A762" s="1">
        <v>42794</v>
      </c>
      <c r="B762">
        <v>-0.371</v>
      </c>
      <c r="C762">
        <v>-0.33</v>
      </c>
      <c r="D762">
        <v>-0.23899999999999999</v>
      </c>
      <c r="E762">
        <v>-0.114</v>
      </c>
      <c r="F762">
        <v>-0.16700000000000001</v>
      </c>
      <c r="G762">
        <v>-0.10299999999999999</v>
      </c>
      <c r="H762">
        <v>7.8E-2</v>
      </c>
    </row>
    <row r="763" spans="1:8" x14ac:dyDescent="0.2">
      <c r="A763" s="1">
        <v>42795</v>
      </c>
      <c r="B763">
        <v>-0.372</v>
      </c>
      <c r="C763">
        <v>-0.32900000000000001</v>
      </c>
      <c r="D763">
        <v>-0.23699999999999999</v>
      </c>
      <c r="E763">
        <v>-0.114</v>
      </c>
      <c r="F763">
        <v>-0.16300000000000001</v>
      </c>
      <c r="G763">
        <v>-9.2499999999999999E-2</v>
      </c>
      <c r="H763">
        <v>0.10100000000000001</v>
      </c>
    </row>
    <row r="764" spans="1:8" x14ac:dyDescent="0.2">
      <c r="A764" s="1">
        <v>42796</v>
      </c>
      <c r="B764">
        <v>-0.372</v>
      </c>
      <c r="C764">
        <v>-0.32900000000000001</v>
      </c>
      <c r="D764">
        <v>-0.23799999999999999</v>
      </c>
      <c r="E764">
        <v>-0.114</v>
      </c>
      <c r="F764">
        <v>-0.15</v>
      </c>
      <c r="G764">
        <v>-6.8699999999999997E-2</v>
      </c>
      <c r="H764">
        <v>0.14000000000000001</v>
      </c>
    </row>
    <row r="765" spans="1:8" x14ac:dyDescent="0.2">
      <c r="A765" s="1">
        <v>42797</v>
      </c>
      <c r="B765">
        <v>-0.371</v>
      </c>
      <c r="C765">
        <v>-0.32900000000000001</v>
      </c>
      <c r="D765">
        <v>-0.23699999999999999</v>
      </c>
      <c r="E765">
        <v>-0.113</v>
      </c>
      <c r="F765">
        <v>-0.123</v>
      </c>
      <c r="G765">
        <v>-3.2099999999999997E-2</v>
      </c>
      <c r="H765">
        <v>0.19</v>
      </c>
    </row>
    <row r="766" spans="1:8" x14ac:dyDescent="0.2">
      <c r="A766" s="1">
        <v>42800</v>
      </c>
      <c r="B766">
        <v>-0.374</v>
      </c>
      <c r="C766">
        <v>-0.32900000000000001</v>
      </c>
      <c r="D766">
        <v>-0.24099999999999999</v>
      </c>
      <c r="E766">
        <v>-0.111</v>
      </c>
      <c r="F766">
        <v>-0.11899999999999999</v>
      </c>
      <c r="G766">
        <v>-2.7E-2</v>
      </c>
      <c r="H766">
        <v>0.1885</v>
      </c>
    </row>
    <row r="767" spans="1:8" x14ac:dyDescent="0.2">
      <c r="A767" s="1">
        <v>42801</v>
      </c>
      <c r="B767">
        <v>-0.373</v>
      </c>
      <c r="C767">
        <v>-0.32800000000000001</v>
      </c>
      <c r="D767">
        <v>-0.24</v>
      </c>
      <c r="E767">
        <v>-0.111</v>
      </c>
      <c r="F767">
        <v>-0.129</v>
      </c>
      <c r="G767">
        <v>-4.1000000000000002E-2</v>
      </c>
      <c r="H767">
        <v>0.17280000000000001</v>
      </c>
    </row>
    <row r="768" spans="1:8" x14ac:dyDescent="0.2">
      <c r="A768" s="1">
        <v>42802</v>
      </c>
      <c r="B768">
        <v>-0.373</v>
      </c>
      <c r="C768">
        <v>-0.32900000000000001</v>
      </c>
      <c r="D768">
        <v>-0.24099999999999999</v>
      </c>
      <c r="E768">
        <v>-0.111</v>
      </c>
      <c r="F768">
        <v>-0.121</v>
      </c>
      <c r="G768">
        <v>-2.9700000000000001E-2</v>
      </c>
      <c r="H768">
        <v>0.19800000000000001</v>
      </c>
    </row>
    <row r="769" spans="1:8" x14ac:dyDescent="0.2">
      <c r="A769" s="1">
        <v>42803</v>
      </c>
      <c r="B769">
        <v>-0.372</v>
      </c>
      <c r="C769">
        <v>-0.32900000000000001</v>
      </c>
      <c r="D769">
        <v>-0.24099999999999999</v>
      </c>
      <c r="E769">
        <v>-0.111</v>
      </c>
      <c r="F769">
        <v>-0.1</v>
      </c>
      <c r="G769">
        <v>9.1000000000000004E-3</v>
      </c>
      <c r="H769">
        <v>0.26200000000000001</v>
      </c>
    </row>
    <row r="770" spans="1:8" x14ac:dyDescent="0.2">
      <c r="A770" s="1">
        <v>42804</v>
      </c>
      <c r="B770">
        <v>-0.372</v>
      </c>
      <c r="C770">
        <v>-0.32900000000000001</v>
      </c>
      <c r="D770">
        <v>-0.24099999999999999</v>
      </c>
      <c r="E770">
        <v>-0.109</v>
      </c>
      <c r="F770">
        <v>-8.2000000000000003E-2</v>
      </c>
      <c r="G770">
        <v>4.8000000000000001E-2</v>
      </c>
      <c r="H770">
        <v>0.32</v>
      </c>
    </row>
    <row r="771" spans="1:8" x14ac:dyDescent="0.2">
      <c r="A771" s="1">
        <v>42807</v>
      </c>
      <c r="B771">
        <v>-0.372</v>
      </c>
      <c r="C771">
        <v>-0.33</v>
      </c>
      <c r="D771">
        <v>-0.24099999999999999</v>
      </c>
      <c r="E771">
        <v>-0.108</v>
      </c>
      <c r="F771">
        <v>-9.2999999999999999E-2</v>
      </c>
      <c r="G771">
        <v>2.46E-2</v>
      </c>
      <c r="H771">
        <v>0.30099999999999999</v>
      </c>
    </row>
    <row r="772" spans="1:8" x14ac:dyDescent="0.2">
      <c r="A772" s="1">
        <v>42808</v>
      </c>
      <c r="B772">
        <v>-0.372</v>
      </c>
      <c r="C772">
        <v>-0.33</v>
      </c>
      <c r="D772">
        <v>-0.24099999999999999</v>
      </c>
      <c r="E772">
        <v>-0.108</v>
      </c>
      <c r="F772">
        <v>-0.10299999999999999</v>
      </c>
      <c r="G772">
        <v>1.4800000000000001E-2</v>
      </c>
      <c r="H772">
        <v>0.27300000000000002</v>
      </c>
    </row>
    <row r="773" spans="1:8" x14ac:dyDescent="0.2">
      <c r="A773" s="1">
        <v>42809</v>
      </c>
      <c r="B773">
        <v>-0.371</v>
      </c>
      <c r="C773">
        <v>-0.32900000000000001</v>
      </c>
      <c r="D773">
        <v>-0.24099999999999999</v>
      </c>
      <c r="E773">
        <v>-0.11</v>
      </c>
      <c r="F773">
        <v>-0.107</v>
      </c>
      <c r="G773">
        <v>2.2000000000000001E-3</v>
      </c>
      <c r="H773">
        <v>0.253</v>
      </c>
    </row>
    <row r="774" spans="1:8" x14ac:dyDescent="0.2">
      <c r="A774" s="1">
        <v>42810</v>
      </c>
      <c r="B774">
        <v>-0.371</v>
      </c>
      <c r="C774">
        <v>-0.32900000000000001</v>
      </c>
      <c r="D774">
        <v>-0.24099999999999999</v>
      </c>
      <c r="E774">
        <v>-0.111</v>
      </c>
      <c r="F774">
        <v>-0.105</v>
      </c>
      <c r="G774">
        <v>7.9000000000000008E-3</v>
      </c>
      <c r="H774">
        <v>0.27100000000000002</v>
      </c>
    </row>
    <row r="775" spans="1:8" x14ac:dyDescent="0.2">
      <c r="A775" s="1">
        <v>42811</v>
      </c>
      <c r="B775">
        <v>-0.371</v>
      </c>
      <c r="C775">
        <v>-0.32900000000000001</v>
      </c>
      <c r="D775">
        <v>-0.24099999999999999</v>
      </c>
      <c r="E775">
        <v>-0.109</v>
      </c>
      <c r="F775">
        <v>-9.5699999999999993E-2</v>
      </c>
      <c r="G775">
        <v>1.7600000000000001E-2</v>
      </c>
      <c r="H775">
        <v>0.26400000000000001</v>
      </c>
    </row>
    <row r="776" spans="1:8" x14ac:dyDescent="0.2">
      <c r="A776" s="1">
        <v>42814</v>
      </c>
      <c r="B776">
        <v>-0.371</v>
      </c>
      <c r="C776">
        <v>-0.32900000000000001</v>
      </c>
      <c r="D776">
        <v>-0.24099999999999999</v>
      </c>
      <c r="E776">
        <v>-0.109</v>
      </c>
      <c r="F776">
        <v>-0.09</v>
      </c>
      <c r="G776">
        <v>2.4799999999999999E-2</v>
      </c>
      <c r="H776">
        <v>0.27400000000000002</v>
      </c>
    </row>
    <row r="777" spans="1:8" x14ac:dyDescent="0.2">
      <c r="A777" s="1">
        <v>42815</v>
      </c>
      <c r="B777">
        <v>-0.374</v>
      </c>
      <c r="C777">
        <v>-0.32900000000000001</v>
      </c>
      <c r="D777">
        <v>-0.24099999999999999</v>
      </c>
      <c r="E777">
        <v>-0.106</v>
      </c>
      <c r="F777">
        <v>-8.2000000000000003E-2</v>
      </c>
      <c r="G777">
        <v>2.9600000000000001E-2</v>
      </c>
      <c r="H777">
        <v>0.28699999999999998</v>
      </c>
    </row>
    <row r="778" spans="1:8" x14ac:dyDescent="0.2">
      <c r="A778" s="1">
        <v>42816</v>
      </c>
      <c r="B778">
        <v>-0.373</v>
      </c>
      <c r="C778">
        <v>-0.33</v>
      </c>
      <c r="D778">
        <v>-0.24199999999999999</v>
      </c>
      <c r="E778">
        <v>-0.106</v>
      </c>
      <c r="F778">
        <v>-9.4E-2</v>
      </c>
      <c r="G778">
        <v>1.7999999999999999E-2</v>
      </c>
      <c r="H778">
        <v>0.26100000000000001</v>
      </c>
    </row>
    <row r="779" spans="1:8" x14ac:dyDescent="0.2">
      <c r="A779" s="1">
        <v>42817</v>
      </c>
      <c r="B779">
        <v>-0.373</v>
      </c>
      <c r="C779">
        <v>-0.33</v>
      </c>
      <c r="D779">
        <v>-0.24199999999999999</v>
      </c>
      <c r="E779">
        <v>-0.107</v>
      </c>
      <c r="F779">
        <v>-8.7999999999999995E-2</v>
      </c>
      <c r="G779">
        <v>2.4400000000000002E-2</v>
      </c>
      <c r="H779">
        <v>0.27200000000000002</v>
      </c>
    </row>
    <row r="780" spans="1:8" x14ac:dyDescent="0.2">
      <c r="A780" s="1">
        <v>42818</v>
      </c>
      <c r="B780">
        <v>-0.372</v>
      </c>
      <c r="C780">
        <v>-0.33</v>
      </c>
      <c r="D780">
        <v>-0.24199999999999999</v>
      </c>
      <c r="E780">
        <v>-0.107</v>
      </c>
      <c r="F780">
        <v>-9.2999999999999999E-2</v>
      </c>
      <c r="G780">
        <v>2.3099999999999999E-2</v>
      </c>
      <c r="H780">
        <v>0.27100000000000002</v>
      </c>
    </row>
    <row r="781" spans="1:8" x14ac:dyDescent="0.2">
      <c r="A781" s="1">
        <v>42821</v>
      </c>
      <c r="B781">
        <v>-0.374</v>
      </c>
      <c r="C781">
        <v>-0.33</v>
      </c>
      <c r="D781">
        <v>-0.24199999999999999</v>
      </c>
      <c r="E781">
        <v>-0.109</v>
      </c>
      <c r="F781">
        <v>-0.1</v>
      </c>
      <c r="G781">
        <v>1.04E-2</v>
      </c>
      <c r="H781">
        <v>0.251</v>
      </c>
    </row>
    <row r="782" spans="1:8" x14ac:dyDescent="0.2">
      <c r="A782" s="1">
        <v>42822</v>
      </c>
      <c r="B782">
        <v>-0.373</v>
      </c>
      <c r="C782">
        <v>-0.33</v>
      </c>
      <c r="D782">
        <v>-0.24199999999999999</v>
      </c>
      <c r="E782">
        <v>-0.11</v>
      </c>
      <c r="F782">
        <v>-0.11</v>
      </c>
      <c r="G782">
        <v>-7.1999999999999998E-3</v>
      </c>
      <c r="H782">
        <v>0.24099999999999999</v>
      </c>
    </row>
    <row r="783" spans="1:8" x14ac:dyDescent="0.2">
      <c r="A783" s="1">
        <v>42823</v>
      </c>
      <c r="B783">
        <v>-0.373</v>
      </c>
      <c r="C783">
        <v>-0.33</v>
      </c>
      <c r="D783">
        <v>-0.24199999999999999</v>
      </c>
      <c r="E783">
        <v>-0.109</v>
      </c>
      <c r="F783">
        <v>-0.125</v>
      </c>
      <c r="G783">
        <v>-2.5999999999999999E-2</v>
      </c>
      <c r="H783">
        <v>0.1996</v>
      </c>
    </row>
    <row r="784" spans="1:8" x14ac:dyDescent="0.2">
      <c r="A784" s="1">
        <v>42824</v>
      </c>
      <c r="B784">
        <v>-0.373</v>
      </c>
      <c r="C784">
        <v>-0.33</v>
      </c>
      <c r="D784">
        <v>-0.24099999999999999</v>
      </c>
      <c r="E784">
        <v>-0.109</v>
      </c>
      <c r="F784">
        <v>-0.13400000000000001</v>
      </c>
      <c r="G784">
        <v>-4.1000000000000002E-2</v>
      </c>
      <c r="H784">
        <v>0.185</v>
      </c>
    </row>
    <row r="785" spans="1:8" x14ac:dyDescent="0.2">
      <c r="A785" s="1">
        <v>42825</v>
      </c>
      <c r="B785">
        <v>-0.373</v>
      </c>
      <c r="C785">
        <v>-0.32900000000000001</v>
      </c>
      <c r="D785">
        <v>-0.24099999999999999</v>
      </c>
      <c r="E785">
        <v>-0.109</v>
      </c>
      <c r="F785">
        <v>-0.13500000000000001</v>
      </c>
      <c r="G785">
        <v>-3.5000000000000003E-2</v>
      </c>
      <c r="H785">
        <v>0.1835</v>
      </c>
    </row>
    <row r="786" spans="1:8" x14ac:dyDescent="0.2">
      <c r="A786" s="1">
        <v>42828</v>
      </c>
      <c r="B786">
        <v>-0.372</v>
      </c>
      <c r="C786">
        <v>-0.33</v>
      </c>
      <c r="D786">
        <v>-0.24299999999999999</v>
      </c>
      <c r="E786">
        <v>-0.111</v>
      </c>
      <c r="F786">
        <v>-0.15</v>
      </c>
      <c r="G786">
        <v>-6.13E-2</v>
      </c>
      <c r="H786">
        <v>0.159</v>
      </c>
    </row>
    <row r="787" spans="1:8" x14ac:dyDescent="0.2">
      <c r="A787" s="1">
        <v>42829</v>
      </c>
      <c r="B787">
        <v>-0.372</v>
      </c>
      <c r="C787">
        <v>-0.33</v>
      </c>
      <c r="D787">
        <v>-0.24199999999999999</v>
      </c>
      <c r="E787">
        <v>-0.111</v>
      </c>
      <c r="F787">
        <v>-0.151</v>
      </c>
      <c r="G787">
        <v>-6.6400000000000001E-2</v>
      </c>
      <c r="H787">
        <v>0.155</v>
      </c>
    </row>
    <row r="788" spans="1:8" x14ac:dyDescent="0.2">
      <c r="A788" s="1">
        <v>42830</v>
      </c>
      <c r="B788">
        <v>-0.373</v>
      </c>
      <c r="C788">
        <v>-0.32900000000000001</v>
      </c>
      <c r="D788">
        <v>-0.24099999999999999</v>
      </c>
      <c r="E788">
        <v>-0.114</v>
      </c>
      <c r="F788">
        <v>-0.155</v>
      </c>
      <c r="G788">
        <v>-6.4000000000000001E-2</v>
      </c>
      <c r="H788">
        <v>0.151</v>
      </c>
    </row>
    <row r="789" spans="1:8" x14ac:dyDescent="0.2">
      <c r="A789" s="1">
        <v>42831</v>
      </c>
      <c r="B789">
        <v>-0.372</v>
      </c>
      <c r="C789">
        <v>-0.33</v>
      </c>
      <c r="D789">
        <v>-0.24199999999999999</v>
      </c>
      <c r="E789">
        <v>-0.115</v>
      </c>
      <c r="F789">
        <v>-0.14899999999999999</v>
      </c>
      <c r="G789">
        <v>-5.7000000000000002E-2</v>
      </c>
      <c r="H789">
        <v>0.156</v>
      </c>
    </row>
    <row r="790" spans="1:8" x14ac:dyDescent="0.2">
      <c r="A790" s="1">
        <v>42832</v>
      </c>
      <c r="B790">
        <v>-0.373</v>
      </c>
      <c r="C790">
        <v>-0.33</v>
      </c>
      <c r="D790">
        <v>-0.24099999999999999</v>
      </c>
      <c r="E790">
        <v>-0.11600000000000001</v>
      </c>
      <c r="F790">
        <v>-0.153</v>
      </c>
      <c r="G790">
        <v>-6.7000000000000004E-2</v>
      </c>
      <c r="H790">
        <v>0.14899999999999999</v>
      </c>
    </row>
    <row r="791" spans="1:8" x14ac:dyDescent="0.2">
      <c r="A791" s="1">
        <v>42835</v>
      </c>
      <c r="B791">
        <v>-0.374</v>
      </c>
      <c r="C791">
        <v>-0.33200000000000002</v>
      </c>
      <c r="D791">
        <v>-0.24099999999999999</v>
      </c>
      <c r="E791">
        <v>-0.11799999999999999</v>
      </c>
      <c r="F791">
        <v>-0.161</v>
      </c>
      <c r="G791">
        <v>-7.5999999999999998E-2</v>
      </c>
      <c r="H791">
        <v>0.13</v>
      </c>
    </row>
    <row r="792" spans="1:8" x14ac:dyDescent="0.2">
      <c r="A792" s="1">
        <v>42836</v>
      </c>
      <c r="B792">
        <v>-0.375</v>
      </c>
      <c r="C792">
        <v>-0.33200000000000002</v>
      </c>
      <c r="D792">
        <v>-0.24199999999999999</v>
      </c>
      <c r="E792">
        <v>-0.11899999999999999</v>
      </c>
      <c r="F792">
        <v>-0.16200000000000001</v>
      </c>
      <c r="G792">
        <v>-8.2000000000000003E-2</v>
      </c>
      <c r="H792">
        <v>0.13500000000000001</v>
      </c>
    </row>
    <row r="793" spans="1:8" x14ac:dyDescent="0.2">
      <c r="A793" s="1">
        <v>42837</v>
      </c>
      <c r="B793">
        <v>-0.374</v>
      </c>
      <c r="C793">
        <v>-0.33200000000000002</v>
      </c>
      <c r="D793">
        <v>-0.24199999999999999</v>
      </c>
      <c r="E793">
        <v>-0.12</v>
      </c>
      <c r="F793">
        <v>-0.154</v>
      </c>
      <c r="G793">
        <v>-7.6600000000000001E-2</v>
      </c>
      <c r="H793">
        <v>0.13400000000000001</v>
      </c>
    </row>
    <row r="794" spans="1:8" x14ac:dyDescent="0.2">
      <c r="A794" s="1">
        <v>42838</v>
      </c>
      <c r="B794">
        <v>-0.372</v>
      </c>
      <c r="C794">
        <v>-0.33100000000000002</v>
      </c>
      <c r="D794">
        <v>-0.246</v>
      </c>
      <c r="E794">
        <v>-0.12</v>
      </c>
      <c r="F794">
        <v>-0.159</v>
      </c>
      <c r="G794">
        <v>-8.4000000000000005E-2</v>
      </c>
      <c r="H794">
        <v>0.11600000000000001</v>
      </c>
    </row>
    <row r="795" spans="1:8" x14ac:dyDescent="0.2">
      <c r="A795" s="1">
        <v>42839</v>
      </c>
      <c r="H795">
        <v>0.123</v>
      </c>
    </row>
    <row r="796" spans="1:8" x14ac:dyDescent="0.2">
      <c r="A796" s="1">
        <v>42842</v>
      </c>
      <c r="F796">
        <v>-0.158</v>
      </c>
      <c r="G796">
        <v>-8.4199999999999997E-2</v>
      </c>
      <c r="H796">
        <v>0.11600000000000001</v>
      </c>
    </row>
    <row r="797" spans="1:8" x14ac:dyDescent="0.2">
      <c r="A797" s="1">
        <v>42843</v>
      </c>
      <c r="B797">
        <v>-0.371</v>
      </c>
      <c r="C797">
        <v>-0.33100000000000002</v>
      </c>
      <c r="D797">
        <v>-0.25</v>
      </c>
      <c r="E797">
        <v>-0.122</v>
      </c>
      <c r="F797">
        <v>-0.161</v>
      </c>
      <c r="G797">
        <v>-8.8999999999999996E-2</v>
      </c>
      <c r="H797">
        <v>0.107</v>
      </c>
    </row>
    <row r="798" spans="1:8" x14ac:dyDescent="0.2">
      <c r="A798" s="1">
        <v>42844</v>
      </c>
      <c r="B798">
        <v>-0.371</v>
      </c>
      <c r="C798">
        <v>-0.33200000000000002</v>
      </c>
      <c r="D798">
        <v>-0.251</v>
      </c>
      <c r="E798">
        <v>-0.123</v>
      </c>
      <c r="F798">
        <v>-0.16</v>
      </c>
      <c r="G798">
        <v>-8.1000000000000003E-2</v>
      </c>
      <c r="H798">
        <v>0.124</v>
      </c>
    </row>
    <row r="799" spans="1:8" x14ac:dyDescent="0.2">
      <c r="A799" s="1">
        <v>42845</v>
      </c>
      <c r="B799">
        <v>-0.372</v>
      </c>
      <c r="C799">
        <v>-0.33200000000000002</v>
      </c>
      <c r="D799">
        <v>-0.249</v>
      </c>
      <c r="E799">
        <v>-0.124</v>
      </c>
      <c r="F799">
        <v>-0.14599999999999999</v>
      </c>
      <c r="G799">
        <v>-6.5000000000000002E-2</v>
      </c>
      <c r="H799">
        <v>0.154</v>
      </c>
    </row>
    <row r="800" spans="1:8" x14ac:dyDescent="0.2">
      <c r="A800" s="1">
        <v>42846</v>
      </c>
      <c r="B800">
        <v>-0.371</v>
      </c>
      <c r="C800">
        <v>-0.33100000000000002</v>
      </c>
      <c r="D800">
        <v>-0.249</v>
      </c>
      <c r="E800">
        <v>-0.124</v>
      </c>
      <c r="F800">
        <v>-0.14399999999999999</v>
      </c>
      <c r="G800">
        <v>-0.05</v>
      </c>
      <c r="H800">
        <v>0.17599999999999999</v>
      </c>
    </row>
    <row r="801" spans="1:8" x14ac:dyDescent="0.2">
      <c r="A801" s="1">
        <v>42849</v>
      </c>
      <c r="B801">
        <v>-0.371</v>
      </c>
      <c r="C801">
        <v>-0.32900000000000001</v>
      </c>
      <c r="D801">
        <v>-0.247</v>
      </c>
      <c r="E801">
        <v>-0.121</v>
      </c>
      <c r="F801">
        <v>-0.14099999999999999</v>
      </c>
      <c r="G801">
        <v>-3.6299999999999999E-2</v>
      </c>
      <c r="H801">
        <v>0.19600000000000001</v>
      </c>
    </row>
    <row r="802" spans="1:8" x14ac:dyDescent="0.2">
      <c r="A802" s="1">
        <v>42850</v>
      </c>
      <c r="B802">
        <v>-0.371</v>
      </c>
      <c r="C802">
        <v>-0.32900000000000001</v>
      </c>
      <c r="D802">
        <v>-0.248</v>
      </c>
      <c r="E802">
        <v>-0.121</v>
      </c>
      <c r="F802">
        <v>-0.127</v>
      </c>
      <c r="G802">
        <v>-1.4E-2</v>
      </c>
      <c r="H802">
        <v>0.23469999999999999</v>
      </c>
    </row>
    <row r="803" spans="1:8" x14ac:dyDescent="0.2">
      <c r="A803" s="1">
        <v>42851</v>
      </c>
      <c r="B803">
        <v>-0.373</v>
      </c>
      <c r="C803">
        <v>-0.32900000000000001</v>
      </c>
      <c r="D803">
        <v>-0.248</v>
      </c>
      <c r="E803">
        <v>-0.121</v>
      </c>
      <c r="F803">
        <v>-0.13800000000000001</v>
      </c>
      <c r="G803">
        <v>-2.07E-2</v>
      </c>
      <c r="H803">
        <v>0.223</v>
      </c>
    </row>
    <row r="804" spans="1:8" x14ac:dyDescent="0.2">
      <c r="A804" s="1">
        <v>42852</v>
      </c>
      <c r="B804">
        <v>-0.373</v>
      </c>
      <c r="C804">
        <v>-0.32900000000000001</v>
      </c>
      <c r="D804">
        <v>-0.248</v>
      </c>
      <c r="E804">
        <v>-0.121</v>
      </c>
      <c r="F804">
        <v>-0.151</v>
      </c>
      <c r="G804">
        <v>-5.2999999999999999E-2</v>
      </c>
      <c r="H804">
        <v>0.183</v>
      </c>
    </row>
    <row r="805" spans="1:8" x14ac:dyDescent="0.2">
      <c r="A805" s="1">
        <v>42853</v>
      </c>
      <c r="B805">
        <v>-0.374</v>
      </c>
      <c r="C805">
        <v>-0.32900000000000001</v>
      </c>
      <c r="D805">
        <v>-0.249</v>
      </c>
      <c r="E805">
        <v>-0.121</v>
      </c>
      <c r="F805">
        <v>-0.14099999999999999</v>
      </c>
      <c r="G805">
        <v>-3.5999999999999997E-2</v>
      </c>
      <c r="H805">
        <v>0.192</v>
      </c>
    </row>
    <row r="806" spans="1:8" x14ac:dyDescent="0.2">
      <c r="A806" s="1">
        <v>42856</v>
      </c>
      <c r="F806">
        <v>-0.14499999999999999</v>
      </c>
      <c r="G806">
        <v>-4.3099999999999999E-2</v>
      </c>
      <c r="H806">
        <v>0.19</v>
      </c>
    </row>
    <row r="807" spans="1:8" x14ac:dyDescent="0.2">
      <c r="A807" s="1">
        <v>42857</v>
      </c>
      <c r="B807">
        <v>-0.374</v>
      </c>
      <c r="C807">
        <v>-0.32900000000000001</v>
      </c>
      <c r="D807">
        <v>-0.249</v>
      </c>
      <c r="E807">
        <v>-0.121</v>
      </c>
      <c r="F807">
        <v>-0.152</v>
      </c>
      <c r="G807">
        <v>-4.8300000000000003E-2</v>
      </c>
      <c r="H807">
        <v>0.20200000000000001</v>
      </c>
    </row>
    <row r="808" spans="1:8" x14ac:dyDescent="0.2">
      <c r="A808" s="1">
        <v>42858</v>
      </c>
      <c r="B808">
        <v>-0.373</v>
      </c>
      <c r="C808">
        <v>-0.32900000000000001</v>
      </c>
      <c r="D808">
        <v>-0.251</v>
      </c>
      <c r="E808">
        <v>-0.125</v>
      </c>
      <c r="F808">
        <v>-0.158</v>
      </c>
      <c r="G808">
        <v>-4.8000000000000001E-2</v>
      </c>
      <c r="H808">
        <v>0.19800000000000001</v>
      </c>
    </row>
    <row r="809" spans="1:8" x14ac:dyDescent="0.2">
      <c r="A809" s="1">
        <v>42859</v>
      </c>
      <c r="B809">
        <v>-0.374</v>
      </c>
      <c r="C809">
        <v>-0.32900000000000001</v>
      </c>
      <c r="D809">
        <v>-0.25</v>
      </c>
      <c r="E809">
        <v>-0.126</v>
      </c>
      <c r="F809">
        <v>-0.129</v>
      </c>
      <c r="G809">
        <v>-0.02</v>
      </c>
      <c r="H809">
        <v>0.22900000000000001</v>
      </c>
    </row>
    <row r="810" spans="1:8" x14ac:dyDescent="0.2">
      <c r="A810" s="1">
        <v>42860</v>
      </c>
      <c r="B810">
        <v>-0.374</v>
      </c>
      <c r="C810">
        <v>-0.32900000000000001</v>
      </c>
      <c r="D810">
        <v>-0.248</v>
      </c>
      <c r="E810">
        <v>-0.124</v>
      </c>
      <c r="F810">
        <v>-0.13100000000000001</v>
      </c>
      <c r="G810">
        <v>-8.9999999999999993E-3</v>
      </c>
      <c r="H810">
        <v>0.2455</v>
      </c>
    </row>
    <row r="811" spans="1:8" x14ac:dyDescent="0.2">
      <c r="A811" s="1">
        <v>42863</v>
      </c>
      <c r="B811">
        <v>-0.374</v>
      </c>
      <c r="C811">
        <v>-0.32900000000000001</v>
      </c>
      <c r="D811">
        <v>-0.249</v>
      </c>
      <c r="E811">
        <v>-0.124</v>
      </c>
      <c r="F811">
        <v>-0.124</v>
      </c>
      <c r="G811">
        <v>-6.4999999999999997E-3</v>
      </c>
      <c r="H811">
        <v>0.24199999999999999</v>
      </c>
    </row>
    <row r="812" spans="1:8" x14ac:dyDescent="0.2">
      <c r="A812" s="1">
        <v>42864</v>
      </c>
      <c r="B812">
        <v>-0.374</v>
      </c>
      <c r="C812">
        <v>-0.32900000000000001</v>
      </c>
      <c r="D812">
        <v>-0.249</v>
      </c>
      <c r="E812">
        <v>-0.123</v>
      </c>
      <c r="F812">
        <v>-0.128</v>
      </c>
      <c r="G812">
        <v>-1.4E-2</v>
      </c>
      <c r="H812">
        <v>0.23749999999999999</v>
      </c>
    </row>
    <row r="813" spans="1:8" x14ac:dyDescent="0.2">
      <c r="A813" s="1">
        <v>42865</v>
      </c>
      <c r="B813">
        <v>-0.374</v>
      </c>
      <c r="C813">
        <v>-0.32900000000000001</v>
      </c>
      <c r="D813">
        <v>-0.249</v>
      </c>
      <c r="E813">
        <v>-0.124</v>
      </c>
      <c r="F813">
        <v>-0.129</v>
      </c>
      <c r="G813">
        <v>-1.4E-2</v>
      </c>
      <c r="H813">
        <v>0.23499999999999999</v>
      </c>
    </row>
    <row r="814" spans="1:8" x14ac:dyDescent="0.2">
      <c r="A814" s="1">
        <v>42866</v>
      </c>
      <c r="B814">
        <v>-0.374</v>
      </c>
      <c r="C814">
        <v>-0.32900000000000001</v>
      </c>
      <c r="D814">
        <v>-0.25</v>
      </c>
      <c r="E814">
        <v>-0.124</v>
      </c>
      <c r="F814">
        <v>-0.13400000000000001</v>
      </c>
      <c r="G814">
        <v>-0.02</v>
      </c>
      <c r="H814">
        <v>0.22600000000000001</v>
      </c>
    </row>
    <row r="815" spans="1:8" x14ac:dyDescent="0.2">
      <c r="A815" s="1">
        <v>42867</v>
      </c>
      <c r="B815">
        <v>-0.373</v>
      </c>
      <c r="C815">
        <v>-0.32900000000000001</v>
      </c>
      <c r="D815">
        <v>-0.251</v>
      </c>
      <c r="E815">
        <v>-0.127</v>
      </c>
      <c r="F815">
        <v>-0.14499999999999999</v>
      </c>
      <c r="G815">
        <v>-3.9E-2</v>
      </c>
      <c r="H815">
        <v>0.20899999999999999</v>
      </c>
    </row>
    <row r="816" spans="1:8" x14ac:dyDescent="0.2">
      <c r="A816" s="1">
        <v>42870</v>
      </c>
      <c r="B816">
        <v>-0.374</v>
      </c>
      <c r="C816">
        <v>-0.33</v>
      </c>
      <c r="D816">
        <v>-0.251</v>
      </c>
      <c r="E816">
        <v>-0.127</v>
      </c>
      <c r="F816">
        <v>-0.14499999999999999</v>
      </c>
      <c r="G816">
        <v>-3.9300000000000002E-2</v>
      </c>
      <c r="H816">
        <v>0.21099999999999999</v>
      </c>
    </row>
    <row r="817" spans="1:8" x14ac:dyDescent="0.2">
      <c r="A817" s="1">
        <v>42871</v>
      </c>
      <c r="B817">
        <v>-0.371</v>
      </c>
      <c r="C817">
        <v>-0.33100000000000002</v>
      </c>
      <c r="D817">
        <v>-0.25</v>
      </c>
      <c r="E817">
        <v>-0.128</v>
      </c>
      <c r="F817">
        <v>-0.13600000000000001</v>
      </c>
      <c r="G817">
        <v>-3.1600000000000003E-2</v>
      </c>
      <c r="H817">
        <v>0.22700000000000001</v>
      </c>
    </row>
    <row r="818" spans="1:8" x14ac:dyDescent="0.2">
      <c r="A818" s="1">
        <v>42872</v>
      </c>
      <c r="B818">
        <v>-0.371</v>
      </c>
      <c r="C818">
        <v>-0.33100000000000002</v>
      </c>
      <c r="D818">
        <v>-0.251</v>
      </c>
      <c r="E818">
        <v>-0.129</v>
      </c>
      <c r="F818">
        <v>-0.154</v>
      </c>
      <c r="G818">
        <v>-5.5500000000000001E-2</v>
      </c>
      <c r="H818">
        <v>0.18049999999999999</v>
      </c>
    </row>
    <row r="819" spans="1:8" x14ac:dyDescent="0.2">
      <c r="A819" s="1">
        <v>42873</v>
      </c>
      <c r="B819">
        <v>-0.371</v>
      </c>
      <c r="C819">
        <v>-0.33100000000000002</v>
      </c>
      <c r="D819">
        <v>-0.251</v>
      </c>
      <c r="E819">
        <v>-0.129</v>
      </c>
      <c r="F819">
        <v>-0.153</v>
      </c>
      <c r="G819">
        <v>-4.5999999999999999E-2</v>
      </c>
      <c r="H819">
        <v>0.18</v>
      </c>
    </row>
    <row r="820" spans="1:8" x14ac:dyDescent="0.2">
      <c r="A820" s="1">
        <v>42874</v>
      </c>
      <c r="B820">
        <v>-0.374</v>
      </c>
      <c r="C820">
        <v>-0.33100000000000002</v>
      </c>
      <c r="D820">
        <v>-0.251</v>
      </c>
      <c r="E820">
        <v>-0.129</v>
      </c>
      <c r="F820">
        <v>-0.14000000000000001</v>
      </c>
      <c r="G820">
        <v>-3.5999999999999997E-2</v>
      </c>
      <c r="H820">
        <v>0.19900000000000001</v>
      </c>
    </row>
    <row r="821" spans="1:8" x14ac:dyDescent="0.2">
      <c r="A821" s="1">
        <v>42877</v>
      </c>
      <c r="B821">
        <v>-0.374</v>
      </c>
      <c r="C821">
        <v>-0.32900000000000001</v>
      </c>
      <c r="D821">
        <v>-0.251</v>
      </c>
      <c r="E821">
        <v>-0.129</v>
      </c>
      <c r="F821">
        <v>-0.13300000000000001</v>
      </c>
      <c r="G821">
        <v>-2.47E-2</v>
      </c>
      <c r="H821">
        <v>0.218</v>
      </c>
    </row>
    <row r="822" spans="1:8" x14ac:dyDescent="0.2">
      <c r="A822" s="1">
        <v>42878</v>
      </c>
      <c r="B822">
        <v>-0.374</v>
      </c>
      <c r="C822">
        <v>-0.33</v>
      </c>
      <c r="D822">
        <v>-0.251</v>
      </c>
      <c r="E822">
        <v>-0.129</v>
      </c>
      <c r="F822">
        <v>-0.1313</v>
      </c>
      <c r="G822">
        <v>-2.4899999999999999E-2</v>
      </c>
      <c r="H822">
        <v>0.222</v>
      </c>
    </row>
    <row r="823" spans="1:8" x14ac:dyDescent="0.2">
      <c r="A823" s="1">
        <v>42879</v>
      </c>
      <c r="B823">
        <v>-0.373</v>
      </c>
      <c r="C823">
        <v>-0.32900000000000001</v>
      </c>
      <c r="D823">
        <v>-0.25</v>
      </c>
      <c r="E823">
        <v>-0.129</v>
      </c>
      <c r="F823">
        <v>-0.13900000000000001</v>
      </c>
      <c r="G823">
        <v>-2.8000000000000001E-2</v>
      </c>
      <c r="H823">
        <v>0.22</v>
      </c>
    </row>
    <row r="824" spans="1:8" x14ac:dyDescent="0.2">
      <c r="A824" s="1">
        <v>42880</v>
      </c>
      <c r="B824">
        <v>-0.374</v>
      </c>
      <c r="C824">
        <v>-0.32900000000000001</v>
      </c>
      <c r="D824">
        <v>-0.251</v>
      </c>
      <c r="E824">
        <v>-0.129</v>
      </c>
      <c r="F824">
        <v>-0.14560000000000001</v>
      </c>
      <c r="G824">
        <v>-3.8699999999999998E-2</v>
      </c>
      <c r="H824">
        <v>0.20349999999999999</v>
      </c>
    </row>
    <row r="825" spans="1:8" x14ac:dyDescent="0.2">
      <c r="A825" s="1">
        <v>42881</v>
      </c>
      <c r="B825">
        <v>-0.371</v>
      </c>
      <c r="C825">
        <v>-0.32900000000000001</v>
      </c>
      <c r="D825">
        <v>-0.254</v>
      </c>
      <c r="E825">
        <v>-0.13</v>
      </c>
      <c r="F825">
        <v>-0.15620000000000001</v>
      </c>
      <c r="G825">
        <v>-5.16E-2</v>
      </c>
      <c r="H825">
        <v>0.1835</v>
      </c>
    </row>
    <row r="826" spans="1:8" x14ac:dyDescent="0.2">
      <c r="A826" s="1">
        <v>42884</v>
      </c>
      <c r="B826">
        <v>-0.372</v>
      </c>
      <c r="C826">
        <v>-0.32900000000000001</v>
      </c>
      <c r="D826">
        <v>-0.254</v>
      </c>
      <c r="E826">
        <v>-0.13100000000000001</v>
      </c>
      <c r="F826">
        <v>-0.1605</v>
      </c>
      <c r="G826">
        <v>-6.6400000000000001E-2</v>
      </c>
      <c r="H826">
        <v>0.17100000000000001</v>
      </c>
    </row>
    <row r="827" spans="1:8" x14ac:dyDescent="0.2">
      <c r="A827" s="1">
        <v>42885</v>
      </c>
      <c r="B827">
        <v>-0.373</v>
      </c>
      <c r="C827">
        <v>-0.32900000000000001</v>
      </c>
      <c r="D827">
        <v>-0.254</v>
      </c>
      <c r="E827">
        <v>-0.13100000000000001</v>
      </c>
      <c r="F827">
        <v>-0.16320000000000001</v>
      </c>
      <c r="G827">
        <v>-7.0999999999999994E-2</v>
      </c>
      <c r="H827">
        <v>0.1648</v>
      </c>
    </row>
    <row r="828" spans="1:8" x14ac:dyDescent="0.2">
      <c r="A828" s="1">
        <v>42886</v>
      </c>
      <c r="B828">
        <v>-0.374</v>
      </c>
      <c r="C828">
        <v>-0.32900000000000001</v>
      </c>
      <c r="D828">
        <v>-0.254</v>
      </c>
      <c r="E828">
        <v>-0.13100000000000001</v>
      </c>
      <c r="F828">
        <v>-0.16200000000000001</v>
      </c>
      <c r="G828">
        <v>-7.4899999999999994E-2</v>
      </c>
      <c r="H828">
        <v>0.1643</v>
      </c>
    </row>
    <row r="829" spans="1:8" x14ac:dyDescent="0.2">
      <c r="A829" s="1">
        <v>42887</v>
      </c>
      <c r="B829">
        <v>-0.374</v>
      </c>
      <c r="C829">
        <v>-0.32900000000000001</v>
      </c>
      <c r="D829">
        <v>-0.254</v>
      </c>
      <c r="E829">
        <v>-0.13100000000000001</v>
      </c>
      <c r="F829">
        <v>-0.16170000000000001</v>
      </c>
      <c r="G829">
        <v>-6.9000000000000006E-2</v>
      </c>
      <c r="H829">
        <v>0.17349999999999999</v>
      </c>
    </row>
    <row r="830" spans="1:8" x14ac:dyDescent="0.2">
      <c r="A830" s="1">
        <v>42888</v>
      </c>
      <c r="B830">
        <v>-0.372</v>
      </c>
      <c r="C830">
        <v>-0.32900000000000001</v>
      </c>
      <c r="D830">
        <v>-0.255</v>
      </c>
      <c r="E830">
        <v>-0.13100000000000001</v>
      </c>
      <c r="F830">
        <v>-0.16300000000000001</v>
      </c>
      <c r="G830">
        <v>-6.9000000000000006E-2</v>
      </c>
      <c r="H830">
        <v>0.161</v>
      </c>
    </row>
    <row r="831" spans="1:8" x14ac:dyDescent="0.2">
      <c r="A831" s="1">
        <v>42891</v>
      </c>
      <c r="B831">
        <v>-0.371</v>
      </c>
      <c r="C831">
        <v>-0.32900000000000001</v>
      </c>
      <c r="D831">
        <v>-0.25600000000000001</v>
      </c>
      <c r="E831">
        <v>-0.13100000000000001</v>
      </c>
      <c r="F831">
        <v>-0.1595</v>
      </c>
      <c r="G831">
        <v>-6.6500000000000004E-2</v>
      </c>
      <c r="H831">
        <v>0.16450000000000001</v>
      </c>
    </row>
    <row r="832" spans="1:8" x14ac:dyDescent="0.2">
      <c r="A832" s="1">
        <v>42892</v>
      </c>
      <c r="B832">
        <v>-0.371</v>
      </c>
      <c r="C832">
        <v>-0.32900000000000001</v>
      </c>
      <c r="D832">
        <v>-0.25700000000000001</v>
      </c>
      <c r="E832">
        <v>-0.13300000000000001</v>
      </c>
      <c r="F832">
        <v>-0.16020000000000001</v>
      </c>
      <c r="G832">
        <v>-7.6499999999999999E-2</v>
      </c>
      <c r="H832">
        <v>0.152</v>
      </c>
    </row>
    <row r="833" spans="1:8" x14ac:dyDescent="0.2">
      <c r="A833" s="1">
        <v>42893</v>
      </c>
      <c r="B833">
        <v>-0.371</v>
      </c>
      <c r="C833">
        <v>-0.32900000000000001</v>
      </c>
      <c r="D833">
        <v>-0.25900000000000001</v>
      </c>
      <c r="E833">
        <v>-0.13400000000000001</v>
      </c>
      <c r="F833">
        <v>-0.16950000000000001</v>
      </c>
      <c r="G833">
        <v>-7.9600000000000004E-2</v>
      </c>
      <c r="H833">
        <v>0.14960000000000001</v>
      </c>
    </row>
    <row r="834" spans="1:8" x14ac:dyDescent="0.2">
      <c r="A834" s="1">
        <v>42894</v>
      </c>
      <c r="B834">
        <v>-0.374</v>
      </c>
      <c r="C834">
        <v>-0.33</v>
      </c>
      <c r="D834">
        <v>-0.26</v>
      </c>
      <c r="E834">
        <v>-0.13400000000000001</v>
      </c>
      <c r="F834">
        <v>-0.1741</v>
      </c>
      <c r="G834">
        <v>-8.77E-2</v>
      </c>
      <c r="H834">
        <v>0.14699999999999999</v>
      </c>
    </row>
    <row r="835" spans="1:8" x14ac:dyDescent="0.2">
      <c r="A835" s="1">
        <v>42895</v>
      </c>
      <c r="B835">
        <v>-0.374</v>
      </c>
      <c r="C835">
        <v>-0.33100000000000002</v>
      </c>
      <c r="D835">
        <v>-0.26400000000000001</v>
      </c>
      <c r="E835">
        <v>-0.14000000000000001</v>
      </c>
      <c r="F835">
        <v>-0.1825</v>
      </c>
      <c r="G835">
        <v>-0.09</v>
      </c>
      <c r="H835">
        <v>0.14199999999999999</v>
      </c>
    </row>
    <row r="836" spans="1:8" x14ac:dyDescent="0.2">
      <c r="A836" s="1">
        <v>42898</v>
      </c>
      <c r="B836">
        <v>-0.374</v>
      </c>
      <c r="C836">
        <v>-0.33100000000000002</v>
      </c>
      <c r="D836">
        <v>-0.26600000000000001</v>
      </c>
      <c r="E836">
        <v>-0.14699999999999999</v>
      </c>
      <c r="F836">
        <v>-0.1865</v>
      </c>
      <c r="G836">
        <v>-0.10150000000000001</v>
      </c>
      <c r="H836">
        <v>0.12909999999999999</v>
      </c>
    </row>
    <row r="837" spans="1:8" x14ac:dyDescent="0.2">
      <c r="A837" s="1">
        <v>42899</v>
      </c>
      <c r="B837">
        <v>-0.373</v>
      </c>
      <c r="C837">
        <v>-0.33100000000000002</v>
      </c>
      <c r="D837">
        <v>-0.27</v>
      </c>
      <c r="E837">
        <v>-0.14899999999999999</v>
      </c>
      <c r="F837">
        <v>-0.18379999999999999</v>
      </c>
      <c r="G837">
        <v>-9.7199999999999995E-2</v>
      </c>
      <c r="H837">
        <v>0.14299999999999999</v>
      </c>
    </row>
    <row r="838" spans="1:8" x14ac:dyDescent="0.2">
      <c r="A838" s="1">
        <v>42900</v>
      </c>
      <c r="B838">
        <v>-0.373</v>
      </c>
      <c r="C838">
        <v>-0.33100000000000002</v>
      </c>
      <c r="D838">
        <v>-0.27100000000000002</v>
      </c>
      <c r="E838">
        <v>-0.152</v>
      </c>
      <c r="F838">
        <v>-0.19600000000000001</v>
      </c>
      <c r="G838">
        <v>-0.104</v>
      </c>
      <c r="H838">
        <v>0.112</v>
      </c>
    </row>
    <row r="839" spans="1:8" x14ac:dyDescent="0.2">
      <c r="A839" s="1">
        <v>42901</v>
      </c>
      <c r="B839">
        <v>-0.372</v>
      </c>
      <c r="C839">
        <v>-0.32900000000000001</v>
      </c>
      <c r="D839">
        <v>-0.27100000000000002</v>
      </c>
      <c r="E839">
        <v>-0.152</v>
      </c>
      <c r="F839">
        <v>-0.1835</v>
      </c>
      <c r="G839">
        <v>-8.9200000000000002E-2</v>
      </c>
      <c r="H839">
        <v>0.1477</v>
      </c>
    </row>
    <row r="840" spans="1:8" x14ac:dyDescent="0.2">
      <c r="A840" s="1">
        <v>42902</v>
      </c>
      <c r="B840">
        <v>-0.373</v>
      </c>
      <c r="C840">
        <v>-0.32900000000000001</v>
      </c>
      <c r="D840">
        <v>-0.27100000000000002</v>
      </c>
      <c r="E840">
        <v>-0.154</v>
      </c>
      <c r="F840">
        <v>-0.1845</v>
      </c>
      <c r="G840">
        <v>-9.8699999999999996E-2</v>
      </c>
      <c r="H840">
        <v>0.13880000000000001</v>
      </c>
    </row>
    <row r="841" spans="1:8" x14ac:dyDescent="0.2">
      <c r="A841" s="1">
        <v>42905</v>
      </c>
      <c r="B841">
        <v>-0.374</v>
      </c>
      <c r="C841">
        <v>-0.32900000000000001</v>
      </c>
      <c r="D841">
        <v>-0.27100000000000002</v>
      </c>
      <c r="E841">
        <v>-0.156</v>
      </c>
      <c r="F841">
        <v>-0.1837</v>
      </c>
      <c r="G841">
        <v>-0.09</v>
      </c>
      <c r="H841">
        <v>0.14499999999999999</v>
      </c>
    </row>
    <row r="842" spans="1:8" x14ac:dyDescent="0.2">
      <c r="A842" s="1">
        <v>42906</v>
      </c>
      <c r="B842">
        <v>-0.372</v>
      </c>
      <c r="C842">
        <v>-0.32900000000000001</v>
      </c>
      <c r="D842">
        <v>-0.27100000000000002</v>
      </c>
      <c r="E842">
        <v>-0.159</v>
      </c>
      <c r="F842">
        <v>-0.193</v>
      </c>
      <c r="G842">
        <v>-0.1032</v>
      </c>
      <c r="H842">
        <v>0.1275</v>
      </c>
    </row>
    <row r="843" spans="1:8" x14ac:dyDescent="0.2">
      <c r="A843" s="1">
        <v>42907</v>
      </c>
      <c r="B843">
        <v>-0.373</v>
      </c>
      <c r="C843">
        <v>-0.32900000000000001</v>
      </c>
      <c r="D843">
        <v>-0.27100000000000002</v>
      </c>
      <c r="E843">
        <v>-0.161</v>
      </c>
      <c r="F843">
        <v>-0.186</v>
      </c>
      <c r="G843">
        <v>-9.4E-2</v>
      </c>
      <c r="H843">
        <v>0.13900000000000001</v>
      </c>
    </row>
    <row r="844" spans="1:8" x14ac:dyDescent="0.2">
      <c r="A844" s="1">
        <v>42908</v>
      </c>
      <c r="B844">
        <v>-0.372</v>
      </c>
      <c r="C844">
        <v>-0.33</v>
      </c>
      <c r="D844">
        <v>-0.27200000000000002</v>
      </c>
      <c r="E844">
        <v>-0.161</v>
      </c>
      <c r="F844">
        <v>-0.1875</v>
      </c>
      <c r="G844">
        <v>-9.7000000000000003E-2</v>
      </c>
      <c r="H844">
        <v>0.127</v>
      </c>
    </row>
    <row r="845" spans="1:8" x14ac:dyDescent="0.2">
      <c r="A845" s="1">
        <v>42909</v>
      </c>
      <c r="B845">
        <v>-0.374</v>
      </c>
      <c r="C845">
        <v>-0.33100000000000002</v>
      </c>
      <c r="D845">
        <v>-0.27300000000000002</v>
      </c>
      <c r="E845">
        <v>-0.16300000000000001</v>
      </c>
      <c r="F845">
        <v>-0.1845</v>
      </c>
      <c r="G845">
        <v>-8.2400000000000001E-2</v>
      </c>
      <c r="H845">
        <v>0.1371</v>
      </c>
    </row>
    <row r="846" spans="1:8" x14ac:dyDescent="0.2">
      <c r="A846" s="1">
        <v>42912</v>
      </c>
      <c r="B846">
        <v>-0.374</v>
      </c>
      <c r="C846">
        <v>-0.33100000000000002</v>
      </c>
      <c r="D846">
        <v>-0.27300000000000002</v>
      </c>
      <c r="E846">
        <v>-0.161</v>
      </c>
      <c r="F846">
        <v>-0.18</v>
      </c>
      <c r="G846">
        <v>-8.4000000000000005E-2</v>
      </c>
      <c r="H846">
        <v>0.1401</v>
      </c>
    </row>
    <row r="847" spans="1:8" x14ac:dyDescent="0.2">
      <c r="A847" s="1">
        <v>42913</v>
      </c>
      <c r="B847">
        <v>-0.373</v>
      </c>
      <c r="C847">
        <v>-0.33100000000000002</v>
      </c>
      <c r="D847">
        <v>-0.27300000000000002</v>
      </c>
      <c r="E847">
        <v>-0.161</v>
      </c>
      <c r="F847">
        <v>-0.14599999999999999</v>
      </c>
      <c r="G847">
        <v>-3.8800000000000001E-2</v>
      </c>
      <c r="H847">
        <v>0.224</v>
      </c>
    </row>
    <row r="848" spans="1:8" x14ac:dyDescent="0.2">
      <c r="A848" s="1">
        <v>42914</v>
      </c>
      <c r="B848">
        <v>-0.372</v>
      </c>
      <c r="C848">
        <v>-0.33100000000000002</v>
      </c>
      <c r="D848">
        <v>-0.27100000000000002</v>
      </c>
      <c r="E848">
        <v>-0.158</v>
      </c>
      <c r="F848">
        <v>-0.1565</v>
      </c>
      <c r="G848">
        <v>-3.4700000000000002E-2</v>
      </c>
      <c r="H848">
        <v>0.21229999999999999</v>
      </c>
    </row>
    <row r="849" spans="1:8" x14ac:dyDescent="0.2">
      <c r="A849" s="1">
        <v>42915</v>
      </c>
      <c r="B849">
        <v>-0.373</v>
      </c>
      <c r="C849">
        <v>-0.33100000000000002</v>
      </c>
      <c r="D849">
        <v>-0.27</v>
      </c>
      <c r="E849">
        <v>-0.156</v>
      </c>
      <c r="F849">
        <v>-0.13900000000000001</v>
      </c>
      <c r="G849">
        <v>-1.41E-2</v>
      </c>
      <c r="H849">
        <v>0.25850000000000001</v>
      </c>
    </row>
    <row r="850" spans="1:8" x14ac:dyDescent="0.2">
      <c r="A850" s="1">
        <v>42916</v>
      </c>
      <c r="B850">
        <v>-0.373</v>
      </c>
      <c r="C850">
        <v>-0.33100000000000002</v>
      </c>
      <c r="D850">
        <v>-0.27100000000000002</v>
      </c>
      <c r="E850">
        <v>-0.156</v>
      </c>
      <c r="F850">
        <v>-0.1255</v>
      </c>
      <c r="G850">
        <v>1.8E-3</v>
      </c>
      <c r="H850">
        <v>0.27550000000000002</v>
      </c>
    </row>
    <row r="851" spans="1:8" x14ac:dyDescent="0.2">
      <c r="A851" s="1">
        <v>42919</v>
      </c>
      <c r="B851">
        <v>-0.373</v>
      </c>
      <c r="C851">
        <v>-0.33100000000000002</v>
      </c>
      <c r="D851">
        <v>-0.27100000000000002</v>
      </c>
      <c r="E851">
        <v>-0.157</v>
      </c>
      <c r="F851">
        <v>-0.127</v>
      </c>
      <c r="G851">
        <v>1.9E-3</v>
      </c>
      <c r="H851">
        <v>0.27200000000000002</v>
      </c>
    </row>
    <row r="852" spans="1:8" x14ac:dyDescent="0.2">
      <c r="A852" s="1">
        <v>42920</v>
      </c>
      <c r="B852">
        <v>-0.373</v>
      </c>
      <c r="C852">
        <v>-0.32900000000000001</v>
      </c>
      <c r="D852">
        <v>-0.27200000000000002</v>
      </c>
      <c r="E852">
        <v>-0.159</v>
      </c>
      <c r="F852">
        <v>-0.13550000000000001</v>
      </c>
      <c r="G852">
        <v>-8.0000000000000002E-3</v>
      </c>
      <c r="H852">
        <v>0.27400000000000002</v>
      </c>
    </row>
    <row r="853" spans="1:8" x14ac:dyDescent="0.2">
      <c r="A853" s="1">
        <v>42921</v>
      </c>
      <c r="B853">
        <v>-0.373</v>
      </c>
      <c r="C853">
        <v>-0.33100000000000002</v>
      </c>
      <c r="D853">
        <v>-0.27400000000000002</v>
      </c>
      <c r="E853">
        <v>-0.16</v>
      </c>
      <c r="F853">
        <v>-0.13500000000000001</v>
      </c>
      <c r="G853">
        <v>-8.2000000000000007E-3</v>
      </c>
      <c r="H853">
        <v>0.27350000000000002</v>
      </c>
    </row>
    <row r="854" spans="1:8" x14ac:dyDescent="0.2">
      <c r="A854" s="1">
        <v>42922</v>
      </c>
      <c r="B854">
        <v>-0.373</v>
      </c>
      <c r="C854">
        <v>-0.33</v>
      </c>
      <c r="D854">
        <v>-0.27300000000000002</v>
      </c>
      <c r="E854">
        <v>-0.161</v>
      </c>
      <c r="F854">
        <v>-0.11899999999999999</v>
      </c>
      <c r="G854">
        <v>2.35E-2</v>
      </c>
      <c r="H854">
        <v>0.32900000000000001</v>
      </c>
    </row>
    <row r="855" spans="1:8" x14ac:dyDescent="0.2">
      <c r="A855" s="1">
        <v>42923</v>
      </c>
      <c r="B855">
        <v>-0.372</v>
      </c>
      <c r="C855">
        <v>-0.33100000000000002</v>
      </c>
      <c r="D855">
        <v>-0.27200000000000002</v>
      </c>
      <c r="E855">
        <v>-0.161</v>
      </c>
      <c r="F855">
        <v>-0.1195</v>
      </c>
      <c r="G855">
        <v>2.2800000000000001E-2</v>
      </c>
      <c r="H855">
        <v>0.32950000000000002</v>
      </c>
    </row>
    <row r="856" spans="1:8" x14ac:dyDescent="0.2">
      <c r="A856" s="1">
        <v>42926</v>
      </c>
      <c r="B856">
        <v>-0.374</v>
      </c>
      <c r="C856">
        <v>-0.33100000000000002</v>
      </c>
      <c r="D856">
        <v>-0.27300000000000002</v>
      </c>
      <c r="E856">
        <v>-0.156</v>
      </c>
      <c r="F856">
        <v>-0.1215</v>
      </c>
      <c r="G856">
        <v>1.34E-2</v>
      </c>
      <c r="H856">
        <v>0.3165</v>
      </c>
    </row>
    <row r="857" spans="1:8" x14ac:dyDescent="0.2">
      <c r="A857" s="1">
        <v>42927</v>
      </c>
      <c r="B857">
        <v>-0.374</v>
      </c>
      <c r="C857">
        <v>-0.33100000000000002</v>
      </c>
      <c r="D857">
        <v>-0.27300000000000002</v>
      </c>
      <c r="E857">
        <v>-0.155</v>
      </c>
      <c r="F857">
        <v>-0.11849999999999999</v>
      </c>
      <c r="G857">
        <v>1.5900000000000001E-2</v>
      </c>
      <c r="H857">
        <v>0.315</v>
      </c>
    </row>
    <row r="858" spans="1:8" x14ac:dyDescent="0.2">
      <c r="A858" s="1">
        <v>42928</v>
      </c>
      <c r="B858">
        <v>-0.374</v>
      </c>
      <c r="C858">
        <v>-0.33100000000000002</v>
      </c>
      <c r="D858">
        <v>-0.27300000000000002</v>
      </c>
      <c r="E858">
        <v>-0.154</v>
      </c>
      <c r="F858">
        <v>-0.12590000000000001</v>
      </c>
      <c r="G858">
        <v>9.4000000000000004E-3</v>
      </c>
      <c r="H858">
        <v>0.30430000000000001</v>
      </c>
    </row>
    <row r="859" spans="1:8" x14ac:dyDescent="0.2">
      <c r="A859" s="1">
        <v>42929</v>
      </c>
      <c r="B859">
        <v>-0.373</v>
      </c>
      <c r="C859">
        <v>-0.33100000000000002</v>
      </c>
      <c r="D859">
        <v>-0.27300000000000002</v>
      </c>
      <c r="E859">
        <v>-0.151</v>
      </c>
      <c r="F859">
        <v>-0.125</v>
      </c>
      <c r="G859">
        <v>6.9999999999999999E-4</v>
      </c>
      <c r="H859">
        <v>0.309</v>
      </c>
    </row>
    <row r="860" spans="1:8" x14ac:dyDescent="0.2">
      <c r="A860" s="1">
        <v>42930</v>
      </c>
      <c r="B860">
        <v>-0.373</v>
      </c>
      <c r="C860">
        <v>-0.33100000000000002</v>
      </c>
      <c r="D860">
        <v>-0.27300000000000002</v>
      </c>
      <c r="E860">
        <v>-0.151</v>
      </c>
      <c r="F860">
        <v>-0.1234</v>
      </c>
      <c r="G860">
        <v>1.7999999999999999E-2</v>
      </c>
      <c r="H860">
        <v>0.31950000000000001</v>
      </c>
    </row>
    <row r="861" spans="1:8" x14ac:dyDescent="0.2">
      <c r="A861" s="1">
        <v>42933</v>
      </c>
      <c r="B861">
        <v>-0.373</v>
      </c>
      <c r="C861">
        <v>-0.33</v>
      </c>
      <c r="D861">
        <v>-0.27400000000000002</v>
      </c>
      <c r="E861">
        <v>-0.151</v>
      </c>
      <c r="F861">
        <v>-0.13</v>
      </c>
      <c r="G861">
        <v>2.0999999999999999E-3</v>
      </c>
      <c r="H861">
        <v>0.3095</v>
      </c>
    </row>
    <row r="862" spans="1:8" x14ac:dyDescent="0.2">
      <c r="A862" s="1">
        <v>42934</v>
      </c>
      <c r="B862">
        <v>-0.374</v>
      </c>
      <c r="C862">
        <v>-0.33100000000000002</v>
      </c>
      <c r="D862">
        <v>-0.27400000000000002</v>
      </c>
      <c r="E862">
        <v>-0.151</v>
      </c>
      <c r="F862">
        <v>-0.13650000000000001</v>
      </c>
      <c r="G862">
        <v>-5.4000000000000003E-3</v>
      </c>
      <c r="H862">
        <v>0.29770000000000002</v>
      </c>
    </row>
    <row r="863" spans="1:8" x14ac:dyDescent="0.2">
      <c r="A863" s="1">
        <v>42935</v>
      </c>
      <c r="B863">
        <v>-0.373</v>
      </c>
      <c r="C863">
        <v>-0.33200000000000002</v>
      </c>
      <c r="D863">
        <v>-0.27400000000000002</v>
      </c>
      <c r="E863">
        <v>-0.151</v>
      </c>
      <c r="F863">
        <v>-0.14599999999999999</v>
      </c>
      <c r="G863">
        <v>-1.38E-2</v>
      </c>
      <c r="H863">
        <v>0.27839999999999998</v>
      </c>
    </row>
    <row r="864" spans="1:8" x14ac:dyDescent="0.2">
      <c r="A864" s="1">
        <v>42936</v>
      </c>
      <c r="B864">
        <v>-0.374</v>
      </c>
      <c r="C864">
        <v>-0.33200000000000002</v>
      </c>
      <c r="D864">
        <v>-0.27400000000000002</v>
      </c>
      <c r="E864">
        <v>-0.151</v>
      </c>
      <c r="F864">
        <v>-0.15049999999999999</v>
      </c>
      <c r="G864">
        <v>-1.6E-2</v>
      </c>
      <c r="H864">
        <v>0.27510000000000001</v>
      </c>
    </row>
    <row r="865" spans="1:8" x14ac:dyDescent="0.2">
      <c r="A865" s="1">
        <v>42937</v>
      </c>
      <c r="B865">
        <v>-0.374</v>
      </c>
      <c r="C865">
        <v>-0.33100000000000002</v>
      </c>
      <c r="D865">
        <v>-0.27200000000000002</v>
      </c>
      <c r="E865">
        <v>-0.152</v>
      </c>
      <c r="F865">
        <v>-0.1585</v>
      </c>
      <c r="G865">
        <v>-3.4000000000000002E-2</v>
      </c>
      <c r="H865">
        <v>0.25009999999999999</v>
      </c>
    </row>
    <row r="866" spans="1:8" x14ac:dyDescent="0.2">
      <c r="A866" s="1">
        <v>42940</v>
      </c>
      <c r="B866">
        <v>-0.374</v>
      </c>
      <c r="C866">
        <v>-0.32900000000000001</v>
      </c>
      <c r="D866">
        <v>-0.27100000000000002</v>
      </c>
      <c r="E866">
        <v>-0.153</v>
      </c>
      <c r="F866">
        <v>-0.16</v>
      </c>
      <c r="G866">
        <v>-3.7999999999999999E-2</v>
      </c>
      <c r="H866">
        <v>0.25169999999999998</v>
      </c>
    </row>
    <row r="867" spans="1:8" x14ac:dyDescent="0.2">
      <c r="A867" s="1">
        <v>42941</v>
      </c>
      <c r="B867">
        <v>-0.371</v>
      </c>
      <c r="C867">
        <v>-0.32900000000000001</v>
      </c>
      <c r="D867">
        <v>-0.27200000000000002</v>
      </c>
      <c r="E867">
        <v>-0.153</v>
      </c>
      <c r="F867">
        <v>-0.154</v>
      </c>
      <c r="G867">
        <v>-2.8899999999999999E-2</v>
      </c>
      <c r="H867">
        <v>0.27750000000000002</v>
      </c>
    </row>
    <row r="868" spans="1:8" x14ac:dyDescent="0.2">
      <c r="A868" s="1">
        <v>42942</v>
      </c>
      <c r="B868">
        <v>-0.372</v>
      </c>
      <c r="C868">
        <v>-0.33</v>
      </c>
      <c r="D868">
        <v>-0.27200000000000002</v>
      </c>
      <c r="E868">
        <v>-0.153</v>
      </c>
      <c r="F868">
        <v>-0.1565</v>
      </c>
      <c r="G868">
        <v>-3.2500000000000001E-2</v>
      </c>
      <c r="H868">
        <v>0.27600000000000002</v>
      </c>
    </row>
    <row r="869" spans="1:8" x14ac:dyDescent="0.2">
      <c r="A869" s="1">
        <v>42943</v>
      </c>
      <c r="B869">
        <v>-0.371</v>
      </c>
      <c r="C869">
        <v>-0.32900000000000001</v>
      </c>
      <c r="D869">
        <v>-0.27200000000000002</v>
      </c>
      <c r="E869">
        <v>-0.153</v>
      </c>
      <c r="F869">
        <v>-0.158</v>
      </c>
      <c r="G869">
        <v>-3.1E-2</v>
      </c>
      <c r="H869">
        <v>0.26600000000000001</v>
      </c>
    </row>
    <row r="870" spans="1:8" x14ac:dyDescent="0.2">
      <c r="A870" s="1">
        <v>42944</v>
      </c>
      <c r="B870">
        <v>-0.371</v>
      </c>
      <c r="C870">
        <v>-0.32900000000000001</v>
      </c>
      <c r="D870">
        <v>-0.27200000000000002</v>
      </c>
      <c r="E870">
        <v>-0.152</v>
      </c>
      <c r="F870">
        <v>-0.1545</v>
      </c>
      <c r="G870">
        <v>-2.5999999999999999E-2</v>
      </c>
      <c r="H870">
        <v>0.27100000000000002</v>
      </c>
    </row>
    <row r="871" spans="1:8" x14ac:dyDescent="0.2">
      <c r="A871" s="1">
        <v>42947</v>
      </c>
      <c r="B871">
        <v>-0.37</v>
      </c>
      <c r="C871">
        <v>-0.33</v>
      </c>
      <c r="D871">
        <v>-0.27100000000000002</v>
      </c>
      <c r="E871">
        <v>-0.151</v>
      </c>
      <c r="F871">
        <v>-0.153</v>
      </c>
      <c r="G871">
        <v>-2.18E-2</v>
      </c>
      <c r="H871">
        <v>0.28000000000000003</v>
      </c>
    </row>
    <row r="872" spans="1:8" x14ac:dyDescent="0.2">
      <c r="A872" s="1">
        <v>42948</v>
      </c>
      <c r="B872">
        <v>-0.371</v>
      </c>
      <c r="C872">
        <v>-0.33100000000000002</v>
      </c>
      <c r="D872">
        <v>-0.27200000000000002</v>
      </c>
      <c r="E872">
        <v>-0.151</v>
      </c>
      <c r="F872">
        <v>-0.16200000000000001</v>
      </c>
      <c r="G872">
        <v>-4.2000000000000003E-2</v>
      </c>
      <c r="H872">
        <v>0.245</v>
      </c>
    </row>
    <row r="873" spans="1:8" x14ac:dyDescent="0.2">
      <c r="A873" s="1">
        <v>42949</v>
      </c>
      <c r="B873">
        <v>-0.373</v>
      </c>
      <c r="C873">
        <v>-0.33100000000000002</v>
      </c>
      <c r="D873">
        <v>-0.27300000000000002</v>
      </c>
      <c r="E873">
        <v>-0.153</v>
      </c>
      <c r="F873">
        <v>-0.16300000000000001</v>
      </c>
      <c r="G873">
        <v>-3.78E-2</v>
      </c>
      <c r="H873">
        <v>0.24010000000000001</v>
      </c>
    </row>
    <row r="874" spans="1:8" x14ac:dyDescent="0.2">
      <c r="A874" s="1">
        <v>42950</v>
      </c>
      <c r="B874">
        <v>-0.372</v>
      </c>
      <c r="C874">
        <v>-0.32900000000000001</v>
      </c>
      <c r="D874">
        <v>-0.27200000000000002</v>
      </c>
      <c r="E874">
        <v>-0.152</v>
      </c>
      <c r="F874">
        <v>-0.16300000000000001</v>
      </c>
      <c r="G874">
        <v>-4.87E-2</v>
      </c>
      <c r="H874">
        <v>0.23300000000000001</v>
      </c>
    </row>
    <row r="875" spans="1:8" x14ac:dyDescent="0.2">
      <c r="A875" s="1">
        <v>42951</v>
      </c>
      <c r="B875">
        <v>-0.372</v>
      </c>
      <c r="C875">
        <v>-0.32900000000000001</v>
      </c>
      <c r="D875">
        <v>-0.27100000000000002</v>
      </c>
      <c r="E875">
        <v>-0.151</v>
      </c>
      <c r="F875">
        <v>-0.159</v>
      </c>
      <c r="G875">
        <v>-4.1000000000000002E-2</v>
      </c>
      <c r="H875">
        <v>0.23749999999999999</v>
      </c>
    </row>
    <row r="876" spans="1:8" x14ac:dyDescent="0.2">
      <c r="A876" s="1">
        <v>42954</v>
      </c>
      <c r="B876">
        <v>-0.374</v>
      </c>
      <c r="C876">
        <v>-0.32800000000000001</v>
      </c>
      <c r="D876">
        <v>-0.27</v>
      </c>
      <c r="E876">
        <v>-0.152</v>
      </c>
      <c r="F876">
        <v>-0.159</v>
      </c>
      <c r="G876">
        <v>-4.2599999999999999E-2</v>
      </c>
      <c r="H876">
        <v>0.23400000000000001</v>
      </c>
    </row>
    <row r="877" spans="1:8" x14ac:dyDescent="0.2">
      <c r="A877" s="1">
        <v>42955</v>
      </c>
      <c r="B877">
        <v>-0.374</v>
      </c>
      <c r="C877">
        <v>-0.32800000000000001</v>
      </c>
      <c r="D877">
        <v>-0.26900000000000002</v>
      </c>
      <c r="E877">
        <v>-0.152</v>
      </c>
      <c r="F877">
        <v>-0.1547</v>
      </c>
      <c r="G877">
        <v>-4.3200000000000002E-2</v>
      </c>
      <c r="H877">
        <v>0.23799999999999999</v>
      </c>
    </row>
    <row r="878" spans="1:8" x14ac:dyDescent="0.2">
      <c r="A878" s="1">
        <v>42956</v>
      </c>
      <c r="B878">
        <v>-0.374</v>
      </c>
      <c r="C878">
        <v>-0.32800000000000001</v>
      </c>
      <c r="D878">
        <v>-0.27100000000000002</v>
      </c>
      <c r="E878">
        <v>-0.153</v>
      </c>
      <c r="F878">
        <v>-0.16400000000000001</v>
      </c>
      <c r="G878">
        <v>-4.7100000000000003E-2</v>
      </c>
      <c r="H878">
        <v>0.21629999999999999</v>
      </c>
    </row>
    <row r="879" spans="1:8" x14ac:dyDescent="0.2">
      <c r="A879" s="1">
        <v>42957</v>
      </c>
      <c r="B879">
        <v>-0.373</v>
      </c>
      <c r="C879">
        <v>-0.32900000000000001</v>
      </c>
      <c r="D879">
        <v>-0.27100000000000002</v>
      </c>
      <c r="E879">
        <v>-0.154</v>
      </c>
      <c r="F879">
        <v>-0.1696</v>
      </c>
      <c r="G879">
        <v>-6.9000000000000006E-2</v>
      </c>
      <c r="H879">
        <v>0.20519999999999999</v>
      </c>
    </row>
    <row r="880" spans="1:8" x14ac:dyDescent="0.2">
      <c r="A880" s="1">
        <v>42958</v>
      </c>
      <c r="B880">
        <v>-0.372</v>
      </c>
      <c r="C880">
        <v>-0.32900000000000001</v>
      </c>
      <c r="D880">
        <v>-0.27100000000000002</v>
      </c>
      <c r="E880">
        <v>-0.156</v>
      </c>
      <c r="F880">
        <v>-0.17749999999999999</v>
      </c>
      <c r="G880">
        <v>-7.0400000000000004E-2</v>
      </c>
      <c r="H880">
        <v>0.1905</v>
      </c>
    </row>
    <row r="881" spans="1:8" x14ac:dyDescent="0.2">
      <c r="A881" s="1">
        <v>42961</v>
      </c>
      <c r="B881">
        <v>-0.372</v>
      </c>
      <c r="C881">
        <v>-0.32900000000000001</v>
      </c>
      <c r="D881">
        <v>-0.27100000000000002</v>
      </c>
      <c r="E881">
        <v>-0.158</v>
      </c>
      <c r="F881">
        <v>-0.17699999999999999</v>
      </c>
      <c r="G881">
        <v>-6.4500000000000002E-2</v>
      </c>
      <c r="H881">
        <v>0.20300000000000001</v>
      </c>
    </row>
    <row r="882" spans="1:8" x14ac:dyDescent="0.2">
      <c r="A882" s="1">
        <v>42962</v>
      </c>
      <c r="B882">
        <v>-0.371</v>
      </c>
      <c r="C882">
        <v>-0.32900000000000001</v>
      </c>
      <c r="D882">
        <v>-0.27100000000000002</v>
      </c>
      <c r="E882">
        <v>-0.157</v>
      </c>
      <c r="F882">
        <v>-0.17050000000000001</v>
      </c>
      <c r="G882">
        <v>-5.4600000000000003E-2</v>
      </c>
      <c r="H882">
        <v>0.218</v>
      </c>
    </row>
    <row r="883" spans="1:8" x14ac:dyDescent="0.2">
      <c r="A883" s="1">
        <v>42963</v>
      </c>
      <c r="B883">
        <v>-0.371</v>
      </c>
      <c r="C883">
        <v>-0.32900000000000001</v>
      </c>
      <c r="D883">
        <v>-0.27100000000000002</v>
      </c>
      <c r="E883">
        <v>-0.157</v>
      </c>
      <c r="F883">
        <v>-0.16850000000000001</v>
      </c>
      <c r="G883">
        <v>-6.5100000000000005E-2</v>
      </c>
      <c r="H883">
        <v>0.221</v>
      </c>
    </row>
    <row r="884" spans="1:8" x14ac:dyDescent="0.2">
      <c r="A884" s="1">
        <v>42964</v>
      </c>
      <c r="B884">
        <v>-0.371</v>
      </c>
      <c r="C884">
        <v>-0.32900000000000001</v>
      </c>
      <c r="D884">
        <v>-0.27100000000000002</v>
      </c>
      <c r="E884">
        <v>-0.158</v>
      </c>
      <c r="F884">
        <v>-0.17199999999999999</v>
      </c>
      <c r="G884">
        <v>-6.6600000000000006E-2</v>
      </c>
      <c r="H884">
        <v>0.20530000000000001</v>
      </c>
    </row>
    <row r="885" spans="1:8" x14ac:dyDescent="0.2">
      <c r="A885" s="1">
        <v>42965</v>
      </c>
      <c r="B885">
        <v>-0.371</v>
      </c>
      <c r="C885">
        <v>-0.32900000000000001</v>
      </c>
      <c r="D885">
        <v>-0.27100000000000002</v>
      </c>
      <c r="E885">
        <v>-0.158</v>
      </c>
      <c r="F885">
        <v>-0.17100000000000001</v>
      </c>
      <c r="G885">
        <v>-6.3E-2</v>
      </c>
      <c r="H885">
        <v>0.2087</v>
      </c>
    </row>
    <row r="886" spans="1:8" x14ac:dyDescent="0.2">
      <c r="A886" s="1">
        <v>42968</v>
      </c>
      <c r="B886">
        <v>-0.371</v>
      </c>
      <c r="C886">
        <v>-0.32900000000000001</v>
      </c>
      <c r="D886">
        <v>-0.27100000000000002</v>
      </c>
      <c r="E886">
        <v>-0.158</v>
      </c>
      <c r="F886">
        <v>-0.17699999999999999</v>
      </c>
      <c r="G886">
        <v>-7.0999999999999994E-2</v>
      </c>
      <c r="H886">
        <v>0.192</v>
      </c>
    </row>
    <row r="887" spans="1:8" x14ac:dyDescent="0.2">
      <c r="A887" s="1">
        <v>42969</v>
      </c>
      <c r="B887">
        <v>-0.371</v>
      </c>
      <c r="C887">
        <v>-0.32800000000000001</v>
      </c>
      <c r="D887">
        <v>-0.27300000000000002</v>
      </c>
      <c r="E887">
        <v>-0.158</v>
      </c>
      <c r="F887">
        <v>-0.17899999999999999</v>
      </c>
      <c r="G887">
        <v>-7.2999999999999995E-2</v>
      </c>
      <c r="H887">
        <v>0.19109999999999999</v>
      </c>
    </row>
    <row r="888" spans="1:8" x14ac:dyDescent="0.2">
      <c r="A888" s="1">
        <v>42970</v>
      </c>
      <c r="B888">
        <v>-0.371</v>
      </c>
      <c r="C888">
        <v>-0.32900000000000001</v>
      </c>
      <c r="D888">
        <v>-0.27300000000000002</v>
      </c>
      <c r="E888">
        <v>-0.159</v>
      </c>
      <c r="F888">
        <v>-0.17849999999999999</v>
      </c>
      <c r="G888">
        <v>-7.7499999999999999E-2</v>
      </c>
      <c r="H888">
        <v>0.1772</v>
      </c>
    </row>
    <row r="889" spans="1:8" x14ac:dyDescent="0.2">
      <c r="A889" s="1">
        <v>42971</v>
      </c>
      <c r="B889">
        <v>-0.371</v>
      </c>
      <c r="C889">
        <v>-0.32900000000000001</v>
      </c>
      <c r="D889">
        <v>-0.27200000000000002</v>
      </c>
      <c r="E889">
        <v>-0.159</v>
      </c>
      <c r="F889">
        <v>-0.17899999999999999</v>
      </c>
      <c r="G889">
        <v>-7.4499999999999997E-2</v>
      </c>
      <c r="H889">
        <v>0.1825</v>
      </c>
    </row>
    <row r="890" spans="1:8" x14ac:dyDescent="0.2">
      <c r="A890" s="1">
        <v>42972</v>
      </c>
      <c r="B890">
        <v>-0.371</v>
      </c>
      <c r="C890">
        <v>-0.32900000000000001</v>
      </c>
      <c r="D890">
        <v>-0.27200000000000002</v>
      </c>
      <c r="E890">
        <v>-0.159</v>
      </c>
      <c r="F890">
        <v>-0.17799999999999999</v>
      </c>
      <c r="G890">
        <v>-6.5799999999999997E-2</v>
      </c>
      <c r="H890">
        <v>0.18</v>
      </c>
    </row>
    <row r="891" spans="1:8" x14ac:dyDescent="0.2">
      <c r="A891" s="1">
        <v>42975</v>
      </c>
      <c r="B891">
        <v>-0.372</v>
      </c>
      <c r="C891">
        <v>-0.32900000000000001</v>
      </c>
      <c r="D891">
        <v>-0.27300000000000002</v>
      </c>
      <c r="E891">
        <v>-0.159</v>
      </c>
      <c r="F891">
        <v>-0.18099999999999999</v>
      </c>
      <c r="G891">
        <v>-7.0300000000000001E-2</v>
      </c>
      <c r="H891">
        <v>0.17399999999999999</v>
      </c>
    </row>
    <row r="892" spans="1:8" x14ac:dyDescent="0.2">
      <c r="A892" s="1">
        <v>42976</v>
      </c>
      <c r="B892">
        <v>-0.372</v>
      </c>
      <c r="C892">
        <v>-0.33</v>
      </c>
      <c r="D892">
        <v>-0.27300000000000002</v>
      </c>
      <c r="E892">
        <v>-0.16</v>
      </c>
      <c r="F892">
        <v>-0.187</v>
      </c>
      <c r="G892">
        <v>-8.5999999999999993E-2</v>
      </c>
      <c r="H892">
        <v>0.153</v>
      </c>
    </row>
    <row r="893" spans="1:8" x14ac:dyDescent="0.2">
      <c r="A893" s="1">
        <v>42977</v>
      </c>
      <c r="B893">
        <v>-0.372</v>
      </c>
      <c r="C893">
        <v>-0.33</v>
      </c>
      <c r="D893">
        <v>-0.27300000000000002</v>
      </c>
      <c r="E893">
        <v>-0.161</v>
      </c>
      <c r="F893">
        <v>-0.186</v>
      </c>
      <c r="G893">
        <v>-8.5999999999999993E-2</v>
      </c>
      <c r="H893">
        <v>0.1603</v>
      </c>
    </row>
    <row r="894" spans="1:8" x14ac:dyDescent="0.2">
      <c r="A894" s="1">
        <v>42978</v>
      </c>
      <c r="B894">
        <v>-0.373</v>
      </c>
      <c r="C894">
        <v>-0.32900000000000001</v>
      </c>
      <c r="D894">
        <v>-0.27300000000000002</v>
      </c>
      <c r="E894">
        <v>-0.161</v>
      </c>
      <c r="F894">
        <v>-0.1885</v>
      </c>
      <c r="G894">
        <v>-9.0800000000000006E-2</v>
      </c>
      <c r="H894">
        <v>0.161</v>
      </c>
    </row>
    <row r="895" spans="1:8" x14ac:dyDescent="0.2">
      <c r="A895" s="1">
        <v>42979</v>
      </c>
      <c r="B895">
        <v>-0.373</v>
      </c>
      <c r="C895">
        <v>-0.32900000000000001</v>
      </c>
      <c r="D895">
        <v>-0.27300000000000002</v>
      </c>
      <c r="E895">
        <v>-0.161</v>
      </c>
      <c r="F895">
        <v>-0.188</v>
      </c>
      <c r="G895">
        <v>-8.7999999999999995E-2</v>
      </c>
      <c r="H895">
        <v>0.16200000000000001</v>
      </c>
    </row>
    <row r="896" spans="1:8" x14ac:dyDescent="0.2">
      <c r="A896" s="1">
        <v>42982</v>
      </c>
      <c r="B896">
        <v>-0.372</v>
      </c>
      <c r="C896">
        <v>-0.32900000000000001</v>
      </c>
      <c r="D896">
        <v>-0.27400000000000002</v>
      </c>
      <c r="E896">
        <v>-0.161</v>
      </c>
      <c r="F896">
        <v>-0.191</v>
      </c>
      <c r="G896">
        <v>-9.2999999999999999E-2</v>
      </c>
      <c r="H896">
        <v>0.151</v>
      </c>
    </row>
    <row r="897" spans="1:8" x14ac:dyDescent="0.2">
      <c r="A897" s="1">
        <v>42983</v>
      </c>
      <c r="B897">
        <v>-0.372</v>
      </c>
      <c r="C897">
        <v>-0.32900000000000001</v>
      </c>
      <c r="D897">
        <v>-0.27400000000000002</v>
      </c>
      <c r="E897">
        <v>-0.161</v>
      </c>
      <c r="F897">
        <v>-0.20549999999999999</v>
      </c>
      <c r="G897">
        <v>-0.1186</v>
      </c>
      <c r="H897">
        <v>0.13150000000000001</v>
      </c>
    </row>
    <row r="898" spans="1:8" x14ac:dyDescent="0.2">
      <c r="A898" s="1">
        <v>42984</v>
      </c>
      <c r="B898">
        <v>-0.371</v>
      </c>
      <c r="C898">
        <v>-0.32900000000000001</v>
      </c>
      <c r="D898">
        <v>-0.27400000000000002</v>
      </c>
      <c r="E898">
        <v>-0.16300000000000001</v>
      </c>
      <c r="F898">
        <v>-0.193</v>
      </c>
      <c r="G898">
        <v>-8.8999999999999996E-2</v>
      </c>
      <c r="H898">
        <v>0.14810000000000001</v>
      </c>
    </row>
    <row r="899" spans="1:8" x14ac:dyDescent="0.2">
      <c r="A899" s="1">
        <v>42985</v>
      </c>
      <c r="B899">
        <v>-0.372</v>
      </c>
      <c r="C899">
        <v>-0.33</v>
      </c>
      <c r="D899">
        <v>-0.27300000000000002</v>
      </c>
      <c r="E899">
        <v>-0.16200000000000001</v>
      </c>
      <c r="F899">
        <v>-0.20300000000000001</v>
      </c>
      <c r="G899">
        <v>-0.1152</v>
      </c>
      <c r="H899">
        <v>0.13600000000000001</v>
      </c>
    </row>
    <row r="900" spans="1:8" x14ac:dyDescent="0.2">
      <c r="A900" s="1">
        <v>42986</v>
      </c>
      <c r="B900">
        <v>-0.372</v>
      </c>
      <c r="C900">
        <v>-0.33100000000000002</v>
      </c>
      <c r="D900">
        <v>-0.27500000000000002</v>
      </c>
      <c r="E900">
        <v>-0.16600000000000001</v>
      </c>
      <c r="F900">
        <v>-0.19750000000000001</v>
      </c>
      <c r="G900">
        <v>-0.106</v>
      </c>
      <c r="H900">
        <v>0.14299999999999999</v>
      </c>
    </row>
    <row r="901" spans="1:8" x14ac:dyDescent="0.2">
      <c r="A901" s="1">
        <v>42989</v>
      </c>
      <c r="B901">
        <v>-0.373</v>
      </c>
      <c r="C901">
        <v>-0.33100000000000002</v>
      </c>
      <c r="D901">
        <v>-0.27400000000000002</v>
      </c>
      <c r="E901">
        <v>-0.16800000000000001</v>
      </c>
      <c r="F901">
        <v>-0.19900000000000001</v>
      </c>
      <c r="G901">
        <v>-9.9599999999999994E-2</v>
      </c>
      <c r="H901">
        <v>0.1532</v>
      </c>
    </row>
    <row r="902" spans="1:8" x14ac:dyDescent="0.2">
      <c r="A902" s="1">
        <v>42990</v>
      </c>
      <c r="B902">
        <v>-0.372</v>
      </c>
      <c r="C902">
        <v>-0.33</v>
      </c>
      <c r="D902">
        <v>-0.27200000000000002</v>
      </c>
      <c r="E902">
        <v>-0.16900000000000001</v>
      </c>
      <c r="F902">
        <v>-0.1895</v>
      </c>
      <c r="G902">
        <v>-8.4000000000000005E-2</v>
      </c>
      <c r="H902">
        <v>0.1862</v>
      </c>
    </row>
    <row r="903" spans="1:8" x14ac:dyDescent="0.2">
      <c r="A903" s="1">
        <v>42991</v>
      </c>
      <c r="B903">
        <v>-0.373</v>
      </c>
      <c r="C903">
        <v>-0.32900000000000001</v>
      </c>
      <c r="D903">
        <v>-0.27200000000000002</v>
      </c>
      <c r="E903">
        <v>-0.16900000000000001</v>
      </c>
      <c r="F903">
        <v>-0.188</v>
      </c>
      <c r="G903">
        <v>-8.72E-2</v>
      </c>
      <c r="H903">
        <v>0.18410000000000001</v>
      </c>
    </row>
    <row r="904" spans="1:8" x14ac:dyDescent="0.2">
      <c r="A904" s="1">
        <v>42992</v>
      </c>
      <c r="B904">
        <v>-0.371</v>
      </c>
      <c r="C904">
        <v>-0.32900000000000001</v>
      </c>
      <c r="D904">
        <v>-0.27200000000000002</v>
      </c>
      <c r="E904">
        <v>-0.17100000000000001</v>
      </c>
      <c r="F904">
        <v>-0.18210000000000001</v>
      </c>
      <c r="G904">
        <v>-6.9599999999999995E-2</v>
      </c>
      <c r="H904">
        <v>0.2011</v>
      </c>
    </row>
    <row r="905" spans="1:8" x14ac:dyDescent="0.2">
      <c r="A905" s="1">
        <v>42993</v>
      </c>
      <c r="B905">
        <v>-0.371</v>
      </c>
      <c r="C905">
        <v>-0.32900000000000001</v>
      </c>
      <c r="D905">
        <v>-0.27100000000000002</v>
      </c>
      <c r="E905">
        <v>-0.17100000000000001</v>
      </c>
      <c r="F905">
        <v>-0.17499999999999999</v>
      </c>
      <c r="G905">
        <v>-5.6500000000000002E-2</v>
      </c>
      <c r="H905">
        <v>0.22</v>
      </c>
    </row>
    <row r="906" spans="1:8" x14ac:dyDescent="0.2">
      <c r="A906" s="1">
        <v>42996</v>
      </c>
      <c r="B906">
        <v>-0.373</v>
      </c>
      <c r="C906">
        <v>-0.32900000000000001</v>
      </c>
      <c r="D906">
        <v>-0.27100000000000002</v>
      </c>
      <c r="E906">
        <v>-0.17100000000000001</v>
      </c>
      <c r="F906">
        <v>-0.17249999999999999</v>
      </c>
      <c r="G906">
        <v>-5.1999999999999998E-2</v>
      </c>
      <c r="H906">
        <v>0.23350000000000001</v>
      </c>
    </row>
    <row r="907" spans="1:8" x14ac:dyDescent="0.2">
      <c r="A907" s="1">
        <v>42997</v>
      </c>
      <c r="B907">
        <v>-0.373</v>
      </c>
      <c r="C907">
        <v>-0.33</v>
      </c>
      <c r="D907">
        <v>-0.27200000000000002</v>
      </c>
      <c r="E907">
        <v>-0.17100000000000001</v>
      </c>
      <c r="F907">
        <v>-0.17399999999999999</v>
      </c>
      <c r="G907">
        <v>-5.6000000000000001E-2</v>
      </c>
      <c r="H907">
        <v>0.22409999999999999</v>
      </c>
    </row>
    <row r="908" spans="1:8" x14ac:dyDescent="0.2">
      <c r="A908" s="1">
        <v>42998</v>
      </c>
      <c r="B908">
        <v>-0.373</v>
      </c>
      <c r="C908">
        <v>-0.32900000000000001</v>
      </c>
      <c r="D908">
        <v>-0.27100000000000002</v>
      </c>
      <c r="E908">
        <v>-0.17100000000000001</v>
      </c>
      <c r="F908">
        <v>-0.17499999999999999</v>
      </c>
      <c r="G908">
        <v>-6.4299999999999996E-2</v>
      </c>
      <c r="H908">
        <v>0.221</v>
      </c>
    </row>
    <row r="909" spans="1:8" x14ac:dyDescent="0.2">
      <c r="A909" s="1">
        <v>42999</v>
      </c>
      <c r="B909">
        <v>-0.373</v>
      </c>
      <c r="C909">
        <v>-0.33</v>
      </c>
      <c r="D909">
        <v>-0.27200000000000002</v>
      </c>
      <c r="E909">
        <v>-0.17100000000000001</v>
      </c>
      <c r="F909">
        <v>-0.1711</v>
      </c>
      <c r="G909">
        <v>-5.0299999999999997E-2</v>
      </c>
      <c r="H909">
        <v>0.23899999999999999</v>
      </c>
    </row>
    <row r="910" spans="1:8" x14ac:dyDescent="0.2">
      <c r="A910" s="1">
        <v>43000</v>
      </c>
      <c r="B910">
        <v>-0.372</v>
      </c>
      <c r="C910">
        <v>-0.32900000000000001</v>
      </c>
      <c r="D910">
        <v>-0.27100000000000002</v>
      </c>
      <c r="E910">
        <v>-0.17100000000000001</v>
      </c>
      <c r="F910">
        <v>-0.16900000000000001</v>
      </c>
      <c r="G910">
        <v>-3.8199999999999998E-2</v>
      </c>
      <c r="H910">
        <v>0.24</v>
      </c>
    </row>
    <row r="911" spans="1:8" x14ac:dyDescent="0.2">
      <c r="A911" s="1">
        <v>43003</v>
      </c>
      <c r="B911">
        <v>-0.371</v>
      </c>
      <c r="C911">
        <v>-0.32900000000000001</v>
      </c>
      <c r="D911">
        <v>-0.27200000000000002</v>
      </c>
      <c r="E911">
        <v>-0.17100000000000001</v>
      </c>
      <c r="F911">
        <v>-0.17849999999999999</v>
      </c>
      <c r="G911">
        <v>-6.4000000000000001E-2</v>
      </c>
      <c r="H911">
        <v>0.21</v>
      </c>
    </row>
    <row r="912" spans="1:8" x14ac:dyDescent="0.2">
      <c r="A912" s="1">
        <v>43004</v>
      </c>
      <c r="B912">
        <v>-0.371</v>
      </c>
      <c r="C912">
        <v>-0.32900000000000001</v>
      </c>
      <c r="D912">
        <v>-0.27300000000000002</v>
      </c>
      <c r="E912">
        <v>-0.17100000000000001</v>
      </c>
      <c r="F912">
        <v>-0.17399999999999999</v>
      </c>
      <c r="G912">
        <v>-0.06</v>
      </c>
      <c r="H912">
        <v>0.217</v>
      </c>
    </row>
    <row r="913" spans="1:8" x14ac:dyDescent="0.2">
      <c r="A913" s="1">
        <v>43005</v>
      </c>
      <c r="B913">
        <v>-0.372</v>
      </c>
      <c r="C913">
        <v>-0.32900000000000001</v>
      </c>
      <c r="D913">
        <v>-0.27300000000000002</v>
      </c>
      <c r="E913">
        <v>-0.17100000000000001</v>
      </c>
      <c r="F913">
        <v>-0.16700000000000001</v>
      </c>
      <c r="G913">
        <v>-4.5400000000000003E-2</v>
      </c>
      <c r="H913">
        <v>0.24679999999999999</v>
      </c>
    </row>
    <row r="914" spans="1:8" x14ac:dyDescent="0.2">
      <c r="A914" s="1">
        <v>43006</v>
      </c>
      <c r="B914">
        <v>-0.372</v>
      </c>
      <c r="C914">
        <v>-0.32900000000000001</v>
      </c>
      <c r="D914">
        <v>-0.27300000000000002</v>
      </c>
      <c r="E914">
        <v>-0.17199999999999999</v>
      </c>
      <c r="F914">
        <v>-0.16600000000000001</v>
      </c>
      <c r="G914">
        <v>-4.4900000000000002E-2</v>
      </c>
      <c r="H914">
        <v>0.249</v>
      </c>
    </row>
    <row r="915" spans="1:8" x14ac:dyDescent="0.2">
      <c r="A915" s="1">
        <v>43007</v>
      </c>
      <c r="B915">
        <v>-0.372</v>
      </c>
      <c r="C915">
        <v>-0.32900000000000001</v>
      </c>
      <c r="D915">
        <v>-0.27300000000000002</v>
      </c>
      <c r="E915">
        <v>-0.17199999999999999</v>
      </c>
      <c r="F915">
        <v>-0.16550000000000001</v>
      </c>
      <c r="G915">
        <v>-4.3499999999999997E-2</v>
      </c>
      <c r="H915">
        <v>0.24929999999999999</v>
      </c>
    </row>
    <row r="916" spans="1:8" x14ac:dyDescent="0.2">
      <c r="A916" s="1">
        <v>43010</v>
      </c>
      <c r="B916">
        <v>-0.373</v>
      </c>
      <c r="C916">
        <v>-0.32900000000000001</v>
      </c>
      <c r="D916">
        <v>-0.27200000000000002</v>
      </c>
      <c r="E916">
        <v>-0.17199999999999999</v>
      </c>
      <c r="F916">
        <v>-0.16819999999999999</v>
      </c>
      <c r="G916">
        <v>-4.3999999999999997E-2</v>
      </c>
      <c r="H916">
        <v>0.24399999999999999</v>
      </c>
    </row>
    <row r="917" spans="1:8" x14ac:dyDescent="0.2">
      <c r="A917" s="1">
        <v>43011</v>
      </c>
      <c r="B917">
        <v>-0.373</v>
      </c>
      <c r="C917">
        <v>-0.33</v>
      </c>
      <c r="D917">
        <v>-0.27300000000000002</v>
      </c>
      <c r="E917">
        <v>-0.17100000000000001</v>
      </c>
      <c r="F917">
        <v>-0.16950000000000001</v>
      </c>
      <c r="G917">
        <v>-4.5999999999999999E-2</v>
      </c>
      <c r="H917">
        <v>0.24440000000000001</v>
      </c>
    </row>
    <row r="918" spans="1:8" x14ac:dyDescent="0.2">
      <c r="A918" s="1">
        <v>43012</v>
      </c>
      <c r="B918">
        <v>-0.373</v>
      </c>
      <c r="C918">
        <v>-0.32900000000000001</v>
      </c>
      <c r="D918">
        <v>-0.27300000000000002</v>
      </c>
      <c r="E918">
        <v>-0.16800000000000001</v>
      </c>
      <c r="F918">
        <v>-0.16950000000000001</v>
      </c>
      <c r="G918">
        <v>-4.5999999999999999E-2</v>
      </c>
      <c r="H918">
        <v>0.24110000000000001</v>
      </c>
    </row>
    <row r="919" spans="1:8" x14ac:dyDescent="0.2">
      <c r="A919" s="1">
        <v>43013</v>
      </c>
      <c r="B919">
        <v>-0.372</v>
      </c>
      <c r="C919">
        <v>-0.32900000000000001</v>
      </c>
      <c r="D919">
        <v>-0.27200000000000002</v>
      </c>
      <c r="E919">
        <v>-0.17100000000000001</v>
      </c>
      <c r="F919">
        <v>-0.1686</v>
      </c>
      <c r="G919">
        <v>-4.4600000000000001E-2</v>
      </c>
      <c r="H919">
        <v>0.23899999999999999</v>
      </c>
    </row>
    <row r="920" spans="1:8" x14ac:dyDescent="0.2">
      <c r="A920" s="1">
        <v>43014</v>
      </c>
      <c r="B920">
        <v>-0.373</v>
      </c>
      <c r="C920">
        <v>-0.32900000000000001</v>
      </c>
      <c r="D920">
        <v>-0.27300000000000002</v>
      </c>
      <c r="E920">
        <v>-0.17299999999999999</v>
      </c>
      <c r="F920">
        <v>-0.16500000000000001</v>
      </c>
      <c r="G920">
        <v>-3.5000000000000003E-2</v>
      </c>
      <c r="H920">
        <v>0.25009999999999999</v>
      </c>
    </row>
    <row r="921" spans="1:8" x14ac:dyDescent="0.2">
      <c r="A921" s="1">
        <v>43017</v>
      </c>
      <c r="B921">
        <v>-0.373</v>
      </c>
      <c r="C921">
        <v>-0.32900000000000001</v>
      </c>
      <c r="D921">
        <v>-0.27400000000000002</v>
      </c>
      <c r="E921">
        <v>-0.17599999999999999</v>
      </c>
      <c r="F921">
        <v>-0.1736</v>
      </c>
      <c r="G921">
        <v>-4.5999999999999999E-2</v>
      </c>
      <c r="H921">
        <v>0.24</v>
      </c>
    </row>
    <row r="922" spans="1:8" x14ac:dyDescent="0.2">
      <c r="A922" s="1">
        <v>43018</v>
      </c>
      <c r="B922">
        <v>-0.371</v>
      </c>
      <c r="C922">
        <v>-0.32900000000000001</v>
      </c>
      <c r="D922">
        <v>-0.27400000000000002</v>
      </c>
      <c r="E922">
        <v>-0.18099999999999999</v>
      </c>
      <c r="F922">
        <v>-0.17299999999999999</v>
      </c>
      <c r="G922">
        <v>-5.4199999999999998E-2</v>
      </c>
      <c r="H922">
        <v>0.23699999999999999</v>
      </c>
    </row>
    <row r="923" spans="1:8" x14ac:dyDescent="0.2">
      <c r="A923" s="1">
        <v>43019</v>
      </c>
      <c r="B923">
        <v>-0.372</v>
      </c>
      <c r="C923">
        <v>-0.32900000000000001</v>
      </c>
      <c r="D923">
        <v>-0.27400000000000002</v>
      </c>
      <c r="E923">
        <v>-0.18099999999999999</v>
      </c>
      <c r="F923">
        <v>-0.16800000000000001</v>
      </c>
      <c r="G923">
        <v>-0.04</v>
      </c>
      <c r="H923">
        <v>0.2545</v>
      </c>
    </row>
    <row r="924" spans="1:8" x14ac:dyDescent="0.2">
      <c r="A924" s="1">
        <v>43020</v>
      </c>
      <c r="B924">
        <v>-0.372</v>
      </c>
      <c r="C924">
        <v>-0.32900000000000001</v>
      </c>
      <c r="D924">
        <v>-0.27400000000000002</v>
      </c>
      <c r="E924">
        <v>-0.18099999999999999</v>
      </c>
      <c r="F924">
        <v>-0.17199999999999999</v>
      </c>
      <c r="G924">
        <v>-5.0500000000000003E-2</v>
      </c>
      <c r="H924">
        <v>0.23749999999999999</v>
      </c>
    </row>
    <row r="925" spans="1:8" x14ac:dyDescent="0.2">
      <c r="A925" s="1">
        <v>43021</v>
      </c>
      <c r="B925">
        <v>-0.371</v>
      </c>
      <c r="C925">
        <v>-0.32900000000000001</v>
      </c>
      <c r="D925">
        <v>-0.27400000000000002</v>
      </c>
      <c r="E925">
        <v>-0.18099999999999999</v>
      </c>
      <c r="F925">
        <v>-0.182</v>
      </c>
      <c r="G925">
        <v>-6.5500000000000003E-2</v>
      </c>
      <c r="H925">
        <v>0.216</v>
      </c>
    </row>
    <row r="926" spans="1:8" x14ac:dyDescent="0.2">
      <c r="A926" s="1">
        <v>43024</v>
      </c>
      <c r="B926">
        <v>-0.371</v>
      </c>
      <c r="C926">
        <v>-0.32900000000000001</v>
      </c>
      <c r="D926">
        <v>-0.27400000000000002</v>
      </c>
      <c r="E926">
        <v>-0.182</v>
      </c>
      <c r="F926">
        <v>-0.19</v>
      </c>
      <c r="G926">
        <v>-7.0000000000000007E-2</v>
      </c>
      <c r="H926">
        <v>0.19550000000000001</v>
      </c>
    </row>
    <row r="927" spans="1:8" x14ac:dyDescent="0.2">
      <c r="A927" s="1">
        <v>43025</v>
      </c>
      <c r="B927">
        <v>-0.373</v>
      </c>
      <c r="C927">
        <v>-0.32900000000000001</v>
      </c>
      <c r="D927">
        <v>-0.27400000000000002</v>
      </c>
      <c r="E927">
        <v>-0.183</v>
      </c>
      <c r="F927">
        <v>-0.188</v>
      </c>
      <c r="G927">
        <v>-7.4999999999999997E-2</v>
      </c>
      <c r="H927">
        <v>0.19320000000000001</v>
      </c>
    </row>
    <row r="928" spans="1:8" x14ac:dyDescent="0.2">
      <c r="A928" s="1">
        <v>43026</v>
      </c>
      <c r="B928">
        <v>-0.373</v>
      </c>
      <c r="C928">
        <v>-0.32900000000000001</v>
      </c>
      <c r="D928">
        <v>-0.27400000000000002</v>
      </c>
      <c r="E928">
        <v>-0.183</v>
      </c>
      <c r="F928">
        <v>-0.186</v>
      </c>
      <c r="G928">
        <v>-6.7000000000000004E-2</v>
      </c>
      <c r="H928">
        <v>0.21310000000000001</v>
      </c>
    </row>
    <row r="929" spans="1:8" x14ac:dyDescent="0.2">
      <c r="A929" s="1">
        <v>43027</v>
      </c>
      <c r="B929">
        <v>-0.373</v>
      </c>
      <c r="C929">
        <v>-0.32900000000000001</v>
      </c>
      <c r="D929">
        <v>-0.27400000000000002</v>
      </c>
      <c r="E929">
        <v>-0.183</v>
      </c>
      <c r="F929">
        <v>-0.187</v>
      </c>
      <c r="G929">
        <v>-6.6000000000000003E-2</v>
      </c>
      <c r="H929">
        <v>0.21410000000000001</v>
      </c>
    </row>
    <row r="930" spans="1:8" x14ac:dyDescent="0.2">
      <c r="A930" s="1">
        <v>43028</v>
      </c>
      <c r="B930">
        <v>-0.373</v>
      </c>
      <c r="C930">
        <v>-0.32900000000000001</v>
      </c>
      <c r="D930">
        <v>-0.27400000000000002</v>
      </c>
      <c r="E930">
        <v>-0.183</v>
      </c>
      <c r="F930">
        <v>-0.18</v>
      </c>
      <c r="G930">
        <v>-4.9000000000000002E-2</v>
      </c>
      <c r="H930">
        <v>0.24310000000000001</v>
      </c>
    </row>
    <row r="931" spans="1:8" x14ac:dyDescent="0.2">
      <c r="A931" s="1">
        <v>43031</v>
      </c>
      <c r="B931">
        <v>-0.373</v>
      </c>
      <c r="C931">
        <v>-0.32900000000000001</v>
      </c>
      <c r="D931">
        <v>-0.27400000000000002</v>
      </c>
      <c r="E931">
        <v>-0.183</v>
      </c>
      <c r="F931">
        <v>-0.1845</v>
      </c>
      <c r="G931">
        <v>-6.1600000000000002E-2</v>
      </c>
      <c r="H931">
        <v>0.23</v>
      </c>
    </row>
    <row r="932" spans="1:8" x14ac:dyDescent="0.2">
      <c r="A932" s="1">
        <v>43032</v>
      </c>
      <c r="B932">
        <v>-0.372</v>
      </c>
      <c r="C932">
        <v>-0.33</v>
      </c>
      <c r="D932">
        <v>-0.27400000000000002</v>
      </c>
      <c r="E932">
        <v>-0.183</v>
      </c>
      <c r="F932">
        <v>-0.17699999999999999</v>
      </c>
      <c r="G932">
        <v>-4.6399999999999997E-2</v>
      </c>
      <c r="H932">
        <v>0.2545</v>
      </c>
    </row>
    <row r="933" spans="1:8" x14ac:dyDescent="0.2">
      <c r="A933" s="1">
        <v>43033</v>
      </c>
      <c r="B933">
        <v>-0.373</v>
      </c>
      <c r="C933">
        <v>-0.33100000000000002</v>
      </c>
      <c r="D933">
        <v>-0.27400000000000002</v>
      </c>
      <c r="E933">
        <v>-0.183</v>
      </c>
      <c r="F933">
        <v>-0.17399999999999999</v>
      </c>
      <c r="G933">
        <v>-3.9699999999999999E-2</v>
      </c>
      <c r="H933">
        <v>0.26450000000000001</v>
      </c>
    </row>
    <row r="934" spans="1:8" x14ac:dyDescent="0.2">
      <c r="A934" s="1">
        <v>43034</v>
      </c>
      <c r="B934">
        <v>-0.371</v>
      </c>
      <c r="C934">
        <v>-0.33100000000000002</v>
      </c>
      <c r="D934">
        <v>-0.27400000000000002</v>
      </c>
      <c r="E934">
        <v>-0.183</v>
      </c>
      <c r="F934">
        <v>-0.1915</v>
      </c>
      <c r="G934">
        <v>-6.7000000000000004E-2</v>
      </c>
      <c r="H934">
        <v>0.22209999999999999</v>
      </c>
    </row>
    <row r="935" spans="1:8" x14ac:dyDescent="0.2">
      <c r="A935" s="1">
        <v>43035</v>
      </c>
      <c r="B935">
        <v>-0.372</v>
      </c>
      <c r="C935">
        <v>-0.33100000000000002</v>
      </c>
      <c r="D935">
        <v>-0.27500000000000002</v>
      </c>
      <c r="E935">
        <v>-0.184</v>
      </c>
      <c r="F935">
        <v>-0.19650000000000001</v>
      </c>
      <c r="G935">
        <v>-7.6999999999999999E-2</v>
      </c>
      <c r="H935">
        <v>0.20669999999999999</v>
      </c>
    </row>
    <row r="936" spans="1:8" x14ac:dyDescent="0.2">
      <c r="A936" s="1">
        <v>43038</v>
      </c>
      <c r="B936">
        <v>-0.372</v>
      </c>
      <c r="C936">
        <v>-0.33100000000000002</v>
      </c>
      <c r="D936">
        <v>-0.27600000000000002</v>
      </c>
      <c r="E936">
        <v>-0.185</v>
      </c>
      <c r="F936">
        <v>-0.19850000000000001</v>
      </c>
      <c r="G936">
        <v>-8.2199999999999995E-2</v>
      </c>
      <c r="H936">
        <v>0.19700000000000001</v>
      </c>
    </row>
    <row r="937" spans="1:8" x14ac:dyDescent="0.2">
      <c r="A937" s="1">
        <v>43039</v>
      </c>
      <c r="B937">
        <v>-0.372</v>
      </c>
      <c r="C937">
        <v>-0.33100000000000002</v>
      </c>
      <c r="D937">
        <v>-0.27600000000000002</v>
      </c>
      <c r="E937">
        <v>-0.185</v>
      </c>
      <c r="F937">
        <v>-0.19750000000000001</v>
      </c>
      <c r="G937">
        <v>-8.4099999999999994E-2</v>
      </c>
      <c r="H937">
        <v>0.1946</v>
      </c>
    </row>
    <row r="938" spans="1:8" x14ac:dyDescent="0.2">
      <c r="A938" s="1">
        <v>43040</v>
      </c>
      <c r="B938">
        <v>-0.371</v>
      </c>
      <c r="C938">
        <v>-0.32900000000000001</v>
      </c>
      <c r="D938">
        <v>-0.27600000000000002</v>
      </c>
      <c r="E938">
        <v>-0.187</v>
      </c>
      <c r="F938">
        <v>-0.19670000000000001</v>
      </c>
      <c r="G938">
        <v>-7.7399999999999997E-2</v>
      </c>
      <c r="H938">
        <v>0.20150000000000001</v>
      </c>
    </row>
    <row r="939" spans="1:8" x14ac:dyDescent="0.2">
      <c r="A939" s="1">
        <v>43041</v>
      </c>
      <c r="B939">
        <v>-0.372</v>
      </c>
      <c r="C939">
        <v>-0.32900000000000001</v>
      </c>
      <c r="D939">
        <v>-0.27600000000000002</v>
      </c>
      <c r="E939">
        <v>-0.189</v>
      </c>
      <c r="F939">
        <v>-0.19900000000000001</v>
      </c>
      <c r="G939">
        <v>-8.2100000000000006E-2</v>
      </c>
      <c r="H939">
        <v>0.19839999999999999</v>
      </c>
    </row>
    <row r="940" spans="1:8" x14ac:dyDescent="0.2">
      <c r="A940" s="1">
        <v>43042</v>
      </c>
      <c r="B940">
        <v>-0.372</v>
      </c>
      <c r="C940">
        <v>-0.32900000000000001</v>
      </c>
      <c r="D940">
        <v>-0.27600000000000002</v>
      </c>
      <c r="E940">
        <v>-0.191</v>
      </c>
      <c r="F940">
        <v>-0.19900000000000001</v>
      </c>
      <c r="G940">
        <v>-8.3099999999999993E-2</v>
      </c>
      <c r="H940">
        <v>0.19700000000000001</v>
      </c>
    </row>
    <row r="941" spans="1:8" x14ac:dyDescent="0.2">
      <c r="A941" s="1">
        <v>43045</v>
      </c>
      <c r="B941">
        <v>-0.371</v>
      </c>
      <c r="C941">
        <v>-0.32900000000000001</v>
      </c>
      <c r="D941">
        <v>-0.27600000000000002</v>
      </c>
      <c r="E941">
        <v>-0.191</v>
      </c>
      <c r="F941">
        <v>-0.20499999999999999</v>
      </c>
      <c r="G941">
        <v>-8.2799999999999999E-2</v>
      </c>
      <c r="H941">
        <v>0.17949999999999999</v>
      </c>
    </row>
    <row r="942" spans="1:8" x14ac:dyDescent="0.2">
      <c r="A942" s="1">
        <v>43046</v>
      </c>
      <c r="B942">
        <v>-0.372</v>
      </c>
      <c r="C942">
        <v>-0.32900000000000001</v>
      </c>
      <c r="D942">
        <v>-0.27500000000000002</v>
      </c>
      <c r="E942">
        <v>-0.19</v>
      </c>
      <c r="F942">
        <v>-0.20449999999999999</v>
      </c>
      <c r="G942">
        <v>-9.1499999999999998E-2</v>
      </c>
      <c r="H942">
        <v>0.17649999999999999</v>
      </c>
    </row>
    <row r="943" spans="1:8" x14ac:dyDescent="0.2">
      <c r="A943" s="1">
        <v>43047</v>
      </c>
      <c r="B943">
        <v>-0.372</v>
      </c>
      <c r="C943">
        <v>-0.32900000000000001</v>
      </c>
      <c r="D943">
        <v>-0.27600000000000002</v>
      </c>
      <c r="E943">
        <v>-0.191</v>
      </c>
      <c r="F943">
        <v>-0.20499999999999999</v>
      </c>
      <c r="G943">
        <v>-9.2999999999999999E-2</v>
      </c>
      <c r="H943">
        <v>0.17949999999999999</v>
      </c>
    </row>
    <row r="944" spans="1:8" x14ac:dyDescent="0.2">
      <c r="A944" s="1">
        <v>43048</v>
      </c>
      <c r="B944">
        <v>-0.371</v>
      </c>
      <c r="C944">
        <v>-0.32900000000000001</v>
      </c>
      <c r="D944">
        <v>-0.27600000000000002</v>
      </c>
      <c r="E944">
        <v>-0.191</v>
      </c>
      <c r="F944">
        <v>-0.20100000000000001</v>
      </c>
      <c r="G944">
        <v>-8.4099999999999994E-2</v>
      </c>
      <c r="H944">
        <v>0.1943</v>
      </c>
    </row>
    <row r="945" spans="1:8" x14ac:dyDescent="0.2">
      <c r="A945" s="1">
        <v>43049</v>
      </c>
      <c r="B945">
        <v>-0.371</v>
      </c>
      <c r="C945">
        <v>-0.32900000000000001</v>
      </c>
      <c r="D945">
        <v>-0.27500000000000002</v>
      </c>
      <c r="E945">
        <v>-0.191</v>
      </c>
      <c r="F945">
        <v>-0.19800000000000001</v>
      </c>
      <c r="G945">
        <v>-7.4999999999999997E-2</v>
      </c>
      <c r="H945">
        <v>0.21690000000000001</v>
      </c>
    </row>
    <row r="946" spans="1:8" x14ac:dyDescent="0.2">
      <c r="A946" s="1">
        <v>43052</v>
      </c>
      <c r="B946">
        <v>-0.371</v>
      </c>
      <c r="C946">
        <v>-0.32900000000000001</v>
      </c>
      <c r="D946">
        <v>-0.27500000000000002</v>
      </c>
      <c r="E946">
        <v>-0.191</v>
      </c>
      <c r="F946">
        <v>-0.19600000000000001</v>
      </c>
      <c r="G946">
        <v>-7.0999999999999994E-2</v>
      </c>
      <c r="H946">
        <v>0.22109999999999999</v>
      </c>
    </row>
    <row r="947" spans="1:8" x14ac:dyDescent="0.2">
      <c r="A947" s="1">
        <v>43053</v>
      </c>
      <c r="B947">
        <v>-0.372</v>
      </c>
      <c r="C947">
        <v>-0.32900000000000001</v>
      </c>
      <c r="D947">
        <v>-0.27500000000000002</v>
      </c>
      <c r="E947">
        <v>-0.191</v>
      </c>
      <c r="F947">
        <v>-0.19650000000000001</v>
      </c>
      <c r="G947">
        <v>-7.5999999999999998E-2</v>
      </c>
      <c r="H947">
        <v>0.20799999999999999</v>
      </c>
    </row>
    <row r="948" spans="1:8" x14ac:dyDescent="0.2">
      <c r="A948" s="1">
        <v>43054</v>
      </c>
      <c r="B948">
        <v>-0.372</v>
      </c>
      <c r="C948">
        <v>-0.32900000000000001</v>
      </c>
      <c r="D948">
        <v>-0.27500000000000002</v>
      </c>
      <c r="E948">
        <v>-0.192</v>
      </c>
      <c r="F948">
        <v>-0.19450000000000001</v>
      </c>
      <c r="G948">
        <v>-8.1699999999999995E-2</v>
      </c>
      <c r="H948">
        <v>0.19950000000000001</v>
      </c>
    </row>
    <row r="949" spans="1:8" x14ac:dyDescent="0.2">
      <c r="A949" s="1">
        <v>43055</v>
      </c>
      <c r="B949">
        <v>-0.372</v>
      </c>
      <c r="C949">
        <v>-0.32900000000000001</v>
      </c>
      <c r="D949">
        <v>-0.27500000000000002</v>
      </c>
      <c r="E949">
        <v>-0.192</v>
      </c>
      <c r="F949">
        <v>-0.19400000000000001</v>
      </c>
      <c r="G949">
        <v>-7.3899999999999993E-2</v>
      </c>
      <c r="H949">
        <v>0.20300000000000001</v>
      </c>
    </row>
    <row r="950" spans="1:8" x14ac:dyDescent="0.2">
      <c r="A950" s="1">
        <v>43056</v>
      </c>
      <c r="B950">
        <v>-0.373</v>
      </c>
      <c r="C950">
        <v>-0.32900000000000001</v>
      </c>
      <c r="D950">
        <v>-0.27400000000000002</v>
      </c>
      <c r="E950">
        <v>-0.192</v>
      </c>
      <c r="F950">
        <v>-0.1948</v>
      </c>
      <c r="G950">
        <v>-8.1100000000000005E-2</v>
      </c>
      <c r="H950">
        <v>0.19900000000000001</v>
      </c>
    </row>
    <row r="951" spans="1:8" x14ac:dyDescent="0.2">
      <c r="A951" s="1">
        <v>43059</v>
      </c>
      <c r="B951">
        <v>-0.372</v>
      </c>
      <c r="C951">
        <v>-0.32900000000000001</v>
      </c>
      <c r="D951">
        <v>-0.27400000000000002</v>
      </c>
      <c r="E951">
        <v>-0.187</v>
      </c>
      <c r="F951">
        <v>-0.1915</v>
      </c>
      <c r="G951">
        <v>-7.1999999999999995E-2</v>
      </c>
      <c r="H951">
        <v>0.20250000000000001</v>
      </c>
    </row>
    <row r="952" spans="1:8" x14ac:dyDescent="0.2">
      <c r="A952" s="1">
        <v>43060</v>
      </c>
      <c r="B952">
        <v>-0.372</v>
      </c>
      <c r="C952">
        <v>-0.32900000000000001</v>
      </c>
      <c r="D952">
        <v>-0.27300000000000002</v>
      </c>
      <c r="E952">
        <v>-0.186</v>
      </c>
      <c r="F952">
        <v>-0.19350000000000001</v>
      </c>
      <c r="G952">
        <v>-7.4999999999999997E-2</v>
      </c>
      <c r="H952">
        <v>0.1953</v>
      </c>
    </row>
    <row r="953" spans="1:8" x14ac:dyDescent="0.2">
      <c r="A953" s="1">
        <v>43061</v>
      </c>
      <c r="B953">
        <v>-0.371</v>
      </c>
      <c r="C953">
        <v>-0.32900000000000001</v>
      </c>
      <c r="D953">
        <v>-0.27200000000000002</v>
      </c>
      <c r="E953">
        <v>-0.186</v>
      </c>
      <c r="F953">
        <v>-0.1875</v>
      </c>
      <c r="G953">
        <v>-7.1599999999999997E-2</v>
      </c>
      <c r="H953">
        <v>0.20349999999999999</v>
      </c>
    </row>
    <row r="954" spans="1:8" x14ac:dyDescent="0.2">
      <c r="A954" s="1">
        <v>43062</v>
      </c>
      <c r="B954">
        <v>-0.372</v>
      </c>
      <c r="C954">
        <v>-0.32900000000000001</v>
      </c>
      <c r="D954">
        <v>-0.27100000000000002</v>
      </c>
      <c r="E954">
        <v>-0.186</v>
      </c>
      <c r="F954">
        <v>-0.1867</v>
      </c>
      <c r="G954">
        <v>-6.5000000000000002E-2</v>
      </c>
      <c r="H954">
        <v>0.20599999999999999</v>
      </c>
    </row>
    <row r="955" spans="1:8" x14ac:dyDescent="0.2">
      <c r="A955" s="1">
        <v>43063</v>
      </c>
      <c r="B955">
        <v>-0.372</v>
      </c>
      <c r="C955">
        <v>-0.32900000000000001</v>
      </c>
      <c r="D955">
        <v>-0.27200000000000002</v>
      </c>
      <c r="E955">
        <v>-0.186</v>
      </c>
      <c r="F955">
        <v>-0.184</v>
      </c>
      <c r="G955">
        <v>-5.8299999999999998E-2</v>
      </c>
      <c r="H955">
        <v>0.2155</v>
      </c>
    </row>
    <row r="956" spans="1:8" x14ac:dyDescent="0.2">
      <c r="A956" s="1">
        <v>43066</v>
      </c>
      <c r="B956">
        <v>-0.372</v>
      </c>
      <c r="C956">
        <v>-0.32900000000000001</v>
      </c>
      <c r="D956">
        <v>-0.27200000000000002</v>
      </c>
      <c r="E956">
        <v>-0.186</v>
      </c>
      <c r="F956">
        <v>-0.187</v>
      </c>
      <c r="G956">
        <v>-6.1400000000000003E-2</v>
      </c>
      <c r="H956">
        <v>0.19950000000000001</v>
      </c>
    </row>
    <row r="957" spans="1:8" x14ac:dyDescent="0.2">
      <c r="A957" s="1">
        <v>43067</v>
      </c>
      <c r="B957">
        <v>-0.371</v>
      </c>
      <c r="C957">
        <v>-0.32900000000000001</v>
      </c>
      <c r="D957">
        <v>-0.27400000000000002</v>
      </c>
      <c r="E957">
        <v>-0.186</v>
      </c>
      <c r="F957">
        <v>-0.1855</v>
      </c>
      <c r="G957">
        <v>-6.9199999999999998E-2</v>
      </c>
      <c r="H957">
        <v>0.20549999999999999</v>
      </c>
    </row>
    <row r="958" spans="1:8" x14ac:dyDescent="0.2">
      <c r="A958" s="1">
        <v>43068</v>
      </c>
      <c r="B958">
        <v>-0.371</v>
      </c>
      <c r="C958">
        <v>-0.32900000000000001</v>
      </c>
      <c r="D958">
        <v>-0.27400000000000002</v>
      </c>
      <c r="E958">
        <v>-0.187</v>
      </c>
      <c r="F958">
        <v>-0.18049999999999999</v>
      </c>
      <c r="G958">
        <v>-0.05</v>
      </c>
      <c r="H958">
        <v>0.23050000000000001</v>
      </c>
    </row>
    <row r="959" spans="1:8" x14ac:dyDescent="0.2">
      <c r="A959" s="1">
        <v>43069</v>
      </c>
      <c r="B959">
        <v>-0.371</v>
      </c>
      <c r="C959">
        <v>-0.32900000000000001</v>
      </c>
      <c r="D959">
        <v>-0.27200000000000002</v>
      </c>
      <c r="E959">
        <v>-0.188</v>
      </c>
      <c r="F959">
        <v>-0.18049999999999999</v>
      </c>
      <c r="G959">
        <v>-4.4999999999999998E-2</v>
      </c>
      <c r="H959">
        <v>0.2235</v>
      </c>
    </row>
    <row r="960" spans="1:8" x14ac:dyDescent="0.2">
      <c r="A960" s="1">
        <v>43070</v>
      </c>
      <c r="B960">
        <v>-0.36899999999999999</v>
      </c>
      <c r="C960">
        <v>-0.32600000000000001</v>
      </c>
      <c r="D960">
        <v>-0.27100000000000002</v>
      </c>
      <c r="E960">
        <v>-0.188</v>
      </c>
      <c r="F960">
        <v>-0.187</v>
      </c>
      <c r="G960">
        <v>-6.7299999999999999E-2</v>
      </c>
      <c r="H960">
        <v>0.20050000000000001</v>
      </c>
    </row>
    <row r="961" spans="1:8" x14ac:dyDescent="0.2">
      <c r="A961" s="1">
        <v>43073</v>
      </c>
      <c r="B961">
        <v>-0.36799999999999999</v>
      </c>
      <c r="C961">
        <v>-0.32600000000000001</v>
      </c>
      <c r="D961">
        <v>-0.27200000000000002</v>
      </c>
      <c r="E961">
        <v>-0.19</v>
      </c>
      <c r="F961">
        <v>-0.1865</v>
      </c>
      <c r="G961">
        <v>-6.2E-2</v>
      </c>
      <c r="H961">
        <v>0.20810000000000001</v>
      </c>
    </row>
    <row r="962" spans="1:8" x14ac:dyDescent="0.2">
      <c r="A962" s="1">
        <v>43074</v>
      </c>
      <c r="B962">
        <v>-0.36699999999999999</v>
      </c>
      <c r="C962">
        <v>-0.32600000000000001</v>
      </c>
      <c r="D962">
        <v>-0.27100000000000002</v>
      </c>
      <c r="E962">
        <v>-0.191</v>
      </c>
      <c r="F962">
        <v>-0.1915</v>
      </c>
      <c r="G962">
        <v>-7.8100000000000003E-2</v>
      </c>
      <c r="H962">
        <v>0.1915</v>
      </c>
    </row>
    <row r="963" spans="1:8" x14ac:dyDescent="0.2">
      <c r="A963" s="1">
        <v>43075</v>
      </c>
      <c r="B963">
        <v>-0.36699999999999999</v>
      </c>
      <c r="C963">
        <v>-0.32600000000000001</v>
      </c>
      <c r="D963">
        <v>-0.27100000000000002</v>
      </c>
      <c r="E963">
        <v>-0.191</v>
      </c>
      <c r="F963">
        <v>-0.19420000000000001</v>
      </c>
      <c r="G963">
        <v>-7.51E-2</v>
      </c>
      <c r="H963">
        <v>0.1875</v>
      </c>
    </row>
    <row r="964" spans="1:8" x14ac:dyDescent="0.2">
      <c r="A964" s="1">
        <v>43076</v>
      </c>
      <c r="B964">
        <v>-0.36599999999999999</v>
      </c>
      <c r="C964">
        <v>-0.32500000000000001</v>
      </c>
      <c r="D964">
        <v>-0.27100000000000002</v>
      </c>
      <c r="E964">
        <v>-0.19</v>
      </c>
      <c r="F964">
        <v>-0.19320000000000001</v>
      </c>
      <c r="G964">
        <v>-7.5600000000000001E-2</v>
      </c>
      <c r="H964">
        <v>0.1925</v>
      </c>
    </row>
    <row r="965" spans="1:8" x14ac:dyDescent="0.2">
      <c r="A965" s="1">
        <v>43077</v>
      </c>
      <c r="B965">
        <v>-0.36899999999999999</v>
      </c>
      <c r="C965">
        <v>-0.32600000000000001</v>
      </c>
      <c r="D965">
        <v>-0.27100000000000002</v>
      </c>
      <c r="E965">
        <v>-0.191</v>
      </c>
      <c r="F965">
        <v>-0.191</v>
      </c>
      <c r="G965">
        <v>-7.5899999999999995E-2</v>
      </c>
      <c r="H965">
        <v>0.20749999999999999</v>
      </c>
    </row>
    <row r="966" spans="1:8" x14ac:dyDescent="0.2">
      <c r="A966" s="1">
        <v>43080</v>
      </c>
      <c r="B966">
        <v>-0.36899999999999999</v>
      </c>
      <c r="C966">
        <v>-0.32700000000000001</v>
      </c>
      <c r="D966">
        <v>-0.27100000000000002</v>
      </c>
      <c r="E966">
        <v>-0.191</v>
      </c>
      <c r="F966">
        <v>-0.191</v>
      </c>
      <c r="G966">
        <v>-6.83E-2</v>
      </c>
      <c r="H966">
        <v>0.20200000000000001</v>
      </c>
    </row>
    <row r="967" spans="1:8" x14ac:dyDescent="0.2">
      <c r="A967" s="1">
        <v>43081</v>
      </c>
      <c r="B967">
        <v>-0.36899999999999999</v>
      </c>
      <c r="C967">
        <v>-0.32700000000000001</v>
      </c>
      <c r="D967">
        <v>-0.27100000000000002</v>
      </c>
      <c r="E967">
        <v>-0.191</v>
      </c>
      <c r="F967">
        <v>-0.186</v>
      </c>
      <c r="G967">
        <v>-6.7299999999999999E-2</v>
      </c>
      <c r="H967">
        <v>0.214</v>
      </c>
    </row>
    <row r="968" spans="1:8" x14ac:dyDescent="0.2">
      <c r="A968" s="1">
        <v>43082</v>
      </c>
      <c r="B968">
        <v>-0.371</v>
      </c>
      <c r="C968">
        <v>-0.32900000000000001</v>
      </c>
      <c r="D968">
        <v>-0.27300000000000002</v>
      </c>
      <c r="E968">
        <v>-0.191</v>
      </c>
      <c r="F968">
        <v>-0.18990000000000001</v>
      </c>
      <c r="G968">
        <v>-6.8099999999999994E-2</v>
      </c>
      <c r="H968">
        <v>0.20899999999999999</v>
      </c>
    </row>
    <row r="969" spans="1:8" x14ac:dyDescent="0.2">
      <c r="A969" s="1">
        <v>43083</v>
      </c>
      <c r="B969">
        <v>-0.371</v>
      </c>
      <c r="C969">
        <v>-0.33100000000000002</v>
      </c>
      <c r="D969">
        <v>-0.27100000000000002</v>
      </c>
      <c r="E969">
        <v>-0.192</v>
      </c>
      <c r="F969">
        <v>-0.189</v>
      </c>
      <c r="G969">
        <v>-6.2E-2</v>
      </c>
      <c r="H969">
        <v>0.20749999999999999</v>
      </c>
    </row>
    <row r="970" spans="1:8" x14ac:dyDescent="0.2">
      <c r="A970" s="1">
        <v>43084</v>
      </c>
      <c r="B970">
        <v>-0.371</v>
      </c>
      <c r="C970">
        <v>-0.32900000000000001</v>
      </c>
      <c r="D970">
        <v>-0.27200000000000002</v>
      </c>
      <c r="E970">
        <v>-0.193</v>
      </c>
      <c r="F970">
        <v>-0.189</v>
      </c>
      <c r="G970">
        <v>-6.25E-2</v>
      </c>
      <c r="H970">
        <v>0.2087</v>
      </c>
    </row>
    <row r="971" spans="1:8" x14ac:dyDescent="0.2">
      <c r="A971" s="1">
        <v>43087</v>
      </c>
      <c r="B971">
        <v>-0.37</v>
      </c>
      <c r="C971">
        <v>-0.32900000000000001</v>
      </c>
      <c r="D971">
        <v>-0.27100000000000002</v>
      </c>
      <c r="E971">
        <v>-0.19400000000000001</v>
      </c>
      <c r="F971">
        <v>-0.187</v>
      </c>
      <c r="G971">
        <v>-5.5E-2</v>
      </c>
      <c r="H971">
        <v>0.2155</v>
      </c>
    </row>
    <row r="972" spans="1:8" x14ac:dyDescent="0.2">
      <c r="A972" s="1">
        <v>43088</v>
      </c>
      <c r="B972">
        <v>-0.37</v>
      </c>
      <c r="C972">
        <v>-0.32900000000000001</v>
      </c>
      <c r="D972">
        <v>-0.27400000000000002</v>
      </c>
      <c r="E972">
        <v>-0.19400000000000001</v>
      </c>
      <c r="F972">
        <v>-0.17699999999999999</v>
      </c>
      <c r="G972">
        <v>-3.9E-2</v>
      </c>
      <c r="H972">
        <v>0.25600000000000001</v>
      </c>
    </row>
    <row r="973" spans="1:8" x14ac:dyDescent="0.2">
      <c r="A973" s="1">
        <v>43089</v>
      </c>
      <c r="B973">
        <v>-0.37</v>
      </c>
      <c r="C973">
        <v>-0.32900000000000001</v>
      </c>
      <c r="D973">
        <v>-0.27100000000000002</v>
      </c>
      <c r="E973">
        <v>-0.188</v>
      </c>
      <c r="F973">
        <v>-0.16750000000000001</v>
      </c>
      <c r="G973">
        <v>-1.7899999999999999E-2</v>
      </c>
      <c r="H973">
        <v>0.2767</v>
      </c>
    </row>
    <row r="974" spans="1:8" x14ac:dyDescent="0.2">
      <c r="A974" s="1">
        <v>43090</v>
      </c>
      <c r="B974">
        <v>-0.36899999999999999</v>
      </c>
      <c r="C974">
        <v>-0.32900000000000001</v>
      </c>
      <c r="D974">
        <v>-0.27100000000000002</v>
      </c>
      <c r="E974">
        <v>-0.186</v>
      </c>
      <c r="F974">
        <v>-0.1615</v>
      </c>
      <c r="G974">
        <v>-9.2999999999999992E-3</v>
      </c>
      <c r="H974">
        <v>0.29849999999999999</v>
      </c>
    </row>
    <row r="975" spans="1:8" x14ac:dyDescent="0.2">
      <c r="A975" s="1">
        <v>43091</v>
      </c>
      <c r="B975">
        <v>-0.36699999999999999</v>
      </c>
      <c r="C975">
        <v>-0.32900000000000001</v>
      </c>
      <c r="D975">
        <v>-0.27100000000000002</v>
      </c>
      <c r="E975">
        <v>-0.186</v>
      </c>
      <c r="F975">
        <v>-0.155</v>
      </c>
      <c r="G975">
        <v>6.0000000000000001E-3</v>
      </c>
      <c r="H975">
        <v>0.3075</v>
      </c>
    </row>
    <row r="976" spans="1:8" x14ac:dyDescent="0.2">
      <c r="A976" s="1">
        <v>43094</v>
      </c>
      <c r="G976">
        <v>4.4999999999999997E-3</v>
      </c>
    </row>
    <row r="977" spans="1:8" x14ac:dyDescent="0.2">
      <c r="A977" s="1">
        <v>43095</v>
      </c>
      <c r="G977">
        <v>3.3E-3</v>
      </c>
    </row>
    <row r="978" spans="1:8" x14ac:dyDescent="0.2">
      <c r="A978" s="1">
        <v>43096</v>
      </c>
      <c r="B978">
        <v>-0.36799999999999999</v>
      </c>
      <c r="C978">
        <v>-0.32900000000000001</v>
      </c>
      <c r="D978">
        <v>-0.27100000000000002</v>
      </c>
      <c r="E978">
        <v>-0.186</v>
      </c>
      <c r="F978">
        <v>-0.1585</v>
      </c>
      <c r="G978">
        <v>-4.4999999999999997E-3</v>
      </c>
      <c r="H978">
        <v>0.29649999999999999</v>
      </c>
    </row>
    <row r="979" spans="1:8" x14ac:dyDescent="0.2">
      <c r="A979" s="1">
        <v>43097</v>
      </c>
      <c r="B979">
        <v>-0.36699999999999999</v>
      </c>
      <c r="C979">
        <v>-0.32900000000000001</v>
      </c>
      <c r="D979">
        <v>-0.27100000000000002</v>
      </c>
      <c r="E979">
        <v>-0.186</v>
      </c>
      <c r="F979">
        <v>-0.153</v>
      </c>
      <c r="G979">
        <v>7.0000000000000001E-3</v>
      </c>
      <c r="H979">
        <v>0.313</v>
      </c>
    </row>
    <row r="980" spans="1:8" x14ac:dyDescent="0.2">
      <c r="A980" s="1">
        <v>43098</v>
      </c>
      <c r="B980">
        <v>-0.36799999999999999</v>
      </c>
      <c r="C980">
        <v>-0.32900000000000001</v>
      </c>
      <c r="D980">
        <v>-0.27100000000000002</v>
      </c>
      <c r="E980">
        <v>-0.186</v>
      </c>
      <c r="F980">
        <v>-0.14979999999999999</v>
      </c>
      <c r="G980">
        <v>1.2999999999999999E-2</v>
      </c>
      <c r="H980">
        <v>0.316</v>
      </c>
    </row>
    <row r="981" spans="1:8" x14ac:dyDescent="0.2">
      <c r="A981" s="1">
        <v>43101</v>
      </c>
      <c r="G981">
        <v>1.2E-2</v>
      </c>
    </row>
    <row r="982" spans="1:8" x14ac:dyDescent="0.2">
      <c r="A982" s="1">
        <v>43102</v>
      </c>
      <c r="B982">
        <v>-0.36799999999999999</v>
      </c>
      <c r="C982">
        <v>-0.32900000000000001</v>
      </c>
      <c r="D982">
        <v>-0.27100000000000002</v>
      </c>
      <c r="E982">
        <v>-0.186</v>
      </c>
      <c r="F982">
        <v>-0.15029999999999999</v>
      </c>
      <c r="G982">
        <v>6.0000000000000001E-3</v>
      </c>
      <c r="H982">
        <v>0.31850000000000001</v>
      </c>
    </row>
    <row r="983" spans="1:8" x14ac:dyDescent="0.2">
      <c r="A983" s="1">
        <v>43103</v>
      </c>
      <c r="B983">
        <v>-0.36799999999999999</v>
      </c>
      <c r="C983">
        <v>-0.32900000000000001</v>
      </c>
      <c r="D983">
        <v>-0.27100000000000002</v>
      </c>
      <c r="E983">
        <v>-0.187</v>
      </c>
      <c r="F983">
        <v>-0.15179999999999999</v>
      </c>
      <c r="G983">
        <v>2E-3</v>
      </c>
      <c r="H983">
        <v>0.29749999999999999</v>
      </c>
    </row>
    <row r="984" spans="1:8" x14ac:dyDescent="0.2">
      <c r="A984" s="1">
        <v>43104</v>
      </c>
      <c r="B984">
        <v>-0.36799999999999999</v>
      </c>
      <c r="C984">
        <v>-0.32900000000000001</v>
      </c>
      <c r="D984">
        <v>-0.27100000000000002</v>
      </c>
      <c r="E984">
        <v>-0.187</v>
      </c>
      <c r="F984">
        <v>-0.15</v>
      </c>
      <c r="G984">
        <v>3.0000000000000001E-3</v>
      </c>
      <c r="H984">
        <v>0.30149999999999999</v>
      </c>
    </row>
    <row r="985" spans="1:8" x14ac:dyDescent="0.2">
      <c r="A985" s="1">
        <v>43105</v>
      </c>
      <c r="B985">
        <v>-0.36899999999999999</v>
      </c>
      <c r="C985">
        <v>-0.32900000000000001</v>
      </c>
      <c r="D985">
        <v>-0.27100000000000002</v>
      </c>
      <c r="E985">
        <v>-0.187</v>
      </c>
      <c r="F985">
        <v>-0.15029999999999999</v>
      </c>
      <c r="G985">
        <v>-2.9999999999999997E-4</v>
      </c>
      <c r="H985">
        <v>0.30399999999999999</v>
      </c>
    </row>
    <row r="986" spans="1:8" x14ac:dyDescent="0.2">
      <c r="A986" s="1">
        <v>43108</v>
      </c>
      <c r="B986">
        <v>-0.36799999999999999</v>
      </c>
      <c r="C986">
        <v>-0.32900000000000001</v>
      </c>
      <c r="D986">
        <v>-0.27100000000000002</v>
      </c>
      <c r="E986">
        <v>-0.187</v>
      </c>
      <c r="F986">
        <v>-0.15590000000000001</v>
      </c>
      <c r="G986">
        <v>-1.01E-2</v>
      </c>
      <c r="H986">
        <v>0.29399999999999998</v>
      </c>
    </row>
    <row r="987" spans="1:8" x14ac:dyDescent="0.2">
      <c r="A987" s="1">
        <v>43109</v>
      </c>
      <c r="B987">
        <v>-0.36899999999999999</v>
      </c>
      <c r="C987">
        <v>-0.32900000000000001</v>
      </c>
      <c r="D987">
        <v>-0.27100000000000002</v>
      </c>
      <c r="E987">
        <v>-0.187</v>
      </c>
      <c r="F987">
        <v>-0.1515</v>
      </c>
      <c r="G987">
        <v>2E-3</v>
      </c>
      <c r="H987">
        <v>0.309</v>
      </c>
    </row>
    <row r="988" spans="1:8" x14ac:dyDescent="0.2">
      <c r="A988" s="1">
        <v>43110</v>
      </c>
      <c r="B988">
        <v>-0.36899999999999999</v>
      </c>
      <c r="C988">
        <v>-0.32900000000000001</v>
      </c>
      <c r="D988">
        <v>-0.27100000000000002</v>
      </c>
      <c r="E988">
        <v>-0.186</v>
      </c>
      <c r="F988">
        <v>-0.14899999999999999</v>
      </c>
      <c r="G988">
        <v>1.2500000000000001E-2</v>
      </c>
      <c r="H988">
        <v>0.32350000000000001</v>
      </c>
    </row>
    <row r="989" spans="1:8" x14ac:dyDescent="0.2">
      <c r="A989" s="1">
        <v>43111</v>
      </c>
      <c r="B989">
        <v>-0.36899999999999999</v>
      </c>
      <c r="C989">
        <v>-0.32900000000000001</v>
      </c>
      <c r="D989">
        <v>-0.27100000000000002</v>
      </c>
      <c r="E989">
        <v>-0.188</v>
      </c>
      <c r="F989">
        <v>-0.1295</v>
      </c>
      <c r="G989">
        <v>4.3999999999999997E-2</v>
      </c>
      <c r="H989">
        <v>0.37</v>
      </c>
    </row>
    <row r="990" spans="1:8" x14ac:dyDescent="0.2">
      <c r="A990" s="1">
        <v>43112</v>
      </c>
      <c r="B990">
        <v>-0.36899999999999999</v>
      </c>
      <c r="C990">
        <v>-0.32900000000000001</v>
      </c>
      <c r="D990">
        <v>-0.27100000000000002</v>
      </c>
      <c r="E990">
        <v>-0.186</v>
      </c>
      <c r="F990">
        <v>-0.126</v>
      </c>
      <c r="G990">
        <v>5.3499999999999999E-2</v>
      </c>
      <c r="H990">
        <v>0.3805</v>
      </c>
    </row>
    <row r="991" spans="1:8" x14ac:dyDescent="0.2">
      <c r="A991" s="1">
        <v>43115</v>
      </c>
      <c r="B991">
        <v>-0.36899999999999999</v>
      </c>
      <c r="C991">
        <v>-0.32900000000000001</v>
      </c>
      <c r="D991">
        <v>-0.27400000000000002</v>
      </c>
      <c r="E991">
        <v>-0.187</v>
      </c>
      <c r="F991">
        <v>-0.124</v>
      </c>
      <c r="G991">
        <v>5.8999999999999997E-2</v>
      </c>
      <c r="H991">
        <v>0.38950000000000001</v>
      </c>
    </row>
    <row r="992" spans="1:8" x14ac:dyDescent="0.2">
      <c r="A992" s="1">
        <v>43116</v>
      </c>
      <c r="B992">
        <v>-0.36899999999999999</v>
      </c>
      <c r="C992">
        <v>-0.32900000000000001</v>
      </c>
      <c r="D992">
        <v>-0.27200000000000002</v>
      </c>
      <c r="E992">
        <v>-0.186</v>
      </c>
      <c r="F992">
        <v>-0.124</v>
      </c>
      <c r="G992">
        <v>4.65E-2</v>
      </c>
      <c r="H992">
        <v>0.38150000000000001</v>
      </c>
    </row>
    <row r="993" spans="1:8" x14ac:dyDescent="0.2">
      <c r="A993" s="1">
        <v>43117</v>
      </c>
      <c r="B993">
        <v>-0.36899999999999999</v>
      </c>
      <c r="C993">
        <v>-0.32800000000000001</v>
      </c>
      <c r="D993">
        <v>-0.27400000000000002</v>
      </c>
      <c r="E993">
        <v>-0.186</v>
      </c>
      <c r="F993">
        <v>-0.13150000000000001</v>
      </c>
      <c r="G993">
        <v>4.5999999999999999E-2</v>
      </c>
      <c r="H993">
        <v>0.36799999999999999</v>
      </c>
    </row>
    <row r="994" spans="1:8" x14ac:dyDescent="0.2">
      <c r="A994" s="1">
        <v>43118</v>
      </c>
      <c r="B994">
        <v>-0.36899999999999999</v>
      </c>
      <c r="C994">
        <v>-0.32800000000000001</v>
      </c>
      <c r="D994">
        <v>-0.27500000000000002</v>
      </c>
      <c r="E994">
        <v>-0.191</v>
      </c>
      <c r="F994">
        <v>-0.13250000000000001</v>
      </c>
      <c r="G994">
        <v>4.5999999999999999E-2</v>
      </c>
      <c r="H994">
        <v>0.37830000000000003</v>
      </c>
    </row>
    <row r="995" spans="1:8" x14ac:dyDescent="0.2">
      <c r="A995" s="1">
        <v>43119</v>
      </c>
      <c r="B995">
        <v>-0.36899999999999999</v>
      </c>
      <c r="C995">
        <v>-0.32800000000000001</v>
      </c>
      <c r="D995">
        <v>-0.27600000000000002</v>
      </c>
      <c r="E995">
        <v>-0.191</v>
      </c>
      <c r="F995">
        <v>-0.13800000000000001</v>
      </c>
      <c r="G995">
        <v>3.95E-2</v>
      </c>
      <c r="H995">
        <v>0.375</v>
      </c>
    </row>
    <row r="996" spans="1:8" x14ac:dyDescent="0.2">
      <c r="A996" s="1">
        <v>43122</v>
      </c>
      <c r="B996">
        <v>-0.36899999999999999</v>
      </c>
      <c r="C996">
        <v>-0.32800000000000001</v>
      </c>
      <c r="D996">
        <v>-0.27700000000000002</v>
      </c>
      <c r="E996">
        <v>-0.191</v>
      </c>
      <c r="F996">
        <v>-0.13739999999999999</v>
      </c>
      <c r="G996">
        <v>4.2000000000000003E-2</v>
      </c>
      <c r="H996">
        <v>0.3785</v>
      </c>
    </row>
    <row r="997" spans="1:8" x14ac:dyDescent="0.2">
      <c r="A997" s="1">
        <v>43123</v>
      </c>
      <c r="B997">
        <v>-0.36899999999999999</v>
      </c>
      <c r="C997">
        <v>-0.32800000000000001</v>
      </c>
      <c r="D997">
        <v>-0.27600000000000002</v>
      </c>
      <c r="E997">
        <v>-0.191</v>
      </c>
      <c r="F997">
        <v>-0.1348</v>
      </c>
      <c r="G997">
        <v>4.1000000000000002E-2</v>
      </c>
      <c r="H997">
        <v>0.37930000000000003</v>
      </c>
    </row>
    <row r="998" spans="1:8" x14ac:dyDescent="0.2">
      <c r="A998" s="1">
        <v>43124</v>
      </c>
      <c r="B998">
        <v>-0.36899999999999999</v>
      </c>
      <c r="C998">
        <v>-0.32800000000000001</v>
      </c>
      <c r="D998">
        <v>-0.27800000000000002</v>
      </c>
      <c r="E998">
        <v>-0.192</v>
      </c>
      <c r="F998">
        <v>-0.13450000000000001</v>
      </c>
      <c r="G998">
        <v>4.4999999999999998E-2</v>
      </c>
      <c r="H998">
        <v>0.38979999999999998</v>
      </c>
    </row>
    <row r="999" spans="1:8" x14ac:dyDescent="0.2">
      <c r="A999" s="1">
        <v>43125</v>
      </c>
      <c r="B999">
        <v>-0.36899999999999999</v>
      </c>
      <c r="C999">
        <v>-0.32700000000000001</v>
      </c>
      <c r="D999">
        <v>-0.27800000000000002</v>
      </c>
      <c r="E999">
        <v>-0.191</v>
      </c>
      <c r="F999">
        <v>-0.1288</v>
      </c>
      <c r="G999">
        <v>5.7500000000000002E-2</v>
      </c>
      <c r="H999">
        <v>0.42699999999999999</v>
      </c>
    </row>
    <row r="1000" spans="1:8" x14ac:dyDescent="0.2">
      <c r="A1000" s="1">
        <v>43126</v>
      </c>
      <c r="B1000">
        <v>-0.36899999999999999</v>
      </c>
      <c r="C1000">
        <v>-0.32800000000000001</v>
      </c>
      <c r="D1000">
        <v>-0.27800000000000002</v>
      </c>
      <c r="E1000">
        <v>-0.191</v>
      </c>
      <c r="F1000">
        <v>-0.1229</v>
      </c>
      <c r="G1000">
        <v>7.9100000000000004E-2</v>
      </c>
      <c r="H1000">
        <v>0.45350000000000001</v>
      </c>
    </row>
    <row r="1001" spans="1:8" x14ac:dyDescent="0.2">
      <c r="A1001" s="1">
        <v>43129</v>
      </c>
      <c r="B1001">
        <v>-0.36899999999999999</v>
      </c>
      <c r="C1001">
        <v>-0.32800000000000001</v>
      </c>
      <c r="D1001">
        <v>-0.27800000000000002</v>
      </c>
      <c r="E1001">
        <v>-0.191</v>
      </c>
      <c r="F1001">
        <v>-0.1201</v>
      </c>
      <c r="G1001">
        <v>0.09</v>
      </c>
      <c r="H1001">
        <v>0.48099999999999998</v>
      </c>
    </row>
    <row r="1002" spans="1:8" x14ac:dyDescent="0.2">
      <c r="A1002" s="1">
        <v>43130</v>
      </c>
      <c r="B1002">
        <v>-0.36899999999999999</v>
      </c>
      <c r="C1002">
        <v>-0.32800000000000001</v>
      </c>
      <c r="D1002">
        <v>-0.27800000000000002</v>
      </c>
      <c r="E1002">
        <v>-0.191</v>
      </c>
      <c r="F1002">
        <v>-0.12089999999999999</v>
      </c>
      <c r="G1002">
        <v>7.9500000000000001E-2</v>
      </c>
      <c r="H1002">
        <v>0.4733</v>
      </c>
    </row>
    <row r="1003" spans="1:8" x14ac:dyDescent="0.2">
      <c r="A1003" s="1">
        <v>43131</v>
      </c>
      <c r="B1003">
        <v>-0.36899999999999999</v>
      </c>
      <c r="C1003">
        <v>-0.32800000000000001</v>
      </c>
      <c r="D1003">
        <v>-0.27900000000000003</v>
      </c>
      <c r="E1003">
        <v>-0.191</v>
      </c>
      <c r="F1003">
        <v>-0.126</v>
      </c>
      <c r="G1003">
        <v>8.3099999999999993E-2</v>
      </c>
      <c r="H1003">
        <v>0.47449999999999998</v>
      </c>
    </row>
    <row r="1004" spans="1:8" x14ac:dyDescent="0.2">
      <c r="A1004" s="1">
        <v>43132</v>
      </c>
      <c r="B1004">
        <v>-0.36899999999999999</v>
      </c>
      <c r="C1004">
        <v>-0.32800000000000001</v>
      </c>
      <c r="D1004">
        <v>-0.27800000000000002</v>
      </c>
      <c r="E1004">
        <v>-0.191</v>
      </c>
      <c r="F1004">
        <v>-0.129</v>
      </c>
      <c r="G1004">
        <v>7.3400000000000007E-2</v>
      </c>
      <c r="H1004">
        <v>0.47949999999999998</v>
      </c>
    </row>
    <row r="1005" spans="1:8" x14ac:dyDescent="0.2">
      <c r="A1005" s="1">
        <v>43133</v>
      </c>
      <c r="B1005">
        <v>-0.371</v>
      </c>
      <c r="C1005">
        <v>-0.32900000000000001</v>
      </c>
      <c r="D1005">
        <v>-0.27800000000000002</v>
      </c>
      <c r="E1005">
        <v>-0.191</v>
      </c>
      <c r="F1005">
        <v>-0.1236</v>
      </c>
      <c r="G1005">
        <v>8.8499999999999995E-2</v>
      </c>
      <c r="H1005">
        <v>0.49330000000000002</v>
      </c>
    </row>
    <row r="1006" spans="1:8" x14ac:dyDescent="0.2">
      <c r="A1006" s="1">
        <v>43136</v>
      </c>
      <c r="B1006">
        <v>-0.36899999999999999</v>
      </c>
      <c r="C1006">
        <v>-0.32900000000000001</v>
      </c>
      <c r="D1006">
        <v>-0.27800000000000002</v>
      </c>
      <c r="E1006">
        <v>-0.191</v>
      </c>
      <c r="F1006">
        <v>-0.13100000000000001</v>
      </c>
      <c r="G1006">
        <v>7.9000000000000001E-2</v>
      </c>
      <c r="H1006">
        <v>0.47099999999999997</v>
      </c>
    </row>
    <row r="1007" spans="1:8" x14ac:dyDescent="0.2">
      <c r="A1007" s="1">
        <v>43137</v>
      </c>
      <c r="B1007">
        <v>-0.36899999999999999</v>
      </c>
      <c r="C1007">
        <v>-0.32900000000000001</v>
      </c>
      <c r="D1007">
        <v>-0.27900000000000003</v>
      </c>
      <c r="E1007">
        <v>-0.191</v>
      </c>
      <c r="F1007">
        <v>-0.1348</v>
      </c>
      <c r="G1007">
        <v>6.8000000000000005E-2</v>
      </c>
      <c r="H1007">
        <v>0.45600000000000002</v>
      </c>
    </row>
    <row r="1008" spans="1:8" x14ac:dyDescent="0.2">
      <c r="A1008" s="1">
        <v>43138</v>
      </c>
      <c r="B1008">
        <v>-0.36899999999999999</v>
      </c>
      <c r="C1008">
        <v>-0.32900000000000001</v>
      </c>
      <c r="D1008">
        <v>-0.27800000000000002</v>
      </c>
      <c r="E1008">
        <v>-0.191</v>
      </c>
      <c r="F1008">
        <v>-0.1265</v>
      </c>
      <c r="G1008">
        <v>8.3000000000000004E-2</v>
      </c>
      <c r="H1008">
        <v>0.47549999999999998</v>
      </c>
    </row>
    <row r="1009" spans="1:8" x14ac:dyDescent="0.2">
      <c r="A1009" s="1">
        <v>43139</v>
      </c>
      <c r="B1009">
        <v>-0.36899999999999999</v>
      </c>
      <c r="C1009">
        <v>-0.32900000000000001</v>
      </c>
      <c r="D1009">
        <v>-0.27800000000000002</v>
      </c>
      <c r="E1009">
        <v>-0.191</v>
      </c>
      <c r="F1009">
        <v>-0.1273</v>
      </c>
      <c r="G1009">
        <v>7.9000000000000001E-2</v>
      </c>
      <c r="H1009">
        <v>0.47970000000000002</v>
      </c>
    </row>
    <row r="1010" spans="1:8" x14ac:dyDescent="0.2">
      <c r="A1010" s="1">
        <v>43140</v>
      </c>
      <c r="B1010">
        <v>-0.37</v>
      </c>
      <c r="C1010">
        <v>-0.32900000000000001</v>
      </c>
      <c r="D1010">
        <v>-0.27800000000000002</v>
      </c>
      <c r="E1010">
        <v>-0.191</v>
      </c>
      <c r="F1010">
        <v>-0.13100000000000001</v>
      </c>
      <c r="G1010">
        <v>7.6499999999999999E-2</v>
      </c>
      <c r="H1010">
        <v>0.47749999999999998</v>
      </c>
    </row>
    <row r="1011" spans="1:8" x14ac:dyDescent="0.2">
      <c r="A1011" s="1">
        <v>43143</v>
      </c>
      <c r="B1011">
        <v>-0.36899999999999999</v>
      </c>
      <c r="C1011">
        <v>-0.32900000000000001</v>
      </c>
      <c r="D1011">
        <v>-0.27800000000000002</v>
      </c>
      <c r="E1011">
        <v>-0.191</v>
      </c>
      <c r="F1011">
        <v>-0.13200000000000001</v>
      </c>
      <c r="G1011">
        <v>7.85E-2</v>
      </c>
      <c r="H1011">
        <v>0.4975</v>
      </c>
    </row>
    <row r="1012" spans="1:8" x14ac:dyDescent="0.2">
      <c r="A1012" s="1">
        <v>43144</v>
      </c>
      <c r="B1012">
        <v>-0.36899999999999999</v>
      </c>
      <c r="C1012">
        <v>-0.32900000000000001</v>
      </c>
      <c r="D1012">
        <v>-0.27600000000000002</v>
      </c>
      <c r="E1012">
        <v>-0.191</v>
      </c>
      <c r="F1012">
        <v>-0.13189999999999999</v>
      </c>
      <c r="G1012">
        <v>7.2999999999999995E-2</v>
      </c>
      <c r="H1012">
        <v>0.48699999999999999</v>
      </c>
    </row>
    <row r="1013" spans="1:8" x14ac:dyDescent="0.2">
      <c r="A1013" s="1">
        <v>43145</v>
      </c>
      <c r="B1013">
        <v>-0.36899999999999999</v>
      </c>
      <c r="C1013">
        <v>-0.32800000000000001</v>
      </c>
      <c r="D1013">
        <v>-0.27600000000000002</v>
      </c>
      <c r="E1013">
        <v>-0.192</v>
      </c>
      <c r="F1013">
        <v>-0.12609999999999999</v>
      </c>
      <c r="G1013">
        <v>8.1600000000000006E-2</v>
      </c>
      <c r="H1013">
        <v>0.4965</v>
      </c>
    </row>
    <row r="1014" spans="1:8" x14ac:dyDescent="0.2">
      <c r="A1014" s="1">
        <v>43146</v>
      </c>
      <c r="B1014">
        <v>-0.36899999999999999</v>
      </c>
      <c r="C1014">
        <v>-0.32800000000000001</v>
      </c>
      <c r="D1014">
        <v>-0.27600000000000002</v>
      </c>
      <c r="E1014">
        <v>-0.191</v>
      </c>
      <c r="F1014">
        <v>-0.121</v>
      </c>
      <c r="G1014">
        <v>8.8800000000000004E-2</v>
      </c>
      <c r="H1014">
        <v>0.50939999999999996</v>
      </c>
    </row>
    <row r="1015" spans="1:8" x14ac:dyDescent="0.2">
      <c r="A1015" s="1">
        <v>43147</v>
      </c>
      <c r="B1015">
        <v>-0.36899999999999999</v>
      </c>
      <c r="C1015">
        <v>-0.32800000000000001</v>
      </c>
      <c r="D1015">
        <v>-0.27400000000000002</v>
      </c>
      <c r="E1015">
        <v>-0.192</v>
      </c>
      <c r="F1015">
        <v>-0.1245</v>
      </c>
      <c r="G1015">
        <v>7.7299999999999994E-2</v>
      </c>
      <c r="H1015">
        <v>0.47799999999999998</v>
      </c>
    </row>
    <row r="1016" spans="1:8" x14ac:dyDescent="0.2">
      <c r="A1016" s="1">
        <v>43150</v>
      </c>
      <c r="B1016">
        <v>-0.36899999999999999</v>
      </c>
      <c r="C1016">
        <v>-0.32900000000000001</v>
      </c>
      <c r="D1016">
        <v>-0.27400000000000002</v>
      </c>
      <c r="E1016">
        <v>-0.193</v>
      </c>
      <c r="F1016">
        <v>-0.1195</v>
      </c>
      <c r="G1016">
        <v>8.7999999999999995E-2</v>
      </c>
      <c r="H1016">
        <v>0.49249999999999999</v>
      </c>
    </row>
    <row r="1017" spans="1:8" x14ac:dyDescent="0.2">
      <c r="A1017" s="1">
        <v>43151</v>
      </c>
      <c r="B1017">
        <v>-0.37</v>
      </c>
      <c r="C1017">
        <v>-0.32900000000000001</v>
      </c>
      <c r="D1017">
        <v>-0.27300000000000002</v>
      </c>
      <c r="E1017">
        <v>-0.193</v>
      </c>
      <c r="F1017">
        <v>-0.1192</v>
      </c>
      <c r="G1017">
        <v>8.7999999999999995E-2</v>
      </c>
      <c r="H1017">
        <v>0.48949999999999999</v>
      </c>
    </row>
    <row r="1018" spans="1:8" x14ac:dyDescent="0.2">
      <c r="A1018" s="1">
        <v>43152</v>
      </c>
      <c r="B1018">
        <v>-0.37</v>
      </c>
      <c r="C1018">
        <v>-0.32900000000000001</v>
      </c>
      <c r="D1018">
        <v>-0.27100000000000002</v>
      </c>
      <c r="E1018">
        <v>-0.191</v>
      </c>
      <c r="F1018">
        <v>-0.12</v>
      </c>
      <c r="G1018">
        <v>8.6800000000000002E-2</v>
      </c>
      <c r="H1018">
        <v>0.48349999999999999</v>
      </c>
    </row>
    <row r="1019" spans="1:8" x14ac:dyDescent="0.2">
      <c r="A1019" s="1">
        <v>43153</v>
      </c>
      <c r="B1019">
        <v>-0.37</v>
      </c>
      <c r="C1019">
        <v>-0.32800000000000001</v>
      </c>
      <c r="D1019">
        <v>-0.27</v>
      </c>
      <c r="E1019">
        <v>-0.191</v>
      </c>
      <c r="F1019">
        <v>-0.1137</v>
      </c>
      <c r="G1019">
        <v>8.8800000000000004E-2</v>
      </c>
      <c r="H1019">
        <v>0.48699999999999999</v>
      </c>
    </row>
    <row r="1020" spans="1:8" x14ac:dyDescent="0.2">
      <c r="A1020" s="1">
        <v>43154</v>
      </c>
      <c r="B1020">
        <v>-0.37</v>
      </c>
      <c r="C1020">
        <v>-0.32800000000000001</v>
      </c>
      <c r="D1020">
        <v>-0.27100000000000002</v>
      </c>
      <c r="E1020">
        <v>-0.191</v>
      </c>
      <c r="F1020">
        <v>-0.11799999999999999</v>
      </c>
      <c r="G1020">
        <v>7.6999999999999999E-2</v>
      </c>
      <c r="H1020">
        <v>0.45979999999999999</v>
      </c>
    </row>
    <row r="1021" spans="1:8" x14ac:dyDescent="0.2">
      <c r="A1021" s="1">
        <v>43157</v>
      </c>
      <c r="B1021">
        <v>-0.371</v>
      </c>
      <c r="C1021">
        <v>-0.32800000000000001</v>
      </c>
      <c r="D1021">
        <v>-0.27100000000000002</v>
      </c>
      <c r="E1021">
        <v>-0.19</v>
      </c>
      <c r="F1021">
        <v>-0.115</v>
      </c>
      <c r="G1021">
        <v>8.4000000000000005E-2</v>
      </c>
      <c r="H1021">
        <v>0.46400000000000002</v>
      </c>
    </row>
    <row r="1022" spans="1:8" x14ac:dyDescent="0.2">
      <c r="A1022" s="1">
        <v>43158</v>
      </c>
      <c r="B1022">
        <v>-0.371</v>
      </c>
      <c r="C1022">
        <v>-0.32800000000000001</v>
      </c>
      <c r="D1022">
        <v>-0.27100000000000002</v>
      </c>
      <c r="E1022">
        <v>-0.191</v>
      </c>
      <c r="F1022">
        <v>-0.11600000000000001</v>
      </c>
      <c r="G1022">
        <v>8.5000000000000006E-2</v>
      </c>
      <c r="H1022">
        <v>0.47449999999999998</v>
      </c>
    </row>
    <row r="1023" spans="1:8" x14ac:dyDescent="0.2">
      <c r="A1023" s="1">
        <v>43159</v>
      </c>
      <c r="B1023">
        <v>-0.37</v>
      </c>
      <c r="C1023">
        <v>-0.32700000000000001</v>
      </c>
      <c r="D1023">
        <v>-0.27</v>
      </c>
      <c r="E1023">
        <v>-0.191</v>
      </c>
      <c r="F1023">
        <v>-0.1212</v>
      </c>
      <c r="G1023">
        <v>7.85E-2</v>
      </c>
      <c r="H1023">
        <v>0.45450000000000002</v>
      </c>
    </row>
    <row r="1024" spans="1:8" x14ac:dyDescent="0.2">
      <c r="A1024" s="1">
        <v>43160</v>
      </c>
      <c r="B1024">
        <v>-0.371</v>
      </c>
      <c r="C1024">
        <v>-0.32700000000000001</v>
      </c>
      <c r="D1024">
        <v>-0.27100000000000002</v>
      </c>
      <c r="E1024">
        <v>-0.191</v>
      </c>
      <c r="F1024">
        <v>-0.1258</v>
      </c>
      <c r="G1024">
        <v>7.2300000000000003E-2</v>
      </c>
      <c r="H1024">
        <v>0.45450000000000002</v>
      </c>
    </row>
    <row r="1025" spans="1:8" x14ac:dyDescent="0.2">
      <c r="A1025" s="1">
        <v>43161</v>
      </c>
      <c r="B1025">
        <v>-0.37</v>
      </c>
      <c r="C1025">
        <v>-0.32700000000000001</v>
      </c>
      <c r="D1025">
        <v>-0.27100000000000002</v>
      </c>
      <c r="E1025">
        <v>-0.191</v>
      </c>
      <c r="F1025">
        <v>-0.1234</v>
      </c>
      <c r="G1025">
        <v>7.2700000000000001E-2</v>
      </c>
      <c r="H1025">
        <v>0.45350000000000001</v>
      </c>
    </row>
    <row r="1026" spans="1:8" x14ac:dyDescent="0.2">
      <c r="A1026" s="1">
        <v>43164</v>
      </c>
      <c r="B1026">
        <v>-0.37</v>
      </c>
      <c r="C1026">
        <v>-0.32700000000000001</v>
      </c>
      <c r="D1026">
        <v>-0.27200000000000002</v>
      </c>
      <c r="E1026">
        <v>-0.191</v>
      </c>
      <c r="F1026">
        <v>-0.123</v>
      </c>
      <c r="G1026">
        <v>7.3999999999999996E-2</v>
      </c>
      <c r="H1026">
        <v>0.45650000000000002</v>
      </c>
    </row>
    <row r="1027" spans="1:8" x14ac:dyDescent="0.2">
      <c r="A1027" s="1">
        <v>43165</v>
      </c>
      <c r="B1027">
        <v>-0.371</v>
      </c>
      <c r="C1027">
        <v>-0.32700000000000001</v>
      </c>
      <c r="D1027">
        <v>-0.27100000000000002</v>
      </c>
      <c r="E1027">
        <v>-0.191</v>
      </c>
      <c r="F1027">
        <v>-0.1212</v>
      </c>
      <c r="G1027">
        <v>8.1000000000000003E-2</v>
      </c>
      <c r="H1027">
        <v>0.47470000000000001</v>
      </c>
    </row>
    <row r="1028" spans="1:8" x14ac:dyDescent="0.2">
      <c r="A1028" s="1">
        <v>43166</v>
      </c>
      <c r="B1028">
        <v>-0.371</v>
      </c>
      <c r="C1028">
        <v>-0.32700000000000001</v>
      </c>
      <c r="D1028">
        <v>-0.27200000000000002</v>
      </c>
      <c r="E1028">
        <v>-0.191</v>
      </c>
      <c r="F1028">
        <v>-0.124</v>
      </c>
      <c r="G1028">
        <v>7.85E-2</v>
      </c>
      <c r="H1028">
        <v>0.45750000000000002</v>
      </c>
    </row>
    <row r="1029" spans="1:8" x14ac:dyDescent="0.2">
      <c r="A1029" s="1">
        <v>43167</v>
      </c>
      <c r="B1029">
        <v>-0.371</v>
      </c>
      <c r="C1029">
        <v>-0.32700000000000001</v>
      </c>
      <c r="D1029">
        <v>-0.27200000000000002</v>
      </c>
      <c r="E1029">
        <v>-0.191</v>
      </c>
      <c r="F1029">
        <v>-0.127</v>
      </c>
      <c r="G1029">
        <v>7.2499999999999995E-2</v>
      </c>
      <c r="H1029">
        <v>0.45</v>
      </c>
    </row>
    <row r="1030" spans="1:8" x14ac:dyDescent="0.2">
      <c r="A1030" s="1">
        <v>43168</v>
      </c>
      <c r="B1030">
        <v>-0.371</v>
      </c>
      <c r="C1030">
        <v>-0.32700000000000001</v>
      </c>
      <c r="D1030">
        <v>-0.27100000000000002</v>
      </c>
      <c r="E1030">
        <v>-0.191</v>
      </c>
      <c r="F1030">
        <v>-0.12509999999999999</v>
      </c>
      <c r="G1030">
        <v>8.0299999999999996E-2</v>
      </c>
      <c r="H1030">
        <v>0.45450000000000002</v>
      </c>
    </row>
    <row r="1031" spans="1:8" x14ac:dyDescent="0.2">
      <c r="A1031" s="1">
        <v>43171</v>
      </c>
      <c r="B1031">
        <v>-0.37</v>
      </c>
      <c r="C1031">
        <v>-0.32700000000000001</v>
      </c>
      <c r="D1031">
        <v>-0.27100000000000002</v>
      </c>
      <c r="E1031">
        <v>-0.191</v>
      </c>
      <c r="F1031">
        <v>-0.1305</v>
      </c>
      <c r="G1031">
        <v>6.8599999999999994E-2</v>
      </c>
      <c r="H1031">
        <v>0.44350000000000001</v>
      </c>
    </row>
    <row r="1032" spans="1:8" x14ac:dyDescent="0.2">
      <c r="A1032" s="1">
        <v>43172</v>
      </c>
      <c r="B1032">
        <v>-0.371</v>
      </c>
      <c r="C1032">
        <v>-0.32700000000000001</v>
      </c>
      <c r="D1032">
        <v>-0.27100000000000002</v>
      </c>
      <c r="E1032">
        <v>-0.191</v>
      </c>
      <c r="F1032">
        <v>-0.13400000000000001</v>
      </c>
      <c r="G1032">
        <v>6.25E-2</v>
      </c>
      <c r="H1032">
        <v>0.44</v>
      </c>
    </row>
    <row r="1033" spans="1:8" x14ac:dyDescent="0.2">
      <c r="A1033" s="1">
        <v>43173</v>
      </c>
      <c r="B1033">
        <v>-0.371</v>
      </c>
      <c r="C1033">
        <v>-0.32700000000000001</v>
      </c>
      <c r="D1033">
        <v>-0.27100000000000002</v>
      </c>
      <c r="E1033">
        <v>-0.191</v>
      </c>
      <c r="F1033">
        <v>-0.14099999999999999</v>
      </c>
      <c r="G1033">
        <v>4.8000000000000001E-2</v>
      </c>
      <c r="H1033">
        <v>0.42059999999999997</v>
      </c>
    </row>
    <row r="1034" spans="1:8" x14ac:dyDescent="0.2">
      <c r="A1034" s="1">
        <v>43174</v>
      </c>
      <c r="B1034">
        <v>-0.371</v>
      </c>
      <c r="C1034">
        <v>-0.32800000000000001</v>
      </c>
      <c r="D1034">
        <v>-0.27100000000000002</v>
      </c>
      <c r="E1034">
        <v>-0.191</v>
      </c>
      <c r="F1034">
        <v>-0.1467</v>
      </c>
      <c r="G1034">
        <v>0.04</v>
      </c>
      <c r="H1034">
        <v>0.40749999999999997</v>
      </c>
    </row>
    <row r="1035" spans="1:8" x14ac:dyDescent="0.2">
      <c r="A1035" s="1">
        <v>43175</v>
      </c>
      <c r="B1035">
        <v>-0.37</v>
      </c>
      <c r="C1035">
        <v>-0.32800000000000001</v>
      </c>
      <c r="D1035">
        <v>-0.27200000000000002</v>
      </c>
      <c r="E1035">
        <v>-0.192</v>
      </c>
      <c r="F1035">
        <v>-0.15210000000000001</v>
      </c>
      <c r="G1035">
        <v>3.8199999999999998E-2</v>
      </c>
      <c r="H1035">
        <v>0.40250000000000002</v>
      </c>
    </row>
    <row r="1036" spans="1:8" x14ac:dyDescent="0.2">
      <c r="A1036" s="1">
        <v>43178</v>
      </c>
      <c r="B1036">
        <v>-0.37</v>
      </c>
      <c r="C1036">
        <v>-0.32900000000000001</v>
      </c>
      <c r="D1036">
        <v>-0.27200000000000002</v>
      </c>
      <c r="E1036">
        <v>-0.192</v>
      </c>
      <c r="F1036">
        <v>-0.14749999999999999</v>
      </c>
      <c r="G1036">
        <v>4.2799999999999998E-2</v>
      </c>
      <c r="H1036">
        <v>0.41149999999999998</v>
      </c>
    </row>
    <row r="1037" spans="1:8" x14ac:dyDescent="0.2">
      <c r="A1037" s="1">
        <v>43179</v>
      </c>
      <c r="B1037">
        <v>-0.37</v>
      </c>
      <c r="C1037">
        <v>-0.32900000000000001</v>
      </c>
      <c r="D1037">
        <v>-0.27300000000000002</v>
      </c>
      <c r="E1037">
        <v>-0.191</v>
      </c>
      <c r="F1037">
        <v>-0.14699999999999999</v>
      </c>
      <c r="G1037">
        <v>4.5499999999999999E-2</v>
      </c>
      <c r="H1037">
        <v>0.41959999999999997</v>
      </c>
    </row>
    <row r="1038" spans="1:8" x14ac:dyDescent="0.2">
      <c r="A1038" s="1">
        <v>43180</v>
      </c>
      <c r="B1038">
        <v>-0.37</v>
      </c>
      <c r="C1038">
        <v>-0.32900000000000001</v>
      </c>
      <c r="D1038">
        <v>-0.27200000000000002</v>
      </c>
      <c r="E1038">
        <v>-0.191</v>
      </c>
      <c r="F1038">
        <v>-0.14680000000000001</v>
      </c>
      <c r="G1038">
        <v>5.0999999999999997E-2</v>
      </c>
      <c r="H1038">
        <v>0.42949999999999999</v>
      </c>
    </row>
    <row r="1039" spans="1:8" x14ac:dyDescent="0.2">
      <c r="A1039" s="1">
        <v>43181</v>
      </c>
      <c r="B1039">
        <v>-0.371</v>
      </c>
      <c r="C1039">
        <v>-0.32900000000000001</v>
      </c>
      <c r="D1039">
        <v>-0.27100000000000002</v>
      </c>
      <c r="E1039">
        <v>-0.191</v>
      </c>
      <c r="F1039">
        <v>-0.15529999999999999</v>
      </c>
      <c r="G1039">
        <v>3.0499999999999999E-2</v>
      </c>
      <c r="H1039">
        <v>0.3952</v>
      </c>
    </row>
    <row r="1040" spans="1:8" x14ac:dyDescent="0.2">
      <c r="A1040" s="1">
        <v>43182</v>
      </c>
      <c r="B1040">
        <v>-0.37</v>
      </c>
      <c r="C1040">
        <v>-0.32900000000000001</v>
      </c>
      <c r="D1040">
        <v>-0.27</v>
      </c>
      <c r="E1040">
        <v>-0.19</v>
      </c>
      <c r="F1040">
        <v>-0.154</v>
      </c>
      <c r="G1040">
        <v>3.3500000000000002E-2</v>
      </c>
      <c r="H1040">
        <v>0.40100000000000002</v>
      </c>
    </row>
    <row r="1041" spans="1:8" x14ac:dyDescent="0.2">
      <c r="A1041" s="1">
        <v>43185</v>
      </c>
      <c r="B1041">
        <v>-0.37</v>
      </c>
      <c r="C1041">
        <v>-0.32900000000000001</v>
      </c>
      <c r="D1041">
        <v>-0.27100000000000002</v>
      </c>
      <c r="E1041">
        <v>-0.191</v>
      </c>
      <c r="F1041">
        <v>-0.155</v>
      </c>
      <c r="G1041">
        <v>3.1099999999999999E-2</v>
      </c>
      <c r="H1041">
        <v>0.40150000000000002</v>
      </c>
    </row>
    <row r="1042" spans="1:8" x14ac:dyDescent="0.2">
      <c r="A1042" s="1">
        <v>43186</v>
      </c>
      <c r="B1042">
        <v>-0.371</v>
      </c>
      <c r="C1042">
        <v>-0.32900000000000001</v>
      </c>
      <c r="D1042">
        <v>-0.27100000000000002</v>
      </c>
      <c r="E1042">
        <v>-0.191</v>
      </c>
      <c r="F1042">
        <v>-0.15890000000000001</v>
      </c>
      <c r="G1042">
        <v>2.1000000000000001E-2</v>
      </c>
      <c r="H1042">
        <v>0.37469999999999998</v>
      </c>
    </row>
    <row r="1043" spans="1:8" x14ac:dyDescent="0.2">
      <c r="A1043" s="1">
        <v>43187</v>
      </c>
      <c r="B1043">
        <v>-0.371</v>
      </c>
      <c r="C1043">
        <v>-0.32900000000000001</v>
      </c>
      <c r="D1043">
        <v>-0.27100000000000002</v>
      </c>
      <c r="E1043">
        <v>-0.191</v>
      </c>
      <c r="F1043">
        <v>-0.158</v>
      </c>
      <c r="G1043">
        <v>1.9300000000000001E-2</v>
      </c>
      <c r="H1043">
        <v>0.37430000000000002</v>
      </c>
    </row>
    <row r="1044" spans="1:8" x14ac:dyDescent="0.2">
      <c r="A1044" s="1">
        <v>43188</v>
      </c>
      <c r="B1044">
        <v>-0.372</v>
      </c>
      <c r="C1044">
        <v>-0.32800000000000001</v>
      </c>
      <c r="D1044">
        <v>-0.27100000000000002</v>
      </c>
      <c r="E1044">
        <v>-0.19</v>
      </c>
      <c r="F1044">
        <v>-0.157</v>
      </c>
      <c r="G1044">
        <v>1.72E-2</v>
      </c>
      <c r="H1044">
        <v>0.36420000000000002</v>
      </c>
    </row>
    <row r="1045" spans="1:8" x14ac:dyDescent="0.2">
      <c r="A1045" s="1">
        <v>43192</v>
      </c>
      <c r="G1045">
        <v>1.7500000000000002E-2</v>
      </c>
    </row>
    <row r="1046" spans="1:8" x14ac:dyDescent="0.2">
      <c r="A1046" s="1">
        <v>43193</v>
      </c>
      <c r="B1046">
        <v>-0.372</v>
      </c>
      <c r="C1046">
        <v>-0.32800000000000001</v>
      </c>
      <c r="D1046">
        <v>-0.27</v>
      </c>
      <c r="E1046">
        <v>-0.19</v>
      </c>
      <c r="F1046">
        <v>-0.1547</v>
      </c>
      <c r="G1046">
        <v>2.1000000000000001E-2</v>
      </c>
      <c r="H1046">
        <v>0.36320000000000002</v>
      </c>
    </row>
    <row r="1047" spans="1:8" x14ac:dyDescent="0.2">
      <c r="A1047" s="1">
        <v>43194</v>
      </c>
      <c r="B1047">
        <v>-0.372</v>
      </c>
      <c r="C1047">
        <v>-0.32800000000000001</v>
      </c>
      <c r="D1047">
        <v>-0.27100000000000002</v>
      </c>
      <c r="E1047">
        <v>-0.19</v>
      </c>
      <c r="F1047">
        <v>-0.155</v>
      </c>
      <c r="G1047">
        <v>1.89E-2</v>
      </c>
      <c r="H1047">
        <v>0.36049999999999999</v>
      </c>
    </row>
    <row r="1048" spans="1:8" x14ac:dyDescent="0.2">
      <c r="A1048" s="1">
        <v>43195</v>
      </c>
      <c r="B1048">
        <v>-0.372</v>
      </c>
      <c r="C1048">
        <v>-0.32800000000000001</v>
      </c>
      <c r="D1048">
        <v>-0.27100000000000002</v>
      </c>
      <c r="E1048">
        <v>-0.191</v>
      </c>
      <c r="F1048">
        <v>-0.15</v>
      </c>
      <c r="G1048">
        <v>2.9499999999999998E-2</v>
      </c>
      <c r="H1048">
        <v>0.378</v>
      </c>
    </row>
    <row r="1049" spans="1:8" x14ac:dyDescent="0.2">
      <c r="A1049" s="1">
        <v>43196</v>
      </c>
      <c r="B1049">
        <v>-0.372</v>
      </c>
      <c r="C1049">
        <v>-0.32900000000000001</v>
      </c>
      <c r="D1049">
        <v>-0.27</v>
      </c>
      <c r="E1049">
        <v>-0.191</v>
      </c>
      <c r="F1049">
        <v>-0.15049999999999999</v>
      </c>
      <c r="G1049">
        <v>2.2499999999999999E-2</v>
      </c>
      <c r="H1049">
        <v>0.36299999999999999</v>
      </c>
    </row>
    <row r="1050" spans="1:8" x14ac:dyDescent="0.2">
      <c r="A1050" s="1">
        <v>43199</v>
      </c>
      <c r="B1050">
        <v>-0.372</v>
      </c>
      <c r="C1050">
        <v>-0.32900000000000001</v>
      </c>
      <c r="D1050">
        <v>-0.27</v>
      </c>
      <c r="E1050">
        <v>-0.191</v>
      </c>
      <c r="F1050">
        <v>-0.1489</v>
      </c>
      <c r="G1050">
        <v>2.7E-2</v>
      </c>
      <c r="H1050">
        <v>0.3649</v>
      </c>
    </row>
    <row r="1051" spans="1:8" x14ac:dyDescent="0.2">
      <c r="A1051" s="1">
        <v>43200</v>
      </c>
      <c r="B1051">
        <v>-0.372</v>
      </c>
      <c r="C1051">
        <v>-0.32900000000000001</v>
      </c>
      <c r="D1051">
        <v>-0.27100000000000002</v>
      </c>
      <c r="E1051">
        <v>-0.191</v>
      </c>
      <c r="F1051">
        <v>-0.14299999999999999</v>
      </c>
      <c r="G1051">
        <v>3.44E-2</v>
      </c>
      <c r="H1051">
        <v>0.36849999999999999</v>
      </c>
    </row>
    <row r="1052" spans="1:8" x14ac:dyDescent="0.2">
      <c r="A1052" s="1">
        <v>43201</v>
      </c>
      <c r="B1052">
        <v>-0.372</v>
      </c>
      <c r="C1052">
        <v>-0.32900000000000001</v>
      </c>
      <c r="D1052">
        <v>-0.27</v>
      </c>
      <c r="E1052">
        <v>-0.19</v>
      </c>
      <c r="F1052">
        <v>-0.14099999999999999</v>
      </c>
      <c r="G1052">
        <v>3.0499999999999999E-2</v>
      </c>
      <c r="H1052">
        <v>0.36749999999999999</v>
      </c>
    </row>
    <row r="1053" spans="1:8" x14ac:dyDescent="0.2">
      <c r="A1053" s="1">
        <v>43202</v>
      </c>
      <c r="B1053">
        <v>-0.371</v>
      </c>
      <c r="C1053">
        <v>-0.32900000000000001</v>
      </c>
      <c r="D1053">
        <v>-0.27100000000000002</v>
      </c>
      <c r="E1053">
        <v>-0.191</v>
      </c>
      <c r="F1053">
        <v>-0.14330000000000001</v>
      </c>
      <c r="G1053">
        <v>3.1099999999999999E-2</v>
      </c>
      <c r="H1053">
        <v>0.37269999999999998</v>
      </c>
    </row>
    <row r="1054" spans="1:8" x14ac:dyDescent="0.2">
      <c r="A1054" s="1">
        <v>43203</v>
      </c>
      <c r="B1054">
        <v>-0.371</v>
      </c>
      <c r="C1054">
        <v>-0.32900000000000001</v>
      </c>
      <c r="D1054">
        <v>-0.27100000000000002</v>
      </c>
      <c r="E1054">
        <v>-0.19</v>
      </c>
      <c r="F1054">
        <v>-0.1459</v>
      </c>
      <c r="G1054">
        <v>3.1399999999999997E-2</v>
      </c>
      <c r="H1054">
        <v>0.36749999999999999</v>
      </c>
    </row>
    <row r="1055" spans="1:8" x14ac:dyDescent="0.2">
      <c r="A1055" s="1">
        <v>43206</v>
      </c>
      <c r="B1055">
        <v>-0.371</v>
      </c>
      <c r="C1055">
        <v>-0.32900000000000001</v>
      </c>
      <c r="D1055">
        <v>-0.27</v>
      </c>
      <c r="E1055">
        <v>-0.189</v>
      </c>
      <c r="F1055">
        <v>-0.14349999999999999</v>
      </c>
      <c r="G1055">
        <v>3.1199999999999999E-2</v>
      </c>
      <c r="H1055">
        <v>0.37580000000000002</v>
      </c>
    </row>
    <row r="1056" spans="1:8" x14ac:dyDescent="0.2">
      <c r="A1056" s="1">
        <v>43207</v>
      </c>
      <c r="B1056">
        <v>-0.371</v>
      </c>
      <c r="C1056">
        <v>-0.32800000000000001</v>
      </c>
      <c r="D1056">
        <v>-0.27</v>
      </c>
      <c r="E1056">
        <v>-0.189</v>
      </c>
      <c r="F1056">
        <v>-0.1474</v>
      </c>
      <c r="G1056">
        <v>2.35E-2</v>
      </c>
      <c r="H1056">
        <v>0.36199999999999999</v>
      </c>
    </row>
    <row r="1057" spans="1:8" x14ac:dyDescent="0.2">
      <c r="A1057" s="1">
        <v>43208</v>
      </c>
      <c r="B1057">
        <v>-0.371</v>
      </c>
      <c r="C1057">
        <v>-0.32800000000000001</v>
      </c>
      <c r="D1057">
        <v>-0.27100000000000002</v>
      </c>
      <c r="E1057">
        <v>-0.189</v>
      </c>
      <c r="F1057">
        <v>-0.14729999999999999</v>
      </c>
      <c r="G1057">
        <v>2.81E-2</v>
      </c>
      <c r="H1057">
        <v>0.3715</v>
      </c>
    </row>
    <row r="1058" spans="1:8" x14ac:dyDescent="0.2">
      <c r="A1058" s="1">
        <v>43209</v>
      </c>
      <c r="B1058">
        <v>-0.372</v>
      </c>
      <c r="C1058">
        <v>-0.32800000000000001</v>
      </c>
      <c r="D1058">
        <v>-0.27</v>
      </c>
      <c r="E1058">
        <v>-0.189</v>
      </c>
      <c r="F1058">
        <v>-0.14219999999999999</v>
      </c>
      <c r="G1058">
        <v>4.3299999999999998E-2</v>
      </c>
      <c r="H1058">
        <v>0.41349999999999998</v>
      </c>
    </row>
    <row r="1059" spans="1:8" x14ac:dyDescent="0.2">
      <c r="A1059" s="1">
        <v>43210</v>
      </c>
      <c r="B1059">
        <v>-0.372</v>
      </c>
      <c r="C1059">
        <v>-0.32800000000000001</v>
      </c>
      <c r="D1059">
        <v>-0.27100000000000002</v>
      </c>
      <c r="E1059">
        <v>-0.189</v>
      </c>
      <c r="F1059">
        <v>-0.14199999999999999</v>
      </c>
      <c r="G1059">
        <v>4.5199999999999997E-2</v>
      </c>
      <c r="H1059">
        <v>0.40849999999999997</v>
      </c>
    </row>
    <row r="1060" spans="1:8" x14ac:dyDescent="0.2">
      <c r="A1060" s="1">
        <v>43213</v>
      </c>
      <c r="B1060">
        <v>-0.372</v>
      </c>
      <c r="C1060">
        <v>-0.32800000000000001</v>
      </c>
      <c r="D1060">
        <v>-0.27</v>
      </c>
      <c r="E1060">
        <v>-0.189</v>
      </c>
      <c r="F1060">
        <v>-0.13250000000000001</v>
      </c>
      <c r="G1060">
        <v>5.6500000000000002E-2</v>
      </c>
      <c r="H1060">
        <v>0.42399999999999999</v>
      </c>
    </row>
    <row r="1061" spans="1:8" x14ac:dyDescent="0.2">
      <c r="A1061" s="1">
        <v>43214</v>
      </c>
      <c r="B1061">
        <v>-0.372</v>
      </c>
      <c r="C1061">
        <v>-0.32800000000000001</v>
      </c>
      <c r="D1061">
        <v>-0.27</v>
      </c>
      <c r="E1061">
        <v>-0.189</v>
      </c>
      <c r="F1061">
        <v>-0.13109999999999999</v>
      </c>
      <c r="G1061">
        <v>5.8000000000000003E-2</v>
      </c>
      <c r="H1061">
        <v>0.41920000000000002</v>
      </c>
    </row>
    <row r="1062" spans="1:8" x14ac:dyDescent="0.2">
      <c r="A1062" s="1">
        <v>43215</v>
      </c>
      <c r="B1062">
        <v>-0.371</v>
      </c>
      <c r="C1062">
        <v>-0.32800000000000001</v>
      </c>
      <c r="D1062">
        <v>-0.27</v>
      </c>
      <c r="E1062">
        <v>-0.189</v>
      </c>
      <c r="F1062">
        <v>-0.1288</v>
      </c>
      <c r="G1062">
        <v>6.3E-2</v>
      </c>
      <c r="H1062">
        <v>0.4365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CA639-9DF2-421E-A071-7800E7ECEAB2}">
  <dimension ref="A1:P1062"/>
  <sheetViews>
    <sheetView workbookViewId="0">
      <selection activeCell="U18" sqref="U18"/>
    </sheetView>
  </sheetViews>
  <sheetFormatPr baseColWidth="10" defaultColWidth="8.83203125" defaultRowHeight="15" x14ac:dyDescent="0.2"/>
  <cols>
    <col min="1" max="1" width="10.5" bestFit="1" customWidth="1"/>
    <col min="2" max="4" width="12.33203125" bestFit="1" customWidth="1"/>
    <col min="5" max="5" width="13.33203125" bestFit="1" customWidth="1"/>
    <col min="6" max="6" width="19.6640625" bestFit="1" customWidth="1"/>
    <col min="7" max="8" width="17.1640625" customWidth="1"/>
    <col min="9" max="9" width="20.5" bestFit="1" customWidth="1"/>
    <col min="11" max="11" width="11" bestFit="1" customWidth="1"/>
    <col min="14" max="14" width="12.33203125" customWidth="1"/>
    <col min="15" max="15" width="9.33203125" customWidth="1"/>
    <col min="16" max="16" width="15.5" customWidth="1"/>
  </cols>
  <sheetData>
    <row r="1" spans="1:16" x14ac:dyDescent="0.2">
      <c r="A1" s="26" t="s">
        <v>8</v>
      </c>
      <c r="B1" s="66" t="s">
        <v>10</v>
      </c>
      <c r="C1" s="66" t="s">
        <v>11</v>
      </c>
      <c r="D1" s="66" t="s">
        <v>12</v>
      </c>
      <c r="E1" s="66" t="s">
        <v>13</v>
      </c>
      <c r="F1" s="66" t="s">
        <v>14</v>
      </c>
      <c r="G1" s="66" t="s">
        <v>15</v>
      </c>
      <c r="H1" s="66" t="s">
        <v>16</v>
      </c>
      <c r="I1" s="66" t="s">
        <v>17</v>
      </c>
      <c r="J1" s="66" t="s">
        <v>18</v>
      </c>
      <c r="K1" s="66" t="s">
        <v>19</v>
      </c>
      <c r="L1" s="66" t="s">
        <v>20</v>
      </c>
      <c r="M1" s="66" t="s">
        <v>21</v>
      </c>
      <c r="N1" s="66" t="s">
        <v>22</v>
      </c>
      <c r="O1" s="66" t="s">
        <v>23</v>
      </c>
      <c r="P1" s="66" t="s">
        <v>24</v>
      </c>
    </row>
    <row r="2" spans="1:16" x14ac:dyDescent="0.2">
      <c r="A2" s="52">
        <f>'Rates Data'!A2</f>
        <v>41730</v>
      </c>
      <c r="B2" s="54">
        <f>'Rates Data'!B2</f>
        <v>0.23499999999999999</v>
      </c>
      <c r="C2" s="54">
        <f>'Rates Data'!C2</f>
        <v>0.313</v>
      </c>
      <c r="D2" s="54">
        <f>'Rates Data'!D2</f>
        <v>0.41799999999999998</v>
      </c>
      <c r="E2" s="54">
        <f>'Rates Data'!E2</f>
        <v>0.59099999999999997</v>
      </c>
      <c r="F2" s="54">
        <f>'Rates Data'!F2</f>
        <v>0.49249999999999999</v>
      </c>
      <c r="G2" s="54">
        <f>'Rates Data'!G2</f>
        <v>0.62819999999999998</v>
      </c>
      <c r="H2" s="54">
        <f>'Rates Data'!H2</f>
        <v>0.98950000000000005</v>
      </c>
      <c r="I2" s="54">
        <f>DAYS360(A2,Summary!$G$10)/Summary!$G$6</f>
        <v>4.0666666666666664</v>
      </c>
      <c r="J2" s="54">
        <f>G2</f>
        <v>0.62819999999999998</v>
      </c>
      <c r="K2" s="54">
        <f>H2</f>
        <v>0.98950000000000005</v>
      </c>
      <c r="L2" s="53">
        <v>3</v>
      </c>
      <c r="M2" s="53">
        <v>5</v>
      </c>
      <c r="N2" s="55">
        <f>K2-J2</f>
        <v>0.36130000000000007</v>
      </c>
      <c r="O2" s="53">
        <f>M2-L2</f>
        <v>2</v>
      </c>
      <c r="P2" s="63">
        <f>J2+N2/O2*(I2-L2)</f>
        <v>0.82089333333333325</v>
      </c>
    </row>
    <row r="3" spans="1:16" x14ac:dyDescent="0.2">
      <c r="A3" s="6">
        <f>'Rates Data'!A3</f>
        <v>41731</v>
      </c>
      <c r="B3" s="5">
        <f>'Rates Data'!B3</f>
        <v>0.24199999999999999</v>
      </c>
      <c r="C3" s="5">
        <f>'Rates Data'!C3</f>
        <v>0.31900000000000001</v>
      </c>
      <c r="D3" s="5">
        <f>'Rates Data'!D3</f>
        <v>0.42299999999999999</v>
      </c>
      <c r="E3" s="5">
        <f>'Rates Data'!E3</f>
        <v>0.59899999999999998</v>
      </c>
      <c r="F3" s="5">
        <f>'Rates Data'!F3</f>
        <v>0.497</v>
      </c>
      <c r="G3" s="5">
        <f>'Rates Data'!G3</f>
        <v>0.64200000000000002</v>
      </c>
      <c r="H3" s="5">
        <f>'Rates Data'!H3</f>
        <v>1.012</v>
      </c>
      <c r="I3" s="5">
        <f>DAYS360(A3,Summary!$G$10)/Summary!$G$6</f>
        <v>4.0638888888888891</v>
      </c>
      <c r="J3" s="5">
        <f t="shared" ref="J3:K66" si="0">G3</f>
        <v>0.64200000000000002</v>
      </c>
      <c r="K3" s="5">
        <f t="shared" si="0"/>
        <v>1.012</v>
      </c>
      <c r="L3" s="4">
        <v>3</v>
      </c>
      <c r="M3" s="4">
        <v>5</v>
      </c>
      <c r="N3" s="7">
        <f t="shared" ref="N3:N66" si="1">K3-J3</f>
        <v>0.37</v>
      </c>
      <c r="O3" s="4">
        <f t="shared" ref="O3:O66" si="2">M3-L3</f>
        <v>2</v>
      </c>
      <c r="P3" s="64">
        <f t="shared" ref="P3:P66" si="3">J3+N3/O3*(I3-L3)</f>
        <v>0.83881944444444456</v>
      </c>
    </row>
    <row r="4" spans="1:16" x14ac:dyDescent="0.2">
      <c r="A4" s="6">
        <f>'Rates Data'!A4</f>
        <v>41732</v>
      </c>
      <c r="B4" s="5">
        <f>'Rates Data'!B4</f>
        <v>0.24</v>
      </c>
      <c r="C4" s="5">
        <f>'Rates Data'!C4</f>
        <v>0.31900000000000001</v>
      </c>
      <c r="D4" s="5">
        <f>'Rates Data'!D4</f>
        <v>0.42299999999999999</v>
      </c>
      <c r="E4" s="5">
        <f>'Rates Data'!E4</f>
        <v>0.6</v>
      </c>
      <c r="F4" s="5">
        <f>'Rates Data'!F4</f>
        <v>0.48899999999999999</v>
      </c>
      <c r="G4" s="5">
        <f>'Rates Data'!G4</f>
        <v>0.62450000000000006</v>
      </c>
      <c r="H4" s="5">
        <f>'Rates Data'!H4</f>
        <v>0.99609999999999999</v>
      </c>
      <c r="I4" s="5">
        <f>DAYS360(A4,Summary!$G$10)/Summary!$G$6</f>
        <v>4.0611111111111109</v>
      </c>
      <c r="J4" s="5">
        <f t="shared" si="0"/>
        <v>0.62450000000000006</v>
      </c>
      <c r="K4" s="5">
        <f t="shared" si="0"/>
        <v>0.99609999999999999</v>
      </c>
      <c r="L4" s="4">
        <v>3</v>
      </c>
      <c r="M4" s="4">
        <v>5</v>
      </c>
      <c r="N4" s="7">
        <f t="shared" si="1"/>
        <v>0.37159999999999993</v>
      </c>
      <c r="O4" s="4">
        <f t="shared" si="2"/>
        <v>2</v>
      </c>
      <c r="P4" s="64">
        <f t="shared" si="3"/>
        <v>0.82165444444444447</v>
      </c>
    </row>
    <row r="5" spans="1:16" x14ac:dyDescent="0.2">
      <c r="A5" s="6">
        <f>'Rates Data'!A5</f>
        <v>41733</v>
      </c>
      <c r="B5" s="5">
        <f>'Rates Data'!B5</f>
        <v>0.249</v>
      </c>
      <c r="C5" s="5">
        <f>'Rates Data'!C5</f>
        <v>0.32500000000000001</v>
      </c>
      <c r="D5" s="5">
        <f>'Rates Data'!D5</f>
        <v>0.42699999999999999</v>
      </c>
      <c r="E5" s="5">
        <f>'Rates Data'!E5</f>
        <v>0.60299999999999998</v>
      </c>
      <c r="F5" s="5">
        <f>'Rates Data'!F5</f>
        <v>0.46600000000000003</v>
      </c>
      <c r="G5" s="5">
        <f>'Rates Data'!G5</f>
        <v>0.58699999999999997</v>
      </c>
      <c r="H5" s="5">
        <f>'Rates Data'!H5</f>
        <v>0.93610000000000004</v>
      </c>
      <c r="I5" s="5">
        <f>DAYS360(A5,Summary!$G$10)/Summary!$G$6</f>
        <v>4.0583333333333336</v>
      </c>
      <c r="J5" s="5">
        <f t="shared" si="0"/>
        <v>0.58699999999999997</v>
      </c>
      <c r="K5" s="5">
        <f t="shared" si="0"/>
        <v>0.93610000000000004</v>
      </c>
      <c r="L5" s="4">
        <v>3</v>
      </c>
      <c r="M5" s="4">
        <v>5</v>
      </c>
      <c r="N5" s="7">
        <f t="shared" si="1"/>
        <v>0.34910000000000008</v>
      </c>
      <c r="O5" s="4">
        <f t="shared" si="2"/>
        <v>2</v>
      </c>
      <c r="P5" s="64">
        <f t="shared" si="3"/>
        <v>0.77173208333333343</v>
      </c>
    </row>
    <row r="6" spans="1:16" x14ac:dyDescent="0.2">
      <c r="A6" s="6">
        <f>'Rates Data'!A6</f>
        <v>41736</v>
      </c>
      <c r="B6" s="5">
        <f>'Rates Data'!B6</f>
        <v>0.252</v>
      </c>
      <c r="C6" s="5">
        <f>'Rates Data'!C6</f>
        <v>0.32700000000000001</v>
      </c>
      <c r="D6" s="5">
        <f>'Rates Data'!D6</f>
        <v>0.42699999999999999</v>
      </c>
      <c r="E6" s="5">
        <f>'Rates Data'!E6</f>
        <v>0.6</v>
      </c>
      <c r="F6" s="5">
        <f>'Rates Data'!F6</f>
        <v>0.47399999999999998</v>
      </c>
      <c r="G6" s="5">
        <f>'Rates Data'!G6</f>
        <v>0.58930000000000005</v>
      </c>
      <c r="H6" s="5">
        <f>'Rates Data'!H6</f>
        <v>0.9365</v>
      </c>
      <c r="I6" s="5">
        <f>DAYS360(A6,Summary!$G$10)/Summary!$G$6</f>
        <v>4.05</v>
      </c>
      <c r="J6" s="5">
        <f t="shared" si="0"/>
        <v>0.58930000000000005</v>
      </c>
      <c r="K6" s="5">
        <f t="shared" si="0"/>
        <v>0.9365</v>
      </c>
      <c r="L6" s="4">
        <v>3</v>
      </c>
      <c r="M6" s="4">
        <v>5</v>
      </c>
      <c r="N6" s="7">
        <f t="shared" si="1"/>
        <v>0.34719999999999995</v>
      </c>
      <c r="O6" s="4">
        <f t="shared" si="2"/>
        <v>2</v>
      </c>
      <c r="P6" s="64">
        <f t="shared" si="3"/>
        <v>0.77157999999999993</v>
      </c>
    </row>
    <row r="7" spans="1:16" x14ac:dyDescent="0.2">
      <c r="A7" s="6">
        <f>'Rates Data'!A7</f>
        <v>41737</v>
      </c>
      <c r="B7" s="5">
        <f>'Rates Data'!B7</f>
        <v>0.251</v>
      </c>
      <c r="C7" s="5">
        <f>'Rates Data'!C7</f>
        <v>0.32700000000000001</v>
      </c>
      <c r="D7" s="5">
        <f>'Rates Data'!D7</f>
        <v>0.42599999999999999</v>
      </c>
      <c r="E7" s="5">
        <f>'Rates Data'!E7</f>
        <v>0.59899999999999998</v>
      </c>
      <c r="F7" s="5">
        <f>'Rates Data'!F7</f>
        <v>0.47499999999999998</v>
      </c>
      <c r="G7" s="5">
        <f>'Rates Data'!G7</f>
        <v>0.5998</v>
      </c>
      <c r="H7" s="5">
        <f>'Rates Data'!H7</f>
        <v>0.95199999999999996</v>
      </c>
      <c r="I7" s="5">
        <f>DAYS360(A7,Summary!$G$10)/Summary!$G$6</f>
        <v>4.0472222222222225</v>
      </c>
      <c r="J7" s="5">
        <f t="shared" si="0"/>
        <v>0.5998</v>
      </c>
      <c r="K7" s="5">
        <f t="shared" si="0"/>
        <v>0.95199999999999996</v>
      </c>
      <c r="L7" s="4">
        <v>3</v>
      </c>
      <c r="M7" s="4">
        <v>5</v>
      </c>
      <c r="N7" s="7">
        <f t="shared" si="1"/>
        <v>0.35219999999999996</v>
      </c>
      <c r="O7" s="4">
        <f t="shared" si="2"/>
        <v>2</v>
      </c>
      <c r="P7" s="64">
        <f t="shared" si="3"/>
        <v>0.78421583333333333</v>
      </c>
    </row>
    <row r="8" spans="1:16" x14ac:dyDescent="0.2">
      <c r="A8" s="6">
        <f>'Rates Data'!A8</f>
        <v>41738</v>
      </c>
      <c r="B8" s="5">
        <f>'Rates Data'!B8</f>
        <v>0.251</v>
      </c>
      <c r="C8" s="5">
        <f>'Rates Data'!C8</f>
        <v>0.32700000000000001</v>
      </c>
      <c r="D8" s="5">
        <f>'Rates Data'!D8</f>
        <v>0.42699999999999999</v>
      </c>
      <c r="E8" s="5">
        <f>'Rates Data'!E8</f>
        <v>0.59899999999999998</v>
      </c>
      <c r="F8" s="5">
        <f>'Rates Data'!F8</f>
        <v>0.48</v>
      </c>
      <c r="G8" s="5">
        <f>'Rates Data'!G8</f>
        <v>0.59750000000000003</v>
      </c>
      <c r="H8" s="5">
        <f>'Rates Data'!H8</f>
        <v>0.98199999999999998</v>
      </c>
      <c r="I8" s="5">
        <f>DAYS360(A8,Summary!$G$10)/Summary!$G$6</f>
        <v>4.0444444444444443</v>
      </c>
      <c r="J8" s="5">
        <f t="shared" si="0"/>
        <v>0.59750000000000003</v>
      </c>
      <c r="K8" s="5">
        <f t="shared" si="0"/>
        <v>0.98199999999999998</v>
      </c>
      <c r="L8" s="4">
        <v>3</v>
      </c>
      <c r="M8" s="4">
        <v>5</v>
      </c>
      <c r="N8" s="7">
        <f t="shared" si="1"/>
        <v>0.38449999999999995</v>
      </c>
      <c r="O8" s="4">
        <f t="shared" si="2"/>
        <v>2</v>
      </c>
      <c r="P8" s="64">
        <f t="shared" si="3"/>
        <v>0.79829444444444442</v>
      </c>
    </row>
    <row r="9" spans="1:16" x14ac:dyDescent="0.2">
      <c r="A9" s="6">
        <f>'Rates Data'!A9</f>
        <v>41739</v>
      </c>
      <c r="B9" s="5">
        <f>'Rates Data'!B9</f>
        <v>0.251</v>
      </c>
      <c r="C9" s="5">
        <f>'Rates Data'!C9</f>
        <v>0.32700000000000001</v>
      </c>
      <c r="D9" s="5">
        <f>'Rates Data'!D9</f>
        <v>0.42599999999999999</v>
      </c>
      <c r="E9" s="5">
        <f>'Rates Data'!E9</f>
        <v>0.59899999999999998</v>
      </c>
      <c r="F9" s="5">
        <f>'Rates Data'!F9</f>
        <v>0.46</v>
      </c>
      <c r="G9" s="5">
        <f>'Rates Data'!G9</f>
        <v>0.58779999999999999</v>
      </c>
      <c r="H9" s="5">
        <f>'Rates Data'!H9</f>
        <v>0.94289999999999996</v>
      </c>
      <c r="I9" s="5">
        <f>DAYS360(A9,Summary!$G$10)/Summary!$G$6</f>
        <v>4.041666666666667</v>
      </c>
      <c r="J9" s="5">
        <f t="shared" si="0"/>
        <v>0.58779999999999999</v>
      </c>
      <c r="K9" s="5">
        <f t="shared" si="0"/>
        <v>0.94289999999999996</v>
      </c>
      <c r="L9" s="4">
        <v>3</v>
      </c>
      <c r="M9" s="4">
        <v>5</v>
      </c>
      <c r="N9" s="7">
        <f t="shared" si="1"/>
        <v>0.35509999999999997</v>
      </c>
      <c r="O9" s="4">
        <f t="shared" si="2"/>
        <v>2</v>
      </c>
      <c r="P9" s="64">
        <f t="shared" si="3"/>
        <v>0.77274791666666665</v>
      </c>
    </row>
    <row r="10" spans="1:16" x14ac:dyDescent="0.2">
      <c r="A10" s="6">
        <f>'Rates Data'!A10</f>
        <v>41740</v>
      </c>
      <c r="B10" s="5">
        <f>'Rates Data'!B10</f>
        <v>0.253</v>
      </c>
      <c r="C10" s="5">
        <f>'Rates Data'!C10</f>
        <v>0.32800000000000001</v>
      </c>
      <c r="D10" s="5">
        <f>'Rates Data'!D10</f>
        <v>0.42799999999999999</v>
      </c>
      <c r="E10" s="5">
        <f>'Rates Data'!E10</f>
        <v>0.60099999999999998</v>
      </c>
      <c r="F10" s="5">
        <f>'Rates Data'!F10</f>
        <v>0.46750000000000003</v>
      </c>
      <c r="G10" s="5">
        <f>'Rates Data'!G10</f>
        <v>0.58679999999999999</v>
      </c>
      <c r="H10" s="5">
        <f>'Rates Data'!H10</f>
        <v>0.92479999999999996</v>
      </c>
      <c r="I10" s="5">
        <f>DAYS360(A10,Summary!$G$10)/Summary!$G$6</f>
        <v>4.0388888888888888</v>
      </c>
      <c r="J10" s="5">
        <f t="shared" si="0"/>
        <v>0.58679999999999999</v>
      </c>
      <c r="K10" s="5">
        <f t="shared" si="0"/>
        <v>0.92479999999999996</v>
      </c>
      <c r="L10" s="4">
        <v>3</v>
      </c>
      <c r="M10" s="4">
        <v>5</v>
      </c>
      <c r="N10" s="7">
        <f t="shared" si="1"/>
        <v>0.33799999999999997</v>
      </c>
      <c r="O10" s="4">
        <f t="shared" si="2"/>
        <v>2</v>
      </c>
      <c r="P10" s="64">
        <f t="shared" si="3"/>
        <v>0.76237222222222223</v>
      </c>
    </row>
    <row r="11" spans="1:16" x14ac:dyDescent="0.2">
      <c r="A11" s="6">
        <f>'Rates Data'!A11</f>
        <v>41743</v>
      </c>
      <c r="B11" s="5">
        <f>'Rates Data'!B11</f>
        <v>0.252</v>
      </c>
      <c r="C11" s="5">
        <f>'Rates Data'!C11</f>
        <v>0.32800000000000001</v>
      </c>
      <c r="D11" s="5">
        <f>'Rates Data'!D11</f>
        <v>0.42699999999999999</v>
      </c>
      <c r="E11" s="5">
        <f>'Rates Data'!E11</f>
        <v>0.59899999999999998</v>
      </c>
      <c r="F11" s="5">
        <f>'Rates Data'!F11</f>
        <v>0.45800000000000002</v>
      </c>
      <c r="G11" s="5">
        <f>'Rates Data'!G11</f>
        <v>0.57979999999999998</v>
      </c>
      <c r="H11" s="5">
        <f>'Rates Data'!H11</f>
        <v>0.93300000000000005</v>
      </c>
      <c r="I11" s="5">
        <f>DAYS360(A11,Summary!$G$10)/Summary!$G$6</f>
        <v>4.0305555555555559</v>
      </c>
      <c r="J11" s="5">
        <f t="shared" si="0"/>
        <v>0.57979999999999998</v>
      </c>
      <c r="K11" s="5">
        <f t="shared" si="0"/>
        <v>0.93300000000000005</v>
      </c>
      <c r="L11" s="4">
        <v>3</v>
      </c>
      <c r="M11" s="4">
        <v>5</v>
      </c>
      <c r="N11" s="7">
        <f t="shared" si="1"/>
        <v>0.35320000000000007</v>
      </c>
      <c r="O11" s="4">
        <f t="shared" si="2"/>
        <v>2</v>
      </c>
      <c r="P11" s="64">
        <f t="shared" si="3"/>
        <v>0.76179611111111123</v>
      </c>
    </row>
    <row r="12" spans="1:16" x14ac:dyDescent="0.2">
      <c r="A12" s="6">
        <f>'Rates Data'!A12</f>
        <v>41744</v>
      </c>
      <c r="B12" s="5">
        <f>'Rates Data'!B12</f>
        <v>0.251</v>
      </c>
      <c r="C12" s="5">
        <f>'Rates Data'!C12</f>
        <v>0.32700000000000001</v>
      </c>
      <c r="D12" s="5">
        <f>'Rates Data'!D12</f>
        <v>0.42599999999999999</v>
      </c>
      <c r="E12" s="5">
        <f>'Rates Data'!E12</f>
        <v>0.59799999999999998</v>
      </c>
      <c r="F12" s="5">
        <f>'Rates Data'!F12</f>
        <v>0.44</v>
      </c>
      <c r="G12" s="5">
        <f>'Rates Data'!G12</f>
        <v>0.55479999999999996</v>
      </c>
      <c r="H12" s="5">
        <f>'Rates Data'!H12</f>
        <v>0.89449999999999996</v>
      </c>
      <c r="I12" s="5">
        <f>DAYS360(A12,Summary!$G$10)/Summary!$G$6</f>
        <v>4.0277777777777777</v>
      </c>
      <c r="J12" s="5">
        <f t="shared" si="0"/>
        <v>0.55479999999999996</v>
      </c>
      <c r="K12" s="5">
        <f t="shared" si="0"/>
        <v>0.89449999999999996</v>
      </c>
      <c r="L12" s="4">
        <v>3</v>
      </c>
      <c r="M12" s="4">
        <v>5</v>
      </c>
      <c r="N12" s="7">
        <f t="shared" si="1"/>
        <v>0.3397</v>
      </c>
      <c r="O12" s="4">
        <f t="shared" si="2"/>
        <v>2</v>
      </c>
      <c r="P12" s="64">
        <f t="shared" si="3"/>
        <v>0.72936805555555551</v>
      </c>
    </row>
    <row r="13" spans="1:16" x14ac:dyDescent="0.2">
      <c r="A13" s="6">
        <f>'Rates Data'!A13</f>
        <v>41745</v>
      </c>
      <c r="B13" s="5">
        <f>'Rates Data'!B13</f>
        <v>0.248</v>
      </c>
      <c r="C13" s="5">
        <f>'Rates Data'!C13</f>
        <v>0.32700000000000001</v>
      </c>
      <c r="D13" s="5">
        <f>'Rates Data'!D13</f>
        <v>0.42699999999999999</v>
      </c>
      <c r="E13" s="5">
        <f>'Rates Data'!E13</f>
        <v>0.59799999999999998</v>
      </c>
      <c r="F13" s="5">
        <f>'Rates Data'!F13</f>
        <v>0.44729999999999998</v>
      </c>
      <c r="G13" s="5">
        <f>'Rates Data'!G13</f>
        <v>0.55920000000000003</v>
      </c>
      <c r="H13" s="5">
        <f>'Rates Data'!H13</f>
        <v>0.90200000000000002</v>
      </c>
      <c r="I13" s="5">
        <f>DAYS360(A13,Summary!$G$10)/Summary!$G$6</f>
        <v>4.0250000000000004</v>
      </c>
      <c r="J13" s="5">
        <f t="shared" si="0"/>
        <v>0.55920000000000003</v>
      </c>
      <c r="K13" s="5">
        <f t="shared" si="0"/>
        <v>0.90200000000000002</v>
      </c>
      <c r="L13" s="4">
        <v>3</v>
      </c>
      <c r="M13" s="4">
        <v>5</v>
      </c>
      <c r="N13" s="7">
        <f t="shared" si="1"/>
        <v>0.34279999999999999</v>
      </c>
      <c r="O13" s="4">
        <f t="shared" si="2"/>
        <v>2</v>
      </c>
      <c r="P13" s="64">
        <f t="shared" si="3"/>
        <v>0.73488500000000012</v>
      </c>
    </row>
    <row r="14" spans="1:16" x14ac:dyDescent="0.2">
      <c r="A14" s="6">
        <f>'Rates Data'!A14</f>
        <v>41746</v>
      </c>
      <c r="B14" s="5">
        <f>'Rates Data'!B14</f>
        <v>0.246</v>
      </c>
      <c r="C14" s="5">
        <f>'Rates Data'!C14</f>
        <v>0.32800000000000001</v>
      </c>
      <c r="D14" s="5">
        <f>'Rates Data'!D14</f>
        <v>0.42599999999999999</v>
      </c>
      <c r="E14" s="5">
        <f>'Rates Data'!E14</f>
        <v>0.59899999999999998</v>
      </c>
      <c r="F14" s="5">
        <f>'Rates Data'!F14</f>
        <v>0.47299999999999998</v>
      </c>
      <c r="G14" s="5">
        <f>'Rates Data'!G14</f>
        <v>0.58399999999999996</v>
      </c>
      <c r="H14" s="5">
        <f>'Rates Data'!H14</f>
        <v>0.95250000000000001</v>
      </c>
      <c r="I14" s="5">
        <f>DAYS360(A14,Summary!$G$10)/Summary!$G$6</f>
        <v>4.0222222222222221</v>
      </c>
      <c r="J14" s="5">
        <f t="shared" si="0"/>
        <v>0.58399999999999996</v>
      </c>
      <c r="K14" s="5">
        <f t="shared" si="0"/>
        <v>0.95250000000000001</v>
      </c>
      <c r="L14" s="4">
        <v>3</v>
      </c>
      <c r="M14" s="4">
        <v>5</v>
      </c>
      <c r="N14" s="7">
        <f t="shared" si="1"/>
        <v>0.36850000000000005</v>
      </c>
      <c r="O14" s="4">
        <f t="shared" si="2"/>
        <v>2</v>
      </c>
      <c r="P14" s="64">
        <f t="shared" si="3"/>
        <v>0.77234444444444439</v>
      </c>
    </row>
    <row r="15" spans="1:16" x14ac:dyDescent="0.2">
      <c r="A15" s="6">
        <f>'Rates Data'!A15</f>
        <v>41747</v>
      </c>
      <c r="B15" s="5">
        <f>'Rates Data'!B15</f>
        <v>0</v>
      </c>
      <c r="C15" s="5">
        <f>'Rates Data'!C15</f>
        <v>0</v>
      </c>
      <c r="D15" s="5">
        <f>'Rates Data'!D15</f>
        <v>0</v>
      </c>
      <c r="E15" s="5">
        <f>'Rates Data'!E15</f>
        <v>0</v>
      </c>
      <c r="F15" s="5">
        <f>'Rates Data'!F15</f>
        <v>0</v>
      </c>
      <c r="G15" s="5">
        <f>'Rates Data'!G15</f>
        <v>0.59299999999999997</v>
      </c>
      <c r="H15" s="5">
        <f>'Rates Data'!H15</f>
        <v>0.95650000000000002</v>
      </c>
      <c r="I15" s="5">
        <f>DAYS360(A15,Summary!$G$10)/Summary!$G$6</f>
        <v>4.0194444444444448</v>
      </c>
      <c r="J15" s="5">
        <f t="shared" si="0"/>
        <v>0.59299999999999997</v>
      </c>
      <c r="K15" s="5">
        <f t="shared" si="0"/>
        <v>0.95650000000000002</v>
      </c>
      <c r="L15" s="4">
        <v>3</v>
      </c>
      <c r="M15" s="4">
        <v>5</v>
      </c>
      <c r="N15" s="7">
        <f t="shared" si="1"/>
        <v>0.36350000000000005</v>
      </c>
      <c r="O15" s="4">
        <f t="shared" si="2"/>
        <v>2</v>
      </c>
      <c r="P15" s="64">
        <f t="shared" si="3"/>
        <v>0.77828402777777783</v>
      </c>
    </row>
    <row r="16" spans="1:16" x14ac:dyDescent="0.2">
      <c r="A16" s="6">
        <f>'Rates Data'!A16</f>
        <v>41750</v>
      </c>
      <c r="B16" s="5">
        <f>'Rates Data'!B16</f>
        <v>0</v>
      </c>
      <c r="C16" s="5">
        <f>'Rates Data'!C16</f>
        <v>0</v>
      </c>
      <c r="D16" s="5">
        <f>'Rates Data'!D16</f>
        <v>0</v>
      </c>
      <c r="E16" s="5">
        <f>'Rates Data'!E16</f>
        <v>0</v>
      </c>
      <c r="F16" s="5">
        <f>'Rates Data'!F16</f>
        <v>0</v>
      </c>
      <c r="G16" s="5">
        <f>'Rates Data'!G16</f>
        <v>0.59299999999999997</v>
      </c>
      <c r="H16" s="5">
        <f>'Rates Data'!H16</f>
        <v>0.95250000000000001</v>
      </c>
      <c r="I16" s="5">
        <f>DAYS360(A16,Summary!$G$10)/Summary!$G$6</f>
        <v>4.0111111111111111</v>
      </c>
      <c r="J16" s="5">
        <f t="shared" si="0"/>
        <v>0.59299999999999997</v>
      </c>
      <c r="K16" s="5">
        <f t="shared" si="0"/>
        <v>0.95250000000000001</v>
      </c>
      <c r="L16" s="4">
        <v>3</v>
      </c>
      <c r="M16" s="4">
        <v>5</v>
      </c>
      <c r="N16" s="7">
        <f t="shared" si="1"/>
        <v>0.35950000000000004</v>
      </c>
      <c r="O16" s="4">
        <f t="shared" si="2"/>
        <v>2</v>
      </c>
      <c r="P16" s="64">
        <f t="shared" si="3"/>
        <v>0.77474722222222225</v>
      </c>
    </row>
    <row r="17" spans="1:16" x14ac:dyDescent="0.2">
      <c r="A17" s="6">
        <f>'Rates Data'!A17</f>
        <v>41751</v>
      </c>
      <c r="B17" s="5">
        <f>'Rates Data'!B17</f>
        <v>0.248</v>
      </c>
      <c r="C17" s="5">
        <f>'Rates Data'!C17</f>
        <v>0.32900000000000001</v>
      </c>
      <c r="D17" s="5">
        <f>'Rates Data'!D17</f>
        <v>0.42899999999999999</v>
      </c>
      <c r="E17" s="5">
        <f>'Rates Data'!E17</f>
        <v>0.60299999999999998</v>
      </c>
      <c r="F17" s="5">
        <f>'Rates Data'!F17</f>
        <v>0.47099999999999997</v>
      </c>
      <c r="G17" s="5">
        <f>'Rates Data'!G17</f>
        <v>0.59699999999999998</v>
      </c>
      <c r="H17" s="5">
        <f>'Rates Data'!H17</f>
        <v>0.95</v>
      </c>
      <c r="I17" s="5">
        <f>DAYS360(A17,Summary!$G$10)/Summary!$G$6</f>
        <v>4.0083333333333337</v>
      </c>
      <c r="J17" s="5">
        <f t="shared" si="0"/>
        <v>0.59699999999999998</v>
      </c>
      <c r="K17" s="5">
        <f t="shared" si="0"/>
        <v>0.95</v>
      </c>
      <c r="L17" s="4">
        <v>3</v>
      </c>
      <c r="M17" s="4">
        <v>5</v>
      </c>
      <c r="N17" s="7">
        <f t="shared" si="1"/>
        <v>0.35299999999999998</v>
      </c>
      <c r="O17" s="4">
        <f t="shared" si="2"/>
        <v>2</v>
      </c>
      <c r="P17" s="64">
        <f t="shared" si="3"/>
        <v>0.77497083333333339</v>
      </c>
    </row>
    <row r="18" spans="1:16" x14ac:dyDescent="0.2">
      <c r="A18" s="6">
        <f>'Rates Data'!A18</f>
        <v>41752</v>
      </c>
      <c r="B18" s="5">
        <f>'Rates Data'!B18</f>
        <v>0.253</v>
      </c>
      <c r="C18" s="5">
        <f>'Rates Data'!C18</f>
        <v>0.33200000000000002</v>
      </c>
      <c r="D18" s="5">
        <f>'Rates Data'!D18</f>
        <v>0.432</v>
      </c>
      <c r="E18" s="5">
        <f>'Rates Data'!E18</f>
        <v>0.60599999999999998</v>
      </c>
      <c r="F18" s="5">
        <f>'Rates Data'!F18</f>
        <v>0.48</v>
      </c>
      <c r="G18" s="5">
        <f>'Rates Data'!G18</f>
        <v>0.60299999999999998</v>
      </c>
      <c r="H18" s="5">
        <f>'Rates Data'!H18</f>
        <v>0.96299999999999997</v>
      </c>
      <c r="I18" s="5">
        <f>DAYS360(A18,Summary!$G$10)/Summary!$G$6</f>
        <v>4.0055555555555555</v>
      </c>
      <c r="J18" s="5">
        <f t="shared" si="0"/>
        <v>0.60299999999999998</v>
      </c>
      <c r="K18" s="5">
        <f t="shared" si="0"/>
        <v>0.96299999999999997</v>
      </c>
      <c r="L18" s="4">
        <v>3</v>
      </c>
      <c r="M18" s="4">
        <v>5</v>
      </c>
      <c r="N18" s="7">
        <f t="shared" si="1"/>
        <v>0.36</v>
      </c>
      <c r="O18" s="4">
        <f t="shared" si="2"/>
        <v>2</v>
      </c>
      <c r="P18" s="64">
        <f t="shared" si="3"/>
        <v>0.78400000000000003</v>
      </c>
    </row>
    <row r="19" spans="1:16" x14ac:dyDescent="0.2">
      <c r="A19" s="6">
        <f>'Rates Data'!A19</f>
        <v>41753</v>
      </c>
      <c r="B19" s="5">
        <f>'Rates Data'!B19</f>
        <v>0.26100000000000001</v>
      </c>
      <c r="C19" s="5">
        <f>'Rates Data'!C19</f>
        <v>0.33700000000000002</v>
      </c>
      <c r="D19" s="5">
        <f>'Rates Data'!D19</f>
        <v>0.437</v>
      </c>
      <c r="E19" s="5">
        <f>'Rates Data'!E19</f>
        <v>0.61099999999999999</v>
      </c>
      <c r="F19" s="5">
        <f>'Rates Data'!F19</f>
        <v>0.48599999999999999</v>
      </c>
      <c r="G19" s="5">
        <f>'Rates Data'!G19</f>
        <v>0.61399999999999999</v>
      </c>
      <c r="H19" s="5">
        <f>'Rates Data'!H19</f>
        <v>0.97199999999999998</v>
      </c>
      <c r="I19" s="5">
        <f>DAYS360(A19,Summary!$G$10)/Summary!$G$6</f>
        <v>4.0027777777777782</v>
      </c>
      <c r="J19" s="5">
        <f t="shared" si="0"/>
        <v>0.61399999999999999</v>
      </c>
      <c r="K19" s="5">
        <f t="shared" si="0"/>
        <v>0.97199999999999998</v>
      </c>
      <c r="L19" s="4">
        <v>3</v>
      </c>
      <c r="M19" s="4">
        <v>5</v>
      </c>
      <c r="N19" s="7">
        <f t="shared" si="1"/>
        <v>0.35799999999999998</v>
      </c>
      <c r="O19" s="4">
        <f t="shared" si="2"/>
        <v>2</v>
      </c>
      <c r="P19" s="64">
        <f t="shared" si="3"/>
        <v>0.7934972222222223</v>
      </c>
    </row>
    <row r="20" spans="1:16" x14ac:dyDescent="0.2">
      <c r="A20" s="6">
        <f>'Rates Data'!A20</f>
        <v>41754</v>
      </c>
      <c r="B20" s="5">
        <f>'Rates Data'!B20</f>
        <v>0.26900000000000002</v>
      </c>
      <c r="C20" s="5">
        <f>'Rates Data'!C20</f>
        <v>0.34399999999999997</v>
      </c>
      <c r="D20" s="5">
        <f>'Rates Data'!D20</f>
        <v>0.443</v>
      </c>
      <c r="E20" s="5">
        <f>'Rates Data'!E20</f>
        <v>0.61899999999999999</v>
      </c>
      <c r="F20" s="5">
        <f>'Rates Data'!F20</f>
        <v>0.47949999999999998</v>
      </c>
      <c r="G20" s="5">
        <f>'Rates Data'!G20</f>
        <v>0.60309999999999997</v>
      </c>
      <c r="H20" s="5">
        <f>'Rates Data'!H20</f>
        <v>0.95450000000000002</v>
      </c>
      <c r="I20" s="5">
        <f>DAYS360(A20,Summary!$G$10)/Summary!$G$6</f>
        <v>4</v>
      </c>
      <c r="J20" s="5">
        <f t="shared" si="0"/>
        <v>0.60309999999999997</v>
      </c>
      <c r="K20" s="5">
        <f t="shared" si="0"/>
        <v>0.95450000000000002</v>
      </c>
      <c r="L20" s="4">
        <v>3</v>
      </c>
      <c r="M20" s="4">
        <v>5</v>
      </c>
      <c r="N20" s="7">
        <f t="shared" si="1"/>
        <v>0.35140000000000005</v>
      </c>
      <c r="O20" s="4">
        <f t="shared" si="2"/>
        <v>2</v>
      </c>
      <c r="P20" s="64">
        <f t="shared" si="3"/>
        <v>0.77879999999999994</v>
      </c>
    </row>
    <row r="21" spans="1:16" x14ac:dyDescent="0.2">
      <c r="A21" s="6">
        <f>'Rates Data'!A21</f>
        <v>41757</v>
      </c>
      <c r="B21" s="5">
        <f>'Rates Data'!B21</f>
        <v>0.26900000000000002</v>
      </c>
      <c r="C21" s="5">
        <f>'Rates Data'!C21</f>
        <v>0.34499999999999997</v>
      </c>
      <c r="D21" s="5">
        <f>'Rates Data'!D21</f>
        <v>0.44400000000000001</v>
      </c>
      <c r="E21" s="5">
        <f>'Rates Data'!E21</f>
        <v>0.62</v>
      </c>
      <c r="F21" s="5">
        <f>'Rates Data'!F21</f>
        <v>0.48199999999999998</v>
      </c>
      <c r="G21" s="5">
        <f>'Rates Data'!G21</f>
        <v>0.60970000000000002</v>
      </c>
      <c r="H21" s="5">
        <f>'Rates Data'!H21</f>
        <v>0.95840000000000003</v>
      </c>
      <c r="I21" s="5">
        <f>DAYS360(A21,Summary!$G$10)/Summary!$G$6</f>
        <v>3.9916666666666667</v>
      </c>
      <c r="J21" s="5">
        <f t="shared" si="0"/>
        <v>0.60970000000000002</v>
      </c>
      <c r="K21" s="5">
        <f t="shared" si="0"/>
        <v>0.95840000000000003</v>
      </c>
      <c r="L21" s="4">
        <v>3</v>
      </c>
      <c r="M21" s="4">
        <v>5</v>
      </c>
      <c r="N21" s="7">
        <f t="shared" si="1"/>
        <v>0.34870000000000001</v>
      </c>
      <c r="O21" s="4">
        <f t="shared" si="2"/>
        <v>2</v>
      </c>
      <c r="P21" s="64">
        <f t="shared" si="3"/>
        <v>0.78259708333333333</v>
      </c>
    </row>
    <row r="22" spans="1:16" x14ac:dyDescent="0.2">
      <c r="A22" s="6">
        <f>'Rates Data'!A22</f>
        <v>41758</v>
      </c>
      <c r="B22" s="5">
        <f>'Rates Data'!B22</f>
        <v>0.26900000000000002</v>
      </c>
      <c r="C22" s="5">
        <f>'Rates Data'!C22</f>
        <v>0.34699999999999998</v>
      </c>
      <c r="D22" s="5">
        <f>'Rates Data'!D22</f>
        <v>0.44400000000000001</v>
      </c>
      <c r="E22" s="5">
        <f>'Rates Data'!E22</f>
        <v>0.621</v>
      </c>
      <c r="F22" s="5">
        <f>'Rates Data'!F22</f>
        <v>0.45500000000000002</v>
      </c>
      <c r="G22" s="5">
        <f>'Rates Data'!G22</f>
        <v>0.58299999999999996</v>
      </c>
      <c r="H22" s="5">
        <f>'Rates Data'!H22</f>
        <v>0.93700000000000006</v>
      </c>
      <c r="I22" s="5">
        <f>DAYS360(A22,Summary!$G$10)/Summary!$G$6</f>
        <v>3.9888888888888889</v>
      </c>
      <c r="J22" s="5">
        <f t="shared" si="0"/>
        <v>0.58299999999999996</v>
      </c>
      <c r="K22" s="5">
        <f t="shared" si="0"/>
        <v>0.93700000000000006</v>
      </c>
      <c r="L22" s="4">
        <v>3</v>
      </c>
      <c r="M22" s="4">
        <v>5</v>
      </c>
      <c r="N22" s="7">
        <f t="shared" si="1"/>
        <v>0.35400000000000009</v>
      </c>
      <c r="O22" s="4">
        <f t="shared" si="2"/>
        <v>2</v>
      </c>
      <c r="P22" s="64">
        <f t="shared" si="3"/>
        <v>0.75803333333333334</v>
      </c>
    </row>
    <row r="23" spans="1:16" x14ac:dyDescent="0.2">
      <c r="A23" s="6">
        <f>'Rates Data'!A23</f>
        <v>41759</v>
      </c>
      <c r="B23" s="5">
        <f>'Rates Data'!B23</f>
        <v>0.26100000000000001</v>
      </c>
      <c r="C23" s="5">
        <f>'Rates Data'!C23</f>
        <v>0.33900000000000002</v>
      </c>
      <c r="D23" s="5">
        <f>'Rates Data'!D23</f>
        <v>0.438</v>
      </c>
      <c r="E23" s="5">
        <f>'Rates Data'!E23</f>
        <v>0.61399999999999999</v>
      </c>
      <c r="F23" s="5">
        <f>'Rates Data'!F23</f>
        <v>0.44800000000000001</v>
      </c>
      <c r="G23" s="5">
        <f>'Rates Data'!G23</f>
        <v>0.56999999999999995</v>
      </c>
      <c r="H23" s="5">
        <f>'Rates Data'!H23</f>
        <v>0.91559999999999997</v>
      </c>
      <c r="I23" s="5">
        <f>DAYS360(A23,Summary!$G$10)/Summary!$G$6</f>
        <v>3.9861111111111112</v>
      </c>
      <c r="J23" s="5">
        <f t="shared" si="0"/>
        <v>0.56999999999999995</v>
      </c>
      <c r="K23" s="5">
        <f t="shared" si="0"/>
        <v>0.91559999999999997</v>
      </c>
      <c r="L23" s="4">
        <v>3</v>
      </c>
      <c r="M23" s="4">
        <v>5</v>
      </c>
      <c r="N23" s="7">
        <f t="shared" si="1"/>
        <v>0.34560000000000002</v>
      </c>
      <c r="O23" s="4">
        <f t="shared" si="2"/>
        <v>2</v>
      </c>
      <c r="P23" s="64">
        <f t="shared" si="3"/>
        <v>0.74039999999999995</v>
      </c>
    </row>
    <row r="24" spans="1:16" x14ac:dyDescent="0.2">
      <c r="A24" s="6">
        <f>'Rates Data'!A24</f>
        <v>41760</v>
      </c>
      <c r="B24" s="5">
        <f>'Rates Data'!B24</f>
        <v>0</v>
      </c>
      <c r="C24" s="5">
        <f>'Rates Data'!C24</f>
        <v>0</v>
      </c>
      <c r="D24" s="5">
        <f>'Rates Data'!D24</f>
        <v>0</v>
      </c>
      <c r="E24" s="5">
        <f>'Rates Data'!E24</f>
        <v>0</v>
      </c>
      <c r="F24" s="5">
        <f>'Rates Data'!F24</f>
        <v>0.44900000000000001</v>
      </c>
      <c r="G24" s="5">
        <f>'Rates Data'!G24</f>
        <v>0.56999999999999995</v>
      </c>
      <c r="H24" s="5">
        <f>'Rates Data'!H24</f>
        <v>0.91549999999999998</v>
      </c>
      <c r="I24" s="5">
        <f>DAYS360(A24,Summary!$G$10)/Summary!$G$6</f>
        <v>3.9833333333333334</v>
      </c>
      <c r="J24" s="5">
        <f t="shared" si="0"/>
        <v>0.56999999999999995</v>
      </c>
      <c r="K24" s="5">
        <f t="shared" si="0"/>
        <v>0.91549999999999998</v>
      </c>
      <c r="L24" s="4">
        <v>3</v>
      </c>
      <c r="M24" s="4">
        <v>5</v>
      </c>
      <c r="N24" s="7">
        <f t="shared" si="1"/>
        <v>0.34550000000000003</v>
      </c>
      <c r="O24" s="4">
        <f t="shared" si="2"/>
        <v>2</v>
      </c>
      <c r="P24" s="64">
        <f t="shared" si="3"/>
        <v>0.73987083333333326</v>
      </c>
    </row>
    <row r="25" spans="1:16" x14ac:dyDescent="0.2">
      <c r="A25" s="6">
        <f>'Rates Data'!A25</f>
        <v>41761</v>
      </c>
      <c r="B25" s="5">
        <f>'Rates Data'!B25</f>
        <v>0.25800000000000001</v>
      </c>
      <c r="C25" s="5">
        <f>'Rates Data'!C25</f>
        <v>0.33600000000000002</v>
      </c>
      <c r="D25" s="5">
        <f>'Rates Data'!D25</f>
        <v>0.437</v>
      </c>
      <c r="E25" s="5">
        <f>'Rates Data'!E25</f>
        <v>0.61199999999999999</v>
      </c>
      <c r="F25" s="5">
        <f>'Rates Data'!F25</f>
        <v>0.4355</v>
      </c>
      <c r="G25" s="5">
        <f>'Rates Data'!G25</f>
        <v>0.55400000000000005</v>
      </c>
      <c r="H25" s="5">
        <f>'Rates Data'!H25</f>
        <v>0.89759999999999995</v>
      </c>
      <c r="I25" s="5">
        <f>DAYS360(A25,Summary!$G$10)/Summary!$G$6</f>
        <v>3.9805555555555556</v>
      </c>
      <c r="J25" s="5">
        <f t="shared" si="0"/>
        <v>0.55400000000000005</v>
      </c>
      <c r="K25" s="5">
        <f t="shared" si="0"/>
        <v>0.89759999999999995</v>
      </c>
      <c r="L25" s="4">
        <v>3</v>
      </c>
      <c r="M25" s="4">
        <v>5</v>
      </c>
      <c r="N25" s="7">
        <f t="shared" si="1"/>
        <v>0.34359999999999991</v>
      </c>
      <c r="O25" s="4">
        <f t="shared" si="2"/>
        <v>2</v>
      </c>
      <c r="P25" s="64">
        <f t="shared" si="3"/>
        <v>0.72245944444444443</v>
      </c>
    </row>
    <row r="26" spans="1:16" x14ac:dyDescent="0.2">
      <c r="A26" s="6">
        <f>'Rates Data'!A26</f>
        <v>41764</v>
      </c>
      <c r="B26" s="5">
        <f>'Rates Data'!B26</f>
        <v>0.25800000000000001</v>
      </c>
      <c r="C26" s="5">
        <f>'Rates Data'!C26</f>
        <v>0.33600000000000002</v>
      </c>
      <c r="D26" s="5">
        <f>'Rates Data'!D26</f>
        <v>0.437</v>
      </c>
      <c r="E26" s="5">
        <f>'Rates Data'!E26</f>
        <v>0.61299999999999999</v>
      </c>
      <c r="F26" s="5">
        <f>'Rates Data'!F26</f>
        <v>0.44650000000000001</v>
      </c>
      <c r="G26" s="5">
        <f>'Rates Data'!G26</f>
        <v>0.55989999999999995</v>
      </c>
      <c r="H26" s="5">
        <f>'Rates Data'!H26</f>
        <v>0.90700000000000003</v>
      </c>
      <c r="I26" s="5">
        <f>DAYS360(A26,Summary!$G$10)/Summary!$G$6</f>
        <v>3.9722222222222223</v>
      </c>
      <c r="J26" s="5">
        <f t="shared" si="0"/>
        <v>0.55989999999999995</v>
      </c>
      <c r="K26" s="5">
        <f t="shared" si="0"/>
        <v>0.90700000000000003</v>
      </c>
      <c r="L26" s="4">
        <v>3</v>
      </c>
      <c r="M26" s="4">
        <v>5</v>
      </c>
      <c r="N26" s="7">
        <f t="shared" si="1"/>
        <v>0.34710000000000008</v>
      </c>
      <c r="O26" s="4">
        <f t="shared" si="2"/>
        <v>2</v>
      </c>
      <c r="P26" s="64">
        <f t="shared" si="3"/>
        <v>0.72862916666666666</v>
      </c>
    </row>
    <row r="27" spans="1:16" x14ac:dyDescent="0.2">
      <c r="A27" s="6">
        <f>'Rates Data'!A27</f>
        <v>41765</v>
      </c>
      <c r="B27" s="5">
        <f>'Rates Data'!B27</f>
        <v>0.25700000000000001</v>
      </c>
      <c r="C27" s="5">
        <f>'Rates Data'!C27</f>
        <v>0.33700000000000002</v>
      </c>
      <c r="D27" s="5">
        <f>'Rates Data'!D27</f>
        <v>0.438</v>
      </c>
      <c r="E27" s="5">
        <f>'Rates Data'!E27</f>
        <v>0.61299999999999999</v>
      </c>
      <c r="F27" s="5">
        <f>'Rates Data'!F27</f>
        <v>0.45900000000000002</v>
      </c>
      <c r="G27" s="5">
        <f>'Rates Data'!G27</f>
        <v>0.57899999999999996</v>
      </c>
      <c r="H27" s="5">
        <f>'Rates Data'!H27</f>
        <v>0.92449999999999999</v>
      </c>
      <c r="I27" s="5">
        <f>DAYS360(A27,Summary!$G$10)/Summary!$G$6</f>
        <v>3.9694444444444446</v>
      </c>
      <c r="J27" s="5">
        <f t="shared" si="0"/>
        <v>0.57899999999999996</v>
      </c>
      <c r="K27" s="5">
        <f t="shared" si="0"/>
        <v>0.92449999999999999</v>
      </c>
      <c r="L27" s="4">
        <v>3</v>
      </c>
      <c r="M27" s="4">
        <v>5</v>
      </c>
      <c r="N27" s="7">
        <f t="shared" si="1"/>
        <v>0.34550000000000003</v>
      </c>
      <c r="O27" s="4">
        <f t="shared" si="2"/>
        <v>2</v>
      </c>
      <c r="P27" s="64">
        <f t="shared" si="3"/>
        <v>0.74647152777777781</v>
      </c>
    </row>
    <row r="28" spans="1:16" x14ac:dyDescent="0.2">
      <c r="A28" s="6">
        <f>'Rates Data'!A28</f>
        <v>41766</v>
      </c>
      <c r="B28" s="5">
        <f>'Rates Data'!B28</f>
        <v>0.26200000000000001</v>
      </c>
      <c r="C28" s="5">
        <f>'Rates Data'!C28</f>
        <v>0.33800000000000002</v>
      </c>
      <c r="D28" s="5">
        <f>'Rates Data'!D28</f>
        <v>0.437</v>
      </c>
      <c r="E28" s="5">
        <f>'Rates Data'!E28</f>
        <v>0.61399999999999999</v>
      </c>
      <c r="F28" s="5">
        <f>'Rates Data'!F28</f>
        <v>0.46100000000000002</v>
      </c>
      <c r="G28" s="5">
        <f>'Rates Data'!G28</f>
        <v>0.58599999999999997</v>
      </c>
      <c r="H28" s="5">
        <f>'Rates Data'!H28</f>
        <v>0.93579999999999997</v>
      </c>
      <c r="I28" s="5">
        <f>DAYS360(A28,Summary!$G$10)/Summary!$G$6</f>
        <v>3.9666666666666668</v>
      </c>
      <c r="J28" s="5">
        <f t="shared" si="0"/>
        <v>0.58599999999999997</v>
      </c>
      <c r="K28" s="5">
        <f t="shared" si="0"/>
        <v>0.93579999999999997</v>
      </c>
      <c r="L28" s="4">
        <v>3</v>
      </c>
      <c r="M28" s="4">
        <v>5</v>
      </c>
      <c r="N28" s="7">
        <f t="shared" si="1"/>
        <v>0.3498</v>
      </c>
      <c r="O28" s="4">
        <f t="shared" si="2"/>
        <v>2</v>
      </c>
      <c r="P28" s="64">
        <f t="shared" si="3"/>
        <v>0.75507000000000002</v>
      </c>
    </row>
    <row r="29" spans="1:16" x14ac:dyDescent="0.2">
      <c r="A29" s="6">
        <f>'Rates Data'!A29</f>
        <v>41767</v>
      </c>
      <c r="B29" s="5">
        <f>'Rates Data'!B29</f>
        <v>0.26200000000000001</v>
      </c>
      <c r="C29" s="5">
        <f>'Rates Data'!C29</f>
        <v>0.33800000000000002</v>
      </c>
      <c r="D29" s="5">
        <f>'Rates Data'!D29</f>
        <v>0.438</v>
      </c>
      <c r="E29" s="5">
        <f>'Rates Data'!E29</f>
        <v>0.61699999999999999</v>
      </c>
      <c r="F29" s="5">
        <f>'Rates Data'!F29</f>
        <v>0.432</v>
      </c>
      <c r="G29" s="5">
        <f>'Rates Data'!G29</f>
        <v>0.54149999999999998</v>
      </c>
      <c r="H29" s="5">
        <f>'Rates Data'!H29</f>
        <v>0.89100000000000001</v>
      </c>
      <c r="I29" s="5">
        <f>DAYS360(A29,Summary!$G$10)/Summary!$G$6</f>
        <v>3.963888888888889</v>
      </c>
      <c r="J29" s="5">
        <f t="shared" si="0"/>
        <v>0.54149999999999998</v>
      </c>
      <c r="K29" s="5">
        <f t="shared" si="0"/>
        <v>0.89100000000000001</v>
      </c>
      <c r="L29" s="4">
        <v>3</v>
      </c>
      <c r="M29" s="4">
        <v>5</v>
      </c>
      <c r="N29" s="7">
        <f t="shared" si="1"/>
        <v>0.34950000000000003</v>
      </c>
      <c r="O29" s="4">
        <f t="shared" si="2"/>
        <v>2</v>
      </c>
      <c r="P29" s="64">
        <f t="shared" si="3"/>
        <v>0.70993958333333329</v>
      </c>
    </row>
    <row r="30" spans="1:16" x14ac:dyDescent="0.2">
      <c r="A30" s="6">
        <f>'Rates Data'!A30</f>
        <v>41768</v>
      </c>
      <c r="B30" s="5">
        <f>'Rates Data'!B30</f>
        <v>0.26600000000000001</v>
      </c>
      <c r="C30" s="5">
        <f>'Rates Data'!C30</f>
        <v>0.33600000000000002</v>
      </c>
      <c r="D30" s="5">
        <f>'Rates Data'!D30</f>
        <v>0.43099999999999999</v>
      </c>
      <c r="E30" s="5">
        <f>'Rates Data'!E30</f>
        <v>0.60599999999999998</v>
      </c>
      <c r="F30" s="5">
        <f>'Rates Data'!F30</f>
        <v>0.4395</v>
      </c>
      <c r="G30" s="5">
        <f>'Rates Data'!G30</f>
        <v>0.54700000000000004</v>
      </c>
      <c r="H30" s="5">
        <f>'Rates Data'!H30</f>
        <v>0.89</v>
      </c>
      <c r="I30" s="5">
        <f>DAYS360(A30,Summary!$G$10)/Summary!$G$6</f>
        <v>3.9611111111111112</v>
      </c>
      <c r="J30" s="5">
        <f t="shared" si="0"/>
        <v>0.54700000000000004</v>
      </c>
      <c r="K30" s="5">
        <f t="shared" si="0"/>
        <v>0.89</v>
      </c>
      <c r="L30" s="4">
        <v>3</v>
      </c>
      <c r="M30" s="4">
        <v>5</v>
      </c>
      <c r="N30" s="7">
        <f t="shared" si="1"/>
        <v>0.34299999999999997</v>
      </c>
      <c r="O30" s="4">
        <f t="shared" si="2"/>
        <v>2</v>
      </c>
      <c r="P30" s="64">
        <f t="shared" si="3"/>
        <v>0.71183055555555563</v>
      </c>
    </row>
    <row r="31" spans="1:16" x14ac:dyDescent="0.2">
      <c r="A31" s="6">
        <f>'Rates Data'!A31</f>
        <v>41771</v>
      </c>
      <c r="B31" s="5">
        <f>'Rates Data'!B31</f>
        <v>0.26700000000000002</v>
      </c>
      <c r="C31" s="5">
        <f>'Rates Data'!C31</f>
        <v>0.33500000000000002</v>
      </c>
      <c r="D31" s="5">
        <f>'Rates Data'!D31</f>
        <v>0.43</v>
      </c>
      <c r="E31" s="5">
        <f>'Rates Data'!E31</f>
        <v>0.60699999999999998</v>
      </c>
      <c r="F31" s="5">
        <f>'Rates Data'!F31</f>
        <v>0.436</v>
      </c>
      <c r="G31" s="5">
        <f>'Rates Data'!G31</f>
        <v>0.54520000000000002</v>
      </c>
      <c r="H31" s="5">
        <f>'Rates Data'!H31</f>
        <v>0.88590000000000002</v>
      </c>
      <c r="I31" s="5">
        <f>DAYS360(A31,Summary!$G$10)/Summary!$G$6</f>
        <v>3.9527777777777779</v>
      </c>
      <c r="J31" s="5">
        <f t="shared" si="0"/>
        <v>0.54520000000000002</v>
      </c>
      <c r="K31" s="5">
        <f t="shared" si="0"/>
        <v>0.88590000000000002</v>
      </c>
      <c r="L31" s="4">
        <v>3</v>
      </c>
      <c r="M31" s="4">
        <v>5</v>
      </c>
      <c r="N31" s="7">
        <f t="shared" si="1"/>
        <v>0.3407</v>
      </c>
      <c r="O31" s="4">
        <f t="shared" si="2"/>
        <v>2</v>
      </c>
      <c r="P31" s="64">
        <f t="shared" si="3"/>
        <v>0.70750569444444444</v>
      </c>
    </row>
    <row r="32" spans="1:16" x14ac:dyDescent="0.2">
      <c r="A32" s="6">
        <f>'Rates Data'!A32</f>
        <v>41772</v>
      </c>
      <c r="B32" s="5">
        <f>'Rates Data'!B32</f>
        <v>0.26800000000000002</v>
      </c>
      <c r="C32" s="5">
        <f>'Rates Data'!C32</f>
        <v>0.33500000000000002</v>
      </c>
      <c r="D32" s="5">
        <f>'Rates Data'!D32</f>
        <v>0.42899999999999999</v>
      </c>
      <c r="E32" s="5">
        <f>'Rates Data'!E32</f>
        <v>0.60499999999999998</v>
      </c>
      <c r="F32" s="5">
        <f>'Rates Data'!F32</f>
        <v>0.41499999999999998</v>
      </c>
      <c r="G32" s="5">
        <f>'Rates Data'!G32</f>
        <v>0.50860000000000005</v>
      </c>
      <c r="H32" s="5">
        <f>'Rates Data'!H32</f>
        <v>0.8357</v>
      </c>
      <c r="I32" s="5">
        <f>DAYS360(A32,Summary!$G$10)/Summary!$G$6</f>
        <v>3.95</v>
      </c>
      <c r="J32" s="5">
        <f t="shared" si="0"/>
        <v>0.50860000000000005</v>
      </c>
      <c r="K32" s="5">
        <f t="shared" si="0"/>
        <v>0.8357</v>
      </c>
      <c r="L32" s="4">
        <v>3</v>
      </c>
      <c r="M32" s="4">
        <v>5</v>
      </c>
      <c r="N32" s="7">
        <f t="shared" si="1"/>
        <v>0.32709999999999995</v>
      </c>
      <c r="O32" s="4">
        <f t="shared" si="2"/>
        <v>2</v>
      </c>
      <c r="P32" s="64">
        <f t="shared" si="3"/>
        <v>0.66397250000000008</v>
      </c>
    </row>
    <row r="33" spans="1:16" x14ac:dyDescent="0.2">
      <c r="A33" s="6">
        <f>'Rates Data'!A33</f>
        <v>41773</v>
      </c>
      <c r="B33" s="5">
        <f>'Rates Data'!B33</f>
        <v>0.26300000000000001</v>
      </c>
      <c r="C33" s="5">
        <f>'Rates Data'!C33</f>
        <v>0.32800000000000001</v>
      </c>
      <c r="D33" s="5">
        <f>'Rates Data'!D33</f>
        <v>0.42099999999999999</v>
      </c>
      <c r="E33" s="5">
        <f>'Rates Data'!E33</f>
        <v>0.59599999999999997</v>
      </c>
      <c r="F33" s="5">
        <f>'Rates Data'!F33</f>
        <v>0.39900000000000002</v>
      </c>
      <c r="G33" s="5">
        <f>'Rates Data'!G33</f>
        <v>0.48299999999999998</v>
      </c>
      <c r="H33" s="5">
        <f>'Rates Data'!H33</f>
        <v>0.78759999999999997</v>
      </c>
      <c r="I33" s="5">
        <f>DAYS360(A33,Summary!$G$10)/Summary!$G$6</f>
        <v>3.9472222222222224</v>
      </c>
      <c r="J33" s="5">
        <f t="shared" si="0"/>
        <v>0.48299999999999998</v>
      </c>
      <c r="K33" s="5">
        <f t="shared" si="0"/>
        <v>0.78759999999999997</v>
      </c>
      <c r="L33" s="4">
        <v>3</v>
      </c>
      <c r="M33" s="4">
        <v>5</v>
      </c>
      <c r="N33" s="7">
        <f t="shared" si="1"/>
        <v>0.30459999999999998</v>
      </c>
      <c r="O33" s="4">
        <f t="shared" si="2"/>
        <v>2</v>
      </c>
      <c r="P33" s="64">
        <f t="shared" si="3"/>
        <v>0.6272619444444445</v>
      </c>
    </row>
    <row r="34" spans="1:16" x14ac:dyDescent="0.2">
      <c r="A34" s="6">
        <f>'Rates Data'!A34</f>
        <v>41774</v>
      </c>
      <c r="B34" s="5">
        <f>'Rates Data'!B34</f>
        <v>0.25900000000000001</v>
      </c>
      <c r="C34" s="5">
        <f>'Rates Data'!C34</f>
        <v>0.32100000000000001</v>
      </c>
      <c r="D34" s="5">
        <f>'Rates Data'!D34</f>
        <v>0.41299999999999998</v>
      </c>
      <c r="E34" s="5">
        <f>'Rates Data'!E34</f>
        <v>0.58699999999999997</v>
      </c>
      <c r="F34" s="5">
        <f>'Rates Data'!F34</f>
        <v>0.38750000000000001</v>
      </c>
      <c r="G34" s="5">
        <f>'Rates Data'!G34</f>
        <v>0.45889999999999997</v>
      </c>
      <c r="H34" s="5">
        <f>'Rates Data'!H34</f>
        <v>0.75349999999999995</v>
      </c>
      <c r="I34" s="5">
        <f>DAYS360(A34,Summary!$G$10)/Summary!$G$6</f>
        <v>3.9444444444444446</v>
      </c>
      <c r="J34" s="5">
        <f t="shared" si="0"/>
        <v>0.45889999999999997</v>
      </c>
      <c r="K34" s="5">
        <f t="shared" si="0"/>
        <v>0.75349999999999995</v>
      </c>
      <c r="L34" s="4">
        <v>3</v>
      </c>
      <c r="M34" s="4">
        <v>5</v>
      </c>
      <c r="N34" s="7">
        <f t="shared" si="1"/>
        <v>0.29459999999999997</v>
      </c>
      <c r="O34" s="4">
        <f t="shared" si="2"/>
        <v>2</v>
      </c>
      <c r="P34" s="64">
        <f t="shared" si="3"/>
        <v>0.59801666666666664</v>
      </c>
    </row>
    <row r="35" spans="1:16" x14ac:dyDescent="0.2">
      <c r="A35" s="6">
        <f>'Rates Data'!A35</f>
        <v>41775</v>
      </c>
      <c r="B35" s="5">
        <f>'Rates Data'!B35</f>
        <v>0.25700000000000001</v>
      </c>
      <c r="C35" s="5">
        <f>'Rates Data'!C35</f>
        <v>0.318</v>
      </c>
      <c r="D35" s="5">
        <f>'Rates Data'!D35</f>
        <v>0.41</v>
      </c>
      <c r="E35" s="5">
        <f>'Rates Data'!E35</f>
        <v>0.58599999999999997</v>
      </c>
      <c r="F35" s="5">
        <f>'Rates Data'!F35</f>
        <v>0.39</v>
      </c>
      <c r="G35" s="5">
        <f>'Rates Data'!G35</f>
        <v>0.47749999999999998</v>
      </c>
      <c r="H35" s="5">
        <f>'Rates Data'!H35</f>
        <v>0.77700000000000002</v>
      </c>
      <c r="I35" s="5">
        <f>DAYS360(A35,Summary!$G$10)/Summary!$G$6</f>
        <v>3.9416666666666669</v>
      </c>
      <c r="J35" s="5">
        <f t="shared" si="0"/>
        <v>0.47749999999999998</v>
      </c>
      <c r="K35" s="5">
        <f t="shared" si="0"/>
        <v>0.77700000000000002</v>
      </c>
      <c r="L35" s="4">
        <v>3</v>
      </c>
      <c r="M35" s="4">
        <v>5</v>
      </c>
      <c r="N35" s="7">
        <f t="shared" si="1"/>
        <v>0.29950000000000004</v>
      </c>
      <c r="O35" s="4">
        <f t="shared" si="2"/>
        <v>2</v>
      </c>
      <c r="P35" s="64">
        <f t="shared" si="3"/>
        <v>0.61851458333333342</v>
      </c>
    </row>
    <row r="36" spans="1:16" x14ac:dyDescent="0.2">
      <c r="A36" s="6">
        <f>'Rates Data'!A36</f>
        <v>41778</v>
      </c>
      <c r="B36" s="5">
        <f>'Rates Data'!B36</f>
        <v>0.25700000000000001</v>
      </c>
      <c r="C36" s="5">
        <f>'Rates Data'!C36</f>
        <v>0.318</v>
      </c>
      <c r="D36" s="5">
        <f>'Rates Data'!D36</f>
        <v>0.40899999999999997</v>
      </c>
      <c r="E36" s="5">
        <f>'Rates Data'!E36</f>
        <v>0.58599999999999997</v>
      </c>
      <c r="F36" s="5">
        <f>'Rates Data'!F36</f>
        <v>0.39750000000000002</v>
      </c>
      <c r="G36" s="5">
        <f>'Rates Data'!G36</f>
        <v>0.48630000000000001</v>
      </c>
      <c r="H36" s="5">
        <f>'Rates Data'!H36</f>
        <v>0.80310000000000004</v>
      </c>
      <c r="I36" s="5">
        <f>DAYS360(A36,Summary!$G$10)/Summary!$G$6</f>
        <v>3.9333333333333331</v>
      </c>
      <c r="J36" s="5">
        <f t="shared" si="0"/>
        <v>0.48630000000000001</v>
      </c>
      <c r="K36" s="5">
        <f t="shared" si="0"/>
        <v>0.80310000000000004</v>
      </c>
      <c r="L36" s="4">
        <v>3</v>
      </c>
      <c r="M36" s="4">
        <v>5</v>
      </c>
      <c r="N36" s="7">
        <f t="shared" si="1"/>
        <v>0.31680000000000003</v>
      </c>
      <c r="O36" s="4">
        <f t="shared" si="2"/>
        <v>2</v>
      </c>
      <c r="P36" s="64">
        <f t="shared" si="3"/>
        <v>0.63413999999999993</v>
      </c>
    </row>
    <row r="37" spans="1:16" x14ac:dyDescent="0.2">
      <c r="A37" s="6">
        <f>'Rates Data'!A37</f>
        <v>41779</v>
      </c>
      <c r="B37" s="5">
        <f>'Rates Data'!B37</f>
        <v>0.25600000000000001</v>
      </c>
      <c r="C37" s="5">
        <f>'Rates Data'!C37</f>
        <v>0.318</v>
      </c>
      <c r="D37" s="5">
        <f>'Rates Data'!D37</f>
        <v>0.40699999999999997</v>
      </c>
      <c r="E37" s="5">
        <f>'Rates Data'!E37</f>
        <v>0.58499999999999996</v>
      </c>
      <c r="F37" s="5">
        <f>'Rates Data'!F37</f>
        <v>0.38700000000000001</v>
      </c>
      <c r="G37" s="5">
        <f>'Rates Data'!G37</f>
        <v>0.48</v>
      </c>
      <c r="H37" s="5">
        <f>'Rates Data'!H37</f>
        <v>0.79200000000000004</v>
      </c>
      <c r="I37" s="5">
        <f>DAYS360(A37,Summary!$G$10)/Summary!$G$6</f>
        <v>3.9305555555555554</v>
      </c>
      <c r="J37" s="5">
        <f t="shared" si="0"/>
        <v>0.48</v>
      </c>
      <c r="K37" s="5">
        <f t="shared" si="0"/>
        <v>0.79200000000000004</v>
      </c>
      <c r="L37" s="4">
        <v>3</v>
      </c>
      <c r="M37" s="4">
        <v>5</v>
      </c>
      <c r="N37" s="7">
        <f t="shared" si="1"/>
        <v>0.31200000000000006</v>
      </c>
      <c r="O37" s="4">
        <f t="shared" si="2"/>
        <v>2</v>
      </c>
      <c r="P37" s="64">
        <f t="shared" si="3"/>
        <v>0.62516666666666665</v>
      </c>
    </row>
    <row r="38" spans="1:16" x14ac:dyDescent="0.2">
      <c r="A38" s="6">
        <f>'Rates Data'!A38</f>
        <v>41780</v>
      </c>
      <c r="B38" s="5">
        <f>'Rates Data'!B38</f>
        <v>0.25900000000000001</v>
      </c>
      <c r="C38" s="5">
        <f>'Rates Data'!C38</f>
        <v>0.31900000000000001</v>
      </c>
      <c r="D38" s="5">
        <f>'Rates Data'!D38</f>
        <v>0.40699999999999997</v>
      </c>
      <c r="E38" s="5">
        <f>'Rates Data'!E38</f>
        <v>0.58299999999999996</v>
      </c>
      <c r="F38" s="5">
        <f>'Rates Data'!F38</f>
        <v>0.38950000000000001</v>
      </c>
      <c r="G38" s="5">
        <f>'Rates Data'!G38</f>
        <v>0.48699999999999999</v>
      </c>
      <c r="H38" s="5">
        <f>'Rates Data'!H38</f>
        <v>0.81440000000000001</v>
      </c>
      <c r="I38" s="5">
        <f>DAYS360(A38,Summary!$G$10)/Summary!$G$6</f>
        <v>3.9277777777777776</v>
      </c>
      <c r="J38" s="5">
        <f t="shared" si="0"/>
        <v>0.48699999999999999</v>
      </c>
      <c r="K38" s="5">
        <f t="shared" si="0"/>
        <v>0.81440000000000001</v>
      </c>
      <c r="L38" s="4">
        <v>3</v>
      </c>
      <c r="M38" s="4">
        <v>5</v>
      </c>
      <c r="N38" s="7">
        <f t="shared" si="1"/>
        <v>0.32740000000000002</v>
      </c>
      <c r="O38" s="4">
        <f t="shared" si="2"/>
        <v>2</v>
      </c>
      <c r="P38" s="64">
        <f t="shared" si="3"/>
        <v>0.63887722222222221</v>
      </c>
    </row>
    <row r="39" spans="1:16" x14ac:dyDescent="0.2">
      <c r="A39" s="6">
        <f>'Rates Data'!A39</f>
        <v>41781</v>
      </c>
      <c r="B39" s="5">
        <f>'Rates Data'!B39</f>
        <v>0.26200000000000001</v>
      </c>
      <c r="C39" s="5">
        <f>'Rates Data'!C39</f>
        <v>0.318</v>
      </c>
      <c r="D39" s="5">
        <f>'Rates Data'!D39</f>
        <v>0.40699999999999997</v>
      </c>
      <c r="E39" s="5">
        <f>'Rates Data'!E39</f>
        <v>0.58299999999999996</v>
      </c>
      <c r="F39" s="5">
        <f>'Rates Data'!F39</f>
        <v>0.38300000000000001</v>
      </c>
      <c r="G39" s="5">
        <f>'Rates Data'!G39</f>
        <v>0.47799999999999998</v>
      </c>
      <c r="H39" s="5">
        <f>'Rates Data'!H39</f>
        <v>0.79720000000000002</v>
      </c>
      <c r="I39" s="5">
        <f>DAYS360(A39,Summary!$G$10)/Summary!$G$6</f>
        <v>3.9249999999999998</v>
      </c>
      <c r="J39" s="5">
        <f t="shared" si="0"/>
        <v>0.47799999999999998</v>
      </c>
      <c r="K39" s="5">
        <f t="shared" si="0"/>
        <v>0.79720000000000002</v>
      </c>
      <c r="L39" s="4">
        <v>3</v>
      </c>
      <c r="M39" s="4">
        <v>5</v>
      </c>
      <c r="N39" s="7">
        <f t="shared" si="1"/>
        <v>0.31920000000000004</v>
      </c>
      <c r="O39" s="4">
        <f t="shared" si="2"/>
        <v>2</v>
      </c>
      <c r="P39" s="64">
        <f t="shared" si="3"/>
        <v>0.62562999999999991</v>
      </c>
    </row>
    <row r="40" spans="1:16" x14ac:dyDescent="0.2">
      <c r="A40" s="6">
        <f>'Rates Data'!A40</f>
        <v>41782</v>
      </c>
      <c r="B40" s="5">
        <f>'Rates Data'!B40</f>
        <v>0.26100000000000001</v>
      </c>
      <c r="C40" s="5">
        <f>'Rates Data'!C40</f>
        <v>0.317</v>
      </c>
      <c r="D40" s="5">
        <f>'Rates Data'!D40</f>
        <v>0.40600000000000003</v>
      </c>
      <c r="E40" s="5">
        <f>'Rates Data'!E40</f>
        <v>0.57799999999999996</v>
      </c>
      <c r="F40" s="5">
        <f>'Rates Data'!F40</f>
        <v>0.376</v>
      </c>
      <c r="G40" s="5">
        <f>'Rates Data'!G40</f>
        <v>0.47410000000000002</v>
      </c>
      <c r="H40" s="5">
        <f>'Rates Data'!H40</f>
        <v>0.79890000000000005</v>
      </c>
      <c r="I40" s="5">
        <f>DAYS360(A40,Summary!$G$10)/Summary!$G$6</f>
        <v>3.9222222222222221</v>
      </c>
      <c r="J40" s="5">
        <f t="shared" si="0"/>
        <v>0.47410000000000002</v>
      </c>
      <c r="K40" s="5">
        <f t="shared" si="0"/>
        <v>0.79890000000000005</v>
      </c>
      <c r="L40" s="4">
        <v>3</v>
      </c>
      <c r="M40" s="4">
        <v>5</v>
      </c>
      <c r="N40" s="7">
        <f t="shared" si="1"/>
        <v>0.32480000000000003</v>
      </c>
      <c r="O40" s="4">
        <f t="shared" si="2"/>
        <v>2</v>
      </c>
      <c r="P40" s="64">
        <f t="shared" si="3"/>
        <v>0.62386888888888892</v>
      </c>
    </row>
    <row r="41" spans="1:16" x14ac:dyDescent="0.2">
      <c r="A41" s="6">
        <f>'Rates Data'!A41</f>
        <v>41785</v>
      </c>
      <c r="B41" s="5">
        <f>'Rates Data'!B41</f>
        <v>0.25800000000000001</v>
      </c>
      <c r="C41" s="5">
        <f>'Rates Data'!C41</f>
        <v>0.317</v>
      </c>
      <c r="D41" s="5">
        <f>'Rates Data'!D41</f>
        <v>0.40400000000000003</v>
      </c>
      <c r="E41" s="5">
        <f>'Rates Data'!E41</f>
        <v>0.57599999999999996</v>
      </c>
      <c r="F41" s="5">
        <f>'Rates Data'!F41</f>
        <v>0.36299999999999999</v>
      </c>
      <c r="G41" s="5">
        <f>'Rates Data'!G41</f>
        <v>0.46</v>
      </c>
      <c r="H41" s="5">
        <f>'Rates Data'!H41</f>
        <v>0.79300000000000004</v>
      </c>
      <c r="I41" s="5">
        <f>DAYS360(A41,Summary!$G$10)/Summary!$G$6</f>
        <v>3.9138888888888888</v>
      </c>
      <c r="J41" s="5">
        <f t="shared" si="0"/>
        <v>0.46</v>
      </c>
      <c r="K41" s="5">
        <f t="shared" si="0"/>
        <v>0.79300000000000004</v>
      </c>
      <c r="L41" s="4">
        <v>3</v>
      </c>
      <c r="M41" s="4">
        <v>5</v>
      </c>
      <c r="N41" s="7">
        <f t="shared" si="1"/>
        <v>0.33300000000000002</v>
      </c>
      <c r="O41" s="4">
        <f t="shared" si="2"/>
        <v>2</v>
      </c>
      <c r="P41" s="64">
        <f t="shared" si="3"/>
        <v>0.61216249999999994</v>
      </c>
    </row>
    <row r="42" spans="1:16" x14ac:dyDescent="0.2">
      <c r="A42" s="6">
        <f>'Rates Data'!A42</f>
        <v>41786</v>
      </c>
      <c r="B42" s="5">
        <f>'Rates Data'!B42</f>
        <v>0.25700000000000001</v>
      </c>
      <c r="C42" s="5">
        <f>'Rates Data'!C42</f>
        <v>0.316</v>
      </c>
      <c r="D42" s="5">
        <f>'Rates Data'!D42</f>
        <v>0.4</v>
      </c>
      <c r="E42" s="5">
        <f>'Rates Data'!E42</f>
        <v>0.57299999999999995</v>
      </c>
      <c r="F42" s="5">
        <f>'Rates Data'!F42</f>
        <v>0.36799999999999999</v>
      </c>
      <c r="G42" s="5">
        <f>'Rates Data'!G42</f>
        <v>0.45200000000000001</v>
      </c>
      <c r="H42" s="5">
        <f>'Rates Data'!H42</f>
        <v>0.76290000000000002</v>
      </c>
      <c r="I42" s="5">
        <f>DAYS360(A42,Summary!$G$10)/Summary!$G$6</f>
        <v>3.911111111111111</v>
      </c>
      <c r="J42" s="5">
        <f t="shared" si="0"/>
        <v>0.45200000000000001</v>
      </c>
      <c r="K42" s="5">
        <f t="shared" si="0"/>
        <v>0.76290000000000002</v>
      </c>
      <c r="L42" s="4">
        <v>3</v>
      </c>
      <c r="M42" s="4">
        <v>5</v>
      </c>
      <c r="N42" s="7">
        <f t="shared" si="1"/>
        <v>0.31090000000000001</v>
      </c>
      <c r="O42" s="4">
        <f t="shared" si="2"/>
        <v>2</v>
      </c>
      <c r="P42" s="64">
        <f t="shared" si="3"/>
        <v>0.59363222222222223</v>
      </c>
    </row>
    <row r="43" spans="1:16" x14ac:dyDescent="0.2">
      <c r="A43" s="6">
        <f>'Rates Data'!A43</f>
        <v>41787</v>
      </c>
      <c r="B43" s="5">
        <f>'Rates Data'!B43</f>
        <v>0.255</v>
      </c>
      <c r="C43" s="5">
        <f>'Rates Data'!C43</f>
        <v>0.314</v>
      </c>
      <c r="D43" s="5">
        <f>'Rates Data'!D43</f>
        <v>0.39900000000000002</v>
      </c>
      <c r="E43" s="5">
        <f>'Rates Data'!E43</f>
        <v>0.57399999999999995</v>
      </c>
      <c r="F43" s="5">
        <f>'Rates Data'!F43</f>
        <v>0.36399999999999999</v>
      </c>
      <c r="G43" s="5">
        <f>'Rates Data'!G43</f>
        <v>0.44450000000000001</v>
      </c>
      <c r="H43" s="5">
        <f>'Rates Data'!H43</f>
        <v>0.73839999999999995</v>
      </c>
      <c r="I43" s="5">
        <f>DAYS360(A43,Summary!$G$10)/Summary!$G$6</f>
        <v>3.9083333333333332</v>
      </c>
      <c r="J43" s="5">
        <f t="shared" si="0"/>
        <v>0.44450000000000001</v>
      </c>
      <c r="K43" s="5">
        <f t="shared" si="0"/>
        <v>0.73839999999999995</v>
      </c>
      <c r="L43" s="4">
        <v>3</v>
      </c>
      <c r="M43" s="4">
        <v>5</v>
      </c>
      <c r="N43" s="7">
        <f t="shared" si="1"/>
        <v>0.29389999999999994</v>
      </c>
      <c r="O43" s="4">
        <f t="shared" si="2"/>
        <v>2</v>
      </c>
      <c r="P43" s="64">
        <f t="shared" si="3"/>
        <v>0.57797958333333332</v>
      </c>
    </row>
    <row r="44" spans="1:16" x14ac:dyDescent="0.2">
      <c r="A44" s="6">
        <f>'Rates Data'!A44</f>
        <v>41788</v>
      </c>
      <c r="B44" s="5">
        <f>'Rates Data'!B44</f>
        <v>0.251</v>
      </c>
      <c r="C44" s="5">
        <f>'Rates Data'!C44</f>
        <v>0.31</v>
      </c>
      <c r="D44" s="5">
        <f>'Rates Data'!D44</f>
        <v>0.39700000000000002</v>
      </c>
      <c r="E44" s="5">
        <f>'Rates Data'!E44</f>
        <v>0.57199999999999995</v>
      </c>
      <c r="F44" s="5">
        <f>'Rates Data'!F44</f>
        <v>0.36699999999999999</v>
      </c>
      <c r="G44" s="5">
        <f>'Rates Data'!G44</f>
        <v>0.45450000000000002</v>
      </c>
      <c r="H44" s="5">
        <f>'Rates Data'!H44</f>
        <v>0.753</v>
      </c>
      <c r="I44" s="5">
        <f>DAYS360(A44,Summary!$G$10)/Summary!$G$6</f>
        <v>3.9055555555555554</v>
      </c>
      <c r="J44" s="5">
        <f t="shared" si="0"/>
        <v>0.45450000000000002</v>
      </c>
      <c r="K44" s="5">
        <f t="shared" si="0"/>
        <v>0.753</v>
      </c>
      <c r="L44" s="4">
        <v>3</v>
      </c>
      <c r="M44" s="4">
        <v>5</v>
      </c>
      <c r="N44" s="7">
        <f t="shared" si="1"/>
        <v>0.29849999999999999</v>
      </c>
      <c r="O44" s="4">
        <f t="shared" si="2"/>
        <v>2</v>
      </c>
      <c r="P44" s="64">
        <f t="shared" si="3"/>
        <v>0.5896541666666667</v>
      </c>
    </row>
    <row r="45" spans="1:16" x14ac:dyDescent="0.2">
      <c r="A45" s="6">
        <f>'Rates Data'!A45</f>
        <v>41789</v>
      </c>
      <c r="B45" s="5">
        <f>'Rates Data'!B45</f>
        <v>0.251</v>
      </c>
      <c r="C45" s="5">
        <f>'Rates Data'!C45</f>
        <v>0.311</v>
      </c>
      <c r="D45" s="5">
        <f>'Rates Data'!D45</f>
        <v>0.39700000000000002</v>
      </c>
      <c r="E45" s="5">
        <f>'Rates Data'!E45</f>
        <v>0.57199999999999995</v>
      </c>
      <c r="F45" s="5">
        <f>'Rates Data'!F45</f>
        <v>0.37</v>
      </c>
      <c r="G45" s="5">
        <f>'Rates Data'!G45</f>
        <v>0.45800000000000002</v>
      </c>
      <c r="H45" s="5">
        <f>'Rates Data'!H45</f>
        <v>0.76200000000000001</v>
      </c>
      <c r="I45" s="5">
        <f>DAYS360(A45,Summary!$G$10)/Summary!$G$6</f>
        <v>3.9027777777777777</v>
      </c>
      <c r="J45" s="5">
        <f t="shared" si="0"/>
        <v>0.45800000000000002</v>
      </c>
      <c r="K45" s="5">
        <f t="shared" si="0"/>
        <v>0.76200000000000001</v>
      </c>
      <c r="L45" s="4">
        <v>3</v>
      </c>
      <c r="M45" s="4">
        <v>5</v>
      </c>
      <c r="N45" s="7">
        <f t="shared" si="1"/>
        <v>0.30399999999999999</v>
      </c>
      <c r="O45" s="4">
        <f t="shared" si="2"/>
        <v>2</v>
      </c>
      <c r="P45" s="64">
        <f t="shared" si="3"/>
        <v>0.59522222222222221</v>
      </c>
    </row>
    <row r="46" spans="1:16" x14ac:dyDescent="0.2">
      <c r="A46" s="6">
        <f>'Rates Data'!A46</f>
        <v>41792</v>
      </c>
      <c r="B46" s="5">
        <f>'Rates Data'!B46</f>
        <v>0.25</v>
      </c>
      <c r="C46" s="5">
        <f>'Rates Data'!C46</f>
        <v>0.309</v>
      </c>
      <c r="D46" s="5">
        <f>'Rates Data'!D46</f>
        <v>0.39400000000000002</v>
      </c>
      <c r="E46" s="5">
        <f>'Rates Data'!E46</f>
        <v>0.56899999999999995</v>
      </c>
      <c r="F46" s="5">
        <f>'Rates Data'!F46</f>
        <v>0.36399999999999999</v>
      </c>
      <c r="G46" s="5">
        <f>'Rates Data'!G46</f>
        <v>0.45169999999999999</v>
      </c>
      <c r="H46" s="5">
        <f>'Rates Data'!H46</f>
        <v>0.75749999999999995</v>
      </c>
      <c r="I46" s="5">
        <f>DAYS360(A46,Summary!$G$10)/Summary!$G$6</f>
        <v>3.8972222222222221</v>
      </c>
      <c r="J46" s="5">
        <f t="shared" si="0"/>
        <v>0.45169999999999999</v>
      </c>
      <c r="K46" s="5">
        <f t="shared" si="0"/>
        <v>0.75749999999999995</v>
      </c>
      <c r="L46" s="4">
        <v>3</v>
      </c>
      <c r="M46" s="4">
        <v>5</v>
      </c>
      <c r="N46" s="7">
        <f t="shared" si="1"/>
        <v>0.30579999999999996</v>
      </c>
      <c r="O46" s="4">
        <f t="shared" si="2"/>
        <v>2</v>
      </c>
      <c r="P46" s="64">
        <f t="shared" si="3"/>
        <v>0.58888527777777777</v>
      </c>
    </row>
    <row r="47" spans="1:16" x14ac:dyDescent="0.2">
      <c r="A47" s="6">
        <f>'Rates Data'!A47</f>
        <v>41793</v>
      </c>
      <c r="B47" s="5">
        <f>'Rates Data'!B47</f>
        <v>0.248</v>
      </c>
      <c r="C47" s="5">
        <f>'Rates Data'!C47</f>
        <v>0.307</v>
      </c>
      <c r="D47" s="5">
        <f>'Rates Data'!D47</f>
        <v>0.39100000000000001</v>
      </c>
      <c r="E47" s="5">
        <f>'Rates Data'!E47</f>
        <v>0.56699999999999995</v>
      </c>
      <c r="F47" s="5">
        <f>'Rates Data'!F47</f>
        <v>0.36099999999999999</v>
      </c>
      <c r="G47" s="5">
        <f>'Rates Data'!G47</f>
        <v>0.45839999999999997</v>
      </c>
      <c r="H47" s="5">
        <f>'Rates Data'!H47</f>
        <v>0.78500000000000003</v>
      </c>
      <c r="I47" s="5">
        <f>DAYS360(A47,Summary!$G$10)/Summary!$G$6</f>
        <v>3.8944444444444444</v>
      </c>
      <c r="J47" s="5">
        <f t="shared" si="0"/>
        <v>0.45839999999999997</v>
      </c>
      <c r="K47" s="5">
        <f t="shared" si="0"/>
        <v>0.78500000000000003</v>
      </c>
      <c r="L47" s="4">
        <v>3</v>
      </c>
      <c r="M47" s="4">
        <v>5</v>
      </c>
      <c r="N47" s="7">
        <f t="shared" si="1"/>
        <v>0.32660000000000006</v>
      </c>
      <c r="O47" s="4">
        <f t="shared" si="2"/>
        <v>2</v>
      </c>
      <c r="P47" s="64">
        <f t="shared" si="3"/>
        <v>0.60446277777777779</v>
      </c>
    </row>
    <row r="48" spans="1:16" x14ac:dyDescent="0.2">
      <c r="A48" s="6">
        <f>'Rates Data'!A48</f>
        <v>41794</v>
      </c>
      <c r="B48" s="5">
        <f>'Rates Data'!B48</f>
        <v>0.24099999999999999</v>
      </c>
      <c r="C48" s="5">
        <f>'Rates Data'!C48</f>
        <v>0.30099999999999999</v>
      </c>
      <c r="D48" s="5">
        <f>'Rates Data'!D48</f>
        <v>0.38600000000000001</v>
      </c>
      <c r="E48" s="5">
        <f>'Rates Data'!E48</f>
        <v>0.56200000000000006</v>
      </c>
      <c r="F48" s="5">
        <f>'Rates Data'!F48</f>
        <v>0.34499999999999997</v>
      </c>
      <c r="G48" s="5">
        <f>'Rates Data'!G48</f>
        <v>0.45100000000000001</v>
      </c>
      <c r="H48" s="5">
        <f>'Rates Data'!H48</f>
        <v>0.78600000000000003</v>
      </c>
      <c r="I48" s="5">
        <f>DAYS360(A48,Summary!$G$10)/Summary!$G$6</f>
        <v>3.8916666666666666</v>
      </c>
      <c r="J48" s="5">
        <f t="shared" si="0"/>
        <v>0.45100000000000001</v>
      </c>
      <c r="K48" s="5">
        <f t="shared" si="0"/>
        <v>0.78600000000000003</v>
      </c>
      <c r="L48" s="4">
        <v>3</v>
      </c>
      <c r="M48" s="4">
        <v>5</v>
      </c>
      <c r="N48" s="7">
        <f t="shared" si="1"/>
        <v>0.33500000000000002</v>
      </c>
      <c r="O48" s="4">
        <f t="shared" si="2"/>
        <v>2</v>
      </c>
      <c r="P48" s="64">
        <f t="shared" si="3"/>
        <v>0.60035416666666674</v>
      </c>
    </row>
    <row r="49" spans="1:16" x14ac:dyDescent="0.2">
      <c r="A49" s="6">
        <f>'Rates Data'!A49</f>
        <v>41795</v>
      </c>
      <c r="B49" s="5">
        <f>'Rates Data'!B49</f>
        <v>0.23</v>
      </c>
      <c r="C49" s="5">
        <f>'Rates Data'!C49</f>
        <v>0.29199999999999998</v>
      </c>
      <c r="D49" s="5">
        <f>'Rates Data'!D49</f>
        <v>0.376</v>
      </c>
      <c r="E49" s="5">
        <f>'Rates Data'!E49</f>
        <v>0.55200000000000005</v>
      </c>
      <c r="F49" s="5">
        <f>'Rates Data'!F49</f>
        <v>0.34499999999999997</v>
      </c>
      <c r="G49" s="5">
        <f>'Rates Data'!G49</f>
        <v>0.42799999999999999</v>
      </c>
      <c r="H49" s="5">
        <f>'Rates Data'!H49</f>
        <v>0.73199999999999998</v>
      </c>
      <c r="I49" s="5">
        <f>DAYS360(A49,Summary!$G$10)/Summary!$G$6</f>
        <v>3.8888888888888888</v>
      </c>
      <c r="J49" s="5">
        <f t="shared" si="0"/>
        <v>0.42799999999999999</v>
      </c>
      <c r="K49" s="5">
        <f t="shared" si="0"/>
        <v>0.73199999999999998</v>
      </c>
      <c r="L49" s="4">
        <v>3</v>
      </c>
      <c r="M49" s="4">
        <v>5</v>
      </c>
      <c r="N49" s="7">
        <f t="shared" si="1"/>
        <v>0.30399999999999999</v>
      </c>
      <c r="O49" s="4">
        <f t="shared" si="2"/>
        <v>2</v>
      </c>
      <c r="P49" s="64">
        <f t="shared" si="3"/>
        <v>0.56311111111111112</v>
      </c>
    </row>
    <row r="50" spans="1:16" x14ac:dyDescent="0.2">
      <c r="A50" s="6">
        <f>'Rates Data'!A50</f>
        <v>41796</v>
      </c>
      <c r="B50" s="5">
        <f>'Rates Data'!B50</f>
        <v>0.19700000000000001</v>
      </c>
      <c r="C50" s="5">
        <f>'Rates Data'!C50</f>
        <v>0.26700000000000002</v>
      </c>
      <c r="D50" s="5">
        <f>'Rates Data'!D50</f>
        <v>0.35699999999999998</v>
      </c>
      <c r="E50" s="5">
        <f>'Rates Data'!E50</f>
        <v>0.53300000000000003</v>
      </c>
      <c r="F50" s="5">
        <f>'Rates Data'!F50</f>
        <v>0.34649999999999997</v>
      </c>
      <c r="G50" s="5">
        <f>'Rates Data'!G50</f>
        <v>0.41299999999999998</v>
      </c>
      <c r="H50" s="5">
        <f>'Rates Data'!H50</f>
        <v>0.69079999999999997</v>
      </c>
      <c r="I50" s="5">
        <f>DAYS360(A50,Summary!$G$10)/Summary!$G$6</f>
        <v>3.8861111111111111</v>
      </c>
      <c r="J50" s="5">
        <f t="shared" si="0"/>
        <v>0.41299999999999998</v>
      </c>
      <c r="K50" s="5">
        <f t="shared" si="0"/>
        <v>0.69079999999999997</v>
      </c>
      <c r="L50" s="4">
        <v>3</v>
      </c>
      <c r="M50" s="4">
        <v>5</v>
      </c>
      <c r="N50" s="7">
        <f t="shared" si="1"/>
        <v>0.27779999999999999</v>
      </c>
      <c r="O50" s="4">
        <f t="shared" si="2"/>
        <v>2</v>
      </c>
      <c r="P50" s="64">
        <f t="shared" si="3"/>
        <v>0.53608083333333334</v>
      </c>
    </row>
    <row r="51" spans="1:16" x14ac:dyDescent="0.2">
      <c r="A51" s="6">
        <f>'Rates Data'!A51</f>
        <v>41799</v>
      </c>
      <c r="B51" s="5">
        <f>'Rates Data'!B51</f>
        <v>0.192</v>
      </c>
      <c r="C51" s="5">
        <f>'Rates Data'!C51</f>
        <v>0.26400000000000001</v>
      </c>
      <c r="D51" s="5">
        <f>'Rates Data'!D51</f>
        <v>0.35399999999999998</v>
      </c>
      <c r="E51" s="5">
        <f>'Rates Data'!E51</f>
        <v>0.52900000000000003</v>
      </c>
      <c r="F51" s="5">
        <f>'Rates Data'!F51</f>
        <v>0.34200000000000003</v>
      </c>
      <c r="G51" s="5">
        <f>'Rates Data'!G51</f>
        <v>0.41599999999999998</v>
      </c>
      <c r="H51" s="5">
        <f>'Rates Data'!H51</f>
        <v>0.70750000000000002</v>
      </c>
      <c r="I51" s="5">
        <f>DAYS360(A51,Summary!$G$10)/Summary!$G$6</f>
        <v>3.8777777777777778</v>
      </c>
      <c r="J51" s="5">
        <f t="shared" si="0"/>
        <v>0.41599999999999998</v>
      </c>
      <c r="K51" s="5">
        <f t="shared" si="0"/>
        <v>0.70750000000000002</v>
      </c>
      <c r="L51" s="4">
        <v>3</v>
      </c>
      <c r="M51" s="4">
        <v>5</v>
      </c>
      <c r="N51" s="7">
        <f t="shared" si="1"/>
        <v>0.29150000000000004</v>
      </c>
      <c r="O51" s="4">
        <f t="shared" si="2"/>
        <v>2</v>
      </c>
      <c r="P51" s="64">
        <f t="shared" si="3"/>
        <v>0.54393611111111118</v>
      </c>
    </row>
    <row r="52" spans="1:16" x14ac:dyDescent="0.2">
      <c r="A52" s="6">
        <f>'Rates Data'!A52</f>
        <v>41800</v>
      </c>
      <c r="B52" s="5">
        <f>'Rates Data'!B52</f>
        <v>0.188</v>
      </c>
      <c r="C52" s="5">
        <f>'Rates Data'!C52</f>
        <v>0.26300000000000001</v>
      </c>
      <c r="D52" s="5">
        <f>'Rates Data'!D52</f>
        <v>0.35299999999999998</v>
      </c>
      <c r="E52" s="5">
        <f>'Rates Data'!E52</f>
        <v>0.52800000000000002</v>
      </c>
      <c r="F52" s="5">
        <f>'Rates Data'!F52</f>
        <v>0.35049999999999998</v>
      </c>
      <c r="G52" s="5">
        <f>'Rates Data'!G52</f>
        <v>0.42070000000000002</v>
      </c>
      <c r="H52" s="5">
        <f>'Rates Data'!H52</f>
        <v>0.72950000000000004</v>
      </c>
      <c r="I52" s="5">
        <f>DAYS360(A52,Summary!$G$10)/Summary!$G$6</f>
        <v>3.875</v>
      </c>
      <c r="J52" s="5">
        <f t="shared" si="0"/>
        <v>0.42070000000000002</v>
      </c>
      <c r="K52" s="5">
        <f t="shared" si="0"/>
        <v>0.72950000000000004</v>
      </c>
      <c r="L52" s="4">
        <v>3</v>
      </c>
      <c r="M52" s="4">
        <v>5</v>
      </c>
      <c r="N52" s="7">
        <f t="shared" si="1"/>
        <v>0.30880000000000002</v>
      </c>
      <c r="O52" s="4">
        <f t="shared" si="2"/>
        <v>2</v>
      </c>
      <c r="P52" s="64">
        <f t="shared" si="3"/>
        <v>0.55580000000000007</v>
      </c>
    </row>
    <row r="53" spans="1:16" x14ac:dyDescent="0.2">
      <c r="A53" s="6">
        <f>'Rates Data'!A53</f>
        <v>41801</v>
      </c>
      <c r="B53" s="5">
        <f>'Rates Data'!B53</f>
        <v>0.17899999999999999</v>
      </c>
      <c r="C53" s="5">
        <f>'Rates Data'!C53</f>
        <v>0.25800000000000001</v>
      </c>
      <c r="D53" s="5">
        <f>'Rates Data'!D53</f>
        <v>0.34799999999999998</v>
      </c>
      <c r="E53" s="5">
        <f>'Rates Data'!E53</f>
        <v>0.52500000000000002</v>
      </c>
      <c r="F53" s="5">
        <f>'Rates Data'!F53</f>
        <v>0.33250000000000002</v>
      </c>
      <c r="G53" s="5">
        <f>'Rates Data'!G53</f>
        <v>0.4103</v>
      </c>
      <c r="H53" s="5">
        <f>'Rates Data'!H53</f>
        <v>0.72299999999999998</v>
      </c>
      <c r="I53" s="5">
        <f>DAYS360(A53,Summary!$G$10)/Summary!$G$6</f>
        <v>3.8722222222222222</v>
      </c>
      <c r="J53" s="5">
        <f t="shared" si="0"/>
        <v>0.4103</v>
      </c>
      <c r="K53" s="5">
        <f t="shared" si="0"/>
        <v>0.72299999999999998</v>
      </c>
      <c r="L53" s="4">
        <v>3</v>
      </c>
      <c r="M53" s="4">
        <v>5</v>
      </c>
      <c r="N53" s="7">
        <f t="shared" si="1"/>
        <v>0.31269999999999998</v>
      </c>
      <c r="O53" s="4">
        <f t="shared" si="2"/>
        <v>2</v>
      </c>
      <c r="P53" s="64">
        <f t="shared" si="3"/>
        <v>0.54667194444444445</v>
      </c>
    </row>
    <row r="54" spans="1:16" x14ac:dyDescent="0.2">
      <c r="A54" s="6">
        <f>'Rates Data'!A54</f>
        <v>41802</v>
      </c>
      <c r="B54" s="5">
        <f>'Rates Data'!B54</f>
        <v>0.156</v>
      </c>
      <c r="C54" s="5">
        <f>'Rates Data'!C54</f>
        <v>0.24199999999999999</v>
      </c>
      <c r="D54" s="5">
        <f>'Rates Data'!D54</f>
        <v>0.33300000000000002</v>
      </c>
      <c r="E54" s="5">
        <f>'Rates Data'!E54</f>
        <v>0.51100000000000001</v>
      </c>
      <c r="F54" s="5">
        <f>'Rates Data'!F54</f>
        <v>0.32300000000000001</v>
      </c>
      <c r="G54" s="5">
        <f>'Rates Data'!G54</f>
        <v>0.39800000000000002</v>
      </c>
      <c r="H54" s="5">
        <f>'Rates Data'!H54</f>
        <v>0.69189999999999996</v>
      </c>
      <c r="I54" s="5">
        <f>DAYS360(A54,Summary!$G$10)/Summary!$G$6</f>
        <v>3.8694444444444445</v>
      </c>
      <c r="J54" s="5">
        <f t="shared" si="0"/>
        <v>0.39800000000000002</v>
      </c>
      <c r="K54" s="5">
        <f t="shared" si="0"/>
        <v>0.69189999999999996</v>
      </c>
      <c r="L54" s="4">
        <v>3</v>
      </c>
      <c r="M54" s="4">
        <v>5</v>
      </c>
      <c r="N54" s="7">
        <f t="shared" si="1"/>
        <v>0.29389999999999994</v>
      </c>
      <c r="O54" s="4">
        <f t="shared" si="2"/>
        <v>2</v>
      </c>
      <c r="P54" s="64">
        <f t="shared" si="3"/>
        <v>0.52576486111111109</v>
      </c>
    </row>
    <row r="55" spans="1:16" x14ac:dyDescent="0.2">
      <c r="A55" s="6">
        <f>'Rates Data'!A55</f>
        <v>41803</v>
      </c>
      <c r="B55" s="5">
        <f>'Rates Data'!B55</f>
        <v>0.14000000000000001</v>
      </c>
      <c r="C55" s="5">
        <f>'Rates Data'!C55</f>
        <v>0.23400000000000001</v>
      </c>
      <c r="D55" s="5">
        <f>'Rates Data'!D55</f>
        <v>0.32600000000000001</v>
      </c>
      <c r="E55" s="5">
        <f>'Rates Data'!E55</f>
        <v>0.50700000000000001</v>
      </c>
      <c r="F55" s="5">
        <f>'Rates Data'!F55</f>
        <v>0.317</v>
      </c>
      <c r="G55" s="5">
        <f>'Rates Data'!G55</f>
        <v>0.39900000000000002</v>
      </c>
      <c r="H55" s="5">
        <f>'Rates Data'!H55</f>
        <v>0.69850000000000001</v>
      </c>
      <c r="I55" s="5">
        <f>DAYS360(A55,Summary!$G$10)/Summary!$G$6</f>
        <v>3.8666666666666667</v>
      </c>
      <c r="J55" s="5">
        <f t="shared" si="0"/>
        <v>0.39900000000000002</v>
      </c>
      <c r="K55" s="5">
        <f t="shared" si="0"/>
        <v>0.69850000000000001</v>
      </c>
      <c r="L55" s="4">
        <v>3</v>
      </c>
      <c r="M55" s="4">
        <v>5</v>
      </c>
      <c r="N55" s="7">
        <f t="shared" si="1"/>
        <v>0.29949999999999999</v>
      </c>
      <c r="O55" s="4">
        <f t="shared" si="2"/>
        <v>2</v>
      </c>
      <c r="P55" s="64">
        <f t="shared" si="3"/>
        <v>0.52878333333333338</v>
      </c>
    </row>
    <row r="56" spans="1:16" x14ac:dyDescent="0.2">
      <c r="A56" s="6">
        <f>'Rates Data'!A56</f>
        <v>41806</v>
      </c>
      <c r="B56" s="5">
        <f>'Rates Data'!B56</f>
        <v>0.126</v>
      </c>
      <c r="C56" s="5">
        <f>'Rates Data'!C56</f>
        <v>0.223</v>
      </c>
      <c r="D56" s="5">
        <f>'Rates Data'!D56</f>
        <v>0.316</v>
      </c>
      <c r="E56" s="5">
        <f>'Rates Data'!E56</f>
        <v>0.496</v>
      </c>
      <c r="F56" s="5">
        <f>'Rates Data'!F56</f>
        <v>0.31630000000000003</v>
      </c>
      <c r="G56" s="5">
        <f>'Rates Data'!G56</f>
        <v>0.39550000000000002</v>
      </c>
      <c r="H56" s="5">
        <f>'Rates Data'!H56</f>
        <v>0.69610000000000005</v>
      </c>
      <c r="I56" s="5">
        <f>DAYS360(A56,Summary!$G$10)/Summary!$G$6</f>
        <v>3.8583333333333334</v>
      </c>
      <c r="J56" s="5">
        <f t="shared" si="0"/>
        <v>0.39550000000000002</v>
      </c>
      <c r="K56" s="5">
        <f t="shared" si="0"/>
        <v>0.69610000000000005</v>
      </c>
      <c r="L56" s="4">
        <v>3</v>
      </c>
      <c r="M56" s="4">
        <v>5</v>
      </c>
      <c r="N56" s="7">
        <f t="shared" si="1"/>
        <v>0.30060000000000003</v>
      </c>
      <c r="O56" s="4">
        <f t="shared" si="2"/>
        <v>2</v>
      </c>
      <c r="P56" s="64">
        <f t="shared" si="3"/>
        <v>0.52450750000000002</v>
      </c>
    </row>
    <row r="57" spans="1:16" x14ac:dyDescent="0.2">
      <c r="A57" s="6">
        <f>'Rates Data'!A57</f>
        <v>41807</v>
      </c>
      <c r="B57" s="5">
        <f>'Rates Data'!B57</f>
        <v>0.11899999999999999</v>
      </c>
      <c r="C57" s="5">
        <f>'Rates Data'!C57</f>
        <v>0.217</v>
      </c>
      <c r="D57" s="5">
        <f>'Rates Data'!D57</f>
        <v>0.312</v>
      </c>
      <c r="E57" s="5">
        <f>'Rates Data'!E57</f>
        <v>0.49099999999999999</v>
      </c>
      <c r="F57" s="5">
        <f>'Rates Data'!F57</f>
        <v>0.32550000000000001</v>
      </c>
      <c r="G57" s="5">
        <f>'Rates Data'!G57</f>
        <v>0.41289999999999999</v>
      </c>
      <c r="H57" s="5">
        <f>'Rates Data'!H57</f>
        <v>0.72829999999999995</v>
      </c>
      <c r="I57" s="5">
        <f>DAYS360(A57,Summary!$G$10)/Summary!$G$6</f>
        <v>3.8555555555555556</v>
      </c>
      <c r="J57" s="5">
        <f t="shared" si="0"/>
        <v>0.41289999999999999</v>
      </c>
      <c r="K57" s="5">
        <f t="shared" si="0"/>
        <v>0.72829999999999995</v>
      </c>
      <c r="L57" s="4">
        <v>3</v>
      </c>
      <c r="M57" s="4">
        <v>5</v>
      </c>
      <c r="N57" s="7">
        <f t="shared" si="1"/>
        <v>0.31539999999999996</v>
      </c>
      <c r="O57" s="4">
        <f t="shared" si="2"/>
        <v>2</v>
      </c>
      <c r="P57" s="64">
        <f t="shared" si="3"/>
        <v>0.54782111111111109</v>
      </c>
    </row>
    <row r="58" spans="1:16" x14ac:dyDescent="0.2">
      <c r="A58" s="6">
        <f>'Rates Data'!A58</f>
        <v>41808</v>
      </c>
      <c r="B58" s="5">
        <f>'Rates Data'!B58</f>
        <v>0.113</v>
      </c>
      <c r="C58" s="5">
        <f>'Rates Data'!C58</f>
        <v>0.216</v>
      </c>
      <c r="D58" s="5">
        <f>'Rates Data'!D58</f>
        <v>0.309</v>
      </c>
      <c r="E58" s="5">
        <f>'Rates Data'!E58</f>
        <v>0.49</v>
      </c>
      <c r="F58" s="5">
        <f>'Rates Data'!F58</f>
        <v>0.32600000000000001</v>
      </c>
      <c r="G58" s="5">
        <f>'Rates Data'!G58</f>
        <v>0.40250000000000002</v>
      </c>
      <c r="H58" s="5">
        <f>'Rates Data'!H58</f>
        <v>0.70450000000000002</v>
      </c>
      <c r="I58" s="5">
        <f>DAYS360(A58,Summary!$G$10)/Summary!$G$6</f>
        <v>3.8527777777777779</v>
      </c>
      <c r="J58" s="5">
        <f t="shared" si="0"/>
        <v>0.40250000000000002</v>
      </c>
      <c r="K58" s="5">
        <f t="shared" si="0"/>
        <v>0.70450000000000002</v>
      </c>
      <c r="L58" s="4">
        <v>3</v>
      </c>
      <c r="M58" s="4">
        <v>5</v>
      </c>
      <c r="N58" s="7">
        <f t="shared" si="1"/>
        <v>0.30199999999999999</v>
      </c>
      <c r="O58" s="4">
        <f t="shared" si="2"/>
        <v>2</v>
      </c>
      <c r="P58" s="64">
        <f t="shared" si="3"/>
        <v>0.53126944444444446</v>
      </c>
    </row>
    <row r="59" spans="1:16" x14ac:dyDescent="0.2">
      <c r="A59" s="6">
        <f>'Rates Data'!A59</f>
        <v>41809</v>
      </c>
      <c r="B59" s="5">
        <f>'Rates Data'!B59</f>
        <v>0.109</v>
      </c>
      <c r="C59" s="5">
        <f>'Rates Data'!C59</f>
        <v>0.21199999999999999</v>
      </c>
      <c r="D59" s="5">
        <f>'Rates Data'!D59</f>
        <v>0.30599999999999999</v>
      </c>
      <c r="E59" s="5">
        <f>'Rates Data'!E59</f>
        <v>0.48899999999999999</v>
      </c>
      <c r="F59" s="5">
        <f>'Rates Data'!F59</f>
        <v>0.32050000000000001</v>
      </c>
      <c r="G59" s="5">
        <f>'Rates Data'!G59</f>
        <v>0.39500000000000002</v>
      </c>
      <c r="H59" s="5">
        <f>'Rates Data'!H59</f>
        <v>0.68300000000000005</v>
      </c>
      <c r="I59" s="5">
        <f>DAYS360(A59,Summary!$G$10)/Summary!$G$6</f>
        <v>3.85</v>
      </c>
      <c r="J59" s="5">
        <f t="shared" si="0"/>
        <v>0.39500000000000002</v>
      </c>
      <c r="K59" s="5">
        <f t="shared" si="0"/>
        <v>0.68300000000000005</v>
      </c>
      <c r="L59" s="4">
        <v>3</v>
      </c>
      <c r="M59" s="4">
        <v>5</v>
      </c>
      <c r="N59" s="7">
        <f t="shared" si="1"/>
        <v>0.28800000000000003</v>
      </c>
      <c r="O59" s="4">
        <f t="shared" si="2"/>
        <v>2</v>
      </c>
      <c r="P59" s="64">
        <f t="shared" si="3"/>
        <v>0.51740000000000008</v>
      </c>
    </row>
    <row r="60" spans="1:16" x14ac:dyDescent="0.2">
      <c r="A60" s="6">
        <f>'Rates Data'!A60</f>
        <v>41810</v>
      </c>
      <c r="B60" s="5">
        <f>'Rates Data'!B60</f>
        <v>0.108</v>
      </c>
      <c r="C60" s="5">
        <f>'Rates Data'!C60</f>
        <v>0.21199999999999999</v>
      </c>
      <c r="D60" s="5">
        <f>'Rates Data'!D60</f>
        <v>0.30599999999999999</v>
      </c>
      <c r="E60" s="5">
        <f>'Rates Data'!E60</f>
        <v>0.48899999999999999</v>
      </c>
      <c r="F60" s="5">
        <f>'Rates Data'!F60</f>
        <v>0.32500000000000001</v>
      </c>
      <c r="G60" s="5">
        <f>'Rates Data'!G60</f>
        <v>0.40350000000000003</v>
      </c>
      <c r="H60" s="5">
        <f>'Rates Data'!H60</f>
        <v>0.69399999999999995</v>
      </c>
      <c r="I60" s="5">
        <f>DAYS360(A60,Summary!$G$10)/Summary!$G$6</f>
        <v>3.8472222222222223</v>
      </c>
      <c r="J60" s="5">
        <f t="shared" si="0"/>
        <v>0.40350000000000003</v>
      </c>
      <c r="K60" s="5">
        <f t="shared" si="0"/>
        <v>0.69399999999999995</v>
      </c>
      <c r="L60" s="4">
        <v>3</v>
      </c>
      <c r="M60" s="4">
        <v>5</v>
      </c>
      <c r="N60" s="7">
        <f t="shared" si="1"/>
        <v>0.29049999999999992</v>
      </c>
      <c r="O60" s="4">
        <f t="shared" si="2"/>
        <v>2</v>
      </c>
      <c r="P60" s="64">
        <f t="shared" si="3"/>
        <v>0.52655902777777774</v>
      </c>
    </row>
    <row r="61" spans="1:16" x14ac:dyDescent="0.2">
      <c r="A61" s="6">
        <f>'Rates Data'!A61</f>
        <v>41813</v>
      </c>
      <c r="B61" s="5">
        <f>'Rates Data'!B61</f>
        <v>0.105</v>
      </c>
      <c r="C61" s="5">
        <f>'Rates Data'!C61</f>
        <v>0.21099999999999999</v>
      </c>
      <c r="D61" s="5">
        <f>'Rates Data'!D61</f>
        <v>0.307</v>
      </c>
      <c r="E61" s="5">
        <f>'Rates Data'!E61</f>
        <v>0.48899999999999999</v>
      </c>
      <c r="F61" s="5">
        <f>'Rates Data'!F61</f>
        <v>0.32600000000000001</v>
      </c>
      <c r="G61" s="5">
        <f>'Rates Data'!G61</f>
        <v>0.39950000000000002</v>
      </c>
      <c r="H61" s="5">
        <f>'Rates Data'!H61</f>
        <v>0.68600000000000005</v>
      </c>
      <c r="I61" s="5">
        <f>DAYS360(A61,Summary!$G$10)/Summary!$G$6</f>
        <v>3.838888888888889</v>
      </c>
      <c r="J61" s="5">
        <f t="shared" si="0"/>
        <v>0.39950000000000002</v>
      </c>
      <c r="K61" s="5">
        <f t="shared" si="0"/>
        <v>0.68600000000000005</v>
      </c>
      <c r="L61" s="4">
        <v>3</v>
      </c>
      <c r="M61" s="4">
        <v>5</v>
      </c>
      <c r="N61" s="7">
        <f t="shared" si="1"/>
        <v>0.28650000000000003</v>
      </c>
      <c r="O61" s="4">
        <f t="shared" si="2"/>
        <v>2</v>
      </c>
      <c r="P61" s="64">
        <f t="shared" si="3"/>
        <v>0.51967083333333342</v>
      </c>
    </row>
    <row r="62" spans="1:16" x14ac:dyDescent="0.2">
      <c r="A62" s="6">
        <f>'Rates Data'!A62</f>
        <v>41814</v>
      </c>
      <c r="B62" s="5">
        <f>'Rates Data'!B62</f>
        <v>0.104</v>
      </c>
      <c r="C62" s="5">
        <f>'Rates Data'!C62</f>
        <v>0.21099999999999999</v>
      </c>
      <c r="D62" s="5">
        <f>'Rates Data'!D62</f>
        <v>0.30599999999999999</v>
      </c>
      <c r="E62" s="5">
        <f>'Rates Data'!E62</f>
        <v>0.48899999999999999</v>
      </c>
      <c r="F62" s="5">
        <f>'Rates Data'!F62</f>
        <v>0.32200000000000001</v>
      </c>
      <c r="G62" s="5">
        <f>'Rates Data'!G62</f>
        <v>0.39850000000000002</v>
      </c>
      <c r="H62" s="5">
        <f>'Rates Data'!H62</f>
        <v>0.68400000000000005</v>
      </c>
      <c r="I62" s="5">
        <f>DAYS360(A62,Summary!$G$10)/Summary!$G$6</f>
        <v>3.8361111111111112</v>
      </c>
      <c r="J62" s="5">
        <f t="shared" si="0"/>
        <v>0.39850000000000002</v>
      </c>
      <c r="K62" s="5">
        <f t="shared" si="0"/>
        <v>0.68400000000000005</v>
      </c>
      <c r="L62" s="4">
        <v>3</v>
      </c>
      <c r="M62" s="4">
        <v>5</v>
      </c>
      <c r="N62" s="7">
        <f t="shared" si="1"/>
        <v>0.28550000000000003</v>
      </c>
      <c r="O62" s="4">
        <f t="shared" si="2"/>
        <v>2</v>
      </c>
      <c r="P62" s="64">
        <f t="shared" si="3"/>
        <v>0.51785486111111112</v>
      </c>
    </row>
    <row r="63" spans="1:16" x14ac:dyDescent="0.2">
      <c r="A63" s="6">
        <f>'Rates Data'!A63</f>
        <v>41815</v>
      </c>
      <c r="B63" s="5">
        <f>'Rates Data'!B63</f>
        <v>0.10299999999999999</v>
      </c>
      <c r="C63" s="5">
        <f>'Rates Data'!C63</f>
        <v>0.20799999999999999</v>
      </c>
      <c r="D63" s="5">
        <f>'Rates Data'!D63</f>
        <v>0.30599999999999999</v>
      </c>
      <c r="E63" s="5">
        <f>'Rates Data'!E63</f>
        <v>0.48699999999999999</v>
      </c>
      <c r="F63" s="5">
        <f>'Rates Data'!F63</f>
        <v>0.317</v>
      </c>
      <c r="G63" s="5">
        <f>'Rates Data'!G63</f>
        <v>0.39</v>
      </c>
      <c r="H63" s="5">
        <f>'Rates Data'!H63</f>
        <v>0.6573</v>
      </c>
      <c r="I63" s="5">
        <f>DAYS360(A63,Summary!$G$10)/Summary!$G$6</f>
        <v>3.8333333333333335</v>
      </c>
      <c r="J63" s="5">
        <f t="shared" si="0"/>
        <v>0.39</v>
      </c>
      <c r="K63" s="5">
        <f t="shared" si="0"/>
        <v>0.6573</v>
      </c>
      <c r="L63" s="4">
        <v>3</v>
      </c>
      <c r="M63" s="4">
        <v>5</v>
      </c>
      <c r="N63" s="7">
        <f t="shared" si="1"/>
        <v>0.26729999999999998</v>
      </c>
      <c r="O63" s="4">
        <f t="shared" si="2"/>
        <v>2</v>
      </c>
      <c r="P63" s="64">
        <f t="shared" si="3"/>
        <v>0.50137500000000002</v>
      </c>
    </row>
    <row r="64" spans="1:16" x14ac:dyDescent="0.2">
      <c r="A64" s="6">
        <f>'Rates Data'!A64</f>
        <v>41816</v>
      </c>
      <c r="B64" s="5">
        <f>'Rates Data'!B64</f>
        <v>0.10299999999999999</v>
      </c>
      <c r="C64" s="5">
        <f>'Rates Data'!C64</f>
        <v>0.20899999999999999</v>
      </c>
      <c r="D64" s="5">
        <f>'Rates Data'!D64</f>
        <v>0.30499999999999999</v>
      </c>
      <c r="E64" s="5">
        <f>'Rates Data'!E64</f>
        <v>0.48799999999999999</v>
      </c>
      <c r="F64" s="5">
        <f>'Rates Data'!F64</f>
        <v>0.315</v>
      </c>
      <c r="G64" s="5">
        <f>'Rates Data'!G64</f>
        <v>0.38900000000000001</v>
      </c>
      <c r="H64" s="5">
        <f>'Rates Data'!H64</f>
        <v>0.65100000000000002</v>
      </c>
      <c r="I64" s="5">
        <f>DAYS360(A64,Summary!$G$10)/Summary!$G$6</f>
        <v>3.8305555555555557</v>
      </c>
      <c r="J64" s="5">
        <f t="shared" si="0"/>
        <v>0.38900000000000001</v>
      </c>
      <c r="K64" s="5">
        <f t="shared" si="0"/>
        <v>0.65100000000000002</v>
      </c>
      <c r="L64" s="4">
        <v>3</v>
      </c>
      <c r="M64" s="4">
        <v>5</v>
      </c>
      <c r="N64" s="7">
        <f t="shared" si="1"/>
        <v>0.26200000000000001</v>
      </c>
      <c r="O64" s="4">
        <f t="shared" si="2"/>
        <v>2</v>
      </c>
      <c r="P64" s="64">
        <f t="shared" si="3"/>
        <v>0.49780277777777782</v>
      </c>
    </row>
    <row r="65" spans="1:16" x14ac:dyDescent="0.2">
      <c r="A65" s="6">
        <f>'Rates Data'!A65</f>
        <v>41817</v>
      </c>
      <c r="B65" s="5">
        <f>'Rates Data'!B65</f>
        <v>0.10100000000000001</v>
      </c>
      <c r="C65" s="5">
        <f>'Rates Data'!C65</f>
        <v>0.20699999999999999</v>
      </c>
      <c r="D65" s="5">
        <f>'Rates Data'!D65</f>
        <v>0.30299999999999999</v>
      </c>
      <c r="E65" s="5">
        <f>'Rates Data'!E65</f>
        <v>0.48799999999999999</v>
      </c>
      <c r="F65" s="5">
        <f>'Rates Data'!F65</f>
        <v>0.32</v>
      </c>
      <c r="G65" s="5">
        <f>'Rates Data'!G65</f>
        <v>0.39800000000000002</v>
      </c>
      <c r="H65" s="5">
        <f>'Rates Data'!H65</f>
        <v>0.67300000000000004</v>
      </c>
      <c r="I65" s="5">
        <f>DAYS360(A65,Summary!$G$10)/Summary!$G$6</f>
        <v>3.8277777777777779</v>
      </c>
      <c r="J65" s="5">
        <f t="shared" si="0"/>
        <v>0.39800000000000002</v>
      </c>
      <c r="K65" s="5">
        <f t="shared" si="0"/>
        <v>0.67300000000000004</v>
      </c>
      <c r="L65" s="4">
        <v>3</v>
      </c>
      <c r="M65" s="4">
        <v>5</v>
      </c>
      <c r="N65" s="7">
        <f t="shared" si="1"/>
        <v>0.27500000000000002</v>
      </c>
      <c r="O65" s="4">
        <f t="shared" si="2"/>
        <v>2</v>
      </c>
      <c r="P65" s="64">
        <f t="shared" si="3"/>
        <v>0.51181944444444449</v>
      </c>
    </row>
    <row r="66" spans="1:16" x14ac:dyDescent="0.2">
      <c r="A66" s="6">
        <f>'Rates Data'!A66</f>
        <v>41820</v>
      </c>
      <c r="B66" s="5">
        <f>'Rates Data'!B66</f>
        <v>9.9000000000000005E-2</v>
      </c>
      <c r="C66" s="5">
        <f>'Rates Data'!C66</f>
        <v>0.20699999999999999</v>
      </c>
      <c r="D66" s="5">
        <f>'Rates Data'!D66</f>
        <v>0.30299999999999999</v>
      </c>
      <c r="E66" s="5">
        <f>'Rates Data'!E66</f>
        <v>0.48799999999999999</v>
      </c>
      <c r="F66" s="5">
        <f>'Rates Data'!F66</f>
        <v>0.311</v>
      </c>
      <c r="G66" s="5">
        <f>'Rates Data'!G66</f>
        <v>0.38550000000000001</v>
      </c>
      <c r="H66" s="5">
        <f>'Rates Data'!H66</f>
        <v>0.6542</v>
      </c>
      <c r="I66" s="5">
        <f>DAYS360(A66,Summary!$G$10)/Summary!$G$6</f>
        <v>3.8194444444444446</v>
      </c>
      <c r="J66" s="5">
        <f t="shared" si="0"/>
        <v>0.38550000000000001</v>
      </c>
      <c r="K66" s="5">
        <f t="shared" si="0"/>
        <v>0.6542</v>
      </c>
      <c r="L66" s="4">
        <v>3</v>
      </c>
      <c r="M66" s="4">
        <v>5</v>
      </c>
      <c r="N66" s="7">
        <f t="shared" si="1"/>
        <v>0.26869999999999999</v>
      </c>
      <c r="O66" s="4">
        <f t="shared" si="2"/>
        <v>2</v>
      </c>
      <c r="P66" s="64">
        <f t="shared" si="3"/>
        <v>0.49559236111111116</v>
      </c>
    </row>
    <row r="67" spans="1:16" x14ac:dyDescent="0.2">
      <c r="A67" s="6">
        <f>'Rates Data'!A67</f>
        <v>41821</v>
      </c>
      <c r="B67" s="5">
        <f>'Rates Data'!B67</f>
        <v>9.8000000000000004E-2</v>
      </c>
      <c r="C67" s="5">
        <f>'Rates Data'!C67</f>
        <v>0.20599999999999999</v>
      </c>
      <c r="D67" s="5">
        <f>'Rates Data'!D67</f>
        <v>0.30199999999999999</v>
      </c>
      <c r="E67" s="5">
        <f>'Rates Data'!E67</f>
        <v>0.48799999999999999</v>
      </c>
      <c r="F67" s="5">
        <f>'Rates Data'!F67</f>
        <v>0.307</v>
      </c>
      <c r="G67" s="5">
        <f>'Rates Data'!G67</f>
        <v>0.38019999999999998</v>
      </c>
      <c r="H67" s="5">
        <f>'Rates Data'!H67</f>
        <v>0.6512</v>
      </c>
      <c r="I67" s="5">
        <f>DAYS360(A67,Summary!$G$10)/Summary!$G$6</f>
        <v>3.8166666666666669</v>
      </c>
      <c r="J67" s="5">
        <f t="shared" ref="J67:K130" si="4">G67</f>
        <v>0.38019999999999998</v>
      </c>
      <c r="K67" s="5">
        <f t="shared" si="4"/>
        <v>0.6512</v>
      </c>
      <c r="L67" s="4">
        <v>3</v>
      </c>
      <c r="M67" s="4">
        <v>5</v>
      </c>
      <c r="N67" s="7">
        <f t="shared" ref="N67:N130" si="5">K67-J67</f>
        <v>0.27100000000000002</v>
      </c>
      <c r="O67" s="4">
        <f t="shared" ref="O67:O130" si="6">M67-L67</f>
        <v>2</v>
      </c>
      <c r="P67" s="64">
        <f t="shared" ref="P67:P130" si="7">J67+N67/O67*(I67-L67)</f>
        <v>0.49085833333333334</v>
      </c>
    </row>
    <row r="68" spans="1:16" x14ac:dyDescent="0.2">
      <c r="A68" s="6">
        <f>'Rates Data'!A68</f>
        <v>41822</v>
      </c>
      <c r="B68" s="5">
        <f>'Rates Data'!B68</f>
        <v>9.6000000000000002E-2</v>
      </c>
      <c r="C68" s="5">
        <f>'Rates Data'!C68</f>
        <v>0.20499999999999999</v>
      </c>
      <c r="D68" s="5">
        <f>'Rates Data'!D68</f>
        <v>0.30299999999999999</v>
      </c>
      <c r="E68" s="5">
        <f>'Rates Data'!E68</f>
        <v>0.48699999999999999</v>
      </c>
      <c r="F68" s="5">
        <f>'Rates Data'!F68</f>
        <v>0.318</v>
      </c>
      <c r="G68" s="5">
        <f>'Rates Data'!G68</f>
        <v>0.39300000000000002</v>
      </c>
      <c r="H68" s="5">
        <f>'Rates Data'!H68</f>
        <v>0.67700000000000005</v>
      </c>
      <c r="I68" s="5">
        <f>DAYS360(A68,Summary!$G$10)/Summary!$G$6</f>
        <v>3.8138888888888891</v>
      </c>
      <c r="J68" s="5">
        <f t="shared" si="4"/>
        <v>0.39300000000000002</v>
      </c>
      <c r="K68" s="5">
        <f t="shared" si="4"/>
        <v>0.67700000000000005</v>
      </c>
      <c r="L68" s="4">
        <v>3</v>
      </c>
      <c r="M68" s="4">
        <v>5</v>
      </c>
      <c r="N68" s="7">
        <f t="shared" si="5"/>
        <v>0.28400000000000003</v>
      </c>
      <c r="O68" s="4">
        <f t="shared" si="6"/>
        <v>2</v>
      </c>
      <c r="P68" s="64">
        <f t="shared" si="7"/>
        <v>0.50857222222222231</v>
      </c>
    </row>
    <row r="69" spans="1:16" x14ac:dyDescent="0.2">
      <c r="A69" s="6">
        <f>'Rates Data'!A69</f>
        <v>41823</v>
      </c>
      <c r="B69" s="5">
        <f>'Rates Data'!B69</f>
        <v>9.7000000000000003E-2</v>
      </c>
      <c r="C69" s="5">
        <f>'Rates Data'!C69</f>
        <v>0.20599999999999999</v>
      </c>
      <c r="D69" s="5">
        <f>'Rates Data'!D69</f>
        <v>0.30299999999999999</v>
      </c>
      <c r="E69" s="5">
        <f>'Rates Data'!E69</f>
        <v>0.48799999999999999</v>
      </c>
      <c r="F69" s="5">
        <f>'Rates Data'!F69</f>
        <v>0.313</v>
      </c>
      <c r="G69" s="5">
        <f>'Rates Data'!G69</f>
        <v>0.39360000000000001</v>
      </c>
      <c r="H69" s="5">
        <f>'Rates Data'!H69</f>
        <v>0.67900000000000005</v>
      </c>
      <c r="I69" s="5">
        <f>DAYS360(A69,Summary!$G$10)/Summary!$G$6</f>
        <v>3.8111111111111109</v>
      </c>
      <c r="J69" s="5">
        <f t="shared" si="4"/>
        <v>0.39360000000000001</v>
      </c>
      <c r="K69" s="5">
        <f t="shared" si="4"/>
        <v>0.67900000000000005</v>
      </c>
      <c r="L69" s="4">
        <v>3</v>
      </c>
      <c r="M69" s="4">
        <v>5</v>
      </c>
      <c r="N69" s="7">
        <f t="shared" si="5"/>
        <v>0.28540000000000004</v>
      </c>
      <c r="O69" s="4">
        <f t="shared" si="6"/>
        <v>2</v>
      </c>
      <c r="P69" s="64">
        <f t="shared" si="7"/>
        <v>0.5093455555555555</v>
      </c>
    </row>
    <row r="70" spans="1:16" x14ac:dyDescent="0.2">
      <c r="A70" s="6">
        <f>'Rates Data'!A70</f>
        <v>41824</v>
      </c>
      <c r="B70" s="5">
        <f>'Rates Data'!B70</f>
        <v>9.7000000000000003E-2</v>
      </c>
      <c r="C70" s="5">
        <f>'Rates Data'!C70</f>
        <v>0.20399999999999999</v>
      </c>
      <c r="D70" s="5">
        <f>'Rates Data'!D70</f>
        <v>0.30299999999999999</v>
      </c>
      <c r="E70" s="5">
        <f>'Rates Data'!E70</f>
        <v>0.48599999999999999</v>
      </c>
      <c r="F70" s="5">
        <f>'Rates Data'!F70</f>
        <v>0.3095</v>
      </c>
      <c r="G70" s="5">
        <f>'Rates Data'!G70</f>
        <v>0.38950000000000001</v>
      </c>
      <c r="H70" s="5">
        <f>'Rates Data'!H70</f>
        <v>0.66100000000000003</v>
      </c>
      <c r="I70" s="5">
        <f>DAYS360(A70,Summary!$G$10)/Summary!$G$6</f>
        <v>3.8083333333333331</v>
      </c>
      <c r="J70" s="5">
        <f t="shared" si="4"/>
        <v>0.38950000000000001</v>
      </c>
      <c r="K70" s="5">
        <f t="shared" si="4"/>
        <v>0.66100000000000003</v>
      </c>
      <c r="L70" s="4">
        <v>3</v>
      </c>
      <c r="M70" s="4">
        <v>5</v>
      </c>
      <c r="N70" s="7">
        <f t="shared" si="5"/>
        <v>0.27150000000000002</v>
      </c>
      <c r="O70" s="4">
        <f t="shared" si="6"/>
        <v>2</v>
      </c>
      <c r="P70" s="64">
        <f t="shared" si="7"/>
        <v>0.49923125000000002</v>
      </c>
    </row>
    <row r="71" spans="1:16" x14ac:dyDescent="0.2">
      <c r="A71" s="6">
        <f>'Rates Data'!A71</f>
        <v>41827</v>
      </c>
      <c r="B71" s="5">
        <f>'Rates Data'!B71</f>
        <v>9.7000000000000003E-2</v>
      </c>
      <c r="C71" s="5">
        <f>'Rates Data'!C71</f>
        <v>0.20300000000000001</v>
      </c>
      <c r="D71" s="5">
        <f>'Rates Data'!D71</f>
        <v>0.30299999999999999</v>
      </c>
      <c r="E71" s="5">
        <f>'Rates Data'!E71</f>
        <v>0.48599999999999999</v>
      </c>
      <c r="F71" s="5">
        <f>'Rates Data'!F71</f>
        <v>0.311</v>
      </c>
      <c r="G71" s="5">
        <f>'Rates Data'!G71</f>
        <v>0.3876</v>
      </c>
      <c r="H71" s="5">
        <f>'Rates Data'!H71</f>
        <v>0.66400000000000003</v>
      </c>
      <c r="I71" s="5">
        <f>DAYS360(A71,Summary!$G$10)/Summary!$G$6</f>
        <v>3.8</v>
      </c>
      <c r="J71" s="5">
        <f t="shared" si="4"/>
        <v>0.3876</v>
      </c>
      <c r="K71" s="5">
        <f t="shared" si="4"/>
        <v>0.66400000000000003</v>
      </c>
      <c r="L71" s="4">
        <v>3</v>
      </c>
      <c r="M71" s="4">
        <v>5</v>
      </c>
      <c r="N71" s="7">
        <f t="shared" si="5"/>
        <v>0.27640000000000003</v>
      </c>
      <c r="O71" s="4">
        <f t="shared" si="6"/>
        <v>2</v>
      </c>
      <c r="P71" s="64">
        <f t="shared" si="7"/>
        <v>0.49815999999999999</v>
      </c>
    </row>
    <row r="72" spans="1:16" x14ac:dyDescent="0.2">
      <c r="A72" s="6">
        <f>'Rates Data'!A72</f>
        <v>41828</v>
      </c>
      <c r="B72" s="5">
        <f>'Rates Data'!B72</f>
        <v>9.6000000000000002E-2</v>
      </c>
      <c r="C72" s="5">
        <f>'Rates Data'!C72</f>
        <v>0.20300000000000001</v>
      </c>
      <c r="D72" s="5">
        <f>'Rates Data'!D72</f>
        <v>0.30299999999999999</v>
      </c>
      <c r="E72" s="5">
        <f>'Rates Data'!E72</f>
        <v>0.48599999999999999</v>
      </c>
      <c r="F72" s="5">
        <f>'Rates Data'!F72</f>
        <v>0.30930000000000002</v>
      </c>
      <c r="G72" s="5">
        <f>'Rates Data'!G72</f>
        <v>0.3785</v>
      </c>
      <c r="H72" s="5">
        <f>'Rates Data'!H72</f>
        <v>0.63549999999999995</v>
      </c>
      <c r="I72" s="5">
        <f>DAYS360(A72,Summary!$G$10)/Summary!$G$6</f>
        <v>3.7972222222222221</v>
      </c>
      <c r="J72" s="5">
        <f t="shared" si="4"/>
        <v>0.3785</v>
      </c>
      <c r="K72" s="5">
        <f t="shared" si="4"/>
        <v>0.63549999999999995</v>
      </c>
      <c r="L72" s="4">
        <v>3</v>
      </c>
      <c r="M72" s="4">
        <v>5</v>
      </c>
      <c r="N72" s="7">
        <f t="shared" si="5"/>
        <v>0.25699999999999995</v>
      </c>
      <c r="O72" s="4">
        <f t="shared" si="6"/>
        <v>2</v>
      </c>
      <c r="P72" s="64">
        <f t="shared" si="7"/>
        <v>0.4809430555555555</v>
      </c>
    </row>
    <row r="73" spans="1:16" x14ac:dyDescent="0.2">
      <c r="A73" s="6">
        <f>'Rates Data'!A73</f>
        <v>41829</v>
      </c>
      <c r="B73" s="5">
        <f>'Rates Data'!B73</f>
        <v>9.5000000000000001E-2</v>
      </c>
      <c r="C73" s="5">
        <f>'Rates Data'!C73</f>
        <v>0.20300000000000001</v>
      </c>
      <c r="D73" s="5">
        <f>'Rates Data'!D73</f>
        <v>0.30399999999999999</v>
      </c>
      <c r="E73" s="5">
        <f>'Rates Data'!E73</f>
        <v>0.48699999999999999</v>
      </c>
      <c r="F73" s="5">
        <f>'Rates Data'!F73</f>
        <v>0.313</v>
      </c>
      <c r="G73" s="5">
        <f>'Rates Data'!G73</f>
        <v>0.38200000000000001</v>
      </c>
      <c r="H73" s="5">
        <f>'Rates Data'!H73</f>
        <v>0.64449999999999996</v>
      </c>
      <c r="I73" s="5">
        <f>DAYS360(A73,Summary!$G$10)/Summary!$G$6</f>
        <v>3.7944444444444443</v>
      </c>
      <c r="J73" s="5">
        <f t="shared" si="4"/>
        <v>0.38200000000000001</v>
      </c>
      <c r="K73" s="5">
        <f t="shared" si="4"/>
        <v>0.64449999999999996</v>
      </c>
      <c r="L73" s="4">
        <v>3</v>
      </c>
      <c r="M73" s="4">
        <v>5</v>
      </c>
      <c r="N73" s="7">
        <f t="shared" si="5"/>
        <v>0.26249999999999996</v>
      </c>
      <c r="O73" s="4">
        <f t="shared" si="6"/>
        <v>2</v>
      </c>
      <c r="P73" s="64">
        <f t="shared" si="7"/>
        <v>0.48627083333333332</v>
      </c>
    </row>
    <row r="74" spans="1:16" x14ac:dyDescent="0.2">
      <c r="A74" s="6">
        <f>'Rates Data'!A74</f>
        <v>41830</v>
      </c>
      <c r="B74" s="5">
        <f>'Rates Data'!B74</f>
        <v>9.4E-2</v>
      </c>
      <c r="C74" s="5">
        <f>'Rates Data'!C74</f>
        <v>0.20200000000000001</v>
      </c>
      <c r="D74" s="5">
        <f>'Rates Data'!D74</f>
        <v>0.30399999999999999</v>
      </c>
      <c r="E74" s="5">
        <f>'Rates Data'!E74</f>
        <v>0.48699999999999999</v>
      </c>
      <c r="F74" s="5">
        <f>'Rates Data'!F74</f>
        <v>0.313</v>
      </c>
      <c r="G74" s="5">
        <f>'Rates Data'!G74</f>
        <v>0.38200000000000001</v>
      </c>
      <c r="H74" s="5">
        <f>'Rates Data'!H74</f>
        <v>0.63900000000000001</v>
      </c>
      <c r="I74" s="5">
        <f>DAYS360(A74,Summary!$G$10)/Summary!$G$6</f>
        <v>3.7916666666666665</v>
      </c>
      <c r="J74" s="5">
        <f t="shared" si="4"/>
        <v>0.38200000000000001</v>
      </c>
      <c r="K74" s="5">
        <f t="shared" si="4"/>
        <v>0.63900000000000001</v>
      </c>
      <c r="L74" s="4">
        <v>3</v>
      </c>
      <c r="M74" s="4">
        <v>5</v>
      </c>
      <c r="N74" s="7">
        <f t="shared" si="5"/>
        <v>0.25700000000000001</v>
      </c>
      <c r="O74" s="4">
        <f t="shared" si="6"/>
        <v>2</v>
      </c>
      <c r="P74" s="64">
        <f t="shared" si="7"/>
        <v>0.48372916666666665</v>
      </c>
    </row>
    <row r="75" spans="1:16" x14ac:dyDescent="0.2">
      <c r="A75" s="6">
        <f>'Rates Data'!A75</f>
        <v>41831</v>
      </c>
      <c r="B75" s="5">
        <f>'Rates Data'!B75</f>
        <v>9.2999999999999999E-2</v>
      </c>
      <c r="C75" s="5">
        <f>'Rates Data'!C75</f>
        <v>0.20300000000000001</v>
      </c>
      <c r="D75" s="5">
        <f>'Rates Data'!D75</f>
        <v>0.30499999999999999</v>
      </c>
      <c r="E75" s="5">
        <f>'Rates Data'!E75</f>
        <v>0.48699999999999999</v>
      </c>
      <c r="F75" s="5">
        <f>'Rates Data'!F75</f>
        <v>0.315</v>
      </c>
      <c r="G75" s="5">
        <f>'Rates Data'!G75</f>
        <v>0.38490000000000002</v>
      </c>
      <c r="H75" s="5">
        <f>'Rates Data'!H75</f>
        <v>0.63600000000000001</v>
      </c>
      <c r="I75" s="5">
        <f>DAYS360(A75,Summary!$G$10)/Summary!$G$6</f>
        <v>3.7888888888888888</v>
      </c>
      <c r="J75" s="5">
        <f t="shared" si="4"/>
        <v>0.38490000000000002</v>
      </c>
      <c r="K75" s="5">
        <f t="shared" si="4"/>
        <v>0.63600000000000001</v>
      </c>
      <c r="L75" s="4">
        <v>3</v>
      </c>
      <c r="M75" s="4">
        <v>5</v>
      </c>
      <c r="N75" s="7">
        <f t="shared" si="5"/>
        <v>0.25109999999999999</v>
      </c>
      <c r="O75" s="4">
        <f t="shared" si="6"/>
        <v>2</v>
      </c>
      <c r="P75" s="64">
        <f t="shared" si="7"/>
        <v>0.48394500000000001</v>
      </c>
    </row>
    <row r="76" spans="1:16" x14ac:dyDescent="0.2">
      <c r="A76" s="6">
        <f>'Rates Data'!A76</f>
        <v>41834</v>
      </c>
      <c r="B76" s="5">
        <f>'Rates Data'!B76</f>
        <v>9.1999999999999998E-2</v>
      </c>
      <c r="C76" s="5">
        <f>'Rates Data'!C76</f>
        <v>0.20300000000000001</v>
      </c>
      <c r="D76" s="5">
        <f>'Rates Data'!D76</f>
        <v>0.30599999999999999</v>
      </c>
      <c r="E76" s="5">
        <f>'Rates Data'!E76</f>
        <v>0.48799999999999999</v>
      </c>
      <c r="F76" s="5">
        <f>'Rates Data'!F76</f>
        <v>0.31850000000000001</v>
      </c>
      <c r="G76" s="5">
        <f>'Rates Data'!G76</f>
        <v>0.38650000000000001</v>
      </c>
      <c r="H76" s="5">
        <f>'Rates Data'!H76</f>
        <v>0.63939999999999997</v>
      </c>
      <c r="I76" s="5">
        <f>DAYS360(A76,Summary!$G$10)/Summary!$G$6</f>
        <v>3.7805555555555554</v>
      </c>
      <c r="J76" s="5">
        <f t="shared" si="4"/>
        <v>0.38650000000000001</v>
      </c>
      <c r="K76" s="5">
        <f t="shared" si="4"/>
        <v>0.63939999999999997</v>
      </c>
      <c r="L76" s="4">
        <v>3</v>
      </c>
      <c r="M76" s="4">
        <v>5</v>
      </c>
      <c r="N76" s="7">
        <f t="shared" si="5"/>
        <v>0.25289999999999996</v>
      </c>
      <c r="O76" s="4">
        <f t="shared" si="6"/>
        <v>2</v>
      </c>
      <c r="P76" s="64">
        <f t="shared" si="7"/>
        <v>0.48520124999999997</v>
      </c>
    </row>
    <row r="77" spans="1:16" x14ac:dyDescent="0.2">
      <c r="A77" s="6">
        <f>'Rates Data'!A77</f>
        <v>41835</v>
      </c>
      <c r="B77" s="5">
        <f>'Rates Data'!B77</f>
        <v>9.1999999999999998E-2</v>
      </c>
      <c r="C77" s="5">
        <f>'Rates Data'!C77</f>
        <v>0.20200000000000001</v>
      </c>
      <c r="D77" s="5">
        <f>'Rates Data'!D77</f>
        <v>0.30599999999999999</v>
      </c>
      <c r="E77" s="5">
        <f>'Rates Data'!E77</f>
        <v>0.48699999999999999</v>
      </c>
      <c r="F77" s="5">
        <f>'Rates Data'!F77</f>
        <v>0.318</v>
      </c>
      <c r="G77" s="5">
        <f>'Rates Data'!G77</f>
        <v>0.38850000000000001</v>
      </c>
      <c r="H77" s="5">
        <f>'Rates Data'!H77</f>
        <v>0.64100000000000001</v>
      </c>
      <c r="I77" s="5">
        <f>DAYS360(A77,Summary!$G$10)/Summary!$G$6</f>
        <v>3.7777777777777777</v>
      </c>
      <c r="J77" s="5">
        <f t="shared" si="4"/>
        <v>0.38850000000000001</v>
      </c>
      <c r="K77" s="5">
        <f t="shared" si="4"/>
        <v>0.64100000000000001</v>
      </c>
      <c r="L77" s="4">
        <v>3</v>
      </c>
      <c r="M77" s="4">
        <v>5</v>
      </c>
      <c r="N77" s="7">
        <f t="shared" si="5"/>
        <v>0.2525</v>
      </c>
      <c r="O77" s="4">
        <f t="shared" si="6"/>
        <v>2</v>
      </c>
      <c r="P77" s="64">
        <f t="shared" si="7"/>
        <v>0.48669444444444443</v>
      </c>
    </row>
    <row r="78" spans="1:16" x14ac:dyDescent="0.2">
      <c r="A78" s="6">
        <f>'Rates Data'!A78</f>
        <v>41836</v>
      </c>
      <c r="B78" s="5">
        <f>'Rates Data'!B78</f>
        <v>9.0999999999999998E-2</v>
      </c>
      <c r="C78" s="5">
        <f>'Rates Data'!C78</f>
        <v>0.20100000000000001</v>
      </c>
      <c r="D78" s="5">
        <f>'Rates Data'!D78</f>
        <v>0.30399999999999999</v>
      </c>
      <c r="E78" s="5">
        <f>'Rates Data'!E78</f>
        <v>0.48599999999999999</v>
      </c>
      <c r="F78" s="5">
        <f>'Rates Data'!F78</f>
        <v>0.315</v>
      </c>
      <c r="G78" s="5">
        <f>'Rates Data'!G78</f>
        <v>0.38400000000000001</v>
      </c>
      <c r="H78" s="5">
        <f>'Rates Data'!H78</f>
        <v>0.63200000000000001</v>
      </c>
      <c r="I78" s="5">
        <f>DAYS360(A78,Summary!$G$10)/Summary!$G$6</f>
        <v>3.7749999999999999</v>
      </c>
      <c r="J78" s="5">
        <f t="shared" si="4"/>
        <v>0.38400000000000001</v>
      </c>
      <c r="K78" s="5">
        <f t="shared" si="4"/>
        <v>0.63200000000000001</v>
      </c>
      <c r="L78" s="4">
        <v>3</v>
      </c>
      <c r="M78" s="4">
        <v>5</v>
      </c>
      <c r="N78" s="7">
        <f t="shared" si="5"/>
        <v>0.248</v>
      </c>
      <c r="O78" s="4">
        <f t="shared" si="6"/>
        <v>2</v>
      </c>
      <c r="P78" s="64">
        <f t="shared" si="7"/>
        <v>0.48009999999999997</v>
      </c>
    </row>
    <row r="79" spans="1:16" x14ac:dyDescent="0.2">
      <c r="A79" s="6">
        <f>'Rates Data'!A79</f>
        <v>41837</v>
      </c>
      <c r="B79" s="5">
        <f>'Rates Data'!B79</f>
        <v>9.0999999999999998E-2</v>
      </c>
      <c r="C79" s="5">
        <f>'Rates Data'!C79</f>
        <v>0.20100000000000001</v>
      </c>
      <c r="D79" s="5">
        <f>'Rates Data'!D79</f>
        <v>0.30299999999999999</v>
      </c>
      <c r="E79" s="5">
        <f>'Rates Data'!E79</f>
        <v>0.48599999999999999</v>
      </c>
      <c r="F79" s="5">
        <f>'Rates Data'!F79</f>
        <v>0.315</v>
      </c>
      <c r="G79" s="5">
        <f>'Rates Data'!G79</f>
        <v>0.38200000000000001</v>
      </c>
      <c r="H79" s="5">
        <f>'Rates Data'!H79</f>
        <v>0.61799999999999999</v>
      </c>
      <c r="I79" s="5">
        <f>DAYS360(A79,Summary!$G$10)/Summary!$G$6</f>
        <v>3.7722222222222221</v>
      </c>
      <c r="J79" s="5">
        <f t="shared" si="4"/>
        <v>0.38200000000000001</v>
      </c>
      <c r="K79" s="5">
        <f t="shared" si="4"/>
        <v>0.61799999999999999</v>
      </c>
      <c r="L79" s="4">
        <v>3</v>
      </c>
      <c r="M79" s="4">
        <v>5</v>
      </c>
      <c r="N79" s="7">
        <f t="shared" si="5"/>
        <v>0.23599999999999999</v>
      </c>
      <c r="O79" s="4">
        <f t="shared" si="6"/>
        <v>2</v>
      </c>
      <c r="P79" s="64">
        <f t="shared" si="7"/>
        <v>0.47312222222222222</v>
      </c>
    </row>
    <row r="80" spans="1:16" x14ac:dyDescent="0.2">
      <c r="A80" s="6">
        <f>'Rates Data'!A80</f>
        <v>41838</v>
      </c>
      <c r="B80" s="5">
        <f>'Rates Data'!B80</f>
        <v>9.1999999999999998E-2</v>
      </c>
      <c r="C80" s="5">
        <f>'Rates Data'!C80</f>
        <v>0.20200000000000001</v>
      </c>
      <c r="D80" s="5">
        <f>'Rates Data'!D80</f>
        <v>0.30299999999999999</v>
      </c>
      <c r="E80" s="5">
        <f>'Rates Data'!E80</f>
        <v>0.48499999999999999</v>
      </c>
      <c r="F80" s="5">
        <f>'Rates Data'!F80</f>
        <v>0.32</v>
      </c>
      <c r="G80" s="5">
        <f>'Rates Data'!G80</f>
        <v>0.38800000000000001</v>
      </c>
      <c r="H80" s="5">
        <f>'Rates Data'!H80</f>
        <v>0.62670000000000003</v>
      </c>
      <c r="I80" s="5">
        <f>DAYS360(A80,Summary!$G$10)/Summary!$G$6</f>
        <v>3.7694444444444444</v>
      </c>
      <c r="J80" s="5">
        <f t="shared" si="4"/>
        <v>0.38800000000000001</v>
      </c>
      <c r="K80" s="5">
        <f t="shared" si="4"/>
        <v>0.62670000000000003</v>
      </c>
      <c r="L80" s="4">
        <v>3</v>
      </c>
      <c r="M80" s="4">
        <v>5</v>
      </c>
      <c r="N80" s="7">
        <f t="shared" si="5"/>
        <v>0.23870000000000002</v>
      </c>
      <c r="O80" s="4">
        <f t="shared" si="6"/>
        <v>2</v>
      </c>
      <c r="P80" s="64">
        <f t="shared" si="7"/>
        <v>0.47983319444444444</v>
      </c>
    </row>
    <row r="81" spans="1:16" x14ac:dyDescent="0.2">
      <c r="A81" s="6">
        <f>'Rates Data'!A81</f>
        <v>41841</v>
      </c>
      <c r="B81" s="5">
        <f>'Rates Data'!B81</f>
        <v>9.6000000000000002E-2</v>
      </c>
      <c r="C81" s="5">
        <f>'Rates Data'!C81</f>
        <v>0.20399999999999999</v>
      </c>
      <c r="D81" s="5">
        <f>'Rates Data'!D81</f>
        <v>0.30299999999999999</v>
      </c>
      <c r="E81" s="5">
        <f>'Rates Data'!E81</f>
        <v>0.48599999999999999</v>
      </c>
      <c r="F81" s="5">
        <f>'Rates Data'!F81</f>
        <v>0.32350000000000001</v>
      </c>
      <c r="G81" s="5">
        <f>'Rates Data'!G81</f>
        <v>0.39100000000000001</v>
      </c>
      <c r="H81" s="5">
        <f>'Rates Data'!H81</f>
        <v>0.625</v>
      </c>
      <c r="I81" s="5">
        <f>DAYS360(A81,Summary!$G$10)/Summary!$G$6</f>
        <v>3.7611111111111111</v>
      </c>
      <c r="J81" s="5">
        <f t="shared" si="4"/>
        <v>0.39100000000000001</v>
      </c>
      <c r="K81" s="5">
        <f t="shared" si="4"/>
        <v>0.625</v>
      </c>
      <c r="L81" s="4">
        <v>3</v>
      </c>
      <c r="M81" s="4">
        <v>5</v>
      </c>
      <c r="N81" s="7">
        <f t="shared" si="5"/>
        <v>0.23399999999999999</v>
      </c>
      <c r="O81" s="4">
        <f t="shared" si="6"/>
        <v>2</v>
      </c>
      <c r="P81" s="64">
        <f t="shared" si="7"/>
        <v>0.48004999999999998</v>
      </c>
    </row>
    <row r="82" spans="1:16" x14ac:dyDescent="0.2">
      <c r="A82" s="6">
        <f>'Rates Data'!A82</f>
        <v>41842</v>
      </c>
      <c r="B82" s="5">
        <f>'Rates Data'!B82</f>
        <v>9.6000000000000002E-2</v>
      </c>
      <c r="C82" s="5">
        <f>'Rates Data'!C82</f>
        <v>0.20599999999999999</v>
      </c>
      <c r="D82" s="5">
        <f>'Rates Data'!D82</f>
        <v>0.30499999999999999</v>
      </c>
      <c r="E82" s="5">
        <f>'Rates Data'!E82</f>
        <v>0.48799999999999999</v>
      </c>
      <c r="F82" s="5">
        <f>'Rates Data'!F82</f>
        <v>0.33300000000000002</v>
      </c>
      <c r="G82" s="5">
        <f>'Rates Data'!G82</f>
        <v>0.40250000000000002</v>
      </c>
      <c r="H82" s="5">
        <f>'Rates Data'!H82</f>
        <v>0.64200000000000002</v>
      </c>
      <c r="I82" s="5">
        <f>DAYS360(A82,Summary!$G$10)/Summary!$G$6</f>
        <v>3.7583333333333333</v>
      </c>
      <c r="J82" s="5">
        <f t="shared" si="4"/>
        <v>0.40250000000000002</v>
      </c>
      <c r="K82" s="5">
        <f t="shared" si="4"/>
        <v>0.64200000000000002</v>
      </c>
      <c r="L82" s="4">
        <v>3</v>
      </c>
      <c r="M82" s="4">
        <v>5</v>
      </c>
      <c r="N82" s="7">
        <f t="shared" si="5"/>
        <v>0.23949999999999999</v>
      </c>
      <c r="O82" s="4">
        <f t="shared" si="6"/>
        <v>2</v>
      </c>
      <c r="P82" s="64">
        <f t="shared" si="7"/>
        <v>0.4933104166666667</v>
      </c>
    </row>
    <row r="83" spans="1:16" x14ac:dyDescent="0.2">
      <c r="A83" s="6">
        <f>'Rates Data'!A83</f>
        <v>41843</v>
      </c>
      <c r="B83" s="5">
        <f>'Rates Data'!B83</f>
        <v>9.8000000000000004E-2</v>
      </c>
      <c r="C83" s="5">
        <f>'Rates Data'!C83</f>
        <v>0.20799999999999999</v>
      </c>
      <c r="D83" s="5">
        <f>'Rates Data'!D83</f>
        <v>0.308</v>
      </c>
      <c r="E83" s="5">
        <f>'Rates Data'!E83</f>
        <v>0.48899999999999999</v>
      </c>
      <c r="F83" s="5">
        <f>'Rates Data'!F83</f>
        <v>0.33</v>
      </c>
      <c r="G83" s="5">
        <f>'Rates Data'!G83</f>
        <v>0.3977</v>
      </c>
      <c r="H83" s="5">
        <f>'Rates Data'!H83</f>
        <v>0.63229999999999997</v>
      </c>
      <c r="I83" s="5">
        <f>DAYS360(A83,Summary!$G$10)/Summary!$G$6</f>
        <v>3.7555555555555555</v>
      </c>
      <c r="J83" s="5">
        <f t="shared" si="4"/>
        <v>0.3977</v>
      </c>
      <c r="K83" s="5">
        <f t="shared" si="4"/>
        <v>0.63229999999999997</v>
      </c>
      <c r="L83" s="4">
        <v>3</v>
      </c>
      <c r="M83" s="4">
        <v>5</v>
      </c>
      <c r="N83" s="7">
        <f t="shared" si="5"/>
        <v>0.23459999999999998</v>
      </c>
      <c r="O83" s="4">
        <f t="shared" si="6"/>
        <v>2</v>
      </c>
      <c r="P83" s="64">
        <f t="shared" si="7"/>
        <v>0.48632666666666668</v>
      </c>
    </row>
    <row r="84" spans="1:16" x14ac:dyDescent="0.2">
      <c r="A84" s="6">
        <f>'Rates Data'!A84</f>
        <v>41844</v>
      </c>
      <c r="B84" s="5">
        <f>'Rates Data'!B84</f>
        <v>9.9000000000000005E-2</v>
      </c>
      <c r="C84" s="5">
        <f>'Rates Data'!C84</f>
        <v>0.20899999999999999</v>
      </c>
      <c r="D84" s="5">
        <f>'Rates Data'!D84</f>
        <v>0.308</v>
      </c>
      <c r="E84" s="5">
        <f>'Rates Data'!E84</f>
        <v>0.49</v>
      </c>
      <c r="F84" s="5">
        <f>'Rates Data'!F84</f>
        <v>0.33800000000000002</v>
      </c>
      <c r="G84" s="5">
        <f>'Rates Data'!G84</f>
        <v>0.41099999999999998</v>
      </c>
      <c r="H84" s="5">
        <f>'Rates Data'!H84</f>
        <v>0.65500000000000003</v>
      </c>
      <c r="I84" s="5">
        <f>DAYS360(A84,Summary!$G$10)/Summary!$G$6</f>
        <v>3.7527777777777778</v>
      </c>
      <c r="J84" s="5">
        <f t="shared" si="4"/>
        <v>0.41099999999999998</v>
      </c>
      <c r="K84" s="5">
        <f t="shared" si="4"/>
        <v>0.65500000000000003</v>
      </c>
      <c r="L84" s="4">
        <v>3</v>
      </c>
      <c r="M84" s="4">
        <v>5</v>
      </c>
      <c r="N84" s="7">
        <f t="shared" si="5"/>
        <v>0.24400000000000005</v>
      </c>
      <c r="O84" s="4">
        <f t="shared" si="6"/>
        <v>2</v>
      </c>
      <c r="P84" s="64">
        <f t="shared" si="7"/>
        <v>0.50283888888888884</v>
      </c>
    </row>
    <row r="85" spans="1:16" x14ac:dyDescent="0.2">
      <c r="A85" s="6">
        <f>'Rates Data'!A85</f>
        <v>41845</v>
      </c>
      <c r="B85" s="5">
        <f>'Rates Data'!B85</f>
        <v>0.1</v>
      </c>
      <c r="C85" s="5">
        <f>'Rates Data'!C85</f>
        <v>0.20899999999999999</v>
      </c>
      <c r="D85" s="5">
        <f>'Rates Data'!D85</f>
        <v>0.307</v>
      </c>
      <c r="E85" s="5">
        <f>'Rates Data'!E85</f>
        <v>0.49</v>
      </c>
      <c r="F85" s="5">
        <f>'Rates Data'!F85</f>
        <v>0.32850000000000001</v>
      </c>
      <c r="G85" s="5">
        <f>'Rates Data'!G85</f>
        <v>0.39800000000000002</v>
      </c>
      <c r="H85" s="5">
        <f>'Rates Data'!H85</f>
        <v>0.63009999999999999</v>
      </c>
      <c r="I85" s="5">
        <f>DAYS360(A85,Summary!$G$10)/Summary!$G$6</f>
        <v>3.75</v>
      </c>
      <c r="J85" s="5">
        <f t="shared" si="4"/>
        <v>0.39800000000000002</v>
      </c>
      <c r="K85" s="5">
        <f t="shared" si="4"/>
        <v>0.63009999999999999</v>
      </c>
      <c r="L85" s="4">
        <v>3</v>
      </c>
      <c r="M85" s="4">
        <v>5</v>
      </c>
      <c r="N85" s="7">
        <f t="shared" si="5"/>
        <v>0.23209999999999997</v>
      </c>
      <c r="O85" s="4">
        <f t="shared" si="6"/>
        <v>2</v>
      </c>
      <c r="P85" s="64">
        <f t="shared" si="7"/>
        <v>0.48503750000000001</v>
      </c>
    </row>
    <row r="86" spans="1:16" x14ac:dyDescent="0.2">
      <c r="A86" s="6">
        <f>'Rates Data'!A86</f>
        <v>41848</v>
      </c>
      <c r="B86" s="5">
        <f>'Rates Data'!B86</f>
        <v>9.9000000000000005E-2</v>
      </c>
      <c r="C86" s="5">
        <f>'Rates Data'!C86</f>
        <v>0.20899999999999999</v>
      </c>
      <c r="D86" s="5">
        <f>'Rates Data'!D86</f>
        <v>0.30599999999999999</v>
      </c>
      <c r="E86" s="5">
        <f>'Rates Data'!E86</f>
        <v>0.48899999999999999</v>
      </c>
      <c r="F86" s="5">
        <f>'Rates Data'!F86</f>
        <v>0.33500000000000002</v>
      </c>
      <c r="G86" s="5">
        <f>'Rates Data'!G86</f>
        <v>0.40250000000000002</v>
      </c>
      <c r="H86" s="5">
        <f>'Rates Data'!H86</f>
        <v>0.63480000000000003</v>
      </c>
      <c r="I86" s="5">
        <f>DAYS360(A86,Summary!$G$10)/Summary!$G$6</f>
        <v>3.7416666666666667</v>
      </c>
      <c r="J86" s="5">
        <f t="shared" si="4"/>
        <v>0.40250000000000002</v>
      </c>
      <c r="K86" s="5">
        <f t="shared" si="4"/>
        <v>0.63480000000000003</v>
      </c>
      <c r="L86" s="4">
        <v>3</v>
      </c>
      <c r="M86" s="4">
        <v>5</v>
      </c>
      <c r="N86" s="7">
        <f t="shared" si="5"/>
        <v>0.23230000000000001</v>
      </c>
      <c r="O86" s="4">
        <f t="shared" si="6"/>
        <v>2</v>
      </c>
      <c r="P86" s="64">
        <f t="shared" si="7"/>
        <v>0.48864458333333338</v>
      </c>
    </row>
    <row r="87" spans="1:16" x14ac:dyDescent="0.2">
      <c r="A87" s="6">
        <f>'Rates Data'!A87</f>
        <v>41849</v>
      </c>
      <c r="B87" s="5">
        <f>'Rates Data'!B87</f>
        <v>9.9000000000000005E-2</v>
      </c>
      <c r="C87" s="5">
        <f>'Rates Data'!C87</f>
        <v>0.20899999999999999</v>
      </c>
      <c r="D87" s="5">
        <f>'Rates Data'!D87</f>
        <v>0.30599999999999999</v>
      </c>
      <c r="E87" s="5">
        <f>'Rates Data'!E87</f>
        <v>0.48899999999999999</v>
      </c>
      <c r="F87" s="5">
        <f>'Rates Data'!F87</f>
        <v>0.33500000000000002</v>
      </c>
      <c r="G87" s="5">
        <f>'Rates Data'!G87</f>
        <v>0.39789999999999998</v>
      </c>
      <c r="H87" s="5">
        <f>'Rates Data'!H87</f>
        <v>0.62480000000000002</v>
      </c>
      <c r="I87" s="5">
        <f>DAYS360(A87,Summary!$G$10)/Summary!$G$6</f>
        <v>3.7388888888888889</v>
      </c>
      <c r="J87" s="5">
        <f t="shared" si="4"/>
        <v>0.39789999999999998</v>
      </c>
      <c r="K87" s="5">
        <f t="shared" si="4"/>
        <v>0.62480000000000002</v>
      </c>
      <c r="L87" s="4">
        <v>3</v>
      </c>
      <c r="M87" s="4">
        <v>5</v>
      </c>
      <c r="N87" s="7">
        <f t="shared" si="5"/>
        <v>0.22690000000000005</v>
      </c>
      <c r="O87" s="4">
        <f t="shared" si="6"/>
        <v>2</v>
      </c>
      <c r="P87" s="64">
        <f t="shared" si="7"/>
        <v>0.48172694444444442</v>
      </c>
    </row>
    <row r="88" spans="1:16" x14ac:dyDescent="0.2">
      <c r="A88" s="6">
        <f>'Rates Data'!A88</f>
        <v>41850</v>
      </c>
      <c r="B88" s="5">
        <f>'Rates Data'!B88</f>
        <v>9.8000000000000004E-2</v>
      </c>
      <c r="C88" s="5">
        <f>'Rates Data'!C88</f>
        <v>0.20899999999999999</v>
      </c>
      <c r="D88" s="5">
        <f>'Rates Data'!D88</f>
        <v>0.30499999999999999</v>
      </c>
      <c r="E88" s="5">
        <f>'Rates Data'!E88</f>
        <v>0.48899999999999999</v>
      </c>
      <c r="F88" s="5">
        <f>'Rates Data'!F88</f>
        <v>0.34050000000000002</v>
      </c>
      <c r="G88" s="5">
        <f>'Rates Data'!G88</f>
        <v>0.41099999999999998</v>
      </c>
      <c r="H88" s="5">
        <f>'Rates Data'!H88</f>
        <v>0.66549999999999998</v>
      </c>
      <c r="I88" s="5">
        <f>DAYS360(A88,Summary!$G$10)/Summary!$G$6</f>
        <v>3.7361111111111112</v>
      </c>
      <c r="J88" s="5">
        <f t="shared" si="4"/>
        <v>0.41099999999999998</v>
      </c>
      <c r="K88" s="5">
        <f t="shared" si="4"/>
        <v>0.66549999999999998</v>
      </c>
      <c r="L88" s="4">
        <v>3</v>
      </c>
      <c r="M88" s="4">
        <v>5</v>
      </c>
      <c r="N88" s="7">
        <f t="shared" si="5"/>
        <v>0.2545</v>
      </c>
      <c r="O88" s="4">
        <f t="shared" si="6"/>
        <v>2</v>
      </c>
      <c r="P88" s="64">
        <f t="shared" si="7"/>
        <v>0.5046701388888889</v>
      </c>
    </row>
    <row r="89" spans="1:16" x14ac:dyDescent="0.2">
      <c r="A89" s="6">
        <f>'Rates Data'!A89</f>
        <v>41851</v>
      </c>
      <c r="B89" s="5">
        <f>'Rates Data'!B89</f>
        <v>9.8000000000000004E-2</v>
      </c>
      <c r="C89" s="5">
        <f>'Rates Data'!C89</f>
        <v>0.20899999999999999</v>
      </c>
      <c r="D89" s="5">
        <f>'Rates Data'!D89</f>
        <v>0.30599999999999999</v>
      </c>
      <c r="E89" s="5">
        <f>'Rates Data'!E89</f>
        <v>0.48899999999999999</v>
      </c>
      <c r="F89" s="5">
        <f>'Rates Data'!F89</f>
        <v>0.33600000000000002</v>
      </c>
      <c r="G89" s="5">
        <f>'Rates Data'!G89</f>
        <v>0.40589999999999998</v>
      </c>
      <c r="H89" s="5">
        <f>'Rates Data'!H89</f>
        <v>0.64800000000000002</v>
      </c>
      <c r="I89" s="5">
        <f>DAYS360(A89,Summary!$G$10)/Summary!$G$6</f>
        <v>3.7361111111111112</v>
      </c>
      <c r="J89" s="5">
        <f t="shared" si="4"/>
        <v>0.40589999999999998</v>
      </c>
      <c r="K89" s="5">
        <f t="shared" si="4"/>
        <v>0.64800000000000002</v>
      </c>
      <c r="L89" s="4">
        <v>3</v>
      </c>
      <c r="M89" s="4">
        <v>5</v>
      </c>
      <c r="N89" s="7">
        <f t="shared" si="5"/>
        <v>0.24210000000000004</v>
      </c>
      <c r="O89" s="4">
        <f t="shared" si="6"/>
        <v>2</v>
      </c>
      <c r="P89" s="64">
        <f t="shared" si="7"/>
        <v>0.49500624999999998</v>
      </c>
    </row>
    <row r="90" spans="1:16" x14ac:dyDescent="0.2">
      <c r="A90" s="6">
        <f>'Rates Data'!A90</f>
        <v>41852</v>
      </c>
      <c r="B90" s="5">
        <f>'Rates Data'!B90</f>
        <v>9.7000000000000003E-2</v>
      </c>
      <c r="C90" s="5">
        <f>'Rates Data'!C90</f>
        <v>0.20799999999999999</v>
      </c>
      <c r="D90" s="5">
        <f>'Rates Data'!D90</f>
        <v>0.308</v>
      </c>
      <c r="E90" s="5">
        <f>'Rates Data'!E90</f>
        <v>0.48899999999999999</v>
      </c>
      <c r="F90" s="5">
        <f>'Rates Data'!F90</f>
        <v>0.33600000000000002</v>
      </c>
      <c r="G90" s="5">
        <f>'Rates Data'!G90</f>
        <v>0.40389999999999998</v>
      </c>
      <c r="H90" s="5">
        <f>'Rates Data'!H90</f>
        <v>0.63900000000000001</v>
      </c>
      <c r="I90" s="5">
        <f>DAYS360(A90,Summary!$G$10)/Summary!$G$6</f>
        <v>3.7333333333333334</v>
      </c>
      <c r="J90" s="5">
        <f t="shared" si="4"/>
        <v>0.40389999999999998</v>
      </c>
      <c r="K90" s="5">
        <f t="shared" si="4"/>
        <v>0.63900000000000001</v>
      </c>
      <c r="L90" s="4">
        <v>3</v>
      </c>
      <c r="M90" s="4">
        <v>5</v>
      </c>
      <c r="N90" s="7">
        <f t="shared" si="5"/>
        <v>0.23510000000000003</v>
      </c>
      <c r="O90" s="4">
        <f t="shared" si="6"/>
        <v>2</v>
      </c>
      <c r="P90" s="64">
        <f t="shared" si="7"/>
        <v>0.49010333333333334</v>
      </c>
    </row>
    <row r="91" spans="1:16" x14ac:dyDescent="0.2">
      <c r="A91" s="6">
        <f>'Rates Data'!A91</f>
        <v>41855</v>
      </c>
      <c r="B91" s="5">
        <f>'Rates Data'!B91</f>
        <v>9.6000000000000002E-2</v>
      </c>
      <c r="C91" s="5">
        <f>'Rates Data'!C91</f>
        <v>0.20799999999999999</v>
      </c>
      <c r="D91" s="5">
        <f>'Rates Data'!D91</f>
        <v>0.307</v>
      </c>
      <c r="E91" s="5">
        <f>'Rates Data'!E91</f>
        <v>0.48799999999999999</v>
      </c>
      <c r="F91" s="5">
        <f>'Rates Data'!F91</f>
        <v>0.33800000000000002</v>
      </c>
      <c r="G91" s="5">
        <f>'Rates Data'!G91</f>
        <v>0.40849999999999997</v>
      </c>
      <c r="H91" s="5">
        <f>'Rates Data'!H91</f>
        <v>0.65049999999999997</v>
      </c>
      <c r="I91" s="5">
        <f>DAYS360(A91,Summary!$G$10)/Summary!$G$6</f>
        <v>3.7250000000000001</v>
      </c>
      <c r="J91" s="5">
        <f t="shared" si="4"/>
        <v>0.40849999999999997</v>
      </c>
      <c r="K91" s="5">
        <f t="shared" si="4"/>
        <v>0.65049999999999997</v>
      </c>
      <c r="L91" s="4">
        <v>3</v>
      </c>
      <c r="M91" s="4">
        <v>5</v>
      </c>
      <c r="N91" s="7">
        <f t="shared" si="5"/>
        <v>0.24199999999999999</v>
      </c>
      <c r="O91" s="4">
        <f t="shared" si="6"/>
        <v>2</v>
      </c>
      <c r="P91" s="64">
        <f t="shared" si="7"/>
        <v>0.49622499999999997</v>
      </c>
    </row>
    <row r="92" spans="1:16" x14ac:dyDescent="0.2">
      <c r="A92" s="6">
        <f>'Rates Data'!A92</f>
        <v>41856</v>
      </c>
      <c r="B92" s="5">
        <f>'Rates Data'!B92</f>
        <v>9.7000000000000003E-2</v>
      </c>
      <c r="C92" s="5">
        <f>'Rates Data'!C92</f>
        <v>0.20699999999999999</v>
      </c>
      <c r="D92" s="5">
        <f>'Rates Data'!D92</f>
        <v>0.307</v>
      </c>
      <c r="E92" s="5">
        <f>'Rates Data'!E92</f>
        <v>0.48799999999999999</v>
      </c>
      <c r="F92" s="5">
        <f>'Rates Data'!F92</f>
        <v>0.34200000000000003</v>
      </c>
      <c r="G92" s="5">
        <f>'Rates Data'!G92</f>
        <v>0.41539999999999999</v>
      </c>
      <c r="H92" s="5">
        <f>'Rates Data'!H92</f>
        <v>0.65800000000000003</v>
      </c>
      <c r="I92" s="5">
        <f>DAYS360(A92,Summary!$G$10)/Summary!$G$6</f>
        <v>3.7222222222222223</v>
      </c>
      <c r="J92" s="5">
        <f t="shared" si="4"/>
        <v>0.41539999999999999</v>
      </c>
      <c r="K92" s="5">
        <f t="shared" si="4"/>
        <v>0.65800000000000003</v>
      </c>
      <c r="L92" s="4">
        <v>3</v>
      </c>
      <c r="M92" s="4">
        <v>5</v>
      </c>
      <c r="N92" s="7">
        <f t="shared" si="5"/>
        <v>0.24260000000000004</v>
      </c>
      <c r="O92" s="4">
        <f t="shared" si="6"/>
        <v>2</v>
      </c>
      <c r="P92" s="64">
        <f t="shared" si="7"/>
        <v>0.50300555555555559</v>
      </c>
    </row>
    <row r="93" spans="1:16" x14ac:dyDescent="0.2">
      <c r="A93" s="6">
        <f>'Rates Data'!A93</f>
        <v>41857</v>
      </c>
      <c r="B93" s="5">
        <f>'Rates Data'!B93</f>
        <v>9.6000000000000002E-2</v>
      </c>
      <c r="C93" s="5">
        <f>'Rates Data'!C93</f>
        <v>0.20599999999999999</v>
      </c>
      <c r="D93" s="5">
        <f>'Rates Data'!D93</f>
        <v>0.30599999999999999</v>
      </c>
      <c r="E93" s="5">
        <f>'Rates Data'!E93</f>
        <v>0.48699999999999999</v>
      </c>
      <c r="F93" s="5">
        <f>'Rates Data'!F93</f>
        <v>0.32800000000000001</v>
      </c>
      <c r="G93" s="5">
        <f>'Rates Data'!G93</f>
        <v>0.39779999999999999</v>
      </c>
      <c r="H93" s="5">
        <f>'Rates Data'!H93</f>
        <v>0.621</v>
      </c>
      <c r="I93" s="5">
        <f>DAYS360(A93,Summary!$G$10)/Summary!$G$6</f>
        <v>3.7194444444444446</v>
      </c>
      <c r="J93" s="5">
        <f t="shared" si="4"/>
        <v>0.39779999999999999</v>
      </c>
      <c r="K93" s="5">
        <f t="shared" si="4"/>
        <v>0.621</v>
      </c>
      <c r="L93" s="4">
        <v>3</v>
      </c>
      <c r="M93" s="4">
        <v>5</v>
      </c>
      <c r="N93" s="7">
        <f t="shared" si="5"/>
        <v>0.22320000000000001</v>
      </c>
      <c r="O93" s="4">
        <f t="shared" si="6"/>
        <v>2</v>
      </c>
      <c r="P93" s="64">
        <f t="shared" si="7"/>
        <v>0.47809000000000001</v>
      </c>
    </row>
    <row r="94" spans="1:16" x14ac:dyDescent="0.2">
      <c r="A94" s="6">
        <f>'Rates Data'!A94</f>
        <v>41858</v>
      </c>
      <c r="B94" s="5">
        <f>'Rates Data'!B94</f>
        <v>9.6000000000000002E-2</v>
      </c>
      <c r="C94" s="5">
        <f>'Rates Data'!C94</f>
        <v>0.20499999999999999</v>
      </c>
      <c r="D94" s="5">
        <f>'Rates Data'!D94</f>
        <v>0.30399999999999999</v>
      </c>
      <c r="E94" s="5">
        <f>'Rates Data'!E94</f>
        <v>0.48399999999999999</v>
      </c>
      <c r="F94" s="5">
        <f>'Rates Data'!F94</f>
        <v>0.32600000000000001</v>
      </c>
      <c r="G94" s="5">
        <f>'Rates Data'!G94</f>
        <v>0.39229999999999998</v>
      </c>
      <c r="H94" s="5">
        <f>'Rates Data'!H94</f>
        <v>0.60980000000000001</v>
      </c>
      <c r="I94" s="5">
        <f>DAYS360(A94,Summary!$G$10)/Summary!$G$6</f>
        <v>3.7166666666666668</v>
      </c>
      <c r="J94" s="5">
        <f t="shared" si="4"/>
        <v>0.39229999999999998</v>
      </c>
      <c r="K94" s="5">
        <f t="shared" si="4"/>
        <v>0.60980000000000001</v>
      </c>
      <c r="L94" s="4">
        <v>3</v>
      </c>
      <c r="M94" s="4">
        <v>5</v>
      </c>
      <c r="N94" s="7">
        <f t="shared" si="5"/>
        <v>0.21750000000000003</v>
      </c>
      <c r="O94" s="4">
        <f t="shared" si="6"/>
        <v>2</v>
      </c>
      <c r="P94" s="64">
        <f t="shared" si="7"/>
        <v>0.47023749999999997</v>
      </c>
    </row>
    <row r="95" spans="1:16" x14ac:dyDescent="0.2">
      <c r="A95" s="6">
        <f>'Rates Data'!A95</f>
        <v>41859</v>
      </c>
      <c r="B95" s="5">
        <f>'Rates Data'!B95</f>
        <v>9.4E-2</v>
      </c>
      <c r="C95" s="5">
        <f>'Rates Data'!C95</f>
        <v>0.20300000000000001</v>
      </c>
      <c r="D95" s="5">
        <f>'Rates Data'!D95</f>
        <v>0.30199999999999999</v>
      </c>
      <c r="E95" s="5">
        <f>'Rates Data'!E95</f>
        <v>0.48199999999999998</v>
      </c>
      <c r="F95" s="5">
        <f>'Rates Data'!F95</f>
        <v>0.33400000000000002</v>
      </c>
      <c r="G95" s="5">
        <f>'Rates Data'!G95</f>
        <v>0.40400000000000003</v>
      </c>
      <c r="H95" s="5">
        <f>'Rates Data'!H95</f>
        <v>0.63890000000000002</v>
      </c>
      <c r="I95" s="5">
        <f>DAYS360(A95,Summary!$G$10)/Summary!$G$6</f>
        <v>3.713888888888889</v>
      </c>
      <c r="J95" s="5">
        <f t="shared" si="4"/>
        <v>0.40400000000000003</v>
      </c>
      <c r="K95" s="5">
        <f t="shared" si="4"/>
        <v>0.63890000000000002</v>
      </c>
      <c r="L95" s="4">
        <v>3</v>
      </c>
      <c r="M95" s="4">
        <v>5</v>
      </c>
      <c r="N95" s="7">
        <f t="shared" si="5"/>
        <v>0.2349</v>
      </c>
      <c r="O95" s="4">
        <f t="shared" si="6"/>
        <v>2</v>
      </c>
      <c r="P95" s="64">
        <f t="shared" si="7"/>
        <v>0.48784625000000004</v>
      </c>
    </row>
    <row r="96" spans="1:16" x14ac:dyDescent="0.2">
      <c r="A96" s="6">
        <f>'Rates Data'!A96</f>
        <v>41862</v>
      </c>
      <c r="B96" s="5">
        <f>'Rates Data'!B96</f>
        <v>9.1999999999999998E-2</v>
      </c>
      <c r="C96" s="5">
        <f>'Rates Data'!C96</f>
        <v>0.20200000000000001</v>
      </c>
      <c r="D96" s="5">
        <f>'Rates Data'!D96</f>
        <v>0.30099999999999999</v>
      </c>
      <c r="E96" s="5">
        <f>'Rates Data'!E96</f>
        <v>0.48199999999999998</v>
      </c>
      <c r="F96" s="5">
        <f>'Rates Data'!F96</f>
        <v>0.32679999999999998</v>
      </c>
      <c r="G96" s="5">
        <f>'Rates Data'!G96</f>
        <v>0.39250000000000002</v>
      </c>
      <c r="H96" s="5">
        <f>'Rates Data'!H96</f>
        <v>0.62129999999999996</v>
      </c>
      <c r="I96" s="5">
        <f>DAYS360(A96,Summary!$G$10)/Summary!$G$6</f>
        <v>3.7055555555555557</v>
      </c>
      <c r="J96" s="5">
        <f t="shared" si="4"/>
        <v>0.39250000000000002</v>
      </c>
      <c r="K96" s="5">
        <f t="shared" si="4"/>
        <v>0.62129999999999996</v>
      </c>
      <c r="L96" s="4">
        <v>3</v>
      </c>
      <c r="M96" s="4">
        <v>5</v>
      </c>
      <c r="N96" s="7">
        <f t="shared" si="5"/>
        <v>0.22879999999999995</v>
      </c>
      <c r="O96" s="4">
        <f t="shared" si="6"/>
        <v>2</v>
      </c>
      <c r="P96" s="64">
        <f t="shared" si="7"/>
        <v>0.47321555555555556</v>
      </c>
    </row>
    <row r="97" spans="1:16" x14ac:dyDescent="0.2">
      <c r="A97" s="6">
        <f>'Rates Data'!A97</f>
        <v>41863</v>
      </c>
      <c r="B97" s="5">
        <f>'Rates Data'!B97</f>
        <v>9.0999999999999998E-2</v>
      </c>
      <c r="C97" s="5">
        <f>'Rates Data'!C97</f>
        <v>0.20100000000000001</v>
      </c>
      <c r="D97" s="5">
        <f>'Rates Data'!D97</f>
        <v>0.3</v>
      </c>
      <c r="E97" s="5">
        <f>'Rates Data'!E97</f>
        <v>0.47899999999999998</v>
      </c>
      <c r="F97" s="5">
        <f>'Rates Data'!F97</f>
        <v>0.32550000000000001</v>
      </c>
      <c r="G97" s="5">
        <f>'Rates Data'!G97</f>
        <v>0.39029999999999998</v>
      </c>
      <c r="H97" s="5">
        <f>'Rates Data'!H97</f>
        <v>0.621</v>
      </c>
      <c r="I97" s="5">
        <f>DAYS360(A97,Summary!$G$10)/Summary!$G$6</f>
        <v>3.7027777777777779</v>
      </c>
      <c r="J97" s="5">
        <f t="shared" si="4"/>
        <v>0.39029999999999998</v>
      </c>
      <c r="K97" s="5">
        <f t="shared" si="4"/>
        <v>0.621</v>
      </c>
      <c r="L97" s="4">
        <v>3</v>
      </c>
      <c r="M97" s="4">
        <v>5</v>
      </c>
      <c r="N97" s="7">
        <f t="shared" si="5"/>
        <v>0.23070000000000002</v>
      </c>
      <c r="O97" s="4">
        <f t="shared" si="6"/>
        <v>2</v>
      </c>
      <c r="P97" s="64">
        <f t="shared" si="7"/>
        <v>0.47136541666666665</v>
      </c>
    </row>
    <row r="98" spans="1:16" x14ac:dyDescent="0.2">
      <c r="A98" s="6">
        <f>'Rates Data'!A98</f>
        <v>41864</v>
      </c>
      <c r="B98" s="5">
        <f>'Rates Data'!B98</f>
        <v>0.09</v>
      </c>
      <c r="C98" s="5">
        <f>'Rates Data'!C98</f>
        <v>0.19900000000000001</v>
      </c>
      <c r="D98" s="5">
        <f>'Rates Data'!D98</f>
        <v>0.29899999999999999</v>
      </c>
      <c r="E98" s="5">
        <f>'Rates Data'!E98</f>
        <v>0.47899999999999998</v>
      </c>
      <c r="F98" s="5">
        <f>'Rates Data'!F98</f>
        <v>0.32</v>
      </c>
      <c r="G98" s="5">
        <f>'Rates Data'!G98</f>
        <v>0.38080000000000003</v>
      </c>
      <c r="H98" s="5">
        <f>'Rates Data'!H98</f>
        <v>0.58650000000000002</v>
      </c>
      <c r="I98" s="5">
        <f>DAYS360(A98,Summary!$G$10)/Summary!$G$6</f>
        <v>3.7</v>
      </c>
      <c r="J98" s="5">
        <f t="shared" si="4"/>
        <v>0.38080000000000003</v>
      </c>
      <c r="K98" s="5">
        <f t="shared" si="4"/>
        <v>0.58650000000000002</v>
      </c>
      <c r="L98" s="4">
        <v>3</v>
      </c>
      <c r="M98" s="4">
        <v>5</v>
      </c>
      <c r="N98" s="7">
        <f t="shared" si="5"/>
        <v>0.20569999999999999</v>
      </c>
      <c r="O98" s="4">
        <f t="shared" si="6"/>
        <v>2</v>
      </c>
      <c r="P98" s="64">
        <f t="shared" si="7"/>
        <v>0.45279500000000006</v>
      </c>
    </row>
    <row r="99" spans="1:16" x14ac:dyDescent="0.2">
      <c r="A99" s="6">
        <f>'Rates Data'!A99</f>
        <v>41865</v>
      </c>
      <c r="B99" s="5">
        <f>'Rates Data'!B99</f>
        <v>8.8999999999999996E-2</v>
      </c>
      <c r="C99" s="5">
        <f>'Rates Data'!C99</f>
        <v>0.19800000000000001</v>
      </c>
      <c r="D99" s="5">
        <f>'Rates Data'!D99</f>
        <v>0.29799999999999999</v>
      </c>
      <c r="E99" s="5">
        <f>'Rates Data'!E99</f>
        <v>0.47799999999999998</v>
      </c>
      <c r="F99" s="5">
        <f>'Rates Data'!F99</f>
        <v>0.31879999999999997</v>
      </c>
      <c r="G99" s="5">
        <f>'Rates Data'!G99</f>
        <v>0.37569999999999998</v>
      </c>
      <c r="H99" s="5">
        <f>'Rates Data'!H99</f>
        <v>0.58189999999999997</v>
      </c>
      <c r="I99" s="5">
        <f>DAYS360(A99,Summary!$G$10)/Summary!$G$6</f>
        <v>3.6972222222222224</v>
      </c>
      <c r="J99" s="5">
        <f t="shared" si="4"/>
        <v>0.37569999999999998</v>
      </c>
      <c r="K99" s="5">
        <f t="shared" si="4"/>
        <v>0.58189999999999997</v>
      </c>
      <c r="L99" s="4">
        <v>3</v>
      </c>
      <c r="M99" s="4">
        <v>5</v>
      </c>
      <c r="N99" s="7">
        <f t="shared" si="5"/>
        <v>0.20619999999999999</v>
      </c>
      <c r="O99" s="4">
        <f t="shared" si="6"/>
        <v>2</v>
      </c>
      <c r="P99" s="64">
        <f t="shared" si="7"/>
        <v>0.44758361111111111</v>
      </c>
    </row>
    <row r="100" spans="1:16" x14ac:dyDescent="0.2">
      <c r="A100" s="6">
        <f>'Rates Data'!A100</f>
        <v>41866</v>
      </c>
      <c r="B100" s="5">
        <f>'Rates Data'!B100</f>
        <v>8.7999999999999995E-2</v>
      </c>
      <c r="C100" s="5">
        <f>'Rates Data'!C100</f>
        <v>0.19700000000000001</v>
      </c>
      <c r="D100" s="5">
        <f>'Rates Data'!D100</f>
        <v>0.29699999999999999</v>
      </c>
      <c r="E100" s="5">
        <f>'Rates Data'!E100</f>
        <v>0.47699999999999998</v>
      </c>
      <c r="F100" s="5">
        <f>'Rates Data'!F100</f>
        <v>0.311</v>
      </c>
      <c r="G100" s="5">
        <f>'Rates Data'!G100</f>
        <v>0.374</v>
      </c>
      <c r="H100" s="5">
        <f>'Rates Data'!H100</f>
        <v>0.57699999999999996</v>
      </c>
      <c r="I100" s="5">
        <f>DAYS360(A100,Summary!$G$10)/Summary!$G$6</f>
        <v>3.6944444444444446</v>
      </c>
      <c r="J100" s="5">
        <f t="shared" si="4"/>
        <v>0.374</v>
      </c>
      <c r="K100" s="5">
        <f t="shared" si="4"/>
        <v>0.57699999999999996</v>
      </c>
      <c r="L100" s="4">
        <v>3</v>
      </c>
      <c r="M100" s="4">
        <v>5</v>
      </c>
      <c r="N100" s="7">
        <f t="shared" si="5"/>
        <v>0.20299999999999996</v>
      </c>
      <c r="O100" s="4">
        <f t="shared" si="6"/>
        <v>2</v>
      </c>
      <c r="P100" s="64">
        <f t="shared" si="7"/>
        <v>0.44448611111111114</v>
      </c>
    </row>
    <row r="101" spans="1:16" x14ac:dyDescent="0.2">
      <c r="A101" s="6">
        <f>'Rates Data'!A101</f>
        <v>41869</v>
      </c>
      <c r="B101" s="5">
        <f>'Rates Data'!B101</f>
        <v>8.8999999999999996E-2</v>
      </c>
      <c r="C101" s="5">
        <f>'Rates Data'!C101</f>
        <v>0.19600000000000001</v>
      </c>
      <c r="D101" s="5">
        <f>'Rates Data'!D101</f>
        <v>0.29699999999999999</v>
      </c>
      <c r="E101" s="5">
        <f>'Rates Data'!E101</f>
        <v>0.47399999999999998</v>
      </c>
      <c r="F101" s="5">
        <f>'Rates Data'!F101</f>
        <v>0.316</v>
      </c>
      <c r="G101" s="5">
        <f>'Rates Data'!G101</f>
        <v>0.37569999999999998</v>
      </c>
      <c r="H101" s="5">
        <f>'Rates Data'!H101</f>
        <v>0.59179999999999999</v>
      </c>
      <c r="I101" s="5">
        <f>DAYS360(A101,Summary!$G$10)/Summary!$G$6</f>
        <v>3.6861111111111109</v>
      </c>
      <c r="J101" s="5">
        <f t="shared" si="4"/>
        <v>0.37569999999999998</v>
      </c>
      <c r="K101" s="5">
        <f t="shared" si="4"/>
        <v>0.59179999999999999</v>
      </c>
      <c r="L101" s="4">
        <v>3</v>
      </c>
      <c r="M101" s="4">
        <v>5</v>
      </c>
      <c r="N101" s="7">
        <f t="shared" si="5"/>
        <v>0.21610000000000001</v>
      </c>
      <c r="O101" s="4">
        <f t="shared" si="6"/>
        <v>2</v>
      </c>
      <c r="P101" s="64">
        <f t="shared" si="7"/>
        <v>0.44983430555555554</v>
      </c>
    </row>
    <row r="102" spans="1:16" x14ac:dyDescent="0.2">
      <c r="A102" s="6">
        <f>'Rates Data'!A102</f>
        <v>41870</v>
      </c>
      <c r="B102" s="5">
        <f>'Rates Data'!B102</f>
        <v>8.6999999999999994E-2</v>
      </c>
      <c r="C102" s="5">
        <f>'Rates Data'!C102</f>
        <v>0.191</v>
      </c>
      <c r="D102" s="5">
        <f>'Rates Data'!D102</f>
        <v>0.29199999999999998</v>
      </c>
      <c r="E102" s="5">
        <f>'Rates Data'!E102</f>
        <v>0.46899999999999997</v>
      </c>
      <c r="F102" s="5">
        <f>'Rates Data'!F102</f>
        <v>0.309</v>
      </c>
      <c r="G102" s="5">
        <f>'Rates Data'!G102</f>
        <v>0.36899999999999999</v>
      </c>
      <c r="H102" s="5">
        <f>'Rates Data'!H102</f>
        <v>0.57299999999999995</v>
      </c>
      <c r="I102" s="5">
        <f>DAYS360(A102,Summary!$G$10)/Summary!$G$6</f>
        <v>3.6833333333333331</v>
      </c>
      <c r="J102" s="5">
        <f t="shared" si="4"/>
        <v>0.36899999999999999</v>
      </c>
      <c r="K102" s="5">
        <f t="shared" si="4"/>
        <v>0.57299999999999995</v>
      </c>
      <c r="L102" s="4">
        <v>3</v>
      </c>
      <c r="M102" s="4">
        <v>5</v>
      </c>
      <c r="N102" s="7">
        <f t="shared" si="5"/>
        <v>0.20399999999999996</v>
      </c>
      <c r="O102" s="4">
        <f t="shared" si="6"/>
        <v>2</v>
      </c>
      <c r="P102" s="64">
        <f t="shared" si="7"/>
        <v>0.43869999999999998</v>
      </c>
    </row>
    <row r="103" spans="1:16" x14ac:dyDescent="0.2">
      <c r="A103" s="6">
        <f>'Rates Data'!A103</f>
        <v>41871</v>
      </c>
      <c r="B103" s="5">
        <f>'Rates Data'!B103</f>
        <v>8.4000000000000005E-2</v>
      </c>
      <c r="C103" s="5">
        <f>'Rates Data'!C103</f>
        <v>0.187</v>
      </c>
      <c r="D103" s="5">
        <f>'Rates Data'!D103</f>
        <v>0.28899999999999998</v>
      </c>
      <c r="E103" s="5">
        <f>'Rates Data'!E103</f>
        <v>0.46600000000000003</v>
      </c>
      <c r="F103" s="5">
        <f>'Rates Data'!F103</f>
        <v>0.307</v>
      </c>
      <c r="G103" s="5">
        <f>'Rates Data'!G103</f>
        <v>0.36299999999999999</v>
      </c>
      <c r="H103" s="5">
        <f>'Rates Data'!H103</f>
        <v>0.55900000000000005</v>
      </c>
      <c r="I103" s="5">
        <f>DAYS360(A103,Summary!$G$10)/Summary!$G$6</f>
        <v>3.6805555555555554</v>
      </c>
      <c r="J103" s="5">
        <f t="shared" si="4"/>
        <v>0.36299999999999999</v>
      </c>
      <c r="K103" s="5">
        <f t="shared" si="4"/>
        <v>0.55900000000000005</v>
      </c>
      <c r="L103" s="4">
        <v>3</v>
      </c>
      <c r="M103" s="4">
        <v>5</v>
      </c>
      <c r="N103" s="7">
        <f t="shared" si="5"/>
        <v>0.19600000000000006</v>
      </c>
      <c r="O103" s="4">
        <f t="shared" si="6"/>
        <v>2</v>
      </c>
      <c r="P103" s="64">
        <f t="shared" si="7"/>
        <v>0.42969444444444443</v>
      </c>
    </row>
    <row r="104" spans="1:16" x14ac:dyDescent="0.2">
      <c r="A104" s="6">
        <f>'Rates Data'!A104</f>
        <v>41872</v>
      </c>
      <c r="B104" s="5">
        <f>'Rates Data'!B104</f>
        <v>8.1000000000000003E-2</v>
      </c>
      <c r="C104" s="5">
        <f>'Rates Data'!C104</f>
        <v>0.186</v>
      </c>
      <c r="D104" s="5">
        <f>'Rates Data'!D104</f>
        <v>0.28699999999999998</v>
      </c>
      <c r="E104" s="5">
        <f>'Rates Data'!E104</f>
        <v>0.46400000000000002</v>
      </c>
      <c r="F104" s="5">
        <f>'Rates Data'!F104</f>
        <v>0.30299999999999999</v>
      </c>
      <c r="G104" s="5">
        <f>'Rates Data'!G104</f>
        <v>0.36149999999999999</v>
      </c>
      <c r="H104" s="5">
        <f>'Rates Data'!H104</f>
        <v>0.5675</v>
      </c>
      <c r="I104" s="5">
        <f>DAYS360(A104,Summary!$G$10)/Summary!$G$6</f>
        <v>3.6777777777777776</v>
      </c>
      <c r="J104" s="5">
        <f t="shared" si="4"/>
        <v>0.36149999999999999</v>
      </c>
      <c r="K104" s="5">
        <f t="shared" si="4"/>
        <v>0.5675</v>
      </c>
      <c r="L104" s="4">
        <v>3</v>
      </c>
      <c r="M104" s="4">
        <v>5</v>
      </c>
      <c r="N104" s="7">
        <f t="shared" si="5"/>
        <v>0.20600000000000002</v>
      </c>
      <c r="O104" s="4">
        <f t="shared" si="6"/>
        <v>2</v>
      </c>
      <c r="P104" s="64">
        <f t="shared" si="7"/>
        <v>0.43131111111111109</v>
      </c>
    </row>
    <row r="105" spans="1:16" x14ac:dyDescent="0.2">
      <c r="A105" s="6">
        <f>'Rates Data'!A105</f>
        <v>41873</v>
      </c>
      <c r="B105" s="5">
        <f>'Rates Data'!B105</f>
        <v>7.9000000000000001E-2</v>
      </c>
      <c r="C105" s="5">
        <f>'Rates Data'!C105</f>
        <v>0.183</v>
      </c>
      <c r="D105" s="5">
        <f>'Rates Data'!D105</f>
        <v>0.28799999999999998</v>
      </c>
      <c r="E105" s="5">
        <f>'Rates Data'!E105</f>
        <v>0.46300000000000002</v>
      </c>
      <c r="F105" s="5">
        <f>'Rates Data'!F105</f>
        <v>0.30049999999999999</v>
      </c>
      <c r="G105" s="5">
        <f>'Rates Data'!G105</f>
        <v>0.35799999999999998</v>
      </c>
      <c r="H105" s="5">
        <f>'Rates Data'!H105</f>
        <v>0.55249999999999999</v>
      </c>
      <c r="I105" s="5">
        <f>DAYS360(A105,Summary!$G$10)/Summary!$G$6</f>
        <v>3.6749999999999998</v>
      </c>
      <c r="J105" s="5">
        <f t="shared" si="4"/>
        <v>0.35799999999999998</v>
      </c>
      <c r="K105" s="5">
        <f t="shared" si="4"/>
        <v>0.55249999999999999</v>
      </c>
      <c r="L105" s="4">
        <v>3</v>
      </c>
      <c r="M105" s="4">
        <v>5</v>
      </c>
      <c r="N105" s="7">
        <f t="shared" si="5"/>
        <v>0.19450000000000001</v>
      </c>
      <c r="O105" s="4">
        <f t="shared" si="6"/>
        <v>2</v>
      </c>
      <c r="P105" s="64">
        <f t="shared" si="7"/>
        <v>0.42364374999999999</v>
      </c>
    </row>
    <row r="106" spans="1:16" x14ac:dyDescent="0.2">
      <c r="A106" s="6">
        <f>'Rates Data'!A106</f>
        <v>41876</v>
      </c>
      <c r="B106" s="5">
        <f>'Rates Data'!B106</f>
        <v>7.3999999999999996E-2</v>
      </c>
      <c r="C106" s="5">
        <f>'Rates Data'!C106</f>
        <v>0.17499999999999999</v>
      </c>
      <c r="D106" s="5">
        <f>'Rates Data'!D106</f>
        <v>0.27400000000000002</v>
      </c>
      <c r="E106" s="5">
        <f>'Rates Data'!E106</f>
        <v>0.44800000000000001</v>
      </c>
      <c r="F106" s="5">
        <f>'Rates Data'!F106</f>
        <v>0.26</v>
      </c>
      <c r="G106" s="5">
        <f>'Rates Data'!G106</f>
        <v>0.3125</v>
      </c>
      <c r="H106" s="5">
        <f>'Rates Data'!H106</f>
        <v>0.51500000000000001</v>
      </c>
      <c r="I106" s="5">
        <f>DAYS360(A106,Summary!$G$10)/Summary!$G$6</f>
        <v>3.6666666666666665</v>
      </c>
      <c r="J106" s="5">
        <f t="shared" si="4"/>
        <v>0.3125</v>
      </c>
      <c r="K106" s="5">
        <f t="shared" si="4"/>
        <v>0.51500000000000001</v>
      </c>
      <c r="L106" s="4">
        <v>3</v>
      </c>
      <c r="M106" s="4">
        <v>5</v>
      </c>
      <c r="N106" s="7">
        <f t="shared" si="5"/>
        <v>0.20250000000000001</v>
      </c>
      <c r="O106" s="4">
        <f t="shared" si="6"/>
        <v>2</v>
      </c>
      <c r="P106" s="64">
        <f t="shared" si="7"/>
        <v>0.38</v>
      </c>
    </row>
    <row r="107" spans="1:16" x14ac:dyDescent="0.2">
      <c r="A107" s="6">
        <f>'Rates Data'!A107</f>
        <v>41877</v>
      </c>
      <c r="B107" s="5">
        <f>'Rates Data'!B107</f>
        <v>7.0999999999999994E-2</v>
      </c>
      <c r="C107" s="5">
        <f>'Rates Data'!C107</f>
        <v>0.17100000000000001</v>
      </c>
      <c r="D107" s="5">
        <f>'Rates Data'!D107</f>
        <v>0.27100000000000002</v>
      </c>
      <c r="E107" s="5">
        <f>'Rates Data'!E107</f>
        <v>0.443</v>
      </c>
      <c r="F107" s="5">
        <f>'Rates Data'!F107</f>
        <v>0.27179999999999999</v>
      </c>
      <c r="G107" s="5">
        <f>'Rates Data'!G107</f>
        <v>0.32150000000000001</v>
      </c>
      <c r="H107" s="5">
        <f>'Rates Data'!H107</f>
        <v>0.51149999999999995</v>
      </c>
      <c r="I107" s="5">
        <f>DAYS360(A107,Summary!$G$10)/Summary!$G$6</f>
        <v>3.6638888888888888</v>
      </c>
      <c r="J107" s="5">
        <f t="shared" si="4"/>
        <v>0.32150000000000001</v>
      </c>
      <c r="K107" s="5">
        <f t="shared" si="4"/>
        <v>0.51149999999999995</v>
      </c>
      <c r="L107" s="4">
        <v>3</v>
      </c>
      <c r="M107" s="4">
        <v>5</v>
      </c>
      <c r="N107" s="7">
        <f t="shared" si="5"/>
        <v>0.18999999999999995</v>
      </c>
      <c r="O107" s="4">
        <f t="shared" si="6"/>
        <v>2</v>
      </c>
      <c r="P107" s="64">
        <f t="shared" si="7"/>
        <v>0.38456944444444441</v>
      </c>
    </row>
    <row r="108" spans="1:16" x14ac:dyDescent="0.2">
      <c r="A108" s="6">
        <f>'Rates Data'!A108</f>
        <v>41878</v>
      </c>
      <c r="B108" s="5">
        <f>'Rates Data'!B108</f>
        <v>6.9000000000000006E-2</v>
      </c>
      <c r="C108" s="5">
        <f>'Rates Data'!C108</f>
        <v>0.17</v>
      </c>
      <c r="D108" s="5">
        <f>'Rates Data'!D108</f>
        <v>0.26900000000000002</v>
      </c>
      <c r="E108" s="5">
        <f>'Rates Data'!E108</f>
        <v>0.439</v>
      </c>
      <c r="F108" s="5">
        <f>'Rates Data'!F108</f>
        <v>0.27300000000000002</v>
      </c>
      <c r="G108" s="5">
        <f>'Rates Data'!G108</f>
        <v>0.32500000000000001</v>
      </c>
      <c r="H108" s="5">
        <f>'Rates Data'!H108</f>
        <v>0.495</v>
      </c>
      <c r="I108" s="5">
        <f>DAYS360(A108,Summary!$G$10)/Summary!$G$6</f>
        <v>3.661111111111111</v>
      </c>
      <c r="J108" s="5">
        <f t="shared" si="4"/>
        <v>0.32500000000000001</v>
      </c>
      <c r="K108" s="5">
        <f t="shared" si="4"/>
        <v>0.495</v>
      </c>
      <c r="L108" s="4">
        <v>3</v>
      </c>
      <c r="M108" s="4">
        <v>5</v>
      </c>
      <c r="N108" s="7">
        <f t="shared" si="5"/>
        <v>0.16999999999999998</v>
      </c>
      <c r="O108" s="4">
        <f t="shared" si="6"/>
        <v>2</v>
      </c>
      <c r="P108" s="64">
        <f t="shared" si="7"/>
        <v>0.38119444444444445</v>
      </c>
    </row>
    <row r="109" spans="1:16" x14ac:dyDescent="0.2">
      <c r="A109" s="6">
        <f>'Rates Data'!A109</f>
        <v>41879</v>
      </c>
      <c r="B109" s="5">
        <f>'Rates Data'!B109</f>
        <v>6.8000000000000005E-2</v>
      </c>
      <c r="C109" s="5">
        <f>'Rates Data'!C109</f>
        <v>0.16700000000000001</v>
      </c>
      <c r="D109" s="5">
        <f>'Rates Data'!D109</f>
        <v>0.26700000000000002</v>
      </c>
      <c r="E109" s="5">
        <f>'Rates Data'!E109</f>
        <v>0.438</v>
      </c>
      <c r="F109" s="5">
        <f>'Rates Data'!F109</f>
        <v>0.28149999999999997</v>
      </c>
      <c r="G109" s="5">
        <f>'Rates Data'!G109</f>
        <v>0.32919999999999999</v>
      </c>
      <c r="H109" s="5">
        <f>'Rates Data'!H109</f>
        <v>0.49959999999999999</v>
      </c>
      <c r="I109" s="5">
        <f>DAYS360(A109,Summary!$G$10)/Summary!$G$6</f>
        <v>3.6583333333333332</v>
      </c>
      <c r="J109" s="5">
        <f t="shared" si="4"/>
        <v>0.32919999999999999</v>
      </c>
      <c r="K109" s="5">
        <f t="shared" si="4"/>
        <v>0.49959999999999999</v>
      </c>
      <c r="L109" s="4">
        <v>3</v>
      </c>
      <c r="M109" s="4">
        <v>5</v>
      </c>
      <c r="N109" s="7">
        <f t="shared" si="5"/>
        <v>0.1704</v>
      </c>
      <c r="O109" s="4">
        <f t="shared" si="6"/>
        <v>2</v>
      </c>
      <c r="P109" s="64">
        <f t="shared" si="7"/>
        <v>0.38528999999999997</v>
      </c>
    </row>
    <row r="110" spans="1:16" x14ac:dyDescent="0.2">
      <c r="A110" s="6">
        <f>'Rates Data'!A110</f>
        <v>41880</v>
      </c>
      <c r="B110" s="5">
        <f>'Rates Data'!B110</f>
        <v>6.7000000000000004E-2</v>
      </c>
      <c r="C110" s="5">
        <f>'Rates Data'!C110</f>
        <v>0.16300000000000001</v>
      </c>
      <c r="D110" s="5">
        <f>'Rates Data'!D110</f>
        <v>0.26400000000000001</v>
      </c>
      <c r="E110" s="5">
        <f>'Rates Data'!E110</f>
        <v>0.434</v>
      </c>
      <c r="F110" s="5">
        <f>'Rates Data'!F110</f>
        <v>0.26550000000000001</v>
      </c>
      <c r="G110" s="5">
        <f>'Rates Data'!G110</f>
        <v>0.32100000000000001</v>
      </c>
      <c r="H110" s="5">
        <f>'Rates Data'!H110</f>
        <v>0.50349999999999995</v>
      </c>
      <c r="I110" s="5">
        <f>DAYS360(A110,Summary!$G$10)/Summary!$G$6</f>
        <v>3.6555555555555554</v>
      </c>
      <c r="J110" s="5">
        <f t="shared" si="4"/>
        <v>0.32100000000000001</v>
      </c>
      <c r="K110" s="5">
        <f t="shared" si="4"/>
        <v>0.50349999999999995</v>
      </c>
      <c r="L110" s="4">
        <v>3</v>
      </c>
      <c r="M110" s="4">
        <v>5</v>
      </c>
      <c r="N110" s="7">
        <f t="shared" si="5"/>
        <v>0.18249999999999994</v>
      </c>
      <c r="O110" s="4">
        <f t="shared" si="6"/>
        <v>2</v>
      </c>
      <c r="P110" s="64">
        <f t="shared" si="7"/>
        <v>0.38081944444444443</v>
      </c>
    </row>
    <row r="111" spans="1:16" x14ac:dyDescent="0.2">
      <c r="A111" s="6">
        <f>'Rates Data'!A111</f>
        <v>41883</v>
      </c>
      <c r="B111" s="5">
        <f>'Rates Data'!B111</f>
        <v>6.6000000000000003E-2</v>
      </c>
      <c r="C111" s="5">
        <f>'Rates Data'!C111</f>
        <v>0.159</v>
      </c>
      <c r="D111" s="5">
        <f>'Rates Data'!D111</f>
        <v>0.25900000000000001</v>
      </c>
      <c r="E111" s="5">
        <f>'Rates Data'!E111</f>
        <v>0.42799999999999999</v>
      </c>
      <c r="F111" s="5">
        <f>'Rates Data'!F111</f>
        <v>0.255</v>
      </c>
      <c r="G111" s="5">
        <f>'Rates Data'!G111</f>
        <v>0.30399999999999999</v>
      </c>
      <c r="H111" s="5">
        <f>'Rates Data'!H111</f>
        <v>0.48209999999999997</v>
      </c>
      <c r="I111" s="5">
        <f>DAYS360(A111,Summary!$G$10)/Summary!$G$6</f>
        <v>3.65</v>
      </c>
      <c r="J111" s="5">
        <f t="shared" si="4"/>
        <v>0.30399999999999999</v>
      </c>
      <c r="K111" s="5">
        <f t="shared" si="4"/>
        <v>0.48209999999999997</v>
      </c>
      <c r="L111" s="4">
        <v>3</v>
      </c>
      <c r="M111" s="4">
        <v>5</v>
      </c>
      <c r="N111" s="7">
        <f t="shared" si="5"/>
        <v>0.17809999999999998</v>
      </c>
      <c r="O111" s="4">
        <f t="shared" si="6"/>
        <v>2</v>
      </c>
      <c r="P111" s="64">
        <f t="shared" si="7"/>
        <v>0.3618825</v>
      </c>
    </row>
    <row r="112" spans="1:16" x14ac:dyDescent="0.2">
      <c r="A112" s="6">
        <f>'Rates Data'!A112</f>
        <v>41884</v>
      </c>
      <c r="B112" s="5">
        <f>'Rates Data'!B112</f>
        <v>0.06</v>
      </c>
      <c r="C112" s="5">
        <f>'Rates Data'!C112</f>
        <v>0.152</v>
      </c>
      <c r="D112" s="5">
        <f>'Rates Data'!D112</f>
        <v>0.252</v>
      </c>
      <c r="E112" s="5">
        <f>'Rates Data'!E112</f>
        <v>0.42</v>
      </c>
      <c r="F112" s="5">
        <f>'Rates Data'!F112</f>
        <v>0.25800000000000001</v>
      </c>
      <c r="G112" s="5">
        <f>'Rates Data'!G112</f>
        <v>0.312</v>
      </c>
      <c r="H112" s="5">
        <f>'Rates Data'!H112</f>
        <v>0.503</v>
      </c>
      <c r="I112" s="5">
        <f>DAYS360(A112,Summary!$G$10)/Summary!$G$6</f>
        <v>3.6472222222222221</v>
      </c>
      <c r="J112" s="5">
        <f t="shared" si="4"/>
        <v>0.312</v>
      </c>
      <c r="K112" s="5">
        <f t="shared" si="4"/>
        <v>0.503</v>
      </c>
      <c r="L112" s="4">
        <v>3</v>
      </c>
      <c r="M112" s="4">
        <v>5</v>
      </c>
      <c r="N112" s="7">
        <f t="shared" si="5"/>
        <v>0.191</v>
      </c>
      <c r="O112" s="4">
        <f t="shared" si="6"/>
        <v>2</v>
      </c>
      <c r="P112" s="64">
        <f t="shared" si="7"/>
        <v>0.3738097222222222</v>
      </c>
    </row>
    <row r="113" spans="1:16" x14ac:dyDescent="0.2">
      <c r="A113" s="6">
        <f>'Rates Data'!A113</f>
        <v>41885</v>
      </c>
      <c r="B113" s="5">
        <f>'Rates Data'!B113</f>
        <v>6.0999999999999999E-2</v>
      </c>
      <c r="C113" s="5">
        <f>'Rates Data'!C113</f>
        <v>0.15</v>
      </c>
      <c r="D113" s="5">
        <f>'Rates Data'!D113</f>
        <v>0.25</v>
      </c>
      <c r="E113" s="5">
        <f>'Rates Data'!E113</f>
        <v>0.41899999999999998</v>
      </c>
      <c r="F113" s="5">
        <f>'Rates Data'!F113</f>
        <v>0.26500000000000001</v>
      </c>
      <c r="G113" s="5">
        <f>'Rates Data'!G113</f>
        <v>0.31759999999999999</v>
      </c>
      <c r="H113" s="5">
        <f>'Rates Data'!H113</f>
        <v>0.504</v>
      </c>
      <c r="I113" s="5">
        <f>DAYS360(A113,Summary!$G$10)/Summary!$G$6</f>
        <v>3.6444444444444444</v>
      </c>
      <c r="J113" s="5">
        <f t="shared" si="4"/>
        <v>0.31759999999999999</v>
      </c>
      <c r="K113" s="5">
        <f t="shared" si="4"/>
        <v>0.504</v>
      </c>
      <c r="L113" s="4">
        <v>3</v>
      </c>
      <c r="M113" s="4">
        <v>5</v>
      </c>
      <c r="N113" s="7">
        <f t="shared" si="5"/>
        <v>0.18640000000000001</v>
      </c>
      <c r="O113" s="4">
        <f t="shared" si="6"/>
        <v>2</v>
      </c>
      <c r="P113" s="64">
        <f t="shared" si="7"/>
        <v>0.37766222222222223</v>
      </c>
    </row>
    <row r="114" spans="1:16" x14ac:dyDescent="0.2">
      <c r="A114" s="6">
        <f>'Rates Data'!A114</f>
        <v>41886</v>
      </c>
      <c r="B114" s="5">
        <f>'Rates Data'!B114</f>
        <v>5.8999999999999997E-2</v>
      </c>
      <c r="C114" s="5">
        <f>'Rates Data'!C114</f>
        <v>0.14899999999999999</v>
      </c>
      <c r="D114" s="5">
        <f>'Rates Data'!D114</f>
        <v>0.249</v>
      </c>
      <c r="E114" s="5">
        <f>'Rates Data'!E114</f>
        <v>0.41799999999999998</v>
      </c>
      <c r="F114" s="5">
        <f>'Rates Data'!F114</f>
        <v>0.22</v>
      </c>
      <c r="G114" s="5">
        <f>'Rates Data'!G114</f>
        <v>0.27500000000000002</v>
      </c>
      <c r="H114" s="5">
        <f>'Rates Data'!H114</f>
        <v>0.47199999999999998</v>
      </c>
      <c r="I114" s="5">
        <f>DAYS360(A114,Summary!$G$10)/Summary!$G$6</f>
        <v>3.6416666666666666</v>
      </c>
      <c r="J114" s="5">
        <f t="shared" si="4"/>
        <v>0.27500000000000002</v>
      </c>
      <c r="K114" s="5">
        <f t="shared" si="4"/>
        <v>0.47199999999999998</v>
      </c>
      <c r="L114" s="4">
        <v>3</v>
      </c>
      <c r="M114" s="4">
        <v>5</v>
      </c>
      <c r="N114" s="7">
        <f t="shared" si="5"/>
        <v>0.19699999999999995</v>
      </c>
      <c r="O114" s="4">
        <f t="shared" si="6"/>
        <v>2</v>
      </c>
      <c r="P114" s="64">
        <f t="shared" si="7"/>
        <v>0.33820416666666664</v>
      </c>
    </row>
    <row r="115" spans="1:16" x14ac:dyDescent="0.2">
      <c r="A115" s="6">
        <f>'Rates Data'!A115</f>
        <v>41887</v>
      </c>
      <c r="B115" s="5">
        <f>'Rates Data'!B115</f>
        <v>1.9E-2</v>
      </c>
      <c r="C115" s="5">
        <f>'Rates Data'!C115</f>
        <v>0.104</v>
      </c>
      <c r="D115" s="5">
        <f>'Rates Data'!D115</f>
        <v>0.20300000000000001</v>
      </c>
      <c r="E115" s="5">
        <f>'Rates Data'!E115</f>
        <v>0.374</v>
      </c>
      <c r="F115" s="5">
        <f>'Rates Data'!F115</f>
        <v>0.20399999999999999</v>
      </c>
      <c r="G115" s="5">
        <f>'Rates Data'!G115</f>
        <v>0.2606</v>
      </c>
      <c r="H115" s="5">
        <f>'Rates Data'!H115</f>
        <v>0.45910000000000001</v>
      </c>
      <c r="I115" s="5">
        <f>DAYS360(A115,Summary!$G$10)/Summary!$G$6</f>
        <v>3.6388888888888888</v>
      </c>
      <c r="J115" s="5">
        <f t="shared" si="4"/>
        <v>0.2606</v>
      </c>
      <c r="K115" s="5">
        <f t="shared" si="4"/>
        <v>0.45910000000000001</v>
      </c>
      <c r="L115" s="4">
        <v>3</v>
      </c>
      <c r="M115" s="4">
        <v>5</v>
      </c>
      <c r="N115" s="7">
        <f t="shared" si="5"/>
        <v>0.19850000000000001</v>
      </c>
      <c r="O115" s="4">
        <f t="shared" si="6"/>
        <v>2</v>
      </c>
      <c r="P115" s="64">
        <f t="shared" si="7"/>
        <v>0.32400972222222224</v>
      </c>
    </row>
    <row r="116" spans="1:16" x14ac:dyDescent="0.2">
      <c r="A116" s="6">
        <f>'Rates Data'!A116</f>
        <v>41890</v>
      </c>
      <c r="B116" s="5">
        <f>'Rates Data'!B116</f>
        <v>1.2999999999999999E-2</v>
      </c>
      <c r="C116" s="5">
        <f>'Rates Data'!C116</f>
        <v>9.4E-2</v>
      </c>
      <c r="D116" s="5">
        <f>'Rates Data'!D116</f>
        <v>0.19600000000000001</v>
      </c>
      <c r="E116" s="5">
        <f>'Rates Data'!E116</f>
        <v>0.36599999999999999</v>
      </c>
      <c r="F116" s="5">
        <f>'Rates Data'!F116</f>
        <v>0.20499999999999999</v>
      </c>
      <c r="G116" s="5">
        <f>'Rates Data'!G116</f>
        <v>0.26800000000000002</v>
      </c>
      <c r="H116" s="5">
        <f>'Rates Data'!H116</f>
        <v>0.48130000000000001</v>
      </c>
      <c r="I116" s="5">
        <f>DAYS360(A116,Summary!$G$10)/Summary!$G$6</f>
        <v>3.6305555555555555</v>
      </c>
      <c r="J116" s="5">
        <f t="shared" si="4"/>
        <v>0.26800000000000002</v>
      </c>
      <c r="K116" s="5">
        <f t="shared" si="4"/>
        <v>0.48130000000000001</v>
      </c>
      <c r="L116" s="4">
        <v>3</v>
      </c>
      <c r="M116" s="4">
        <v>5</v>
      </c>
      <c r="N116" s="7">
        <f t="shared" si="5"/>
        <v>0.21329999999999999</v>
      </c>
      <c r="O116" s="4">
        <f t="shared" si="6"/>
        <v>2</v>
      </c>
      <c r="P116" s="64">
        <f t="shared" si="7"/>
        <v>0.33524874999999998</v>
      </c>
    </row>
    <row r="117" spans="1:16" x14ac:dyDescent="0.2">
      <c r="A117" s="6">
        <f>'Rates Data'!A117</f>
        <v>41891</v>
      </c>
      <c r="B117" s="5">
        <f>'Rates Data'!B117</f>
        <v>0.01</v>
      </c>
      <c r="C117" s="5">
        <f>'Rates Data'!C117</f>
        <v>8.8999999999999996E-2</v>
      </c>
      <c r="D117" s="5">
        <f>'Rates Data'!D117</f>
        <v>0.191</v>
      </c>
      <c r="E117" s="5">
        <f>'Rates Data'!E117</f>
        <v>0.36</v>
      </c>
      <c r="F117" s="5">
        <f>'Rates Data'!F117</f>
        <v>0.20680000000000001</v>
      </c>
      <c r="G117" s="5">
        <f>'Rates Data'!G117</f>
        <v>0.26819999999999999</v>
      </c>
      <c r="H117" s="5">
        <f>'Rates Data'!H117</f>
        <v>0.48699999999999999</v>
      </c>
      <c r="I117" s="5">
        <f>DAYS360(A117,Summary!$G$10)/Summary!$G$6</f>
        <v>3.6277777777777778</v>
      </c>
      <c r="J117" s="5">
        <f t="shared" si="4"/>
        <v>0.26819999999999999</v>
      </c>
      <c r="K117" s="5">
        <f t="shared" si="4"/>
        <v>0.48699999999999999</v>
      </c>
      <c r="L117" s="4">
        <v>3</v>
      </c>
      <c r="M117" s="4">
        <v>5</v>
      </c>
      <c r="N117" s="7">
        <f t="shared" si="5"/>
        <v>0.21879999999999999</v>
      </c>
      <c r="O117" s="4">
        <f t="shared" si="6"/>
        <v>2</v>
      </c>
      <c r="P117" s="64">
        <f t="shared" si="7"/>
        <v>0.33687888888888889</v>
      </c>
    </row>
    <row r="118" spans="1:16" x14ac:dyDescent="0.2">
      <c r="A118" s="6">
        <f>'Rates Data'!A118</f>
        <v>41892</v>
      </c>
      <c r="B118" s="5">
        <f>'Rates Data'!B118</f>
        <v>0.01</v>
      </c>
      <c r="C118" s="5">
        <f>'Rates Data'!C118</f>
        <v>8.6999999999999994E-2</v>
      </c>
      <c r="D118" s="5">
        <f>'Rates Data'!D118</f>
        <v>0.191</v>
      </c>
      <c r="E118" s="5">
        <f>'Rates Data'!E118</f>
        <v>0.35699999999999998</v>
      </c>
      <c r="F118" s="5">
        <f>'Rates Data'!F118</f>
        <v>0.20549999999999999</v>
      </c>
      <c r="G118" s="5">
        <f>'Rates Data'!G118</f>
        <v>0.27400000000000002</v>
      </c>
      <c r="H118" s="5">
        <f>'Rates Data'!H118</f>
        <v>0.4924</v>
      </c>
      <c r="I118" s="5">
        <f>DAYS360(A118,Summary!$G$10)/Summary!$G$6</f>
        <v>3.625</v>
      </c>
      <c r="J118" s="5">
        <f t="shared" si="4"/>
        <v>0.27400000000000002</v>
      </c>
      <c r="K118" s="5">
        <f t="shared" si="4"/>
        <v>0.4924</v>
      </c>
      <c r="L118" s="4">
        <v>3</v>
      </c>
      <c r="M118" s="4">
        <v>5</v>
      </c>
      <c r="N118" s="7">
        <f t="shared" si="5"/>
        <v>0.21839999999999998</v>
      </c>
      <c r="O118" s="4">
        <f t="shared" si="6"/>
        <v>2</v>
      </c>
      <c r="P118" s="64">
        <f t="shared" si="7"/>
        <v>0.34225</v>
      </c>
    </row>
    <row r="119" spans="1:16" x14ac:dyDescent="0.2">
      <c r="A119" s="6">
        <f>'Rates Data'!A119</f>
        <v>41893</v>
      </c>
      <c r="B119" s="5">
        <f>'Rates Data'!B119</f>
        <v>7.0000000000000001E-3</v>
      </c>
      <c r="C119" s="5">
        <f>'Rates Data'!C119</f>
        <v>8.4000000000000005E-2</v>
      </c>
      <c r="D119" s="5">
        <f>'Rates Data'!D119</f>
        <v>0.188</v>
      </c>
      <c r="E119" s="5">
        <f>'Rates Data'!E119</f>
        <v>0.35199999999999998</v>
      </c>
      <c r="F119" s="5">
        <f>'Rates Data'!F119</f>
        <v>0.20349999999999999</v>
      </c>
      <c r="G119" s="5">
        <f>'Rates Data'!G119</f>
        <v>0.26500000000000001</v>
      </c>
      <c r="H119" s="5">
        <f>'Rates Data'!H119</f>
        <v>0.48270000000000002</v>
      </c>
      <c r="I119" s="5">
        <f>DAYS360(A119,Summary!$G$10)/Summary!$G$6</f>
        <v>3.6222222222222222</v>
      </c>
      <c r="J119" s="5">
        <f t="shared" si="4"/>
        <v>0.26500000000000001</v>
      </c>
      <c r="K119" s="5">
        <f t="shared" si="4"/>
        <v>0.48270000000000002</v>
      </c>
      <c r="L119" s="4">
        <v>3</v>
      </c>
      <c r="M119" s="4">
        <v>5</v>
      </c>
      <c r="N119" s="7">
        <f t="shared" si="5"/>
        <v>0.2177</v>
      </c>
      <c r="O119" s="4">
        <f t="shared" si="6"/>
        <v>2</v>
      </c>
      <c r="P119" s="64">
        <f t="shared" si="7"/>
        <v>0.33272888888888891</v>
      </c>
    </row>
    <row r="120" spans="1:16" x14ac:dyDescent="0.2">
      <c r="A120" s="6">
        <f>'Rates Data'!A120</f>
        <v>41894</v>
      </c>
      <c r="B120" s="5">
        <f>'Rates Data'!B120</f>
        <v>6.0000000000000001E-3</v>
      </c>
      <c r="C120" s="5">
        <f>'Rates Data'!C120</f>
        <v>8.2000000000000003E-2</v>
      </c>
      <c r="D120" s="5">
        <f>'Rates Data'!D120</f>
        <v>0.187</v>
      </c>
      <c r="E120" s="5">
        <f>'Rates Data'!E120</f>
        <v>0.34899999999999998</v>
      </c>
      <c r="F120" s="5">
        <f>'Rates Data'!F120</f>
        <v>0.214</v>
      </c>
      <c r="G120" s="5">
        <f>'Rates Data'!G120</f>
        <v>0.28249999999999997</v>
      </c>
      <c r="H120" s="5">
        <f>'Rates Data'!H120</f>
        <v>0.51500000000000001</v>
      </c>
      <c r="I120" s="5">
        <f>DAYS360(A120,Summary!$G$10)/Summary!$G$6</f>
        <v>3.6194444444444445</v>
      </c>
      <c r="J120" s="5">
        <f t="shared" si="4"/>
        <v>0.28249999999999997</v>
      </c>
      <c r="K120" s="5">
        <f t="shared" si="4"/>
        <v>0.51500000000000001</v>
      </c>
      <c r="L120" s="4">
        <v>3</v>
      </c>
      <c r="M120" s="4">
        <v>5</v>
      </c>
      <c r="N120" s="7">
        <f t="shared" si="5"/>
        <v>0.23250000000000004</v>
      </c>
      <c r="O120" s="4">
        <f t="shared" si="6"/>
        <v>2</v>
      </c>
      <c r="P120" s="64">
        <f t="shared" si="7"/>
        <v>0.35451041666666666</v>
      </c>
    </row>
    <row r="121" spans="1:16" x14ac:dyDescent="0.2">
      <c r="A121" s="6">
        <f>'Rates Data'!A121</f>
        <v>41897</v>
      </c>
      <c r="B121" s="5">
        <f>'Rates Data'!B121</f>
        <v>7.0000000000000001E-3</v>
      </c>
      <c r="C121" s="5">
        <f>'Rates Data'!C121</f>
        <v>8.1000000000000003E-2</v>
      </c>
      <c r="D121" s="5">
        <f>'Rates Data'!D121</f>
        <v>0.188</v>
      </c>
      <c r="E121" s="5">
        <f>'Rates Data'!E121</f>
        <v>0.34899999999999998</v>
      </c>
      <c r="F121" s="5">
        <f>'Rates Data'!F121</f>
        <v>0.20349999999999999</v>
      </c>
      <c r="G121" s="5">
        <f>'Rates Data'!G121</f>
        <v>0.26769999999999999</v>
      </c>
      <c r="H121" s="5">
        <f>'Rates Data'!H121</f>
        <v>0.48799999999999999</v>
      </c>
      <c r="I121" s="5">
        <f>DAYS360(A121,Summary!$G$10)/Summary!$G$6</f>
        <v>3.6111111111111112</v>
      </c>
      <c r="J121" s="5">
        <f t="shared" si="4"/>
        <v>0.26769999999999999</v>
      </c>
      <c r="K121" s="5">
        <f t="shared" si="4"/>
        <v>0.48799999999999999</v>
      </c>
      <c r="L121" s="4">
        <v>3</v>
      </c>
      <c r="M121" s="4">
        <v>5</v>
      </c>
      <c r="N121" s="7">
        <f t="shared" si="5"/>
        <v>0.2203</v>
      </c>
      <c r="O121" s="4">
        <f t="shared" si="6"/>
        <v>2</v>
      </c>
      <c r="P121" s="64">
        <f t="shared" si="7"/>
        <v>0.33501388888888889</v>
      </c>
    </row>
    <row r="122" spans="1:16" x14ac:dyDescent="0.2">
      <c r="A122" s="6">
        <f>'Rates Data'!A122</f>
        <v>41898</v>
      </c>
      <c r="B122" s="5">
        <f>'Rates Data'!B122</f>
        <v>6.0000000000000001E-3</v>
      </c>
      <c r="C122" s="5">
        <f>'Rates Data'!C122</f>
        <v>8.1000000000000003E-2</v>
      </c>
      <c r="D122" s="5">
        <f>'Rates Data'!D122</f>
        <v>0.187</v>
      </c>
      <c r="E122" s="5">
        <f>'Rates Data'!E122</f>
        <v>0.34599999999999997</v>
      </c>
      <c r="F122" s="5">
        <f>'Rates Data'!F122</f>
        <v>0.21299999999999999</v>
      </c>
      <c r="G122" s="5">
        <f>'Rates Data'!G122</f>
        <v>0.27450000000000002</v>
      </c>
      <c r="H122" s="5">
        <f>'Rates Data'!H122</f>
        <v>0.50680000000000003</v>
      </c>
      <c r="I122" s="5">
        <f>DAYS360(A122,Summary!$G$10)/Summary!$G$6</f>
        <v>3.6083333333333334</v>
      </c>
      <c r="J122" s="5">
        <f t="shared" si="4"/>
        <v>0.27450000000000002</v>
      </c>
      <c r="K122" s="5">
        <f t="shared" si="4"/>
        <v>0.50680000000000003</v>
      </c>
      <c r="L122" s="4">
        <v>3</v>
      </c>
      <c r="M122" s="4">
        <v>5</v>
      </c>
      <c r="N122" s="7">
        <f t="shared" si="5"/>
        <v>0.23230000000000001</v>
      </c>
      <c r="O122" s="4">
        <f t="shared" si="6"/>
        <v>2</v>
      </c>
      <c r="P122" s="64">
        <f t="shared" si="7"/>
        <v>0.34515791666666673</v>
      </c>
    </row>
    <row r="123" spans="1:16" x14ac:dyDescent="0.2">
      <c r="A123" s="6">
        <f>'Rates Data'!A123</f>
        <v>41899</v>
      </c>
      <c r="B123" s="5">
        <f>'Rates Data'!B123</f>
        <v>6.0000000000000001E-3</v>
      </c>
      <c r="C123" s="5">
        <f>'Rates Data'!C123</f>
        <v>8.2000000000000003E-2</v>
      </c>
      <c r="D123" s="5">
        <f>'Rates Data'!D123</f>
        <v>0.188</v>
      </c>
      <c r="E123" s="5">
        <f>'Rates Data'!E123</f>
        <v>0.34699999999999998</v>
      </c>
      <c r="F123" s="5">
        <f>'Rates Data'!F123</f>
        <v>0.20530000000000001</v>
      </c>
      <c r="G123" s="5">
        <f>'Rates Data'!G123</f>
        <v>0.27300000000000002</v>
      </c>
      <c r="H123" s="5">
        <f>'Rates Data'!H123</f>
        <v>0.49249999999999999</v>
      </c>
      <c r="I123" s="5">
        <f>DAYS360(A123,Summary!$G$10)/Summary!$G$6</f>
        <v>3.6055555555555556</v>
      </c>
      <c r="J123" s="5">
        <f t="shared" si="4"/>
        <v>0.27300000000000002</v>
      </c>
      <c r="K123" s="5">
        <f t="shared" si="4"/>
        <v>0.49249999999999999</v>
      </c>
      <c r="L123" s="4">
        <v>3</v>
      </c>
      <c r="M123" s="4">
        <v>5</v>
      </c>
      <c r="N123" s="7">
        <f t="shared" si="5"/>
        <v>0.21949999999999997</v>
      </c>
      <c r="O123" s="4">
        <f t="shared" si="6"/>
        <v>2</v>
      </c>
      <c r="P123" s="64">
        <f t="shared" si="7"/>
        <v>0.33945972222222226</v>
      </c>
    </row>
    <row r="124" spans="1:16" x14ac:dyDescent="0.2">
      <c r="A124" s="6">
        <f>'Rates Data'!A124</f>
        <v>41900</v>
      </c>
      <c r="B124" s="5">
        <f>'Rates Data'!B124</f>
        <v>7.0000000000000001E-3</v>
      </c>
      <c r="C124" s="5">
        <f>'Rates Data'!C124</f>
        <v>8.2000000000000003E-2</v>
      </c>
      <c r="D124" s="5">
        <f>'Rates Data'!D124</f>
        <v>0.187</v>
      </c>
      <c r="E124" s="5">
        <f>'Rates Data'!E124</f>
        <v>0.34699999999999998</v>
      </c>
      <c r="F124" s="5">
        <f>'Rates Data'!F124</f>
        <v>0.216</v>
      </c>
      <c r="G124" s="5">
        <f>'Rates Data'!G124</f>
        <v>0.28639999999999999</v>
      </c>
      <c r="H124" s="5">
        <f>'Rates Data'!H124</f>
        <v>0.52749999999999997</v>
      </c>
      <c r="I124" s="5">
        <f>DAYS360(A124,Summary!$G$10)/Summary!$G$6</f>
        <v>3.6027777777777779</v>
      </c>
      <c r="J124" s="5">
        <f t="shared" si="4"/>
        <v>0.28639999999999999</v>
      </c>
      <c r="K124" s="5">
        <f t="shared" si="4"/>
        <v>0.52749999999999997</v>
      </c>
      <c r="L124" s="4">
        <v>3</v>
      </c>
      <c r="M124" s="4">
        <v>5</v>
      </c>
      <c r="N124" s="7">
        <f t="shared" si="5"/>
        <v>0.24109999999999998</v>
      </c>
      <c r="O124" s="4">
        <f t="shared" si="6"/>
        <v>2</v>
      </c>
      <c r="P124" s="64">
        <f t="shared" si="7"/>
        <v>0.35906486111111113</v>
      </c>
    </row>
    <row r="125" spans="1:16" x14ac:dyDescent="0.2">
      <c r="A125" s="6">
        <f>'Rates Data'!A125</f>
        <v>41901</v>
      </c>
      <c r="B125" s="5">
        <f>'Rates Data'!B125</f>
        <v>8.0000000000000002E-3</v>
      </c>
      <c r="C125" s="5">
        <f>'Rates Data'!C125</f>
        <v>8.3000000000000004E-2</v>
      </c>
      <c r="D125" s="5">
        <f>'Rates Data'!D125</f>
        <v>0.187</v>
      </c>
      <c r="E125" s="5">
        <f>'Rates Data'!E125</f>
        <v>0.34699999999999998</v>
      </c>
      <c r="F125" s="5">
        <f>'Rates Data'!F125</f>
        <v>0.20480000000000001</v>
      </c>
      <c r="G125" s="5">
        <f>'Rates Data'!G125</f>
        <v>0.27300000000000002</v>
      </c>
      <c r="H125" s="5">
        <f>'Rates Data'!H125</f>
        <v>0.48899999999999999</v>
      </c>
      <c r="I125" s="5">
        <f>DAYS360(A125,Summary!$G$10)/Summary!$G$6</f>
        <v>3.6</v>
      </c>
      <c r="J125" s="5">
        <f t="shared" si="4"/>
        <v>0.27300000000000002</v>
      </c>
      <c r="K125" s="5">
        <f t="shared" si="4"/>
        <v>0.48899999999999999</v>
      </c>
      <c r="L125" s="4">
        <v>3</v>
      </c>
      <c r="M125" s="4">
        <v>5</v>
      </c>
      <c r="N125" s="7">
        <f t="shared" si="5"/>
        <v>0.21599999999999997</v>
      </c>
      <c r="O125" s="4">
        <f t="shared" si="6"/>
        <v>2</v>
      </c>
      <c r="P125" s="64">
        <f t="shared" si="7"/>
        <v>0.33779999999999999</v>
      </c>
    </row>
    <row r="126" spans="1:16" x14ac:dyDescent="0.2">
      <c r="A126" s="6">
        <f>'Rates Data'!A126</f>
        <v>41904</v>
      </c>
      <c r="B126" s="5">
        <f>'Rates Data'!B126</f>
        <v>5.0000000000000001E-3</v>
      </c>
      <c r="C126" s="5">
        <f>'Rates Data'!C126</f>
        <v>8.2000000000000003E-2</v>
      </c>
      <c r="D126" s="5">
        <f>'Rates Data'!D126</f>
        <v>0.186</v>
      </c>
      <c r="E126" s="5">
        <f>'Rates Data'!E126</f>
        <v>0.34499999999999997</v>
      </c>
      <c r="F126" s="5">
        <f>'Rates Data'!F126</f>
        <v>0.20499999999999999</v>
      </c>
      <c r="G126" s="5">
        <f>'Rates Data'!G126</f>
        <v>0.26800000000000002</v>
      </c>
      <c r="H126" s="5">
        <f>'Rates Data'!H126</f>
        <v>0.48199999999999998</v>
      </c>
      <c r="I126" s="5">
        <f>DAYS360(A126,Summary!$G$10)/Summary!$G$6</f>
        <v>3.5916666666666668</v>
      </c>
      <c r="J126" s="5">
        <f t="shared" si="4"/>
        <v>0.26800000000000002</v>
      </c>
      <c r="K126" s="5">
        <f t="shared" si="4"/>
        <v>0.48199999999999998</v>
      </c>
      <c r="L126" s="4">
        <v>3</v>
      </c>
      <c r="M126" s="4">
        <v>5</v>
      </c>
      <c r="N126" s="7">
        <f t="shared" si="5"/>
        <v>0.21399999999999997</v>
      </c>
      <c r="O126" s="4">
        <f t="shared" si="6"/>
        <v>2</v>
      </c>
      <c r="P126" s="64">
        <f t="shared" si="7"/>
        <v>0.33130833333333337</v>
      </c>
    </row>
    <row r="127" spans="1:16" x14ac:dyDescent="0.2">
      <c r="A127" s="6">
        <f>'Rates Data'!A127</f>
        <v>41905</v>
      </c>
      <c r="B127" s="5">
        <f>'Rates Data'!B127</f>
        <v>5.0000000000000001E-3</v>
      </c>
      <c r="C127" s="5">
        <f>'Rates Data'!C127</f>
        <v>8.2000000000000003E-2</v>
      </c>
      <c r="D127" s="5">
        <f>'Rates Data'!D127</f>
        <v>0.185</v>
      </c>
      <c r="E127" s="5">
        <f>'Rates Data'!E127</f>
        <v>0.34300000000000003</v>
      </c>
      <c r="F127" s="5">
        <f>'Rates Data'!F127</f>
        <v>0.218</v>
      </c>
      <c r="G127" s="5">
        <f>'Rates Data'!G127</f>
        <v>0.27700000000000002</v>
      </c>
      <c r="H127" s="5">
        <f>'Rates Data'!H127</f>
        <v>0.48949999999999999</v>
      </c>
      <c r="I127" s="5">
        <f>DAYS360(A127,Summary!$G$10)/Summary!$G$6</f>
        <v>3.588888888888889</v>
      </c>
      <c r="J127" s="5">
        <f t="shared" si="4"/>
        <v>0.27700000000000002</v>
      </c>
      <c r="K127" s="5">
        <f t="shared" si="4"/>
        <v>0.48949999999999999</v>
      </c>
      <c r="L127" s="4">
        <v>3</v>
      </c>
      <c r="M127" s="4">
        <v>5</v>
      </c>
      <c r="N127" s="7">
        <f t="shared" si="5"/>
        <v>0.21249999999999997</v>
      </c>
      <c r="O127" s="4">
        <f t="shared" si="6"/>
        <v>2</v>
      </c>
      <c r="P127" s="64">
        <f t="shared" si="7"/>
        <v>0.33956944444444448</v>
      </c>
    </row>
    <row r="128" spans="1:16" x14ac:dyDescent="0.2">
      <c r="A128" s="6">
        <f>'Rates Data'!A128</f>
        <v>41906</v>
      </c>
      <c r="B128" s="5">
        <f>'Rates Data'!B128</f>
        <v>7.0000000000000001E-3</v>
      </c>
      <c r="C128" s="5">
        <f>'Rates Data'!C128</f>
        <v>8.3000000000000004E-2</v>
      </c>
      <c r="D128" s="5">
        <f>'Rates Data'!D128</f>
        <v>0.186</v>
      </c>
      <c r="E128" s="5">
        <f>'Rates Data'!E128</f>
        <v>0.34399999999999997</v>
      </c>
      <c r="F128" s="5">
        <f>'Rates Data'!F128</f>
        <v>0.20749999999999999</v>
      </c>
      <c r="G128" s="5">
        <f>'Rates Data'!G128</f>
        <v>0.27400000000000002</v>
      </c>
      <c r="H128" s="5">
        <f>'Rates Data'!H128</f>
        <v>0.4965</v>
      </c>
      <c r="I128" s="5">
        <f>DAYS360(A128,Summary!$G$10)/Summary!$G$6</f>
        <v>3.5861111111111112</v>
      </c>
      <c r="J128" s="5">
        <f t="shared" si="4"/>
        <v>0.27400000000000002</v>
      </c>
      <c r="K128" s="5">
        <f t="shared" si="4"/>
        <v>0.4965</v>
      </c>
      <c r="L128" s="4">
        <v>3</v>
      </c>
      <c r="M128" s="4">
        <v>5</v>
      </c>
      <c r="N128" s="7">
        <f t="shared" si="5"/>
        <v>0.22249999999999998</v>
      </c>
      <c r="O128" s="4">
        <f t="shared" si="6"/>
        <v>2</v>
      </c>
      <c r="P128" s="64">
        <f t="shared" si="7"/>
        <v>0.33920486111111114</v>
      </c>
    </row>
    <row r="129" spans="1:16" x14ac:dyDescent="0.2">
      <c r="A129" s="6">
        <f>'Rates Data'!A129</f>
        <v>41907</v>
      </c>
      <c r="B129" s="5">
        <f>'Rates Data'!B129</f>
        <v>6.0000000000000001E-3</v>
      </c>
      <c r="C129" s="5">
        <f>'Rates Data'!C129</f>
        <v>8.2000000000000003E-2</v>
      </c>
      <c r="D129" s="5">
        <f>'Rates Data'!D129</f>
        <v>0.183</v>
      </c>
      <c r="E129" s="5">
        <f>'Rates Data'!E129</f>
        <v>0.34200000000000003</v>
      </c>
      <c r="F129" s="5">
        <f>'Rates Data'!F129</f>
        <v>0.20449999999999999</v>
      </c>
      <c r="G129" s="5">
        <f>'Rates Data'!G129</f>
        <v>0.2591</v>
      </c>
      <c r="H129" s="5">
        <f>'Rates Data'!H129</f>
        <v>0.46500000000000002</v>
      </c>
      <c r="I129" s="5">
        <f>DAYS360(A129,Summary!$G$10)/Summary!$G$6</f>
        <v>3.5833333333333335</v>
      </c>
      <c r="J129" s="5">
        <f t="shared" si="4"/>
        <v>0.2591</v>
      </c>
      <c r="K129" s="5">
        <f t="shared" si="4"/>
        <v>0.46500000000000002</v>
      </c>
      <c r="L129" s="4">
        <v>3</v>
      </c>
      <c r="M129" s="4">
        <v>5</v>
      </c>
      <c r="N129" s="7">
        <f t="shared" si="5"/>
        <v>0.20590000000000003</v>
      </c>
      <c r="O129" s="4">
        <f t="shared" si="6"/>
        <v>2</v>
      </c>
      <c r="P129" s="64">
        <f t="shared" si="7"/>
        <v>0.31915416666666668</v>
      </c>
    </row>
    <row r="130" spans="1:16" x14ac:dyDescent="0.2">
      <c r="A130" s="6">
        <f>'Rates Data'!A130</f>
        <v>41908</v>
      </c>
      <c r="B130" s="5">
        <f>'Rates Data'!B130</f>
        <v>7.0000000000000001E-3</v>
      </c>
      <c r="C130" s="5">
        <f>'Rates Data'!C130</f>
        <v>8.2000000000000003E-2</v>
      </c>
      <c r="D130" s="5">
        <f>'Rates Data'!D130</f>
        <v>0.183</v>
      </c>
      <c r="E130" s="5">
        <f>'Rates Data'!E130</f>
        <v>0.34100000000000003</v>
      </c>
      <c r="F130" s="5">
        <f>'Rates Data'!F130</f>
        <v>0.20180000000000001</v>
      </c>
      <c r="G130" s="5">
        <f>'Rates Data'!G130</f>
        <v>0.2606</v>
      </c>
      <c r="H130" s="5">
        <f>'Rates Data'!H130</f>
        <v>0.46750000000000003</v>
      </c>
      <c r="I130" s="5">
        <f>DAYS360(A130,Summary!$G$10)/Summary!$G$6</f>
        <v>3.5805555555555557</v>
      </c>
      <c r="J130" s="5">
        <f t="shared" si="4"/>
        <v>0.2606</v>
      </c>
      <c r="K130" s="5">
        <f t="shared" si="4"/>
        <v>0.46750000000000003</v>
      </c>
      <c r="L130" s="4">
        <v>3</v>
      </c>
      <c r="M130" s="4">
        <v>5</v>
      </c>
      <c r="N130" s="7">
        <f t="shared" si="5"/>
        <v>0.20690000000000003</v>
      </c>
      <c r="O130" s="4">
        <f t="shared" si="6"/>
        <v>2</v>
      </c>
      <c r="P130" s="64">
        <f t="shared" si="7"/>
        <v>0.32065847222222227</v>
      </c>
    </row>
    <row r="131" spans="1:16" x14ac:dyDescent="0.2">
      <c r="A131" s="6">
        <f>'Rates Data'!A131</f>
        <v>41911</v>
      </c>
      <c r="B131" s="5">
        <f>'Rates Data'!B131</f>
        <v>7.0000000000000001E-3</v>
      </c>
      <c r="C131" s="5">
        <f>'Rates Data'!C131</f>
        <v>8.3000000000000004E-2</v>
      </c>
      <c r="D131" s="5">
        <f>'Rates Data'!D131</f>
        <v>0.184</v>
      </c>
      <c r="E131" s="5">
        <f>'Rates Data'!E131</f>
        <v>0.33900000000000002</v>
      </c>
      <c r="F131" s="5">
        <f>'Rates Data'!F131</f>
        <v>0.20300000000000001</v>
      </c>
      <c r="G131" s="5">
        <f>'Rates Data'!G131</f>
        <v>0.26200000000000001</v>
      </c>
      <c r="H131" s="5">
        <f>'Rates Data'!H131</f>
        <v>0.4637</v>
      </c>
      <c r="I131" s="5">
        <f>DAYS360(A131,Summary!$G$10)/Summary!$G$6</f>
        <v>3.5722222222222224</v>
      </c>
      <c r="J131" s="5">
        <f t="shared" ref="J131:K194" si="8">G131</f>
        <v>0.26200000000000001</v>
      </c>
      <c r="K131" s="5">
        <f t="shared" si="8"/>
        <v>0.4637</v>
      </c>
      <c r="L131" s="4">
        <v>3</v>
      </c>
      <c r="M131" s="4">
        <v>5</v>
      </c>
      <c r="N131" s="7">
        <f t="shared" ref="N131:N194" si="9">K131-J131</f>
        <v>0.20169999999999999</v>
      </c>
      <c r="O131" s="4">
        <f t="shared" ref="O131:O194" si="10">M131-L131</f>
        <v>2</v>
      </c>
      <c r="P131" s="64">
        <f t="shared" ref="P131:P194" si="11">J131+N131/O131*(I131-L131)</f>
        <v>0.31970861111111115</v>
      </c>
    </row>
    <row r="132" spans="1:16" x14ac:dyDescent="0.2">
      <c r="A132" s="6">
        <f>'Rates Data'!A132</f>
        <v>41912</v>
      </c>
      <c r="B132" s="5">
        <f>'Rates Data'!B132</f>
        <v>7.0000000000000001E-3</v>
      </c>
      <c r="C132" s="5">
        <f>'Rates Data'!C132</f>
        <v>8.3000000000000004E-2</v>
      </c>
      <c r="D132" s="5">
        <f>'Rates Data'!D132</f>
        <v>0.183</v>
      </c>
      <c r="E132" s="5">
        <f>'Rates Data'!E132</f>
        <v>0.33800000000000002</v>
      </c>
      <c r="F132" s="5">
        <f>'Rates Data'!F132</f>
        <v>0.1928</v>
      </c>
      <c r="G132" s="5">
        <f>'Rates Data'!G132</f>
        <v>0.247</v>
      </c>
      <c r="H132" s="5">
        <f>'Rates Data'!H132</f>
        <v>0.44600000000000001</v>
      </c>
      <c r="I132" s="5">
        <f>DAYS360(A132,Summary!$G$10)/Summary!$G$6</f>
        <v>3.5694444444444446</v>
      </c>
      <c r="J132" s="5">
        <f t="shared" si="8"/>
        <v>0.247</v>
      </c>
      <c r="K132" s="5">
        <f t="shared" si="8"/>
        <v>0.44600000000000001</v>
      </c>
      <c r="L132" s="4">
        <v>3</v>
      </c>
      <c r="M132" s="4">
        <v>5</v>
      </c>
      <c r="N132" s="7">
        <f t="shared" si="9"/>
        <v>0.19900000000000001</v>
      </c>
      <c r="O132" s="4">
        <f t="shared" si="10"/>
        <v>2</v>
      </c>
      <c r="P132" s="64">
        <f t="shared" si="11"/>
        <v>0.30365972222222226</v>
      </c>
    </row>
    <row r="133" spans="1:16" x14ac:dyDescent="0.2">
      <c r="A133" s="6">
        <f>'Rates Data'!A133</f>
        <v>41913</v>
      </c>
      <c r="B133" s="5">
        <f>'Rates Data'!B133</f>
        <v>6.0000000000000001E-3</v>
      </c>
      <c r="C133" s="5">
        <f>'Rates Data'!C133</f>
        <v>8.2000000000000003E-2</v>
      </c>
      <c r="D133" s="5">
        <f>'Rates Data'!D133</f>
        <v>0.18099999999999999</v>
      </c>
      <c r="E133" s="5">
        <f>'Rates Data'!E133</f>
        <v>0.33800000000000002</v>
      </c>
      <c r="F133" s="5">
        <f>'Rates Data'!F133</f>
        <v>0.18579999999999999</v>
      </c>
      <c r="G133" s="5">
        <f>'Rates Data'!G133</f>
        <v>0.2361</v>
      </c>
      <c r="H133" s="5">
        <f>'Rates Data'!H133</f>
        <v>0.41699999999999998</v>
      </c>
      <c r="I133" s="5">
        <f>DAYS360(A133,Summary!$G$10)/Summary!$G$6</f>
        <v>3.5666666666666669</v>
      </c>
      <c r="J133" s="5">
        <f t="shared" si="8"/>
        <v>0.2361</v>
      </c>
      <c r="K133" s="5">
        <f t="shared" si="8"/>
        <v>0.41699999999999998</v>
      </c>
      <c r="L133" s="4">
        <v>3</v>
      </c>
      <c r="M133" s="4">
        <v>5</v>
      </c>
      <c r="N133" s="7">
        <f t="shared" si="9"/>
        <v>0.18089999999999998</v>
      </c>
      <c r="O133" s="4">
        <f t="shared" si="10"/>
        <v>2</v>
      </c>
      <c r="P133" s="64">
        <f t="shared" si="11"/>
        <v>0.28735500000000003</v>
      </c>
    </row>
    <row r="134" spans="1:16" x14ac:dyDescent="0.2">
      <c r="A134" s="6">
        <f>'Rates Data'!A134</f>
        <v>41914</v>
      </c>
      <c r="B134" s="5">
        <f>'Rates Data'!B134</f>
        <v>6.0000000000000001E-3</v>
      </c>
      <c r="C134" s="5">
        <f>'Rates Data'!C134</f>
        <v>8.1000000000000003E-2</v>
      </c>
      <c r="D134" s="5">
        <f>'Rates Data'!D134</f>
        <v>0.18</v>
      </c>
      <c r="E134" s="5">
        <f>'Rates Data'!E134</f>
        <v>0.33400000000000002</v>
      </c>
      <c r="F134" s="5">
        <f>'Rates Data'!F134</f>
        <v>0.19450000000000001</v>
      </c>
      <c r="G134" s="5">
        <f>'Rates Data'!G134</f>
        <v>0.253</v>
      </c>
      <c r="H134" s="5">
        <f>'Rates Data'!H134</f>
        <v>0.45700000000000002</v>
      </c>
      <c r="I134" s="5">
        <f>DAYS360(A134,Summary!$G$10)/Summary!$G$6</f>
        <v>3.5638888888888891</v>
      </c>
      <c r="J134" s="5">
        <f t="shared" si="8"/>
        <v>0.253</v>
      </c>
      <c r="K134" s="5">
        <f t="shared" si="8"/>
        <v>0.45700000000000002</v>
      </c>
      <c r="L134" s="4">
        <v>3</v>
      </c>
      <c r="M134" s="4">
        <v>5</v>
      </c>
      <c r="N134" s="7">
        <f t="shared" si="9"/>
        <v>0.20400000000000001</v>
      </c>
      <c r="O134" s="4">
        <f t="shared" si="10"/>
        <v>2</v>
      </c>
      <c r="P134" s="64">
        <f t="shared" si="11"/>
        <v>0.31051666666666672</v>
      </c>
    </row>
    <row r="135" spans="1:16" x14ac:dyDescent="0.2">
      <c r="A135" s="6">
        <f>'Rates Data'!A135</f>
        <v>41915</v>
      </c>
      <c r="B135" s="5">
        <f>'Rates Data'!B135</f>
        <v>7.0000000000000001E-3</v>
      </c>
      <c r="C135" s="5">
        <f>'Rates Data'!C135</f>
        <v>8.1000000000000003E-2</v>
      </c>
      <c r="D135" s="5">
        <f>'Rates Data'!D135</f>
        <v>0.18099999999999999</v>
      </c>
      <c r="E135" s="5">
        <f>'Rates Data'!E135</f>
        <v>0.33500000000000002</v>
      </c>
      <c r="F135" s="5">
        <f>'Rates Data'!F135</f>
        <v>0.20100000000000001</v>
      </c>
      <c r="G135" s="5">
        <f>'Rates Data'!G135</f>
        <v>0.26400000000000001</v>
      </c>
      <c r="H135" s="5">
        <f>'Rates Data'!H135</f>
        <v>0.45950000000000002</v>
      </c>
      <c r="I135" s="5">
        <f>DAYS360(A135,Summary!$G$10)/Summary!$G$6</f>
        <v>3.5611111111111109</v>
      </c>
      <c r="J135" s="5">
        <f t="shared" si="8"/>
        <v>0.26400000000000001</v>
      </c>
      <c r="K135" s="5">
        <f t="shared" si="8"/>
        <v>0.45950000000000002</v>
      </c>
      <c r="L135" s="4">
        <v>3</v>
      </c>
      <c r="M135" s="4">
        <v>5</v>
      </c>
      <c r="N135" s="7">
        <f t="shared" si="9"/>
        <v>0.19550000000000001</v>
      </c>
      <c r="O135" s="4">
        <f t="shared" si="10"/>
        <v>2</v>
      </c>
      <c r="P135" s="64">
        <f t="shared" si="11"/>
        <v>0.31884861111111112</v>
      </c>
    </row>
    <row r="136" spans="1:16" x14ac:dyDescent="0.2">
      <c r="A136" s="6">
        <f>'Rates Data'!A136</f>
        <v>41918</v>
      </c>
      <c r="B136" s="5">
        <f>'Rates Data'!B136</f>
        <v>7.0000000000000001E-3</v>
      </c>
      <c r="C136" s="5">
        <f>'Rates Data'!C136</f>
        <v>7.9000000000000001E-2</v>
      </c>
      <c r="D136" s="5">
        <f>'Rates Data'!D136</f>
        <v>0.17899999999999999</v>
      </c>
      <c r="E136" s="5">
        <f>'Rates Data'!E136</f>
        <v>0.33400000000000002</v>
      </c>
      <c r="F136" s="5">
        <f>'Rates Data'!F136</f>
        <v>0.19400000000000001</v>
      </c>
      <c r="G136" s="5">
        <f>'Rates Data'!G136</f>
        <v>0.25530000000000003</v>
      </c>
      <c r="H136" s="5">
        <f>'Rates Data'!H136</f>
        <v>0.4511</v>
      </c>
      <c r="I136" s="5">
        <f>DAYS360(A136,Summary!$G$10)/Summary!$G$6</f>
        <v>3.5527777777777776</v>
      </c>
      <c r="J136" s="5">
        <f t="shared" si="8"/>
        <v>0.25530000000000003</v>
      </c>
      <c r="K136" s="5">
        <f t="shared" si="8"/>
        <v>0.4511</v>
      </c>
      <c r="L136" s="4">
        <v>3</v>
      </c>
      <c r="M136" s="4">
        <v>5</v>
      </c>
      <c r="N136" s="7">
        <f t="shared" si="9"/>
        <v>0.19579999999999997</v>
      </c>
      <c r="O136" s="4">
        <f t="shared" si="10"/>
        <v>2</v>
      </c>
      <c r="P136" s="64">
        <f t="shared" si="11"/>
        <v>0.30941694444444445</v>
      </c>
    </row>
    <row r="137" spans="1:16" x14ac:dyDescent="0.2">
      <c r="A137" s="6">
        <f>'Rates Data'!A137</f>
        <v>41919</v>
      </c>
      <c r="B137" s="5">
        <f>'Rates Data'!B137</f>
        <v>6.0000000000000001E-3</v>
      </c>
      <c r="C137" s="5">
        <f>'Rates Data'!C137</f>
        <v>7.9000000000000001E-2</v>
      </c>
      <c r="D137" s="5">
        <f>'Rates Data'!D137</f>
        <v>0.17799999999999999</v>
      </c>
      <c r="E137" s="5">
        <f>'Rates Data'!E137</f>
        <v>0.33300000000000002</v>
      </c>
      <c r="F137" s="5">
        <f>'Rates Data'!F137</f>
        <v>0.19550000000000001</v>
      </c>
      <c r="G137" s="5">
        <f>'Rates Data'!G137</f>
        <v>0.25280000000000002</v>
      </c>
      <c r="H137" s="5">
        <f>'Rates Data'!H137</f>
        <v>0.44409999999999999</v>
      </c>
      <c r="I137" s="5">
        <f>DAYS360(A137,Summary!$G$10)/Summary!$G$6</f>
        <v>3.55</v>
      </c>
      <c r="J137" s="5">
        <f t="shared" si="8"/>
        <v>0.25280000000000002</v>
      </c>
      <c r="K137" s="5">
        <f t="shared" si="8"/>
        <v>0.44409999999999999</v>
      </c>
      <c r="L137" s="4">
        <v>3</v>
      </c>
      <c r="M137" s="4">
        <v>5</v>
      </c>
      <c r="N137" s="7">
        <f t="shared" si="9"/>
        <v>0.19129999999999997</v>
      </c>
      <c r="O137" s="4">
        <f t="shared" si="10"/>
        <v>2</v>
      </c>
      <c r="P137" s="64">
        <f t="shared" si="11"/>
        <v>0.3054075</v>
      </c>
    </row>
    <row r="138" spans="1:16" x14ac:dyDescent="0.2">
      <c r="A138" s="6">
        <f>'Rates Data'!A138</f>
        <v>41920</v>
      </c>
      <c r="B138" s="5">
        <f>'Rates Data'!B138</f>
        <v>6.0000000000000001E-3</v>
      </c>
      <c r="C138" s="5">
        <f>'Rates Data'!C138</f>
        <v>0.08</v>
      </c>
      <c r="D138" s="5">
        <f>'Rates Data'!D138</f>
        <v>0.18</v>
      </c>
      <c r="E138" s="5">
        <f>'Rates Data'!E138</f>
        <v>0.33300000000000002</v>
      </c>
      <c r="F138" s="5">
        <f>'Rates Data'!F138</f>
        <v>0.19800000000000001</v>
      </c>
      <c r="G138" s="5">
        <f>'Rates Data'!G138</f>
        <v>0.25169999999999998</v>
      </c>
      <c r="H138" s="5">
        <f>'Rates Data'!H138</f>
        <v>0.44750000000000001</v>
      </c>
      <c r="I138" s="5">
        <f>DAYS360(A138,Summary!$G$10)/Summary!$G$6</f>
        <v>3.5472222222222221</v>
      </c>
      <c r="J138" s="5">
        <f t="shared" si="8"/>
        <v>0.25169999999999998</v>
      </c>
      <c r="K138" s="5">
        <f t="shared" si="8"/>
        <v>0.44750000000000001</v>
      </c>
      <c r="L138" s="4">
        <v>3</v>
      </c>
      <c r="M138" s="4">
        <v>5</v>
      </c>
      <c r="N138" s="7">
        <f t="shared" si="9"/>
        <v>0.19580000000000003</v>
      </c>
      <c r="O138" s="4">
        <f t="shared" si="10"/>
        <v>2</v>
      </c>
      <c r="P138" s="64">
        <f t="shared" si="11"/>
        <v>0.30527305555555551</v>
      </c>
    </row>
    <row r="139" spans="1:16" x14ac:dyDescent="0.2">
      <c r="A139" s="6">
        <f>'Rates Data'!A139</f>
        <v>41921</v>
      </c>
      <c r="B139" s="5">
        <f>'Rates Data'!B139</f>
        <v>6.0000000000000001E-3</v>
      </c>
      <c r="C139" s="5">
        <f>'Rates Data'!C139</f>
        <v>7.9000000000000001E-2</v>
      </c>
      <c r="D139" s="5">
        <f>'Rates Data'!D139</f>
        <v>0.17899999999999999</v>
      </c>
      <c r="E139" s="5">
        <f>'Rates Data'!E139</f>
        <v>0.33200000000000002</v>
      </c>
      <c r="F139" s="5">
        <f>'Rates Data'!F139</f>
        <v>0.20100000000000001</v>
      </c>
      <c r="G139" s="5">
        <f>'Rates Data'!G139</f>
        <v>0.26050000000000001</v>
      </c>
      <c r="H139" s="5">
        <f>'Rates Data'!H139</f>
        <v>0.45860000000000001</v>
      </c>
      <c r="I139" s="5">
        <f>DAYS360(A139,Summary!$G$10)/Summary!$G$6</f>
        <v>3.5444444444444443</v>
      </c>
      <c r="J139" s="5">
        <f t="shared" si="8"/>
        <v>0.26050000000000001</v>
      </c>
      <c r="K139" s="5">
        <f t="shared" si="8"/>
        <v>0.45860000000000001</v>
      </c>
      <c r="L139" s="4">
        <v>3</v>
      </c>
      <c r="M139" s="4">
        <v>5</v>
      </c>
      <c r="N139" s="7">
        <f t="shared" si="9"/>
        <v>0.1981</v>
      </c>
      <c r="O139" s="4">
        <f t="shared" si="10"/>
        <v>2</v>
      </c>
      <c r="P139" s="64">
        <f t="shared" si="11"/>
        <v>0.31442722222222219</v>
      </c>
    </row>
    <row r="140" spans="1:16" x14ac:dyDescent="0.2">
      <c r="A140" s="6">
        <f>'Rates Data'!A140</f>
        <v>41922</v>
      </c>
      <c r="B140" s="5">
        <f>'Rates Data'!B140</f>
        <v>6.0000000000000001E-3</v>
      </c>
      <c r="C140" s="5">
        <f>'Rates Data'!C140</f>
        <v>7.9000000000000001E-2</v>
      </c>
      <c r="D140" s="5">
        <f>'Rates Data'!D140</f>
        <v>0.17799999999999999</v>
      </c>
      <c r="E140" s="5">
        <f>'Rates Data'!E140</f>
        <v>0.33300000000000002</v>
      </c>
      <c r="F140" s="5">
        <f>'Rates Data'!F140</f>
        <v>0.21299999999999999</v>
      </c>
      <c r="G140" s="5">
        <f>'Rates Data'!G140</f>
        <v>0.26800000000000002</v>
      </c>
      <c r="H140" s="5">
        <f>'Rates Data'!H140</f>
        <v>0.45400000000000001</v>
      </c>
      <c r="I140" s="5">
        <f>DAYS360(A140,Summary!$G$10)/Summary!$G$6</f>
        <v>3.5416666666666665</v>
      </c>
      <c r="J140" s="5">
        <f t="shared" si="8"/>
        <v>0.26800000000000002</v>
      </c>
      <c r="K140" s="5">
        <f t="shared" si="8"/>
        <v>0.45400000000000001</v>
      </c>
      <c r="L140" s="4">
        <v>3</v>
      </c>
      <c r="M140" s="4">
        <v>5</v>
      </c>
      <c r="N140" s="7">
        <f t="shared" si="9"/>
        <v>0.186</v>
      </c>
      <c r="O140" s="4">
        <f t="shared" si="10"/>
        <v>2</v>
      </c>
      <c r="P140" s="64">
        <f t="shared" si="11"/>
        <v>0.31837500000000002</v>
      </c>
    </row>
    <row r="141" spans="1:16" x14ac:dyDescent="0.2">
      <c r="A141" s="6">
        <f>'Rates Data'!A141</f>
        <v>41925</v>
      </c>
      <c r="B141" s="5">
        <f>'Rates Data'!B141</f>
        <v>6.0000000000000001E-3</v>
      </c>
      <c r="C141" s="5">
        <f>'Rates Data'!C141</f>
        <v>8.2000000000000003E-2</v>
      </c>
      <c r="D141" s="5">
        <f>'Rates Data'!D141</f>
        <v>0.182</v>
      </c>
      <c r="E141" s="5">
        <f>'Rates Data'!E141</f>
        <v>0.33600000000000002</v>
      </c>
      <c r="F141" s="5">
        <f>'Rates Data'!F141</f>
        <v>0.2215</v>
      </c>
      <c r="G141" s="5">
        <f>'Rates Data'!G141</f>
        <v>0.27700000000000002</v>
      </c>
      <c r="H141" s="5">
        <f>'Rates Data'!H141</f>
        <v>0.46489999999999998</v>
      </c>
      <c r="I141" s="5">
        <f>DAYS360(A141,Summary!$G$10)/Summary!$G$6</f>
        <v>3.5333333333333332</v>
      </c>
      <c r="J141" s="5">
        <f t="shared" si="8"/>
        <v>0.27700000000000002</v>
      </c>
      <c r="K141" s="5">
        <f t="shared" si="8"/>
        <v>0.46489999999999998</v>
      </c>
      <c r="L141" s="4">
        <v>3</v>
      </c>
      <c r="M141" s="4">
        <v>5</v>
      </c>
      <c r="N141" s="7">
        <f t="shared" si="9"/>
        <v>0.18789999999999996</v>
      </c>
      <c r="O141" s="4">
        <f t="shared" si="10"/>
        <v>2</v>
      </c>
      <c r="P141" s="64">
        <f t="shared" si="11"/>
        <v>0.32710666666666666</v>
      </c>
    </row>
    <row r="142" spans="1:16" x14ac:dyDescent="0.2">
      <c r="A142" s="6">
        <f>'Rates Data'!A142</f>
        <v>41926</v>
      </c>
      <c r="B142" s="5">
        <f>'Rates Data'!B142</f>
        <v>8.0000000000000002E-3</v>
      </c>
      <c r="C142" s="5">
        <f>'Rates Data'!C142</f>
        <v>8.2000000000000003E-2</v>
      </c>
      <c r="D142" s="5">
        <f>'Rates Data'!D142</f>
        <v>0.182</v>
      </c>
      <c r="E142" s="5">
        <f>'Rates Data'!E142</f>
        <v>0.34</v>
      </c>
      <c r="F142" s="5">
        <f>'Rates Data'!F142</f>
        <v>0.21199999999999999</v>
      </c>
      <c r="G142" s="5">
        <f>'Rates Data'!G142</f>
        <v>0.26240000000000002</v>
      </c>
      <c r="H142" s="5">
        <f>'Rates Data'!H142</f>
        <v>0.4375</v>
      </c>
      <c r="I142" s="5">
        <f>DAYS360(A142,Summary!$G$10)/Summary!$G$6</f>
        <v>3.5305555555555554</v>
      </c>
      <c r="J142" s="5">
        <f t="shared" si="8"/>
        <v>0.26240000000000002</v>
      </c>
      <c r="K142" s="5">
        <f t="shared" si="8"/>
        <v>0.4375</v>
      </c>
      <c r="L142" s="4">
        <v>3</v>
      </c>
      <c r="M142" s="4">
        <v>5</v>
      </c>
      <c r="N142" s="7">
        <f t="shared" si="9"/>
        <v>0.17509999999999998</v>
      </c>
      <c r="O142" s="4">
        <f t="shared" si="10"/>
        <v>2</v>
      </c>
      <c r="P142" s="64">
        <f t="shared" si="11"/>
        <v>0.3088501388888889</v>
      </c>
    </row>
    <row r="143" spans="1:16" x14ac:dyDescent="0.2">
      <c r="A143" s="6">
        <f>'Rates Data'!A143</f>
        <v>41927</v>
      </c>
      <c r="B143" s="5">
        <f>'Rates Data'!B143</f>
        <v>6.0000000000000001E-3</v>
      </c>
      <c r="C143" s="5">
        <f>'Rates Data'!C143</f>
        <v>8.1000000000000003E-2</v>
      </c>
      <c r="D143" s="5">
        <f>'Rates Data'!D143</f>
        <v>0.18099999999999999</v>
      </c>
      <c r="E143" s="5">
        <f>'Rates Data'!E143</f>
        <v>0.33800000000000002</v>
      </c>
      <c r="F143" s="5">
        <f>'Rates Data'!F143</f>
        <v>0.20630000000000001</v>
      </c>
      <c r="G143" s="5">
        <f>'Rates Data'!G143</f>
        <v>0.25800000000000001</v>
      </c>
      <c r="H143" s="5">
        <f>'Rates Data'!H143</f>
        <v>0.40200000000000002</v>
      </c>
      <c r="I143" s="5">
        <f>DAYS360(A143,Summary!$G$10)/Summary!$G$6</f>
        <v>3.5277777777777777</v>
      </c>
      <c r="J143" s="5">
        <f t="shared" si="8"/>
        <v>0.25800000000000001</v>
      </c>
      <c r="K143" s="5">
        <f t="shared" si="8"/>
        <v>0.40200000000000002</v>
      </c>
      <c r="L143" s="4">
        <v>3</v>
      </c>
      <c r="M143" s="4">
        <v>5</v>
      </c>
      <c r="N143" s="7">
        <f t="shared" si="9"/>
        <v>0.14400000000000002</v>
      </c>
      <c r="O143" s="4">
        <f t="shared" si="10"/>
        <v>2</v>
      </c>
      <c r="P143" s="64">
        <f t="shared" si="11"/>
        <v>0.29599999999999999</v>
      </c>
    </row>
    <row r="144" spans="1:16" x14ac:dyDescent="0.2">
      <c r="A144" s="6">
        <f>'Rates Data'!A144</f>
        <v>41928</v>
      </c>
      <c r="B144" s="5">
        <f>'Rates Data'!B144</f>
        <v>6.0000000000000001E-3</v>
      </c>
      <c r="C144" s="5">
        <f>'Rates Data'!C144</f>
        <v>8.1000000000000003E-2</v>
      </c>
      <c r="D144" s="5">
        <f>'Rates Data'!D144</f>
        <v>0.182</v>
      </c>
      <c r="E144" s="5">
        <f>'Rates Data'!E144</f>
        <v>0.33900000000000002</v>
      </c>
      <c r="F144" s="5">
        <f>'Rates Data'!F144</f>
        <v>0.23449999999999999</v>
      </c>
      <c r="G144" s="5">
        <f>'Rates Data'!G144</f>
        <v>0.28899999999999998</v>
      </c>
      <c r="H144" s="5">
        <f>'Rates Data'!H144</f>
        <v>0.46920000000000001</v>
      </c>
      <c r="I144" s="5">
        <f>DAYS360(A144,Summary!$G$10)/Summary!$G$6</f>
        <v>3.5249999999999999</v>
      </c>
      <c r="J144" s="5">
        <f t="shared" si="8"/>
        <v>0.28899999999999998</v>
      </c>
      <c r="K144" s="5">
        <f t="shared" si="8"/>
        <v>0.46920000000000001</v>
      </c>
      <c r="L144" s="4">
        <v>3</v>
      </c>
      <c r="M144" s="4">
        <v>5</v>
      </c>
      <c r="N144" s="7">
        <f t="shared" si="9"/>
        <v>0.18020000000000003</v>
      </c>
      <c r="O144" s="4">
        <f t="shared" si="10"/>
        <v>2</v>
      </c>
      <c r="P144" s="64">
        <f t="shared" si="11"/>
        <v>0.33630249999999995</v>
      </c>
    </row>
    <row r="145" spans="1:16" x14ac:dyDescent="0.2">
      <c r="A145" s="6">
        <f>'Rates Data'!A145</f>
        <v>41929</v>
      </c>
      <c r="B145" s="5">
        <f>'Rates Data'!B145</f>
        <v>6.0000000000000001E-3</v>
      </c>
      <c r="C145" s="5">
        <f>'Rates Data'!C145</f>
        <v>8.1000000000000003E-2</v>
      </c>
      <c r="D145" s="5">
        <f>'Rates Data'!D145</f>
        <v>0.185</v>
      </c>
      <c r="E145" s="5">
        <f>'Rates Data'!E145</f>
        <v>0.34</v>
      </c>
      <c r="F145" s="5">
        <f>'Rates Data'!F145</f>
        <v>0.22800000000000001</v>
      </c>
      <c r="G145" s="5">
        <f>'Rates Data'!G145</f>
        <v>0.28499999999999998</v>
      </c>
      <c r="H145" s="5">
        <f>'Rates Data'!H145</f>
        <v>0.46800000000000003</v>
      </c>
      <c r="I145" s="5">
        <f>DAYS360(A145,Summary!$G$10)/Summary!$G$6</f>
        <v>3.5222222222222221</v>
      </c>
      <c r="J145" s="5">
        <f t="shared" si="8"/>
        <v>0.28499999999999998</v>
      </c>
      <c r="K145" s="5">
        <f t="shared" si="8"/>
        <v>0.46800000000000003</v>
      </c>
      <c r="L145" s="4">
        <v>3</v>
      </c>
      <c r="M145" s="4">
        <v>5</v>
      </c>
      <c r="N145" s="7">
        <f t="shared" si="9"/>
        <v>0.18300000000000005</v>
      </c>
      <c r="O145" s="4">
        <f t="shared" si="10"/>
        <v>2</v>
      </c>
      <c r="P145" s="64">
        <f t="shared" si="11"/>
        <v>0.33278333333333332</v>
      </c>
    </row>
    <row r="146" spans="1:16" x14ac:dyDescent="0.2">
      <c r="A146" s="6">
        <f>'Rates Data'!A146</f>
        <v>41932</v>
      </c>
      <c r="B146" s="5">
        <f>'Rates Data'!B146</f>
        <v>6.0000000000000001E-3</v>
      </c>
      <c r="C146" s="5">
        <f>'Rates Data'!C146</f>
        <v>8.1000000000000003E-2</v>
      </c>
      <c r="D146" s="5">
        <f>'Rates Data'!D146</f>
        <v>0.184</v>
      </c>
      <c r="E146" s="5">
        <f>'Rates Data'!E146</f>
        <v>0.33700000000000002</v>
      </c>
      <c r="F146" s="5">
        <f>'Rates Data'!F146</f>
        <v>0.22550000000000001</v>
      </c>
      <c r="G146" s="5">
        <f>'Rates Data'!G146</f>
        <v>0.27900000000000003</v>
      </c>
      <c r="H146" s="5">
        <f>'Rates Data'!H146</f>
        <v>0.45800000000000002</v>
      </c>
      <c r="I146" s="5">
        <f>DAYS360(A146,Summary!$G$10)/Summary!$G$6</f>
        <v>3.5138888888888888</v>
      </c>
      <c r="J146" s="5">
        <f t="shared" si="8"/>
        <v>0.27900000000000003</v>
      </c>
      <c r="K146" s="5">
        <f t="shared" si="8"/>
        <v>0.45800000000000002</v>
      </c>
      <c r="L146" s="4">
        <v>3</v>
      </c>
      <c r="M146" s="4">
        <v>5</v>
      </c>
      <c r="N146" s="7">
        <f t="shared" si="9"/>
        <v>0.17899999999999999</v>
      </c>
      <c r="O146" s="4">
        <f t="shared" si="10"/>
        <v>2</v>
      </c>
      <c r="P146" s="64">
        <f t="shared" si="11"/>
        <v>0.32499305555555558</v>
      </c>
    </row>
    <row r="147" spans="1:16" x14ac:dyDescent="0.2">
      <c r="A147" s="6">
        <f>'Rates Data'!A147</f>
        <v>41933</v>
      </c>
      <c r="B147" s="5">
        <f>'Rates Data'!B147</f>
        <v>8.0000000000000002E-3</v>
      </c>
      <c r="C147" s="5">
        <f>'Rates Data'!C147</f>
        <v>8.2000000000000003E-2</v>
      </c>
      <c r="D147" s="5">
        <f>'Rates Data'!D147</f>
        <v>0.186</v>
      </c>
      <c r="E147" s="5">
        <f>'Rates Data'!E147</f>
        <v>0.33900000000000002</v>
      </c>
      <c r="F147" s="5">
        <f>'Rates Data'!F147</f>
        <v>0.23250000000000001</v>
      </c>
      <c r="G147" s="5">
        <f>'Rates Data'!G147</f>
        <v>0.28949999999999998</v>
      </c>
      <c r="H147" s="5">
        <f>'Rates Data'!H147</f>
        <v>0.47799999999999998</v>
      </c>
      <c r="I147" s="5">
        <f>DAYS360(A147,Summary!$G$10)/Summary!$G$6</f>
        <v>3.5111111111111111</v>
      </c>
      <c r="J147" s="5">
        <f t="shared" si="8"/>
        <v>0.28949999999999998</v>
      </c>
      <c r="K147" s="5">
        <f t="shared" si="8"/>
        <v>0.47799999999999998</v>
      </c>
      <c r="L147" s="4">
        <v>3</v>
      </c>
      <c r="M147" s="4">
        <v>5</v>
      </c>
      <c r="N147" s="7">
        <f t="shared" si="9"/>
        <v>0.1885</v>
      </c>
      <c r="O147" s="4">
        <f t="shared" si="10"/>
        <v>2</v>
      </c>
      <c r="P147" s="64">
        <f t="shared" si="11"/>
        <v>0.33767222222222221</v>
      </c>
    </row>
    <row r="148" spans="1:16" x14ac:dyDescent="0.2">
      <c r="A148" s="6">
        <f>'Rates Data'!A148</f>
        <v>41934</v>
      </c>
      <c r="B148" s="5">
        <f>'Rates Data'!B148</f>
        <v>8.9999999999999993E-3</v>
      </c>
      <c r="C148" s="5">
        <f>'Rates Data'!C148</f>
        <v>8.4000000000000005E-2</v>
      </c>
      <c r="D148" s="5">
        <f>'Rates Data'!D148</f>
        <v>0.187</v>
      </c>
      <c r="E148" s="5">
        <f>'Rates Data'!E148</f>
        <v>0.34100000000000003</v>
      </c>
      <c r="F148" s="5">
        <f>'Rates Data'!F148</f>
        <v>0.23330000000000001</v>
      </c>
      <c r="G148" s="5">
        <f>'Rates Data'!G148</f>
        <v>0.28499999999999998</v>
      </c>
      <c r="H148" s="5">
        <f>'Rates Data'!H148</f>
        <v>0.46700000000000003</v>
      </c>
      <c r="I148" s="5">
        <f>DAYS360(A148,Summary!$G$10)/Summary!$G$6</f>
        <v>3.5083333333333333</v>
      </c>
      <c r="J148" s="5">
        <f t="shared" si="8"/>
        <v>0.28499999999999998</v>
      </c>
      <c r="K148" s="5">
        <f t="shared" si="8"/>
        <v>0.46700000000000003</v>
      </c>
      <c r="L148" s="4">
        <v>3</v>
      </c>
      <c r="M148" s="4">
        <v>5</v>
      </c>
      <c r="N148" s="7">
        <f t="shared" si="9"/>
        <v>0.18200000000000005</v>
      </c>
      <c r="O148" s="4">
        <f t="shared" si="10"/>
        <v>2</v>
      </c>
      <c r="P148" s="64">
        <f t="shared" si="11"/>
        <v>0.33125833333333332</v>
      </c>
    </row>
    <row r="149" spans="1:16" x14ac:dyDescent="0.2">
      <c r="A149" s="6">
        <f>'Rates Data'!A149</f>
        <v>41935</v>
      </c>
      <c r="B149" s="5">
        <f>'Rates Data'!B149</f>
        <v>1.0999999999999999E-2</v>
      </c>
      <c r="C149" s="5">
        <f>'Rates Data'!C149</f>
        <v>8.5000000000000006E-2</v>
      </c>
      <c r="D149" s="5">
        <f>'Rates Data'!D149</f>
        <v>0.188</v>
      </c>
      <c r="E149" s="5">
        <f>'Rates Data'!E149</f>
        <v>0.34100000000000003</v>
      </c>
      <c r="F149" s="5">
        <f>'Rates Data'!F149</f>
        <v>0.23300000000000001</v>
      </c>
      <c r="G149" s="5">
        <f>'Rates Data'!G149</f>
        <v>0.29349999999999998</v>
      </c>
      <c r="H149" s="5">
        <f>'Rates Data'!H149</f>
        <v>0.48799999999999999</v>
      </c>
      <c r="I149" s="5">
        <f>DAYS360(A149,Summary!$G$10)/Summary!$G$6</f>
        <v>3.5055555555555555</v>
      </c>
      <c r="J149" s="5">
        <f t="shared" si="8"/>
        <v>0.29349999999999998</v>
      </c>
      <c r="K149" s="5">
        <f t="shared" si="8"/>
        <v>0.48799999999999999</v>
      </c>
      <c r="L149" s="4">
        <v>3</v>
      </c>
      <c r="M149" s="4">
        <v>5</v>
      </c>
      <c r="N149" s="7">
        <f t="shared" si="9"/>
        <v>0.19450000000000001</v>
      </c>
      <c r="O149" s="4">
        <f t="shared" si="10"/>
        <v>2</v>
      </c>
      <c r="P149" s="64">
        <f t="shared" si="11"/>
        <v>0.34266527777777778</v>
      </c>
    </row>
    <row r="150" spans="1:16" x14ac:dyDescent="0.2">
      <c r="A150" s="6">
        <f>'Rates Data'!A150</f>
        <v>41936</v>
      </c>
      <c r="B150" s="5">
        <f>'Rates Data'!B150</f>
        <v>1.2E-2</v>
      </c>
      <c r="C150" s="5">
        <f>'Rates Data'!C150</f>
        <v>8.5000000000000006E-2</v>
      </c>
      <c r="D150" s="5">
        <f>'Rates Data'!D150</f>
        <v>0.188</v>
      </c>
      <c r="E150" s="5">
        <f>'Rates Data'!E150</f>
        <v>0.34100000000000003</v>
      </c>
      <c r="F150" s="5">
        <f>'Rates Data'!F150</f>
        <v>0.23899999999999999</v>
      </c>
      <c r="G150" s="5">
        <f>'Rates Data'!G150</f>
        <v>0.29599999999999999</v>
      </c>
      <c r="H150" s="5">
        <f>'Rates Data'!H150</f>
        <v>0.48949999999999999</v>
      </c>
      <c r="I150" s="5">
        <f>DAYS360(A150,Summary!$G$10)/Summary!$G$6</f>
        <v>3.5027777777777778</v>
      </c>
      <c r="J150" s="5">
        <f t="shared" si="8"/>
        <v>0.29599999999999999</v>
      </c>
      <c r="K150" s="5">
        <f t="shared" si="8"/>
        <v>0.48949999999999999</v>
      </c>
      <c r="L150" s="4">
        <v>3</v>
      </c>
      <c r="M150" s="4">
        <v>5</v>
      </c>
      <c r="N150" s="7">
        <f t="shared" si="9"/>
        <v>0.19350000000000001</v>
      </c>
      <c r="O150" s="4">
        <f t="shared" si="10"/>
        <v>2</v>
      </c>
      <c r="P150" s="64">
        <f t="shared" si="11"/>
        <v>0.34464374999999997</v>
      </c>
    </row>
    <row r="151" spans="1:16" x14ac:dyDescent="0.2">
      <c r="A151" s="6">
        <f>'Rates Data'!A151</f>
        <v>41939</v>
      </c>
      <c r="B151" s="5">
        <f>'Rates Data'!B151</f>
        <v>1.2E-2</v>
      </c>
      <c r="C151" s="5">
        <f>'Rates Data'!C151</f>
        <v>8.7999999999999995E-2</v>
      </c>
      <c r="D151" s="5">
        <f>'Rates Data'!D151</f>
        <v>0.189</v>
      </c>
      <c r="E151" s="5">
        <f>'Rates Data'!E151</f>
        <v>0.34100000000000003</v>
      </c>
      <c r="F151" s="5">
        <f>'Rates Data'!F151</f>
        <v>0.23699999999999999</v>
      </c>
      <c r="G151" s="5">
        <f>'Rates Data'!G151</f>
        <v>0.29299999999999998</v>
      </c>
      <c r="H151" s="5">
        <f>'Rates Data'!H151</f>
        <v>0.48209999999999997</v>
      </c>
      <c r="I151" s="5">
        <f>DAYS360(A151,Summary!$G$10)/Summary!$G$6</f>
        <v>3.4944444444444445</v>
      </c>
      <c r="J151" s="5">
        <f t="shared" si="8"/>
        <v>0.29299999999999998</v>
      </c>
      <c r="K151" s="5">
        <f t="shared" si="8"/>
        <v>0.48209999999999997</v>
      </c>
      <c r="L151" s="4">
        <v>3</v>
      </c>
      <c r="M151" s="4">
        <v>5</v>
      </c>
      <c r="N151" s="7">
        <f t="shared" si="9"/>
        <v>0.18909999999999999</v>
      </c>
      <c r="O151" s="4">
        <f t="shared" si="10"/>
        <v>2</v>
      </c>
      <c r="P151" s="64">
        <f t="shared" si="11"/>
        <v>0.33974972222222222</v>
      </c>
    </row>
    <row r="152" spans="1:16" x14ac:dyDescent="0.2">
      <c r="A152" s="6">
        <f>'Rates Data'!A152</f>
        <v>41940</v>
      </c>
      <c r="B152" s="5">
        <f>'Rates Data'!B152</f>
        <v>1.2E-2</v>
      </c>
      <c r="C152" s="5">
        <f>'Rates Data'!C152</f>
        <v>8.7999999999999995E-2</v>
      </c>
      <c r="D152" s="5">
        <f>'Rates Data'!D152</f>
        <v>0.189</v>
      </c>
      <c r="E152" s="5">
        <f>'Rates Data'!E152</f>
        <v>0.34</v>
      </c>
      <c r="F152" s="5">
        <f>'Rates Data'!F152</f>
        <v>0.23449999999999999</v>
      </c>
      <c r="G152" s="5">
        <f>'Rates Data'!G152</f>
        <v>0.29480000000000001</v>
      </c>
      <c r="H152" s="5">
        <f>'Rates Data'!H152</f>
        <v>0.48449999999999999</v>
      </c>
      <c r="I152" s="5">
        <f>DAYS360(A152,Summary!$G$10)/Summary!$G$6</f>
        <v>3.4916666666666667</v>
      </c>
      <c r="J152" s="5">
        <f t="shared" si="8"/>
        <v>0.29480000000000001</v>
      </c>
      <c r="K152" s="5">
        <f t="shared" si="8"/>
        <v>0.48449999999999999</v>
      </c>
      <c r="L152" s="4">
        <v>3</v>
      </c>
      <c r="M152" s="4">
        <v>5</v>
      </c>
      <c r="N152" s="7">
        <f t="shared" si="9"/>
        <v>0.18969999999999998</v>
      </c>
      <c r="O152" s="4">
        <f t="shared" si="10"/>
        <v>2</v>
      </c>
      <c r="P152" s="64">
        <f t="shared" si="11"/>
        <v>0.34143458333333332</v>
      </c>
    </row>
    <row r="153" spans="1:16" x14ac:dyDescent="0.2">
      <c r="A153" s="6">
        <f>'Rates Data'!A153</f>
        <v>41941</v>
      </c>
      <c r="B153" s="5">
        <f>'Rates Data'!B153</f>
        <v>0.01</v>
      </c>
      <c r="C153" s="5">
        <f>'Rates Data'!C153</f>
        <v>8.7999999999999995E-2</v>
      </c>
      <c r="D153" s="5">
        <f>'Rates Data'!D153</f>
        <v>0.188</v>
      </c>
      <c r="E153" s="5">
        <f>'Rates Data'!E153</f>
        <v>0.34</v>
      </c>
      <c r="F153" s="5">
        <f>'Rates Data'!F153</f>
        <v>0.24099999999999999</v>
      </c>
      <c r="G153" s="5">
        <f>'Rates Data'!G153</f>
        <v>0.30099999999999999</v>
      </c>
      <c r="H153" s="5">
        <f>'Rates Data'!H153</f>
        <v>0.49399999999999999</v>
      </c>
      <c r="I153" s="5">
        <f>DAYS360(A153,Summary!$G$10)/Summary!$G$6</f>
        <v>3.4888888888888889</v>
      </c>
      <c r="J153" s="5">
        <f t="shared" si="8"/>
        <v>0.30099999999999999</v>
      </c>
      <c r="K153" s="5">
        <f t="shared" si="8"/>
        <v>0.49399999999999999</v>
      </c>
      <c r="L153" s="4">
        <v>3</v>
      </c>
      <c r="M153" s="4">
        <v>5</v>
      </c>
      <c r="N153" s="7">
        <f t="shared" si="9"/>
        <v>0.193</v>
      </c>
      <c r="O153" s="4">
        <f t="shared" si="10"/>
        <v>2</v>
      </c>
      <c r="P153" s="64">
        <f t="shared" si="11"/>
        <v>0.34817777777777775</v>
      </c>
    </row>
    <row r="154" spans="1:16" x14ac:dyDescent="0.2">
      <c r="A154" s="6">
        <f>'Rates Data'!A154</f>
        <v>41942</v>
      </c>
      <c r="B154" s="5">
        <f>'Rates Data'!B154</f>
        <v>0.01</v>
      </c>
      <c r="C154" s="5">
        <f>'Rates Data'!C154</f>
        <v>8.5999999999999993E-2</v>
      </c>
      <c r="D154" s="5">
        <f>'Rates Data'!D154</f>
        <v>0.188</v>
      </c>
      <c r="E154" s="5">
        <f>'Rates Data'!E154</f>
        <v>0.34</v>
      </c>
      <c r="F154" s="5">
        <f>'Rates Data'!F154</f>
        <v>0.22900000000000001</v>
      </c>
      <c r="G154" s="5">
        <f>'Rates Data'!G154</f>
        <v>0.28299999999999997</v>
      </c>
      <c r="H154" s="5">
        <f>'Rates Data'!H154</f>
        <v>0.46350000000000002</v>
      </c>
      <c r="I154" s="5">
        <f>DAYS360(A154,Summary!$G$10)/Summary!$G$6</f>
        <v>3.4861111111111112</v>
      </c>
      <c r="J154" s="5">
        <f t="shared" si="8"/>
        <v>0.28299999999999997</v>
      </c>
      <c r="K154" s="5">
        <f t="shared" si="8"/>
        <v>0.46350000000000002</v>
      </c>
      <c r="L154" s="4">
        <v>3</v>
      </c>
      <c r="M154" s="4">
        <v>5</v>
      </c>
      <c r="N154" s="7">
        <f t="shared" si="9"/>
        <v>0.18050000000000005</v>
      </c>
      <c r="O154" s="4">
        <f t="shared" si="10"/>
        <v>2</v>
      </c>
      <c r="P154" s="64">
        <f t="shared" si="11"/>
        <v>0.32687152777777778</v>
      </c>
    </row>
    <row r="155" spans="1:16" x14ac:dyDescent="0.2">
      <c r="A155" s="6">
        <f>'Rates Data'!A155</f>
        <v>41943</v>
      </c>
      <c r="B155" s="5">
        <f>'Rates Data'!B155</f>
        <v>0.01</v>
      </c>
      <c r="C155" s="5">
        <f>'Rates Data'!C155</f>
        <v>8.5999999999999993E-2</v>
      </c>
      <c r="D155" s="5">
        <f>'Rates Data'!D155</f>
        <v>0.189</v>
      </c>
      <c r="E155" s="5">
        <f>'Rates Data'!E155</f>
        <v>0.34</v>
      </c>
      <c r="F155" s="5">
        <f>'Rates Data'!F155</f>
        <v>0.218</v>
      </c>
      <c r="G155" s="5">
        <f>'Rates Data'!G155</f>
        <v>0.26889999999999997</v>
      </c>
      <c r="H155" s="5">
        <f>'Rates Data'!H155</f>
        <v>0.437</v>
      </c>
      <c r="I155" s="5">
        <f>DAYS360(A155,Summary!$G$10)/Summary!$G$6</f>
        <v>3.4861111111111112</v>
      </c>
      <c r="J155" s="5">
        <f t="shared" si="8"/>
        <v>0.26889999999999997</v>
      </c>
      <c r="K155" s="5">
        <f t="shared" si="8"/>
        <v>0.437</v>
      </c>
      <c r="L155" s="4">
        <v>3</v>
      </c>
      <c r="M155" s="4">
        <v>5</v>
      </c>
      <c r="N155" s="7">
        <f t="shared" si="9"/>
        <v>0.16810000000000003</v>
      </c>
      <c r="O155" s="4">
        <f t="shared" si="10"/>
        <v>2</v>
      </c>
      <c r="P155" s="64">
        <f t="shared" si="11"/>
        <v>0.30975763888888885</v>
      </c>
    </row>
    <row r="156" spans="1:16" x14ac:dyDescent="0.2">
      <c r="A156" s="6">
        <f>'Rates Data'!A156</f>
        <v>41946</v>
      </c>
      <c r="B156" s="5">
        <f>'Rates Data'!B156</f>
        <v>0.01</v>
      </c>
      <c r="C156" s="5">
        <f>'Rates Data'!C156</f>
        <v>8.5000000000000006E-2</v>
      </c>
      <c r="D156" s="5">
        <f>'Rates Data'!D156</f>
        <v>0.189</v>
      </c>
      <c r="E156" s="5">
        <f>'Rates Data'!E156</f>
        <v>0.33900000000000002</v>
      </c>
      <c r="F156" s="5">
        <f>'Rates Data'!F156</f>
        <v>0.219</v>
      </c>
      <c r="G156" s="5">
        <f>'Rates Data'!G156</f>
        <v>0.2782</v>
      </c>
      <c r="H156" s="5">
        <f>'Rates Data'!H156</f>
        <v>0.45250000000000001</v>
      </c>
      <c r="I156" s="5">
        <f>DAYS360(A156,Summary!$G$10)/Summary!$G$6</f>
        <v>3.4777777777777779</v>
      </c>
      <c r="J156" s="5">
        <f t="shared" si="8"/>
        <v>0.2782</v>
      </c>
      <c r="K156" s="5">
        <f t="shared" si="8"/>
        <v>0.45250000000000001</v>
      </c>
      <c r="L156" s="4">
        <v>3</v>
      </c>
      <c r="M156" s="4">
        <v>5</v>
      </c>
      <c r="N156" s="7">
        <f t="shared" si="9"/>
        <v>0.17430000000000001</v>
      </c>
      <c r="O156" s="4">
        <f t="shared" si="10"/>
        <v>2</v>
      </c>
      <c r="P156" s="64">
        <f t="shared" si="11"/>
        <v>0.31983833333333334</v>
      </c>
    </row>
    <row r="157" spans="1:16" x14ac:dyDescent="0.2">
      <c r="A157" s="6">
        <f>'Rates Data'!A157</f>
        <v>41947</v>
      </c>
      <c r="B157" s="5">
        <f>'Rates Data'!B157</f>
        <v>8.9999999999999993E-3</v>
      </c>
      <c r="C157" s="5">
        <f>'Rates Data'!C157</f>
        <v>8.4000000000000005E-2</v>
      </c>
      <c r="D157" s="5">
        <f>'Rates Data'!D157</f>
        <v>0.186</v>
      </c>
      <c r="E157" s="5">
        <f>'Rates Data'!E157</f>
        <v>0.33800000000000002</v>
      </c>
      <c r="F157" s="5">
        <f>'Rates Data'!F157</f>
        <v>0.216</v>
      </c>
      <c r="G157" s="5">
        <f>'Rates Data'!G157</f>
        <v>0.26200000000000001</v>
      </c>
      <c r="H157" s="5">
        <f>'Rates Data'!H157</f>
        <v>0.42630000000000001</v>
      </c>
      <c r="I157" s="5">
        <f>DAYS360(A157,Summary!$G$10)/Summary!$G$6</f>
        <v>3.4750000000000001</v>
      </c>
      <c r="J157" s="5">
        <f t="shared" si="8"/>
        <v>0.26200000000000001</v>
      </c>
      <c r="K157" s="5">
        <f t="shared" si="8"/>
        <v>0.42630000000000001</v>
      </c>
      <c r="L157" s="4">
        <v>3</v>
      </c>
      <c r="M157" s="4">
        <v>5</v>
      </c>
      <c r="N157" s="7">
        <f t="shared" si="9"/>
        <v>0.1643</v>
      </c>
      <c r="O157" s="4">
        <f t="shared" si="10"/>
        <v>2</v>
      </c>
      <c r="P157" s="64">
        <f t="shared" si="11"/>
        <v>0.30102125000000002</v>
      </c>
    </row>
    <row r="158" spans="1:16" x14ac:dyDescent="0.2">
      <c r="A158" s="6">
        <f>'Rates Data'!A158</f>
        <v>41948</v>
      </c>
      <c r="B158" s="5">
        <f>'Rates Data'!B158</f>
        <v>8.9999999999999993E-3</v>
      </c>
      <c r="C158" s="5">
        <f>'Rates Data'!C158</f>
        <v>8.1000000000000003E-2</v>
      </c>
      <c r="D158" s="5">
        <f>'Rates Data'!D158</f>
        <v>0.184</v>
      </c>
      <c r="E158" s="5">
        <f>'Rates Data'!E158</f>
        <v>0.33700000000000002</v>
      </c>
      <c r="F158" s="5">
        <f>'Rates Data'!F158</f>
        <v>0.217</v>
      </c>
      <c r="G158" s="5">
        <f>'Rates Data'!G158</f>
        <v>0.2646</v>
      </c>
      <c r="H158" s="5">
        <f>'Rates Data'!H158</f>
        <v>0.43099999999999999</v>
      </c>
      <c r="I158" s="5">
        <f>DAYS360(A158,Summary!$G$10)/Summary!$G$6</f>
        <v>3.4722222222222223</v>
      </c>
      <c r="J158" s="5">
        <f t="shared" si="8"/>
        <v>0.2646</v>
      </c>
      <c r="K158" s="5">
        <f t="shared" si="8"/>
        <v>0.43099999999999999</v>
      </c>
      <c r="L158" s="4">
        <v>3</v>
      </c>
      <c r="M158" s="4">
        <v>5</v>
      </c>
      <c r="N158" s="7">
        <f t="shared" si="9"/>
        <v>0.16639999999999999</v>
      </c>
      <c r="O158" s="4">
        <f t="shared" si="10"/>
        <v>2</v>
      </c>
      <c r="P158" s="64">
        <f t="shared" si="11"/>
        <v>0.30388888888888888</v>
      </c>
    </row>
    <row r="159" spans="1:16" x14ac:dyDescent="0.2">
      <c r="A159" s="6">
        <f>'Rates Data'!A159</f>
        <v>41949</v>
      </c>
      <c r="B159" s="5">
        <f>'Rates Data'!B159</f>
        <v>8.9999999999999993E-3</v>
      </c>
      <c r="C159" s="5">
        <f>'Rates Data'!C159</f>
        <v>8.1000000000000003E-2</v>
      </c>
      <c r="D159" s="5">
        <f>'Rates Data'!D159</f>
        <v>0.182</v>
      </c>
      <c r="E159" s="5">
        <f>'Rates Data'!E159</f>
        <v>0.33700000000000002</v>
      </c>
      <c r="F159" s="5">
        <f>'Rates Data'!F159</f>
        <v>0.21099999999999999</v>
      </c>
      <c r="G159" s="5">
        <f>'Rates Data'!G159</f>
        <v>0.26100000000000001</v>
      </c>
      <c r="H159" s="5">
        <f>'Rates Data'!H159</f>
        <v>0.43149999999999999</v>
      </c>
      <c r="I159" s="5">
        <f>DAYS360(A159,Summary!$G$10)/Summary!$G$6</f>
        <v>3.4694444444444446</v>
      </c>
      <c r="J159" s="5">
        <f t="shared" si="8"/>
        <v>0.26100000000000001</v>
      </c>
      <c r="K159" s="5">
        <f t="shared" si="8"/>
        <v>0.43149999999999999</v>
      </c>
      <c r="L159" s="4">
        <v>3</v>
      </c>
      <c r="M159" s="4">
        <v>5</v>
      </c>
      <c r="N159" s="7">
        <f t="shared" si="9"/>
        <v>0.17049999999999998</v>
      </c>
      <c r="O159" s="4">
        <f t="shared" si="10"/>
        <v>2</v>
      </c>
      <c r="P159" s="64">
        <f t="shared" si="11"/>
        <v>0.3010201388888889</v>
      </c>
    </row>
    <row r="160" spans="1:16" x14ac:dyDescent="0.2">
      <c r="A160" s="6">
        <f>'Rates Data'!A160</f>
        <v>41950</v>
      </c>
      <c r="B160" s="5">
        <f>'Rates Data'!B160</f>
        <v>8.0000000000000002E-3</v>
      </c>
      <c r="C160" s="5">
        <f>'Rates Data'!C160</f>
        <v>0.08</v>
      </c>
      <c r="D160" s="5">
        <f>'Rates Data'!D160</f>
        <v>0.18099999999999999</v>
      </c>
      <c r="E160" s="5">
        <f>'Rates Data'!E160</f>
        <v>0.33600000000000002</v>
      </c>
      <c r="F160" s="5">
        <f>'Rates Data'!F160</f>
        <v>0.20899999999999999</v>
      </c>
      <c r="G160" s="5">
        <f>'Rates Data'!G160</f>
        <v>0.25700000000000001</v>
      </c>
      <c r="H160" s="5">
        <f>'Rates Data'!H160</f>
        <v>0.41899999999999998</v>
      </c>
      <c r="I160" s="5">
        <f>DAYS360(A160,Summary!$G$10)/Summary!$G$6</f>
        <v>3.4666666666666668</v>
      </c>
      <c r="J160" s="5">
        <f t="shared" si="8"/>
        <v>0.25700000000000001</v>
      </c>
      <c r="K160" s="5">
        <f t="shared" si="8"/>
        <v>0.41899999999999998</v>
      </c>
      <c r="L160" s="4">
        <v>3</v>
      </c>
      <c r="M160" s="4">
        <v>5</v>
      </c>
      <c r="N160" s="7">
        <f t="shared" si="9"/>
        <v>0.16199999999999998</v>
      </c>
      <c r="O160" s="4">
        <f t="shared" si="10"/>
        <v>2</v>
      </c>
      <c r="P160" s="64">
        <f t="shared" si="11"/>
        <v>0.29480000000000001</v>
      </c>
    </row>
    <row r="161" spans="1:16" x14ac:dyDescent="0.2">
      <c r="A161" s="6">
        <f>'Rates Data'!A161</f>
        <v>41953</v>
      </c>
      <c r="B161" s="5">
        <f>'Rates Data'!B161</f>
        <v>8.9999999999999993E-3</v>
      </c>
      <c r="C161" s="5">
        <f>'Rates Data'!C161</f>
        <v>0.08</v>
      </c>
      <c r="D161" s="5">
        <f>'Rates Data'!D161</f>
        <v>0.18099999999999999</v>
      </c>
      <c r="E161" s="5">
        <f>'Rates Data'!E161</f>
        <v>0.33600000000000002</v>
      </c>
      <c r="F161" s="5">
        <f>'Rates Data'!F161</f>
        <v>0.21279999999999999</v>
      </c>
      <c r="G161" s="5">
        <f>'Rates Data'!G161</f>
        <v>0.26300000000000001</v>
      </c>
      <c r="H161" s="5">
        <f>'Rates Data'!H161</f>
        <v>0.435</v>
      </c>
      <c r="I161" s="5">
        <f>DAYS360(A161,Summary!$G$10)/Summary!$G$6</f>
        <v>3.4583333333333335</v>
      </c>
      <c r="J161" s="5">
        <f t="shared" si="8"/>
        <v>0.26300000000000001</v>
      </c>
      <c r="K161" s="5">
        <f t="shared" si="8"/>
        <v>0.435</v>
      </c>
      <c r="L161" s="4">
        <v>3</v>
      </c>
      <c r="M161" s="4">
        <v>5</v>
      </c>
      <c r="N161" s="7">
        <f t="shared" si="9"/>
        <v>0.17199999999999999</v>
      </c>
      <c r="O161" s="4">
        <f t="shared" si="10"/>
        <v>2</v>
      </c>
      <c r="P161" s="64">
        <f t="shared" si="11"/>
        <v>0.30241666666666667</v>
      </c>
    </row>
    <row r="162" spans="1:16" x14ac:dyDescent="0.2">
      <c r="A162" s="6">
        <f>'Rates Data'!A162</f>
        <v>41954</v>
      </c>
      <c r="B162" s="5">
        <f>'Rates Data'!B162</f>
        <v>8.9999999999999993E-3</v>
      </c>
      <c r="C162" s="5">
        <f>'Rates Data'!C162</f>
        <v>7.9000000000000001E-2</v>
      </c>
      <c r="D162" s="5">
        <f>'Rates Data'!D162</f>
        <v>0.18099999999999999</v>
      </c>
      <c r="E162" s="5">
        <f>'Rates Data'!E162</f>
        <v>0.33600000000000002</v>
      </c>
      <c r="F162" s="5">
        <f>'Rates Data'!F162</f>
        <v>0.21249999999999999</v>
      </c>
      <c r="G162" s="5">
        <f>'Rates Data'!G162</f>
        <v>0.26250000000000001</v>
      </c>
      <c r="H162" s="5">
        <f>'Rates Data'!H162</f>
        <v>0.43140000000000001</v>
      </c>
      <c r="I162" s="5">
        <f>DAYS360(A162,Summary!$G$10)/Summary!$G$6</f>
        <v>3.4555555555555557</v>
      </c>
      <c r="J162" s="5">
        <f t="shared" si="8"/>
        <v>0.26250000000000001</v>
      </c>
      <c r="K162" s="5">
        <f t="shared" si="8"/>
        <v>0.43140000000000001</v>
      </c>
      <c r="L162" s="4">
        <v>3</v>
      </c>
      <c r="M162" s="4">
        <v>5</v>
      </c>
      <c r="N162" s="7">
        <f t="shared" si="9"/>
        <v>0.16889999999999999</v>
      </c>
      <c r="O162" s="4">
        <f t="shared" si="10"/>
        <v>2</v>
      </c>
      <c r="P162" s="64">
        <f t="shared" si="11"/>
        <v>0.30097166666666669</v>
      </c>
    </row>
    <row r="163" spans="1:16" x14ac:dyDescent="0.2">
      <c r="A163" s="6">
        <f>'Rates Data'!A163</f>
        <v>41955</v>
      </c>
      <c r="B163" s="5">
        <f>'Rates Data'!B163</f>
        <v>8.9999999999999993E-3</v>
      </c>
      <c r="C163" s="5">
        <f>'Rates Data'!C163</f>
        <v>7.9000000000000001E-2</v>
      </c>
      <c r="D163" s="5">
        <f>'Rates Data'!D163</f>
        <v>0.18099999999999999</v>
      </c>
      <c r="E163" s="5">
        <f>'Rates Data'!E163</f>
        <v>0.33600000000000002</v>
      </c>
      <c r="F163" s="5">
        <f>'Rates Data'!F163</f>
        <v>0.20899999999999999</v>
      </c>
      <c r="G163" s="5">
        <f>'Rates Data'!G163</f>
        <v>0.25619999999999998</v>
      </c>
      <c r="H163" s="5">
        <f>'Rates Data'!H163</f>
        <v>0.42199999999999999</v>
      </c>
      <c r="I163" s="5">
        <f>DAYS360(A163,Summary!$G$10)/Summary!$G$6</f>
        <v>3.4527777777777779</v>
      </c>
      <c r="J163" s="5">
        <f t="shared" si="8"/>
        <v>0.25619999999999998</v>
      </c>
      <c r="K163" s="5">
        <f t="shared" si="8"/>
        <v>0.42199999999999999</v>
      </c>
      <c r="L163" s="4">
        <v>3</v>
      </c>
      <c r="M163" s="4">
        <v>5</v>
      </c>
      <c r="N163" s="7">
        <f t="shared" si="9"/>
        <v>0.1658</v>
      </c>
      <c r="O163" s="4">
        <f t="shared" si="10"/>
        <v>2</v>
      </c>
      <c r="P163" s="64">
        <f t="shared" si="11"/>
        <v>0.29373527777777775</v>
      </c>
    </row>
    <row r="164" spans="1:16" x14ac:dyDescent="0.2">
      <c r="A164" s="6">
        <f>'Rates Data'!A164</f>
        <v>41956</v>
      </c>
      <c r="B164" s="5">
        <f>'Rates Data'!B164</f>
        <v>8.0000000000000002E-3</v>
      </c>
      <c r="C164" s="5">
        <f>'Rates Data'!C164</f>
        <v>7.8E-2</v>
      </c>
      <c r="D164" s="5">
        <f>'Rates Data'!D164</f>
        <v>0.17799999999999999</v>
      </c>
      <c r="E164" s="5">
        <f>'Rates Data'!E164</f>
        <v>0.33400000000000002</v>
      </c>
      <c r="F164" s="5">
        <f>'Rates Data'!F164</f>
        <v>0.20949999999999999</v>
      </c>
      <c r="G164" s="5">
        <f>'Rates Data'!G164</f>
        <v>0.254</v>
      </c>
      <c r="H164" s="5">
        <f>'Rates Data'!H164</f>
        <v>0.40600000000000003</v>
      </c>
      <c r="I164" s="5">
        <f>DAYS360(A164,Summary!$G$10)/Summary!$G$6</f>
        <v>3.45</v>
      </c>
      <c r="J164" s="5">
        <f t="shared" si="8"/>
        <v>0.254</v>
      </c>
      <c r="K164" s="5">
        <f t="shared" si="8"/>
        <v>0.40600000000000003</v>
      </c>
      <c r="L164" s="4">
        <v>3</v>
      </c>
      <c r="M164" s="4">
        <v>5</v>
      </c>
      <c r="N164" s="7">
        <f t="shared" si="9"/>
        <v>0.15200000000000002</v>
      </c>
      <c r="O164" s="4">
        <f t="shared" si="10"/>
        <v>2</v>
      </c>
      <c r="P164" s="64">
        <f t="shared" si="11"/>
        <v>0.28820000000000001</v>
      </c>
    </row>
    <row r="165" spans="1:16" x14ac:dyDescent="0.2">
      <c r="A165" s="6">
        <f>'Rates Data'!A165</f>
        <v>41957</v>
      </c>
      <c r="B165" s="5">
        <f>'Rates Data'!B165</f>
        <v>8.0000000000000002E-3</v>
      </c>
      <c r="C165" s="5">
        <f>'Rates Data'!C165</f>
        <v>7.9000000000000001E-2</v>
      </c>
      <c r="D165" s="5">
        <f>'Rates Data'!D165</f>
        <v>0.18</v>
      </c>
      <c r="E165" s="5">
        <f>'Rates Data'!E165</f>
        <v>0.33300000000000002</v>
      </c>
      <c r="F165" s="5">
        <f>'Rates Data'!F165</f>
        <v>0.21249999999999999</v>
      </c>
      <c r="G165" s="5">
        <f>'Rates Data'!G165</f>
        <v>0.25800000000000001</v>
      </c>
      <c r="H165" s="5">
        <f>'Rates Data'!H165</f>
        <v>0.4</v>
      </c>
      <c r="I165" s="5">
        <f>DAYS360(A165,Summary!$G$10)/Summary!$G$6</f>
        <v>3.4472222222222224</v>
      </c>
      <c r="J165" s="5">
        <f t="shared" si="8"/>
        <v>0.25800000000000001</v>
      </c>
      <c r="K165" s="5">
        <f t="shared" si="8"/>
        <v>0.4</v>
      </c>
      <c r="L165" s="4">
        <v>3</v>
      </c>
      <c r="M165" s="4">
        <v>5</v>
      </c>
      <c r="N165" s="7">
        <f t="shared" si="9"/>
        <v>0.14200000000000002</v>
      </c>
      <c r="O165" s="4">
        <f t="shared" si="10"/>
        <v>2</v>
      </c>
      <c r="P165" s="64">
        <f t="shared" si="11"/>
        <v>0.2897527777777778</v>
      </c>
    </row>
    <row r="166" spans="1:16" x14ac:dyDescent="0.2">
      <c r="A166" s="6">
        <f>'Rates Data'!A166</f>
        <v>41960</v>
      </c>
      <c r="B166" s="5">
        <f>'Rates Data'!B166</f>
        <v>8.0000000000000002E-3</v>
      </c>
      <c r="C166" s="5">
        <f>'Rates Data'!C166</f>
        <v>0.08</v>
      </c>
      <c r="D166" s="5">
        <f>'Rates Data'!D166</f>
        <v>0.182</v>
      </c>
      <c r="E166" s="5">
        <f>'Rates Data'!E166</f>
        <v>0.33200000000000002</v>
      </c>
      <c r="F166" s="5">
        <f>'Rates Data'!F166</f>
        <v>0.215</v>
      </c>
      <c r="G166" s="5">
        <f>'Rates Data'!G166</f>
        <v>0.26369999999999999</v>
      </c>
      <c r="H166" s="5">
        <f>'Rates Data'!H166</f>
        <v>0.42299999999999999</v>
      </c>
      <c r="I166" s="5">
        <f>DAYS360(A166,Summary!$G$10)/Summary!$G$6</f>
        <v>3.4388888888888891</v>
      </c>
      <c r="J166" s="5">
        <f t="shared" si="8"/>
        <v>0.26369999999999999</v>
      </c>
      <c r="K166" s="5">
        <f t="shared" si="8"/>
        <v>0.42299999999999999</v>
      </c>
      <c r="L166" s="4">
        <v>3</v>
      </c>
      <c r="M166" s="4">
        <v>5</v>
      </c>
      <c r="N166" s="7">
        <f t="shared" si="9"/>
        <v>0.1593</v>
      </c>
      <c r="O166" s="4">
        <f t="shared" si="10"/>
        <v>2</v>
      </c>
      <c r="P166" s="64">
        <f t="shared" si="11"/>
        <v>0.29865750000000002</v>
      </c>
    </row>
    <row r="167" spans="1:16" x14ac:dyDescent="0.2">
      <c r="A167" s="6">
        <f>'Rates Data'!A167</f>
        <v>41961</v>
      </c>
      <c r="B167" s="5">
        <f>'Rates Data'!B167</f>
        <v>8.9999999999999993E-3</v>
      </c>
      <c r="C167" s="5">
        <f>'Rates Data'!C167</f>
        <v>8.1000000000000003E-2</v>
      </c>
      <c r="D167" s="5">
        <f>'Rates Data'!D167</f>
        <v>0.18099999999999999</v>
      </c>
      <c r="E167" s="5">
        <f>'Rates Data'!E167</f>
        <v>0.33400000000000002</v>
      </c>
      <c r="F167" s="5">
        <f>'Rates Data'!F167</f>
        <v>0.2233</v>
      </c>
      <c r="G167" s="5">
        <f>'Rates Data'!G167</f>
        <v>0.27500000000000002</v>
      </c>
      <c r="H167" s="5">
        <f>'Rates Data'!H167</f>
        <v>0.433</v>
      </c>
      <c r="I167" s="5">
        <f>DAYS360(A167,Summary!$G$10)/Summary!$G$6</f>
        <v>3.4361111111111109</v>
      </c>
      <c r="J167" s="5">
        <f t="shared" si="8"/>
        <v>0.27500000000000002</v>
      </c>
      <c r="K167" s="5">
        <f t="shared" si="8"/>
        <v>0.433</v>
      </c>
      <c r="L167" s="4">
        <v>3</v>
      </c>
      <c r="M167" s="4">
        <v>5</v>
      </c>
      <c r="N167" s="7">
        <f t="shared" si="9"/>
        <v>0.15799999999999997</v>
      </c>
      <c r="O167" s="4">
        <f t="shared" si="10"/>
        <v>2</v>
      </c>
      <c r="P167" s="64">
        <f t="shared" si="11"/>
        <v>0.3094527777777778</v>
      </c>
    </row>
    <row r="168" spans="1:16" x14ac:dyDescent="0.2">
      <c r="A168" s="6">
        <f>'Rates Data'!A168</f>
        <v>41962</v>
      </c>
      <c r="B168" s="5">
        <f>'Rates Data'!B168</f>
        <v>8.9999999999999993E-3</v>
      </c>
      <c r="C168" s="5">
        <f>'Rates Data'!C168</f>
        <v>8.1000000000000003E-2</v>
      </c>
      <c r="D168" s="5">
        <f>'Rates Data'!D168</f>
        <v>0.18099999999999999</v>
      </c>
      <c r="E168" s="5">
        <f>'Rates Data'!E168</f>
        <v>0.33600000000000002</v>
      </c>
      <c r="F168" s="5">
        <f>'Rates Data'!F168</f>
        <v>0.23180000000000001</v>
      </c>
      <c r="G168" s="5">
        <f>'Rates Data'!G168</f>
        <v>0.2873</v>
      </c>
      <c r="H168" s="5">
        <f>'Rates Data'!H168</f>
        <v>0.46079999999999999</v>
      </c>
      <c r="I168" s="5">
        <f>DAYS360(A168,Summary!$G$10)/Summary!$G$6</f>
        <v>3.4333333333333331</v>
      </c>
      <c r="J168" s="5">
        <f t="shared" si="8"/>
        <v>0.2873</v>
      </c>
      <c r="K168" s="5">
        <f t="shared" si="8"/>
        <v>0.46079999999999999</v>
      </c>
      <c r="L168" s="4">
        <v>3</v>
      </c>
      <c r="M168" s="4">
        <v>5</v>
      </c>
      <c r="N168" s="7">
        <f t="shared" si="9"/>
        <v>0.17349999999999999</v>
      </c>
      <c r="O168" s="4">
        <f t="shared" si="10"/>
        <v>2</v>
      </c>
      <c r="P168" s="64">
        <f t="shared" si="11"/>
        <v>0.32489166666666663</v>
      </c>
    </row>
    <row r="169" spans="1:16" x14ac:dyDescent="0.2">
      <c r="A169" s="6">
        <f>'Rates Data'!A169</f>
        <v>41963</v>
      </c>
      <c r="B169" s="5">
        <f>'Rates Data'!B169</f>
        <v>8.9999999999999993E-3</v>
      </c>
      <c r="C169" s="5">
        <f>'Rates Data'!C169</f>
        <v>8.1000000000000003E-2</v>
      </c>
      <c r="D169" s="5">
        <f>'Rates Data'!D169</f>
        <v>0.18099999999999999</v>
      </c>
      <c r="E169" s="5">
        <f>'Rates Data'!E169</f>
        <v>0.33600000000000002</v>
      </c>
      <c r="F169" s="5">
        <f>'Rates Data'!F169</f>
        <v>0.221</v>
      </c>
      <c r="G169" s="5">
        <f>'Rates Data'!G169</f>
        <v>0.27350000000000002</v>
      </c>
      <c r="H169" s="5">
        <f>'Rates Data'!H169</f>
        <v>0.42899999999999999</v>
      </c>
      <c r="I169" s="5">
        <f>DAYS360(A169,Summary!$G$10)/Summary!$G$6</f>
        <v>3.4305555555555554</v>
      </c>
      <c r="J169" s="5">
        <f t="shared" si="8"/>
        <v>0.27350000000000002</v>
      </c>
      <c r="K169" s="5">
        <f t="shared" si="8"/>
        <v>0.42899999999999999</v>
      </c>
      <c r="L169" s="4">
        <v>3</v>
      </c>
      <c r="M169" s="4">
        <v>5</v>
      </c>
      <c r="N169" s="7">
        <f t="shared" si="9"/>
        <v>0.15549999999999997</v>
      </c>
      <c r="O169" s="4">
        <f t="shared" si="10"/>
        <v>2</v>
      </c>
      <c r="P169" s="64">
        <f t="shared" si="11"/>
        <v>0.30697569444444445</v>
      </c>
    </row>
    <row r="170" spans="1:16" x14ac:dyDescent="0.2">
      <c r="A170" s="6">
        <f>'Rates Data'!A170</f>
        <v>41964</v>
      </c>
      <c r="B170" s="5">
        <f>'Rates Data'!B170</f>
        <v>8.9999999999999993E-3</v>
      </c>
      <c r="C170" s="5">
        <f>'Rates Data'!C170</f>
        <v>8.1000000000000003E-2</v>
      </c>
      <c r="D170" s="5">
        <f>'Rates Data'!D170</f>
        <v>0.18099999999999999</v>
      </c>
      <c r="E170" s="5">
        <f>'Rates Data'!E170</f>
        <v>0.33400000000000002</v>
      </c>
      <c r="F170" s="5">
        <f>'Rates Data'!F170</f>
        <v>0.21</v>
      </c>
      <c r="G170" s="5">
        <f>'Rates Data'!G170</f>
        <v>0.25900000000000001</v>
      </c>
      <c r="H170" s="5">
        <f>'Rates Data'!H170</f>
        <v>0.41299999999999998</v>
      </c>
      <c r="I170" s="5">
        <f>DAYS360(A170,Summary!$G$10)/Summary!$G$6</f>
        <v>3.4277777777777776</v>
      </c>
      <c r="J170" s="5">
        <f t="shared" si="8"/>
        <v>0.25900000000000001</v>
      </c>
      <c r="K170" s="5">
        <f t="shared" si="8"/>
        <v>0.41299999999999998</v>
      </c>
      <c r="L170" s="4">
        <v>3</v>
      </c>
      <c r="M170" s="4">
        <v>5</v>
      </c>
      <c r="N170" s="7">
        <f t="shared" si="9"/>
        <v>0.15399999999999997</v>
      </c>
      <c r="O170" s="4">
        <f t="shared" si="10"/>
        <v>2</v>
      </c>
      <c r="P170" s="64">
        <f t="shared" si="11"/>
        <v>0.29193888888888886</v>
      </c>
    </row>
    <row r="171" spans="1:16" x14ac:dyDescent="0.2">
      <c r="A171" s="6">
        <f>'Rates Data'!A171</f>
        <v>41967</v>
      </c>
      <c r="B171" s="5">
        <f>'Rates Data'!B171</f>
        <v>8.9999999999999993E-3</v>
      </c>
      <c r="C171" s="5">
        <f>'Rates Data'!C171</f>
        <v>8.1000000000000003E-2</v>
      </c>
      <c r="D171" s="5">
        <f>'Rates Data'!D171</f>
        <v>0.182</v>
      </c>
      <c r="E171" s="5">
        <f>'Rates Data'!E171</f>
        <v>0.33200000000000002</v>
      </c>
      <c r="F171" s="5">
        <f>'Rates Data'!F171</f>
        <v>0.20549999999999999</v>
      </c>
      <c r="G171" s="5">
        <f>'Rates Data'!G171</f>
        <v>0.2555</v>
      </c>
      <c r="H171" s="5">
        <f>'Rates Data'!H171</f>
        <v>0.41099999999999998</v>
      </c>
      <c r="I171" s="5">
        <f>DAYS360(A171,Summary!$G$10)/Summary!$G$6</f>
        <v>3.4194444444444443</v>
      </c>
      <c r="J171" s="5">
        <f t="shared" si="8"/>
        <v>0.2555</v>
      </c>
      <c r="K171" s="5">
        <f t="shared" si="8"/>
        <v>0.41099999999999998</v>
      </c>
      <c r="L171" s="4">
        <v>3</v>
      </c>
      <c r="M171" s="4">
        <v>5</v>
      </c>
      <c r="N171" s="7">
        <f t="shared" si="9"/>
        <v>0.15549999999999997</v>
      </c>
      <c r="O171" s="4">
        <f t="shared" si="10"/>
        <v>2</v>
      </c>
      <c r="P171" s="64">
        <f t="shared" si="11"/>
        <v>0.28811180555555554</v>
      </c>
    </row>
    <row r="172" spans="1:16" x14ac:dyDescent="0.2">
      <c r="A172" s="6">
        <f>'Rates Data'!A172</f>
        <v>41968</v>
      </c>
      <c r="B172" s="5">
        <f>'Rates Data'!B172</f>
        <v>8.9999999999999993E-3</v>
      </c>
      <c r="C172" s="5">
        <f>'Rates Data'!C172</f>
        <v>8.1000000000000003E-2</v>
      </c>
      <c r="D172" s="5">
        <f>'Rates Data'!D172</f>
        <v>0.18099999999999999</v>
      </c>
      <c r="E172" s="5">
        <f>'Rates Data'!E172</f>
        <v>0.33200000000000002</v>
      </c>
      <c r="F172" s="5">
        <f>'Rates Data'!F172</f>
        <v>0.20899999999999999</v>
      </c>
      <c r="G172" s="5">
        <f>'Rates Data'!G172</f>
        <v>0.25800000000000001</v>
      </c>
      <c r="H172" s="5">
        <f>'Rates Data'!H172</f>
        <v>0.40139999999999998</v>
      </c>
      <c r="I172" s="5">
        <f>DAYS360(A172,Summary!$G$10)/Summary!$G$6</f>
        <v>3.4166666666666665</v>
      </c>
      <c r="J172" s="5">
        <f t="shared" si="8"/>
        <v>0.25800000000000001</v>
      </c>
      <c r="K172" s="5">
        <f t="shared" si="8"/>
        <v>0.40139999999999998</v>
      </c>
      <c r="L172" s="4">
        <v>3</v>
      </c>
      <c r="M172" s="4">
        <v>5</v>
      </c>
      <c r="N172" s="7">
        <f t="shared" si="9"/>
        <v>0.14339999999999997</v>
      </c>
      <c r="O172" s="4">
        <f t="shared" si="10"/>
        <v>2</v>
      </c>
      <c r="P172" s="64">
        <f t="shared" si="11"/>
        <v>0.28787499999999999</v>
      </c>
    </row>
    <row r="173" spans="1:16" x14ac:dyDescent="0.2">
      <c r="A173" s="6">
        <f>'Rates Data'!A173</f>
        <v>41969</v>
      </c>
      <c r="B173" s="5">
        <f>'Rates Data'!B173</f>
        <v>8.9999999999999993E-3</v>
      </c>
      <c r="C173" s="5">
        <f>'Rates Data'!C173</f>
        <v>8.2000000000000003E-2</v>
      </c>
      <c r="D173" s="5">
        <f>'Rates Data'!D173</f>
        <v>0.182</v>
      </c>
      <c r="E173" s="5">
        <f>'Rates Data'!E173</f>
        <v>0.33400000000000002</v>
      </c>
      <c r="F173" s="5">
        <f>'Rates Data'!F173</f>
        <v>0.20899999999999999</v>
      </c>
      <c r="G173" s="5">
        <f>'Rates Data'!G173</f>
        <v>0.25800000000000001</v>
      </c>
      <c r="H173" s="5">
        <f>'Rates Data'!H173</f>
        <v>0.40039999999999998</v>
      </c>
      <c r="I173" s="5">
        <f>DAYS360(A173,Summary!$G$10)/Summary!$G$6</f>
        <v>3.4138888888888888</v>
      </c>
      <c r="J173" s="5">
        <f t="shared" si="8"/>
        <v>0.25800000000000001</v>
      </c>
      <c r="K173" s="5">
        <f t="shared" si="8"/>
        <v>0.40039999999999998</v>
      </c>
      <c r="L173" s="4">
        <v>3</v>
      </c>
      <c r="M173" s="4">
        <v>5</v>
      </c>
      <c r="N173" s="7">
        <f t="shared" si="9"/>
        <v>0.14239999999999997</v>
      </c>
      <c r="O173" s="4">
        <f t="shared" si="10"/>
        <v>2</v>
      </c>
      <c r="P173" s="64">
        <f t="shared" si="11"/>
        <v>0.28746888888888888</v>
      </c>
    </row>
    <row r="174" spans="1:16" x14ac:dyDescent="0.2">
      <c r="A174" s="6">
        <f>'Rates Data'!A174</f>
        <v>41970</v>
      </c>
      <c r="B174" s="5">
        <f>'Rates Data'!B174</f>
        <v>1.6E-2</v>
      </c>
      <c r="C174" s="5">
        <f>'Rates Data'!C174</f>
        <v>8.2000000000000003E-2</v>
      </c>
      <c r="D174" s="5">
        <f>'Rates Data'!D174</f>
        <v>0.18099999999999999</v>
      </c>
      <c r="E174" s="5">
        <f>'Rates Data'!E174</f>
        <v>0.33100000000000002</v>
      </c>
      <c r="F174" s="5">
        <f>'Rates Data'!F174</f>
        <v>0.21</v>
      </c>
      <c r="G174" s="5">
        <f>'Rates Data'!G174</f>
        <v>0.25900000000000001</v>
      </c>
      <c r="H174" s="5">
        <f>'Rates Data'!H174</f>
        <v>0.39600000000000002</v>
      </c>
      <c r="I174" s="5">
        <f>DAYS360(A174,Summary!$G$10)/Summary!$G$6</f>
        <v>3.411111111111111</v>
      </c>
      <c r="J174" s="5">
        <f t="shared" si="8"/>
        <v>0.25900000000000001</v>
      </c>
      <c r="K174" s="5">
        <f t="shared" si="8"/>
        <v>0.39600000000000002</v>
      </c>
      <c r="L174" s="4">
        <v>3</v>
      </c>
      <c r="M174" s="4">
        <v>5</v>
      </c>
      <c r="N174" s="7">
        <f t="shared" si="9"/>
        <v>0.13700000000000001</v>
      </c>
      <c r="O174" s="4">
        <f t="shared" si="10"/>
        <v>2</v>
      </c>
      <c r="P174" s="64">
        <f t="shared" si="11"/>
        <v>0.28716111111111109</v>
      </c>
    </row>
    <row r="175" spans="1:16" x14ac:dyDescent="0.2">
      <c r="A175" s="6">
        <f>'Rates Data'!A175</f>
        <v>41971</v>
      </c>
      <c r="B175" s="5">
        <f>'Rates Data'!B175</f>
        <v>0.02</v>
      </c>
      <c r="C175" s="5">
        <f>'Rates Data'!C175</f>
        <v>8.2000000000000003E-2</v>
      </c>
      <c r="D175" s="5">
        <f>'Rates Data'!D175</f>
        <v>0.18</v>
      </c>
      <c r="E175" s="5">
        <f>'Rates Data'!E175</f>
        <v>0.33100000000000002</v>
      </c>
      <c r="F175" s="5">
        <f>'Rates Data'!F175</f>
        <v>0.20799999999999999</v>
      </c>
      <c r="G175" s="5">
        <f>'Rates Data'!G175</f>
        <v>0.25700000000000001</v>
      </c>
      <c r="H175" s="5">
        <f>'Rates Data'!H175</f>
        <v>0.39689999999999998</v>
      </c>
      <c r="I175" s="5">
        <f>DAYS360(A175,Summary!$G$10)/Summary!$G$6</f>
        <v>3.4083333333333332</v>
      </c>
      <c r="J175" s="5">
        <f t="shared" si="8"/>
        <v>0.25700000000000001</v>
      </c>
      <c r="K175" s="5">
        <f t="shared" si="8"/>
        <v>0.39689999999999998</v>
      </c>
      <c r="L175" s="4">
        <v>3</v>
      </c>
      <c r="M175" s="4">
        <v>5</v>
      </c>
      <c r="N175" s="7">
        <f t="shared" si="9"/>
        <v>0.13989999999999997</v>
      </c>
      <c r="O175" s="4">
        <f t="shared" si="10"/>
        <v>2</v>
      </c>
      <c r="P175" s="64">
        <f t="shared" si="11"/>
        <v>0.28556291666666667</v>
      </c>
    </row>
    <row r="176" spans="1:16" x14ac:dyDescent="0.2">
      <c r="A176" s="6">
        <f>'Rates Data'!A176</f>
        <v>41974</v>
      </c>
      <c r="B176" s="5">
        <f>'Rates Data'!B176</f>
        <v>2.1000000000000001E-2</v>
      </c>
      <c r="C176" s="5">
        <f>'Rates Data'!C176</f>
        <v>8.2000000000000003E-2</v>
      </c>
      <c r="D176" s="5">
        <f>'Rates Data'!D176</f>
        <v>0.17899999999999999</v>
      </c>
      <c r="E176" s="5">
        <f>'Rates Data'!E176</f>
        <v>0.33</v>
      </c>
      <c r="F176" s="5">
        <f>'Rates Data'!F176</f>
        <v>0.222</v>
      </c>
      <c r="G176" s="5">
        <f>'Rates Data'!G176</f>
        <v>0.2747</v>
      </c>
      <c r="H176" s="5">
        <f>'Rates Data'!H176</f>
        <v>0.441</v>
      </c>
      <c r="I176" s="5">
        <f>DAYS360(A176,Summary!$G$10)/Summary!$G$6</f>
        <v>3.4</v>
      </c>
      <c r="J176" s="5">
        <f t="shared" si="8"/>
        <v>0.2747</v>
      </c>
      <c r="K176" s="5">
        <f t="shared" si="8"/>
        <v>0.441</v>
      </c>
      <c r="L176" s="4">
        <v>3</v>
      </c>
      <c r="M176" s="4">
        <v>5</v>
      </c>
      <c r="N176" s="7">
        <f t="shared" si="9"/>
        <v>0.1663</v>
      </c>
      <c r="O176" s="4">
        <f t="shared" si="10"/>
        <v>2</v>
      </c>
      <c r="P176" s="64">
        <f t="shared" si="11"/>
        <v>0.30796000000000001</v>
      </c>
    </row>
    <row r="177" spans="1:16" x14ac:dyDescent="0.2">
      <c r="A177" s="6">
        <f>'Rates Data'!A177</f>
        <v>41975</v>
      </c>
      <c r="B177" s="5">
        <f>'Rates Data'!B177</f>
        <v>2.1999999999999999E-2</v>
      </c>
      <c r="C177" s="5">
        <f>'Rates Data'!C177</f>
        <v>8.1000000000000003E-2</v>
      </c>
      <c r="D177" s="5">
        <f>'Rates Data'!D177</f>
        <v>0.17799999999999999</v>
      </c>
      <c r="E177" s="5">
        <f>'Rates Data'!E177</f>
        <v>0.33100000000000002</v>
      </c>
      <c r="F177" s="5">
        <f>'Rates Data'!F177</f>
        <v>0.21099999999999999</v>
      </c>
      <c r="G177" s="5">
        <f>'Rates Data'!G177</f>
        <v>0.2681</v>
      </c>
      <c r="H177" s="5">
        <f>'Rates Data'!H177</f>
        <v>0.42430000000000001</v>
      </c>
      <c r="I177" s="5">
        <f>DAYS360(A177,Summary!$G$10)/Summary!$G$6</f>
        <v>3.3972222222222221</v>
      </c>
      <c r="J177" s="5">
        <f t="shared" si="8"/>
        <v>0.2681</v>
      </c>
      <c r="K177" s="5">
        <f t="shared" si="8"/>
        <v>0.42430000000000001</v>
      </c>
      <c r="L177" s="4">
        <v>3</v>
      </c>
      <c r="M177" s="4">
        <v>5</v>
      </c>
      <c r="N177" s="7">
        <f t="shared" si="9"/>
        <v>0.15620000000000001</v>
      </c>
      <c r="O177" s="4">
        <f t="shared" si="10"/>
        <v>2</v>
      </c>
      <c r="P177" s="64">
        <f t="shared" si="11"/>
        <v>0.29912305555555557</v>
      </c>
    </row>
    <row r="178" spans="1:16" x14ac:dyDescent="0.2">
      <c r="A178" s="6">
        <f>'Rates Data'!A178</f>
        <v>41976</v>
      </c>
      <c r="B178" s="5">
        <f>'Rates Data'!B178</f>
        <v>2.1999999999999999E-2</v>
      </c>
      <c r="C178" s="5">
        <f>'Rates Data'!C178</f>
        <v>8.1000000000000003E-2</v>
      </c>
      <c r="D178" s="5">
        <f>'Rates Data'!D178</f>
        <v>0.17599999999999999</v>
      </c>
      <c r="E178" s="5">
        <f>'Rates Data'!E178</f>
        <v>0.32800000000000001</v>
      </c>
      <c r="F178" s="5">
        <f>'Rates Data'!F178</f>
        <v>0.20499999999999999</v>
      </c>
      <c r="G178" s="5">
        <f>'Rates Data'!G178</f>
        <v>0.25600000000000001</v>
      </c>
      <c r="H178" s="5">
        <f>'Rates Data'!H178</f>
        <v>0.40400000000000003</v>
      </c>
      <c r="I178" s="5">
        <f>DAYS360(A178,Summary!$G$10)/Summary!$G$6</f>
        <v>3.3944444444444444</v>
      </c>
      <c r="J178" s="5">
        <f t="shared" si="8"/>
        <v>0.25600000000000001</v>
      </c>
      <c r="K178" s="5">
        <f t="shared" si="8"/>
        <v>0.40400000000000003</v>
      </c>
      <c r="L178" s="4">
        <v>3</v>
      </c>
      <c r="M178" s="4">
        <v>5</v>
      </c>
      <c r="N178" s="7">
        <f t="shared" si="9"/>
        <v>0.14800000000000002</v>
      </c>
      <c r="O178" s="4">
        <f t="shared" si="10"/>
        <v>2</v>
      </c>
      <c r="P178" s="64">
        <f t="shared" si="11"/>
        <v>0.28518888888888888</v>
      </c>
    </row>
    <row r="179" spans="1:16" x14ac:dyDescent="0.2">
      <c r="A179" s="6">
        <f>'Rates Data'!A179</f>
        <v>41977</v>
      </c>
      <c r="B179" s="5">
        <f>'Rates Data'!B179</f>
        <v>2.1999999999999999E-2</v>
      </c>
      <c r="C179" s="5">
        <f>'Rates Data'!C179</f>
        <v>8.2000000000000003E-2</v>
      </c>
      <c r="D179" s="5">
        <f>'Rates Data'!D179</f>
        <v>0.17699999999999999</v>
      </c>
      <c r="E179" s="5">
        <f>'Rates Data'!E179</f>
        <v>0.32800000000000001</v>
      </c>
      <c r="F179" s="5">
        <f>'Rates Data'!F179</f>
        <v>0.21099999999999999</v>
      </c>
      <c r="G179" s="5">
        <f>'Rates Data'!G179</f>
        <v>0.26100000000000001</v>
      </c>
      <c r="H179" s="5">
        <f>'Rates Data'!H179</f>
        <v>0.41160000000000002</v>
      </c>
      <c r="I179" s="5">
        <f>DAYS360(A179,Summary!$G$10)/Summary!$G$6</f>
        <v>3.3916666666666666</v>
      </c>
      <c r="J179" s="5">
        <f t="shared" si="8"/>
        <v>0.26100000000000001</v>
      </c>
      <c r="K179" s="5">
        <f t="shared" si="8"/>
        <v>0.41160000000000002</v>
      </c>
      <c r="L179" s="4">
        <v>3</v>
      </c>
      <c r="M179" s="4">
        <v>5</v>
      </c>
      <c r="N179" s="7">
        <f t="shared" si="9"/>
        <v>0.15060000000000001</v>
      </c>
      <c r="O179" s="4">
        <f t="shared" si="10"/>
        <v>2</v>
      </c>
      <c r="P179" s="64">
        <f t="shared" si="11"/>
        <v>0.29049249999999999</v>
      </c>
    </row>
    <row r="180" spans="1:16" x14ac:dyDescent="0.2">
      <c r="A180" s="6">
        <f>'Rates Data'!A180</f>
        <v>41978</v>
      </c>
      <c r="B180" s="5">
        <f>'Rates Data'!B180</f>
        <v>2.1999999999999999E-2</v>
      </c>
      <c r="C180" s="5">
        <f>'Rates Data'!C180</f>
        <v>8.2000000000000003E-2</v>
      </c>
      <c r="D180" s="5">
        <f>'Rates Data'!D180</f>
        <v>0.17899999999999999</v>
      </c>
      <c r="E180" s="5">
        <f>'Rates Data'!E180</f>
        <v>0.32900000000000001</v>
      </c>
      <c r="F180" s="5">
        <f>'Rates Data'!F180</f>
        <v>0.217</v>
      </c>
      <c r="G180" s="5">
        <f>'Rates Data'!G180</f>
        <v>0.26900000000000002</v>
      </c>
      <c r="H180" s="5">
        <f>'Rates Data'!H180</f>
        <v>0.42599999999999999</v>
      </c>
      <c r="I180" s="5">
        <f>DAYS360(A180,Summary!$G$10)/Summary!$G$6</f>
        <v>3.3888888888888888</v>
      </c>
      <c r="J180" s="5">
        <f t="shared" si="8"/>
        <v>0.26900000000000002</v>
      </c>
      <c r="K180" s="5">
        <f t="shared" si="8"/>
        <v>0.42599999999999999</v>
      </c>
      <c r="L180" s="4">
        <v>3</v>
      </c>
      <c r="M180" s="4">
        <v>5</v>
      </c>
      <c r="N180" s="7">
        <f t="shared" si="9"/>
        <v>0.15699999999999997</v>
      </c>
      <c r="O180" s="4">
        <f t="shared" si="10"/>
        <v>2</v>
      </c>
      <c r="P180" s="64">
        <f t="shared" si="11"/>
        <v>0.29952777777777778</v>
      </c>
    </row>
    <row r="181" spans="1:16" x14ac:dyDescent="0.2">
      <c r="A181" s="6">
        <f>'Rates Data'!A181</f>
        <v>41981</v>
      </c>
      <c r="B181" s="5">
        <f>'Rates Data'!B181</f>
        <v>2.1999999999999999E-2</v>
      </c>
      <c r="C181" s="5">
        <f>'Rates Data'!C181</f>
        <v>8.2000000000000003E-2</v>
      </c>
      <c r="D181" s="5">
        <f>'Rates Data'!D181</f>
        <v>0.17899999999999999</v>
      </c>
      <c r="E181" s="5">
        <f>'Rates Data'!E181</f>
        <v>0.32900000000000001</v>
      </c>
      <c r="F181" s="5">
        <f>'Rates Data'!F181</f>
        <v>0.21</v>
      </c>
      <c r="G181" s="5">
        <f>'Rates Data'!G181</f>
        <v>0.26</v>
      </c>
      <c r="H181" s="5">
        <f>'Rates Data'!H181</f>
        <v>0.40439999999999998</v>
      </c>
      <c r="I181" s="5">
        <f>DAYS360(A181,Summary!$G$10)/Summary!$G$6</f>
        <v>3.3805555555555555</v>
      </c>
      <c r="J181" s="5">
        <f t="shared" si="8"/>
        <v>0.26</v>
      </c>
      <c r="K181" s="5">
        <f t="shared" si="8"/>
        <v>0.40439999999999998</v>
      </c>
      <c r="L181" s="4">
        <v>3</v>
      </c>
      <c r="M181" s="4">
        <v>5</v>
      </c>
      <c r="N181" s="7">
        <f t="shared" si="9"/>
        <v>0.14439999999999997</v>
      </c>
      <c r="O181" s="4">
        <f t="shared" si="10"/>
        <v>2</v>
      </c>
      <c r="P181" s="64">
        <f t="shared" si="11"/>
        <v>0.2874761111111111</v>
      </c>
    </row>
    <row r="182" spans="1:16" x14ac:dyDescent="0.2">
      <c r="A182" s="6">
        <f>'Rates Data'!A182</f>
        <v>41982</v>
      </c>
      <c r="B182" s="5">
        <f>'Rates Data'!B182</f>
        <v>2.4E-2</v>
      </c>
      <c r="C182" s="5">
        <f>'Rates Data'!C182</f>
        <v>8.2000000000000003E-2</v>
      </c>
      <c r="D182" s="5">
        <f>'Rates Data'!D182</f>
        <v>0.17699999999999999</v>
      </c>
      <c r="E182" s="5">
        <f>'Rates Data'!E182</f>
        <v>0.32900000000000001</v>
      </c>
      <c r="F182" s="5">
        <f>'Rates Data'!F182</f>
        <v>0.20880000000000001</v>
      </c>
      <c r="G182" s="5">
        <f>'Rates Data'!G182</f>
        <v>0.26450000000000001</v>
      </c>
      <c r="H182" s="5">
        <f>'Rates Data'!H182</f>
        <v>0.41099999999999998</v>
      </c>
      <c r="I182" s="5">
        <f>DAYS360(A182,Summary!$G$10)/Summary!$G$6</f>
        <v>3.3777777777777778</v>
      </c>
      <c r="J182" s="5">
        <f t="shared" si="8"/>
        <v>0.26450000000000001</v>
      </c>
      <c r="K182" s="5">
        <f t="shared" si="8"/>
        <v>0.41099999999999998</v>
      </c>
      <c r="L182" s="4">
        <v>3</v>
      </c>
      <c r="M182" s="4">
        <v>5</v>
      </c>
      <c r="N182" s="7">
        <f t="shared" si="9"/>
        <v>0.14649999999999996</v>
      </c>
      <c r="O182" s="4">
        <f t="shared" si="10"/>
        <v>2</v>
      </c>
      <c r="P182" s="64">
        <f t="shared" si="11"/>
        <v>0.29217222222222222</v>
      </c>
    </row>
    <row r="183" spans="1:16" x14ac:dyDescent="0.2">
      <c r="A183" s="6">
        <f>'Rates Data'!A183</f>
        <v>41983</v>
      </c>
      <c r="B183" s="5">
        <f>'Rates Data'!B183</f>
        <v>2.1999999999999999E-2</v>
      </c>
      <c r="C183" s="5">
        <f>'Rates Data'!C183</f>
        <v>8.3000000000000004E-2</v>
      </c>
      <c r="D183" s="5">
        <f>'Rates Data'!D183</f>
        <v>0.17899999999999999</v>
      </c>
      <c r="E183" s="5">
        <f>'Rates Data'!E183</f>
        <v>0.32800000000000001</v>
      </c>
      <c r="F183" s="5">
        <f>'Rates Data'!F183</f>
        <v>0.21199999999999999</v>
      </c>
      <c r="G183" s="5">
        <f>'Rates Data'!G183</f>
        <v>0.26300000000000001</v>
      </c>
      <c r="H183" s="5">
        <f>'Rates Data'!H183</f>
        <v>0.40300000000000002</v>
      </c>
      <c r="I183" s="5">
        <f>DAYS360(A183,Summary!$G$10)/Summary!$G$6</f>
        <v>3.375</v>
      </c>
      <c r="J183" s="5">
        <f t="shared" si="8"/>
        <v>0.26300000000000001</v>
      </c>
      <c r="K183" s="5">
        <f t="shared" si="8"/>
        <v>0.40300000000000002</v>
      </c>
      <c r="L183" s="4">
        <v>3</v>
      </c>
      <c r="M183" s="4">
        <v>5</v>
      </c>
      <c r="N183" s="7">
        <f t="shared" si="9"/>
        <v>0.14000000000000001</v>
      </c>
      <c r="O183" s="4">
        <f t="shared" si="10"/>
        <v>2</v>
      </c>
      <c r="P183" s="64">
        <f t="shared" si="11"/>
        <v>0.28925000000000001</v>
      </c>
    </row>
    <row r="184" spans="1:16" x14ac:dyDescent="0.2">
      <c r="A184" s="6">
        <f>'Rates Data'!A184</f>
        <v>41984</v>
      </c>
      <c r="B184" s="5">
        <f>'Rates Data'!B184</f>
        <v>2.1999999999999999E-2</v>
      </c>
      <c r="C184" s="5">
        <f>'Rates Data'!C184</f>
        <v>8.2000000000000003E-2</v>
      </c>
      <c r="D184" s="5">
        <f>'Rates Data'!D184</f>
        <v>0.17899999999999999</v>
      </c>
      <c r="E184" s="5">
        <f>'Rates Data'!E184</f>
        <v>0.32800000000000001</v>
      </c>
      <c r="F184" s="5">
        <f>'Rates Data'!F184</f>
        <v>0.20899999999999999</v>
      </c>
      <c r="G184" s="5">
        <f>'Rates Data'!G184</f>
        <v>0.25900000000000001</v>
      </c>
      <c r="H184" s="5">
        <f>'Rates Data'!H184</f>
        <v>0.40329999999999999</v>
      </c>
      <c r="I184" s="5">
        <f>DAYS360(A184,Summary!$G$10)/Summary!$G$6</f>
        <v>3.3722222222222222</v>
      </c>
      <c r="J184" s="5">
        <f t="shared" si="8"/>
        <v>0.25900000000000001</v>
      </c>
      <c r="K184" s="5">
        <f t="shared" si="8"/>
        <v>0.40329999999999999</v>
      </c>
      <c r="L184" s="4">
        <v>3</v>
      </c>
      <c r="M184" s="4">
        <v>5</v>
      </c>
      <c r="N184" s="7">
        <f t="shared" si="9"/>
        <v>0.14429999999999998</v>
      </c>
      <c r="O184" s="4">
        <f t="shared" si="10"/>
        <v>2</v>
      </c>
      <c r="P184" s="64">
        <f t="shared" si="11"/>
        <v>0.28585583333333336</v>
      </c>
    </row>
    <row r="185" spans="1:16" x14ac:dyDescent="0.2">
      <c r="A185" s="6">
        <f>'Rates Data'!A185</f>
        <v>41985</v>
      </c>
      <c r="B185" s="5">
        <f>'Rates Data'!B185</f>
        <v>2.3E-2</v>
      </c>
      <c r="C185" s="5">
        <f>'Rates Data'!C185</f>
        <v>8.2000000000000003E-2</v>
      </c>
      <c r="D185" s="5">
        <f>'Rates Data'!D185</f>
        <v>0.17799999999999999</v>
      </c>
      <c r="E185" s="5">
        <f>'Rates Data'!E185</f>
        <v>0.32900000000000001</v>
      </c>
      <c r="F185" s="5">
        <f>'Rates Data'!F185</f>
        <v>0.20599999999999999</v>
      </c>
      <c r="G185" s="5">
        <f>'Rates Data'!G185</f>
        <v>0.255</v>
      </c>
      <c r="H185" s="5">
        <f>'Rates Data'!H185</f>
        <v>0.38800000000000001</v>
      </c>
      <c r="I185" s="5">
        <f>DAYS360(A185,Summary!$G$10)/Summary!$G$6</f>
        <v>3.3694444444444445</v>
      </c>
      <c r="J185" s="5">
        <f t="shared" si="8"/>
        <v>0.255</v>
      </c>
      <c r="K185" s="5">
        <f t="shared" si="8"/>
        <v>0.38800000000000001</v>
      </c>
      <c r="L185" s="4">
        <v>3</v>
      </c>
      <c r="M185" s="4">
        <v>5</v>
      </c>
      <c r="N185" s="7">
        <f t="shared" si="9"/>
        <v>0.13300000000000001</v>
      </c>
      <c r="O185" s="4">
        <f t="shared" si="10"/>
        <v>2</v>
      </c>
      <c r="P185" s="64">
        <f t="shared" si="11"/>
        <v>0.27956805555555558</v>
      </c>
    </row>
    <row r="186" spans="1:16" x14ac:dyDescent="0.2">
      <c r="A186" s="6">
        <f>'Rates Data'!A186</f>
        <v>41988</v>
      </c>
      <c r="B186" s="5">
        <f>'Rates Data'!B186</f>
        <v>2.4E-2</v>
      </c>
      <c r="C186" s="5">
        <f>'Rates Data'!C186</f>
        <v>8.2000000000000003E-2</v>
      </c>
      <c r="D186" s="5">
        <f>'Rates Data'!D186</f>
        <v>0.17799999999999999</v>
      </c>
      <c r="E186" s="5">
        <f>'Rates Data'!E186</f>
        <v>0.32900000000000001</v>
      </c>
      <c r="F186" s="5">
        <f>'Rates Data'!F186</f>
        <v>0.19900000000000001</v>
      </c>
      <c r="G186" s="5">
        <f>'Rates Data'!G186</f>
        <v>0.25</v>
      </c>
      <c r="H186" s="5">
        <f>'Rates Data'!H186</f>
        <v>0.39100000000000001</v>
      </c>
      <c r="I186" s="5">
        <f>DAYS360(A186,Summary!$G$10)/Summary!$G$6</f>
        <v>3.3611111111111112</v>
      </c>
      <c r="J186" s="5">
        <f t="shared" si="8"/>
        <v>0.25</v>
      </c>
      <c r="K186" s="5">
        <f t="shared" si="8"/>
        <v>0.39100000000000001</v>
      </c>
      <c r="L186" s="4">
        <v>3</v>
      </c>
      <c r="M186" s="4">
        <v>5</v>
      </c>
      <c r="N186" s="7">
        <f t="shared" si="9"/>
        <v>0.14100000000000001</v>
      </c>
      <c r="O186" s="4">
        <f t="shared" si="10"/>
        <v>2</v>
      </c>
      <c r="P186" s="64">
        <f t="shared" si="11"/>
        <v>0.27545833333333336</v>
      </c>
    </row>
    <row r="187" spans="1:16" x14ac:dyDescent="0.2">
      <c r="A187" s="6">
        <f>'Rates Data'!A187</f>
        <v>41989</v>
      </c>
      <c r="B187" s="5">
        <f>'Rates Data'!B187</f>
        <v>2.5000000000000001E-2</v>
      </c>
      <c r="C187" s="5">
        <f>'Rates Data'!C187</f>
        <v>8.2000000000000003E-2</v>
      </c>
      <c r="D187" s="5">
        <f>'Rates Data'!D187</f>
        <v>0.17899999999999999</v>
      </c>
      <c r="E187" s="5">
        <f>'Rates Data'!E187</f>
        <v>0.32900000000000001</v>
      </c>
      <c r="F187" s="5">
        <f>'Rates Data'!F187</f>
        <v>0.20599999999999999</v>
      </c>
      <c r="G187" s="5">
        <f>'Rates Data'!G187</f>
        <v>0.245</v>
      </c>
      <c r="H187" s="5">
        <f>'Rates Data'!H187</f>
        <v>0.3846</v>
      </c>
      <c r="I187" s="5">
        <f>DAYS360(A187,Summary!$G$10)/Summary!$G$6</f>
        <v>3.3583333333333334</v>
      </c>
      <c r="J187" s="5">
        <f t="shared" si="8"/>
        <v>0.245</v>
      </c>
      <c r="K187" s="5">
        <f t="shared" si="8"/>
        <v>0.3846</v>
      </c>
      <c r="L187" s="4">
        <v>3</v>
      </c>
      <c r="M187" s="4">
        <v>5</v>
      </c>
      <c r="N187" s="7">
        <f t="shared" si="9"/>
        <v>0.1396</v>
      </c>
      <c r="O187" s="4">
        <f t="shared" si="10"/>
        <v>2</v>
      </c>
      <c r="P187" s="64">
        <f t="shared" si="11"/>
        <v>0.27001166666666665</v>
      </c>
    </row>
    <row r="188" spans="1:16" x14ac:dyDescent="0.2">
      <c r="A188" s="6">
        <f>'Rates Data'!A188</f>
        <v>41990</v>
      </c>
      <c r="B188" s="5">
        <f>'Rates Data'!B188</f>
        <v>2.5999999999999999E-2</v>
      </c>
      <c r="C188" s="5">
        <f>'Rates Data'!C188</f>
        <v>8.1000000000000003E-2</v>
      </c>
      <c r="D188" s="5">
        <f>'Rates Data'!D188</f>
        <v>0.17799999999999999</v>
      </c>
      <c r="E188" s="5">
        <f>'Rates Data'!E188</f>
        <v>0.33</v>
      </c>
      <c r="F188" s="5">
        <f>'Rates Data'!F188</f>
        <v>0.20100000000000001</v>
      </c>
      <c r="G188" s="5">
        <f>'Rates Data'!G188</f>
        <v>0.25230000000000002</v>
      </c>
      <c r="H188" s="5">
        <f>'Rates Data'!H188</f>
        <v>0.39579999999999999</v>
      </c>
      <c r="I188" s="5">
        <f>DAYS360(A188,Summary!$G$10)/Summary!$G$6</f>
        <v>3.3555555555555556</v>
      </c>
      <c r="J188" s="5">
        <f t="shared" si="8"/>
        <v>0.25230000000000002</v>
      </c>
      <c r="K188" s="5">
        <f t="shared" si="8"/>
        <v>0.39579999999999999</v>
      </c>
      <c r="L188" s="4">
        <v>3</v>
      </c>
      <c r="M188" s="4">
        <v>5</v>
      </c>
      <c r="N188" s="7">
        <f t="shared" si="9"/>
        <v>0.14349999999999996</v>
      </c>
      <c r="O188" s="4">
        <f t="shared" si="10"/>
        <v>2</v>
      </c>
      <c r="P188" s="64">
        <f t="shared" si="11"/>
        <v>0.27781111111111112</v>
      </c>
    </row>
    <row r="189" spans="1:16" x14ac:dyDescent="0.2">
      <c r="A189" s="6">
        <f>'Rates Data'!A189</f>
        <v>41991</v>
      </c>
      <c r="B189" s="5">
        <f>'Rates Data'!B189</f>
        <v>2.5000000000000001E-2</v>
      </c>
      <c r="C189" s="5">
        <f>'Rates Data'!C189</f>
        <v>7.9000000000000001E-2</v>
      </c>
      <c r="D189" s="5">
        <f>'Rates Data'!D189</f>
        <v>0.17599999999999999</v>
      </c>
      <c r="E189" s="5">
        <f>'Rates Data'!E189</f>
        <v>0.32800000000000001</v>
      </c>
      <c r="F189" s="5">
        <f>'Rates Data'!F189</f>
        <v>0.1988</v>
      </c>
      <c r="G189" s="5">
        <f>'Rates Data'!G189</f>
        <v>0.25290000000000001</v>
      </c>
      <c r="H189" s="5">
        <f>'Rates Data'!H189</f>
        <v>0.40329999999999999</v>
      </c>
      <c r="I189" s="5">
        <f>DAYS360(A189,Summary!$G$10)/Summary!$G$6</f>
        <v>3.3527777777777779</v>
      </c>
      <c r="J189" s="5">
        <f t="shared" si="8"/>
        <v>0.25290000000000001</v>
      </c>
      <c r="K189" s="5">
        <f t="shared" si="8"/>
        <v>0.40329999999999999</v>
      </c>
      <c r="L189" s="4">
        <v>3</v>
      </c>
      <c r="M189" s="4">
        <v>5</v>
      </c>
      <c r="N189" s="7">
        <f t="shared" si="9"/>
        <v>0.15039999999999998</v>
      </c>
      <c r="O189" s="4">
        <f t="shared" si="10"/>
        <v>2</v>
      </c>
      <c r="P189" s="64">
        <f t="shared" si="11"/>
        <v>0.27942888888888889</v>
      </c>
    </row>
    <row r="190" spans="1:16" x14ac:dyDescent="0.2">
      <c r="A190" s="6">
        <f>'Rates Data'!A190</f>
        <v>41992</v>
      </c>
      <c r="B190" s="5">
        <f>'Rates Data'!B190</f>
        <v>2.5999999999999999E-2</v>
      </c>
      <c r="C190" s="5">
        <f>'Rates Data'!C190</f>
        <v>8.1000000000000003E-2</v>
      </c>
      <c r="D190" s="5">
        <f>'Rates Data'!D190</f>
        <v>0.17699999999999999</v>
      </c>
      <c r="E190" s="5">
        <f>'Rates Data'!E190</f>
        <v>0.32900000000000001</v>
      </c>
      <c r="F190" s="5">
        <f>'Rates Data'!F190</f>
        <v>0.192</v>
      </c>
      <c r="G190" s="5">
        <f>'Rates Data'!G190</f>
        <v>0.24399999999999999</v>
      </c>
      <c r="H190" s="5">
        <f>'Rates Data'!H190</f>
        <v>0.38900000000000001</v>
      </c>
      <c r="I190" s="5">
        <f>DAYS360(A190,Summary!$G$10)/Summary!$G$6</f>
        <v>3.35</v>
      </c>
      <c r="J190" s="5">
        <f t="shared" si="8"/>
        <v>0.24399999999999999</v>
      </c>
      <c r="K190" s="5">
        <f t="shared" si="8"/>
        <v>0.38900000000000001</v>
      </c>
      <c r="L190" s="4">
        <v>3</v>
      </c>
      <c r="M190" s="4">
        <v>5</v>
      </c>
      <c r="N190" s="7">
        <f t="shared" si="9"/>
        <v>0.14500000000000002</v>
      </c>
      <c r="O190" s="4">
        <f t="shared" si="10"/>
        <v>2</v>
      </c>
      <c r="P190" s="64">
        <f t="shared" si="11"/>
        <v>0.26937500000000003</v>
      </c>
    </row>
    <row r="191" spans="1:16" x14ac:dyDescent="0.2">
      <c r="A191" s="6">
        <f>'Rates Data'!A191</f>
        <v>41995</v>
      </c>
      <c r="B191" s="5">
        <f>'Rates Data'!B191</f>
        <v>2.5999999999999999E-2</v>
      </c>
      <c r="C191" s="5">
        <f>'Rates Data'!C191</f>
        <v>8.1000000000000003E-2</v>
      </c>
      <c r="D191" s="5">
        <f>'Rates Data'!D191</f>
        <v>0.17599999999999999</v>
      </c>
      <c r="E191" s="5">
        <f>'Rates Data'!E191</f>
        <v>0.32900000000000001</v>
      </c>
      <c r="F191" s="5">
        <f>'Rates Data'!F191</f>
        <v>0.188</v>
      </c>
      <c r="G191" s="5">
        <f>'Rates Data'!G191</f>
        <v>0.24099999999999999</v>
      </c>
      <c r="H191" s="5">
        <f>'Rates Data'!H191</f>
        <v>0.39100000000000001</v>
      </c>
      <c r="I191" s="5">
        <f>DAYS360(A191,Summary!$G$10)/Summary!$G$6</f>
        <v>3.3416666666666668</v>
      </c>
      <c r="J191" s="5">
        <f t="shared" si="8"/>
        <v>0.24099999999999999</v>
      </c>
      <c r="K191" s="5">
        <f t="shared" si="8"/>
        <v>0.39100000000000001</v>
      </c>
      <c r="L191" s="4">
        <v>3</v>
      </c>
      <c r="M191" s="4">
        <v>5</v>
      </c>
      <c r="N191" s="7">
        <f t="shared" si="9"/>
        <v>0.15000000000000002</v>
      </c>
      <c r="O191" s="4">
        <f t="shared" si="10"/>
        <v>2</v>
      </c>
      <c r="P191" s="64">
        <f t="shared" si="11"/>
        <v>0.266625</v>
      </c>
    </row>
    <row r="192" spans="1:16" x14ac:dyDescent="0.2">
      <c r="A192" s="6">
        <f>'Rates Data'!A192</f>
        <v>41996</v>
      </c>
      <c r="B192" s="5">
        <f>'Rates Data'!B192</f>
        <v>2.4E-2</v>
      </c>
      <c r="C192" s="5">
        <f>'Rates Data'!C192</f>
        <v>7.9000000000000001E-2</v>
      </c>
      <c r="D192" s="5">
        <f>'Rates Data'!D192</f>
        <v>0.17399999999999999</v>
      </c>
      <c r="E192" s="5">
        <f>'Rates Data'!E192</f>
        <v>0.32800000000000001</v>
      </c>
      <c r="F192" s="5">
        <f>'Rates Data'!F192</f>
        <v>0.191</v>
      </c>
      <c r="G192" s="5">
        <f>'Rates Data'!G192</f>
        <v>0.24349999999999999</v>
      </c>
      <c r="H192" s="5">
        <f>'Rates Data'!H192</f>
        <v>0.39529999999999998</v>
      </c>
      <c r="I192" s="5">
        <f>DAYS360(A192,Summary!$G$10)/Summary!$G$6</f>
        <v>3.338888888888889</v>
      </c>
      <c r="J192" s="5">
        <f t="shared" si="8"/>
        <v>0.24349999999999999</v>
      </c>
      <c r="K192" s="5">
        <f t="shared" si="8"/>
        <v>0.39529999999999998</v>
      </c>
      <c r="L192" s="4">
        <v>3</v>
      </c>
      <c r="M192" s="4">
        <v>5</v>
      </c>
      <c r="N192" s="7">
        <f t="shared" si="9"/>
        <v>0.15179999999999999</v>
      </c>
      <c r="O192" s="4">
        <f t="shared" si="10"/>
        <v>2</v>
      </c>
      <c r="P192" s="64">
        <f t="shared" si="11"/>
        <v>0.26922166666666669</v>
      </c>
    </row>
    <row r="193" spans="1:16" x14ac:dyDescent="0.2">
      <c r="A193" s="6">
        <f>'Rates Data'!A193</f>
        <v>41997</v>
      </c>
      <c r="B193" s="5">
        <f>'Rates Data'!B193</f>
        <v>2.5000000000000001E-2</v>
      </c>
      <c r="C193" s="5">
        <f>'Rates Data'!C193</f>
        <v>0.08</v>
      </c>
      <c r="D193" s="5">
        <f>'Rates Data'!D193</f>
        <v>0.17299999999999999</v>
      </c>
      <c r="E193" s="5">
        <f>'Rates Data'!E193</f>
        <v>0.32800000000000001</v>
      </c>
      <c r="F193" s="5">
        <f>'Rates Data'!F193</f>
        <v>0.19</v>
      </c>
      <c r="G193" s="5">
        <f>'Rates Data'!G193</f>
        <v>0.24</v>
      </c>
      <c r="H193" s="5">
        <f>'Rates Data'!H193</f>
        <v>0.39100000000000001</v>
      </c>
      <c r="I193" s="5">
        <f>DAYS360(A193,Summary!$G$10)/Summary!$G$6</f>
        <v>3.3361111111111112</v>
      </c>
      <c r="J193" s="5">
        <f t="shared" si="8"/>
        <v>0.24</v>
      </c>
      <c r="K193" s="5">
        <f t="shared" si="8"/>
        <v>0.39100000000000001</v>
      </c>
      <c r="L193" s="4">
        <v>3</v>
      </c>
      <c r="M193" s="4">
        <v>5</v>
      </c>
      <c r="N193" s="7">
        <f t="shared" si="9"/>
        <v>0.15100000000000002</v>
      </c>
      <c r="O193" s="4">
        <f t="shared" si="10"/>
        <v>2</v>
      </c>
      <c r="P193" s="64">
        <f t="shared" si="11"/>
        <v>0.26537638888888887</v>
      </c>
    </row>
    <row r="194" spans="1:16" x14ac:dyDescent="0.2">
      <c r="A194" s="6">
        <f>'Rates Data'!A194</f>
        <v>41998</v>
      </c>
      <c r="B194" s="5">
        <f>'Rates Data'!B194</f>
        <v>0</v>
      </c>
      <c r="C194" s="5">
        <f>'Rates Data'!C194</f>
        <v>0</v>
      </c>
      <c r="D194" s="5">
        <f>'Rates Data'!D194</f>
        <v>0</v>
      </c>
      <c r="E194" s="5">
        <f>'Rates Data'!E194</f>
        <v>0</v>
      </c>
      <c r="F194" s="5">
        <f>'Rates Data'!F194</f>
        <v>0.19</v>
      </c>
      <c r="G194" s="5">
        <f>'Rates Data'!G194</f>
        <v>0.24</v>
      </c>
      <c r="H194" s="5">
        <f>'Rates Data'!H194</f>
        <v>0.39</v>
      </c>
      <c r="I194" s="5">
        <f>DAYS360(A194,Summary!$G$10)/Summary!$G$6</f>
        <v>3.3333333333333335</v>
      </c>
      <c r="J194" s="5">
        <f t="shared" si="8"/>
        <v>0.24</v>
      </c>
      <c r="K194" s="5">
        <f t="shared" si="8"/>
        <v>0.39</v>
      </c>
      <c r="L194" s="4">
        <v>3</v>
      </c>
      <c r="M194" s="4">
        <v>5</v>
      </c>
      <c r="N194" s="7">
        <f t="shared" si="9"/>
        <v>0.15000000000000002</v>
      </c>
      <c r="O194" s="4">
        <f t="shared" si="10"/>
        <v>2</v>
      </c>
      <c r="P194" s="64">
        <f t="shared" si="11"/>
        <v>0.26500000000000001</v>
      </c>
    </row>
    <row r="195" spans="1:16" x14ac:dyDescent="0.2">
      <c r="A195" s="6">
        <f>'Rates Data'!A195</f>
        <v>41999</v>
      </c>
      <c r="B195" s="5">
        <f>'Rates Data'!B195</f>
        <v>0</v>
      </c>
      <c r="C195" s="5">
        <f>'Rates Data'!C195</f>
        <v>0</v>
      </c>
      <c r="D195" s="5">
        <f>'Rates Data'!D195</f>
        <v>0</v>
      </c>
      <c r="E195" s="5">
        <f>'Rates Data'!E195</f>
        <v>0</v>
      </c>
      <c r="F195" s="5">
        <f>'Rates Data'!F195</f>
        <v>0.19</v>
      </c>
      <c r="G195" s="5">
        <f>'Rates Data'!G195</f>
        <v>0.23849999999999999</v>
      </c>
      <c r="H195" s="5">
        <f>'Rates Data'!H195</f>
        <v>0.39150000000000001</v>
      </c>
      <c r="I195" s="5">
        <f>DAYS360(A195,Summary!$G$10)/Summary!$G$6</f>
        <v>3.3305555555555557</v>
      </c>
      <c r="J195" s="5">
        <f t="shared" ref="J195:K258" si="12">G195</f>
        <v>0.23849999999999999</v>
      </c>
      <c r="K195" s="5">
        <f t="shared" si="12"/>
        <v>0.39150000000000001</v>
      </c>
      <c r="L195" s="4">
        <v>3</v>
      </c>
      <c r="M195" s="4">
        <v>5</v>
      </c>
      <c r="N195" s="7">
        <f t="shared" ref="N195:N258" si="13">K195-J195</f>
        <v>0.15300000000000002</v>
      </c>
      <c r="O195" s="4">
        <f t="shared" ref="O195:O258" si="14">M195-L195</f>
        <v>2</v>
      </c>
      <c r="P195" s="64">
        <f t="shared" ref="P195:P258" si="15">J195+N195/O195*(I195-L195)</f>
        <v>0.26378750000000001</v>
      </c>
    </row>
    <row r="196" spans="1:16" x14ac:dyDescent="0.2">
      <c r="A196" s="6">
        <f>'Rates Data'!A196</f>
        <v>42002</v>
      </c>
      <c r="B196" s="5">
        <f>'Rates Data'!B196</f>
        <v>2.4E-2</v>
      </c>
      <c r="C196" s="5">
        <f>'Rates Data'!C196</f>
        <v>7.9000000000000001E-2</v>
      </c>
      <c r="D196" s="5">
        <f>'Rates Data'!D196</f>
        <v>0.17199999999999999</v>
      </c>
      <c r="E196" s="5">
        <f>'Rates Data'!E196</f>
        <v>0.32800000000000001</v>
      </c>
      <c r="F196" s="5">
        <f>'Rates Data'!F196</f>
        <v>0.183</v>
      </c>
      <c r="G196" s="5">
        <f>'Rates Data'!G196</f>
        <v>0.22900000000000001</v>
      </c>
      <c r="H196" s="5">
        <f>'Rates Data'!H196</f>
        <v>0.36699999999999999</v>
      </c>
      <c r="I196" s="5">
        <f>DAYS360(A196,Summary!$G$10)/Summary!$G$6</f>
        <v>3.3222222222222224</v>
      </c>
      <c r="J196" s="5">
        <f t="shared" si="12"/>
        <v>0.22900000000000001</v>
      </c>
      <c r="K196" s="5">
        <f t="shared" si="12"/>
        <v>0.36699999999999999</v>
      </c>
      <c r="L196" s="4">
        <v>3</v>
      </c>
      <c r="M196" s="4">
        <v>5</v>
      </c>
      <c r="N196" s="7">
        <f t="shared" si="13"/>
        <v>0.13799999999999998</v>
      </c>
      <c r="O196" s="4">
        <f t="shared" si="14"/>
        <v>2</v>
      </c>
      <c r="P196" s="64">
        <f t="shared" si="15"/>
        <v>0.25123333333333336</v>
      </c>
    </row>
    <row r="197" spans="1:16" x14ac:dyDescent="0.2">
      <c r="A197" s="6">
        <f>'Rates Data'!A197</f>
        <v>42003</v>
      </c>
      <c r="B197" s="5">
        <f>'Rates Data'!B197</f>
        <v>1.9E-2</v>
      </c>
      <c r="C197" s="5">
        <f>'Rates Data'!C197</f>
        <v>7.8E-2</v>
      </c>
      <c r="D197" s="5">
        <f>'Rates Data'!D197</f>
        <v>0.17100000000000001</v>
      </c>
      <c r="E197" s="5">
        <f>'Rates Data'!E197</f>
        <v>0.32700000000000001</v>
      </c>
      <c r="F197" s="5">
        <f>'Rates Data'!F197</f>
        <v>0.17799999999999999</v>
      </c>
      <c r="G197" s="5">
        <f>'Rates Data'!G197</f>
        <v>0.224</v>
      </c>
      <c r="H197" s="5">
        <f>'Rates Data'!H197</f>
        <v>0.35899999999999999</v>
      </c>
      <c r="I197" s="5">
        <f>DAYS360(A197,Summary!$G$10)/Summary!$G$6</f>
        <v>3.3194444444444446</v>
      </c>
      <c r="J197" s="5">
        <f t="shared" si="12"/>
        <v>0.224</v>
      </c>
      <c r="K197" s="5">
        <f t="shared" si="12"/>
        <v>0.35899999999999999</v>
      </c>
      <c r="L197" s="4">
        <v>3</v>
      </c>
      <c r="M197" s="4">
        <v>5</v>
      </c>
      <c r="N197" s="7">
        <f t="shared" si="13"/>
        <v>0.13499999999999998</v>
      </c>
      <c r="O197" s="4">
        <f t="shared" si="14"/>
        <v>2</v>
      </c>
      <c r="P197" s="64">
        <f t="shared" si="15"/>
        <v>0.24556250000000002</v>
      </c>
    </row>
    <row r="198" spans="1:16" x14ac:dyDescent="0.2">
      <c r="A198" s="6">
        <f>'Rates Data'!A198</f>
        <v>42004</v>
      </c>
      <c r="B198" s="5">
        <f>'Rates Data'!B198</f>
        <v>1.7999999999999999E-2</v>
      </c>
      <c r="C198" s="5">
        <f>'Rates Data'!C198</f>
        <v>7.8E-2</v>
      </c>
      <c r="D198" s="5">
        <f>'Rates Data'!D198</f>
        <v>0.17100000000000001</v>
      </c>
      <c r="E198" s="5">
        <f>'Rates Data'!E198</f>
        <v>0.32500000000000001</v>
      </c>
      <c r="F198" s="5">
        <f>'Rates Data'!F198</f>
        <v>0.182</v>
      </c>
      <c r="G198" s="5">
        <f>'Rates Data'!G198</f>
        <v>0.22040000000000001</v>
      </c>
      <c r="H198" s="5">
        <f>'Rates Data'!H198</f>
        <v>0.35809999999999997</v>
      </c>
      <c r="I198" s="5">
        <f>DAYS360(A198,Summary!$G$10)/Summary!$G$6</f>
        <v>3.3194444444444446</v>
      </c>
      <c r="J198" s="5">
        <f t="shared" si="12"/>
        <v>0.22040000000000001</v>
      </c>
      <c r="K198" s="5">
        <f t="shared" si="12"/>
        <v>0.35809999999999997</v>
      </c>
      <c r="L198" s="4">
        <v>3</v>
      </c>
      <c r="M198" s="4">
        <v>5</v>
      </c>
      <c r="N198" s="7">
        <f t="shared" si="13"/>
        <v>0.13769999999999996</v>
      </c>
      <c r="O198" s="4">
        <f t="shared" si="14"/>
        <v>2</v>
      </c>
      <c r="P198" s="64">
        <f t="shared" si="15"/>
        <v>0.24239375000000002</v>
      </c>
    </row>
    <row r="199" spans="1:16" x14ac:dyDescent="0.2">
      <c r="A199" s="6">
        <f>'Rates Data'!A199</f>
        <v>42005</v>
      </c>
      <c r="B199" s="5">
        <f>'Rates Data'!B199</f>
        <v>0</v>
      </c>
      <c r="C199" s="5">
        <f>'Rates Data'!C199</f>
        <v>0</v>
      </c>
      <c r="D199" s="5">
        <f>'Rates Data'!D199</f>
        <v>0</v>
      </c>
      <c r="E199" s="5">
        <f>'Rates Data'!E199</f>
        <v>0</v>
      </c>
      <c r="F199" s="5">
        <f>'Rates Data'!F199</f>
        <v>0.17499999999999999</v>
      </c>
      <c r="G199" s="5">
        <f>'Rates Data'!G199</f>
        <v>0.218</v>
      </c>
      <c r="H199" s="5">
        <f>'Rates Data'!H199</f>
        <v>0.35699999999999998</v>
      </c>
      <c r="I199" s="5">
        <f>DAYS360(A199,Summary!$G$10)/Summary!$G$6</f>
        <v>3.3166666666666669</v>
      </c>
      <c r="J199" s="5">
        <f t="shared" si="12"/>
        <v>0.218</v>
      </c>
      <c r="K199" s="5">
        <f t="shared" si="12"/>
        <v>0.35699999999999998</v>
      </c>
      <c r="L199" s="4">
        <v>3</v>
      </c>
      <c r="M199" s="4">
        <v>5</v>
      </c>
      <c r="N199" s="7">
        <f t="shared" si="13"/>
        <v>0.13899999999999998</v>
      </c>
      <c r="O199" s="4">
        <f t="shared" si="14"/>
        <v>2</v>
      </c>
      <c r="P199" s="64">
        <f t="shared" si="15"/>
        <v>0.24000833333333335</v>
      </c>
    </row>
    <row r="200" spans="1:16" x14ac:dyDescent="0.2">
      <c r="A200" s="6">
        <f>'Rates Data'!A200</f>
        <v>42006</v>
      </c>
      <c r="B200" s="5">
        <f>'Rates Data'!B200</f>
        <v>1.6E-2</v>
      </c>
      <c r="C200" s="5">
        <f>'Rates Data'!C200</f>
        <v>7.5999999999999998E-2</v>
      </c>
      <c r="D200" s="5">
        <f>'Rates Data'!D200</f>
        <v>0.16900000000000001</v>
      </c>
      <c r="E200" s="5">
        <f>'Rates Data'!E200</f>
        <v>0.32300000000000001</v>
      </c>
      <c r="F200" s="5">
        <f>'Rates Data'!F200</f>
        <v>0.16500000000000001</v>
      </c>
      <c r="G200" s="5">
        <f>'Rates Data'!G200</f>
        <v>0.20499999999999999</v>
      </c>
      <c r="H200" s="5">
        <f>'Rates Data'!H200</f>
        <v>0.34200000000000003</v>
      </c>
      <c r="I200" s="5">
        <f>DAYS360(A200,Summary!$G$10)/Summary!$G$6</f>
        <v>3.3138888888888891</v>
      </c>
      <c r="J200" s="5">
        <f t="shared" si="12"/>
        <v>0.20499999999999999</v>
      </c>
      <c r="K200" s="5">
        <f t="shared" si="12"/>
        <v>0.34200000000000003</v>
      </c>
      <c r="L200" s="4">
        <v>3</v>
      </c>
      <c r="M200" s="4">
        <v>5</v>
      </c>
      <c r="N200" s="7">
        <f t="shared" si="13"/>
        <v>0.13700000000000004</v>
      </c>
      <c r="O200" s="4">
        <f t="shared" si="14"/>
        <v>2</v>
      </c>
      <c r="P200" s="64">
        <f t="shared" si="15"/>
        <v>0.2265013888888889</v>
      </c>
    </row>
    <row r="201" spans="1:16" x14ac:dyDescent="0.2">
      <c r="A201" s="6">
        <f>'Rates Data'!A201</f>
        <v>42009</v>
      </c>
      <c r="B201" s="5">
        <f>'Rates Data'!B201</f>
        <v>1.4999999999999999E-2</v>
      </c>
      <c r="C201" s="5">
        <f>'Rates Data'!C201</f>
        <v>7.4999999999999997E-2</v>
      </c>
      <c r="D201" s="5">
        <f>'Rates Data'!D201</f>
        <v>0.16900000000000001</v>
      </c>
      <c r="E201" s="5">
        <f>'Rates Data'!E201</f>
        <v>0.32100000000000001</v>
      </c>
      <c r="F201" s="5">
        <f>'Rates Data'!F201</f>
        <v>0.16700000000000001</v>
      </c>
      <c r="G201" s="5">
        <f>'Rates Data'!G201</f>
        <v>0.2094</v>
      </c>
      <c r="H201" s="5">
        <f>'Rates Data'!H201</f>
        <v>0.34499999999999997</v>
      </c>
      <c r="I201" s="5">
        <f>DAYS360(A201,Summary!$G$10)/Summary!$G$6</f>
        <v>3.3055555555555554</v>
      </c>
      <c r="J201" s="5">
        <f t="shared" si="12"/>
        <v>0.2094</v>
      </c>
      <c r="K201" s="5">
        <f t="shared" si="12"/>
        <v>0.34499999999999997</v>
      </c>
      <c r="L201" s="4">
        <v>3</v>
      </c>
      <c r="M201" s="4">
        <v>5</v>
      </c>
      <c r="N201" s="7">
        <f t="shared" si="13"/>
        <v>0.13559999999999997</v>
      </c>
      <c r="O201" s="4">
        <f t="shared" si="14"/>
        <v>2</v>
      </c>
      <c r="P201" s="64">
        <f t="shared" si="15"/>
        <v>0.23011666666666664</v>
      </c>
    </row>
    <row r="202" spans="1:16" x14ac:dyDescent="0.2">
      <c r="A202" s="6">
        <f>'Rates Data'!A202</f>
        <v>42010</v>
      </c>
      <c r="B202" s="5">
        <f>'Rates Data'!B202</f>
        <v>1.4999999999999999E-2</v>
      </c>
      <c r="C202" s="5">
        <f>'Rates Data'!C202</f>
        <v>7.2999999999999995E-2</v>
      </c>
      <c r="D202" s="5">
        <f>'Rates Data'!D202</f>
        <v>0.16800000000000001</v>
      </c>
      <c r="E202" s="5">
        <f>'Rates Data'!E202</f>
        <v>0.31900000000000001</v>
      </c>
      <c r="F202" s="5">
        <f>'Rates Data'!F202</f>
        <v>0.16500000000000001</v>
      </c>
      <c r="G202" s="5">
        <f>'Rates Data'!G202</f>
        <v>0.20660000000000001</v>
      </c>
      <c r="H202" s="5">
        <f>'Rates Data'!H202</f>
        <v>0.33489999999999998</v>
      </c>
      <c r="I202" s="5">
        <f>DAYS360(A202,Summary!$G$10)/Summary!$G$6</f>
        <v>3.3027777777777776</v>
      </c>
      <c r="J202" s="5">
        <f t="shared" si="12"/>
        <v>0.20660000000000001</v>
      </c>
      <c r="K202" s="5">
        <f t="shared" si="12"/>
        <v>0.33489999999999998</v>
      </c>
      <c r="L202" s="4">
        <v>3</v>
      </c>
      <c r="M202" s="4">
        <v>5</v>
      </c>
      <c r="N202" s="7">
        <f t="shared" si="13"/>
        <v>0.12829999999999997</v>
      </c>
      <c r="O202" s="4">
        <f t="shared" si="14"/>
        <v>2</v>
      </c>
      <c r="P202" s="64">
        <f t="shared" si="15"/>
        <v>0.22602319444444444</v>
      </c>
    </row>
    <row r="203" spans="1:16" x14ac:dyDescent="0.2">
      <c r="A203" s="6">
        <f>'Rates Data'!A203</f>
        <v>42011</v>
      </c>
      <c r="B203" s="5">
        <f>'Rates Data'!B203</f>
        <v>1.2E-2</v>
      </c>
      <c r="C203" s="5">
        <f>'Rates Data'!C203</f>
        <v>7.0000000000000007E-2</v>
      </c>
      <c r="D203" s="5">
        <f>'Rates Data'!D203</f>
        <v>0.16800000000000001</v>
      </c>
      <c r="E203" s="5">
        <f>'Rates Data'!E203</f>
        <v>0.31900000000000001</v>
      </c>
      <c r="F203" s="5">
        <f>'Rates Data'!F203</f>
        <v>0.16500000000000001</v>
      </c>
      <c r="G203" s="5">
        <f>'Rates Data'!G203</f>
        <v>0.2092</v>
      </c>
      <c r="H203" s="5">
        <f>'Rates Data'!H203</f>
        <v>0.34350000000000003</v>
      </c>
      <c r="I203" s="5">
        <f>DAYS360(A203,Summary!$G$10)/Summary!$G$6</f>
        <v>3.3</v>
      </c>
      <c r="J203" s="5">
        <f t="shared" si="12"/>
        <v>0.2092</v>
      </c>
      <c r="K203" s="5">
        <f t="shared" si="12"/>
        <v>0.34350000000000003</v>
      </c>
      <c r="L203" s="4">
        <v>3</v>
      </c>
      <c r="M203" s="4">
        <v>5</v>
      </c>
      <c r="N203" s="7">
        <f t="shared" si="13"/>
        <v>0.13430000000000003</v>
      </c>
      <c r="O203" s="4">
        <f t="shared" si="14"/>
        <v>2</v>
      </c>
      <c r="P203" s="64">
        <f t="shared" si="15"/>
        <v>0.22934499999999999</v>
      </c>
    </row>
    <row r="204" spans="1:16" x14ac:dyDescent="0.2">
      <c r="A204" s="6">
        <f>'Rates Data'!A204</f>
        <v>42012</v>
      </c>
      <c r="B204" s="5">
        <f>'Rates Data'!B204</f>
        <v>0.01</v>
      </c>
      <c r="C204" s="5">
        <f>'Rates Data'!C204</f>
        <v>7.0000000000000007E-2</v>
      </c>
      <c r="D204" s="5">
        <f>'Rates Data'!D204</f>
        <v>0.16700000000000001</v>
      </c>
      <c r="E204" s="5">
        <f>'Rates Data'!E204</f>
        <v>0.31900000000000001</v>
      </c>
      <c r="F204" s="5">
        <f>'Rates Data'!F204</f>
        <v>0.17100000000000001</v>
      </c>
      <c r="G204" s="5">
        <f>'Rates Data'!G204</f>
        <v>0.216</v>
      </c>
      <c r="H204" s="5">
        <f>'Rates Data'!H204</f>
        <v>0.35</v>
      </c>
      <c r="I204" s="5">
        <f>DAYS360(A204,Summary!$G$10)/Summary!$G$6</f>
        <v>3.2972222222222221</v>
      </c>
      <c r="J204" s="5">
        <f t="shared" si="12"/>
        <v>0.216</v>
      </c>
      <c r="K204" s="5">
        <f t="shared" si="12"/>
        <v>0.35</v>
      </c>
      <c r="L204" s="4">
        <v>3</v>
      </c>
      <c r="M204" s="4">
        <v>5</v>
      </c>
      <c r="N204" s="7">
        <f t="shared" si="13"/>
        <v>0.13399999999999998</v>
      </c>
      <c r="O204" s="4">
        <f t="shared" si="14"/>
        <v>2</v>
      </c>
      <c r="P204" s="64">
        <f t="shared" si="15"/>
        <v>0.23591388888888887</v>
      </c>
    </row>
    <row r="205" spans="1:16" x14ac:dyDescent="0.2">
      <c r="A205" s="6">
        <f>'Rates Data'!A205</f>
        <v>42013</v>
      </c>
      <c r="B205" s="5">
        <f>'Rates Data'!B205</f>
        <v>8.9999999999999993E-3</v>
      </c>
      <c r="C205" s="5">
        <f>'Rates Data'!C205</f>
        <v>7.0000000000000007E-2</v>
      </c>
      <c r="D205" s="5">
        <f>'Rates Data'!D205</f>
        <v>0.16800000000000001</v>
      </c>
      <c r="E205" s="5">
        <f>'Rates Data'!E205</f>
        <v>0.318</v>
      </c>
      <c r="F205" s="5">
        <f>'Rates Data'!F205</f>
        <v>0.16400000000000001</v>
      </c>
      <c r="G205" s="5">
        <f>'Rates Data'!G205</f>
        <v>0.21299999999999999</v>
      </c>
      <c r="H205" s="5">
        <f>'Rates Data'!H205</f>
        <v>0.34549999999999997</v>
      </c>
      <c r="I205" s="5">
        <f>DAYS360(A205,Summary!$G$10)/Summary!$G$6</f>
        <v>3.2944444444444443</v>
      </c>
      <c r="J205" s="5">
        <f t="shared" si="12"/>
        <v>0.21299999999999999</v>
      </c>
      <c r="K205" s="5">
        <f t="shared" si="12"/>
        <v>0.34549999999999997</v>
      </c>
      <c r="L205" s="4">
        <v>3</v>
      </c>
      <c r="M205" s="4">
        <v>5</v>
      </c>
      <c r="N205" s="7">
        <f t="shared" si="13"/>
        <v>0.13249999999999998</v>
      </c>
      <c r="O205" s="4">
        <f t="shared" si="14"/>
        <v>2</v>
      </c>
      <c r="P205" s="64">
        <f t="shared" si="15"/>
        <v>0.23250694444444442</v>
      </c>
    </row>
    <row r="206" spans="1:16" x14ac:dyDescent="0.2">
      <c r="A206" s="6">
        <f>'Rates Data'!A206</f>
        <v>42016</v>
      </c>
      <c r="B206" s="5">
        <f>'Rates Data'!B206</f>
        <v>8.9999999999999993E-3</v>
      </c>
      <c r="C206" s="5">
        <f>'Rates Data'!C206</f>
        <v>7.0999999999999994E-2</v>
      </c>
      <c r="D206" s="5">
        <f>'Rates Data'!D206</f>
        <v>0.16700000000000001</v>
      </c>
      <c r="E206" s="5">
        <f>'Rates Data'!E206</f>
        <v>0.317</v>
      </c>
      <c r="F206" s="5">
        <f>'Rates Data'!F206</f>
        <v>0.16300000000000001</v>
      </c>
      <c r="G206" s="5">
        <f>'Rates Data'!G206</f>
        <v>0.2051</v>
      </c>
      <c r="H206" s="5">
        <f>'Rates Data'!H206</f>
        <v>0.33329999999999999</v>
      </c>
      <c r="I206" s="5">
        <f>DAYS360(A206,Summary!$G$10)/Summary!$G$6</f>
        <v>3.286111111111111</v>
      </c>
      <c r="J206" s="5">
        <f t="shared" si="12"/>
        <v>0.2051</v>
      </c>
      <c r="K206" s="5">
        <f t="shared" si="12"/>
        <v>0.33329999999999999</v>
      </c>
      <c r="L206" s="4">
        <v>3</v>
      </c>
      <c r="M206" s="4">
        <v>5</v>
      </c>
      <c r="N206" s="7">
        <f t="shared" si="13"/>
        <v>0.12819999999999998</v>
      </c>
      <c r="O206" s="4">
        <f t="shared" si="14"/>
        <v>2</v>
      </c>
      <c r="P206" s="64">
        <f t="shared" si="15"/>
        <v>0.22343972222222222</v>
      </c>
    </row>
    <row r="207" spans="1:16" x14ac:dyDescent="0.2">
      <c r="A207" s="6">
        <f>'Rates Data'!A207</f>
        <v>42017</v>
      </c>
      <c r="B207" s="5">
        <f>'Rates Data'!B207</f>
        <v>8.0000000000000002E-3</v>
      </c>
      <c r="C207" s="5">
        <f>'Rates Data'!C207</f>
        <v>7.0999999999999994E-2</v>
      </c>
      <c r="D207" s="5">
        <f>'Rates Data'!D207</f>
        <v>0.16600000000000001</v>
      </c>
      <c r="E207" s="5">
        <f>'Rates Data'!E207</f>
        <v>0.318</v>
      </c>
      <c r="F207" s="5">
        <f>'Rates Data'!F207</f>
        <v>0.161</v>
      </c>
      <c r="G207" s="5">
        <f>'Rates Data'!G207</f>
        <v>0.19950000000000001</v>
      </c>
      <c r="H207" s="5">
        <f>'Rates Data'!H207</f>
        <v>0.33400000000000002</v>
      </c>
      <c r="I207" s="5">
        <f>DAYS360(A207,Summary!$G$10)/Summary!$G$6</f>
        <v>3.2833333333333332</v>
      </c>
      <c r="J207" s="5">
        <f t="shared" si="12"/>
        <v>0.19950000000000001</v>
      </c>
      <c r="K207" s="5">
        <f t="shared" si="12"/>
        <v>0.33400000000000002</v>
      </c>
      <c r="L207" s="4">
        <v>3</v>
      </c>
      <c r="M207" s="4">
        <v>5</v>
      </c>
      <c r="N207" s="7">
        <f t="shared" si="13"/>
        <v>0.13450000000000001</v>
      </c>
      <c r="O207" s="4">
        <f t="shared" si="14"/>
        <v>2</v>
      </c>
      <c r="P207" s="64">
        <f t="shared" si="15"/>
        <v>0.21855416666666666</v>
      </c>
    </row>
    <row r="208" spans="1:16" x14ac:dyDescent="0.2">
      <c r="A208" s="6">
        <f>'Rates Data'!A208</f>
        <v>42018</v>
      </c>
      <c r="B208" s="5">
        <f>'Rates Data'!B208</f>
        <v>6.0000000000000001E-3</v>
      </c>
      <c r="C208" s="5">
        <f>'Rates Data'!C208</f>
        <v>6.9000000000000006E-2</v>
      </c>
      <c r="D208" s="5">
        <f>'Rates Data'!D208</f>
        <v>0.16200000000000001</v>
      </c>
      <c r="E208" s="5">
        <f>'Rates Data'!E208</f>
        <v>0.315</v>
      </c>
      <c r="F208" s="5">
        <f>'Rates Data'!F208</f>
        <v>0.153</v>
      </c>
      <c r="G208" s="5">
        <f>'Rates Data'!G208</f>
        <v>0.1925</v>
      </c>
      <c r="H208" s="5">
        <f>'Rates Data'!H208</f>
        <v>0.316</v>
      </c>
      <c r="I208" s="5">
        <f>DAYS360(A208,Summary!$G$10)/Summary!$G$6</f>
        <v>3.2805555555555554</v>
      </c>
      <c r="J208" s="5">
        <f t="shared" si="12"/>
        <v>0.1925</v>
      </c>
      <c r="K208" s="5">
        <f t="shared" si="12"/>
        <v>0.316</v>
      </c>
      <c r="L208" s="4">
        <v>3</v>
      </c>
      <c r="M208" s="4">
        <v>5</v>
      </c>
      <c r="N208" s="7">
        <f t="shared" si="13"/>
        <v>0.1235</v>
      </c>
      <c r="O208" s="4">
        <f t="shared" si="14"/>
        <v>2</v>
      </c>
      <c r="P208" s="64">
        <f t="shared" si="15"/>
        <v>0.20982430555555556</v>
      </c>
    </row>
    <row r="209" spans="1:16" x14ac:dyDescent="0.2">
      <c r="A209" s="6">
        <f>'Rates Data'!A209</f>
        <v>42019</v>
      </c>
      <c r="B209" s="5">
        <f>'Rates Data'!B209</f>
        <v>7.0000000000000001E-3</v>
      </c>
      <c r="C209" s="5">
        <f>'Rates Data'!C209</f>
        <v>6.9000000000000006E-2</v>
      </c>
      <c r="D209" s="5">
        <f>'Rates Data'!D209</f>
        <v>0.161</v>
      </c>
      <c r="E209" s="5">
        <f>'Rates Data'!E209</f>
        <v>0.313</v>
      </c>
      <c r="F209" s="5">
        <f>'Rates Data'!F209</f>
        <v>0.127</v>
      </c>
      <c r="G209" s="5">
        <f>'Rates Data'!G209</f>
        <v>0.15920000000000001</v>
      </c>
      <c r="H209" s="5">
        <f>'Rates Data'!H209</f>
        <v>0.28270000000000001</v>
      </c>
      <c r="I209" s="5">
        <f>DAYS360(A209,Summary!$G$10)/Summary!$G$6</f>
        <v>3.2777777777777777</v>
      </c>
      <c r="J209" s="5">
        <f t="shared" si="12"/>
        <v>0.15920000000000001</v>
      </c>
      <c r="K209" s="5">
        <f t="shared" si="12"/>
        <v>0.28270000000000001</v>
      </c>
      <c r="L209" s="4">
        <v>3</v>
      </c>
      <c r="M209" s="4">
        <v>5</v>
      </c>
      <c r="N209" s="7">
        <f t="shared" si="13"/>
        <v>0.1235</v>
      </c>
      <c r="O209" s="4">
        <f t="shared" si="14"/>
        <v>2</v>
      </c>
      <c r="P209" s="64">
        <f t="shared" si="15"/>
        <v>0.17635277777777777</v>
      </c>
    </row>
    <row r="210" spans="1:16" x14ac:dyDescent="0.2">
      <c r="A210" s="6">
        <f>'Rates Data'!A210</f>
        <v>42020</v>
      </c>
      <c r="B210" s="5">
        <f>'Rates Data'!B210</f>
        <v>2E-3</v>
      </c>
      <c r="C210" s="5">
        <f>'Rates Data'!C210</f>
        <v>0.06</v>
      </c>
      <c r="D210" s="5">
        <f>'Rates Data'!D210</f>
        <v>0.152</v>
      </c>
      <c r="E210" s="5">
        <f>'Rates Data'!E210</f>
        <v>0.29899999999999999</v>
      </c>
      <c r="F210" s="5">
        <f>'Rates Data'!F210</f>
        <v>0.11700000000000001</v>
      </c>
      <c r="G210" s="5">
        <f>'Rates Data'!G210</f>
        <v>0.1502</v>
      </c>
      <c r="H210" s="5">
        <f>'Rates Data'!H210</f>
        <v>0.28589999999999999</v>
      </c>
      <c r="I210" s="5">
        <f>DAYS360(A210,Summary!$G$10)/Summary!$G$6</f>
        <v>3.2749999999999999</v>
      </c>
      <c r="J210" s="5">
        <f t="shared" si="12"/>
        <v>0.1502</v>
      </c>
      <c r="K210" s="5">
        <f t="shared" si="12"/>
        <v>0.28589999999999999</v>
      </c>
      <c r="L210" s="4">
        <v>3</v>
      </c>
      <c r="M210" s="4">
        <v>5</v>
      </c>
      <c r="N210" s="7">
        <f t="shared" si="13"/>
        <v>0.13569999999999999</v>
      </c>
      <c r="O210" s="4">
        <f t="shared" si="14"/>
        <v>2</v>
      </c>
      <c r="P210" s="64">
        <f t="shared" si="15"/>
        <v>0.16885875</v>
      </c>
    </row>
    <row r="211" spans="1:16" x14ac:dyDescent="0.2">
      <c r="A211" s="6">
        <f>'Rates Data'!A211</f>
        <v>42023</v>
      </c>
      <c r="B211" s="5">
        <f>'Rates Data'!B211</f>
        <v>-2E-3</v>
      </c>
      <c r="C211" s="5">
        <f>'Rates Data'!C211</f>
        <v>5.6000000000000001E-2</v>
      </c>
      <c r="D211" s="5">
        <f>'Rates Data'!D211</f>
        <v>0.14499999999999999</v>
      </c>
      <c r="E211" s="5">
        <f>'Rates Data'!E211</f>
        <v>0.28899999999999998</v>
      </c>
      <c r="F211" s="5">
        <f>'Rates Data'!F211</f>
        <v>0.115</v>
      </c>
      <c r="G211" s="5">
        <f>'Rates Data'!G211</f>
        <v>0.14899999999999999</v>
      </c>
      <c r="H211" s="5">
        <f>'Rates Data'!H211</f>
        <v>0.27850000000000003</v>
      </c>
      <c r="I211" s="5">
        <f>DAYS360(A211,Summary!$G$10)/Summary!$G$6</f>
        <v>3.2666666666666666</v>
      </c>
      <c r="J211" s="5">
        <f t="shared" si="12"/>
        <v>0.14899999999999999</v>
      </c>
      <c r="K211" s="5">
        <f t="shared" si="12"/>
        <v>0.27850000000000003</v>
      </c>
      <c r="L211" s="4">
        <v>3</v>
      </c>
      <c r="M211" s="4">
        <v>5</v>
      </c>
      <c r="N211" s="7">
        <f t="shared" si="13"/>
        <v>0.12950000000000003</v>
      </c>
      <c r="O211" s="4">
        <f t="shared" si="14"/>
        <v>2</v>
      </c>
      <c r="P211" s="64">
        <f t="shared" si="15"/>
        <v>0.16626666666666667</v>
      </c>
    </row>
    <row r="212" spans="1:16" x14ac:dyDescent="0.2">
      <c r="A212" s="6">
        <f>'Rates Data'!A212</f>
        <v>42024</v>
      </c>
      <c r="B212" s="5">
        <f>'Rates Data'!B212</f>
        <v>-5.0000000000000001E-3</v>
      </c>
      <c r="C212" s="5">
        <f>'Rates Data'!C212</f>
        <v>5.5E-2</v>
      </c>
      <c r="D212" s="5">
        <f>'Rates Data'!D212</f>
        <v>0.14199999999999999</v>
      </c>
      <c r="E212" s="5">
        <f>'Rates Data'!E212</f>
        <v>0.28399999999999997</v>
      </c>
      <c r="F212" s="5">
        <f>'Rates Data'!F212</f>
        <v>0.127</v>
      </c>
      <c r="G212" s="5">
        <f>'Rates Data'!G212</f>
        <v>0.16650000000000001</v>
      </c>
      <c r="H212" s="5">
        <f>'Rates Data'!H212</f>
        <v>0.29949999999999999</v>
      </c>
      <c r="I212" s="5">
        <f>DAYS360(A212,Summary!$G$10)/Summary!$G$6</f>
        <v>3.2638888888888888</v>
      </c>
      <c r="J212" s="5">
        <f t="shared" si="12"/>
        <v>0.16650000000000001</v>
      </c>
      <c r="K212" s="5">
        <f t="shared" si="12"/>
        <v>0.29949999999999999</v>
      </c>
      <c r="L212" s="4">
        <v>3</v>
      </c>
      <c r="M212" s="4">
        <v>5</v>
      </c>
      <c r="N212" s="7">
        <f t="shared" si="13"/>
        <v>0.13299999999999998</v>
      </c>
      <c r="O212" s="4">
        <f t="shared" si="14"/>
        <v>2</v>
      </c>
      <c r="P212" s="64">
        <f t="shared" si="15"/>
        <v>0.18404861111111112</v>
      </c>
    </row>
    <row r="213" spans="1:16" x14ac:dyDescent="0.2">
      <c r="A213" s="6">
        <f>'Rates Data'!A213</f>
        <v>42025</v>
      </c>
      <c r="B213" s="5">
        <f>'Rates Data'!B213</f>
        <v>-4.0000000000000001E-3</v>
      </c>
      <c r="C213" s="5">
        <f>'Rates Data'!C213</f>
        <v>5.5E-2</v>
      </c>
      <c r="D213" s="5">
        <f>'Rates Data'!D213</f>
        <v>0.14099999999999999</v>
      </c>
      <c r="E213" s="5">
        <f>'Rates Data'!E213</f>
        <v>0.28299999999999997</v>
      </c>
      <c r="F213" s="5">
        <f>'Rates Data'!F213</f>
        <v>0.13300000000000001</v>
      </c>
      <c r="G213" s="5">
        <f>'Rates Data'!G213</f>
        <v>0.17799999999999999</v>
      </c>
      <c r="H213" s="5">
        <f>'Rates Data'!H213</f>
        <v>0.33200000000000002</v>
      </c>
      <c r="I213" s="5">
        <f>DAYS360(A213,Summary!$G$10)/Summary!$G$6</f>
        <v>3.2611111111111111</v>
      </c>
      <c r="J213" s="5">
        <f t="shared" si="12"/>
        <v>0.17799999999999999</v>
      </c>
      <c r="K213" s="5">
        <f t="shared" si="12"/>
        <v>0.33200000000000002</v>
      </c>
      <c r="L213" s="4">
        <v>3</v>
      </c>
      <c r="M213" s="4">
        <v>5</v>
      </c>
      <c r="N213" s="7">
        <f t="shared" si="13"/>
        <v>0.15400000000000003</v>
      </c>
      <c r="O213" s="4">
        <f t="shared" si="14"/>
        <v>2</v>
      </c>
      <c r="P213" s="64">
        <f t="shared" si="15"/>
        <v>0.19810555555555553</v>
      </c>
    </row>
    <row r="214" spans="1:16" x14ac:dyDescent="0.2">
      <c r="A214" s="6">
        <f>'Rates Data'!A214</f>
        <v>42026</v>
      </c>
      <c r="B214" s="5">
        <f>'Rates Data'!B214</f>
        <v>-1E-3</v>
      </c>
      <c r="C214" s="5">
        <f>'Rates Data'!C214</f>
        <v>5.5E-2</v>
      </c>
      <c r="D214" s="5">
        <f>'Rates Data'!D214</f>
        <v>0.14099999999999999</v>
      </c>
      <c r="E214" s="5">
        <f>'Rates Data'!E214</f>
        <v>0.28199999999999997</v>
      </c>
      <c r="F214" s="5">
        <f>'Rates Data'!F214</f>
        <v>0.12</v>
      </c>
      <c r="G214" s="5">
        <f>'Rates Data'!G214</f>
        <v>0.16</v>
      </c>
      <c r="H214" s="5">
        <f>'Rates Data'!H214</f>
        <v>0.30859999999999999</v>
      </c>
      <c r="I214" s="5">
        <f>DAYS360(A214,Summary!$G$10)/Summary!$G$6</f>
        <v>3.2583333333333333</v>
      </c>
      <c r="J214" s="5">
        <f t="shared" si="12"/>
        <v>0.16</v>
      </c>
      <c r="K214" s="5">
        <f t="shared" si="12"/>
        <v>0.30859999999999999</v>
      </c>
      <c r="L214" s="4">
        <v>3</v>
      </c>
      <c r="M214" s="4">
        <v>5</v>
      </c>
      <c r="N214" s="7">
        <f t="shared" si="13"/>
        <v>0.14859999999999998</v>
      </c>
      <c r="O214" s="4">
        <f t="shared" si="14"/>
        <v>2</v>
      </c>
      <c r="P214" s="64">
        <f t="shared" si="15"/>
        <v>0.17919416666666665</v>
      </c>
    </row>
    <row r="215" spans="1:16" x14ac:dyDescent="0.2">
      <c r="A215" s="6">
        <f>'Rates Data'!A215</f>
        <v>42027</v>
      </c>
      <c r="B215" s="5">
        <f>'Rates Data'!B215</f>
        <v>1E-3</v>
      </c>
      <c r="C215" s="5">
        <f>'Rates Data'!C215</f>
        <v>5.2999999999999999E-2</v>
      </c>
      <c r="D215" s="5">
        <f>'Rates Data'!D215</f>
        <v>0.13700000000000001</v>
      </c>
      <c r="E215" s="5">
        <f>'Rates Data'!E215</f>
        <v>0.27500000000000002</v>
      </c>
      <c r="F215" s="5">
        <f>'Rates Data'!F215</f>
        <v>0.10630000000000001</v>
      </c>
      <c r="G215" s="5">
        <f>'Rates Data'!G215</f>
        <v>0.14219999999999999</v>
      </c>
      <c r="H215" s="5">
        <f>'Rates Data'!H215</f>
        <v>0.27360000000000001</v>
      </c>
      <c r="I215" s="5">
        <f>DAYS360(A215,Summary!$G$10)/Summary!$G$6</f>
        <v>3.2555555555555555</v>
      </c>
      <c r="J215" s="5">
        <f t="shared" si="12"/>
        <v>0.14219999999999999</v>
      </c>
      <c r="K215" s="5">
        <f t="shared" si="12"/>
        <v>0.27360000000000001</v>
      </c>
      <c r="L215" s="4">
        <v>3</v>
      </c>
      <c r="M215" s="4">
        <v>5</v>
      </c>
      <c r="N215" s="7">
        <f t="shared" si="13"/>
        <v>0.13140000000000002</v>
      </c>
      <c r="O215" s="4">
        <f t="shared" si="14"/>
        <v>2</v>
      </c>
      <c r="P215" s="64">
        <f t="shared" si="15"/>
        <v>0.15898999999999999</v>
      </c>
    </row>
    <row r="216" spans="1:16" x14ac:dyDescent="0.2">
      <c r="A216" s="6">
        <f>'Rates Data'!A216</f>
        <v>42030</v>
      </c>
      <c r="B216" s="5">
        <f>'Rates Data'!B216</f>
        <v>2E-3</v>
      </c>
      <c r="C216" s="5">
        <f>'Rates Data'!C216</f>
        <v>5.3999999999999999E-2</v>
      </c>
      <c r="D216" s="5">
        <f>'Rates Data'!D216</f>
        <v>0.13800000000000001</v>
      </c>
      <c r="E216" s="5">
        <f>'Rates Data'!E216</f>
        <v>0.27700000000000002</v>
      </c>
      <c r="F216" s="5">
        <f>'Rates Data'!F216</f>
        <v>0.129</v>
      </c>
      <c r="G216" s="5">
        <f>'Rates Data'!G216</f>
        <v>0.17199999999999999</v>
      </c>
      <c r="H216" s="5">
        <f>'Rates Data'!H216</f>
        <v>0.316</v>
      </c>
      <c r="I216" s="5">
        <f>DAYS360(A216,Summary!$G$10)/Summary!$G$6</f>
        <v>3.2472222222222222</v>
      </c>
      <c r="J216" s="5">
        <f t="shared" si="12"/>
        <v>0.17199999999999999</v>
      </c>
      <c r="K216" s="5">
        <f t="shared" si="12"/>
        <v>0.316</v>
      </c>
      <c r="L216" s="4">
        <v>3</v>
      </c>
      <c r="M216" s="4">
        <v>5</v>
      </c>
      <c r="N216" s="7">
        <f t="shared" si="13"/>
        <v>0.14400000000000002</v>
      </c>
      <c r="O216" s="4">
        <f t="shared" si="14"/>
        <v>2</v>
      </c>
      <c r="P216" s="64">
        <f t="shared" si="15"/>
        <v>0.1898</v>
      </c>
    </row>
    <row r="217" spans="1:16" x14ac:dyDescent="0.2">
      <c r="A217" s="6">
        <f>'Rates Data'!A217</f>
        <v>42031</v>
      </c>
      <c r="B217" s="5">
        <f>'Rates Data'!B217</f>
        <v>5.0000000000000001E-3</v>
      </c>
      <c r="C217" s="5">
        <f>'Rates Data'!C217</f>
        <v>5.5E-2</v>
      </c>
      <c r="D217" s="5">
        <f>'Rates Data'!D217</f>
        <v>0.13800000000000001</v>
      </c>
      <c r="E217" s="5">
        <f>'Rates Data'!E217</f>
        <v>0.27700000000000002</v>
      </c>
      <c r="F217" s="5">
        <f>'Rates Data'!F217</f>
        <v>0.123</v>
      </c>
      <c r="G217" s="5">
        <f>'Rates Data'!G217</f>
        <v>0.16450000000000001</v>
      </c>
      <c r="H217" s="5">
        <f>'Rates Data'!H217</f>
        <v>0.3085</v>
      </c>
      <c r="I217" s="5">
        <f>DAYS360(A217,Summary!$G$10)/Summary!$G$6</f>
        <v>3.2444444444444445</v>
      </c>
      <c r="J217" s="5">
        <f t="shared" si="12"/>
        <v>0.16450000000000001</v>
      </c>
      <c r="K217" s="5">
        <f t="shared" si="12"/>
        <v>0.3085</v>
      </c>
      <c r="L217" s="4">
        <v>3</v>
      </c>
      <c r="M217" s="4">
        <v>5</v>
      </c>
      <c r="N217" s="7">
        <f t="shared" si="13"/>
        <v>0.14399999999999999</v>
      </c>
      <c r="O217" s="4">
        <f t="shared" si="14"/>
        <v>2</v>
      </c>
      <c r="P217" s="64">
        <f t="shared" si="15"/>
        <v>0.18210000000000001</v>
      </c>
    </row>
    <row r="218" spans="1:16" x14ac:dyDescent="0.2">
      <c r="A218" s="6">
        <f>'Rates Data'!A218</f>
        <v>42032</v>
      </c>
      <c r="B218" s="5">
        <f>'Rates Data'!B218</f>
        <v>1E-3</v>
      </c>
      <c r="C218" s="5">
        <f>'Rates Data'!C218</f>
        <v>5.2999999999999999E-2</v>
      </c>
      <c r="D218" s="5">
        <f>'Rates Data'!D218</f>
        <v>0.13500000000000001</v>
      </c>
      <c r="E218" s="5">
        <f>'Rates Data'!E218</f>
        <v>0.27300000000000002</v>
      </c>
      <c r="F218" s="5">
        <f>'Rates Data'!F218</f>
        <v>0.121</v>
      </c>
      <c r="G218" s="5">
        <f>'Rates Data'!G218</f>
        <v>0.15359999999999999</v>
      </c>
      <c r="H218" s="5">
        <f>'Rates Data'!H218</f>
        <v>0.27300000000000002</v>
      </c>
      <c r="I218" s="5">
        <f>DAYS360(A218,Summary!$G$10)/Summary!$G$6</f>
        <v>3.2416666666666667</v>
      </c>
      <c r="J218" s="5">
        <f t="shared" si="12"/>
        <v>0.15359999999999999</v>
      </c>
      <c r="K218" s="5">
        <f t="shared" si="12"/>
        <v>0.27300000000000002</v>
      </c>
      <c r="L218" s="4">
        <v>3</v>
      </c>
      <c r="M218" s="4">
        <v>5</v>
      </c>
      <c r="N218" s="7">
        <f t="shared" si="13"/>
        <v>0.11940000000000003</v>
      </c>
      <c r="O218" s="4">
        <f t="shared" si="14"/>
        <v>2</v>
      </c>
      <c r="P218" s="64">
        <f t="shared" si="15"/>
        <v>0.1680275</v>
      </c>
    </row>
    <row r="219" spans="1:16" x14ac:dyDescent="0.2">
      <c r="A219" s="6">
        <f>'Rates Data'!A219</f>
        <v>42033</v>
      </c>
      <c r="B219" s="5">
        <f>'Rates Data'!B219</f>
        <v>1E-3</v>
      </c>
      <c r="C219" s="5">
        <f>'Rates Data'!C219</f>
        <v>5.1999999999999998E-2</v>
      </c>
      <c r="D219" s="5">
        <f>'Rates Data'!D219</f>
        <v>0.13200000000000001</v>
      </c>
      <c r="E219" s="5">
        <f>'Rates Data'!E219</f>
        <v>0.27100000000000002</v>
      </c>
      <c r="F219" s="5">
        <f>'Rates Data'!F219</f>
        <v>0.14099999999999999</v>
      </c>
      <c r="G219" s="5">
        <f>'Rates Data'!G219</f>
        <v>0.17799999999999999</v>
      </c>
      <c r="H219" s="5">
        <f>'Rates Data'!H219</f>
        <v>0.317</v>
      </c>
      <c r="I219" s="5">
        <f>DAYS360(A219,Summary!$G$10)/Summary!$G$6</f>
        <v>3.2388888888888889</v>
      </c>
      <c r="J219" s="5">
        <f t="shared" si="12"/>
        <v>0.17799999999999999</v>
      </c>
      <c r="K219" s="5">
        <f t="shared" si="12"/>
        <v>0.317</v>
      </c>
      <c r="L219" s="4">
        <v>3</v>
      </c>
      <c r="M219" s="4">
        <v>5</v>
      </c>
      <c r="N219" s="7">
        <f t="shared" si="13"/>
        <v>0.13900000000000001</v>
      </c>
      <c r="O219" s="4">
        <f t="shared" si="14"/>
        <v>2</v>
      </c>
      <c r="P219" s="64">
        <f t="shared" si="15"/>
        <v>0.19460277777777776</v>
      </c>
    </row>
    <row r="220" spans="1:16" x14ac:dyDescent="0.2">
      <c r="A220" s="6">
        <f>'Rates Data'!A220</f>
        <v>42034</v>
      </c>
      <c r="B220" s="5">
        <f>'Rates Data'!B220</f>
        <v>1E-3</v>
      </c>
      <c r="C220" s="5">
        <f>'Rates Data'!C220</f>
        <v>5.3999999999999999E-2</v>
      </c>
      <c r="D220" s="5">
        <f>'Rates Data'!D220</f>
        <v>0.13200000000000001</v>
      </c>
      <c r="E220" s="5">
        <f>'Rates Data'!E220</f>
        <v>0.27</v>
      </c>
      <c r="F220" s="5">
        <f>'Rates Data'!F220</f>
        <v>0.152</v>
      </c>
      <c r="G220" s="5">
        <f>'Rates Data'!G220</f>
        <v>0.19120000000000001</v>
      </c>
      <c r="H220" s="5">
        <f>'Rates Data'!H220</f>
        <v>0.30099999999999999</v>
      </c>
      <c r="I220" s="5">
        <f>DAYS360(A220,Summary!$G$10)/Summary!$G$6</f>
        <v>3.2361111111111112</v>
      </c>
      <c r="J220" s="5">
        <f t="shared" si="12"/>
        <v>0.19120000000000001</v>
      </c>
      <c r="K220" s="5">
        <f t="shared" si="12"/>
        <v>0.30099999999999999</v>
      </c>
      <c r="L220" s="4">
        <v>3</v>
      </c>
      <c r="M220" s="4">
        <v>5</v>
      </c>
      <c r="N220" s="7">
        <f t="shared" si="13"/>
        <v>0.10979999999999998</v>
      </c>
      <c r="O220" s="4">
        <f t="shared" si="14"/>
        <v>2</v>
      </c>
      <c r="P220" s="64">
        <f t="shared" si="15"/>
        <v>0.2041625</v>
      </c>
    </row>
    <row r="221" spans="1:16" x14ac:dyDescent="0.2">
      <c r="A221" s="6">
        <f>'Rates Data'!A221</f>
        <v>42037</v>
      </c>
      <c r="B221" s="5">
        <f>'Rates Data'!B221</f>
        <v>3.0000000000000001E-3</v>
      </c>
      <c r="C221" s="5">
        <f>'Rates Data'!C221</f>
        <v>5.5E-2</v>
      </c>
      <c r="D221" s="5">
        <f>'Rates Data'!D221</f>
        <v>0.13400000000000001</v>
      </c>
      <c r="E221" s="5">
        <f>'Rates Data'!E221</f>
        <v>0.27100000000000002</v>
      </c>
      <c r="F221" s="5">
        <f>'Rates Data'!F221</f>
        <v>0.14799999999999999</v>
      </c>
      <c r="G221" s="5">
        <f>'Rates Data'!G221</f>
        <v>0.185</v>
      </c>
      <c r="H221" s="5">
        <f>'Rates Data'!H221</f>
        <v>0.30909999999999999</v>
      </c>
      <c r="I221" s="5">
        <f>DAYS360(A221,Summary!$G$10)/Summary!$G$6</f>
        <v>3.2305555555555556</v>
      </c>
      <c r="J221" s="5">
        <f t="shared" si="12"/>
        <v>0.185</v>
      </c>
      <c r="K221" s="5">
        <f t="shared" si="12"/>
        <v>0.30909999999999999</v>
      </c>
      <c r="L221" s="4">
        <v>3</v>
      </c>
      <c r="M221" s="4">
        <v>5</v>
      </c>
      <c r="N221" s="7">
        <f t="shared" si="13"/>
        <v>0.12409999999999999</v>
      </c>
      <c r="O221" s="4">
        <f t="shared" si="14"/>
        <v>2</v>
      </c>
      <c r="P221" s="64">
        <f t="shared" si="15"/>
        <v>0.19930597222222221</v>
      </c>
    </row>
    <row r="222" spans="1:16" x14ac:dyDescent="0.2">
      <c r="A222" s="6">
        <f>'Rates Data'!A222</f>
        <v>42038</v>
      </c>
      <c r="B222" s="5">
        <f>'Rates Data'!B222</f>
        <v>1E-3</v>
      </c>
      <c r="C222" s="5">
        <f>'Rates Data'!C222</f>
        <v>5.5E-2</v>
      </c>
      <c r="D222" s="5">
        <f>'Rates Data'!D222</f>
        <v>0.13200000000000001</v>
      </c>
      <c r="E222" s="5">
        <f>'Rates Data'!E222</f>
        <v>0.26600000000000001</v>
      </c>
      <c r="F222" s="5">
        <f>'Rates Data'!F222</f>
        <v>0.13400000000000001</v>
      </c>
      <c r="G222" s="5">
        <f>'Rates Data'!G222</f>
        <v>0.17399999999999999</v>
      </c>
      <c r="H222" s="5">
        <f>'Rates Data'!H222</f>
        <v>0.31219999999999998</v>
      </c>
      <c r="I222" s="5">
        <f>DAYS360(A222,Summary!$G$10)/Summary!$G$6</f>
        <v>3.2277777777777779</v>
      </c>
      <c r="J222" s="5">
        <f t="shared" si="12"/>
        <v>0.17399999999999999</v>
      </c>
      <c r="K222" s="5">
        <f t="shared" si="12"/>
        <v>0.31219999999999998</v>
      </c>
      <c r="L222" s="4">
        <v>3</v>
      </c>
      <c r="M222" s="4">
        <v>5</v>
      </c>
      <c r="N222" s="7">
        <f t="shared" si="13"/>
        <v>0.13819999999999999</v>
      </c>
      <c r="O222" s="4">
        <f t="shared" si="14"/>
        <v>2</v>
      </c>
      <c r="P222" s="64">
        <f t="shared" si="15"/>
        <v>0.18973944444444443</v>
      </c>
    </row>
    <row r="223" spans="1:16" x14ac:dyDescent="0.2">
      <c r="A223" s="6">
        <f>'Rates Data'!A223</f>
        <v>42039</v>
      </c>
      <c r="B223" s="5">
        <f>'Rates Data'!B223</f>
        <v>1E-3</v>
      </c>
      <c r="C223" s="5">
        <f>'Rates Data'!C223</f>
        <v>5.5E-2</v>
      </c>
      <c r="D223" s="5">
        <f>'Rates Data'!D223</f>
        <v>0.13200000000000001</v>
      </c>
      <c r="E223" s="5">
        <f>'Rates Data'!E223</f>
        <v>0.26300000000000001</v>
      </c>
      <c r="F223" s="5">
        <f>'Rates Data'!F223</f>
        <v>0.13800000000000001</v>
      </c>
      <c r="G223" s="5">
        <f>'Rates Data'!G223</f>
        <v>0.1779</v>
      </c>
      <c r="H223" s="5">
        <f>'Rates Data'!H223</f>
        <v>0.313</v>
      </c>
      <c r="I223" s="5">
        <f>DAYS360(A223,Summary!$G$10)/Summary!$G$6</f>
        <v>3.2250000000000001</v>
      </c>
      <c r="J223" s="5">
        <f t="shared" si="12"/>
        <v>0.1779</v>
      </c>
      <c r="K223" s="5">
        <f t="shared" si="12"/>
        <v>0.313</v>
      </c>
      <c r="L223" s="4">
        <v>3</v>
      </c>
      <c r="M223" s="4">
        <v>5</v>
      </c>
      <c r="N223" s="7">
        <f t="shared" si="13"/>
        <v>0.1351</v>
      </c>
      <c r="O223" s="4">
        <f t="shared" si="14"/>
        <v>2</v>
      </c>
      <c r="P223" s="64">
        <f t="shared" si="15"/>
        <v>0.19309875000000001</v>
      </c>
    </row>
    <row r="224" spans="1:16" x14ac:dyDescent="0.2">
      <c r="A224" s="6">
        <f>'Rates Data'!A224</f>
        <v>42040</v>
      </c>
      <c r="B224" s="5">
        <f>'Rates Data'!B224</f>
        <v>0</v>
      </c>
      <c r="C224" s="5">
        <f>'Rates Data'!C224</f>
        <v>5.0999999999999997E-2</v>
      </c>
      <c r="D224" s="5">
        <f>'Rates Data'!D224</f>
        <v>0.13200000000000001</v>
      </c>
      <c r="E224" s="5">
        <f>'Rates Data'!E224</f>
        <v>0.26200000000000001</v>
      </c>
      <c r="F224" s="5">
        <f>'Rates Data'!F224</f>
        <v>0.14099999999999999</v>
      </c>
      <c r="G224" s="5">
        <f>'Rates Data'!G224</f>
        <v>0.18</v>
      </c>
      <c r="H224" s="5">
        <f>'Rates Data'!H224</f>
        <v>0.314</v>
      </c>
      <c r="I224" s="5">
        <f>DAYS360(A224,Summary!$G$10)/Summary!$G$6</f>
        <v>3.2222222222222223</v>
      </c>
      <c r="J224" s="5">
        <f t="shared" si="12"/>
        <v>0.18</v>
      </c>
      <c r="K224" s="5">
        <f t="shared" si="12"/>
        <v>0.314</v>
      </c>
      <c r="L224" s="4">
        <v>3</v>
      </c>
      <c r="M224" s="4">
        <v>5</v>
      </c>
      <c r="N224" s="7">
        <f t="shared" si="13"/>
        <v>0.13400000000000001</v>
      </c>
      <c r="O224" s="4">
        <f t="shared" si="14"/>
        <v>2</v>
      </c>
      <c r="P224" s="64">
        <f t="shared" si="15"/>
        <v>0.19488888888888889</v>
      </c>
    </row>
    <row r="225" spans="1:16" x14ac:dyDescent="0.2">
      <c r="A225" s="6">
        <f>'Rates Data'!A225</f>
        <v>42041</v>
      </c>
      <c r="B225" s="5">
        <f>'Rates Data'!B225</f>
        <v>2E-3</v>
      </c>
      <c r="C225" s="5">
        <f>'Rates Data'!C225</f>
        <v>5.2999999999999999E-2</v>
      </c>
      <c r="D225" s="5">
        <f>'Rates Data'!D225</f>
        <v>0.13200000000000001</v>
      </c>
      <c r="E225" s="5">
        <f>'Rates Data'!E225</f>
        <v>0.26100000000000001</v>
      </c>
      <c r="F225" s="5">
        <f>'Rates Data'!F225</f>
        <v>0.14149999999999999</v>
      </c>
      <c r="G225" s="5">
        <f>'Rates Data'!G225</f>
        <v>0.17879999999999999</v>
      </c>
      <c r="H225" s="5">
        <f>'Rates Data'!H225</f>
        <v>0.30599999999999999</v>
      </c>
      <c r="I225" s="5">
        <f>DAYS360(A225,Summary!$G$10)/Summary!$G$6</f>
        <v>3.2194444444444446</v>
      </c>
      <c r="J225" s="5">
        <f t="shared" si="12"/>
        <v>0.17879999999999999</v>
      </c>
      <c r="K225" s="5">
        <f t="shared" si="12"/>
        <v>0.30599999999999999</v>
      </c>
      <c r="L225" s="4">
        <v>3</v>
      </c>
      <c r="M225" s="4">
        <v>5</v>
      </c>
      <c r="N225" s="7">
        <f t="shared" si="13"/>
        <v>0.12720000000000001</v>
      </c>
      <c r="O225" s="4">
        <f t="shared" si="14"/>
        <v>2</v>
      </c>
      <c r="P225" s="64">
        <f t="shared" si="15"/>
        <v>0.19275666666666666</v>
      </c>
    </row>
    <row r="226" spans="1:16" x14ac:dyDescent="0.2">
      <c r="A226" s="6">
        <f>'Rates Data'!A226</f>
        <v>42044</v>
      </c>
      <c r="B226" s="5">
        <f>'Rates Data'!B226</f>
        <v>-1E-3</v>
      </c>
      <c r="C226" s="5">
        <f>'Rates Data'!C226</f>
        <v>5.0999999999999997E-2</v>
      </c>
      <c r="D226" s="5">
        <f>'Rates Data'!D226</f>
        <v>0.13100000000000001</v>
      </c>
      <c r="E226" s="5">
        <f>'Rates Data'!E226</f>
        <v>0.26100000000000001</v>
      </c>
      <c r="F226" s="5">
        <f>'Rates Data'!F226</f>
        <v>0.15</v>
      </c>
      <c r="G226" s="5">
        <f>'Rates Data'!G226</f>
        <v>0.188</v>
      </c>
      <c r="H226" s="5">
        <f>'Rates Data'!H226</f>
        <v>0.3165</v>
      </c>
      <c r="I226" s="5">
        <f>DAYS360(A226,Summary!$G$10)/Summary!$G$6</f>
        <v>3.2111111111111112</v>
      </c>
      <c r="J226" s="5">
        <f t="shared" si="12"/>
        <v>0.188</v>
      </c>
      <c r="K226" s="5">
        <f t="shared" si="12"/>
        <v>0.3165</v>
      </c>
      <c r="L226" s="4">
        <v>3</v>
      </c>
      <c r="M226" s="4">
        <v>5</v>
      </c>
      <c r="N226" s="7">
        <f t="shared" si="13"/>
        <v>0.1285</v>
      </c>
      <c r="O226" s="4">
        <f t="shared" si="14"/>
        <v>2</v>
      </c>
      <c r="P226" s="64">
        <f t="shared" si="15"/>
        <v>0.2015638888888889</v>
      </c>
    </row>
    <row r="227" spans="1:16" x14ac:dyDescent="0.2">
      <c r="A227" s="6">
        <f>'Rates Data'!A227</f>
        <v>42045</v>
      </c>
      <c r="B227" s="5">
        <f>'Rates Data'!B227</f>
        <v>0</v>
      </c>
      <c r="C227" s="5">
        <f>'Rates Data'!C227</f>
        <v>0.05</v>
      </c>
      <c r="D227" s="5">
        <f>'Rates Data'!D227</f>
        <v>0.13</v>
      </c>
      <c r="E227" s="5">
        <f>'Rates Data'!E227</f>
        <v>0.26200000000000001</v>
      </c>
      <c r="F227" s="5">
        <f>'Rates Data'!F227</f>
        <v>0.14399999999999999</v>
      </c>
      <c r="G227" s="5">
        <f>'Rates Data'!G227</f>
        <v>0.18290000000000001</v>
      </c>
      <c r="H227" s="5">
        <f>'Rates Data'!H227</f>
        <v>0.31850000000000001</v>
      </c>
      <c r="I227" s="5">
        <f>DAYS360(A227,Summary!$G$10)/Summary!$G$6</f>
        <v>3.2083333333333335</v>
      </c>
      <c r="J227" s="5">
        <f t="shared" si="12"/>
        <v>0.18290000000000001</v>
      </c>
      <c r="K227" s="5">
        <f t="shared" si="12"/>
        <v>0.31850000000000001</v>
      </c>
      <c r="L227" s="4">
        <v>3</v>
      </c>
      <c r="M227" s="4">
        <v>5</v>
      </c>
      <c r="N227" s="7">
        <f t="shared" si="13"/>
        <v>0.1356</v>
      </c>
      <c r="O227" s="4">
        <f t="shared" si="14"/>
        <v>2</v>
      </c>
      <c r="P227" s="64">
        <f t="shared" si="15"/>
        <v>0.19702500000000001</v>
      </c>
    </row>
    <row r="228" spans="1:16" x14ac:dyDescent="0.2">
      <c r="A228" s="6">
        <f>'Rates Data'!A228</f>
        <v>42046</v>
      </c>
      <c r="B228" s="5">
        <f>'Rates Data'!B228</f>
        <v>1E-3</v>
      </c>
      <c r="C228" s="5">
        <f>'Rates Data'!C228</f>
        <v>4.9000000000000002E-2</v>
      </c>
      <c r="D228" s="5">
        <f>'Rates Data'!D228</f>
        <v>0.129</v>
      </c>
      <c r="E228" s="5">
        <f>'Rates Data'!E228</f>
        <v>0.26</v>
      </c>
      <c r="F228" s="5">
        <f>'Rates Data'!F228</f>
        <v>0.14230000000000001</v>
      </c>
      <c r="G228" s="5">
        <f>'Rates Data'!G228</f>
        <v>0.18099999999999999</v>
      </c>
      <c r="H228" s="5">
        <f>'Rates Data'!H228</f>
        <v>0.311</v>
      </c>
      <c r="I228" s="5">
        <f>DAYS360(A228,Summary!$G$10)/Summary!$G$6</f>
        <v>3.2055555555555557</v>
      </c>
      <c r="J228" s="5">
        <f t="shared" si="12"/>
        <v>0.18099999999999999</v>
      </c>
      <c r="K228" s="5">
        <f t="shared" si="12"/>
        <v>0.311</v>
      </c>
      <c r="L228" s="4">
        <v>3</v>
      </c>
      <c r="M228" s="4">
        <v>5</v>
      </c>
      <c r="N228" s="7">
        <f t="shared" si="13"/>
        <v>0.13</v>
      </c>
      <c r="O228" s="4">
        <f t="shared" si="14"/>
        <v>2</v>
      </c>
      <c r="P228" s="64">
        <f t="shared" si="15"/>
        <v>0.19436111111111112</v>
      </c>
    </row>
    <row r="229" spans="1:16" x14ac:dyDescent="0.2">
      <c r="A229" s="6">
        <f>'Rates Data'!A229</f>
        <v>42047</v>
      </c>
      <c r="B229" s="5">
        <f>'Rates Data'!B229</f>
        <v>2E-3</v>
      </c>
      <c r="C229" s="5">
        <f>'Rates Data'!C229</f>
        <v>4.8000000000000001E-2</v>
      </c>
      <c r="D229" s="5">
        <f>'Rates Data'!D229</f>
        <v>0.128</v>
      </c>
      <c r="E229" s="5">
        <f>'Rates Data'!E229</f>
        <v>0.26</v>
      </c>
      <c r="F229" s="5">
        <f>'Rates Data'!F229</f>
        <v>0.13100000000000001</v>
      </c>
      <c r="G229" s="5">
        <f>'Rates Data'!G229</f>
        <v>0.16700000000000001</v>
      </c>
      <c r="H229" s="5">
        <f>'Rates Data'!H229</f>
        <v>0.29399999999999998</v>
      </c>
      <c r="I229" s="5">
        <f>DAYS360(A229,Summary!$G$10)/Summary!$G$6</f>
        <v>3.2027777777777779</v>
      </c>
      <c r="J229" s="5">
        <f t="shared" si="12"/>
        <v>0.16700000000000001</v>
      </c>
      <c r="K229" s="5">
        <f t="shared" si="12"/>
        <v>0.29399999999999998</v>
      </c>
      <c r="L229" s="4">
        <v>3</v>
      </c>
      <c r="M229" s="4">
        <v>5</v>
      </c>
      <c r="N229" s="7">
        <f t="shared" si="13"/>
        <v>0.12699999999999997</v>
      </c>
      <c r="O229" s="4">
        <f t="shared" si="14"/>
        <v>2</v>
      </c>
      <c r="P229" s="64">
        <f t="shared" si="15"/>
        <v>0.17987638888888891</v>
      </c>
    </row>
    <row r="230" spans="1:16" x14ac:dyDescent="0.2">
      <c r="A230" s="6">
        <f>'Rates Data'!A230</f>
        <v>42048</v>
      </c>
      <c r="B230" s="5">
        <f>'Rates Data'!B230</f>
        <v>2E-3</v>
      </c>
      <c r="C230" s="5">
        <f>'Rates Data'!C230</f>
        <v>4.8000000000000001E-2</v>
      </c>
      <c r="D230" s="5">
        <f>'Rates Data'!D230</f>
        <v>0.127</v>
      </c>
      <c r="E230" s="5">
        <f>'Rates Data'!E230</f>
        <v>0.25900000000000001</v>
      </c>
      <c r="F230" s="5">
        <f>'Rates Data'!F230</f>
        <v>0.13200000000000001</v>
      </c>
      <c r="G230" s="5">
        <f>'Rates Data'!G230</f>
        <v>0.17</v>
      </c>
      <c r="H230" s="5">
        <f>'Rates Data'!H230</f>
        <v>0.30099999999999999</v>
      </c>
      <c r="I230" s="5">
        <f>DAYS360(A230,Summary!$G$10)/Summary!$G$6</f>
        <v>3.2</v>
      </c>
      <c r="J230" s="5">
        <f t="shared" si="12"/>
        <v>0.17</v>
      </c>
      <c r="K230" s="5">
        <f t="shared" si="12"/>
        <v>0.30099999999999999</v>
      </c>
      <c r="L230" s="4">
        <v>3</v>
      </c>
      <c r="M230" s="4">
        <v>5</v>
      </c>
      <c r="N230" s="7">
        <f t="shared" si="13"/>
        <v>0.13099999999999998</v>
      </c>
      <c r="O230" s="4">
        <f t="shared" si="14"/>
        <v>2</v>
      </c>
      <c r="P230" s="64">
        <f t="shared" si="15"/>
        <v>0.18310000000000001</v>
      </c>
    </row>
    <row r="231" spans="1:16" x14ac:dyDescent="0.2">
      <c r="A231" s="6">
        <f>'Rates Data'!A231</f>
        <v>42051</v>
      </c>
      <c r="B231" s="5">
        <f>'Rates Data'!B231</f>
        <v>1E-3</v>
      </c>
      <c r="C231" s="5">
        <f>'Rates Data'!C231</f>
        <v>4.8000000000000001E-2</v>
      </c>
      <c r="D231" s="5">
        <f>'Rates Data'!D231</f>
        <v>0.128</v>
      </c>
      <c r="E231" s="5">
        <f>'Rates Data'!E231</f>
        <v>0.25800000000000001</v>
      </c>
      <c r="F231" s="5">
        <f>'Rates Data'!F231</f>
        <v>0.1308</v>
      </c>
      <c r="G231" s="5">
        <f>'Rates Data'!G231</f>
        <v>0.16600000000000001</v>
      </c>
      <c r="H231" s="5">
        <f>'Rates Data'!H231</f>
        <v>0.28110000000000002</v>
      </c>
      <c r="I231" s="5">
        <f>DAYS360(A231,Summary!$G$10)/Summary!$G$6</f>
        <v>3.1916666666666669</v>
      </c>
      <c r="J231" s="5">
        <f t="shared" si="12"/>
        <v>0.16600000000000001</v>
      </c>
      <c r="K231" s="5">
        <f t="shared" si="12"/>
        <v>0.28110000000000002</v>
      </c>
      <c r="L231" s="4">
        <v>3</v>
      </c>
      <c r="M231" s="4">
        <v>5</v>
      </c>
      <c r="N231" s="7">
        <f t="shared" si="13"/>
        <v>0.11510000000000001</v>
      </c>
      <c r="O231" s="4">
        <f t="shared" si="14"/>
        <v>2</v>
      </c>
      <c r="P231" s="64">
        <f t="shared" si="15"/>
        <v>0.17703041666666669</v>
      </c>
    </row>
    <row r="232" spans="1:16" x14ac:dyDescent="0.2">
      <c r="A232" s="6">
        <f>'Rates Data'!A232</f>
        <v>42052</v>
      </c>
      <c r="B232" s="5">
        <f>'Rates Data'!B232</f>
        <v>1E-3</v>
      </c>
      <c r="C232" s="5">
        <f>'Rates Data'!C232</f>
        <v>4.7E-2</v>
      </c>
      <c r="D232" s="5">
        <f>'Rates Data'!D232</f>
        <v>0.127</v>
      </c>
      <c r="E232" s="5">
        <f>'Rates Data'!E232</f>
        <v>0.25800000000000001</v>
      </c>
      <c r="F232" s="5">
        <f>'Rates Data'!F232</f>
        <v>0.1363</v>
      </c>
      <c r="G232" s="5">
        <f>'Rates Data'!G232</f>
        <v>0.1764</v>
      </c>
      <c r="H232" s="5">
        <f>'Rates Data'!H232</f>
        <v>0.313</v>
      </c>
      <c r="I232" s="5">
        <f>DAYS360(A232,Summary!$G$10)/Summary!$G$6</f>
        <v>3.1888888888888891</v>
      </c>
      <c r="J232" s="5">
        <f t="shared" si="12"/>
        <v>0.1764</v>
      </c>
      <c r="K232" s="5">
        <f t="shared" si="12"/>
        <v>0.313</v>
      </c>
      <c r="L232" s="4">
        <v>3</v>
      </c>
      <c r="M232" s="4">
        <v>5</v>
      </c>
      <c r="N232" s="7">
        <f t="shared" si="13"/>
        <v>0.1366</v>
      </c>
      <c r="O232" s="4">
        <f t="shared" si="14"/>
        <v>2</v>
      </c>
      <c r="P232" s="64">
        <f t="shared" si="15"/>
        <v>0.18930111111111111</v>
      </c>
    </row>
    <row r="233" spans="1:16" x14ac:dyDescent="0.2">
      <c r="A233" s="6">
        <f>'Rates Data'!A233</f>
        <v>42053</v>
      </c>
      <c r="B233" s="5">
        <f>'Rates Data'!B233</f>
        <v>0</v>
      </c>
      <c r="C233" s="5">
        <f>'Rates Data'!C233</f>
        <v>4.8000000000000001E-2</v>
      </c>
      <c r="D233" s="5">
        <f>'Rates Data'!D233</f>
        <v>0.126</v>
      </c>
      <c r="E233" s="5">
        <f>'Rates Data'!E233</f>
        <v>0.255</v>
      </c>
      <c r="F233" s="5">
        <f>'Rates Data'!F233</f>
        <v>0.13</v>
      </c>
      <c r="G233" s="5">
        <f>'Rates Data'!G233</f>
        <v>0.16900000000000001</v>
      </c>
      <c r="H233" s="5">
        <f>'Rates Data'!H233</f>
        <v>0.3085</v>
      </c>
      <c r="I233" s="5">
        <f>DAYS360(A233,Summary!$G$10)/Summary!$G$6</f>
        <v>3.1861111111111109</v>
      </c>
      <c r="J233" s="5">
        <f t="shared" si="12"/>
        <v>0.16900000000000001</v>
      </c>
      <c r="K233" s="5">
        <f t="shared" si="12"/>
        <v>0.3085</v>
      </c>
      <c r="L233" s="4">
        <v>3</v>
      </c>
      <c r="M233" s="4">
        <v>5</v>
      </c>
      <c r="N233" s="7">
        <f t="shared" si="13"/>
        <v>0.13949999999999999</v>
      </c>
      <c r="O233" s="4">
        <f t="shared" si="14"/>
        <v>2</v>
      </c>
      <c r="P233" s="64">
        <f t="shared" si="15"/>
        <v>0.18198124999999998</v>
      </c>
    </row>
    <row r="234" spans="1:16" x14ac:dyDescent="0.2">
      <c r="A234" s="6">
        <f>'Rates Data'!A234</f>
        <v>42054</v>
      </c>
      <c r="B234" s="5">
        <f>'Rates Data'!B234</f>
        <v>0</v>
      </c>
      <c r="C234" s="5">
        <f>'Rates Data'!C234</f>
        <v>4.8000000000000001E-2</v>
      </c>
      <c r="D234" s="5">
        <f>'Rates Data'!D234</f>
        <v>0.125</v>
      </c>
      <c r="E234" s="5">
        <f>'Rates Data'!E234</f>
        <v>0.252</v>
      </c>
      <c r="F234" s="5">
        <f>'Rates Data'!F234</f>
        <v>0.13</v>
      </c>
      <c r="G234" s="5">
        <f>'Rates Data'!G234</f>
        <v>0.16900000000000001</v>
      </c>
      <c r="H234" s="5">
        <f>'Rates Data'!H234</f>
        <v>0.3095</v>
      </c>
      <c r="I234" s="5">
        <f>DAYS360(A234,Summary!$G$10)/Summary!$G$6</f>
        <v>3.1833333333333331</v>
      </c>
      <c r="J234" s="5">
        <f t="shared" si="12"/>
        <v>0.16900000000000001</v>
      </c>
      <c r="K234" s="5">
        <f t="shared" si="12"/>
        <v>0.3095</v>
      </c>
      <c r="L234" s="4">
        <v>3</v>
      </c>
      <c r="M234" s="4">
        <v>5</v>
      </c>
      <c r="N234" s="7">
        <f t="shared" si="13"/>
        <v>0.14049999999999999</v>
      </c>
      <c r="O234" s="4">
        <f t="shared" si="14"/>
        <v>2</v>
      </c>
      <c r="P234" s="64">
        <f t="shared" si="15"/>
        <v>0.18187916666666668</v>
      </c>
    </row>
    <row r="235" spans="1:16" x14ac:dyDescent="0.2">
      <c r="A235" s="6">
        <f>'Rates Data'!A235</f>
        <v>42055</v>
      </c>
      <c r="B235" s="5">
        <f>'Rates Data'!B235</f>
        <v>1E-3</v>
      </c>
      <c r="C235" s="5">
        <f>'Rates Data'!C235</f>
        <v>4.8000000000000001E-2</v>
      </c>
      <c r="D235" s="5">
        <f>'Rates Data'!D235</f>
        <v>0.124</v>
      </c>
      <c r="E235" s="5">
        <f>'Rates Data'!E235</f>
        <v>0.25</v>
      </c>
      <c r="F235" s="5">
        <f>'Rates Data'!F235</f>
        <v>0.13600000000000001</v>
      </c>
      <c r="G235" s="5">
        <f>'Rates Data'!G235</f>
        <v>0.1704</v>
      </c>
      <c r="H235" s="5">
        <f>'Rates Data'!H235</f>
        <v>0.32079999999999997</v>
      </c>
      <c r="I235" s="5">
        <f>DAYS360(A235,Summary!$G$10)/Summary!$G$6</f>
        <v>3.1805555555555554</v>
      </c>
      <c r="J235" s="5">
        <f t="shared" si="12"/>
        <v>0.1704</v>
      </c>
      <c r="K235" s="5">
        <f t="shared" si="12"/>
        <v>0.32079999999999997</v>
      </c>
      <c r="L235" s="4">
        <v>3</v>
      </c>
      <c r="M235" s="4">
        <v>5</v>
      </c>
      <c r="N235" s="7">
        <f t="shared" si="13"/>
        <v>0.15039999999999998</v>
      </c>
      <c r="O235" s="4">
        <f t="shared" si="14"/>
        <v>2</v>
      </c>
      <c r="P235" s="64">
        <f t="shared" si="15"/>
        <v>0.18397777777777777</v>
      </c>
    </row>
    <row r="236" spans="1:16" x14ac:dyDescent="0.2">
      <c r="A236" s="6">
        <f>'Rates Data'!A236</f>
        <v>42058</v>
      </c>
      <c r="B236" s="5">
        <f>'Rates Data'!B236</f>
        <v>1E-3</v>
      </c>
      <c r="C236" s="5">
        <f>'Rates Data'!C236</f>
        <v>4.4999999999999998E-2</v>
      </c>
      <c r="D236" s="5">
        <f>'Rates Data'!D236</f>
        <v>0.11899999999999999</v>
      </c>
      <c r="E236" s="5">
        <f>'Rates Data'!E236</f>
        <v>0.246</v>
      </c>
      <c r="F236" s="5">
        <f>'Rates Data'!F236</f>
        <v>0.122</v>
      </c>
      <c r="G236" s="5">
        <f>'Rates Data'!G236</f>
        <v>0.15909999999999999</v>
      </c>
      <c r="H236" s="5">
        <f>'Rates Data'!H236</f>
        <v>0.29499999999999998</v>
      </c>
      <c r="I236" s="5">
        <f>DAYS360(A236,Summary!$G$10)/Summary!$G$6</f>
        <v>3.1722222222222221</v>
      </c>
      <c r="J236" s="5">
        <f t="shared" si="12"/>
        <v>0.15909999999999999</v>
      </c>
      <c r="K236" s="5">
        <f t="shared" si="12"/>
        <v>0.29499999999999998</v>
      </c>
      <c r="L236" s="4">
        <v>3</v>
      </c>
      <c r="M236" s="4">
        <v>5</v>
      </c>
      <c r="N236" s="7">
        <f t="shared" si="13"/>
        <v>0.13589999999999999</v>
      </c>
      <c r="O236" s="4">
        <f t="shared" si="14"/>
        <v>2</v>
      </c>
      <c r="P236" s="64">
        <f t="shared" si="15"/>
        <v>0.17080249999999997</v>
      </c>
    </row>
    <row r="237" spans="1:16" x14ac:dyDescent="0.2">
      <c r="A237" s="6">
        <f>'Rates Data'!A237</f>
        <v>42059</v>
      </c>
      <c r="B237" s="5">
        <f>'Rates Data'!B237</f>
        <v>1E-3</v>
      </c>
      <c r="C237" s="5">
        <f>'Rates Data'!C237</f>
        <v>4.3999999999999997E-2</v>
      </c>
      <c r="D237" s="5">
        <f>'Rates Data'!D237</f>
        <v>0.11899999999999999</v>
      </c>
      <c r="E237" s="5">
        <f>'Rates Data'!E237</f>
        <v>0.245</v>
      </c>
      <c r="F237" s="5">
        <f>'Rates Data'!F237</f>
        <v>0.114</v>
      </c>
      <c r="G237" s="5">
        <f>'Rates Data'!G237</f>
        <v>0.1512</v>
      </c>
      <c r="H237" s="5">
        <f>'Rates Data'!H237</f>
        <v>0.28949999999999998</v>
      </c>
      <c r="I237" s="5">
        <f>DAYS360(A237,Summary!$G$10)/Summary!$G$6</f>
        <v>3.1694444444444443</v>
      </c>
      <c r="J237" s="5">
        <f t="shared" si="12"/>
        <v>0.1512</v>
      </c>
      <c r="K237" s="5">
        <f t="shared" si="12"/>
        <v>0.28949999999999998</v>
      </c>
      <c r="L237" s="4">
        <v>3</v>
      </c>
      <c r="M237" s="4">
        <v>5</v>
      </c>
      <c r="N237" s="7">
        <f t="shared" si="13"/>
        <v>0.13829999999999998</v>
      </c>
      <c r="O237" s="4">
        <f t="shared" si="14"/>
        <v>2</v>
      </c>
      <c r="P237" s="64">
        <f t="shared" si="15"/>
        <v>0.16291708333333332</v>
      </c>
    </row>
    <row r="238" spans="1:16" x14ac:dyDescent="0.2">
      <c r="A238" s="6">
        <f>'Rates Data'!A238</f>
        <v>42060</v>
      </c>
      <c r="B238" s="5">
        <f>'Rates Data'!B238</f>
        <v>1E-3</v>
      </c>
      <c r="C238" s="5">
        <f>'Rates Data'!C238</f>
        <v>4.2000000000000003E-2</v>
      </c>
      <c r="D238" s="5">
        <f>'Rates Data'!D238</f>
        <v>0.11799999999999999</v>
      </c>
      <c r="E238" s="5">
        <f>'Rates Data'!E238</f>
        <v>0.24099999999999999</v>
      </c>
      <c r="F238" s="5">
        <f>'Rates Data'!F238</f>
        <v>0.107</v>
      </c>
      <c r="G238" s="5">
        <f>'Rates Data'!G238</f>
        <v>0.1416</v>
      </c>
      <c r="H238" s="5">
        <f>'Rates Data'!H238</f>
        <v>0.26600000000000001</v>
      </c>
      <c r="I238" s="5">
        <f>DAYS360(A238,Summary!$G$10)/Summary!$G$6</f>
        <v>3.1666666666666665</v>
      </c>
      <c r="J238" s="5">
        <f t="shared" si="12"/>
        <v>0.1416</v>
      </c>
      <c r="K238" s="5">
        <f t="shared" si="12"/>
        <v>0.26600000000000001</v>
      </c>
      <c r="L238" s="4">
        <v>3</v>
      </c>
      <c r="M238" s="4">
        <v>5</v>
      </c>
      <c r="N238" s="7">
        <f t="shared" si="13"/>
        <v>0.12440000000000001</v>
      </c>
      <c r="O238" s="4">
        <f t="shared" si="14"/>
        <v>2</v>
      </c>
      <c r="P238" s="64">
        <f t="shared" si="15"/>
        <v>0.15196666666666667</v>
      </c>
    </row>
    <row r="239" spans="1:16" x14ac:dyDescent="0.2">
      <c r="A239" s="6">
        <f>'Rates Data'!A239</f>
        <v>42061</v>
      </c>
      <c r="B239" s="5">
        <f>'Rates Data'!B239</f>
        <v>-4.0000000000000001E-3</v>
      </c>
      <c r="C239" s="5">
        <f>'Rates Data'!C239</f>
        <v>0.04</v>
      </c>
      <c r="D239" s="5">
        <f>'Rates Data'!D239</f>
        <v>0.114</v>
      </c>
      <c r="E239" s="5">
        <f>'Rates Data'!E239</f>
        <v>0.23799999999999999</v>
      </c>
      <c r="F239" s="5">
        <f>'Rates Data'!F239</f>
        <v>9.8000000000000004E-2</v>
      </c>
      <c r="G239" s="5">
        <f>'Rates Data'!G239</f>
        <v>0.13300000000000001</v>
      </c>
      <c r="H239" s="5">
        <f>'Rates Data'!H239</f>
        <v>0.2606</v>
      </c>
      <c r="I239" s="5">
        <f>DAYS360(A239,Summary!$G$10)/Summary!$G$6</f>
        <v>3.1638888888888888</v>
      </c>
      <c r="J239" s="5">
        <f t="shared" si="12"/>
        <v>0.13300000000000001</v>
      </c>
      <c r="K239" s="5">
        <f t="shared" si="12"/>
        <v>0.2606</v>
      </c>
      <c r="L239" s="4">
        <v>3</v>
      </c>
      <c r="M239" s="4">
        <v>5</v>
      </c>
      <c r="N239" s="7">
        <f t="shared" si="13"/>
        <v>0.12759999999999999</v>
      </c>
      <c r="O239" s="4">
        <f t="shared" si="14"/>
        <v>2</v>
      </c>
      <c r="P239" s="64">
        <f t="shared" si="15"/>
        <v>0.14345611111111112</v>
      </c>
    </row>
    <row r="240" spans="1:16" x14ac:dyDescent="0.2">
      <c r="A240" s="6">
        <f>'Rates Data'!A240</f>
        <v>42062</v>
      </c>
      <c r="B240" s="5">
        <f>'Rates Data'!B240</f>
        <v>-5.0000000000000001E-3</v>
      </c>
      <c r="C240" s="5">
        <f>'Rates Data'!C240</f>
        <v>3.9E-2</v>
      </c>
      <c r="D240" s="5">
        <f>'Rates Data'!D240</f>
        <v>0.11</v>
      </c>
      <c r="E240" s="5">
        <f>'Rates Data'!E240</f>
        <v>0.23300000000000001</v>
      </c>
      <c r="F240" s="5">
        <f>'Rates Data'!F240</f>
        <v>9.8000000000000004E-2</v>
      </c>
      <c r="G240" s="5">
        <f>'Rates Data'!G240</f>
        <v>0.13489999999999999</v>
      </c>
      <c r="H240" s="5">
        <f>'Rates Data'!H240</f>
        <v>0.26800000000000002</v>
      </c>
      <c r="I240" s="5">
        <f>DAYS360(A240,Summary!$G$10)/Summary!$G$6</f>
        <v>3.161111111111111</v>
      </c>
      <c r="J240" s="5">
        <f t="shared" si="12"/>
        <v>0.13489999999999999</v>
      </c>
      <c r="K240" s="5">
        <f t="shared" si="12"/>
        <v>0.26800000000000002</v>
      </c>
      <c r="L240" s="4">
        <v>3</v>
      </c>
      <c r="M240" s="4">
        <v>5</v>
      </c>
      <c r="N240" s="7">
        <f t="shared" si="13"/>
        <v>0.13310000000000002</v>
      </c>
      <c r="O240" s="4">
        <f t="shared" si="14"/>
        <v>2</v>
      </c>
      <c r="P240" s="64">
        <f t="shared" si="15"/>
        <v>0.14562194444444443</v>
      </c>
    </row>
    <row r="241" spans="1:16" x14ac:dyDescent="0.2">
      <c r="A241" s="6">
        <f>'Rates Data'!A241</f>
        <v>42065</v>
      </c>
      <c r="B241" s="5">
        <f>'Rates Data'!B241</f>
        <v>-5.0000000000000001E-3</v>
      </c>
      <c r="C241" s="5">
        <f>'Rates Data'!C241</f>
        <v>3.9E-2</v>
      </c>
      <c r="D241" s="5">
        <f>'Rates Data'!D241</f>
        <v>0.11</v>
      </c>
      <c r="E241" s="5">
        <f>'Rates Data'!E241</f>
        <v>0.23</v>
      </c>
      <c r="F241" s="5">
        <f>'Rates Data'!F241</f>
        <v>9.9000000000000005E-2</v>
      </c>
      <c r="G241" s="5">
        <f>'Rates Data'!G241</f>
        <v>0.1366</v>
      </c>
      <c r="H241" s="5">
        <f>'Rates Data'!H241</f>
        <v>0.27700000000000002</v>
      </c>
      <c r="I241" s="5">
        <f>DAYS360(A241,Summary!$G$10)/Summary!$G$6</f>
        <v>3.1472222222222221</v>
      </c>
      <c r="J241" s="5">
        <f t="shared" si="12"/>
        <v>0.1366</v>
      </c>
      <c r="K241" s="5">
        <f t="shared" si="12"/>
        <v>0.27700000000000002</v>
      </c>
      <c r="L241" s="4">
        <v>3</v>
      </c>
      <c r="M241" s="4">
        <v>5</v>
      </c>
      <c r="N241" s="7">
        <f t="shared" si="13"/>
        <v>0.14040000000000002</v>
      </c>
      <c r="O241" s="4">
        <f t="shared" si="14"/>
        <v>2</v>
      </c>
      <c r="P241" s="64">
        <f t="shared" si="15"/>
        <v>0.14693499999999998</v>
      </c>
    </row>
    <row r="242" spans="1:16" x14ac:dyDescent="0.2">
      <c r="A242" s="6">
        <f>'Rates Data'!A242</f>
        <v>42066</v>
      </c>
      <c r="B242" s="5">
        <f>'Rates Data'!B242</f>
        <v>-6.0000000000000001E-3</v>
      </c>
      <c r="C242" s="5">
        <f>'Rates Data'!C242</f>
        <v>3.7999999999999999E-2</v>
      </c>
      <c r="D242" s="5">
        <f>'Rates Data'!D242</f>
        <v>0.109</v>
      </c>
      <c r="E242" s="5">
        <f>'Rates Data'!E242</f>
        <v>0.22800000000000001</v>
      </c>
      <c r="F242" s="5">
        <f>'Rates Data'!F242</f>
        <v>0.1013</v>
      </c>
      <c r="G242" s="5">
        <f>'Rates Data'!G242</f>
        <v>0.1409</v>
      </c>
      <c r="H242" s="5">
        <f>'Rates Data'!H242</f>
        <v>0.28370000000000001</v>
      </c>
      <c r="I242" s="5">
        <f>DAYS360(A242,Summary!$G$10)/Summary!$G$6</f>
        <v>3.1444444444444444</v>
      </c>
      <c r="J242" s="5">
        <f t="shared" si="12"/>
        <v>0.1409</v>
      </c>
      <c r="K242" s="5">
        <f t="shared" si="12"/>
        <v>0.28370000000000001</v>
      </c>
      <c r="L242" s="4">
        <v>3</v>
      </c>
      <c r="M242" s="4">
        <v>5</v>
      </c>
      <c r="N242" s="7">
        <f t="shared" si="13"/>
        <v>0.14280000000000001</v>
      </c>
      <c r="O242" s="4">
        <f t="shared" si="14"/>
        <v>2</v>
      </c>
      <c r="P242" s="64">
        <f t="shared" si="15"/>
        <v>0.15121333333333334</v>
      </c>
    </row>
    <row r="243" spans="1:16" x14ac:dyDescent="0.2">
      <c r="A243" s="6">
        <f>'Rates Data'!A243</f>
        <v>42067</v>
      </c>
      <c r="B243" s="5">
        <f>'Rates Data'!B243</f>
        <v>-6.0000000000000001E-3</v>
      </c>
      <c r="C243" s="5">
        <f>'Rates Data'!C243</f>
        <v>3.7999999999999999E-2</v>
      </c>
      <c r="D243" s="5">
        <f>'Rates Data'!D243</f>
        <v>0.11</v>
      </c>
      <c r="E243" s="5">
        <f>'Rates Data'!E243</f>
        <v>0.22700000000000001</v>
      </c>
      <c r="F243" s="5">
        <f>'Rates Data'!F243</f>
        <v>0.111</v>
      </c>
      <c r="G243" s="5">
        <f>'Rates Data'!G243</f>
        <v>0.15310000000000001</v>
      </c>
      <c r="H243" s="5">
        <f>'Rates Data'!H243</f>
        <v>0.29799999999999999</v>
      </c>
      <c r="I243" s="5">
        <f>DAYS360(A243,Summary!$G$10)/Summary!$G$6</f>
        <v>3.1416666666666666</v>
      </c>
      <c r="J243" s="5">
        <f t="shared" si="12"/>
        <v>0.15310000000000001</v>
      </c>
      <c r="K243" s="5">
        <f t="shared" si="12"/>
        <v>0.29799999999999999</v>
      </c>
      <c r="L243" s="4">
        <v>3</v>
      </c>
      <c r="M243" s="4">
        <v>5</v>
      </c>
      <c r="N243" s="7">
        <f t="shared" si="13"/>
        <v>0.14489999999999997</v>
      </c>
      <c r="O243" s="4">
        <f t="shared" si="14"/>
        <v>2</v>
      </c>
      <c r="P243" s="64">
        <f t="shared" si="15"/>
        <v>0.16336375</v>
      </c>
    </row>
    <row r="244" spans="1:16" x14ac:dyDescent="0.2">
      <c r="A244" s="6">
        <f>'Rates Data'!A244</f>
        <v>42068</v>
      </c>
      <c r="B244" s="5">
        <f>'Rates Data'!B244</f>
        <v>-7.0000000000000001E-3</v>
      </c>
      <c r="C244" s="5">
        <f>'Rates Data'!C244</f>
        <v>3.5999999999999997E-2</v>
      </c>
      <c r="D244" s="5">
        <f>'Rates Data'!D244</f>
        <v>0.108</v>
      </c>
      <c r="E244" s="5">
        <f>'Rates Data'!E244</f>
        <v>0.22600000000000001</v>
      </c>
      <c r="F244" s="5">
        <f>'Rates Data'!F244</f>
        <v>0.112</v>
      </c>
      <c r="G244" s="5">
        <f>'Rates Data'!G244</f>
        <v>0.155</v>
      </c>
      <c r="H244" s="5">
        <f>'Rates Data'!H244</f>
        <v>0.29499999999999998</v>
      </c>
      <c r="I244" s="5">
        <f>DAYS360(A244,Summary!$G$10)/Summary!$G$6</f>
        <v>3.1388888888888888</v>
      </c>
      <c r="J244" s="5">
        <f t="shared" si="12"/>
        <v>0.155</v>
      </c>
      <c r="K244" s="5">
        <f t="shared" si="12"/>
        <v>0.29499999999999998</v>
      </c>
      <c r="L244" s="4">
        <v>3</v>
      </c>
      <c r="M244" s="4">
        <v>5</v>
      </c>
      <c r="N244" s="7">
        <f t="shared" si="13"/>
        <v>0.13999999999999999</v>
      </c>
      <c r="O244" s="4">
        <f t="shared" si="14"/>
        <v>2</v>
      </c>
      <c r="P244" s="64">
        <f t="shared" si="15"/>
        <v>0.16472222222222221</v>
      </c>
    </row>
    <row r="245" spans="1:16" x14ac:dyDescent="0.2">
      <c r="A245" s="6">
        <f>'Rates Data'!A245</f>
        <v>42069</v>
      </c>
      <c r="B245" s="5">
        <f>'Rates Data'!B245</f>
        <v>-8.0000000000000002E-3</v>
      </c>
      <c r="C245" s="5">
        <f>'Rates Data'!C245</f>
        <v>3.5999999999999997E-2</v>
      </c>
      <c r="D245" s="5">
        <f>'Rates Data'!D245</f>
        <v>0.107</v>
      </c>
      <c r="E245" s="5">
        <f>'Rates Data'!E245</f>
        <v>0.22500000000000001</v>
      </c>
      <c r="F245" s="5">
        <f>'Rates Data'!F245</f>
        <v>0.112</v>
      </c>
      <c r="G245" s="5">
        <f>'Rates Data'!G245</f>
        <v>0.16400000000000001</v>
      </c>
      <c r="H245" s="5">
        <f>'Rates Data'!H245</f>
        <v>0.32540000000000002</v>
      </c>
      <c r="I245" s="5">
        <f>DAYS360(A245,Summary!$G$10)/Summary!$G$6</f>
        <v>3.1361111111111111</v>
      </c>
      <c r="J245" s="5">
        <f t="shared" si="12"/>
        <v>0.16400000000000001</v>
      </c>
      <c r="K245" s="5">
        <f t="shared" si="12"/>
        <v>0.32540000000000002</v>
      </c>
      <c r="L245" s="4">
        <v>3</v>
      </c>
      <c r="M245" s="4">
        <v>5</v>
      </c>
      <c r="N245" s="7">
        <f t="shared" si="13"/>
        <v>0.16140000000000002</v>
      </c>
      <c r="O245" s="4">
        <f t="shared" si="14"/>
        <v>2</v>
      </c>
      <c r="P245" s="64">
        <f t="shared" si="15"/>
        <v>0.17498416666666666</v>
      </c>
    </row>
    <row r="246" spans="1:16" x14ac:dyDescent="0.2">
      <c r="A246" s="6">
        <f>'Rates Data'!A246</f>
        <v>42072</v>
      </c>
      <c r="B246" s="5">
        <f>'Rates Data'!B246</f>
        <v>-8.0000000000000002E-3</v>
      </c>
      <c r="C246" s="5">
        <f>'Rates Data'!C246</f>
        <v>3.5000000000000003E-2</v>
      </c>
      <c r="D246" s="5">
        <f>'Rates Data'!D246</f>
        <v>0.105</v>
      </c>
      <c r="E246" s="5">
        <f>'Rates Data'!E246</f>
        <v>0.222</v>
      </c>
      <c r="F246" s="5">
        <f>'Rates Data'!F246</f>
        <v>0.1055</v>
      </c>
      <c r="G246" s="5">
        <f>'Rates Data'!G246</f>
        <v>0.15210000000000001</v>
      </c>
      <c r="H246" s="5">
        <f>'Rates Data'!H246</f>
        <v>0.29849999999999999</v>
      </c>
      <c r="I246" s="5">
        <f>DAYS360(A246,Summary!$G$10)/Summary!$G$6</f>
        <v>3.1277777777777778</v>
      </c>
      <c r="J246" s="5">
        <f t="shared" si="12"/>
        <v>0.15210000000000001</v>
      </c>
      <c r="K246" s="5">
        <f t="shared" si="12"/>
        <v>0.29849999999999999</v>
      </c>
      <c r="L246" s="4">
        <v>3</v>
      </c>
      <c r="M246" s="4">
        <v>5</v>
      </c>
      <c r="N246" s="7">
        <f t="shared" si="13"/>
        <v>0.14639999999999997</v>
      </c>
      <c r="O246" s="4">
        <f t="shared" si="14"/>
        <v>2</v>
      </c>
      <c r="P246" s="64">
        <f t="shared" si="15"/>
        <v>0.16145333333333334</v>
      </c>
    </row>
    <row r="247" spans="1:16" x14ac:dyDescent="0.2">
      <c r="A247" s="6">
        <f>'Rates Data'!A247</f>
        <v>42073</v>
      </c>
      <c r="B247" s="5">
        <f>'Rates Data'!B247</f>
        <v>-8.9999999999999993E-3</v>
      </c>
      <c r="C247" s="5">
        <f>'Rates Data'!C247</f>
        <v>3.2000000000000001E-2</v>
      </c>
      <c r="D247" s="5">
        <f>'Rates Data'!D247</f>
        <v>0.10199999999999999</v>
      </c>
      <c r="E247" s="5">
        <f>'Rates Data'!E247</f>
        <v>0.219</v>
      </c>
      <c r="F247" s="5">
        <f>'Rates Data'!F247</f>
        <v>9.1999999999999998E-2</v>
      </c>
      <c r="G247" s="5">
        <f>'Rates Data'!G247</f>
        <v>0.13150000000000001</v>
      </c>
      <c r="H247" s="5">
        <f>'Rates Data'!H247</f>
        <v>0.27</v>
      </c>
      <c r="I247" s="5">
        <f>DAYS360(A247,Summary!$G$10)/Summary!$G$6</f>
        <v>3.125</v>
      </c>
      <c r="J247" s="5">
        <f t="shared" si="12"/>
        <v>0.13150000000000001</v>
      </c>
      <c r="K247" s="5">
        <f t="shared" si="12"/>
        <v>0.27</v>
      </c>
      <c r="L247" s="4">
        <v>3</v>
      </c>
      <c r="M247" s="4">
        <v>5</v>
      </c>
      <c r="N247" s="7">
        <f t="shared" si="13"/>
        <v>0.13850000000000001</v>
      </c>
      <c r="O247" s="4">
        <f t="shared" si="14"/>
        <v>2</v>
      </c>
      <c r="P247" s="64">
        <f t="shared" si="15"/>
        <v>0.14015625000000001</v>
      </c>
    </row>
    <row r="248" spans="1:16" x14ac:dyDescent="0.2">
      <c r="A248" s="6">
        <f>'Rates Data'!A248</f>
        <v>42074</v>
      </c>
      <c r="B248" s="5">
        <f>'Rates Data'!B248</f>
        <v>-1.0999999999999999E-2</v>
      </c>
      <c r="C248" s="5">
        <f>'Rates Data'!C248</f>
        <v>2.9000000000000001E-2</v>
      </c>
      <c r="D248" s="5">
        <f>'Rates Data'!D248</f>
        <v>9.9000000000000005E-2</v>
      </c>
      <c r="E248" s="5">
        <f>'Rates Data'!E248</f>
        <v>0.217</v>
      </c>
      <c r="F248" s="5">
        <f>'Rates Data'!F248</f>
        <v>8.4000000000000005E-2</v>
      </c>
      <c r="G248" s="5">
        <f>'Rates Data'!G248</f>
        <v>0.121</v>
      </c>
      <c r="H248" s="5">
        <f>'Rates Data'!H248</f>
        <v>0.25</v>
      </c>
      <c r="I248" s="5">
        <f>DAYS360(A248,Summary!$G$10)/Summary!$G$6</f>
        <v>3.1222222222222222</v>
      </c>
      <c r="J248" s="5">
        <f t="shared" si="12"/>
        <v>0.121</v>
      </c>
      <c r="K248" s="5">
        <f t="shared" si="12"/>
        <v>0.25</v>
      </c>
      <c r="L248" s="4">
        <v>3</v>
      </c>
      <c r="M248" s="4">
        <v>5</v>
      </c>
      <c r="N248" s="7">
        <f t="shared" si="13"/>
        <v>0.129</v>
      </c>
      <c r="O248" s="4">
        <f t="shared" si="14"/>
        <v>2</v>
      </c>
      <c r="P248" s="64">
        <f t="shared" si="15"/>
        <v>0.12888333333333332</v>
      </c>
    </row>
    <row r="249" spans="1:16" x14ac:dyDescent="0.2">
      <c r="A249" s="6">
        <f>'Rates Data'!A249</f>
        <v>42075</v>
      </c>
      <c r="B249" s="5">
        <f>'Rates Data'!B249</f>
        <v>-8.9999999999999993E-3</v>
      </c>
      <c r="C249" s="5">
        <f>'Rates Data'!C249</f>
        <v>2.7E-2</v>
      </c>
      <c r="D249" s="5">
        <f>'Rates Data'!D249</f>
        <v>9.8000000000000004E-2</v>
      </c>
      <c r="E249" s="5">
        <f>'Rates Data'!E249</f>
        <v>0.215</v>
      </c>
      <c r="F249" s="5">
        <f>'Rates Data'!F249</f>
        <v>9.1999999999999998E-2</v>
      </c>
      <c r="G249" s="5">
        <f>'Rates Data'!G249</f>
        <v>0.1371</v>
      </c>
      <c r="H249" s="5">
        <f>'Rates Data'!H249</f>
        <v>0.28000000000000003</v>
      </c>
      <c r="I249" s="5">
        <f>DAYS360(A249,Summary!$G$10)/Summary!$G$6</f>
        <v>3.1194444444444445</v>
      </c>
      <c r="J249" s="5">
        <f t="shared" si="12"/>
        <v>0.1371</v>
      </c>
      <c r="K249" s="5">
        <f t="shared" si="12"/>
        <v>0.28000000000000003</v>
      </c>
      <c r="L249" s="4">
        <v>3</v>
      </c>
      <c r="M249" s="4">
        <v>5</v>
      </c>
      <c r="N249" s="7">
        <f t="shared" si="13"/>
        <v>0.14290000000000003</v>
      </c>
      <c r="O249" s="4">
        <f t="shared" si="14"/>
        <v>2</v>
      </c>
      <c r="P249" s="64">
        <f t="shared" si="15"/>
        <v>0.14563430555555557</v>
      </c>
    </row>
    <row r="250" spans="1:16" x14ac:dyDescent="0.2">
      <c r="A250" s="6">
        <f>'Rates Data'!A250</f>
        <v>42076</v>
      </c>
      <c r="B250" s="5">
        <f>'Rates Data'!B250</f>
        <v>-0.01</v>
      </c>
      <c r="C250" s="5">
        <f>'Rates Data'!C250</f>
        <v>2.5000000000000001E-2</v>
      </c>
      <c r="D250" s="5">
        <f>'Rates Data'!D250</f>
        <v>9.6000000000000002E-2</v>
      </c>
      <c r="E250" s="5">
        <f>'Rates Data'!E250</f>
        <v>0.214</v>
      </c>
      <c r="F250" s="5">
        <f>'Rates Data'!F250</f>
        <v>0.09</v>
      </c>
      <c r="G250" s="5">
        <f>'Rates Data'!G250</f>
        <v>0.13300000000000001</v>
      </c>
      <c r="H250" s="5">
        <f>'Rates Data'!H250</f>
        <v>0.27350000000000002</v>
      </c>
      <c r="I250" s="5">
        <f>DAYS360(A250,Summary!$G$10)/Summary!$G$6</f>
        <v>3.1166666666666667</v>
      </c>
      <c r="J250" s="5">
        <f t="shared" si="12"/>
        <v>0.13300000000000001</v>
      </c>
      <c r="K250" s="5">
        <f t="shared" si="12"/>
        <v>0.27350000000000002</v>
      </c>
      <c r="L250" s="4">
        <v>3</v>
      </c>
      <c r="M250" s="4">
        <v>5</v>
      </c>
      <c r="N250" s="7">
        <f t="shared" si="13"/>
        <v>0.14050000000000001</v>
      </c>
      <c r="O250" s="4">
        <f t="shared" si="14"/>
        <v>2</v>
      </c>
      <c r="P250" s="64">
        <f t="shared" si="15"/>
        <v>0.14119583333333335</v>
      </c>
    </row>
    <row r="251" spans="1:16" x14ac:dyDescent="0.2">
      <c r="A251" s="6">
        <f>'Rates Data'!A251</f>
        <v>42079</v>
      </c>
      <c r="B251" s="5">
        <f>'Rates Data'!B251</f>
        <v>-1.0999999999999999E-2</v>
      </c>
      <c r="C251" s="5">
        <f>'Rates Data'!C251</f>
        <v>2.5000000000000001E-2</v>
      </c>
      <c r="D251" s="5">
        <f>'Rates Data'!D251</f>
        <v>9.6000000000000002E-2</v>
      </c>
      <c r="E251" s="5">
        <f>'Rates Data'!E251</f>
        <v>0.21199999999999999</v>
      </c>
      <c r="F251" s="5">
        <f>'Rates Data'!F251</f>
        <v>9.0700000000000003E-2</v>
      </c>
      <c r="G251" s="5">
        <f>'Rates Data'!G251</f>
        <v>0.13900000000000001</v>
      </c>
      <c r="H251" s="5">
        <f>'Rates Data'!H251</f>
        <v>0.28349999999999997</v>
      </c>
      <c r="I251" s="5">
        <f>DAYS360(A251,Summary!$G$10)/Summary!$G$6</f>
        <v>3.1083333333333334</v>
      </c>
      <c r="J251" s="5">
        <f t="shared" si="12"/>
        <v>0.13900000000000001</v>
      </c>
      <c r="K251" s="5">
        <f t="shared" si="12"/>
        <v>0.28349999999999997</v>
      </c>
      <c r="L251" s="4">
        <v>3</v>
      </c>
      <c r="M251" s="4">
        <v>5</v>
      </c>
      <c r="N251" s="7">
        <f t="shared" si="13"/>
        <v>0.14449999999999996</v>
      </c>
      <c r="O251" s="4">
        <f t="shared" si="14"/>
        <v>2</v>
      </c>
      <c r="P251" s="64">
        <f t="shared" si="15"/>
        <v>0.14682708333333336</v>
      </c>
    </row>
    <row r="252" spans="1:16" x14ac:dyDescent="0.2">
      <c r="A252" s="6">
        <f>'Rates Data'!A252</f>
        <v>42080</v>
      </c>
      <c r="B252" s="5">
        <f>'Rates Data'!B252</f>
        <v>-1.2E-2</v>
      </c>
      <c r="C252" s="5">
        <f>'Rates Data'!C252</f>
        <v>2.5000000000000001E-2</v>
      </c>
      <c r="D252" s="5">
        <f>'Rates Data'!D252</f>
        <v>9.5000000000000001E-2</v>
      </c>
      <c r="E252" s="5">
        <f>'Rates Data'!E252</f>
        <v>0.20899999999999999</v>
      </c>
      <c r="F252" s="5">
        <f>'Rates Data'!F252</f>
        <v>0.10100000000000001</v>
      </c>
      <c r="G252" s="5">
        <f>'Rates Data'!G252</f>
        <v>0.14599999999999999</v>
      </c>
      <c r="H252" s="5">
        <f>'Rates Data'!H252</f>
        <v>0.28439999999999999</v>
      </c>
      <c r="I252" s="5">
        <f>DAYS360(A252,Summary!$G$10)/Summary!$G$6</f>
        <v>3.1055555555555556</v>
      </c>
      <c r="J252" s="5">
        <f t="shared" si="12"/>
        <v>0.14599999999999999</v>
      </c>
      <c r="K252" s="5">
        <f t="shared" si="12"/>
        <v>0.28439999999999999</v>
      </c>
      <c r="L252" s="4">
        <v>3</v>
      </c>
      <c r="M252" s="4">
        <v>5</v>
      </c>
      <c r="N252" s="7">
        <f t="shared" si="13"/>
        <v>0.1384</v>
      </c>
      <c r="O252" s="4">
        <f t="shared" si="14"/>
        <v>2</v>
      </c>
      <c r="P252" s="64">
        <f t="shared" si="15"/>
        <v>0.15330444444444444</v>
      </c>
    </row>
    <row r="253" spans="1:16" x14ac:dyDescent="0.2">
      <c r="A253" s="6">
        <f>'Rates Data'!A253</f>
        <v>42081</v>
      </c>
      <c r="B253" s="5">
        <f>'Rates Data'!B253</f>
        <v>-1.0999999999999999E-2</v>
      </c>
      <c r="C253" s="5">
        <f>'Rates Data'!C253</f>
        <v>2.5000000000000001E-2</v>
      </c>
      <c r="D253" s="5">
        <f>'Rates Data'!D253</f>
        <v>9.6000000000000002E-2</v>
      </c>
      <c r="E253" s="5">
        <f>'Rates Data'!E253</f>
        <v>0.21199999999999999</v>
      </c>
      <c r="F253" s="5">
        <f>'Rates Data'!F253</f>
        <v>8.9499999999999996E-2</v>
      </c>
      <c r="G253" s="5">
        <f>'Rates Data'!G253</f>
        <v>0.1235</v>
      </c>
      <c r="H253" s="5">
        <f>'Rates Data'!H253</f>
        <v>0.24349999999999999</v>
      </c>
      <c r="I253" s="5">
        <f>DAYS360(A253,Summary!$G$10)/Summary!$G$6</f>
        <v>3.1027777777777779</v>
      </c>
      <c r="J253" s="5">
        <f t="shared" si="12"/>
        <v>0.1235</v>
      </c>
      <c r="K253" s="5">
        <f t="shared" si="12"/>
        <v>0.24349999999999999</v>
      </c>
      <c r="L253" s="4">
        <v>3</v>
      </c>
      <c r="M253" s="4">
        <v>5</v>
      </c>
      <c r="N253" s="7">
        <f t="shared" si="13"/>
        <v>0.12</v>
      </c>
      <c r="O253" s="4">
        <f t="shared" si="14"/>
        <v>2</v>
      </c>
      <c r="P253" s="64">
        <f t="shared" si="15"/>
        <v>0.12966666666666668</v>
      </c>
    </row>
    <row r="254" spans="1:16" x14ac:dyDescent="0.2">
      <c r="A254" s="6">
        <f>'Rates Data'!A254</f>
        <v>42082</v>
      </c>
      <c r="B254" s="5">
        <f>'Rates Data'!B254</f>
        <v>-1.0999999999999999E-2</v>
      </c>
      <c r="C254" s="5">
        <f>'Rates Data'!C254</f>
        <v>2.4E-2</v>
      </c>
      <c r="D254" s="5">
        <f>'Rates Data'!D254</f>
        <v>9.4E-2</v>
      </c>
      <c r="E254" s="5">
        <f>'Rates Data'!E254</f>
        <v>0.20899999999999999</v>
      </c>
      <c r="F254" s="5">
        <f>'Rates Data'!F254</f>
        <v>9.4E-2</v>
      </c>
      <c r="G254" s="5">
        <f>'Rates Data'!G254</f>
        <v>0.1308</v>
      </c>
      <c r="H254" s="5">
        <f>'Rates Data'!H254</f>
        <v>0.2495</v>
      </c>
      <c r="I254" s="5">
        <f>DAYS360(A254,Summary!$G$10)/Summary!$G$6</f>
        <v>3.1</v>
      </c>
      <c r="J254" s="5">
        <f t="shared" si="12"/>
        <v>0.1308</v>
      </c>
      <c r="K254" s="5">
        <f t="shared" si="12"/>
        <v>0.2495</v>
      </c>
      <c r="L254" s="4">
        <v>3</v>
      </c>
      <c r="M254" s="4">
        <v>5</v>
      </c>
      <c r="N254" s="7">
        <f t="shared" si="13"/>
        <v>0.1187</v>
      </c>
      <c r="O254" s="4">
        <f t="shared" si="14"/>
        <v>2</v>
      </c>
      <c r="P254" s="64">
        <f t="shared" si="15"/>
        <v>0.136735</v>
      </c>
    </row>
    <row r="255" spans="1:16" x14ac:dyDescent="0.2">
      <c r="A255" s="6">
        <f>'Rates Data'!A255</f>
        <v>42083</v>
      </c>
      <c r="B255" s="5">
        <f>'Rates Data'!B255</f>
        <v>-1.4E-2</v>
      </c>
      <c r="C255" s="5">
        <f>'Rates Data'!C255</f>
        <v>2.1000000000000001E-2</v>
      </c>
      <c r="D255" s="5">
        <f>'Rates Data'!D255</f>
        <v>8.8999999999999996E-2</v>
      </c>
      <c r="E255" s="5">
        <f>'Rates Data'!E255</f>
        <v>0.20499999999999999</v>
      </c>
      <c r="F255" s="5">
        <f>'Rates Data'!F255</f>
        <v>8.9700000000000002E-2</v>
      </c>
      <c r="G255" s="5">
        <f>'Rates Data'!G255</f>
        <v>0.128</v>
      </c>
      <c r="H255" s="5">
        <f>'Rates Data'!H255</f>
        <v>0.25</v>
      </c>
      <c r="I255" s="5">
        <f>DAYS360(A255,Summary!$G$10)/Summary!$G$6</f>
        <v>3.0972222222222223</v>
      </c>
      <c r="J255" s="5">
        <f t="shared" si="12"/>
        <v>0.128</v>
      </c>
      <c r="K255" s="5">
        <f t="shared" si="12"/>
        <v>0.25</v>
      </c>
      <c r="L255" s="4">
        <v>3</v>
      </c>
      <c r="M255" s="4">
        <v>5</v>
      </c>
      <c r="N255" s="7">
        <f t="shared" si="13"/>
        <v>0.122</v>
      </c>
      <c r="O255" s="4">
        <f t="shared" si="14"/>
        <v>2</v>
      </c>
      <c r="P255" s="64">
        <f t="shared" si="15"/>
        <v>0.13393055555555555</v>
      </c>
    </row>
    <row r="256" spans="1:16" x14ac:dyDescent="0.2">
      <c r="A256" s="6">
        <f>'Rates Data'!A256</f>
        <v>42086</v>
      </c>
      <c r="B256" s="5">
        <f>'Rates Data'!B256</f>
        <v>-1.2E-2</v>
      </c>
      <c r="C256" s="5">
        <f>'Rates Data'!C256</f>
        <v>2.1999999999999999E-2</v>
      </c>
      <c r="D256" s="5">
        <f>'Rates Data'!D256</f>
        <v>8.8999999999999996E-2</v>
      </c>
      <c r="E256" s="5">
        <f>'Rates Data'!E256</f>
        <v>0.20300000000000001</v>
      </c>
      <c r="F256" s="5">
        <f>'Rates Data'!F256</f>
        <v>9.8000000000000004E-2</v>
      </c>
      <c r="G256" s="5">
        <f>'Rates Data'!G256</f>
        <v>0.14050000000000001</v>
      </c>
      <c r="H256" s="5">
        <f>'Rates Data'!H256</f>
        <v>0.28110000000000002</v>
      </c>
      <c r="I256" s="5">
        <f>DAYS360(A256,Summary!$G$10)/Summary!$G$6</f>
        <v>3.088888888888889</v>
      </c>
      <c r="J256" s="5">
        <f t="shared" si="12"/>
        <v>0.14050000000000001</v>
      </c>
      <c r="K256" s="5">
        <f t="shared" si="12"/>
        <v>0.28110000000000002</v>
      </c>
      <c r="L256" s="4">
        <v>3</v>
      </c>
      <c r="M256" s="4">
        <v>5</v>
      </c>
      <c r="N256" s="7">
        <f t="shared" si="13"/>
        <v>0.1406</v>
      </c>
      <c r="O256" s="4">
        <f t="shared" si="14"/>
        <v>2</v>
      </c>
      <c r="P256" s="64">
        <f t="shared" si="15"/>
        <v>0.1467488888888889</v>
      </c>
    </row>
    <row r="257" spans="1:16" x14ac:dyDescent="0.2">
      <c r="A257" s="6">
        <f>'Rates Data'!A257</f>
        <v>42087</v>
      </c>
      <c r="B257" s="5">
        <f>'Rates Data'!B257</f>
        <v>-1.2E-2</v>
      </c>
      <c r="C257" s="5">
        <f>'Rates Data'!C257</f>
        <v>2.1000000000000001E-2</v>
      </c>
      <c r="D257" s="5">
        <f>'Rates Data'!D257</f>
        <v>8.8999999999999996E-2</v>
      </c>
      <c r="E257" s="5">
        <f>'Rates Data'!E257</f>
        <v>0.20200000000000001</v>
      </c>
      <c r="F257" s="5">
        <f>'Rates Data'!F257</f>
        <v>9.9500000000000005E-2</v>
      </c>
      <c r="G257" s="5">
        <f>'Rates Data'!G257</f>
        <v>0.14580000000000001</v>
      </c>
      <c r="H257" s="5">
        <f>'Rates Data'!H257</f>
        <v>0.27839999999999998</v>
      </c>
      <c r="I257" s="5">
        <f>DAYS360(A257,Summary!$G$10)/Summary!$G$6</f>
        <v>3.0861111111111112</v>
      </c>
      <c r="J257" s="5">
        <f t="shared" si="12"/>
        <v>0.14580000000000001</v>
      </c>
      <c r="K257" s="5">
        <f t="shared" si="12"/>
        <v>0.27839999999999998</v>
      </c>
      <c r="L257" s="4">
        <v>3</v>
      </c>
      <c r="M257" s="4">
        <v>5</v>
      </c>
      <c r="N257" s="7">
        <f t="shared" si="13"/>
        <v>0.13259999999999997</v>
      </c>
      <c r="O257" s="4">
        <f t="shared" si="14"/>
        <v>2</v>
      </c>
      <c r="P257" s="64">
        <f t="shared" si="15"/>
        <v>0.15150916666666669</v>
      </c>
    </row>
    <row r="258" spans="1:16" x14ac:dyDescent="0.2">
      <c r="A258" s="6">
        <f>'Rates Data'!A258</f>
        <v>42088</v>
      </c>
      <c r="B258" s="5">
        <f>'Rates Data'!B258</f>
        <v>-1.2E-2</v>
      </c>
      <c r="C258" s="5">
        <f>'Rates Data'!C258</f>
        <v>2.1000000000000001E-2</v>
      </c>
      <c r="D258" s="5">
        <f>'Rates Data'!D258</f>
        <v>8.7999999999999995E-2</v>
      </c>
      <c r="E258" s="5">
        <f>'Rates Data'!E258</f>
        <v>0.20100000000000001</v>
      </c>
      <c r="F258" s="5">
        <f>'Rates Data'!F258</f>
        <v>9.0499999999999997E-2</v>
      </c>
      <c r="G258" s="5">
        <f>'Rates Data'!G258</f>
        <v>0.13100000000000001</v>
      </c>
      <c r="H258" s="5">
        <f>'Rates Data'!H258</f>
        <v>0.26950000000000002</v>
      </c>
      <c r="I258" s="5">
        <f>DAYS360(A258,Summary!$G$10)/Summary!$G$6</f>
        <v>3.0833333333333335</v>
      </c>
      <c r="J258" s="5">
        <f t="shared" si="12"/>
        <v>0.13100000000000001</v>
      </c>
      <c r="K258" s="5">
        <f t="shared" si="12"/>
        <v>0.26950000000000002</v>
      </c>
      <c r="L258" s="4">
        <v>3</v>
      </c>
      <c r="M258" s="4">
        <v>5</v>
      </c>
      <c r="N258" s="7">
        <f t="shared" si="13"/>
        <v>0.13850000000000001</v>
      </c>
      <c r="O258" s="4">
        <f t="shared" si="14"/>
        <v>2</v>
      </c>
      <c r="P258" s="64">
        <f t="shared" si="15"/>
        <v>0.13677083333333334</v>
      </c>
    </row>
    <row r="259" spans="1:16" x14ac:dyDescent="0.2">
      <c r="A259" s="6">
        <f>'Rates Data'!A259</f>
        <v>42089</v>
      </c>
      <c r="B259" s="5">
        <f>'Rates Data'!B259</f>
        <v>-1.2E-2</v>
      </c>
      <c r="C259" s="5">
        <f>'Rates Data'!C259</f>
        <v>2.1000000000000001E-2</v>
      </c>
      <c r="D259" s="5">
        <f>'Rates Data'!D259</f>
        <v>8.8999999999999996E-2</v>
      </c>
      <c r="E259" s="5">
        <f>'Rates Data'!E259</f>
        <v>0.20100000000000001</v>
      </c>
      <c r="F259" s="5">
        <f>'Rates Data'!F259</f>
        <v>8.8999999999999996E-2</v>
      </c>
      <c r="G259" s="5">
        <f>'Rates Data'!G259</f>
        <v>0.1285</v>
      </c>
      <c r="H259" s="5">
        <f>'Rates Data'!H259</f>
        <v>0.2555</v>
      </c>
      <c r="I259" s="5">
        <f>DAYS360(A259,Summary!$G$10)/Summary!$G$6</f>
        <v>3.0805555555555557</v>
      </c>
      <c r="J259" s="5">
        <f t="shared" ref="J259:K280" si="16">G259</f>
        <v>0.1285</v>
      </c>
      <c r="K259" s="5">
        <f t="shared" si="16"/>
        <v>0.2555</v>
      </c>
      <c r="L259" s="4">
        <v>3</v>
      </c>
      <c r="M259" s="4">
        <v>5</v>
      </c>
      <c r="N259" s="7">
        <f t="shared" ref="N259:N322" si="17">K259-J259</f>
        <v>0.127</v>
      </c>
      <c r="O259" s="4">
        <f t="shared" ref="O259:O322" si="18">M259-L259</f>
        <v>2</v>
      </c>
      <c r="P259" s="64">
        <f t="shared" ref="P259:P322" si="19">J259+N259/O259*(I259-L259)</f>
        <v>0.13361527777777779</v>
      </c>
    </row>
    <row r="260" spans="1:16" x14ac:dyDescent="0.2">
      <c r="A260" s="6">
        <f>'Rates Data'!A260</f>
        <v>42090</v>
      </c>
      <c r="B260" s="5">
        <f>'Rates Data'!B260</f>
        <v>-1.2E-2</v>
      </c>
      <c r="C260" s="5">
        <f>'Rates Data'!C260</f>
        <v>2.1000000000000001E-2</v>
      </c>
      <c r="D260" s="5">
        <f>'Rates Data'!D260</f>
        <v>8.7999999999999995E-2</v>
      </c>
      <c r="E260" s="5">
        <f>'Rates Data'!E260</f>
        <v>0.19900000000000001</v>
      </c>
      <c r="F260" s="5">
        <f>'Rates Data'!F260</f>
        <v>9.2999999999999999E-2</v>
      </c>
      <c r="G260" s="5">
        <f>'Rates Data'!G260</f>
        <v>0.1308</v>
      </c>
      <c r="H260" s="5">
        <f>'Rates Data'!H260</f>
        <v>0.26129999999999998</v>
      </c>
      <c r="I260" s="5">
        <f>DAYS360(A260,Summary!$G$10)/Summary!$G$6</f>
        <v>3.0777777777777779</v>
      </c>
      <c r="J260" s="5">
        <f t="shared" si="16"/>
        <v>0.1308</v>
      </c>
      <c r="K260" s="5">
        <f t="shared" si="16"/>
        <v>0.26129999999999998</v>
      </c>
      <c r="L260" s="4">
        <v>3</v>
      </c>
      <c r="M260" s="4">
        <v>5</v>
      </c>
      <c r="N260" s="7">
        <f t="shared" si="17"/>
        <v>0.13049999999999998</v>
      </c>
      <c r="O260" s="4">
        <f t="shared" si="18"/>
        <v>2</v>
      </c>
      <c r="P260" s="64">
        <f t="shared" si="19"/>
        <v>0.13587500000000002</v>
      </c>
    </row>
    <row r="261" spans="1:16" x14ac:dyDescent="0.2">
      <c r="A261" s="6">
        <f>'Rates Data'!A261</f>
        <v>42093</v>
      </c>
      <c r="B261" s="5">
        <f>'Rates Data'!B261</f>
        <v>-1.4E-2</v>
      </c>
      <c r="C261" s="5">
        <f>'Rates Data'!C261</f>
        <v>1.7999999999999999E-2</v>
      </c>
      <c r="D261" s="5">
        <f>'Rates Data'!D261</f>
        <v>8.6999999999999994E-2</v>
      </c>
      <c r="E261" s="5">
        <f>'Rates Data'!E261</f>
        <v>0.19800000000000001</v>
      </c>
      <c r="F261" s="5">
        <f>'Rates Data'!F261</f>
        <v>8.8499999999999995E-2</v>
      </c>
      <c r="G261" s="5">
        <f>'Rates Data'!G261</f>
        <v>0.13089999999999999</v>
      </c>
      <c r="H261" s="5">
        <f>'Rates Data'!H261</f>
        <v>0.26800000000000002</v>
      </c>
      <c r="I261" s="5">
        <f>DAYS360(A261,Summary!$G$10)/Summary!$G$6</f>
        <v>3.0694444444444446</v>
      </c>
      <c r="J261" s="5">
        <f t="shared" si="16"/>
        <v>0.13089999999999999</v>
      </c>
      <c r="K261" s="5">
        <f t="shared" si="16"/>
        <v>0.26800000000000002</v>
      </c>
      <c r="L261" s="4">
        <v>3</v>
      </c>
      <c r="M261" s="4">
        <v>5</v>
      </c>
      <c r="N261" s="7">
        <f t="shared" si="17"/>
        <v>0.13710000000000003</v>
      </c>
      <c r="O261" s="4">
        <f t="shared" si="18"/>
        <v>2</v>
      </c>
      <c r="P261" s="64">
        <f t="shared" si="19"/>
        <v>0.13566041666666667</v>
      </c>
    </row>
    <row r="262" spans="1:16" x14ac:dyDescent="0.2">
      <c r="A262" s="6">
        <f>'Rates Data'!A262</f>
        <v>42094</v>
      </c>
      <c r="B262" s="5">
        <f>'Rates Data'!B262</f>
        <v>-1.4999999999999999E-2</v>
      </c>
      <c r="C262" s="5">
        <f>'Rates Data'!C262</f>
        <v>1.9E-2</v>
      </c>
      <c r="D262" s="5">
        <f>'Rates Data'!D262</f>
        <v>8.6999999999999994E-2</v>
      </c>
      <c r="E262" s="5">
        <f>'Rates Data'!E262</f>
        <v>0.19800000000000001</v>
      </c>
      <c r="F262" s="5">
        <f>'Rates Data'!F262</f>
        <v>8.2699999999999996E-2</v>
      </c>
      <c r="G262" s="5">
        <f>'Rates Data'!G262</f>
        <v>0.121</v>
      </c>
      <c r="H262" s="5">
        <f>'Rates Data'!H262</f>
        <v>0.2445</v>
      </c>
      <c r="I262" s="5">
        <f>DAYS360(A262,Summary!$G$10)/Summary!$G$6</f>
        <v>3.0694444444444446</v>
      </c>
      <c r="J262" s="5">
        <f t="shared" si="16"/>
        <v>0.121</v>
      </c>
      <c r="K262" s="5">
        <f t="shared" si="16"/>
        <v>0.2445</v>
      </c>
      <c r="L262" s="4">
        <v>3</v>
      </c>
      <c r="M262" s="4">
        <v>5</v>
      </c>
      <c r="N262" s="7">
        <f t="shared" si="17"/>
        <v>0.1235</v>
      </c>
      <c r="O262" s="4">
        <f t="shared" si="18"/>
        <v>2</v>
      </c>
      <c r="P262" s="64">
        <f t="shared" si="19"/>
        <v>0.12528819444444445</v>
      </c>
    </row>
    <row r="263" spans="1:16" x14ac:dyDescent="0.2">
      <c r="A263" s="6">
        <f>'Rates Data'!A263</f>
        <v>42095</v>
      </c>
      <c r="B263" s="5">
        <f>'Rates Data'!B263</f>
        <v>-1.7000000000000001E-2</v>
      </c>
      <c r="C263" s="5">
        <f>'Rates Data'!C263</f>
        <v>1.7999999999999999E-2</v>
      </c>
      <c r="D263" s="5">
        <f>'Rates Data'!D263</f>
        <v>8.7999999999999995E-2</v>
      </c>
      <c r="E263" s="5">
        <f>'Rates Data'!E263</f>
        <v>0.19600000000000001</v>
      </c>
      <c r="F263" s="5">
        <f>'Rates Data'!F263</f>
        <v>8.5199999999999998E-2</v>
      </c>
      <c r="G263" s="5">
        <f>'Rates Data'!G263</f>
        <v>0.1235</v>
      </c>
      <c r="H263" s="5">
        <f>'Rates Data'!H263</f>
        <v>0.25</v>
      </c>
      <c r="I263" s="5">
        <f>DAYS360(A263,Summary!$G$10)/Summary!$G$6</f>
        <v>3.0666666666666669</v>
      </c>
      <c r="J263" s="5">
        <f t="shared" si="16"/>
        <v>0.1235</v>
      </c>
      <c r="K263" s="5">
        <f t="shared" si="16"/>
        <v>0.25</v>
      </c>
      <c r="L263" s="4">
        <v>3</v>
      </c>
      <c r="M263" s="4">
        <v>5</v>
      </c>
      <c r="N263" s="7">
        <f t="shared" si="17"/>
        <v>0.1265</v>
      </c>
      <c r="O263" s="4">
        <f t="shared" si="18"/>
        <v>2</v>
      </c>
      <c r="P263" s="64">
        <f t="shared" si="19"/>
        <v>0.12771666666666667</v>
      </c>
    </row>
    <row r="264" spans="1:16" x14ac:dyDescent="0.2">
      <c r="A264" s="6">
        <f>'Rates Data'!A264</f>
        <v>42096</v>
      </c>
      <c r="B264" s="5">
        <f>'Rates Data'!B264</f>
        <v>-1.9E-2</v>
      </c>
      <c r="C264" s="5">
        <f>'Rates Data'!C264</f>
        <v>1.7999999999999999E-2</v>
      </c>
      <c r="D264" s="5">
        <f>'Rates Data'!D264</f>
        <v>8.5999999999999993E-2</v>
      </c>
      <c r="E264" s="5">
        <f>'Rates Data'!E264</f>
        <v>0.19500000000000001</v>
      </c>
      <c r="F264" s="5">
        <f>'Rates Data'!F264</f>
        <v>9.1300000000000006E-2</v>
      </c>
      <c r="G264" s="5">
        <f>'Rates Data'!G264</f>
        <v>0.1305</v>
      </c>
      <c r="H264" s="5">
        <f>'Rates Data'!H264</f>
        <v>0.26400000000000001</v>
      </c>
      <c r="I264" s="5">
        <f>DAYS360(A264,Summary!$G$10)/Summary!$G$6</f>
        <v>3.0638888888888891</v>
      </c>
      <c r="J264" s="5">
        <f t="shared" si="16"/>
        <v>0.1305</v>
      </c>
      <c r="K264" s="5">
        <f t="shared" si="16"/>
        <v>0.26400000000000001</v>
      </c>
      <c r="L264" s="4">
        <v>3</v>
      </c>
      <c r="M264" s="4">
        <v>5</v>
      </c>
      <c r="N264" s="7">
        <f t="shared" si="17"/>
        <v>0.13350000000000001</v>
      </c>
      <c r="O264" s="4">
        <f t="shared" si="18"/>
        <v>2</v>
      </c>
      <c r="P264" s="64">
        <f t="shared" si="19"/>
        <v>0.13476458333333335</v>
      </c>
    </row>
    <row r="265" spans="1:16" x14ac:dyDescent="0.2">
      <c r="A265" s="6">
        <f>'Rates Data'!A265</f>
        <v>42097</v>
      </c>
      <c r="B265" s="5">
        <f>'Rates Data'!B265</f>
        <v>0</v>
      </c>
      <c r="C265" s="5">
        <f>'Rates Data'!C265</f>
        <v>0</v>
      </c>
      <c r="D265" s="5">
        <f>'Rates Data'!D265</f>
        <v>0</v>
      </c>
      <c r="E265" s="5">
        <f>'Rates Data'!E265</f>
        <v>0</v>
      </c>
      <c r="F265" s="5">
        <f>'Rates Data'!F265</f>
        <v>0.09</v>
      </c>
      <c r="G265" s="5">
        <f>'Rates Data'!G265</f>
        <v>0.129</v>
      </c>
      <c r="H265" s="5">
        <f>'Rates Data'!H265</f>
        <v>0.26450000000000001</v>
      </c>
      <c r="I265" s="5">
        <f>DAYS360(A265,Summary!$G$10)/Summary!$G$6</f>
        <v>3.0611111111111109</v>
      </c>
      <c r="J265" s="5">
        <f t="shared" si="16"/>
        <v>0.129</v>
      </c>
      <c r="K265" s="5">
        <f t="shared" si="16"/>
        <v>0.26450000000000001</v>
      </c>
      <c r="L265" s="4">
        <v>3</v>
      </c>
      <c r="M265" s="4">
        <v>5</v>
      </c>
      <c r="N265" s="7">
        <f t="shared" si="17"/>
        <v>0.13550000000000001</v>
      </c>
      <c r="O265" s="4">
        <f t="shared" si="18"/>
        <v>2</v>
      </c>
      <c r="P265" s="64">
        <f t="shared" si="19"/>
        <v>0.13314027777777776</v>
      </c>
    </row>
    <row r="266" spans="1:16" x14ac:dyDescent="0.2">
      <c r="A266" s="6">
        <f>'Rates Data'!A266</f>
        <v>42100</v>
      </c>
      <c r="B266" s="5">
        <f>'Rates Data'!B266</f>
        <v>0</v>
      </c>
      <c r="C266" s="5">
        <f>'Rates Data'!C266</f>
        <v>0</v>
      </c>
      <c r="D266" s="5">
        <f>'Rates Data'!D266</f>
        <v>0</v>
      </c>
      <c r="E266" s="5">
        <f>'Rates Data'!E266</f>
        <v>0</v>
      </c>
      <c r="F266" s="5">
        <f>'Rates Data'!F266</f>
        <v>8.7999999999999995E-2</v>
      </c>
      <c r="G266" s="5">
        <f>'Rates Data'!G266</f>
        <v>0.13</v>
      </c>
      <c r="H266" s="5">
        <f>'Rates Data'!H266</f>
        <v>0.26450000000000001</v>
      </c>
      <c r="I266" s="5">
        <f>DAYS360(A266,Summary!$G$10)/Summary!$G$6</f>
        <v>3.0527777777777776</v>
      </c>
      <c r="J266" s="5">
        <f t="shared" si="16"/>
        <v>0.13</v>
      </c>
      <c r="K266" s="5">
        <f t="shared" si="16"/>
        <v>0.26450000000000001</v>
      </c>
      <c r="L266" s="4">
        <v>3</v>
      </c>
      <c r="M266" s="4">
        <v>5</v>
      </c>
      <c r="N266" s="7">
        <f t="shared" si="17"/>
        <v>0.13450000000000001</v>
      </c>
      <c r="O266" s="4">
        <f t="shared" si="18"/>
        <v>2</v>
      </c>
      <c r="P266" s="64">
        <f t="shared" si="19"/>
        <v>0.13354930555555555</v>
      </c>
    </row>
    <row r="267" spans="1:16" x14ac:dyDescent="0.2">
      <c r="A267" s="6">
        <f>'Rates Data'!A267</f>
        <v>42101</v>
      </c>
      <c r="B267" s="5">
        <f>'Rates Data'!B267</f>
        <v>-2.1000000000000001E-2</v>
      </c>
      <c r="C267" s="5">
        <f>'Rates Data'!C267</f>
        <v>1.6E-2</v>
      </c>
      <c r="D267" s="5">
        <f>'Rates Data'!D267</f>
        <v>8.5000000000000006E-2</v>
      </c>
      <c r="E267" s="5">
        <f>'Rates Data'!E267</f>
        <v>0.19500000000000001</v>
      </c>
      <c r="F267" s="5">
        <f>'Rates Data'!F267</f>
        <v>8.5000000000000006E-2</v>
      </c>
      <c r="G267" s="5">
        <f>'Rates Data'!G267</f>
        <v>0.1237</v>
      </c>
      <c r="H267" s="5">
        <f>'Rates Data'!H267</f>
        <v>0.249</v>
      </c>
      <c r="I267" s="5">
        <f>DAYS360(A267,Summary!$G$10)/Summary!$G$6</f>
        <v>3.05</v>
      </c>
      <c r="J267" s="5">
        <f t="shared" si="16"/>
        <v>0.1237</v>
      </c>
      <c r="K267" s="5">
        <f t="shared" si="16"/>
        <v>0.249</v>
      </c>
      <c r="L267" s="4">
        <v>3</v>
      </c>
      <c r="M267" s="4">
        <v>5</v>
      </c>
      <c r="N267" s="7">
        <f t="shared" si="17"/>
        <v>0.12529999999999999</v>
      </c>
      <c r="O267" s="4">
        <f t="shared" si="18"/>
        <v>2</v>
      </c>
      <c r="P267" s="64">
        <f t="shared" si="19"/>
        <v>0.12683249999999999</v>
      </c>
    </row>
    <row r="268" spans="1:16" x14ac:dyDescent="0.2">
      <c r="A268" s="6">
        <f>'Rates Data'!A268</f>
        <v>42102</v>
      </c>
      <c r="B268" s="5">
        <f>'Rates Data'!B268</f>
        <v>-2.1000000000000001E-2</v>
      </c>
      <c r="C268" s="5">
        <f>'Rates Data'!C268</f>
        <v>1.4E-2</v>
      </c>
      <c r="D268" s="5">
        <f>'Rates Data'!D268</f>
        <v>8.1000000000000003E-2</v>
      </c>
      <c r="E268" s="5">
        <f>'Rates Data'!E268</f>
        <v>0.191</v>
      </c>
      <c r="F268" s="5">
        <f>'Rates Data'!F268</f>
        <v>7.4999999999999997E-2</v>
      </c>
      <c r="G268" s="5">
        <f>'Rates Data'!G268</f>
        <v>0.1055</v>
      </c>
      <c r="H268" s="5">
        <f>'Rates Data'!H268</f>
        <v>0.22</v>
      </c>
      <c r="I268" s="5">
        <f>DAYS360(A268,Summary!$G$10)/Summary!$G$6</f>
        <v>3.0472222222222221</v>
      </c>
      <c r="J268" s="5">
        <f t="shared" si="16"/>
        <v>0.1055</v>
      </c>
      <c r="K268" s="5">
        <f t="shared" si="16"/>
        <v>0.22</v>
      </c>
      <c r="L268" s="4">
        <v>3</v>
      </c>
      <c r="M268" s="4">
        <v>5</v>
      </c>
      <c r="N268" s="7">
        <f t="shared" si="17"/>
        <v>0.1145</v>
      </c>
      <c r="O268" s="4">
        <f t="shared" si="18"/>
        <v>2</v>
      </c>
      <c r="P268" s="64">
        <f t="shared" si="19"/>
        <v>0.10820347222222221</v>
      </c>
    </row>
    <row r="269" spans="1:16" x14ac:dyDescent="0.2">
      <c r="A269" s="6">
        <f>'Rates Data'!A269</f>
        <v>42103</v>
      </c>
      <c r="B269" s="5">
        <f>'Rates Data'!B269</f>
        <v>-2.1999999999999999E-2</v>
      </c>
      <c r="C269" s="5">
        <f>'Rates Data'!C269</f>
        <v>1.2E-2</v>
      </c>
      <c r="D269" s="5">
        <f>'Rates Data'!D269</f>
        <v>8.1000000000000003E-2</v>
      </c>
      <c r="E269" s="5">
        <f>'Rates Data'!E269</f>
        <v>0.19</v>
      </c>
      <c r="F269" s="5">
        <f>'Rates Data'!F269</f>
        <v>7.17E-2</v>
      </c>
      <c r="G269" s="5">
        <f>'Rates Data'!G269</f>
        <v>0.10440000000000001</v>
      </c>
      <c r="H269" s="5">
        <f>'Rates Data'!H269</f>
        <v>0.21820000000000001</v>
      </c>
      <c r="I269" s="5">
        <f>DAYS360(A269,Summary!$G$10)/Summary!$G$6</f>
        <v>3.0444444444444443</v>
      </c>
      <c r="J269" s="5">
        <f t="shared" si="16"/>
        <v>0.10440000000000001</v>
      </c>
      <c r="K269" s="5">
        <f t="shared" si="16"/>
        <v>0.21820000000000001</v>
      </c>
      <c r="L269" s="4">
        <v>3</v>
      </c>
      <c r="M269" s="4">
        <v>5</v>
      </c>
      <c r="N269" s="7">
        <f t="shared" si="17"/>
        <v>0.1138</v>
      </c>
      <c r="O269" s="4">
        <f t="shared" si="18"/>
        <v>2</v>
      </c>
      <c r="P269" s="64">
        <f t="shared" si="19"/>
        <v>0.10692888888888889</v>
      </c>
    </row>
    <row r="270" spans="1:16" x14ac:dyDescent="0.2">
      <c r="A270" s="6">
        <f>'Rates Data'!A270</f>
        <v>42104</v>
      </c>
      <c r="B270" s="5">
        <f>'Rates Data'!B270</f>
        <v>-2.1999999999999999E-2</v>
      </c>
      <c r="C270" s="5">
        <f>'Rates Data'!C270</f>
        <v>1.2E-2</v>
      </c>
      <c r="D270" s="5">
        <f>'Rates Data'!D270</f>
        <v>7.9000000000000001E-2</v>
      </c>
      <c r="E270" s="5">
        <f>'Rates Data'!E270</f>
        <v>0.188</v>
      </c>
      <c r="F270" s="5">
        <f>'Rates Data'!F270</f>
        <v>7.1999999999999995E-2</v>
      </c>
      <c r="G270" s="5">
        <f>'Rates Data'!G270</f>
        <v>0.1045</v>
      </c>
      <c r="H270" s="5">
        <f>'Rates Data'!H270</f>
        <v>0.2175</v>
      </c>
      <c r="I270" s="5">
        <f>DAYS360(A270,Summary!$G$10)/Summary!$G$6</f>
        <v>3.0416666666666665</v>
      </c>
      <c r="J270" s="5">
        <f t="shared" si="16"/>
        <v>0.1045</v>
      </c>
      <c r="K270" s="5">
        <f t="shared" si="16"/>
        <v>0.2175</v>
      </c>
      <c r="L270" s="4">
        <v>3</v>
      </c>
      <c r="M270" s="4">
        <v>5</v>
      </c>
      <c r="N270" s="7">
        <f t="shared" si="17"/>
        <v>0.113</v>
      </c>
      <c r="O270" s="4">
        <f t="shared" si="18"/>
        <v>2</v>
      </c>
      <c r="P270" s="64">
        <f t="shared" si="19"/>
        <v>0.10685416666666665</v>
      </c>
    </row>
    <row r="271" spans="1:16" x14ac:dyDescent="0.2">
      <c r="A271" s="6">
        <f>'Rates Data'!A271</f>
        <v>42107</v>
      </c>
      <c r="B271" s="5">
        <f>'Rates Data'!B271</f>
        <v>-2.4E-2</v>
      </c>
      <c r="C271" s="5">
        <f>'Rates Data'!C271</f>
        <v>1.0999999999999999E-2</v>
      </c>
      <c r="D271" s="5">
        <f>'Rates Data'!D271</f>
        <v>7.8E-2</v>
      </c>
      <c r="E271" s="5">
        <f>'Rates Data'!E271</f>
        <v>0.187</v>
      </c>
      <c r="F271" s="5">
        <f>'Rates Data'!F271</f>
        <v>6.7199999999999996E-2</v>
      </c>
      <c r="G271" s="5">
        <f>'Rates Data'!G271</f>
        <v>0.1</v>
      </c>
      <c r="H271" s="5">
        <f>'Rates Data'!H271</f>
        <v>0.21390000000000001</v>
      </c>
      <c r="I271" s="5">
        <f>DAYS360(A271,Summary!$G$10)/Summary!$G$6</f>
        <v>3.0333333333333332</v>
      </c>
      <c r="J271" s="5">
        <f t="shared" si="16"/>
        <v>0.1</v>
      </c>
      <c r="K271" s="5">
        <f t="shared" si="16"/>
        <v>0.21390000000000001</v>
      </c>
      <c r="L271" s="4">
        <v>3</v>
      </c>
      <c r="M271" s="4">
        <v>5</v>
      </c>
      <c r="N271" s="7">
        <f t="shared" si="17"/>
        <v>0.1139</v>
      </c>
      <c r="O271" s="4">
        <f t="shared" si="18"/>
        <v>2</v>
      </c>
      <c r="P271" s="64">
        <f t="shared" si="19"/>
        <v>0.10189833333333333</v>
      </c>
    </row>
    <row r="272" spans="1:16" x14ac:dyDescent="0.2">
      <c r="A272" s="6">
        <f>'Rates Data'!A272</f>
        <v>42108</v>
      </c>
      <c r="B272" s="5">
        <f>'Rates Data'!B272</f>
        <v>-2.5000000000000001E-2</v>
      </c>
      <c r="C272" s="5">
        <f>'Rates Data'!C272</f>
        <v>8.0000000000000002E-3</v>
      </c>
      <c r="D272" s="5">
        <f>'Rates Data'!D272</f>
        <v>7.5999999999999998E-2</v>
      </c>
      <c r="E272" s="5">
        <f>'Rates Data'!E272</f>
        <v>0.183</v>
      </c>
      <c r="F272" s="5">
        <f>'Rates Data'!F272</f>
        <v>5.9499999999999997E-2</v>
      </c>
      <c r="G272" s="5">
        <f>'Rates Data'!G272</f>
        <v>9.11E-2</v>
      </c>
      <c r="H272" s="5">
        <f>'Rates Data'!H272</f>
        <v>0.20399999999999999</v>
      </c>
      <c r="I272" s="5">
        <f>DAYS360(A272,Summary!$G$10)/Summary!$G$6</f>
        <v>3.0305555555555554</v>
      </c>
      <c r="J272" s="5">
        <f t="shared" si="16"/>
        <v>9.11E-2</v>
      </c>
      <c r="K272" s="5">
        <f t="shared" si="16"/>
        <v>0.20399999999999999</v>
      </c>
      <c r="L272" s="4">
        <v>3</v>
      </c>
      <c r="M272" s="4">
        <v>5</v>
      </c>
      <c r="N272" s="7">
        <f t="shared" si="17"/>
        <v>0.11289999999999999</v>
      </c>
      <c r="O272" s="4">
        <f t="shared" si="18"/>
        <v>2</v>
      </c>
      <c r="P272" s="64">
        <f t="shared" si="19"/>
        <v>9.2824861111111101E-2</v>
      </c>
    </row>
    <row r="273" spans="1:16" x14ac:dyDescent="0.2">
      <c r="A273" s="6">
        <f>'Rates Data'!A273</f>
        <v>42109</v>
      </c>
      <c r="B273" s="5">
        <f>'Rates Data'!B273</f>
        <v>-2.9000000000000001E-2</v>
      </c>
      <c r="C273" s="5">
        <f>'Rates Data'!C273</f>
        <v>4.0000000000000001E-3</v>
      </c>
      <c r="D273" s="5">
        <f>'Rates Data'!D273</f>
        <v>7.1999999999999995E-2</v>
      </c>
      <c r="E273" s="5">
        <f>'Rates Data'!E273</f>
        <v>0.18</v>
      </c>
      <c r="F273" s="5">
        <f>'Rates Data'!F273</f>
        <v>5.9700000000000003E-2</v>
      </c>
      <c r="G273" s="5">
        <f>'Rates Data'!G273</f>
        <v>9.0499999999999997E-2</v>
      </c>
      <c r="H273" s="5">
        <f>'Rates Data'!H273</f>
        <v>0.19159999999999999</v>
      </c>
      <c r="I273" s="5">
        <f>DAYS360(A273,Summary!$G$10)/Summary!$G$6</f>
        <v>3.0277777777777777</v>
      </c>
      <c r="J273" s="5">
        <f t="shared" si="16"/>
        <v>9.0499999999999997E-2</v>
      </c>
      <c r="K273" s="5">
        <f t="shared" si="16"/>
        <v>0.19159999999999999</v>
      </c>
      <c r="L273" s="4">
        <v>3</v>
      </c>
      <c r="M273" s="4">
        <v>5</v>
      </c>
      <c r="N273" s="7">
        <f t="shared" si="17"/>
        <v>0.1011</v>
      </c>
      <c r="O273" s="4">
        <f t="shared" si="18"/>
        <v>2</v>
      </c>
      <c r="P273" s="64">
        <f t="shared" si="19"/>
        <v>9.1904166666666662E-2</v>
      </c>
    </row>
    <row r="274" spans="1:16" x14ac:dyDescent="0.2">
      <c r="A274" s="6">
        <f>'Rates Data'!A274</f>
        <v>42110</v>
      </c>
      <c r="B274" s="5">
        <f>'Rates Data'!B274</f>
        <v>-3.2000000000000001E-2</v>
      </c>
      <c r="C274" s="5">
        <f>'Rates Data'!C274</f>
        <v>2E-3</v>
      </c>
      <c r="D274" s="5">
        <f>'Rates Data'!D274</f>
        <v>7.0000000000000007E-2</v>
      </c>
      <c r="E274" s="5">
        <f>'Rates Data'!E274</f>
        <v>0.17799999999999999</v>
      </c>
      <c r="F274" s="5">
        <f>'Rates Data'!F274</f>
        <v>6.1499999999999999E-2</v>
      </c>
      <c r="G274" s="5">
        <f>'Rates Data'!G274</f>
        <v>9.1999999999999998E-2</v>
      </c>
      <c r="H274" s="5">
        <f>'Rates Data'!H274</f>
        <v>0.185</v>
      </c>
      <c r="I274" s="5">
        <f>DAYS360(A274,Summary!$G$10)/Summary!$G$6</f>
        <v>3.0249999999999999</v>
      </c>
      <c r="J274" s="5">
        <f t="shared" si="16"/>
        <v>9.1999999999999998E-2</v>
      </c>
      <c r="K274" s="5">
        <f t="shared" si="16"/>
        <v>0.185</v>
      </c>
      <c r="L274" s="4">
        <v>3</v>
      </c>
      <c r="M274" s="4">
        <v>5</v>
      </c>
      <c r="N274" s="7">
        <f t="shared" si="17"/>
        <v>9.2999999999999999E-2</v>
      </c>
      <c r="O274" s="4">
        <f t="shared" si="18"/>
        <v>2</v>
      </c>
      <c r="P274" s="64">
        <f t="shared" si="19"/>
        <v>9.3162499999999995E-2</v>
      </c>
    </row>
    <row r="275" spans="1:16" x14ac:dyDescent="0.2">
      <c r="A275" s="6">
        <f>'Rates Data'!A275</f>
        <v>42111</v>
      </c>
      <c r="B275" s="5">
        <f>'Rates Data'!B275</f>
        <v>-3.3000000000000002E-2</v>
      </c>
      <c r="C275" s="5">
        <f>'Rates Data'!C275</f>
        <v>1E-3</v>
      </c>
      <c r="D275" s="5">
        <f>'Rates Data'!D275</f>
        <v>6.8000000000000005E-2</v>
      </c>
      <c r="E275" s="5">
        <f>'Rates Data'!E275</f>
        <v>0.17699999999999999</v>
      </c>
      <c r="F275" s="5">
        <f>'Rates Data'!F275</f>
        <v>6.9000000000000006E-2</v>
      </c>
      <c r="G275" s="5">
        <f>'Rates Data'!G275</f>
        <v>9.7100000000000006E-2</v>
      </c>
      <c r="H275" s="5">
        <f>'Rates Data'!H275</f>
        <v>0.18559999999999999</v>
      </c>
      <c r="I275" s="5">
        <f>DAYS360(A275,Summary!$G$10)/Summary!$G$6</f>
        <v>3.0222222222222221</v>
      </c>
      <c r="J275" s="5">
        <f t="shared" si="16"/>
        <v>9.7100000000000006E-2</v>
      </c>
      <c r="K275" s="5">
        <f t="shared" si="16"/>
        <v>0.18559999999999999</v>
      </c>
      <c r="L275" s="4">
        <v>3</v>
      </c>
      <c r="M275" s="4">
        <v>5</v>
      </c>
      <c r="N275" s="7">
        <f t="shared" si="17"/>
        <v>8.8499999999999981E-2</v>
      </c>
      <c r="O275" s="4">
        <f t="shared" si="18"/>
        <v>2</v>
      </c>
      <c r="P275" s="64">
        <f t="shared" si="19"/>
        <v>9.8083333333333342E-2</v>
      </c>
    </row>
    <row r="276" spans="1:16" x14ac:dyDescent="0.2">
      <c r="A276" s="6">
        <f>'Rates Data'!A276</f>
        <v>42114</v>
      </c>
      <c r="B276" s="5">
        <f>'Rates Data'!B276</f>
        <v>-3.2000000000000001E-2</v>
      </c>
      <c r="C276" s="5">
        <f>'Rates Data'!C276</f>
        <v>1E-3</v>
      </c>
      <c r="D276" s="5">
        <f>'Rates Data'!D276</f>
        <v>6.9000000000000006E-2</v>
      </c>
      <c r="E276" s="5">
        <f>'Rates Data'!E276</f>
        <v>0.17599999999999999</v>
      </c>
      <c r="F276" s="5">
        <f>'Rates Data'!F276</f>
        <v>7.2999999999999995E-2</v>
      </c>
      <c r="G276" s="5">
        <f>'Rates Data'!G276</f>
        <v>0.10100000000000001</v>
      </c>
      <c r="H276" s="5">
        <f>'Rates Data'!H276</f>
        <v>0.19500000000000001</v>
      </c>
      <c r="I276" s="5">
        <f>DAYS360(A276,Summary!$G$10)/Summary!$G$6</f>
        <v>3.0138888888888888</v>
      </c>
      <c r="J276" s="5">
        <f t="shared" si="16"/>
        <v>0.10100000000000001</v>
      </c>
      <c r="K276" s="5">
        <f t="shared" si="16"/>
        <v>0.19500000000000001</v>
      </c>
      <c r="L276" s="4">
        <v>3</v>
      </c>
      <c r="M276" s="4">
        <v>5</v>
      </c>
      <c r="N276" s="7">
        <f t="shared" si="17"/>
        <v>9.4E-2</v>
      </c>
      <c r="O276" s="4">
        <f t="shared" si="18"/>
        <v>2</v>
      </c>
      <c r="P276" s="64">
        <f t="shared" si="19"/>
        <v>0.10165277777777779</v>
      </c>
    </row>
    <row r="277" spans="1:16" x14ac:dyDescent="0.2">
      <c r="A277" s="6">
        <f>'Rates Data'!A277</f>
        <v>42115</v>
      </c>
      <c r="B277" s="5">
        <f>'Rates Data'!B277</f>
        <v>-3.4000000000000002E-2</v>
      </c>
      <c r="C277" s="5">
        <f>'Rates Data'!C277</f>
        <v>-1E-3</v>
      </c>
      <c r="D277" s="5">
        <f>'Rates Data'!D277</f>
        <v>6.9000000000000006E-2</v>
      </c>
      <c r="E277" s="5">
        <f>'Rates Data'!E277</f>
        <v>0.17599999999999999</v>
      </c>
      <c r="F277" s="5">
        <f>'Rates Data'!F277</f>
        <v>7.0000000000000007E-2</v>
      </c>
      <c r="G277" s="5">
        <f>'Rates Data'!G277</f>
        <v>9.7699999999999995E-2</v>
      </c>
      <c r="H277" s="5">
        <f>'Rates Data'!H277</f>
        <v>0.21049999999999999</v>
      </c>
      <c r="I277" s="5">
        <f>DAYS360(A277,Summary!$G$10)/Summary!$G$6</f>
        <v>3.0111111111111111</v>
      </c>
      <c r="J277" s="5">
        <f t="shared" si="16"/>
        <v>9.7699999999999995E-2</v>
      </c>
      <c r="K277" s="5">
        <f t="shared" si="16"/>
        <v>0.21049999999999999</v>
      </c>
      <c r="L277" s="4">
        <v>3</v>
      </c>
      <c r="M277" s="4">
        <v>5</v>
      </c>
      <c r="N277" s="7">
        <f t="shared" si="17"/>
        <v>0.1128</v>
      </c>
      <c r="O277" s="4">
        <f t="shared" si="18"/>
        <v>2</v>
      </c>
      <c r="P277" s="64">
        <f t="shared" si="19"/>
        <v>9.8326666666666659E-2</v>
      </c>
    </row>
    <row r="278" spans="1:16" x14ac:dyDescent="0.2">
      <c r="A278" s="6">
        <f>'Rates Data'!A278</f>
        <v>42116</v>
      </c>
      <c r="B278" s="5">
        <f>'Rates Data'!B278</f>
        <v>-3.4000000000000002E-2</v>
      </c>
      <c r="C278" s="5">
        <f>'Rates Data'!C278</f>
        <v>-2E-3</v>
      </c>
      <c r="D278" s="5">
        <f>'Rates Data'!D278</f>
        <v>6.8000000000000005E-2</v>
      </c>
      <c r="E278" s="5">
        <f>'Rates Data'!E278</f>
        <v>0.17499999999999999</v>
      </c>
      <c r="F278" s="5">
        <f>'Rates Data'!F278</f>
        <v>7.5999999999999998E-2</v>
      </c>
      <c r="G278" s="5">
        <f>'Rates Data'!G278</f>
        <v>0.115</v>
      </c>
      <c r="H278" s="5">
        <f>'Rates Data'!H278</f>
        <v>0.23380000000000001</v>
      </c>
      <c r="I278" s="5">
        <f>DAYS360(A278,Summary!$G$10)/Summary!$G$6</f>
        <v>3.0083333333333333</v>
      </c>
      <c r="J278" s="5">
        <f t="shared" si="16"/>
        <v>0.115</v>
      </c>
      <c r="K278" s="5">
        <f t="shared" si="16"/>
        <v>0.23380000000000001</v>
      </c>
      <c r="L278" s="4">
        <v>3</v>
      </c>
      <c r="M278" s="4">
        <v>5</v>
      </c>
      <c r="N278" s="7">
        <f t="shared" si="17"/>
        <v>0.1188</v>
      </c>
      <c r="O278" s="4">
        <f t="shared" si="18"/>
        <v>2</v>
      </c>
      <c r="P278" s="64">
        <f t="shared" si="19"/>
        <v>0.115495</v>
      </c>
    </row>
    <row r="279" spans="1:16" x14ac:dyDescent="0.2">
      <c r="A279" s="6">
        <f>'Rates Data'!A279</f>
        <v>42117</v>
      </c>
      <c r="B279" s="5">
        <f>'Rates Data'!B279</f>
        <v>-3.4000000000000002E-2</v>
      </c>
      <c r="C279" s="5">
        <f>'Rates Data'!C279</f>
        <v>-2E-3</v>
      </c>
      <c r="D279" s="5">
        <f>'Rates Data'!D279</f>
        <v>6.6000000000000003E-2</v>
      </c>
      <c r="E279" s="5">
        <f>'Rates Data'!E279</f>
        <v>0.17299999999999999</v>
      </c>
      <c r="F279" s="5">
        <f>'Rates Data'!F279</f>
        <v>7.0699999999999999E-2</v>
      </c>
      <c r="G279" s="5">
        <f>'Rates Data'!G279</f>
        <v>0.105</v>
      </c>
      <c r="H279" s="5">
        <f>'Rates Data'!H279</f>
        <v>0.21709999999999999</v>
      </c>
      <c r="I279" s="5">
        <f>DAYS360(A279,Summary!$G$10)/Summary!$G$6</f>
        <v>3.0055555555555555</v>
      </c>
      <c r="J279" s="5">
        <f t="shared" si="16"/>
        <v>0.105</v>
      </c>
      <c r="K279" s="5">
        <f t="shared" si="16"/>
        <v>0.21709999999999999</v>
      </c>
      <c r="L279" s="4">
        <v>3</v>
      </c>
      <c r="M279" s="4">
        <v>5</v>
      </c>
      <c r="N279" s="7">
        <f t="shared" si="17"/>
        <v>0.11209999999999999</v>
      </c>
      <c r="O279" s="4">
        <f t="shared" si="18"/>
        <v>2</v>
      </c>
      <c r="P279" s="64">
        <f t="shared" si="19"/>
        <v>0.10531138888888888</v>
      </c>
    </row>
    <row r="280" spans="1:16" x14ac:dyDescent="0.2">
      <c r="A280" s="6">
        <f>'Rates Data'!A280</f>
        <v>42118</v>
      </c>
      <c r="B280" s="5">
        <f>'Rates Data'!B280</f>
        <v>-3.4000000000000002E-2</v>
      </c>
      <c r="C280" s="5">
        <f>'Rates Data'!C280</f>
        <v>-1E-3</v>
      </c>
      <c r="D280" s="5">
        <f>'Rates Data'!D280</f>
        <v>6.6000000000000003E-2</v>
      </c>
      <c r="E280" s="5">
        <f>'Rates Data'!E280</f>
        <v>0.17199999999999999</v>
      </c>
      <c r="F280" s="5">
        <f>'Rates Data'!F280</f>
        <v>6.9000000000000006E-2</v>
      </c>
      <c r="G280" s="5">
        <f>'Rates Data'!G280</f>
        <v>0.10440000000000001</v>
      </c>
      <c r="H280" s="5">
        <f>'Rates Data'!H280</f>
        <v>0.21099999999999999</v>
      </c>
      <c r="I280" s="12">
        <f>DAYS360(A280,Summary!$G$10)/Summary!$G$6</f>
        <v>3.0027777777777778</v>
      </c>
      <c r="J280" s="12">
        <f t="shared" si="16"/>
        <v>0.10440000000000001</v>
      </c>
      <c r="K280" s="12">
        <f t="shared" si="16"/>
        <v>0.21099999999999999</v>
      </c>
      <c r="L280" s="11">
        <v>3</v>
      </c>
      <c r="M280" s="11">
        <v>5</v>
      </c>
      <c r="N280" s="13">
        <f t="shared" si="17"/>
        <v>0.10659999999999999</v>
      </c>
      <c r="O280" s="11">
        <f t="shared" si="18"/>
        <v>2</v>
      </c>
      <c r="P280" s="65">
        <f t="shared" si="19"/>
        <v>0.10454805555555556</v>
      </c>
    </row>
    <row r="281" spans="1:16" x14ac:dyDescent="0.2">
      <c r="A281" s="6">
        <f>'Rates Data'!A281</f>
        <v>42121</v>
      </c>
      <c r="B281" s="5">
        <f>'Rates Data'!B281</f>
        <v>-3.4000000000000002E-2</v>
      </c>
      <c r="C281" s="5">
        <f>'Rates Data'!C281</f>
        <v>-2E-3</v>
      </c>
      <c r="D281" s="5">
        <f>'Rates Data'!D281</f>
        <v>6.7000000000000004E-2</v>
      </c>
      <c r="E281" s="5">
        <f>'Rates Data'!E281</f>
        <v>0.17100000000000001</v>
      </c>
      <c r="F281" s="5">
        <f>'Rates Data'!F281</f>
        <v>6.6199999999999995E-2</v>
      </c>
      <c r="G281" s="5">
        <f>'Rates Data'!G281</f>
        <v>9.9900000000000003E-2</v>
      </c>
      <c r="H281" s="5">
        <f>'Rates Data'!H281</f>
        <v>0.21049999999999999</v>
      </c>
      <c r="I281" s="5">
        <f>DAYS360(A281,Summary!$G$10)/Summary!$G$6</f>
        <v>2.9944444444444445</v>
      </c>
      <c r="J281" s="5">
        <f>F281</f>
        <v>6.6199999999999995E-2</v>
      </c>
      <c r="K281" s="5">
        <f>G281</f>
        <v>9.9900000000000003E-2</v>
      </c>
      <c r="L281" s="4">
        <v>2</v>
      </c>
      <c r="M281" s="4">
        <v>3</v>
      </c>
      <c r="N281" s="7">
        <f t="shared" si="17"/>
        <v>3.3700000000000008E-2</v>
      </c>
      <c r="O281" s="4">
        <f t="shared" si="18"/>
        <v>1</v>
      </c>
      <c r="P281" s="64">
        <f t="shared" si="19"/>
        <v>9.9712777777777789E-2</v>
      </c>
    </row>
    <row r="282" spans="1:16" x14ac:dyDescent="0.2">
      <c r="A282" s="6">
        <f>'Rates Data'!A282</f>
        <v>42122</v>
      </c>
      <c r="B282" s="5">
        <f>'Rates Data'!B282</f>
        <v>-3.4000000000000002E-2</v>
      </c>
      <c r="C282" s="5">
        <f>'Rates Data'!C282</f>
        <v>-5.0000000000000001E-3</v>
      </c>
      <c r="D282" s="5">
        <f>'Rates Data'!D282</f>
        <v>6.2E-2</v>
      </c>
      <c r="E282" s="5">
        <f>'Rates Data'!E282</f>
        <v>0.16800000000000001</v>
      </c>
      <c r="F282" s="5">
        <f>'Rates Data'!F282</f>
        <v>5.8500000000000003E-2</v>
      </c>
      <c r="G282" s="5">
        <f>'Rates Data'!G282</f>
        <v>9.3600000000000003E-2</v>
      </c>
      <c r="H282" s="5">
        <f>'Rates Data'!H282</f>
        <v>0.20499999999999999</v>
      </c>
      <c r="I282" s="5">
        <f>DAYS360(A282,Summary!$G$10)/Summary!$G$6</f>
        <v>2.9916666666666667</v>
      </c>
      <c r="J282" s="5">
        <f t="shared" ref="J282:K345" si="20">F282</f>
        <v>5.8500000000000003E-2</v>
      </c>
      <c r="K282" s="5">
        <f t="shared" si="20"/>
        <v>9.3600000000000003E-2</v>
      </c>
      <c r="L282" s="4">
        <v>2</v>
      </c>
      <c r="M282" s="4">
        <v>3</v>
      </c>
      <c r="N282" s="7">
        <f t="shared" si="17"/>
        <v>3.5099999999999999E-2</v>
      </c>
      <c r="O282" s="4">
        <f t="shared" si="18"/>
        <v>1</v>
      </c>
      <c r="P282" s="64">
        <f t="shared" si="19"/>
        <v>9.3307500000000002E-2</v>
      </c>
    </row>
    <row r="283" spans="1:16" x14ac:dyDescent="0.2">
      <c r="A283" s="6">
        <f>'Rates Data'!A283</f>
        <v>42123</v>
      </c>
      <c r="B283" s="5">
        <f>'Rates Data'!B283</f>
        <v>-3.7999999999999999E-2</v>
      </c>
      <c r="C283" s="5">
        <f>'Rates Data'!C283</f>
        <v>-5.0000000000000001E-3</v>
      </c>
      <c r="D283" s="5">
        <f>'Rates Data'!D283</f>
        <v>6.0999999999999999E-2</v>
      </c>
      <c r="E283" s="5">
        <f>'Rates Data'!E283</f>
        <v>0.16700000000000001</v>
      </c>
      <c r="F283" s="5">
        <f>'Rates Data'!F283</f>
        <v>0.08</v>
      </c>
      <c r="G283" s="5">
        <f>'Rates Data'!G283</f>
        <v>0.1227</v>
      </c>
      <c r="H283" s="5">
        <f>'Rates Data'!H283</f>
        <v>0.2555</v>
      </c>
      <c r="I283" s="5">
        <f>DAYS360(A283,Summary!$G$10)/Summary!$G$6</f>
        <v>2.9888888888888889</v>
      </c>
      <c r="J283" s="5">
        <f t="shared" si="20"/>
        <v>0.08</v>
      </c>
      <c r="K283" s="5">
        <f t="shared" si="20"/>
        <v>0.1227</v>
      </c>
      <c r="L283" s="4">
        <v>2</v>
      </c>
      <c r="M283" s="4">
        <v>3</v>
      </c>
      <c r="N283" s="7">
        <f t="shared" si="17"/>
        <v>4.2700000000000002E-2</v>
      </c>
      <c r="O283" s="4">
        <f t="shared" si="18"/>
        <v>1</v>
      </c>
      <c r="P283" s="64">
        <f t="shared" si="19"/>
        <v>0.12222555555555556</v>
      </c>
    </row>
    <row r="284" spans="1:16" x14ac:dyDescent="0.2">
      <c r="A284" s="6">
        <f>'Rates Data'!A284</f>
        <v>42124</v>
      </c>
      <c r="B284" s="5">
        <f>'Rates Data'!B284</f>
        <v>-0.04</v>
      </c>
      <c r="C284" s="5">
        <f>'Rates Data'!C284</f>
        <v>-5.0000000000000001E-3</v>
      </c>
      <c r="D284" s="5">
        <f>'Rates Data'!D284</f>
        <v>6.4000000000000001E-2</v>
      </c>
      <c r="E284" s="5">
        <f>'Rates Data'!E284</f>
        <v>0.17100000000000001</v>
      </c>
      <c r="F284" s="5">
        <f>'Rates Data'!F284</f>
        <v>9.2999999999999999E-2</v>
      </c>
      <c r="G284" s="5">
        <f>'Rates Data'!G284</f>
        <v>0.152</v>
      </c>
      <c r="H284" s="5">
        <f>'Rates Data'!H284</f>
        <v>0.29289999999999999</v>
      </c>
      <c r="I284" s="5">
        <f>DAYS360(A284,Summary!$G$10)/Summary!$G$6</f>
        <v>2.9861111111111112</v>
      </c>
      <c r="J284" s="5">
        <f t="shared" si="20"/>
        <v>9.2999999999999999E-2</v>
      </c>
      <c r="K284" s="5">
        <f t="shared" si="20"/>
        <v>0.152</v>
      </c>
      <c r="L284" s="4">
        <v>2</v>
      </c>
      <c r="M284" s="4">
        <v>3</v>
      </c>
      <c r="N284" s="7">
        <f t="shared" si="17"/>
        <v>5.8999999999999997E-2</v>
      </c>
      <c r="O284" s="4">
        <f t="shared" si="18"/>
        <v>1</v>
      </c>
      <c r="P284" s="64">
        <f t="shared" si="19"/>
        <v>0.15118055555555554</v>
      </c>
    </row>
    <row r="285" spans="1:16" x14ac:dyDescent="0.2">
      <c r="A285" s="6">
        <f>'Rates Data'!A285</f>
        <v>42125</v>
      </c>
      <c r="B285" s="5">
        <f>'Rates Data'!B285</f>
        <v>0</v>
      </c>
      <c r="C285" s="5">
        <f>'Rates Data'!C285</f>
        <v>0</v>
      </c>
      <c r="D285" s="5">
        <f>'Rates Data'!D285</f>
        <v>0</v>
      </c>
      <c r="E285" s="5">
        <f>'Rates Data'!E285</f>
        <v>0</v>
      </c>
      <c r="F285" s="5">
        <f>'Rates Data'!F285</f>
        <v>0.10199999999999999</v>
      </c>
      <c r="G285" s="5">
        <f>'Rates Data'!G285</f>
        <v>0.16930000000000001</v>
      </c>
      <c r="H285" s="5">
        <f>'Rates Data'!H285</f>
        <v>0.29289999999999999</v>
      </c>
      <c r="I285" s="5">
        <f>DAYS360(A285,Summary!$G$10)/Summary!$G$6</f>
        <v>2.9833333333333334</v>
      </c>
      <c r="J285" s="5">
        <f t="shared" si="20"/>
        <v>0.10199999999999999</v>
      </c>
      <c r="K285" s="5">
        <f t="shared" si="20"/>
        <v>0.16930000000000001</v>
      </c>
      <c r="L285" s="4">
        <v>2</v>
      </c>
      <c r="M285" s="4">
        <v>3</v>
      </c>
      <c r="N285" s="7">
        <f t="shared" si="17"/>
        <v>6.7300000000000013E-2</v>
      </c>
      <c r="O285" s="4">
        <f t="shared" si="18"/>
        <v>1</v>
      </c>
      <c r="P285" s="64">
        <f t="shared" si="19"/>
        <v>0.16817833333333335</v>
      </c>
    </row>
    <row r="286" spans="1:16" x14ac:dyDescent="0.2">
      <c r="A286" s="6">
        <f>'Rates Data'!A286</f>
        <v>42128</v>
      </c>
      <c r="B286" s="5">
        <f>'Rates Data'!B286</f>
        <v>-4.2000000000000003E-2</v>
      </c>
      <c r="C286" s="5">
        <f>'Rates Data'!C286</f>
        <v>-7.0000000000000001E-3</v>
      </c>
      <c r="D286" s="5">
        <f>'Rates Data'!D286</f>
        <v>6.4000000000000001E-2</v>
      </c>
      <c r="E286" s="5">
        <f>'Rates Data'!E286</f>
        <v>0.17</v>
      </c>
      <c r="F286" s="5">
        <f>'Rates Data'!F286</f>
        <v>0.10100000000000001</v>
      </c>
      <c r="G286" s="5">
        <f>'Rates Data'!G286</f>
        <v>0.16300000000000001</v>
      </c>
      <c r="H286" s="5">
        <f>'Rates Data'!H286</f>
        <v>0.35039999999999999</v>
      </c>
      <c r="I286" s="5">
        <f>DAYS360(A286,Summary!$G$10)/Summary!$G$6</f>
        <v>2.9750000000000001</v>
      </c>
      <c r="J286" s="5">
        <f t="shared" si="20"/>
        <v>0.10100000000000001</v>
      </c>
      <c r="K286" s="5">
        <f t="shared" si="20"/>
        <v>0.16300000000000001</v>
      </c>
      <c r="L286" s="4">
        <v>2</v>
      </c>
      <c r="M286" s="4">
        <v>3</v>
      </c>
      <c r="N286" s="7">
        <f t="shared" si="17"/>
        <v>6.2E-2</v>
      </c>
      <c r="O286" s="4">
        <f t="shared" si="18"/>
        <v>1</v>
      </c>
      <c r="P286" s="64">
        <f t="shared" si="19"/>
        <v>0.16145000000000001</v>
      </c>
    </row>
    <row r="287" spans="1:16" x14ac:dyDescent="0.2">
      <c r="A287" s="6">
        <f>'Rates Data'!A287</f>
        <v>42129</v>
      </c>
      <c r="B287" s="5">
        <f>'Rates Data'!B287</f>
        <v>-4.2999999999999997E-2</v>
      </c>
      <c r="C287" s="5">
        <f>'Rates Data'!C287</f>
        <v>-8.0000000000000002E-3</v>
      </c>
      <c r="D287" s="5">
        <f>'Rates Data'!D287</f>
        <v>6.0999999999999999E-2</v>
      </c>
      <c r="E287" s="5">
        <f>'Rates Data'!E287</f>
        <v>0.16700000000000001</v>
      </c>
      <c r="F287" s="5">
        <f>'Rates Data'!F287</f>
        <v>0.104</v>
      </c>
      <c r="G287" s="5">
        <f>'Rates Data'!G287</f>
        <v>0.17199999999999999</v>
      </c>
      <c r="H287" s="5">
        <f>'Rates Data'!H287</f>
        <v>0.371</v>
      </c>
      <c r="I287" s="5">
        <f>DAYS360(A287,Summary!$G$10)/Summary!$G$6</f>
        <v>2.9722222222222223</v>
      </c>
      <c r="J287" s="5">
        <f t="shared" si="20"/>
        <v>0.104</v>
      </c>
      <c r="K287" s="5">
        <f t="shared" si="20"/>
        <v>0.17199999999999999</v>
      </c>
      <c r="L287" s="4">
        <v>2</v>
      </c>
      <c r="M287" s="4">
        <v>3</v>
      </c>
      <c r="N287" s="7">
        <f t="shared" si="17"/>
        <v>6.7999999999999991E-2</v>
      </c>
      <c r="O287" s="4">
        <f t="shared" si="18"/>
        <v>1</v>
      </c>
      <c r="P287" s="64">
        <f t="shared" si="19"/>
        <v>0.1701111111111111</v>
      </c>
    </row>
    <row r="288" spans="1:16" x14ac:dyDescent="0.2">
      <c r="A288" s="6">
        <f>'Rates Data'!A288</f>
        <v>42130</v>
      </c>
      <c r="B288" s="5">
        <f>'Rates Data'!B288</f>
        <v>-4.2999999999999997E-2</v>
      </c>
      <c r="C288" s="5">
        <f>'Rates Data'!C288</f>
        <v>-8.0000000000000002E-3</v>
      </c>
      <c r="D288" s="5">
        <f>'Rates Data'!D288</f>
        <v>6.2E-2</v>
      </c>
      <c r="E288" s="5">
        <f>'Rates Data'!E288</f>
        <v>0.16900000000000001</v>
      </c>
      <c r="F288" s="5">
        <f>'Rates Data'!F288</f>
        <v>0.10199999999999999</v>
      </c>
      <c r="G288" s="5">
        <f>'Rates Data'!G288</f>
        <v>0.18099999999999999</v>
      </c>
      <c r="H288" s="5">
        <f>'Rates Data'!H288</f>
        <v>0.40789999999999998</v>
      </c>
      <c r="I288" s="5">
        <f>DAYS360(A288,Summary!$G$10)/Summary!$G$6</f>
        <v>2.9694444444444446</v>
      </c>
      <c r="J288" s="5">
        <f t="shared" si="20"/>
        <v>0.10199999999999999</v>
      </c>
      <c r="K288" s="5">
        <f t="shared" si="20"/>
        <v>0.18099999999999999</v>
      </c>
      <c r="L288" s="4">
        <v>2</v>
      </c>
      <c r="M288" s="4">
        <v>3</v>
      </c>
      <c r="N288" s="7">
        <f t="shared" si="17"/>
        <v>7.9000000000000001E-2</v>
      </c>
      <c r="O288" s="4">
        <f t="shared" si="18"/>
        <v>1</v>
      </c>
      <c r="P288" s="64">
        <f t="shared" si="19"/>
        <v>0.17858611111111111</v>
      </c>
    </row>
    <row r="289" spans="1:16" x14ac:dyDescent="0.2">
      <c r="A289" s="6">
        <f>'Rates Data'!A289</f>
        <v>42131</v>
      </c>
      <c r="B289" s="5">
        <f>'Rates Data'!B289</f>
        <v>-4.2999999999999997E-2</v>
      </c>
      <c r="C289" s="5">
        <f>'Rates Data'!C289</f>
        <v>-8.9999999999999993E-3</v>
      </c>
      <c r="D289" s="5">
        <f>'Rates Data'!D289</f>
        <v>6.0999999999999999E-2</v>
      </c>
      <c r="E289" s="5">
        <f>'Rates Data'!E289</f>
        <v>0.16900000000000001</v>
      </c>
      <c r="F289" s="5">
        <f>'Rates Data'!F289</f>
        <v>9.7199999999999995E-2</v>
      </c>
      <c r="G289" s="5">
        <f>'Rates Data'!G289</f>
        <v>0.1678</v>
      </c>
      <c r="H289" s="5">
        <f>'Rates Data'!H289</f>
        <v>0.38350000000000001</v>
      </c>
      <c r="I289" s="5">
        <f>DAYS360(A289,Summary!$G$10)/Summary!$G$6</f>
        <v>2.9666666666666668</v>
      </c>
      <c r="J289" s="5">
        <f t="shared" si="20"/>
        <v>9.7199999999999995E-2</v>
      </c>
      <c r="K289" s="5">
        <f t="shared" si="20"/>
        <v>0.1678</v>
      </c>
      <c r="L289" s="4">
        <v>2</v>
      </c>
      <c r="M289" s="4">
        <v>3</v>
      </c>
      <c r="N289" s="7">
        <f t="shared" si="17"/>
        <v>7.060000000000001E-2</v>
      </c>
      <c r="O289" s="4">
        <f t="shared" si="18"/>
        <v>1</v>
      </c>
      <c r="P289" s="64">
        <f t="shared" si="19"/>
        <v>0.16544666666666669</v>
      </c>
    </row>
    <row r="290" spans="1:16" x14ac:dyDescent="0.2">
      <c r="A290" s="6">
        <f>'Rates Data'!A290</f>
        <v>42132</v>
      </c>
      <c r="B290" s="5">
        <f>'Rates Data'!B290</f>
        <v>-4.3999999999999997E-2</v>
      </c>
      <c r="C290" s="5">
        <f>'Rates Data'!C290</f>
        <v>-8.9999999999999993E-3</v>
      </c>
      <c r="D290" s="5">
        <f>'Rates Data'!D290</f>
        <v>6.0999999999999999E-2</v>
      </c>
      <c r="E290" s="5">
        <f>'Rates Data'!E290</f>
        <v>0.16900000000000001</v>
      </c>
      <c r="F290" s="5">
        <f>'Rates Data'!F290</f>
        <v>9.4E-2</v>
      </c>
      <c r="G290" s="5">
        <f>'Rates Data'!G290</f>
        <v>0.16470000000000001</v>
      </c>
      <c r="H290" s="5">
        <f>'Rates Data'!H290</f>
        <v>0.36499999999999999</v>
      </c>
      <c r="I290" s="5">
        <f>DAYS360(A290,Summary!$G$10)/Summary!$G$6</f>
        <v>2.963888888888889</v>
      </c>
      <c r="J290" s="5">
        <f t="shared" si="20"/>
        <v>9.4E-2</v>
      </c>
      <c r="K290" s="5">
        <f t="shared" si="20"/>
        <v>0.16470000000000001</v>
      </c>
      <c r="L290" s="4">
        <v>2</v>
      </c>
      <c r="M290" s="4">
        <v>3</v>
      </c>
      <c r="N290" s="7">
        <f t="shared" si="17"/>
        <v>7.0700000000000013E-2</v>
      </c>
      <c r="O290" s="4">
        <f t="shared" si="18"/>
        <v>1</v>
      </c>
      <c r="P290" s="64">
        <f t="shared" si="19"/>
        <v>0.16214694444444447</v>
      </c>
    </row>
    <row r="291" spans="1:16" x14ac:dyDescent="0.2">
      <c r="A291" s="6">
        <f>'Rates Data'!A291</f>
        <v>42135</v>
      </c>
      <c r="B291" s="5">
        <f>'Rates Data'!B291</f>
        <v>-4.4999999999999998E-2</v>
      </c>
      <c r="C291" s="5">
        <f>'Rates Data'!C291</f>
        <v>-8.9999999999999993E-3</v>
      </c>
      <c r="D291" s="5">
        <f>'Rates Data'!D291</f>
        <v>6.0999999999999999E-2</v>
      </c>
      <c r="E291" s="5">
        <f>'Rates Data'!E291</f>
        <v>0.16800000000000001</v>
      </c>
      <c r="F291" s="5">
        <f>'Rates Data'!F291</f>
        <v>0.10150000000000001</v>
      </c>
      <c r="G291" s="5">
        <f>'Rates Data'!G291</f>
        <v>0.182</v>
      </c>
      <c r="H291" s="5">
        <f>'Rates Data'!H291</f>
        <v>0.40200000000000002</v>
      </c>
      <c r="I291" s="5">
        <f>DAYS360(A291,Summary!$G$10)/Summary!$G$6</f>
        <v>2.9555555555555557</v>
      </c>
      <c r="J291" s="5">
        <f t="shared" si="20"/>
        <v>0.10150000000000001</v>
      </c>
      <c r="K291" s="5">
        <f t="shared" si="20"/>
        <v>0.182</v>
      </c>
      <c r="L291" s="4">
        <v>2</v>
      </c>
      <c r="M291" s="4">
        <v>3</v>
      </c>
      <c r="N291" s="7">
        <f t="shared" si="17"/>
        <v>8.0499999999999988E-2</v>
      </c>
      <c r="O291" s="4">
        <f t="shared" si="18"/>
        <v>1</v>
      </c>
      <c r="P291" s="64">
        <f t="shared" si="19"/>
        <v>0.17842222222222223</v>
      </c>
    </row>
    <row r="292" spans="1:16" x14ac:dyDescent="0.2">
      <c r="A292" s="6">
        <f>'Rates Data'!A292</f>
        <v>42136</v>
      </c>
      <c r="B292" s="5">
        <f>'Rates Data'!B292</f>
        <v>-4.8000000000000001E-2</v>
      </c>
      <c r="C292" s="5">
        <f>'Rates Data'!C292</f>
        <v>-8.9999999999999993E-3</v>
      </c>
      <c r="D292" s="5">
        <f>'Rates Data'!D292</f>
        <v>6.0999999999999999E-2</v>
      </c>
      <c r="E292" s="5">
        <f>'Rates Data'!E292</f>
        <v>0.16900000000000001</v>
      </c>
      <c r="F292" s="5">
        <f>'Rates Data'!F292</f>
        <v>0.109</v>
      </c>
      <c r="G292" s="5">
        <f>'Rates Data'!G292</f>
        <v>0.188</v>
      </c>
      <c r="H292" s="5">
        <f>'Rates Data'!H292</f>
        <v>0.42599999999999999</v>
      </c>
      <c r="I292" s="5">
        <f>DAYS360(A292,Summary!$G$10)/Summary!$G$6</f>
        <v>2.9527777777777779</v>
      </c>
      <c r="J292" s="5">
        <f t="shared" si="20"/>
        <v>0.109</v>
      </c>
      <c r="K292" s="5">
        <f t="shared" si="20"/>
        <v>0.188</v>
      </c>
      <c r="L292" s="4">
        <v>2</v>
      </c>
      <c r="M292" s="4">
        <v>3</v>
      </c>
      <c r="N292" s="7">
        <f t="shared" si="17"/>
        <v>7.9000000000000001E-2</v>
      </c>
      <c r="O292" s="4">
        <f t="shared" si="18"/>
        <v>1</v>
      </c>
      <c r="P292" s="64">
        <f t="shared" si="19"/>
        <v>0.18426944444444446</v>
      </c>
    </row>
    <row r="293" spans="1:16" x14ac:dyDescent="0.2">
      <c r="A293" s="6">
        <f>'Rates Data'!A293</f>
        <v>42137</v>
      </c>
      <c r="B293" s="5">
        <f>'Rates Data'!B293</f>
        <v>-4.8000000000000001E-2</v>
      </c>
      <c r="C293" s="5">
        <f>'Rates Data'!C293</f>
        <v>-8.9999999999999993E-3</v>
      </c>
      <c r="D293" s="5">
        <f>'Rates Data'!D293</f>
        <v>0.06</v>
      </c>
      <c r="E293" s="5">
        <f>'Rates Data'!E293</f>
        <v>0.16900000000000001</v>
      </c>
      <c r="F293" s="5">
        <f>'Rates Data'!F293</f>
        <v>0.125</v>
      </c>
      <c r="G293" s="5">
        <f>'Rates Data'!G293</f>
        <v>0.20100000000000001</v>
      </c>
      <c r="H293" s="5">
        <f>'Rates Data'!H293</f>
        <v>0.42949999999999999</v>
      </c>
      <c r="I293" s="5">
        <f>DAYS360(A293,Summary!$G$10)/Summary!$G$6</f>
        <v>2.95</v>
      </c>
      <c r="J293" s="5">
        <f t="shared" si="20"/>
        <v>0.125</v>
      </c>
      <c r="K293" s="5">
        <f t="shared" si="20"/>
        <v>0.20100000000000001</v>
      </c>
      <c r="L293" s="4">
        <v>2</v>
      </c>
      <c r="M293" s="4">
        <v>3</v>
      </c>
      <c r="N293" s="7">
        <f t="shared" si="17"/>
        <v>7.6000000000000012E-2</v>
      </c>
      <c r="O293" s="4">
        <f t="shared" si="18"/>
        <v>1</v>
      </c>
      <c r="P293" s="64">
        <f t="shared" si="19"/>
        <v>0.19720000000000004</v>
      </c>
    </row>
    <row r="294" spans="1:16" x14ac:dyDescent="0.2">
      <c r="A294" s="6">
        <f>'Rates Data'!A294</f>
        <v>42138</v>
      </c>
      <c r="B294" s="5">
        <f>'Rates Data'!B294</f>
        <v>-4.9000000000000002E-2</v>
      </c>
      <c r="C294" s="5">
        <f>'Rates Data'!C294</f>
        <v>-8.9999999999999993E-3</v>
      </c>
      <c r="D294" s="5">
        <f>'Rates Data'!D294</f>
        <v>5.8999999999999997E-2</v>
      </c>
      <c r="E294" s="5">
        <f>'Rates Data'!E294</f>
        <v>0.16800000000000001</v>
      </c>
      <c r="F294" s="5">
        <f>'Rates Data'!F294</f>
        <v>0.114</v>
      </c>
      <c r="G294" s="5">
        <f>'Rates Data'!G294</f>
        <v>0.19500000000000001</v>
      </c>
      <c r="H294" s="5">
        <f>'Rates Data'!H294</f>
        <v>0.41399999999999998</v>
      </c>
      <c r="I294" s="5">
        <f>DAYS360(A294,Summary!$G$10)/Summary!$G$6</f>
        <v>2.9472222222222224</v>
      </c>
      <c r="J294" s="5">
        <f t="shared" si="20"/>
        <v>0.114</v>
      </c>
      <c r="K294" s="5">
        <f t="shared" si="20"/>
        <v>0.19500000000000001</v>
      </c>
      <c r="L294" s="4">
        <v>2</v>
      </c>
      <c r="M294" s="4">
        <v>3</v>
      </c>
      <c r="N294" s="7">
        <f t="shared" si="17"/>
        <v>8.1000000000000003E-2</v>
      </c>
      <c r="O294" s="4">
        <f t="shared" si="18"/>
        <v>1</v>
      </c>
      <c r="P294" s="64">
        <f t="shared" si="19"/>
        <v>0.19072500000000003</v>
      </c>
    </row>
    <row r="295" spans="1:16" x14ac:dyDescent="0.2">
      <c r="A295" s="6">
        <f>'Rates Data'!A295</f>
        <v>42139</v>
      </c>
      <c r="B295" s="5">
        <f>'Rates Data'!B295</f>
        <v>-0.05</v>
      </c>
      <c r="C295" s="5">
        <f>'Rates Data'!C295</f>
        <v>-0.01</v>
      </c>
      <c r="D295" s="5">
        <f>'Rates Data'!D295</f>
        <v>5.8000000000000003E-2</v>
      </c>
      <c r="E295" s="5">
        <f>'Rates Data'!E295</f>
        <v>0.16700000000000001</v>
      </c>
      <c r="F295" s="5">
        <f>'Rates Data'!F295</f>
        <v>0.113</v>
      </c>
      <c r="G295" s="5">
        <f>'Rates Data'!G295</f>
        <v>0.187</v>
      </c>
      <c r="H295" s="5">
        <f>'Rates Data'!H295</f>
        <v>0.40439999999999998</v>
      </c>
      <c r="I295" s="5">
        <f>DAYS360(A295,Summary!$G$10)/Summary!$G$6</f>
        <v>2.9444444444444446</v>
      </c>
      <c r="J295" s="5">
        <f t="shared" si="20"/>
        <v>0.113</v>
      </c>
      <c r="K295" s="5">
        <f t="shared" si="20"/>
        <v>0.187</v>
      </c>
      <c r="L295" s="4">
        <v>2</v>
      </c>
      <c r="M295" s="4">
        <v>3</v>
      </c>
      <c r="N295" s="7">
        <f t="shared" si="17"/>
        <v>7.3999999999999996E-2</v>
      </c>
      <c r="O295" s="4">
        <f t="shared" si="18"/>
        <v>1</v>
      </c>
      <c r="P295" s="64">
        <f t="shared" si="19"/>
        <v>0.18288888888888891</v>
      </c>
    </row>
    <row r="296" spans="1:16" x14ac:dyDescent="0.2">
      <c r="A296" s="6">
        <f>'Rates Data'!A296</f>
        <v>42142</v>
      </c>
      <c r="B296" s="5">
        <f>'Rates Data'!B296</f>
        <v>-5.0999999999999997E-2</v>
      </c>
      <c r="C296" s="5">
        <f>'Rates Data'!C296</f>
        <v>-1.0999999999999999E-2</v>
      </c>
      <c r="D296" s="5">
        <f>'Rates Data'!D296</f>
        <v>5.6000000000000001E-2</v>
      </c>
      <c r="E296" s="5">
        <f>'Rates Data'!E296</f>
        <v>0.16800000000000001</v>
      </c>
      <c r="F296" s="5">
        <f>'Rates Data'!F296</f>
        <v>0.115</v>
      </c>
      <c r="G296" s="5">
        <f>'Rates Data'!G296</f>
        <v>0.192</v>
      </c>
      <c r="H296" s="5">
        <f>'Rates Data'!H296</f>
        <v>0.41070000000000001</v>
      </c>
      <c r="I296" s="5">
        <f>DAYS360(A296,Summary!$G$10)/Summary!$G$6</f>
        <v>2.9361111111111109</v>
      </c>
      <c r="J296" s="5">
        <f t="shared" si="20"/>
        <v>0.115</v>
      </c>
      <c r="K296" s="5">
        <f t="shared" si="20"/>
        <v>0.192</v>
      </c>
      <c r="L296" s="4">
        <v>2</v>
      </c>
      <c r="M296" s="4">
        <v>3</v>
      </c>
      <c r="N296" s="7">
        <f t="shared" si="17"/>
        <v>7.6999999999999999E-2</v>
      </c>
      <c r="O296" s="4">
        <f t="shared" si="18"/>
        <v>1</v>
      </c>
      <c r="P296" s="64">
        <f t="shared" si="19"/>
        <v>0.18708055555555553</v>
      </c>
    </row>
    <row r="297" spans="1:16" x14ac:dyDescent="0.2">
      <c r="A297" s="6">
        <f>'Rates Data'!A297</f>
        <v>42143</v>
      </c>
      <c r="B297" s="5">
        <f>'Rates Data'!B297</f>
        <v>-5.1999999999999998E-2</v>
      </c>
      <c r="C297" s="5">
        <f>'Rates Data'!C297</f>
        <v>-1.2E-2</v>
      </c>
      <c r="D297" s="5">
        <f>'Rates Data'!D297</f>
        <v>5.7000000000000002E-2</v>
      </c>
      <c r="E297" s="5">
        <f>'Rates Data'!E297</f>
        <v>0.16400000000000001</v>
      </c>
      <c r="F297" s="5">
        <f>'Rates Data'!F297</f>
        <v>0.106</v>
      </c>
      <c r="G297" s="5">
        <f>'Rates Data'!G297</f>
        <v>0.1794</v>
      </c>
      <c r="H297" s="5">
        <f>'Rates Data'!H297</f>
        <v>0.39340000000000003</v>
      </c>
      <c r="I297" s="5">
        <f>DAYS360(A297,Summary!$G$10)/Summary!$G$6</f>
        <v>2.9333333333333331</v>
      </c>
      <c r="J297" s="5">
        <f t="shared" si="20"/>
        <v>0.106</v>
      </c>
      <c r="K297" s="5">
        <f t="shared" si="20"/>
        <v>0.1794</v>
      </c>
      <c r="L297" s="4">
        <v>2</v>
      </c>
      <c r="M297" s="4">
        <v>3</v>
      </c>
      <c r="N297" s="7">
        <f t="shared" si="17"/>
        <v>7.3400000000000007E-2</v>
      </c>
      <c r="O297" s="4">
        <f t="shared" si="18"/>
        <v>1</v>
      </c>
      <c r="P297" s="64">
        <f t="shared" si="19"/>
        <v>0.17450666666666664</v>
      </c>
    </row>
    <row r="298" spans="1:16" x14ac:dyDescent="0.2">
      <c r="A298" s="6">
        <f>'Rates Data'!A298</f>
        <v>42144</v>
      </c>
      <c r="B298" s="5">
        <f>'Rates Data'!B298</f>
        <v>-5.1999999999999998E-2</v>
      </c>
      <c r="C298" s="5">
        <f>'Rates Data'!C298</f>
        <v>-1.2E-2</v>
      </c>
      <c r="D298" s="5">
        <f>'Rates Data'!D298</f>
        <v>5.5E-2</v>
      </c>
      <c r="E298" s="5">
        <f>'Rates Data'!E298</f>
        <v>0.16200000000000001</v>
      </c>
      <c r="F298" s="5">
        <f>'Rates Data'!F298</f>
        <v>0.10299999999999999</v>
      </c>
      <c r="G298" s="5">
        <f>'Rates Data'!G298</f>
        <v>0.17799999999999999</v>
      </c>
      <c r="H298" s="5">
        <f>'Rates Data'!H298</f>
        <v>0.39629999999999999</v>
      </c>
      <c r="I298" s="5">
        <f>DAYS360(A298,Summary!$G$10)/Summary!$G$6</f>
        <v>2.9305555555555554</v>
      </c>
      <c r="J298" s="5">
        <f t="shared" si="20"/>
        <v>0.10299999999999999</v>
      </c>
      <c r="K298" s="5">
        <f t="shared" si="20"/>
        <v>0.17799999999999999</v>
      </c>
      <c r="L298" s="4">
        <v>2</v>
      </c>
      <c r="M298" s="4">
        <v>3</v>
      </c>
      <c r="N298" s="7">
        <f t="shared" si="17"/>
        <v>7.4999999999999997E-2</v>
      </c>
      <c r="O298" s="4">
        <f t="shared" si="18"/>
        <v>1</v>
      </c>
      <c r="P298" s="64">
        <f t="shared" si="19"/>
        <v>0.17279166666666665</v>
      </c>
    </row>
    <row r="299" spans="1:16" x14ac:dyDescent="0.2">
      <c r="A299" s="6">
        <f>'Rates Data'!A299</f>
        <v>42145</v>
      </c>
      <c r="B299" s="5">
        <f>'Rates Data'!B299</f>
        <v>-5.1999999999999998E-2</v>
      </c>
      <c r="C299" s="5">
        <f>'Rates Data'!C299</f>
        <v>-1.2E-2</v>
      </c>
      <c r="D299" s="5">
        <f>'Rates Data'!D299</f>
        <v>5.3999999999999999E-2</v>
      </c>
      <c r="E299" s="5">
        <f>'Rates Data'!E299</f>
        <v>0.16200000000000001</v>
      </c>
      <c r="F299" s="5">
        <f>'Rates Data'!F299</f>
        <v>0.105</v>
      </c>
      <c r="G299" s="5">
        <f>'Rates Data'!G299</f>
        <v>0.17979999999999999</v>
      </c>
      <c r="H299" s="5">
        <f>'Rates Data'!H299</f>
        <v>0.40539999999999998</v>
      </c>
      <c r="I299" s="5">
        <f>DAYS360(A299,Summary!$G$10)/Summary!$G$6</f>
        <v>2.9277777777777776</v>
      </c>
      <c r="J299" s="5">
        <f t="shared" si="20"/>
        <v>0.105</v>
      </c>
      <c r="K299" s="5">
        <f t="shared" si="20"/>
        <v>0.17979999999999999</v>
      </c>
      <c r="L299" s="4">
        <v>2</v>
      </c>
      <c r="M299" s="4">
        <v>3</v>
      </c>
      <c r="N299" s="7">
        <f t="shared" si="17"/>
        <v>7.4799999999999991E-2</v>
      </c>
      <c r="O299" s="4">
        <f t="shared" si="18"/>
        <v>1</v>
      </c>
      <c r="P299" s="64">
        <f t="shared" si="19"/>
        <v>0.17439777777777776</v>
      </c>
    </row>
    <row r="300" spans="1:16" x14ac:dyDescent="0.2">
      <c r="A300" s="6">
        <f>'Rates Data'!A300</f>
        <v>42146</v>
      </c>
      <c r="B300" s="5">
        <f>'Rates Data'!B300</f>
        <v>-5.1999999999999998E-2</v>
      </c>
      <c r="C300" s="5">
        <f>'Rates Data'!C300</f>
        <v>-1.2E-2</v>
      </c>
      <c r="D300" s="5">
        <f>'Rates Data'!D300</f>
        <v>5.3999999999999999E-2</v>
      </c>
      <c r="E300" s="5">
        <f>'Rates Data'!E300</f>
        <v>0.16200000000000001</v>
      </c>
      <c r="F300" s="5">
        <f>'Rates Data'!F300</f>
        <v>0.109</v>
      </c>
      <c r="G300" s="5">
        <f>'Rates Data'!G300</f>
        <v>0.17780000000000001</v>
      </c>
      <c r="H300" s="5">
        <f>'Rates Data'!H300</f>
        <v>0.3987</v>
      </c>
      <c r="I300" s="5">
        <f>DAYS360(A300,Summary!$G$10)/Summary!$G$6</f>
        <v>2.9249999999999998</v>
      </c>
      <c r="J300" s="5">
        <f t="shared" si="20"/>
        <v>0.109</v>
      </c>
      <c r="K300" s="5">
        <f t="shared" si="20"/>
        <v>0.17780000000000001</v>
      </c>
      <c r="L300" s="4">
        <v>2</v>
      </c>
      <c r="M300" s="4">
        <v>3</v>
      </c>
      <c r="N300" s="7">
        <f t="shared" si="17"/>
        <v>6.8800000000000014E-2</v>
      </c>
      <c r="O300" s="4">
        <f t="shared" si="18"/>
        <v>1</v>
      </c>
      <c r="P300" s="64">
        <f t="shared" si="19"/>
        <v>0.17264000000000002</v>
      </c>
    </row>
    <row r="301" spans="1:16" x14ac:dyDescent="0.2">
      <c r="A301" s="6">
        <f>'Rates Data'!A301</f>
        <v>42149</v>
      </c>
      <c r="B301" s="5">
        <f>'Rates Data'!B301</f>
        <v>-5.2999999999999999E-2</v>
      </c>
      <c r="C301" s="5">
        <f>'Rates Data'!C301</f>
        <v>-1.2E-2</v>
      </c>
      <c r="D301" s="5">
        <f>'Rates Data'!D301</f>
        <v>5.3999999999999999E-2</v>
      </c>
      <c r="E301" s="5">
        <f>'Rates Data'!E301</f>
        <v>0.16300000000000001</v>
      </c>
      <c r="F301" s="5">
        <f>'Rates Data'!F301</f>
        <v>0.11</v>
      </c>
      <c r="G301" s="5">
        <f>'Rates Data'!G301</f>
        <v>0.17799999999999999</v>
      </c>
      <c r="H301" s="5">
        <f>'Rates Data'!H301</f>
        <v>0.39879999999999999</v>
      </c>
      <c r="I301" s="5">
        <f>DAYS360(A301,Summary!$G$10)/Summary!$G$6</f>
        <v>2.9166666666666665</v>
      </c>
      <c r="J301" s="5">
        <f t="shared" si="20"/>
        <v>0.11</v>
      </c>
      <c r="K301" s="5">
        <f t="shared" si="20"/>
        <v>0.17799999999999999</v>
      </c>
      <c r="L301" s="4">
        <v>2</v>
      </c>
      <c r="M301" s="4">
        <v>3</v>
      </c>
      <c r="N301" s="7">
        <f t="shared" si="17"/>
        <v>6.7999999999999991E-2</v>
      </c>
      <c r="O301" s="4">
        <f t="shared" si="18"/>
        <v>1</v>
      </c>
      <c r="P301" s="64">
        <f t="shared" si="19"/>
        <v>0.17233333333333331</v>
      </c>
    </row>
    <row r="302" spans="1:16" x14ac:dyDescent="0.2">
      <c r="A302" s="6">
        <f>'Rates Data'!A302</f>
        <v>42150</v>
      </c>
      <c r="B302" s="5">
        <f>'Rates Data'!B302</f>
        <v>-5.3999999999999999E-2</v>
      </c>
      <c r="C302" s="5">
        <f>'Rates Data'!C302</f>
        <v>-1.2999999999999999E-2</v>
      </c>
      <c r="D302" s="5">
        <f>'Rates Data'!D302</f>
        <v>5.1999999999999998E-2</v>
      </c>
      <c r="E302" s="5">
        <f>'Rates Data'!E302</f>
        <v>0.161</v>
      </c>
      <c r="F302" s="5">
        <f>'Rates Data'!F302</f>
        <v>0.1023</v>
      </c>
      <c r="G302" s="5">
        <f>'Rates Data'!G302</f>
        <v>0.16900000000000001</v>
      </c>
      <c r="H302" s="5">
        <f>'Rates Data'!H302</f>
        <v>0.375</v>
      </c>
      <c r="I302" s="5">
        <f>DAYS360(A302,Summary!$G$10)/Summary!$G$6</f>
        <v>2.9138888888888888</v>
      </c>
      <c r="J302" s="5">
        <f t="shared" si="20"/>
        <v>0.1023</v>
      </c>
      <c r="K302" s="5">
        <f t="shared" si="20"/>
        <v>0.16900000000000001</v>
      </c>
      <c r="L302" s="4">
        <v>2</v>
      </c>
      <c r="M302" s="4">
        <v>3</v>
      </c>
      <c r="N302" s="7">
        <f t="shared" si="17"/>
        <v>6.6700000000000009E-2</v>
      </c>
      <c r="O302" s="4">
        <f t="shared" si="18"/>
        <v>1</v>
      </c>
      <c r="P302" s="64">
        <f t="shared" si="19"/>
        <v>0.16325638888888888</v>
      </c>
    </row>
    <row r="303" spans="1:16" x14ac:dyDescent="0.2">
      <c r="A303" s="6">
        <f>'Rates Data'!A303</f>
        <v>42151</v>
      </c>
      <c r="B303" s="5">
        <f>'Rates Data'!B303</f>
        <v>-5.3999999999999999E-2</v>
      </c>
      <c r="C303" s="5">
        <f>'Rates Data'!C303</f>
        <v>-1.2999999999999999E-2</v>
      </c>
      <c r="D303" s="5">
        <f>'Rates Data'!D303</f>
        <v>0.05</v>
      </c>
      <c r="E303" s="5">
        <f>'Rates Data'!E303</f>
        <v>0.16</v>
      </c>
      <c r="F303" s="5">
        <f>'Rates Data'!F303</f>
        <v>9.8000000000000004E-2</v>
      </c>
      <c r="G303" s="5">
        <f>'Rates Data'!G303</f>
        <v>0.16400000000000001</v>
      </c>
      <c r="H303" s="5">
        <f>'Rates Data'!H303</f>
        <v>0.36649999999999999</v>
      </c>
      <c r="I303" s="5">
        <f>DAYS360(A303,Summary!$G$10)/Summary!$G$6</f>
        <v>2.911111111111111</v>
      </c>
      <c r="J303" s="5">
        <f t="shared" si="20"/>
        <v>9.8000000000000004E-2</v>
      </c>
      <c r="K303" s="5">
        <f t="shared" si="20"/>
        <v>0.16400000000000001</v>
      </c>
      <c r="L303" s="4">
        <v>2</v>
      </c>
      <c r="M303" s="4">
        <v>3</v>
      </c>
      <c r="N303" s="7">
        <f t="shared" si="17"/>
        <v>6.6000000000000003E-2</v>
      </c>
      <c r="O303" s="4">
        <f t="shared" si="18"/>
        <v>1</v>
      </c>
      <c r="P303" s="64">
        <f t="shared" si="19"/>
        <v>0.15813333333333335</v>
      </c>
    </row>
    <row r="304" spans="1:16" x14ac:dyDescent="0.2">
      <c r="A304" s="6">
        <f>'Rates Data'!A304</f>
        <v>42152</v>
      </c>
      <c r="B304" s="5">
        <f>'Rates Data'!B304</f>
        <v>-5.8000000000000003E-2</v>
      </c>
      <c r="C304" s="5">
        <f>'Rates Data'!C304</f>
        <v>-1.2999999999999999E-2</v>
      </c>
      <c r="D304" s="5">
        <f>'Rates Data'!D304</f>
        <v>4.9000000000000002E-2</v>
      </c>
      <c r="E304" s="5">
        <f>'Rates Data'!E304</f>
        <v>0.159</v>
      </c>
      <c r="F304" s="5">
        <f>'Rates Data'!F304</f>
        <v>0.10299999999999999</v>
      </c>
      <c r="G304" s="5">
        <f>'Rates Data'!G304</f>
        <v>0.16800000000000001</v>
      </c>
      <c r="H304" s="5">
        <f>'Rates Data'!H304</f>
        <v>0.372</v>
      </c>
      <c r="I304" s="5">
        <f>DAYS360(A304,Summary!$G$10)/Summary!$G$6</f>
        <v>2.9083333333333332</v>
      </c>
      <c r="J304" s="5">
        <f t="shared" si="20"/>
        <v>0.10299999999999999</v>
      </c>
      <c r="K304" s="5">
        <f t="shared" si="20"/>
        <v>0.16800000000000001</v>
      </c>
      <c r="L304" s="4">
        <v>2</v>
      </c>
      <c r="M304" s="4">
        <v>3</v>
      </c>
      <c r="N304" s="7">
        <f t="shared" si="17"/>
        <v>6.5000000000000016E-2</v>
      </c>
      <c r="O304" s="4">
        <f t="shared" si="18"/>
        <v>1</v>
      </c>
      <c r="P304" s="64">
        <f t="shared" si="19"/>
        <v>0.16204166666666667</v>
      </c>
    </row>
    <row r="305" spans="1:16" x14ac:dyDescent="0.2">
      <c r="A305" s="6">
        <f>'Rates Data'!A305</f>
        <v>42153</v>
      </c>
      <c r="B305" s="5">
        <f>'Rates Data'!B305</f>
        <v>-5.8999999999999997E-2</v>
      </c>
      <c r="C305" s="5">
        <f>'Rates Data'!C305</f>
        <v>-1.2E-2</v>
      </c>
      <c r="D305" s="5">
        <f>'Rates Data'!D305</f>
        <v>4.9000000000000002E-2</v>
      </c>
      <c r="E305" s="5">
        <f>'Rates Data'!E305</f>
        <v>0.16</v>
      </c>
      <c r="F305" s="5">
        <f>'Rates Data'!F305</f>
        <v>0.10100000000000001</v>
      </c>
      <c r="G305" s="5">
        <f>'Rates Data'!G305</f>
        <v>0.16500000000000001</v>
      </c>
      <c r="H305" s="5">
        <f>'Rates Data'!H305</f>
        <v>0.35</v>
      </c>
      <c r="I305" s="5">
        <f>DAYS360(A305,Summary!$G$10)/Summary!$G$6</f>
        <v>2.9055555555555554</v>
      </c>
      <c r="J305" s="5">
        <f t="shared" si="20"/>
        <v>0.10100000000000001</v>
      </c>
      <c r="K305" s="5">
        <f t="shared" si="20"/>
        <v>0.16500000000000001</v>
      </c>
      <c r="L305" s="4">
        <v>2</v>
      </c>
      <c r="M305" s="4">
        <v>3</v>
      </c>
      <c r="N305" s="7">
        <f t="shared" si="17"/>
        <v>6.4000000000000001E-2</v>
      </c>
      <c r="O305" s="4">
        <f t="shared" si="18"/>
        <v>1</v>
      </c>
      <c r="P305" s="64">
        <f t="shared" si="19"/>
        <v>0.15895555555555557</v>
      </c>
    </row>
    <row r="306" spans="1:16" x14ac:dyDescent="0.2">
      <c r="A306" s="6">
        <f>'Rates Data'!A306</f>
        <v>42156</v>
      </c>
      <c r="B306" s="5">
        <f>'Rates Data'!B306</f>
        <v>-5.7000000000000002E-2</v>
      </c>
      <c r="C306" s="5">
        <f>'Rates Data'!C306</f>
        <v>-1.2999999999999999E-2</v>
      </c>
      <c r="D306" s="5">
        <f>'Rates Data'!D306</f>
        <v>4.9000000000000002E-2</v>
      </c>
      <c r="E306" s="5">
        <f>'Rates Data'!E306</f>
        <v>0.161</v>
      </c>
      <c r="F306" s="5">
        <f>'Rates Data'!F306</f>
        <v>0.106</v>
      </c>
      <c r="G306" s="5">
        <f>'Rates Data'!G306</f>
        <v>0.17399999999999999</v>
      </c>
      <c r="H306" s="5">
        <f>'Rates Data'!H306</f>
        <v>0.39500000000000002</v>
      </c>
      <c r="I306" s="5">
        <f>DAYS360(A306,Summary!$G$10)/Summary!$G$6</f>
        <v>2.9</v>
      </c>
      <c r="J306" s="5">
        <f t="shared" si="20"/>
        <v>0.106</v>
      </c>
      <c r="K306" s="5">
        <f t="shared" si="20"/>
        <v>0.17399999999999999</v>
      </c>
      <c r="L306" s="4">
        <v>2</v>
      </c>
      <c r="M306" s="4">
        <v>3</v>
      </c>
      <c r="N306" s="7">
        <f t="shared" si="17"/>
        <v>6.7999999999999991E-2</v>
      </c>
      <c r="O306" s="4">
        <f t="shared" si="18"/>
        <v>1</v>
      </c>
      <c r="P306" s="64">
        <f t="shared" si="19"/>
        <v>0.16719999999999999</v>
      </c>
    </row>
    <row r="307" spans="1:16" x14ac:dyDescent="0.2">
      <c r="A307" s="6">
        <f>'Rates Data'!A307</f>
        <v>42157</v>
      </c>
      <c r="B307" s="5">
        <f>'Rates Data'!B307</f>
        <v>-0.06</v>
      </c>
      <c r="C307" s="5">
        <f>'Rates Data'!C307</f>
        <v>-1.2999999999999999E-2</v>
      </c>
      <c r="D307" s="5">
        <f>'Rates Data'!D307</f>
        <v>4.8000000000000001E-2</v>
      </c>
      <c r="E307" s="5">
        <f>'Rates Data'!E307</f>
        <v>0.158</v>
      </c>
      <c r="F307" s="5">
        <f>'Rates Data'!F307</f>
        <v>0.111</v>
      </c>
      <c r="G307" s="5">
        <f>'Rates Data'!G307</f>
        <v>0.187</v>
      </c>
      <c r="H307" s="5">
        <f>'Rates Data'!H307</f>
        <v>0.43099999999999999</v>
      </c>
      <c r="I307" s="5">
        <f>DAYS360(A307,Summary!$G$10)/Summary!$G$6</f>
        <v>2.8972222222222221</v>
      </c>
      <c r="J307" s="5">
        <f t="shared" si="20"/>
        <v>0.111</v>
      </c>
      <c r="K307" s="5">
        <f t="shared" si="20"/>
        <v>0.187</v>
      </c>
      <c r="L307" s="4">
        <v>2</v>
      </c>
      <c r="M307" s="4">
        <v>3</v>
      </c>
      <c r="N307" s="7">
        <f t="shared" si="17"/>
        <v>7.5999999999999998E-2</v>
      </c>
      <c r="O307" s="4">
        <f t="shared" si="18"/>
        <v>1</v>
      </c>
      <c r="P307" s="64">
        <f t="shared" si="19"/>
        <v>0.1791888888888889</v>
      </c>
    </row>
    <row r="308" spans="1:16" x14ac:dyDescent="0.2">
      <c r="A308" s="6">
        <f>'Rates Data'!A308</f>
        <v>42158</v>
      </c>
      <c r="B308" s="5">
        <f>'Rates Data'!B308</f>
        <v>-6.0999999999999999E-2</v>
      </c>
      <c r="C308" s="5">
        <f>'Rates Data'!C308</f>
        <v>-1.4E-2</v>
      </c>
      <c r="D308" s="5">
        <f>'Rates Data'!D308</f>
        <v>4.8000000000000001E-2</v>
      </c>
      <c r="E308" s="5">
        <f>'Rates Data'!E308</f>
        <v>0.16</v>
      </c>
      <c r="F308" s="5">
        <f>'Rates Data'!F308</f>
        <v>0.127</v>
      </c>
      <c r="G308" s="5">
        <f>'Rates Data'!G308</f>
        <v>0.224</v>
      </c>
      <c r="H308" s="5">
        <f>'Rates Data'!H308</f>
        <v>0.55400000000000005</v>
      </c>
      <c r="I308" s="5">
        <f>DAYS360(A308,Summary!$G$10)/Summary!$G$6</f>
        <v>2.8944444444444444</v>
      </c>
      <c r="J308" s="5">
        <f t="shared" si="20"/>
        <v>0.127</v>
      </c>
      <c r="K308" s="5">
        <f t="shared" si="20"/>
        <v>0.224</v>
      </c>
      <c r="L308" s="4">
        <v>2</v>
      </c>
      <c r="M308" s="4">
        <v>3</v>
      </c>
      <c r="N308" s="7">
        <f t="shared" si="17"/>
        <v>9.7000000000000003E-2</v>
      </c>
      <c r="O308" s="4">
        <f t="shared" si="18"/>
        <v>1</v>
      </c>
      <c r="P308" s="64">
        <f t="shared" si="19"/>
        <v>0.21376111111111112</v>
      </c>
    </row>
    <row r="309" spans="1:16" x14ac:dyDescent="0.2">
      <c r="A309" s="6">
        <f>'Rates Data'!A309</f>
        <v>42159</v>
      </c>
      <c r="B309" s="5">
        <f>'Rates Data'!B309</f>
        <v>-6.2E-2</v>
      </c>
      <c r="C309" s="5">
        <f>'Rates Data'!C309</f>
        <v>-1.2999999999999999E-2</v>
      </c>
      <c r="D309" s="5">
        <f>'Rates Data'!D309</f>
        <v>4.9000000000000002E-2</v>
      </c>
      <c r="E309" s="5">
        <f>'Rates Data'!E309</f>
        <v>0.16200000000000001</v>
      </c>
      <c r="F309" s="5">
        <f>'Rates Data'!F309</f>
        <v>0.127</v>
      </c>
      <c r="G309" s="5">
        <f>'Rates Data'!G309</f>
        <v>0.222</v>
      </c>
      <c r="H309" s="5">
        <f>'Rates Data'!H309</f>
        <v>0.495</v>
      </c>
      <c r="I309" s="5">
        <f>DAYS360(A309,Summary!$G$10)/Summary!$G$6</f>
        <v>2.8916666666666666</v>
      </c>
      <c r="J309" s="5">
        <f t="shared" si="20"/>
        <v>0.127</v>
      </c>
      <c r="K309" s="5">
        <f t="shared" si="20"/>
        <v>0.222</v>
      </c>
      <c r="L309" s="4">
        <v>2</v>
      </c>
      <c r="M309" s="4">
        <v>3</v>
      </c>
      <c r="N309" s="7">
        <f t="shared" si="17"/>
        <v>9.5000000000000001E-2</v>
      </c>
      <c r="O309" s="4">
        <f t="shared" si="18"/>
        <v>1</v>
      </c>
      <c r="P309" s="64">
        <f t="shared" si="19"/>
        <v>0.21170833333333333</v>
      </c>
    </row>
    <row r="310" spans="1:16" x14ac:dyDescent="0.2">
      <c r="A310" s="6">
        <f>'Rates Data'!A310</f>
        <v>42160</v>
      </c>
      <c r="B310" s="5">
        <f>'Rates Data'!B310</f>
        <v>-6.3E-2</v>
      </c>
      <c r="C310" s="5">
        <f>'Rates Data'!C310</f>
        <v>-1.2999999999999999E-2</v>
      </c>
      <c r="D310" s="5">
        <f>'Rates Data'!D310</f>
        <v>0.05</v>
      </c>
      <c r="E310" s="5">
        <f>'Rates Data'!E310</f>
        <v>0.161</v>
      </c>
      <c r="F310" s="5">
        <f>'Rates Data'!F310</f>
        <v>0.129</v>
      </c>
      <c r="G310" s="5">
        <f>'Rates Data'!G310</f>
        <v>0.2311</v>
      </c>
      <c r="H310" s="5">
        <f>'Rates Data'!H310</f>
        <v>0.51319999999999999</v>
      </c>
      <c r="I310" s="5">
        <f>DAYS360(A310,Summary!$G$10)/Summary!$G$6</f>
        <v>2.8888888888888888</v>
      </c>
      <c r="J310" s="5">
        <f t="shared" si="20"/>
        <v>0.129</v>
      </c>
      <c r="K310" s="5">
        <f t="shared" si="20"/>
        <v>0.2311</v>
      </c>
      <c r="L310" s="4">
        <v>2</v>
      </c>
      <c r="M310" s="4">
        <v>3</v>
      </c>
      <c r="N310" s="7">
        <f t="shared" si="17"/>
        <v>0.1021</v>
      </c>
      <c r="O310" s="4">
        <f t="shared" si="18"/>
        <v>1</v>
      </c>
      <c r="P310" s="64">
        <f t="shared" si="19"/>
        <v>0.21975555555555554</v>
      </c>
    </row>
    <row r="311" spans="1:16" x14ac:dyDescent="0.2">
      <c r="A311" s="6">
        <f>'Rates Data'!A311</f>
        <v>42163</v>
      </c>
      <c r="B311" s="5">
        <f>'Rates Data'!B311</f>
        <v>-6.3E-2</v>
      </c>
      <c r="C311" s="5">
        <f>'Rates Data'!C311</f>
        <v>-1.2999999999999999E-2</v>
      </c>
      <c r="D311" s="5">
        <f>'Rates Data'!D311</f>
        <v>4.9000000000000002E-2</v>
      </c>
      <c r="E311" s="5">
        <f>'Rates Data'!E311</f>
        <v>0.16300000000000001</v>
      </c>
      <c r="F311" s="5">
        <f>'Rates Data'!F311</f>
        <v>0.14799999999999999</v>
      </c>
      <c r="G311" s="5">
        <f>'Rates Data'!G311</f>
        <v>0.25519999999999998</v>
      </c>
      <c r="H311" s="5">
        <f>'Rates Data'!H311</f>
        <v>0.54100000000000004</v>
      </c>
      <c r="I311" s="5">
        <f>DAYS360(A311,Summary!$G$10)/Summary!$G$6</f>
        <v>2.8805555555555555</v>
      </c>
      <c r="J311" s="5">
        <f t="shared" si="20"/>
        <v>0.14799999999999999</v>
      </c>
      <c r="K311" s="5">
        <f t="shared" si="20"/>
        <v>0.25519999999999998</v>
      </c>
      <c r="L311" s="4">
        <v>2</v>
      </c>
      <c r="M311" s="4">
        <v>3</v>
      </c>
      <c r="N311" s="7">
        <f t="shared" si="17"/>
        <v>0.10719999999999999</v>
      </c>
      <c r="O311" s="4">
        <f t="shared" si="18"/>
        <v>1</v>
      </c>
      <c r="P311" s="64">
        <f t="shared" si="19"/>
        <v>0.24239555555555553</v>
      </c>
    </row>
    <row r="312" spans="1:16" x14ac:dyDescent="0.2">
      <c r="A312" s="6">
        <f>'Rates Data'!A312</f>
        <v>42164</v>
      </c>
      <c r="B312" s="5">
        <f>'Rates Data'!B312</f>
        <v>-6.3E-2</v>
      </c>
      <c r="C312" s="5">
        <f>'Rates Data'!C312</f>
        <v>-1.2999999999999999E-2</v>
      </c>
      <c r="D312" s="5">
        <f>'Rates Data'!D312</f>
        <v>4.9000000000000002E-2</v>
      </c>
      <c r="E312" s="5">
        <f>'Rates Data'!E312</f>
        <v>0.16300000000000001</v>
      </c>
      <c r="F312" s="5">
        <f>'Rates Data'!F312</f>
        <v>0.152</v>
      </c>
      <c r="G312" s="5">
        <f>'Rates Data'!G312</f>
        <v>0.26750000000000002</v>
      </c>
      <c r="H312" s="5">
        <f>'Rates Data'!H312</f>
        <v>0.58299999999999996</v>
      </c>
      <c r="I312" s="5">
        <f>DAYS360(A312,Summary!$G$10)/Summary!$G$6</f>
        <v>2.8777777777777778</v>
      </c>
      <c r="J312" s="5">
        <f t="shared" si="20"/>
        <v>0.152</v>
      </c>
      <c r="K312" s="5">
        <f t="shared" si="20"/>
        <v>0.26750000000000002</v>
      </c>
      <c r="L312" s="4">
        <v>2</v>
      </c>
      <c r="M312" s="4">
        <v>3</v>
      </c>
      <c r="N312" s="7">
        <f t="shared" si="17"/>
        <v>0.11550000000000002</v>
      </c>
      <c r="O312" s="4">
        <f t="shared" si="18"/>
        <v>1</v>
      </c>
      <c r="P312" s="64">
        <f t="shared" si="19"/>
        <v>0.25338333333333335</v>
      </c>
    </row>
    <row r="313" spans="1:16" x14ac:dyDescent="0.2">
      <c r="A313" s="6">
        <f>'Rates Data'!A313</f>
        <v>42165</v>
      </c>
      <c r="B313" s="5">
        <f>'Rates Data'!B313</f>
        <v>-6.3E-2</v>
      </c>
      <c r="C313" s="5">
        <f>'Rates Data'!C313</f>
        <v>-1.4E-2</v>
      </c>
      <c r="D313" s="5">
        <f>'Rates Data'!D313</f>
        <v>4.9000000000000002E-2</v>
      </c>
      <c r="E313" s="5">
        <f>'Rates Data'!E313</f>
        <v>0.16600000000000001</v>
      </c>
      <c r="F313" s="5">
        <f>'Rates Data'!F313</f>
        <v>0.14480000000000001</v>
      </c>
      <c r="G313" s="5">
        <f>'Rates Data'!G313</f>
        <v>0.26100000000000001</v>
      </c>
      <c r="H313" s="5">
        <f>'Rates Data'!H313</f>
        <v>0.58420000000000005</v>
      </c>
      <c r="I313" s="5">
        <f>DAYS360(A313,Summary!$G$10)/Summary!$G$6</f>
        <v>2.875</v>
      </c>
      <c r="J313" s="5">
        <f t="shared" si="20"/>
        <v>0.14480000000000001</v>
      </c>
      <c r="K313" s="5">
        <f t="shared" si="20"/>
        <v>0.26100000000000001</v>
      </c>
      <c r="L313" s="4">
        <v>2</v>
      </c>
      <c r="M313" s="4">
        <v>3</v>
      </c>
      <c r="N313" s="7">
        <f t="shared" si="17"/>
        <v>0.1162</v>
      </c>
      <c r="O313" s="4">
        <f t="shared" si="18"/>
        <v>1</v>
      </c>
      <c r="P313" s="64">
        <f t="shared" si="19"/>
        <v>0.246475</v>
      </c>
    </row>
    <row r="314" spans="1:16" x14ac:dyDescent="0.2">
      <c r="A314" s="6">
        <f>'Rates Data'!A314</f>
        <v>42166</v>
      </c>
      <c r="B314" s="5">
        <f>'Rates Data'!B314</f>
        <v>-6.2E-2</v>
      </c>
      <c r="C314" s="5">
        <f>'Rates Data'!C314</f>
        <v>-1.4E-2</v>
      </c>
      <c r="D314" s="5">
        <f>'Rates Data'!D314</f>
        <v>4.9000000000000002E-2</v>
      </c>
      <c r="E314" s="5">
        <f>'Rates Data'!E314</f>
        <v>0.161</v>
      </c>
      <c r="F314" s="5">
        <f>'Rates Data'!F314</f>
        <v>0.14499999999999999</v>
      </c>
      <c r="G314" s="5">
        <f>'Rates Data'!G314</f>
        <v>0.25409999999999999</v>
      </c>
      <c r="H314" s="5">
        <f>'Rates Data'!H314</f>
        <v>0.54410000000000003</v>
      </c>
      <c r="I314" s="5">
        <f>DAYS360(A314,Summary!$G$10)/Summary!$G$6</f>
        <v>2.8722222222222222</v>
      </c>
      <c r="J314" s="5">
        <f t="shared" si="20"/>
        <v>0.14499999999999999</v>
      </c>
      <c r="K314" s="5">
        <f t="shared" si="20"/>
        <v>0.25409999999999999</v>
      </c>
      <c r="L314" s="4">
        <v>2</v>
      </c>
      <c r="M314" s="4">
        <v>3</v>
      </c>
      <c r="N314" s="7">
        <f t="shared" si="17"/>
        <v>0.1091</v>
      </c>
      <c r="O314" s="4">
        <f t="shared" si="18"/>
        <v>1</v>
      </c>
      <c r="P314" s="64">
        <f t="shared" si="19"/>
        <v>0.24015944444444443</v>
      </c>
    </row>
    <row r="315" spans="1:16" x14ac:dyDescent="0.2">
      <c r="A315" s="6">
        <f>'Rates Data'!A315</f>
        <v>42167</v>
      </c>
      <c r="B315" s="5">
        <f>'Rates Data'!B315</f>
        <v>-6.4000000000000001E-2</v>
      </c>
      <c r="C315" s="5">
        <f>'Rates Data'!C315</f>
        <v>-1.4E-2</v>
      </c>
      <c r="D315" s="5">
        <f>'Rates Data'!D315</f>
        <v>0.05</v>
      </c>
      <c r="E315" s="5">
        <f>'Rates Data'!E315</f>
        <v>0.16300000000000001</v>
      </c>
      <c r="F315" s="5">
        <f>'Rates Data'!F315</f>
        <v>0.155</v>
      </c>
      <c r="G315" s="5">
        <f>'Rates Data'!G315</f>
        <v>0.26650000000000001</v>
      </c>
      <c r="H315" s="5">
        <f>'Rates Data'!H315</f>
        <v>0.55700000000000005</v>
      </c>
      <c r="I315" s="5">
        <f>DAYS360(A315,Summary!$G$10)/Summary!$G$6</f>
        <v>2.8694444444444445</v>
      </c>
      <c r="J315" s="5">
        <f t="shared" si="20"/>
        <v>0.155</v>
      </c>
      <c r="K315" s="5">
        <f t="shared" si="20"/>
        <v>0.26650000000000001</v>
      </c>
      <c r="L315" s="4">
        <v>2</v>
      </c>
      <c r="M315" s="4">
        <v>3</v>
      </c>
      <c r="N315" s="7">
        <f t="shared" si="17"/>
        <v>0.11150000000000002</v>
      </c>
      <c r="O315" s="4">
        <f t="shared" si="18"/>
        <v>1</v>
      </c>
      <c r="P315" s="64">
        <f t="shared" si="19"/>
        <v>0.25194305555555557</v>
      </c>
    </row>
    <row r="316" spans="1:16" x14ac:dyDescent="0.2">
      <c r="A316" s="6">
        <f>'Rates Data'!A316</f>
        <v>42170</v>
      </c>
      <c r="B316" s="5">
        <f>'Rates Data'!B316</f>
        <v>-6.4000000000000001E-2</v>
      </c>
      <c r="C316" s="5">
        <f>'Rates Data'!C316</f>
        <v>-1.4E-2</v>
      </c>
      <c r="D316" s="5">
        <f>'Rates Data'!D316</f>
        <v>4.9000000000000002E-2</v>
      </c>
      <c r="E316" s="5">
        <f>'Rates Data'!E316</f>
        <v>0.16400000000000001</v>
      </c>
      <c r="F316" s="5">
        <f>'Rates Data'!F316</f>
        <v>0.17</v>
      </c>
      <c r="G316" s="5">
        <f>'Rates Data'!G316</f>
        <v>0.27600000000000002</v>
      </c>
      <c r="H316" s="5">
        <f>'Rates Data'!H316</f>
        <v>0.5585</v>
      </c>
      <c r="I316" s="5">
        <f>DAYS360(A316,Summary!$G$10)/Summary!$G$6</f>
        <v>2.8611111111111112</v>
      </c>
      <c r="J316" s="5">
        <f t="shared" si="20"/>
        <v>0.17</v>
      </c>
      <c r="K316" s="5">
        <f t="shared" si="20"/>
        <v>0.27600000000000002</v>
      </c>
      <c r="L316" s="4">
        <v>2</v>
      </c>
      <c r="M316" s="4">
        <v>3</v>
      </c>
      <c r="N316" s="7">
        <f t="shared" si="17"/>
        <v>0.10600000000000001</v>
      </c>
      <c r="O316" s="4">
        <f t="shared" si="18"/>
        <v>1</v>
      </c>
      <c r="P316" s="64">
        <f t="shared" si="19"/>
        <v>0.26127777777777783</v>
      </c>
    </row>
    <row r="317" spans="1:16" x14ac:dyDescent="0.2">
      <c r="A317" s="6">
        <f>'Rates Data'!A317</f>
        <v>42171</v>
      </c>
      <c r="B317" s="5">
        <f>'Rates Data'!B317</f>
        <v>-6.4000000000000001E-2</v>
      </c>
      <c r="C317" s="5">
        <f>'Rates Data'!C317</f>
        <v>-1.4E-2</v>
      </c>
      <c r="D317" s="5">
        <f>'Rates Data'!D317</f>
        <v>5.0999999999999997E-2</v>
      </c>
      <c r="E317" s="5">
        <f>'Rates Data'!E317</f>
        <v>0.16600000000000001</v>
      </c>
      <c r="F317" s="5">
        <f>'Rates Data'!F317</f>
        <v>0.161</v>
      </c>
      <c r="G317" s="5">
        <f>'Rates Data'!G317</f>
        <v>0.25900000000000001</v>
      </c>
      <c r="H317" s="5">
        <f>'Rates Data'!H317</f>
        <v>0.54249999999999998</v>
      </c>
      <c r="I317" s="5">
        <f>DAYS360(A317,Summary!$G$10)/Summary!$G$6</f>
        <v>2.8583333333333334</v>
      </c>
      <c r="J317" s="5">
        <f t="shared" si="20"/>
        <v>0.161</v>
      </c>
      <c r="K317" s="5">
        <f t="shared" si="20"/>
        <v>0.25900000000000001</v>
      </c>
      <c r="L317" s="4">
        <v>2</v>
      </c>
      <c r="M317" s="4">
        <v>3</v>
      </c>
      <c r="N317" s="7">
        <f t="shared" si="17"/>
        <v>9.8000000000000004E-2</v>
      </c>
      <c r="O317" s="4">
        <f t="shared" si="18"/>
        <v>1</v>
      </c>
      <c r="P317" s="64">
        <f t="shared" si="19"/>
        <v>0.24511666666666668</v>
      </c>
    </row>
    <row r="318" spans="1:16" x14ac:dyDescent="0.2">
      <c r="A318" s="6">
        <f>'Rates Data'!A318</f>
        <v>42172</v>
      </c>
      <c r="B318" s="5">
        <f>'Rates Data'!B318</f>
        <v>-6.4000000000000001E-2</v>
      </c>
      <c r="C318" s="5">
        <f>'Rates Data'!C318</f>
        <v>-1.4E-2</v>
      </c>
      <c r="D318" s="5">
        <f>'Rates Data'!D318</f>
        <v>4.9000000000000002E-2</v>
      </c>
      <c r="E318" s="5">
        <f>'Rates Data'!E318</f>
        <v>0.16600000000000001</v>
      </c>
      <c r="F318" s="5">
        <f>'Rates Data'!F318</f>
        <v>0.155</v>
      </c>
      <c r="G318" s="5">
        <f>'Rates Data'!G318</f>
        <v>0.2475</v>
      </c>
      <c r="H318" s="5">
        <f>'Rates Data'!H318</f>
        <v>0.53100000000000003</v>
      </c>
      <c r="I318" s="5">
        <f>DAYS360(A318,Summary!$G$10)/Summary!$G$6</f>
        <v>2.8555555555555556</v>
      </c>
      <c r="J318" s="5">
        <f t="shared" si="20"/>
        <v>0.155</v>
      </c>
      <c r="K318" s="5">
        <f t="shared" si="20"/>
        <v>0.2475</v>
      </c>
      <c r="L318" s="4">
        <v>2</v>
      </c>
      <c r="M318" s="4">
        <v>3</v>
      </c>
      <c r="N318" s="7">
        <f t="shared" si="17"/>
        <v>9.2499999999999999E-2</v>
      </c>
      <c r="O318" s="4">
        <f t="shared" si="18"/>
        <v>1</v>
      </c>
      <c r="P318" s="64">
        <f t="shared" si="19"/>
        <v>0.2341388888888889</v>
      </c>
    </row>
    <row r="319" spans="1:16" x14ac:dyDescent="0.2">
      <c r="A319" s="6">
        <f>'Rates Data'!A319</f>
        <v>42173</v>
      </c>
      <c r="B319" s="5">
        <f>'Rates Data'!B319</f>
        <v>-6.3E-2</v>
      </c>
      <c r="C319" s="5">
        <f>'Rates Data'!C319</f>
        <v>-1.4E-2</v>
      </c>
      <c r="D319" s="5">
        <f>'Rates Data'!D319</f>
        <v>4.9000000000000002E-2</v>
      </c>
      <c r="E319" s="5">
        <f>'Rates Data'!E319</f>
        <v>0.16600000000000001</v>
      </c>
      <c r="F319" s="5">
        <f>'Rates Data'!F319</f>
        <v>0.14799999999999999</v>
      </c>
      <c r="G319" s="5">
        <f>'Rates Data'!G319</f>
        <v>0.2424</v>
      </c>
      <c r="H319" s="5">
        <f>'Rates Data'!H319</f>
        <v>0.53249999999999997</v>
      </c>
      <c r="I319" s="5">
        <f>DAYS360(A319,Summary!$G$10)/Summary!$G$6</f>
        <v>2.8527777777777779</v>
      </c>
      <c r="J319" s="5">
        <f t="shared" si="20"/>
        <v>0.14799999999999999</v>
      </c>
      <c r="K319" s="5">
        <f t="shared" si="20"/>
        <v>0.2424</v>
      </c>
      <c r="L319" s="4">
        <v>2</v>
      </c>
      <c r="M319" s="4">
        <v>3</v>
      </c>
      <c r="N319" s="7">
        <f t="shared" si="17"/>
        <v>9.4400000000000012E-2</v>
      </c>
      <c r="O319" s="4">
        <f t="shared" si="18"/>
        <v>1</v>
      </c>
      <c r="P319" s="64">
        <f t="shared" si="19"/>
        <v>0.22850222222222222</v>
      </c>
    </row>
    <row r="320" spans="1:16" x14ac:dyDescent="0.2">
      <c r="A320" s="6">
        <f>'Rates Data'!A320</f>
        <v>42174</v>
      </c>
      <c r="B320" s="5">
        <f>'Rates Data'!B320</f>
        <v>-6.4000000000000001E-2</v>
      </c>
      <c r="C320" s="5">
        <f>'Rates Data'!C320</f>
        <v>-1.4E-2</v>
      </c>
      <c r="D320" s="5">
        <f>'Rates Data'!D320</f>
        <v>0.05</v>
      </c>
      <c r="E320" s="5">
        <f>'Rates Data'!E320</f>
        <v>0.16600000000000001</v>
      </c>
      <c r="F320" s="5">
        <f>'Rates Data'!F320</f>
        <v>0.14599999999999999</v>
      </c>
      <c r="G320" s="5">
        <f>'Rates Data'!G320</f>
        <v>0.24349999999999999</v>
      </c>
      <c r="H320" s="5">
        <f>'Rates Data'!H320</f>
        <v>0.51190000000000002</v>
      </c>
      <c r="I320" s="5">
        <f>DAYS360(A320,Summary!$G$10)/Summary!$G$6</f>
        <v>2.85</v>
      </c>
      <c r="J320" s="5">
        <f t="shared" si="20"/>
        <v>0.14599999999999999</v>
      </c>
      <c r="K320" s="5">
        <f t="shared" si="20"/>
        <v>0.24349999999999999</v>
      </c>
      <c r="L320" s="4">
        <v>2</v>
      </c>
      <c r="M320" s="4">
        <v>3</v>
      </c>
      <c r="N320" s="7">
        <f t="shared" si="17"/>
        <v>9.7500000000000003E-2</v>
      </c>
      <c r="O320" s="4">
        <f t="shared" si="18"/>
        <v>1</v>
      </c>
      <c r="P320" s="64">
        <f t="shared" si="19"/>
        <v>0.228875</v>
      </c>
    </row>
    <row r="321" spans="1:16" x14ac:dyDescent="0.2">
      <c r="A321" s="6">
        <f>'Rates Data'!A321</f>
        <v>42177</v>
      </c>
      <c r="B321" s="5">
        <f>'Rates Data'!B321</f>
        <v>-6.5000000000000002E-2</v>
      </c>
      <c r="C321" s="5">
        <f>'Rates Data'!C321</f>
        <v>-1.4E-2</v>
      </c>
      <c r="D321" s="5">
        <f>'Rates Data'!D321</f>
        <v>4.8000000000000001E-2</v>
      </c>
      <c r="E321" s="5">
        <f>'Rates Data'!E321</f>
        <v>0.16400000000000001</v>
      </c>
      <c r="F321" s="5">
        <f>'Rates Data'!F321</f>
        <v>0.13139999999999999</v>
      </c>
      <c r="G321" s="5">
        <f>'Rates Data'!G321</f>
        <v>0.24149999999999999</v>
      </c>
      <c r="H321" s="5">
        <f>'Rates Data'!H321</f>
        <v>0.55620000000000003</v>
      </c>
      <c r="I321" s="5">
        <f>DAYS360(A321,Summary!$G$10)/Summary!$G$6</f>
        <v>2.8416666666666668</v>
      </c>
      <c r="J321" s="5">
        <f t="shared" si="20"/>
        <v>0.13139999999999999</v>
      </c>
      <c r="K321" s="5">
        <f t="shared" si="20"/>
        <v>0.24149999999999999</v>
      </c>
      <c r="L321" s="4">
        <v>2</v>
      </c>
      <c r="M321" s="4">
        <v>3</v>
      </c>
      <c r="N321" s="7">
        <f t="shared" si="17"/>
        <v>0.1101</v>
      </c>
      <c r="O321" s="4">
        <f t="shared" si="18"/>
        <v>1</v>
      </c>
      <c r="P321" s="64">
        <f t="shared" si="19"/>
        <v>0.2240675</v>
      </c>
    </row>
    <row r="322" spans="1:16" x14ac:dyDescent="0.2">
      <c r="A322" s="6">
        <f>'Rates Data'!A322</f>
        <v>42178</v>
      </c>
      <c r="B322" s="5">
        <f>'Rates Data'!B322</f>
        <v>-6.6000000000000003E-2</v>
      </c>
      <c r="C322" s="5">
        <f>'Rates Data'!C322</f>
        <v>-1.4E-2</v>
      </c>
      <c r="D322" s="5">
        <f>'Rates Data'!D322</f>
        <v>4.8000000000000001E-2</v>
      </c>
      <c r="E322" s="5">
        <f>'Rates Data'!E322</f>
        <v>0.16300000000000001</v>
      </c>
      <c r="F322" s="5">
        <f>'Rates Data'!F322</f>
        <v>0.13300000000000001</v>
      </c>
      <c r="G322" s="5">
        <f>'Rates Data'!G322</f>
        <v>0.24460000000000001</v>
      </c>
      <c r="H322" s="5">
        <f>'Rates Data'!H322</f>
        <v>0.55349999999999999</v>
      </c>
      <c r="I322" s="5">
        <f>DAYS360(A322,Summary!$G$10)/Summary!$G$6</f>
        <v>2.838888888888889</v>
      </c>
      <c r="J322" s="5">
        <f t="shared" si="20"/>
        <v>0.13300000000000001</v>
      </c>
      <c r="K322" s="5">
        <f t="shared" si="20"/>
        <v>0.24460000000000001</v>
      </c>
      <c r="L322" s="4">
        <v>2</v>
      </c>
      <c r="M322" s="4">
        <v>3</v>
      </c>
      <c r="N322" s="7">
        <f t="shared" si="17"/>
        <v>0.1116</v>
      </c>
      <c r="O322" s="4">
        <f t="shared" si="18"/>
        <v>1</v>
      </c>
      <c r="P322" s="64">
        <f t="shared" si="19"/>
        <v>0.22662000000000004</v>
      </c>
    </row>
    <row r="323" spans="1:16" x14ac:dyDescent="0.2">
      <c r="A323" s="6">
        <f>'Rates Data'!A323</f>
        <v>42179</v>
      </c>
      <c r="B323" s="5">
        <f>'Rates Data'!B323</f>
        <v>-6.6000000000000003E-2</v>
      </c>
      <c r="C323" s="5">
        <f>'Rates Data'!C323</f>
        <v>-1.4E-2</v>
      </c>
      <c r="D323" s="5">
        <f>'Rates Data'!D323</f>
        <v>4.9000000000000002E-2</v>
      </c>
      <c r="E323" s="5">
        <f>'Rates Data'!E323</f>
        <v>0.16300000000000001</v>
      </c>
      <c r="F323" s="5">
        <f>'Rates Data'!F323</f>
        <v>0.1285</v>
      </c>
      <c r="G323" s="5">
        <f>'Rates Data'!G323</f>
        <v>0.22750000000000001</v>
      </c>
      <c r="H323" s="5">
        <f>'Rates Data'!H323</f>
        <v>0.51400000000000001</v>
      </c>
      <c r="I323" s="5">
        <f>DAYS360(A323,Summary!$G$10)/Summary!$G$6</f>
        <v>2.8361111111111112</v>
      </c>
      <c r="J323" s="5">
        <f t="shared" si="20"/>
        <v>0.1285</v>
      </c>
      <c r="K323" s="5">
        <f t="shared" si="20"/>
        <v>0.22750000000000001</v>
      </c>
      <c r="L323" s="4">
        <v>2</v>
      </c>
      <c r="M323" s="4">
        <v>3</v>
      </c>
      <c r="N323" s="7">
        <f t="shared" ref="N323:N386" si="21">K323-J323</f>
        <v>9.9000000000000005E-2</v>
      </c>
      <c r="O323" s="4">
        <f t="shared" ref="O323:O386" si="22">M323-L323</f>
        <v>1</v>
      </c>
      <c r="P323" s="64">
        <f t="shared" ref="P323:P386" si="23">J323+N323/O323*(I323-L323)</f>
        <v>0.21127500000000002</v>
      </c>
    </row>
    <row r="324" spans="1:16" x14ac:dyDescent="0.2">
      <c r="A324" s="6">
        <f>'Rates Data'!A324</f>
        <v>42180</v>
      </c>
      <c r="B324" s="5">
        <f>'Rates Data'!B324</f>
        <v>-6.6000000000000003E-2</v>
      </c>
      <c r="C324" s="5">
        <f>'Rates Data'!C324</f>
        <v>-1.4999999999999999E-2</v>
      </c>
      <c r="D324" s="5">
        <f>'Rates Data'!D324</f>
        <v>4.9000000000000002E-2</v>
      </c>
      <c r="E324" s="5">
        <f>'Rates Data'!E324</f>
        <v>0.16200000000000001</v>
      </c>
      <c r="F324" s="5">
        <f>'Rates Data'!F324</f>
        <v>0.12690000000000001</v>
      </c>
      <c r="G324" s="5">
        <f>'Rates Data'!G324</f>
        <v>0.22900000000000001</v>
      </c>
      <c r="H324" s="5">
        <f>'Rates Data'!H324</f>
        <v>0.53029999999999999</v>
      </c>
      <c r="I324" s="5">
        <f>DAYS360(A324,Summary!$G$10)/Summary!$G$6</f>
        <v>2.8333333333333335</v>
      </c>
      <c r="J324" s="5">
        <f t="shared" si="20"/>
        <v>0.12690000000000001</v>
      </c>
      <c r="K324" s="5">
        <f t="shared" si="20"/>
        <v>0.22900000000000001</v>
      </c>
      <c r="L324" s="4">
        <v>2</v>
      </c>
      <c r="M324" s="4">
        <v>3</v>
      </c>
      <c r="N324" s="7">
        <f t="shared" si="21"/>
        <v>0.1021</v>
      </c>
      <c r="O324" s="4">
        <f t="shared" si="22"/>
        <v>1</v>
      </c>
      <c r="P324" s="64">
        <f t="shared" si="23"/>
        <v>0.21198333333333336</v>
      </c>
    </row>
    <row r="325" spans="1:16" x14ac:dyDescent="0.2">
      <c r="A325" s="6">
        <f>'Rates Data'!A325</f>
        <v>42181</v>
      </c>
      <c r="B325" s="5">
        <f>'Rates Data'!B325</f>
        <v>-6.6000000000000003E-2</v>
      </c>
      <c r="C325" s="5">
        <f>'Rates Data'!C325</f>
        <v>-1.4999999999999999E-2</v>
      </c>
      <c r="D325" s="5">
        <f>'Rates Data'!D325</f>
        <v>0.05</v>
      </c>
      <c r="E325" s="5">
        <f>'Rates Data'!E325</f>
        <v>0.16200000000000001</v>
      </c>
      <c r="F325" s="5">
        <f>'Rates Data'!F325</f>
        <v>0.13600000000000001</v>
      </c>
      <c r="G325" s="5">
        <f>'Rates Data'!G325</f>
        <v>0.248</v>
      </c>
      <c r="H325" s="5">
        <f>'Rates Data'!H325</f>
        <v>0.56940000000000002</v>
      </c>
      <c r="I325" s="5">
        <f>DAYS360(A325,Summary!$G$10)/Summary!$G$6</f>
        <v>2.8305555555555557</v>
      </c>
      <c r="J325" s="5">
        <f t="shared" si="20"/>
        <v>0.13600000000000001</v>
      </c>
      <c r="K325" s="5">
        <f t="shared" si="20"/>
        <v>0.248</v>
      </c>
      <c r="L325" s="4">
        <v>2</v>
      </c>
      <c r="M325" s="4">
        <v>3</v>
      </c>
      <c r="N325" s="7">
        <f t="shared" si="21"/>
        <v>0.11199999999999999</v>
      </c>
      <c r="O325" s="4">
        <f t="shared" si="22"/>
        <v>1</v>
      </c>
      <c r="P325" s="64">
        <f t="shared" si="23"/>
        <v>0.22902222222222224</v>
      </c>
    </row>
    <row r="326" spans="1:16" x14ac:dyDescent="0.2">
      <c r="A326" s="6">
        <f>'Rates Data'!A326</f>
        <v>42184</v>
      </c>
      <c r="B326" s="5">
        <f>'Rates Data'!B326</f>
        <v>-6.4000000000000001E-2</v>
      </c>
      <c r="C326" s="5">
        <f>'Rates Data'!C326</f>
        <v>-1.6E-2</v>
      </c>
      <c r="D326" s="5">
        <f>'Rates Data'!D326</f>
        <v>0.05</v>
      </c>
      <c r="E326" s="5">
        <f>'Rates Data'!E326</f>
        <v>0.16300000000000001</v>
      </c>
      <c r="F326" s="5">
        <f>'Rates Data'!F326</f>
        <v>0.13200000000000001</v>
      </c>
      <c r="G326" s="5">
        <f>'Rates Data'!G326</f>
        <v>0.23</v>
      </c>
      <c r="H326" s="5">
        <f>'Rates Data'!H326</f>
        <v>0.4975</v>
      </c>
      <c r="I326" s="5">
        <f>DAYS360(A326,Summary!$G$10)/Summary!$G$6</f>
        <v>2.8222222222222224</v>
      </c>
      <c r="J326" s="5">
        <f t="shared" si="20"/>
        <v>0.13200000000000001</v>
      </c>
      <c r="K326" s="5">
        <f t="shared" si="20"/>
        <v>0.23</v>
      </c>
      <c r="L326" s="4">
        <v>2</v>
      </c>
      <c r="M326" s="4">
        <v>3</v>
      </c>
      <c r="N326" s="7">
        <f t="shared" si="21"/>
        <v>9.8000000000000004E-2</v>
      </c>
      <c r="O326" s="4">
        <f t="shared" si="22"/>
        <v>1</v>
      </c>
      <c r="P326" s="64">
        <f t="shared" si="23"/>
        <v>0.21257777777777781</v>
      </c>
    </row>
    <row r="327" spans="1:16" x14ac:dyDescent="0.2">
      <c r="A327" s="6">
        <f>'Rates Data'!A327</f>
        <v>42185</v>
      </c>
      <c r="B327" s="5">
        <f>'Rates Data'!B327</f>
        <v>-6.4000000000000001E-2</v>
      </c>
      <c r="C327" s="5">
        <f>'Rates Data'!C327</f>
        <v>-1.4E-2</v>
      </c>
      <c r="D327" s="5">
        <f>'Rates Data'!D327</f>
        <v>0.05</v>
      </c>
      <c r="E327" s="5">
        <f>'Rates Data'!E327</f>
        <v>0.16400000000000001</v>
      </c>
      <c r="F327" s="5">
        <f>'Rates Data'!F327</f>
        <v>0.125</v>
      </c>
      <c r="G327" s="5">
        <f>'Rates Data'!G327</f>
        <v>0.2228</v>
      </c>
      <c r="H327" s="5">
        <f>'Rates Data'!H327</f>
        <v>0.50049999999999994</v>
      </c>
      <c r="I327" s="5">
        <f>DAYS360(A327,Summary!$G$10)/Summary!$G$6</f>
        <v>2.8194444444444446</v>
      </c>
      <c r="J327" s="5">
        <f t="shared" si="20"/>
        <v>0.125</v>
      </c>
      <c r="K327" s="5">
        <f t="shared" si="20"/>
        <v>0.2228</v>
      </c>
      <c r="L327" s="4">
        <v>2</v>
      </c>
      <c r="M327" s="4">
        <v>3</v>
      </c>
      <c r="N327" s="7">
        <f t="shared" si="21"/>
        <v>9.7799999999999998E-2</v>
      </c>
      <c r="O327" s="4">
        <f t="shared" si="22"/>
        <v>1</v>
      </c>
      <c r="P327" s="64">
        <f t="shared" si="23"/>
        <v>0.20514166666666667</v>
      </c>
    </row>
    <row r="328" spans="1:16" x14ac:dyDescent="0.2">
      <c r="A328" s="6">
        <f>'Rates Data'!A328</f>
        <v>42186</v>
      </c>
      <c r="B328" s="5">
        <f>'Rates Data'!B328</f>
        <v>-6.4000000000000001E-2</v>
      </c>
      <c r="C328" s="5">
        <f>'Rates Data'!C328</f>
        <v>-1.4E-2</v>
      </c>
      <c r="D328" s="5">
        <f>'Rates Data'!D328</f>
        <v>4.9000000000000002E-2</v>
      </c>
      <c r="E328" s="5">
        <f>'Rates Data'!E328</f>
        <v>0.16400000000000001</v>
      </c>
      <c r="F328" s="5">
        <f>'Rates Data'!F328</f>
        <v>0.122</v>
      </c>
      <c r="G328" s="5">
        <f>'Rates Data'!G328</f>
        <v>0.21870000000000001</v>
      </c>
      <c r="H328" s="5">
        <f>'Rates Data'!H328</f>
        <v>0.50860000000000005</v>
      </c>
      <c r="I328" s="5">
        <f>DAYS360(A328,Summary!$G$10)/Summary!$G$6</f>
        <v>2.8166666666666669</v>
      </c>
      <c r="J328" s="5">
        <f t="shared" si="20"/>
        <v>0.122</v>
      </c>
      <c r="K328" s="5">
        <f t="shared" si="20"/>
        <v>0.21870000000000001</v>
      </c>
      <c r="L328" s="4">
        <v>2</v>
      </c>
      <c r="M328" s="4">
        <v>3</v>
      </c>
      <c r="N328" s="7">
        <f t="shared" si="21"/>
        <v>9.6700000000000008E-2</v>
      </c>
      <c r="O328" s="4">
        <f t="shared" si="22"/>
        <v>1</v>
      </c>
      <c r="P328" s="64">
        <f t="shared" si="23"/>
        <v>0.20097166666666669</v>
      </c>
    </row>
    <row r="329" spans="1:16" x14ac:dyDescent="0.2">
      <c r="A329" s="6">
        <f>'Rates Data'!A329</f>
        <v>42187</v>
      </c>
      <c r="B329" s="5">
        <f>'Rates Data'!B329</f>
        <v>-6.6000000000000003E-2</v>
      </c>
      <c r="C329" s="5">
        <f>'Rates Data'!C329</f>
        <v>-1.4999999999999999E-2</v>
      </c>
      <c r="D329" s="5">
        <f>'Rates Data'!D329</f>
        <v>4.8000000000000001E-2</v>
      </c>
      <c r="E329" s="5">
        <f>'Rates Data'!E329</f>
        <v>0.16300000000000001</v>
      </c>
      <c r="F329" s="5">
        <f>'Rates Data'!F329</f>
        <v>0.12</v>
      </c>
      <c r="G329" s="5">
        <f>'Rates Data'!G329</f>
        <v>0.22040000000000001</v>
      </c>
      <c r="H329" s="5">
        <f>'Rates Data'!H329</f>
        <v>0.51829999999999998</v>
      </c>
      <c r="I329" s="5">
        <f>DAYS360(A329,Summary!$G$10)/Summary!$G$6</f>
        <v>2.8138888888888891</v>
      </c>
      <c r="J329" s="5">
        <f t="shared" si="20"/>
        <v>0.12</v>
      </c>
      <c r="K329" s="5">
        <f t="shared" si="20"/>
        <v>0.22040000000000001</v>
      </c>
      <c r="L329" s="4">
        <v>2</v>
      </c>
      <c r="M329" s="4">
        <v>3</v>
      </c>
      <c r="N329" s="7">
        <f t="shared" si="21"/>
        <v>0.10040000000000002</v>
      </c>
      <c r="O329" s="4">
        <f t="shared" si="22"/>
        <v>1</v>
      </c>
      <c r="P329" s="64">
        <f t="shared" si="23"/>
        <v>0.20171444444444447</v>
      </c>
    </row>
    <row r="330" spans="1:16" x14ac:dyDescent="0.2">
      <c r="A330" s="6">
        <f>'Rates Data'!A330</f>
        <v>42188</v>
      </c>
      <c r="B330" s="5">
        <f>'Rates Data'!B330</f>
        <v>-6.7000000000000004E-2</v>
      </c>
      <c r="C330" s="5">
        <f>'Rates Data'!C330</f>
        <v>-1.4999999999999999E-2</v>
      </c>
      <c r="D330" s="5">
        <f>'Rates Data'!D330</f>
        <v>4.9000000000000002E-2</v>
      </c>
      <c r="E330" s="5">
        <f>'Rates Data'!E330</f>
        <v>0.16300000000000001</v>
      </c>
      <c r="F330" s="5">
        <f>'Rates Data'!F330</f>
        <v>0.124</v>
      </c>
      <c r="G330" s="5">
        <f>'Rates Data'!G330</f>
        <v>0.21049999999999999</v>
      </c>
      <c r="H330" s="5">
        <f>'Rates Data'!H330</f>
        <v>0.49220000000000003</v>
      </c>
      <c r="I330" s="5">
        <f>DAYS360(A330,Summary!$G$10)/Summary!$G$6</f>
        <v>2.8111111111111109</v>
      </c>
      <c r="J330" s="5">
        <f t="shared" si="20"/>
        <v>0.124</v>
      </c>
      <c r="K330" s="5">
        <f t="shared" si="20"/>
        <v>0.21049999999999999</v>
      </c>
      <c r="L330" s="4">
        <v>2</v>
      </c>
      <c r="M330" s="4">
        <v>3</v>
      </c>
      <c r="N330" s="7">
        <f t="shared" si="21"/>
        <v>8.6499999999999994E-2</v>
      </c>
      <c r="O330" s="4">
        <f t="shared" si="22"/>
        <v>1</v>
      </c>
      <c r="P330" s="64">
        <f t="shared" si="23"/>
        <v>0.19416111111111109</v>
      </c>
    </row>
    <row r="331" spans="1:16" x14ac:dyDescent="0.2">
      <c r="A331" s="6">
        <f>'Rates Data'!A331</f>
        <v>42191</v>
      </c>
      <c r="B331" s="5">
        <f>'Rates Data'!B331</f>
        <v>-6.8000000000000005E-2</v>
      </c>
      <c r="C331" s="5">
        <f>'Rates Data'!C331</f>
        <v>-1.6E-2</v>
      </c>
      <c r="D331" s="5">
        <f>'Rates Data'!D331</f>
        <v>4.9000000000000002E-2</v>
      </c>
      <c r="E331" s="5">
        <f>'Rates Data'!E331</f>
        <v>0.16400000000000001</v>
      </c>
      <c r="F331" s="5">
        <f>'Rates Data'!F331</f>
        <v>0.124</v>
      </c>
      <c r="G331" s="5">
        <f>'Rates Data'!G331</f>
        <v>0.20180000000000001</v>
      </c>
      <c r="H331" s="5">
        <f>'Rates Data'!H331</f>
        <v>0.45950000000000002</v>
      </c>
      <c r="I331" s="5">
        <f>DAYS360(A331,Summary!$G$10)/Summary!$G$6</f>
        <v>2.8027777777777776</v>
      </c>
      <c r="J331" s="5">
        <f t="shared" si="20"/>
        <v>0.124</v>
      </c>
      <c r="K331" s="5">
        <f t="shared" si="20"/>
        <v>0.20180000000000001</v>
      </c>
      <c r="L331" s="4">
        <v>2</v>
      </c>
      <c r="M331" s="4">
        <v>3</v>
      </c>
      <c r="N331" s="7">
        <f t="shared" si="21"/>
        <v>7.7800000000000008E-2</v>
      </c>
      <c r="O331" s="4">
        <f t="shared" si="22"/>
        <v>1</v>
      </c>
      <c r="P331" s="64">
        <f t="shared" si="23"/>
        <v>0.1864561111111111</v>
      </c>
    </row>
    <row r="332" spans="1:16" x14ac:dyDescent="0.2">
      <c r="A332" s="6">
        <f>'Rates Data'!A332</f>
        <v>42192</v>
      </c>
      <c r="B332" s="5">
        <f>'Rates Data'!B332</f>
        <v>-6.9000000000000006E-2</v>
      </c>
      <c r="C332" s="5">
        <f>'Rates Data'!C332</f>
        <v>-1.7999999999999999E-2</v>
      </c>
      <c r="D332" s="5">
        <f>'Rates Data'!D332</f>
        <v>4.9000000000000002E-2</v>
      </c>
      <c r="E332" s="5">
        <f>'Rates Data'!E332</f>
        <v>0.16400000000000001</v>
      </c>
      <c r="F332" s="5">
        <f>'Rates Data'!F332</f>
        <v>0.122</v>
      </c>
      <c r="G332" s="5">
        <f>'Rates Data'!G332</f>
        <v>0.19700000000000001</v>
      </c>
      <c r="H332" s="5">
        <f>'Rates Data'!H332</f>
        <v>0.44900000000000001</v>
      </c>
      <c r="I332" s="5">
        <f>DAYS360(A332,Summary!$G$10)/Summary!$G$6</f>
        <v>2.8</v>
      </c>
      <c r="J332" s="5">
        <f t="shared" si="20"/>
        <v>0.122</v>
      </c>
      <c r="K332" s="5">
        <f t="shared" si="20"/>
        <v>0.19700000000000001</v>
      </c>
      <c r="L332" s="4">
        <v>2</v>
      </c>
      <c r="M332" s="4">
        <v>3</v>
      </c>
      <c r="N332" s="7">
        <f t="shared" si="21"/>
        <v>7.5000000000000011E-2</v>
      </c>
      <c r="O332" s="4">
        <f t="shared" si="22"/>
        <v>1</v>
      </c>
      <c r="P332" s="64">
        <f t="shared" si="23"/>
        <v>0.182</v>
      </c>
    </row>
    <row r="333" spans="1:16" x14ac:dyDescent="0.2">
      <c r="A333" s="6">
        <f>'Rates Data'!A333</f>
        <v>42193</v>
      </c>
      <c r="B333" s="5">
        <f>'Rates Data'!B333</f>
        <v>-7.0999999999999994E-2</v>
      </c>
      <c r="C333" s="5">
        <f>'Rates Data'!C333</f>
        <v>-1.7999999999999999E-2</v>
      </c>
      <c r="D333" s="5">
        <f>'Rates Data'!D333</f>
        <v>4.9000000000000002E-2</v>
      </c>
      <c r="E333" s="5">
        <f>'Rates Data'!E333</f>
        <v>0.16400000000000001</v>
      </c>
      <c r="F333" s="5">
        <f>'Rates Data'!F333</f>
        <v>0.1154</v>
      </c>
      <c r="G333" s="5">
        <f>'Rates Data'!G333</f>
        <v>0.19370000000000001</v>
      </c>
      <c r="H333" s="5">
        <f>'Rates Data'!H333</f>
        <v>0.45479999999999998</v>
      </c>
      <c r="I333" s="5">
        <f>DAYS360(A333,Summary!$G$10)/Summary!$G$6</f>
        <v>2.7972222222222221</v>
      </c>
      <c r="J333" s="5">
        <f t="shared" si="20"/>
        <v>0.1154</v>
      </c>
      <c r="K333" s="5">
        <f t="shared" si="20"/>
        <v>0.19370000000000001</v>
      </c>
      <c r="L333" s="4">
        <v>2</v>
      </c>
      <c r="M333" s="4">
        <v>3</v>
      </c>
      <c r="N333" s="7">
        <f t="shared" si="21"/>
        <v>7.8300000000000008E-2</v>
      </c>
      <c r="O333" s="4">
        <f t="shared" si="22"/>
        <v>1</v>
      </c>
      <c r="P333" s="64">
        <f t="shared" si="23"/>
        <v>0.17782249999999999</v>
      </c>
    </row>
    <row r="334" spans="1:16" x14ac:dyDescent="0.2">
      <c r="A334" s="6">
        <f>'Rates Data'!A334</f>
        <v>42194</v>
      </c>
      <c r="B334" s="5">
        <f>'Rates Data'!B334</f>
        <v>-7.0999999999999994E-2</v>
      </c>
      <c r="C334" s="5">
        <f>'Rates Data'!C334</f>
        <v>-1.7999999999999999E-2</v>
      </c>
      <c r="D334" s="5">
        <f>'Rates Data'!D334</f>
        <v>4.9000000000000002E-2</v>
      </c>
      <c r="E334" s="5">
        <f>'Rates Data'!E334</f>
        <v>0.16300000000000001</v>
      </c>
      <c r="F334" s="5">
        <f>'Rates Data'!F334</f>
        <v>0.12</v>
      </c>
      <c r="G334" s="5">
        <f>'Rates Data'!G334</f>
        <v>0.20300000000000001</v>
      </c>
      <c r="H334" s="5">
        <f>'Rates Data'!H334</f>
        <v>0.48249999999999998</v>
      </c>
      <c r="I334" s="5">
        <f>DAYS360(A334,Summary!$G$10)/Summary!$G$6</f>
        <v>2.7944444444444443</v>
      </c>
      <c r="J334" s="5">
        <f t="shared" si="20"/>
        <v>0.12</v>
      </c>
      <c r="K334" s="5">
        <f t="shared" si="20"/>
        <v>0.20300000000000001</v>
      </c>
      <c r="L334" s="4">
        <v>2</v>
      </c>
      <c r="M334" s="4">
        <v>3</v>
      </c>
      <c r="N334" s="7">
        <f t="shared" si="21"/>
        <v>8.3000000000000018E-2</v>
      </c>
      <c r="O334" s="4">
        <f t="shared" si="22"/>
        <v>1</v>
      </c>
      <c r="P334" s="64">
        <f t="shared" si="23"/>
        <v>0.18593888888888888</v>
      </c>
    </row>
    <row r="335" spans="1:16" x14ac:dyDescent="0.2">
      <c r="A335" s="6">
        <f>'Rates Data'!A335</f>
        <v>42195</v>
      </c>
      <c r="B335" s="5">
        <f>'Rates Data'!B335</f>
        <v>-7.0999999999999994E-2</v>
      </c>
      <c r="C335" s="5">
        <f>'Rates Data'!C335</f>
        <v>-1.7999999999999999E-2</v>
      </c>
      <c r="D335" s="5">
        <f>'Rates Data'!D335</f>
        <v>4.9000000000000002E-2</v>
      </c>
      <c r="E335" s="5">
        <f>'Rates Data'!E335</f>
        <v>0.16400000000000001</v>
      </c>
      <c r="F335" s="5">
        <f>'Rates Data'!F335</f>
        <v>0.13800000000000001</v>
      </c>
      <c r="G335" s="5">
        <f>'Rates Data'!G335</f>
        <v>0.24149999999999999</v>
      </c>
      <c r="H335" s="5">
        <f>'Rates Data'!H335</f>
        <v>0.5585</v>
      </c>
      <c r="I335" s="5">
        <f>DAYS360(A335,Summary!$G$10)/Summary!$G$6</f>
        <v>2.7916666666666665</v>
      </c>
      <c r="J335" s="5">
        <f t="shared" si="20"/>
        <v>0.13800000000000001</v>
      </c>
      <c r="K335" s="5">
        <f t="shared" si="20"/>
        <v>0.24149999999999999</v>
      </c>
      <c r="L335" s="4">
        <v>2</v>
      </c>
      <c r="M335" s="4">
        <v>3</v>
      </c>
      <c r="N335" s="7">
        <f t="shared" si="21"/>
        <v>0.10349999999999998</v>
      </c>
      <c r="O335" s="4">
        <f t="shared" si="22"/>
        <v>1</v>
      </c>
      <c r="P335" s="64">
        <f t="shared" si="23"/>
        <v>0.21993749999999998</v>
      </c>
    </row>
    <row r="336" spans="1:16" x14ac:dyDescent="0.2">
      <c r="A336" s="6">
        <f>'Rates Data'!A336</f>
        <v>42198</v>
      </c>
      <c r="B336" s="5">
        <f>'Rates Data'!B336</f>
        <v>-7.0999999999999994E-2</v>
      </c>
      <c r="C336" s="5">
        <f>'Rates Data'!C336</f>
        <v>-1.9E-2</v>
      </c>
      <c r="D336" s="5">
        <f>'Rates Data'!D336</f>
        <v>4.9000000000000002E-2</v>
      </c>
      <c r="E336" s="5">
        <f>'Rates Data'!E336</f>
        <v>0.16600000000000001</v>
      </c>
      <c r="F336" s="5">
        <f>'Rates Data'!F336</f>
        <v>0.11849999999999999</v>
      </c>
      <c r="G336" s="5">
        <f>'Rates Data'!G336</f>
        <v>0.2233</v>
      </c>
      <c r="H336" s="5">
        <f>'Rates Data'!H336</f>
        <v>0.51700000000000002</v>
      </c>
      <c r="I336" s="5">
        <f>DAYS360(A336,Summary!$G$10)/Summary!$G$6</f>
        <v>2.7833333333333332</v>
      </c>
      <c r="J336" s="5">
        <f t="shared" si="20"/>
        <v>0.11849999999999999</v>
      </c>
      <c r="K336" s="5">
        <f t="shared" si="20"/>
        <v>0.2233</v>
      </c>
      <c r="L336" s="4">
        <v>2</v>
      </c>
      <c r="M336" s="4">
        <v>3</v>
      </c>
      <c r="N336" s="7">
        <f t="shared" si="21"/>
        <v>0.1048</v>
      </c>
      <c r="O336" s="4">
        <f t="shared" si="22"/>
        <v>1</v>
      </c>
      <c r="P336" s="64">
        <f t="shared" si="23"/>
        <v>0.20059333333333332</v>
      </c>
    </row>
    <row r="337" spans="1:16" x14ac:dyDescent="0.2">
      <c r="A337" s="6">
        <f>'Rates Data'!A337</f>
        <v>42199</v>
      </c>
      <c r="B337" s="5">
        <f>'Rates Data'!B337</f>
        <v>-7.0999999999999994E-2</v>
      </c>
      <c r="C337" s="5">
        <f>'Rates Data'!C337</f>
        <v>-1.9E-2</v>
      </c>
      <c r="D337" s="5">
        <f>'Rates Data'!D337</f>
        <v>4.9000000000000002E-2</v>
      </c>
      <c r="E337" s="5">
        <f>'Rates Data'!E337</f>
        <v>0.16800000000000001</v>
      </c>
      <c r="F337" s="5">
        <f>'Rates Data'!F337</f>
        <v>0.109</v>
      </c>
      <c r="G337" s="5">
        <f>'Rates Data'!G337</f>
        <v>0.20599999999999999</v>
      </c>
      <c r="H337" s="5">
        <f>'Rates Data'!H337</f>
        <v>0.49690000000000001</v>
      </c>
      <c r="I337" s="5">
        <f>DAYS360(A337,Summary!$G$10)/Summary!$G$6</f>
        <v>2.7805555555555554</v>
      </c>
      <c r="J337" s="5">
        <f t="shared" si="20"/>
        <v>0.109</v>
      </c>
      <c r="K337" s="5">
        <f t="shared" si="20"/>
        <v>0.20599999999999999</v>
      </c>
      <c r="L337" s="4">
        <v>2</v>
      </c>
      <c r="M337" s="4">
        <v>3</v>
      </c>
      <c r="N337" s="7">
        <f t="shared" si="21"/>
        <v>9.6999999999999989E-2</v>
      </c>
      <c r="O337" s="4">
        <f t="shared" si="22"/>
        <v>1</v>
      </c>
      <c r="P337" s="64">
        <f t="shared" si="23"/>
        <v>0.18471388888888887</v>
      </c>
    </row>
    <row r="338" spans="1:16" x14ac:dyDescent="0.2">
      <c r="A338" s="6">
        <f>'Rates Data'!A338</f>
        <v>42200</v>
      </c>
      <c r="B338" s="5">
        <f>'Rates Data'!B338</f>
        <v>-7.1999999999999995E-2</v>
      </c>
      <c r="C338" s="5">
        <f>'Rates Data'!C338</f>
        <v>-1.9E-2</v>
      </c>
      <c r="D338" s="5">
        <f>'Rates Data'!D338</f>
        <v>4.9000000000000002E-2</v>
      </c>
      <c r="E338" s="5">
        <f>'Rates Data'!E338</f>
        <v>0.16900000000000001</v>
      </c>
      <c r="F338" s="5">
        <f>'Rates Data'!F338</f>
        <v>0.10100000000000001</v>
      </c>
      <c r="G338" s="5">
        <f>'Rates Data'!G338</f>
        <v>0.1885</v>
      </c>
      <c r="H338" s="5">
        <f>'Rates Data'!H338</f>
        <v>0.46100000000000002</v>
      </c>
      <c r="I338" s="5">
        <f>DAYS360(A338,Summary!$G$10)/Summary!$G$6</f>
        <v>2.7777777777777777</v>
      </c>
      <c r="J338" s="5">
        <f t="shared" si="20"/>
        <v>0.10100000000000001</v>
      </c>
      <c r="K338" s="5">
        <f t="shared" si="20"/>
        <v>0.1885</v>
      </c>
      <c r="L338" s="4">
        <v>2</v>
      </c>
      <c r="M338" s="4">
        <v>3</v>
      </c>
      <c r="N338" s="7">
        <f t="shared" si="21"/>
        <v>8.7499999999999994E-2</v>
      </c>
      <c r="O338" s="4">
        <f t="shared" si="22"/>
        <v>1</v>
      </c>
      <c r="P338" s="64">
        <f t="shared" si="23"/>
        <v>0.16905555555555554</v>
      </c>
    </row>
    <row r="339" spans="1:16" x14ac:dyDescent="0.2">
      <c r="A339" s="6">
        <f>'Rates Data'!A339</f>
        <v>42201</v>
      </c>
      <c r="B339" s="5">
        <f>'Rates Data'!B339</f>
        <v>-7.0999999999999994E-2</v>
      </c>
      <c r="C339" s="5">
        <f>'Rates Data'!C339</f>
        <v>-1.9E-2</v>
      </c>
      <c r="D339" s="5">
        <f>'Rates Data'!D339</f>
        <v>4.9000000000000002E-2</v>
      </c>
      <c r="E339" s="5">
        <f>'Rates Data'!E339</f>
        <v>0.16900000000000001</v>
      </c>
      <c r="F339" s="5">
        <f>'Rates Data'!F339</f>
        <v>0.104</v>
      </c>
      <c r="G339" s="5">
        <f>'Rates Data'!G339</f>
        <v>0.1961</v>
      </c>
      <c r="H339" s="5">
        <f>'Rates Data'!H339</f>
        <v>0.47949999999999998</v>
      </c>
      <c r="I339" s="5">
        <f>DAYS360(A339,Summary!$G$10)/Summary!$G$6</f>
        <v>2.7749999999999999</v>
      </c>
      <c r="J339" s="5">
        <f t="shared" si="20"/>
        <v>0.104</v>
      </c>
      <c r="K339" s="5">
        <f t="shared" si="20"/>
        <v>0.1961</v>
      </c>
      <c r="L339" s="4">
        <v>2</v>
      </c>
      <c r="M339" s="4">
        <v>3</v>
      </c>
      <c r="N339" s="7">
        <f t="shared" si="21"/>
        <v>9.2100000000000001E-2</v>
      </c>
      <c r="O339" s="4">
        <f t="shared" si="22"/>
        <v>1</v>
      </c>
      <c r="P339" s="64">
        <f t="shared" si="23"/>
        <v>0.17537749999999999</v>
      </c>
    </row>
    <row r="340" spans="1:16" x14ac:dyDescent="0.2">
      <c r="A340" s="6">
        <f>'Rates Data'!A340</f>
        <v>42202</v>
      </c>
      <c r="B340" s="5">
        <f>'Rates Data'!B340</f>
        <v>-7.1999999999999995E-2</v>
      </c>
      <c r="C340" s="5">
        <f>'Rates Data'!C340</f>
        <v>-1.9E-2</v>
      </c>
      <c r="D340" s="5">
        <f>'Rates Data'!D340</f>
        <v>4.9000000000000002E-2</v>
      </c>
      <c r="E340" s="5">
        <f>'Rates Data'!E340</f>
        <v>0.17</v>
      </c>
      <c r="F340" s="5">
        <f>'Rates Data'!F340</f>
        <v>0.104</v>
      </c>
      <c r="G340" s="5">
        <f>'Rates Data'!G340</f>
        <v>0.19270000000000001</v>
      </c>
      <c r="H340" s="5">
        <f>'Rates Data'!H340</f>
        <v>0.44629999999999997</v>
      </c>
      <c r="I340" s="5">
        <f>DAYS360(A340,Summary!$G$10)/Summary!$G$6</f>
        <v>2.7722222222222221</v>
      </c>
      <c r="J340" s="5">
        <f t="shared" si="20"/>
        <v>0.104</v>
      </c>
      <c r="K340" s="5">
        <f t="shared" si="20"/>
        <v>0.19270000000000001</v>
      </c>
      <c r="L340" s="4">
        <v>2</v>
      </c>
      <c r="M340" s="4">
        <v>3</v>
      </c>
      <c r="N340" s="7">
        <f t="shared" si="21"/>
        <v>8.8700000000000015E-2</v>
      </c>
      <c r="O340" s="4">
        <f t="shared" si="22"/>
        <v>1</v>
      </c>
      <c r="P340" s="64">
        <f t="shared" si="23"/>
        <v>0.17249611111111113</v>
      </c>
    </row>
    <row r="341" spans="1:16" x14ac:dyDescent="0.2">
      <c r="A341" s="6">
        <f>'Rates Data'!A341</f>
        <v>42205</v>
      </c>
      <c r="B341" s="5">
        <f>'Rates Data'!B341</f>
        <v>-7.2999999999999995E-2</v>
      </c>
      <c r="C341" s="5">
        <f>'Rates Data'!C341</f>
        <v>-1.9E-2</v>
      </c>
      <c r="D341" s="5">
        <f>'Rates Data'!D341</f>
        <v>4.9000000000000002E-2</v>
      </c>
      <c r="E341" s="5">
        <f>'Rates Data'!E341</f>
        <v>0.17100000000000001</v>
      </c>
      <c r="F341" s="5">
        <f>'Rates Data'!F341</f>
        <v>0.1055</v>
      </c>
      <c r="G341" s="5">
        <f>'Rates Data'!G341</f>
        <v>0.183</v>
      </c>
      <c r="H341" s="5">
        <f>'Rates Data'!H341</f>
        <v>0.44190000000000002</v>
      </c>
      <c r="I341" s="5">
        <f>DAYS360(A341,Summary!$G$10)/Summary!$G$6</f>
        <v>2.7638888888888888</v>
      </c>
      <c r="J341" s="5">
        <f t="shared" si="20"/>
        <v>0.1055</v>
      </c>
      <c r="K341" s="5">
        <f t="shared" si="20"/>
        <v>0.183</v>
      </c>
      <c r="L341" s="4">
        <v>2</v>
      </c>
      <c r="M341" s="4">
        <v>3</v>
      </c>
      <c r="N341" s="7">
        <f t="shared" si="21"/>
        <v>7.7499999999999999E-2</v>
      </c>
      <c r="O341" s="4">
        <f t="shared" si="22"/>
        <v>1</v>
      </c>
      <c r="P341" s="64">
        <f t="shared" si="23"/>
        <v>0.16470138888888888</v>
      </c>
    </row>
    <row r="342" spans="1:16" x14ac:dyDescent="0.2">
      <c r="A342" s="6">
        <f>'Rates Data'!A342</f>
        <v>42206</v>
      </c>
      <c r="B342" s="5">
        <f>'Rates Data'!B342</f>
        <v>-7.2999999999999995E-2</v>
      </c>
      <c r="C342" s="5">
        <f>'Rates Data'!C342</f>
        <v>-1.9E-2</v>
      </c>
      <c r="D342" s="5">
        <f>'Rates Data'!D342</f>
        <v>4.9000000000000002E-2</v>
      </c>
      <c r="E342" s="5">
        <f>'Rates Data'!E342</f>
        <v>0.17</v>
      </c>
      <c r="F342" s="5">
        <f>'Rates Data'!F342</f>
        <v>0.10349999999999999</v>
      </c>
      <c r="G342" s="5">
        <f>'Rates Data'!G342</f>
        <v>0.187</v>
      </c>
      <c r="H342" s="5">
        <f>'Rates Data'!H342</f>
        <v>0.45169999999999999</v>
      </c>
      <c r="I342" s="5">
        <f>DAYS360(A342,Summary!$G$10)/Summary!$G$6</f>
        <v>2.7611111111111111</v>
      </c>
      <c r="J342" s="5">
        <f t="shared" si="20"/>
        <v>0.10349999999999999</v>
      </c>
      <c r="K342" s="5">
        <f t="shared" si="20"/>
        <v>0.187</v>
      </c>
      <c r="L342" s="4">
        <v>2</v>
      </c>
      <c r="M342" s="4">
        <v>3</v>
      </c>
      <c r="N342" s="7">
        <f t="shared" si="21"/>
        <v>8.3500000000000005E-2</v>
      </c>
      <c r="O342" s="4">
        <f t="shared" si="22"/>
        <v>1</v>
      </c>
      <c r="P342" s="64">
        <f t="shared" si="23"/>
        <v>0.16705277777777777</v>
      </c>
    </row>
    <row r="343" spans="1:16" x14ac:dyDescent="0.2">
      <c r="A343" s="6">
        <f>'Rates Data'!A343</f>
        <v>42207</v>
      </c>
      <c r="B343" s="5">
        <f>'Rates Data'!B343</f>
        <v>-7.2999999999999995E-2</v>
      </c>
      <c r="C343" s="5">
        <f>'Rates Data'!C343</f>
        <v>-1.9E-2</v>
      </c>
      <c r="D343" s="5">
        <f>'Rates Data'!D343</f>
        <v>4.9000000000000002E-2</v>
      </c>
      <c r="E343" s="5">
        <f>'Rates Data'!E343</f>
        <v>0.17100000000000001</v>
      </c>
      <c r="F343" s="5">
        <f>'Rates Data'!F343</f>
        <v>0.105</v>
      </c>
      <c r="G343" s="5">
        <f>'Rates Data'!G343</f>
        <v>0.1817</v>
      </c>
      <c r="H343" s="5">
        <f>'Rates Data'!H343</f>
        <v>0.43099999999999999</v>
      </c>
      <c r="I343" s="5">
        <f>DAYS360(A343,Summary!$G$10)/Summary!$G$6</f>
        <v>2.7583333333333333</v>
      </c>
      <c r="J343" s="5">
        <f t="shared" si="20"/>
        <v>0.105</v>
      </c>
      <c r="K343" s="5">
        <f t="shared" si="20"/>
        <v>0.1817</v>
      </c>
      <c r="L343" s="4">
        <v>2</v>
      </c>
      <c r="M343" s="4">
        <v>3</v>
      </c>
      <c r="N343" s="7">
        <f t="shared" si="21"/>
        <v>7.6700000000000004E-2</v>
      </c>
      <c r="O343" s="4">
        <f t="shared" si="22"/>
        <v>1</v>
      </c>
      <c r="P343" s="64">
        <f t="shared" si="23"/>
        <v>0.16316416666666667</v>
      </c>
    </row>
    <row r="344" spans="1:16" x14ac:dyDescent="0.2">
      <c r="A344" s="6">
        <f>'Rates Data'!A344</f>
        <v>42208</v>
      </c>
      <c r="B344" s="5">
        <f>'Rates Data'!B344</f>
        <v>-7.2999999999999995E-2</v>
      </c>
      <c r="C344" s="5">
        <f>'Rates Data'!C344</f>
        <v>-1.9E-2</v>
      </c>
      <c r="D344" s="5">
        <f>'Rates Data'!D344</f>
        <v>4.9000000000000002E-2</v>
      </c>
      <c r="E344" s="5">
        <f>'Rates Data'!E344</f>
        <v>0.17100000000000001</v>
      </c>
      <c r="F344" s="5">
        <f>'Rates Data'!F344</f>
        <v>0.1038</v>
      </c>
      <c r="G344" s="5">
        <f>'Rates Data'!G344</f>
        <v>0.18</v>
      </c>
      <c r="H344" s="5">
        <f>'Rates Data'!H344</f>
        <v>0.4244</v>
      </c>
      <c r="I344" s="5">
        <f>DAYS360(A344,Summary!$G$10)/Summary!$G$6</f>
        <v>2.7555555555555555</v>
      </c>
      <c r="J344" s="5">
        <f t="shared" si="20"/>
        <v>0.1038</v>
      </c>
      <c r="K344" s="5">
        <f t="shared" si="20"/>
        <v>0.18</v>
      </c>
      <c r="L344" s="4">
        <v>2</v>
      </c>
      <c r="M344" s="4">
        <v>3</v>
      </c>
      <c r="N344" s="7">
        <f t="shared" si="21"/>
        <v>7.619999999999999E-2</v>
      </c>
      <c r="O344" s="4">
        <f t="shared" si="22"/>
        <v>1</v>
      </c>
      <c r="P344" s="64">
        <f t="shared" si="23"/>
        <v>0.16137333333333331</v>
      </c>
    </row>
    <row r="345" spans="1:16" x14ac:dyDescent="0.2">
      <c r="A345" s="6">
        <f>'Rates Data'!A345</f>
        <v>42209</v>
      </c>
      <c r="B345" s="5">
        <f>'Rates Data'!B345</f>
        <v>-7.3999999999999996E-2</v>
      </c>
      <c r="C345" s="5">
        <f>'Rates Data'!C345</f>
        <v>-1.9E-2</v>
      </c>
      <c r="D345" s="5">
        <f>'Rates Data'!D345</f>
        <v>4.8000000000000001E-2</v>
      </c>
      <c r="E345" s="5">
        <f>'Rates Data'!E345</f>
        <v>0.17</v>
      </c>
      <c r="F345" s="5">
        <f>'Rates Data'!F345</f>
        <v>0.1023</v>
      </c>
      <c r="G345" s="5">
        <f>'Rates Data'!G345</f>
        <v>0.1744</v>
      </c>
      <c r="H345" s="5">
        <f>'Rates Data'!H345</f>
        <v>0.41099999999999998</v>
      </c>
      <c r="I345" s="5">
        <f>DAYS360(A345,Summary!$G$10)/Summary!$G$6</f>
        <v>2.7527777777777778</v>
      </c>
      <c r="J345" s="5">
        <f t="shared" si="20"/>
        <v>0.1023</v>
      </c>
      <c r="K345" s="5">
        <f t="shared" si="20"/>
        <v>0.1744</v>
      </c>
      <c r="L345" s="4">
        <v>2</v>
      </c>
      <c r="M345" s="4">
        <v>3</v>
      </c>
      <c r="N345" s="7">
        <f t="shared" si="21"/>
        <v>7.2099999999999997E-2</v>
      </c>
      <c r="O345" s="4">
        <f t="shared" si="22"/>
        <v>1</v>
      </c>
      <c r="P345" s="64">
        <f t="shared" si="23"/>
        <v>0.15657527777777777</v>
      </c>
    </row>
    <row r="346" spans="1:16" x14ac:dyDescent="0.2">
      <c r="A346" s="6">
        <f>'Rates Data'!A346</f>
        <v>42212</v>
      </c>
      <c r="B346" s="5">
        <f>'Rates Data'!B346</f>
        <v>-7.3999999999999996E-2</v>
      </c>
      <c r="C346" s="5">
        <f>'Rates Data'!C346</f>
        <v>-0.02</v>
      </c>
      <c r="D346" s="5">
        <f>'Rates Data'!D346</f>
        <v>4.9000000000000002E-2</v>
      </c>
      <c r="E346" s="5">
        <f>'Rates Data'!E346</f>
        <v>0.16900000000000001</v>
      </c>
      <c r="F346" s="5">
        <f>'Rates Data'!F346</f>
        <v>0.104</v>
      </c>
      <c r="G346" s="5">
        <f>'Rates Data'!G346</f>
        <v>0.17100000000000001</v>
      </c>
      <c r="H346" s="5">
        <f>'Rates Data'!H346</f>
        <v>0.40620000000000001</v>
      </c>
      <c r="I346" s="5">
        <f>DAYS360(A346,Summary!$G$10)/Summary!$G$6</f>
        <v>2.7444444444444445</v>
      </c>
      <c r="J346" s="5">
        <f t="shared" ref="J346:K409" si="24">F346</f>
        <v>0.104</v>
      </c>
      <c r="K346" s="5">
        <f t="shared" si="24"/>
        <v>0.17100000000000001</v>
      </c>
      <c r="L346" s="4">
        <v>2</v>
      </c>
      <c r="M346" s="4">
        <v>3</v>
      </c>
      <c r="N346" s="7">
        <f t="shared" si="21"/>
        <v>6.7000000000000018E-2</v>
      </c>
      <c r="O346" s="4">
        <f t="shared" si="22"/>
        <v>1</v>
      </c>
      <c r="P346" s="64">
        <f t="shared" si="23"/>
        <v>0.15387777777777778</v>
      </c>
    </row>
    <row r="347" spans="1:16" x14ac:dyDescent="0.2">
      <c r="A347" s="6">
        <f>'Rates Data'!A347</f>
        <v>42213</v>
      </c>
      <c r="B347" s="5">
        <f>'Rates Data'!B347</f>
        <v>-7.2999999999999995E-2</v>
      </c>
      <c r="C347" s="5">
        <f>'Rates Data'!C347</f>
        <v>-2.1000000000000001E-2</v>
      </c>
      <c r="D347" s="5">
        <f>'Rates Data'!D347</f>
        <v>4.8000000000000001E-2</v>
      </c>
      <c r="E347" s="5">
        <f>'Rates Data'!E347</f>
        <v>0.16900000000000001</v>
      </c>
      <c r="F347" s="5">
        <f>'Rates Data'!F347</f>
        <v>0.10199999999999999</v>
      </c>
      <c r="G347" s="5">
        <f>'Rates Data'!G347</f>
        <v>0.17699999999999999</v>
      </c>
      <c r="H347" s="5">
        <f>'Rates Data'!H347</f>
        <v>0.41599999999999998</v>
      </c>
      <c r="I347" s="5">
        <f>DAYS360(A347,Summary!$G$10)/Summary!$G$6</f>
        <v>2.7416666666666667</v>
      </c>
      <c r="J347" s="5">
        <f t="shared" si="24"/>
        <v>0.10199999999999999</v>
      </c>
      <c r="K347" s="5">
        <f t="shared" si="24"/>
        <v>0.17699999999999999</v>
      </c>
      <c r="L347" s="4">
        <v>2</v>
      </c>
      <c r="M347" s="4">
        <v>3</v>
      </c>
      <c r="N347" s="7">
        <f t="shared" si="21"/>
        <v>7.4999999999999997E-2</v>
      </c>
      <c r="O347" s="4">
        <f t="shared" si="22"/>
        <v>1</v>
      </c>
      <c r="P347" s="64">
        <f t="shared" si="23"/>
        <v>0.15762499999999999</v>
      </c>
    </row>
    <row r="348" spans="1:16" x14ac:dyDescent="0.2">
      <c r="A348" s="6">
        <f>'Rates Data'!A348</f>
        <v>42214</v>
      </c>
      <c r="B348" s="5">
        <f>'Rates Data'!B348</f>
        <v>-7.3999999999999996E-2</v>
      </c>
      <c r="C348" s="5">
        <f>'Rates Data'!C348</f>
        <v>-2.1999999999999999E-2</v>
      </c>
      <c r="D348" s="5">
        <f>'Rates Data'!D348</f>
        <v>4.8000000000000001E-2</v>
      </c>
      <c r="E348" s="5">
        <f>'Rates Data'!E348</f>
        <v>0.16900000000000001</v>
      </c>
      <c r="F348" s="5">
        <f>'Rates Data'!F348</f>
        <v>9.8500000000000004E-2</v>
      </c>
      <c r="G348" s="5">
        <f>'Rates Data'!G348</f>
        <v>0.17299999999999999</v>
      </c>
      <c r="H348" s="5">
        <f>'Rates Data'!H348</f>
        <v>0.41110000000000002</v>
      </c>
      <c r="I348" s="5">
        <f>DAYS360(A348,Summary!$G$10)/Summary!$G$6</f>
        <v>2.7388888888888889</v>
      </c>
      <c r="J348" s="5">
        <f t="shared" si="24"/>
        <v>9.8500000000000004E-2</v>
      </c>
      <c r="K348" s="5">
        <f t="shared" si="24"/>
        <v>0.17299999999999999</v>
      </c>
      <c r="L348" s="4">
        <v>2</v>
      </c>
      <c r="M348" s="4">
        <v>3</v>
      </c>
      <c r="N348" s="7">
        <f t="shared" si="21"/>
        <v>7.4499999999999983E-2</v>
      </c>
      <c r="O348" s="4">
        <f t="shared" si="22"/>
        <v>1</v>
      </c>
      <c r="P348" s="64">
        <f t="shared" si="23"/>
        <v>0.15354722222222222</v>
      </c>
    </row>
    <row r="349" spans="1:16" x14ac:dyDescent="0.2">
      <c r="A349" s="6">
        <f>'Rates Data'!A349</f>
        <v>42215</v>
      </c>
      <c r="B349" s="5">
        <f>'Rates Data'!B349</f>
        <v>-7.3999999999999996E-2</v>
      </c>
      <c r="C349" s="5">
        <f>'Rates Data'!C349</f>
        <v>-2.3E-2</v>
      </c>
      <c r="D349" s="5">
        <f>'Rates Data'!D349</f>
        <v>4.8000000000000001E-2</v>
      </c>
      <c r="E349" s="5">
        <f>'Rates Data'!E349</f>
        <v>0.16900000000000001</v>
      </c>
      <c r="F349" s="5">
        <f>'Rates Data'!F349</f>
        <v>9.5000000000000001E-2</v>
      </c>
      <c r="G349" s="5">
        <f>'Rates Data'!G349</f>
        <v>0.17100000000000001</v>
      </c>
      <c r="H349" s="5">
        <f>'Rates Data'!H349</f>
        <v>0.40100000000000002</v>
      </c>
      <c r="I349" s="5">
        <f>DAYS360(A349,Summary!$G$10)/Summary!$G$6</f>
        <v>2.7361111111111112</v>
      </c>
      <c r="J349" s="5">
        <f t="shared" si="24"/>
        <v>9.5000000000000001E-2</v>
      </c>
      <c r="K349" s="5">
        <f t="shared" si="24"/>
        <v>0.17100000000000001</v>
      </c>
      <c r="L349" s="4">
        <v>2</v>
      </c>
      <c r="M349" s="4">
        <v>3</v>
      </c>
      <c r="N349" s="7">
        <f t="shared" si="21"/>
        <v>7.6000000000000012E-2</v>
      </c>
      <c r="O349" s="4">
        <f t="shared" si="22"/>
        <v>1</v>
      </c>
      <c r="P349" s="64">
        <f t="shared" si="23"/>
        <v>0.15094444444444446</v>
      </c>
    </row>
    <row r="350" spans="1:16" x14ac:dyDescent="0.2">
      <c r="A350" s="6">
        <f>'Rates Data'!A350</f>
        <v>42216</v>
      </c>
      <c r="B350" s="5">
        <f>'Rates Data'!B350</f>
        <v>-7.4999999999999997E-2</v>
      </c>
      <c r="C350" s="5">
        <f>'Rates Data'!C350</f>
        <v>-2.3E-2</v>
      </c>
      <c r="D350" s="5">
        <f>'Rates Data'!D350</f>
        <v>4.8000000000000001E-2</v>
      </c>
      <c r="E350" s="5">
        <f>'Rates Data'!E350</f>
        <v>0.16700000000000001</v>
      </c>
      <c r="F350" s="5">
        <f>'Rates Data'!F350</f>
        <v>9.4E-2</v>
      </c>
      <c r="G350" s="5">
        <f>'Rates Data'!G350</f>
        <v>0.16900000000000001</v>
      </c>
      <c r="H350" s="5">
        <f>'Rates Data'!H350</f>
        <v>0.39850000000000002</v>
      </c>
      <c r="I350" s="5">
        <f>DAYS360(A350,Summary!$G$10)/Summary!$G$6</f>
        <v>2.7361111111111112</v>
      </c>
      <c r="J350" s="5">
        <f t="shared" si="24"/>
        <v>9.4E-2</v>
      </c>
      <c r="K350" s="5">
        <f t="shared" si="24"/>
        <v>0.16900000000000001</v>
      </c>
      <c r="L350" s="4">
        <v>2</v>
      </c>
      <c r="M350" s="4">
        <v>3</v>
      </c>
      <c r="N350" s="7">
        <f t="shared" si="21"/>
        <v>7.5000000000000011E-2</v>
      </c>
      <c r="O350" s="4">
        <f t="shared" si="22"/>
        <v>1</v>
      </c>
      <c r="P350" s="64">
        <f t="shared" si="23"/>
        <v>0.14920833333333333</v>
      </c>
    </row>
    <row r="351" spans="1:16" x14ac:dyDescent="0.2">
      <c r="A351" s="6">
        <f>'Rates Data'!A351</f>
        <v>42219</v>
      </c>
      <c r="B351" s="5">
        <f>'Rates Data'!B351</f>
        <v>-7.8E-2</v>
      </c>
      <c r="C351" s="5">
        <f>'Rates Data'!C351</f>
        <v>-2.3E-2</v>
      </c>
      <c r="D351" s="5">
        <f>'Rates Data'!D351</f>
        <v>4.9000000000000002E-2</v>
      </c>
      <c r="E351" s="5">
        <f>'Rates Data'!E351</f>
        <v>0.16600000000000001</v>
      </c>
      <c r="F351" s="5">
        <f>'Rates Data'!F351</f>
        <v>9.0700000000000003E-2</v>
      </c>
      <c r="G351" s="5">
        <f>'Rates Data'!G351</f>
        <v>0.1595</v>
      </c>
      <c r="H351" s="5">
        <f>'Rates Data'!H351</f>
        <v>0.38400000000000001</v>
      </c>
      <c r="I351" s="5">
        <f>DAYS360(A351,Summary!$G$10)/Summary!$G$6</f>
        <v>2.7277777777777779</v>
      </c>
      <c r="J351" s="5">
        <f t="shared" si="24"/>
        <v>9.0700000000000003E-2</v>
      </c>
      <c r="K351" s="5">
        <f t="shared" si="24"/>
        <v>0.1595</v>
      </c>
      <c r="L351" s="4">
        <v>2</v>
      </c>
      <c r="M351" s="4">
        <v>3</v>
      </c>
      <c r="N351" s="7">
        <f t="shared" si="21"/>
        <v>6.88E-2</v>
      </c>
      <c r="O351" s="4">
        <f t="shared" si="22"/>
        <v>1</v>
      </c>
      <c r="P351" s="64">
        <f t="shared" si="23"/>
        <v>0.14077111111111112</v>
      </c>
    </row>
    <row r="352" spans="1:16" x14ac:dyDescent="0.2">
      <c r="A352" s="6">
        <f>'Rates Data'!A352</f>
        <v>42220</v>
      </c>
      <c r="B352" s="5">
        <f>'Rates Data'!B352</f>
        <v>-7.9000000000000001E-2</v>
      </c>
      <c r="C352" s="5">
        <f>'Rates Data'!C352</f>
        <v>-2.3E-2</v>
      </c>
      <c r="D352" s="5">
        <f>'Rates Data'!D352</f>
        <v>4.8000000000000001E-2</v>
      </c>
      <c r="E352" s="5">
        <f>'Rates Data'!E352</f>
        <v>0.16400000000000001</v>
      </c>
      <c r="F352" s="5">
        <f>'Rates Data'!F352</f>
        <v>8.8999999999999996E-2</v>
      </c>
      <c r="G352" s="5">
        <f>'Rates Data'!G352</f>
        <v>0.17299999999999999</v>
      </c>
      <c r="H352" s="5">
        <f>'Rates Data'!H352</f>
        <v>0.40749999999999997</v>
      </c>
      <c r="I352" s="5">
        <f>DAYS360(A352,Summary!$G$10)/Summary!$G$6</f>
        <v>2.7250000000000001</v>
      </c>
      <c r="J352" s="5">
        <f t="shared" si="24"/>
        <v>8.8999999999999996E-2</v>
      </c>
      <c r="K352" s="5">
        <f t="shared" si="24"/>
        <v>0.17299999999999999</v>
      </c>
      <c r="L352" s="4">
        <v>2</v>
      </c>
      <c r="M352" s="4">
        <v>3</v>
      </c>
      <c r="N352" s="7">
        <f t="shared" si="21"/>
        <v>8.3999999999999991E-2</v>
      </c>
      <c r="O352" s="4">
        <f t="shared" si="22"/>
        <v>1</v>
      </c>
      <c r="P352" s="64">
        <f t="shared" si="23"/>
        <v>0.14990000000000001</v>
      </c>
    </row>
    <row r="353" spans="1:16" x14ac:dyDescent="0.2">
      <c r="A353" s="6">
        <f>'Rates Data'!A353</f>
        <v>42221</v>
      </c>
      <c r="B353" s="5">
        <f>'Rates Data'!B353</f>
        <v>-7.9000000000000001E-2</v>
      </c>
      <c r="C353" s="5">
        <f>'Rates Data'!C353</f>
        <v>-2.4E-2</v>
      </c>
      <c r="D353" s="5">
        <f>'Rates Data'!D353</f>
        <v>4.8000000000000001E-2</v>
      </c>
      <c r="E353" s="5">
        <f>'Rates Data'!E353</f>
        <v>0.16300000000000001</v>
      </c>
      <c r="F353" s="5">
        <f>'Rates Data'!F353</f>
        <v>9.5000000000000001E-2</v>
      </c>
      <c r="G353" s="5">
        <f>'Rates Data'!G353</f>
        <v>0.1777</v>
      </c>
      <c r="H353" s="5">
        <f>'Rates Data'!H353</f>
        <v>0.4325</v>
      </c>
      <c r="I353" s="5">
        <f>DAYS360(A353,Summary!$G$10)/Summary!$G$6</f>
        <v>2.7222222222222223</v>
      </c>
      <c r="J353" s="5">
        <f t="shared" si="24"/>
        <v>9.5000000000000001E-2</v>
      </c>
      <c r="K353" s="5">
        <f t="shared" si="24"/>
        <v>0.1777</v>
      </c>
      <c r="L353" s="4">
        <v>2</v>
      </c>
      <c r="M353" s="4">
        <v>3</v>
      </c>
      <c r="N353" s="7">
        <f t="shared" si="21"/>
        <v>8.2699999999999996E-2</v>
      </c>
      <c r="O353" s="4">
        <f t="shared" si="22"/>
        <v>1</v>
      </c>
      <c r="P353" s="64">
        <f t="shared" si="23"/>
        <v>0.1547277777777778</v>
      </c>
    </row>
    <row r="354" spans="1:16" x14ac:dyDescent="0.2">
      <c r="A354" s="6">
        <f>'Rates Data'!A354</f>
        <v>42222</v>
      </c>
      <c r="B354" s="5">
        <f>'Rates Data'!B354</f>
        <v>-0.08</v>
      </c>
      <c r="C354" s="5">
        <f>'Rates Data'!C354</f>
        <v>-2.4E-2</v>
      </c>
      <c r="D354" s="5">
        <f>'Rates Data'!D354</f>
        <v>4.7E-2</v>
      </c>
      <c r="E354" s="5">
        <f>'Rates Data'!E354</f>
        <v>0.16300000000000001</v>
      </c>
      <c r="F354" s="5">
        <f>'Rates Data'!F354</f>
        <v>9.6000000000000002E-2</v>
      </c>
      <c r="G354" s="5">
        <f>'Rates Data'!G354</f>
        <v>0.17680000000000001</v>
      </c>
      <c r="H354" s="5">
        <f>'Rates Data'!H354</f>
        <v>0.41399999999999998</v>
      </c>
      <c r="I354" s="5">
        <f>DAYS360(A354,Summary!$G$10)/Summary!$G$6</f>
        <v>2.7194444444444446</v>
      </c>
      <c r="J354" s="5">
        <f t="shared" si="24"/>
        <v>9.6000000000000002E-2</v>
      </c>
      <c r="K354" s="5">
        <f t="shared" si="24"/>
        <v>0.17680000000000001</v>
      </c>
      <c r="L354" s="4">
        <v>2</v>
      </c>
      <c r="M354" s="4">
        <v>3</v>
      </c>
      <c r="N354" s="7">
        <f t="shared" si="21"/>
        <v>8.0800000000000011E-2</v>
      </c>
      <c r="O354" s="4">
        <f t="shared" si="22"/>
        <v>1</v>
      </c>
      <c r="P354" s="64">
        <f t="shared" si="23"/>
        <v>0.15413111111111114</v>
      </c>
    </row>
    <row r="355" spans="1:16" x14ac:dyDescent="0.2">
      <c r="A355" s="6">
        <f>'Rates Data'!A355</f>
        <v>42223</v>
      </c>
      <c r="B355" s="5">
        <f>'Rates Data'!B355</f>
        <v>-8.1000000000000003E-2</v>
      </c>
      <c r="C355" s="5">
        <f>'Rates Data'!C355</f>
        <v>-2.4E-2</v>
      </c>
      <c r="D355" s="5">
        <f>'Rates Data'!D355</f>
        <v>4.5999999999999999E-2</v>
      </c>
      <c r="E355" s="5">
        <f>'Rates Data'!E355</f>
        <v>0.16300000000000001</v>
      </c>
      <c r="F355" s="5">
        <f>'Rates Data'!F355</f>
        <v>8.8499999999999995E-2</v>
      </c>
      <c r="G355" s="5">
        <f>'Rates Data'!G355</f>
        <v>0.16539999999999999</v>
      </c>
      <c r="H355" s="5">
        <f>'Rates Data'!H355</f>
        <v>0.39119999999999999</v>
      </c>
      <c r="I355" s="5">
        <f>DAYS360(A355,Summary!$G$10)/Summary!$G$6</f>
        <v>2.7166666666666668</v>
      </c>
      <c r="J355" s="5">
        <f t="shared" si="24"/>
        <v>8.8499999999999995E-2</v>
      </c>
      <c r="K355" s="5">
        <f t="shared" si="24"/>
        <v>0.16539999999999999</v>
      </c>
      <c r="L355" s="4">
        <v>2</v>
      </c>
      <c r="M355" s="4">
        <v>3</v>
      </c>
      <c r="N355" s="7">
        <f t="shared" si="21"/>
        <v>7.6899999999999996E-2</v>
      </c>
      <c r="O355" s="4">
        <f t="shared" si="22"/>
        <v>1</v>
      </c>
      <c r="P355" s="64">
        <f t="shared" si="23"/>
        <v>0.14361166666666667</v>
      </c>
    </row>
    <row r="356" spans="1:16" x14ac:dyDescent="0.2">
      <c r="A356" s="6">
        <f>'Rates Data'!A356</f>
        <v>42226</v>
      </c>
      <c r="B356" s="5">
        <f>'Rates Data'!B356</f>
        <v>-8.2000000000000003E-2</v>
      </c>
      <c r="C356" s="5">
        <f>'Rates Data'!C356</f>
        <v>-2.4E-2</v>
      </c>
      <c r="D356" s="5">
        <f>'Rates Data'!D356</f>
        <v>4.8000000000000001E-2</v>
      </c>
      <c r="E356" s="5">
        <f>'Rates Data'!E356</f>
        <v>0.16200000000000001</v>
      </c>
      <c r="F356" s="5">
        <f>'Rates Data'!F356</f>
        <v>8.8999999999999996E-2</v>
      </c>
      <c r="G356" s="5">
        <f>'Rates Data'!G356</f>
        <v>0.17100000000000001</v>
      </c>
      <c r="H356" s="5">
        <f>'Rates Data'!H356</f>
        <v>0.4093</v>
      </c>
      <c r="I356" s="5">
        <f>DAYS360(A356,Summary!$G$10)/Summary!$G$6</f>
        <v>2.7083333333333335</v>
      </c>
      <c r="J356" s="5">
        <f t="shared" si="24"/>
        <v>8.8999999999999996E-2</v>
      </c>
      <c r="K356" s="5">
        <f t="shared" si="24"/>
        <v>0.17100000000000001</v>
      </c>
      <c r="L356" s="4">
        <v>2</v>
      </c>
      <c r="M356" s="4">
        <v>3</v>
      </c>
      <c r="N356" s="7">
        <f t="shared" si="21"/>
        <v>8.2000000000000017E-2</v>
      </c>
      <c r="O356" s="4">
        <f t="shared" si="22"/>
        <v>1</v>
      </c>
      <c r="P356" s="64">
        <f t="shared" si="23"/>
        <v>0.14708333333333334</v>
      </c>
    </row>
    <row r="357" spans="1:16" x14ac:dyDescent="0.2">
      <c r="A357" s="6">
        <f>'Rates Data'!A357</f>
        <v>42227</v>
      </c>
      <c r="B357" s="5">
        <f>'Rates Data'!B357</f>
        <v>-8.2000000000000003E-2</v>
      </c>
      <c r="C357" s="5">
        <f>'Rates Data'!C357</f>
        <v>-2.4E-2</v>
      </c>
      <c r="D357" s="5">
        <f>'Rates Data'!D357</f>
        <v>4.5999999999999999E-2</v>
      </c>
      <c r="E357" s="5">
        <f>'Rates Data'!E357</f>
        <v>0.16200000000000001</v>
      </c>
      <c r="F357" s="5">
        <f>'Rates Data'!F357</f>
        <v>8.4000000000000005E-2</v>
      </c>
      <c r="G357" s="5">
        <f>'Rates Data'!G357</f>
        <v>0.15759999999999999</v>
      </c>
      <c r="H357" s="5">
        <f>'Rates Data'!H357</f>
        <v>0.38300000000000001</v>
      </c>
      <c r="I357" s="5">
        <f>DAYS360(A357,Summary!$G$10)/Summary!$G$6</f>
        <v>2.7055555555555557</v>
      </c>
      <c r="J357" s="5">
        <f t="shared" si="24"/>
        <v>8.4000000000000005E-2</v>
      </c>
      <c r="K357" s="5">
        <f t="shared" si="24"/>
        <v>0.15759999999999999</v>
      </c>
      <c r="L357" s="4">
        <v>2</v>
      </c>
      <c r="M357" s="4">
        <v>3</v>
      </c>
      <c r="N357" s="7">
        <f t="shared" si="21"/>
        <v>7.3599999999999985E-2</v>
      </c>
      <c r="O357" s="4">
        <f t="shared" si="22"/>
        <v>1</v>
      </c>
      <c r="P357" s="64">
        <f t="shared" si="23"/>
        <v>0.1359288888888889</v>
      </c>
    </row>
    <row r="358" spans="1:16" x14ac:dyDescent="0.2">
      <c r="A358" s="6">
        <f>'Rates Data'!A358</f>
        <v>42228</v>
      </c>
      <c r="B358" s="5">
        <f>'Rates Data'!B358</f>
        <v>-8.3000000000000004E-2</v>
      </c>
      <c r="C358" s="5">
        <f>'Rates Data'!C358</f>
        <v>-2.4E-2</v>
      </c>
      <c r="D358" s="5">
        <f>'Rates Data'!D358</f>
        <v>4.5999999999999999E-2</v>
      </c>
      <c r="E358" s="5">
        <f>'Rates Data'!E358</f>
        <v>0.161</v>
      </c>
      <c r="F358" s="5">
        <f>'Rates Data'!F358</f>
        <v>0.09</v>
      </c>
      <c r="G358" s="5">
        <f>'Rates Data'!G358</f>
        <v>0.153</v>
      </c>
      <c r="H358" s="5">
        <f>'Rates Data'!H358</f>
        <v>0.375</v>
      </c>
      <c r="I358" s="5">
        <f>DAYS360(A358,Summary!$G$10)/Summary!$G$6</f>
        <v>2.7027777777777779</v>
      </c>
      <c r="J358" s="5">
        <f t="shared" si="24"/>
        <v>0.09</v>
      </c>
      <c r="K358" s="5">
        <f t="shared" si="24"/>
        <v>0.153</v>
      </c>
      <c r="L358" s="4">
        <v>2</v>
      </c>
      <c r="M358" s="4">
        <v>3</v>
      </c>
      <c r="N358" s="7">
        <f t="shared" si="21"/>
        <v>6.3E-2</v>
      </c>
      <c r="O358" s="4">
        <f t="shared" si="22"/>
        <v>1</v>
      </c>
      <c r="P358" s="64">
        <f t="shared" si="23"/>
        <v>0.13427500000000001</v>
      </c>
    </row>
    <row r="359" spans="1:16" x14ac:dyDescent="0.2">
      <c r="A359" s="6">
        <f>'Rates Data'!A359</f>
        <v>42229</v>
      </c>
      <c r="B359" s="5">
        <f>'Rates Data'!B359</f>
        <v>-8.4000000000000005E-2</v>
      </c>
      <c r="C359" s="5">
        <f>'Rates Data'!C359</f>
        <v>-2.4E-2</v>
      </c>
      <c r="D359" s="5">
        <f>'Rates Data'!D359</f>
        <v>4.5999999999999999E-2</v>
      </c>
      <c r="E359" s="5">
        <f>'Rates Data'!E359</f>
        <v>0.161</v>
      </c>
      <c r="F359" s="5">
        <f>'Rates Data'!F359</f>
        <v>8.3000000000000004E-2</v>
      </c>
      <c r="G359" s="5">
        <f>'Rates Data'!G359</f>
        <v>0.1585</v>
      </c>
      <c r="H359" s="5">
        <f>'Rates Data'!H359</f>
        <v>0.38400000000000001</v>
      </c>
      <c r="I359" s="5">
        <f>DAYS360(A359,Summary!$G$10)/Summary!$G$6</f>
        <v>2.7</v>
      </c>
      <c r="J359" s="5">
        <f t="shared" si="24"/>
        <v>8.3000000000000004E-2</v>
      </c>
      <c r="K359" s="5">
        <f t="shared" si="24"/>
        <v>0.1585</v>
      </c>
      <c r="L359" s="4">
        <v>2</v>
      </c>
      <c r="M359" s="4">
        <v>3</v>
      </c>
      <c r="N359" s="7">
        <f t="shared" si="21"/>
        <v>7.5499999999999998E-2</v>
      </c>
      <c r="O359" s="4">
        <f t="shared" si="22"/>
        <v>1</v>
      </c>
      <c r="P359" s="64">
        <f t="shared" si="23"/>
        <v>0.13585000000000003</v>
      </c>
    </row>
    <row r="360" spans="1:16" x14ac:dyDescent="0.2">
      <c r="A360" s="6">
        <f>'Rates Data'!A360</f>
        <v>42230</v>
      </c>
      <c r="B360" s="5">
        <f>'Rates Data'!B360</f>
        <v>-8.5000000000000006E-2</v>
      </c>
      <c r="C360" s="5">
        <f>'Rates Data'!C360</f>
        <v>-2.5000000000000001E-2</v>
      </c>
      <c r="D360" s="5">
        <f>'Rates Data'!D360</f>
        <v>4.5999999999999999E-2</v>
      </c>
      <c r="E360" s="5">
        <f>'Rates Data'!E360</f>
        <v>0.161</v>
      </c>
      <c r="F360" s="5">
        <f>'Rates Data'!F360</f>
        <v>8.5999999999999993E-2</v>
      </c>
      <c r="G360" s="5">
        <f>'Rates Data'!G360</f>
        <v>0.16650000000000001</v>
      </c>
      <c r="H360" s="5">
        <f>'Rates Data'!H360</f>
        <v>0.40200000000000002</v>
      </c>
      <c r="I360" s="5">
        <f>DAYS360(A360,Summary!$G$10)/Summary!$G$6</f>
        <v>2.6972222222222224</v>
      </c>
      <c r="J360" s="5">
        <f t="shared" si="24"/>
        <v>8.5999999999999993E-2</v>
      </c>
      <c r="K360" s="5">
        <f t="shared" si="24"/>
        <v>0.16650000000000001</v>
      </c>
      <c r="L360" s="4">
        <v>2</v>
      </c>
      <c r="M360" s="4">
        <v>3</v>
      </c>
      <c r="N360" s="7">
        <f t="shared" si="21"/>
        <v>8.0500000000000016E-2</v>
      </c>
      <c r="O360" s="4">
        <f t="shared" si="22"/>
        <v>1</v>
      </c>
      <c r="P360" s="64">
        <f t="shared" si="23"/>
        <v>0.1421263888888889</v>
      </c>
    </row>
    <row r="361" spans="1:16" x14ac:dyDescent="0.2">
      <c r="A361" s="6">
        <f>'Rates Data'!A361</f>
        <v>42233</v>
      </c>
      <c r="B361" s="5">
        <f>'Rates Data'!B361</f>
        <v>-8.7999999999999995E-2</v>
      </c>
      <c r="C361" s="5">
        <f>'Rates Data'!C361</f>
        <v>-2.7E-2</v>
      </c>
      <c r="D361" s="5">
        <f>'Rates Data'!D361</f>
        <v>4.3999999999999997E-2</v>
      </c>
      <c r="E361" s="5">
        <f>'Rates Data'!E361</f>
        <v>0.161</v>
      </c>
      <c r="F361" s="5">
        <f>'Rates Data'!F361</f>
        <v>8.6199999999999999E-2</v>
      </c>
      <c r="G361" s="5">
        <f>'Rates Data'!G361</f>
        <v>0.16600000000000001</v>
      </c>
      <c r="H361" s="5">
        <f>'Rates Data'!H361</f>
        <v>0.3901</v>
      </c>
      <c r="I361" s="5">
        <f>DAYS360(A361,Summary!$G$10)/Summary!$G$6</f>
        <v>2.6888888888888891</v>
      </c>
      <c r="J361" s="5">
        <f t="shared" si="24"/>
        <v>8.6199999999999999E-2</v>
      </c>
      <c r="K361" s="5">
        <f t="shared" si="24"/>
        <v>0.16600000000000001</v>
      </c>
      <c r="L361" s="4">
        <v>2</v>
      </c>
      <c r="M361" s="4">
        <v>3</v>
      </c>
      <c r="N361" s="7">
        <f t="shared" si="21"/>
        <v>7.980000000000001E-2</v>
      </c>
      <c r="O361" s="4">
        <f t="shared" si="22"/>
        <v>1</v>
      </c>
      <c r="P361" s="64">
        <f t="shared" si="23"/>
        <v>0.14117333333333337</v>
      </c>
    </row>
    <row r="362" spans="1:16" x14ac:dyDescent="0.2">
      <c r="A362" s="6">
        <f>'Rates Data'!A362</f>
        <v>42234</v>
      </c>
      <c r="B362" s="5">
        <f>'Rates Data'!B362</f>
        <v>-8.8999999999999996E-2</v>
      </c>
      <c r="C362" s="5">
        <f>'Rates Data'!C362</f>
        <v>-2.8000000000000001E-2</v>
      </c>
      <c r="D362" s="5">
        <f>'Rates Data'!D362</f>
        <v>4.2999999999999997E-2</v>
      </c>
      <c r="E362" s="5">
        <f>'Rates Data'!E362</f>
        <v>0.159</v>
      </c>
      <c r="F362" s="5">
        <f>'Rates Data'!F362</f>
        <v>8.6499999999999994E-2</v>
      </c>
      <c r="G362" s="5">
        <f>'Rates Data'!G362</f>
        <v>0.16700000000000001</v>
      </c>
      <c r="H362" s="5">
        <f>'Rates Data'!H362</f>
        <v>0.39529999999999998</v>
      </c>
      <c r="I362" s="5">
        <f>DAYS360(A362,Summary!$G$10)/Summary!$G$6</f>
        <v>2.6861111111111109</v>
      </c>
      <c r="J362" s="5">
        <f t="shared" si="24"/>
        <v>8.6499999999999994E-2</v>
      </c>
      <c r="K362" s="5">
        <f t="shared" si="24"/>
        <v>0.16700000000000001</v>
      </c>
      <c r="L362" s="4">
        <v>2</v>
      </c>
      <c r="M362" s="4">
        <v>3</v>
      </c>
      <c r="N362" s="7">
        <f t="shared" si="21"/>
        <v>8.0500000000000016E-2</v>
      </c>
      <c r="O362" s="4">
        <f t="shared" si="22"/>
        <v>1</v>
      </c>
      <c r="P362" s="64">
        <f t="shared" si="23"/>
        <v>0.14173194444444442</v>
      </c>
    </row>
    <row r="363" spans="1:16" x14ac:dyDescent="0.2">
      <c r="A363" s="6">
        <f>'Rates Data'!A363</f>
        <v>42235</v>
      </c>
      <c r="B363" s="5">
        <f>'Rates Data'!B363</f>
        <v>-8.8999999999999996E-2</v>
      </c>
      <c r="C363" s="5">
        <f>'Rates Data'!C363</f>
        <v>-2.9000000000000001E-2</v>
      </c>
      <c r="D363" s="5">
        <f>'Rates Data'!D363</f>
        <v>4.2000000000000003E-2</v>
      </c>
      <c r="E363" s="5">
        <f>'Rates Data'!E363</f>
        <v>0.16</v>
      </c>
      <c r="F363" s="5">
        <f>'Rates Data'!F363</f>
        <v>8.5000000000000006E-2</v>
      </c>
      <c r="G363" s="5">
        <f>'Rates Data'!G363</f>
        <v>0.161</v>
      </c>
      <c r="H363" s="5">
        <f>'Rates Data'!H363</f>
        <v>0.36470000000000002</v>
      </c>
      <c r="I363" s="5">
        <f>DAYS360(A363,Summary!$G$10)/Summary!$G$6</f>
        <v>2.6833333333333331</v>
      </c>
      <c r="J363" s="5">
        <f t="shared" si="24"/>
        <v>8.5000000000000006E-2</v>
      </c>
      <c r="K363" s="5">
        <f t="shared" si="24"/>
        <v>0.161</v>
      </c>
      <c r="L363" s="4">
        <v>2</v>
      </c>
      <c r="M363" s="4">
        <v>3</v>
      </c>
      <c r="N363" s="7">
        <f t="shared" si="21"/>
        <v>7.5999999999999998E-2</v>
      </c>
      <c r="O363" s="4">
        <f t="shared" si="22"/>
        <v>1</v>
      </c>
      <c r="P363" s="64">
        <f t="shared" si="23"/>
        <v>0.13693333333333332</v>
      </c>
    </row>
    <row r="364" spans="1:16" x14ac:dyDescent="0.2">
      <c r="A364" s="6">
        <f>'Rates Data'!A364</f>
        <v>42236</v>
      </c>
      <c r="B364" s="5">
        <f>'Rates Data'!B364</f>
        <v>-9.0999999999999998E-2</v>
      </c>
      <c r="C364" s="5">
        <f>'Rates Data'!C364</f>
        <v>-0.03</v>
      </c>
      <c r="D364" s="5">
        <f>'Rates Data'!D364</f>
        <v>4.2000000000000003E-2</v>
      </c>
      <c r="E364" s="5">
        <f>'Rates Data'!E364</f>
        <v>0.159</v>
      </c>
      <c r="F364" s="5">
        <f>'Rates Data'!F364</f>
        <v>7.9000000000000001E-2</v>
      </c>
      <c r="G364" s="5">
        <f>'Rates Data'!G364</f>
        <v>0.14949999999999999</v>
      </c>
      <c r="H364" s="5">
        <f>'Rates Data'!H364</f>
        <v>0.35399999999999998</v>
      </c>
      <c r="I364" s="5">
        <f>DAYS360(A364,Summary!$G$10)/Summary!$G$6</f>
        <v>2.6805555555555554</v>
      </c>
      <c r="J364" s="5">
        <f t="shared" si="24"/>
        <v>7.9000000000000001E-2</v>
      </c>
      <c r="K364" s="5">
        <f t="shared" si="24"/>
        <v>0.14949999999999999</v>
      </c>
      <c r="L364" s="4">
        <v>2</v>
      </c>
      <c r="M364" s="4">
        <v>3</v>
      </c>
      <c r="N364" s="7">
        <f t="shared" si="21"/>
        <v>7.0499999999999993E-2</v>
      </c>
      <c r="O364" s="4">
        <f t="shared" si="22"/>
        <v>1</v>
      </c>
      <c r="P364" s="64">
        <f t="shared" si="23"/>
        <v>0.12697916666666664</v>
      </c>
    </row>
    <row r="365" spans="1:16" x14ac:dyDescent="0.2">
      <c r="A365" s="6">
        <f>'Rates Data'!A365</f>
        <v>42237</v>
      </c>
      <c r="B365" s="5">
        <f>'Rates Data'!B365</f>
        <v>-9.1999999999999998E-2</v>
      </c>
      <c r="C365" s="5">
        <f>'Rates Data'!C365</f>
        <v>-3.1E-2</v>
      </c>
      <c r="D365" s="5">
        <f>'Rates Data'!D365</f>
        <v>4.2000000000000003E-2</v>
      </c>
      <c r="E365" s="5">
        <f>'Rates Data'!E365</f>
        <v>0.16</v>
      </c>
      <c r="F365" s="5">
        <f>'Rates Data'!F365</f>
        <v>0.08</v>
      </c>
      <c r="G365" s="5">
        <f>'Rates Data'!G365</f>
        <v>0.152</v>
      </c>
      <c r="H365" s="5">
        <f>'Rates Data'!H365</f>
        <v>0.35680000000000001</v>
      </c>
      <c r="I365" s="5">
        <f>DAYS360(A365,Summary!$G$10)/Summary!$G$6</f>
        <v>2.6777777777777776</v>
      </c>
      <c r="J365" s="5">
        <f t="shared" si="24"/>
        <v>0.08</v>
      </c>
      <c r="K365" s="5">
        <f t="shared" si="24"/>
        <v>0.152</v>
      </c>
      <c r="L365" s="4">
        <v>2</v>
      </c>
      <c r="M365" s="4">
        <v>3</v>
      </c>
      <c r="N365" s="7">
        <f t="shared" si="21"/>
        <v>7.1999999999999995E-2</v>
      </c>
      <c r="O365" s="4">
        <f t="shared" si="22"/>
        <v>1</v>
      </c>
      <c r="P365" s="64">
        <f t="shared" si="23"/>
        <v>0.12879999999999997</v>
      </c>
    </row>
    <row r="366" spans="1:16" x14ac:dyDescent="0.2">
      <c r="A366" s="6">
        <f>'Rates Data'!A366</f>
        <v>42240</v>
      </c>
      <c r="B366" s="5">
        <f>'Rates Data'!B366</f>
        <v>-9.4E-2</v>
      </c>
      <c r="C366" s="5">
        <f>'Rates Data'!C366</f>
        <v>-3.2000000000000001E-2</v>
      </c>
      <c r="D366" s="5">
        <f>'Rates Data'!D366</f>
        <v>4.1000000000000002E-2</v>
      </c>
      <c r="E366" s="5">
        <f>'Rates Data'!E366</f>
        <v>0.16</v>
      </c>
      <c r="F366" s="5">
        <f>'Rates Data'!F366</f>
        <v>9.6000000000000002E-2</v>
      </c>
      <c r="G366" s="5">
        <f>'Rates Data'!G366</f>
        <v>0.16089999999999999</v>
      </c>
      <c r="H366" s="5">
        <f>'Rates Data'!H366</f>
        <v>0.37419999999999998</v>
      </c>
      <c r="I366" s="5">
        <f>DAYS360(A366,Summary!$G$10)/Summary!$G$6</f>
        <v>2.6694444444444443</v>
      </c>
      <c r="J366" s="5">
        <f t="shared" si="24"/>
        <v>9.6000000000000002E-2</v>
      </c>
      <c r="K366" s="5">
        <f t="shared" si="24"/>
        <v>0.16089999999999999</v>
      </c>
      <c r="L366" s="4">
        <v>2</v>
      </c>
      <c r="M366" s="4">
        <v>3</v>
      </c>
      <c r="N366" s="7">
        <f t="shared" si="21"/>
        <v>6.4899999999999985E-2</v>
      </c>
      <c r="O366" s="4">
        <f t="shared" si="22"/>
        <v>1</v>
      </c>
      <c r="P366" s="64">
        <f t="shared" si="23"/>
        <v>0.13944694444444444</v>
      </c>
    </row>
    <row r="367" spans="1:16" x14ac:dyDescent="0.2">
      <c r="A367" s="6">
        <f>'Rates Data'!A367</f>
        <v>42241</v>
      </c>
      <c r="B367" s="5">
        <f>'Rates Data'!B367</f>
        <v>-9.6000000000000002E-2</v>
      </c>
      <c r="C367" s="5">
        <f>'Rates Data'!C367</f>
        <v>-3.3000000000000002E-2</v>
      </c>
      <c r="D367" s="5">
        <f>'Rates Data'!D367</f>
        <v>4.1000000000000002E-2</v>
      </c>
      <c r="E367" s="5">
        <f>'Rates Data'!E367</f>
        <v>0.161</v>
      </c>
      <c r="F367" s="5">
        <f>'Rates Data'!F367</f>
        <v>9.6000000000000002E-2</v>
      </c>
      <c r="G367" s="5">
        <f>'Rates Data'!G367</f>
        <v>0.1852</v>
      </c>
      <c r="H367" s="5">
        <f>'Rates Data'!H367</f>
        <v>0.43390000000000001</v>
      </c>
      <c r="I367" s="5">
        <f>DAYS360(A367,Summary!$G$10)/Summary!$G$6</f>
        <v>2.6666666666666665</v>
      </c>
      <c r="J367" s="5">
        <f t="shared" si="24"/>
        <v>9.6000000000000002E-2</v>
      </c>
      <c r="K367" s="5">
        <f t="shared" si="24"/>
        <v>0.1852</v>
      </c>
      <c r="L367" s="4">
        <v>2</v>
      </c>
      <c r="M367" s="4">
        <v>3</v>
      </c>
      <c r="N367" s="7">
        <f t="shared" si="21"/>
        <v>8.9200000000000002E-2</v>
      </c>
      <c r="O367" s="4">
        <f t="shared" si="22"/>
        <v>1</v>
      </c>
      <c r="P367" s="64">
        <f t="shared" si="23"/>
        <v>0.15546666666666664</v>
      </c>
    </row>
    <row r="368" spans="1:16" x14ac:dyDescent="0.2">
      <c r="A368" s="6">
        <f>'Rates Data'!A368</f>
        <v>42242</v>
      </c>
      <c r="B368" s="5">
        <f>'Rates Data'!B368</f>
        <v>-9.8000000000000004E-2</v>
      </c>
      <c r="C368" s="5">
        <f>'Rates Data'!C368</f>
        <v>-3.3000000000000002E-2</v>
      </c>
      <c r="D368" s="5">
        <f>'Rates Data'!D368</f>
        <v>3.9E-2</v>
      </c>
      <c r="E368" s="5">
        <f>'Rates Data'!E368</f>
        <v>0.16</v>
      </c>
      <c r="F368" s="5">
        <f>'Rates Data'!F368</f>
        <v>9.7000000000000003E-2</v>
      </c>
      <c r="G368" s="5">
        <f>'Rates Data'!G368</f>
        <v>0.17430000000000001</v>
      </c>
      <c r="H368" s="5">
        <f>'Rates Data'!H368</f>
        <v>0.43190000000000001</v>
      </c>
      <c r="I368" s="5">
        <f>DAYS360(A368,Summary!$G$10)/Summary!$G$6</f>
        <v>2.6638888888888888</v>
      </c>
      <c r="J368" s="5">
        <f t="shared" si="24"/>
        <v>9.7000000000000003E-2</v>
      </c>
      <c r="K368" s="5">
        <f t="shared" si="24"/>
        <v>0.17430000000000001</v>
      </c>
      <c r="L368" s="4">
        <v>2</v>
      </c>
      <c r="M368" s="4">
        <v>3</v>
      </c>
      <c r="N368" s="7">
        <f t="shared" si="21"/>
        <v>7.7300000000000008E-2</v>
      </c>
      <c r="O368" s="4">
        <f t="shared" si="22"/>
        <v>1</v>
      </c>
      <c r="P368" s="64">
        <f t="shared" si="23"/>
        <v>0.14831861111111111</v>
      </c>
    </row>
    <row r="369" spans="1:16" x14ac:dyDescent="0.2">
      <c r="A369" s="6">
        <f>'Rates Data'!A369</f>
        <v>42243</v>
      </c>
      <c r="B369" s="5">
        <f>'Rates Data'!B369</f>
        <v>-9.9000000000000005E-2</v>
      </c>
      <c r="C369" s="5">
        <f>'Rates Data'!C369</f>
        <v>-3.3000000000000002E-2</v>
      </c>
      <c r="D369" s="5">
        <f>'Rates Data'!D369</f>
        <v>3.9E-2</v>
      </c>
      <c r="E369" s="5">
        <f>'Rates Data'!E369</f>
        <v>0.16</v>
      </c>
      <c r="F369" s="5">
        <f>'Rates Data'!F369</f>
        <v>9.0999999999999998E-2</v>
      </c>
      <c r="G369" s="5">
        <f>'Rates Data'!G369</f>
        <v>0.17499999999999999</v>
      </c>
      <c r="H369" s="5">
        <f>'Rates Data'!H369</f>
        <v>0.42259999999999998</v>
      </c>
      <c r="I369" s="5">
        <f>DAYS360(A369,Summary!$G$10)/Summary!$G$6</f>
        <v>2.661111111111111</v>
      </c>
      <c r="J369" s="5">
        <f t="shared" si="24"/>
        <v>9.0999999999999998E-2</v>
      </c>
      <c r="K369" s="5">
        <f t="shared" si="24"/>
        <v>0.17499999999999999</v>
      </c>
      <c r="L369" s="4">
        <v>2</v>
      </c>
      <c r="M369" s="4">
        <v>3</v>
      </c>
      <c r="N369" s="7">
        <f t="shared" si="21"/>
        <v>8.3999999999999991E-2</v>
      </c>
      <c r="O369" s="4">
        <f t="shared" si="22"/>
        <v>1</v>
      </c>
      <c r="P369" s="64">
        <f t="shared" si="23"/>
        <v>0.14653333333333332</v>
      </c>
    </row>
    <row r="370" spans="1:16" x14ac:dyDescent="0.2">
      <c r="A370" s="6">
        <f>'Rates Data'!A370</f>
        <v>42244</v>
      </c>
      <c r="B370" s="5">
        <f>'Rates Data'!B370</f>
        <v>-9.8000000000000004E-2</v>
      </c>
      <c r="C370" s="5">
        <f>'Rates Data'!C370</f>
        <v>-3.3000000000000002E-2</v>
      </c>
      <c r="D370" s="5">
        <f>'Rates Data'!D370</f>
        <v>0.04</v>
      </c>
      <c r="E370" s="5">
        <f>'Rates Data'!E370</f>
        <v>0.161</v>
      </c>
      <c r="F370" s="5">
        <f>'Rates Data'!F370</f>
        <v>9.4E-2</v>
      </c>
      <c r="G370" s="5">
        <f>'Rates Data'!G370</f>
        <v>0.17799999999999999</v>
      </c>
      <c r="H370" s="5">
        <f>'Rates Data'!H370</f>
        <v>0.4284</v>
      </c>
      <c r="I370" s="5">
        <f>DAYS360(A370,Summary!$G$10)/Summary!$G$6</f>
        <v>2.6583333333333332</v>
      </c>
      <c r="J370" s="5">
        <f t="shared" si="24"/>
        <v>9.4E-2</v>
      </c>
      <c r="K370" s="5">
        <f t="shared" si="24"/>
        <v>0.17799999999999999</v>
      </c>
      <c r="L370" s="4">
        <v>2</v>
      </c>
      <c r="M370" s="4">
        <v>3</v>
      </c>
      <c r="N370" s="7">
        <f t="shared" si="21"/>
        <v>8.3999999999999991E-2</v>
      </c>
      <c r="O370" s="4">
        <f t="shared" si="22"/>
        <v>1</v>
      </c>
      <c r="P370" s="64">
        <f t="shared" si="23"/>
        <v>0.14929999999999999</v>
      </c>
    </row>
    <row r="371" spans="1:16" x14ac:dyDescent="0.2">
      <c r="A371" s="6">
        <f>'Rates Data'!A371</f>
        <v>42247</v>
      </c>
      <c r="B371" s="5">
        <f>'Rates Data'!B371</f>
        <v>-9.8000000000000004E-2</v>
      </c>
      <c r="C371" s="5">
        <f>'Rates Data'!C371</f>
        <v>-3.3000000000000002E-2</v>
      </c>
      <c r="D371" s="5">
        <f>'Rates Data'!D371</f>
        <v>3.9E-2</v>
      </c>
      <c r="E371" s="5">
        <f>'Rates Data'!E371</f>
        <v>0.16</v>
      </c>
      <c r="F371" s="5">
        <f>'Rates Data'!F371</f>
        <v>0.13700000000000001</v>
      </c>
      <c r="G371" s="5">
        <f>'Rates Data'!G371</f>
        <v>0.1835</v>
      </c>
      <c r="H371" s="5">
        <f>'Rates Data'!H371</f>
        <v>0.46779999999999999</v>
      </c>
      <c r="I371" s="5">
        <f>DAYS360(A371,Summary!$G$10)/Summary!$G$6</f>
        <v>2.6527777777777777</v>
      </c>
      <c r="J371" s="5">
        <f t="shared" si="24"/>
        <v>0.13700000000000001</v>
      </c>
      <c r="K371" s="5">
        <f t="shared" si="24"/>
        <v>0.1835</v>
      </c>
      <c r="L371" s="4">
        <v>2</v>
      </c>
      <c r="M371" s="4">
        <v>3</v>
      </c>
      <c r="N371" s="7">
        <f t="shared" si="21"/>
        <v>4.6499999999999986E-2</v>
      </c>
      <c r="O371" s="4">
        <f t="shared" si="22"/>
        <v>1</v>
      </c>
      <c r="P371" s="64">
        <f t="shared" si="23"/>
        <v>0.16735416666666666</v>
      </c>
    </row>
    <row r="372" spans="1:16" x14ac:dyDescent="0.2">
      <c r="A372" s="6">
        <f>'Rates Data'!A372</f>
        <v>42248</v>
      </c>
      <c r="B372" s="5">
        <f>'Rates Data'!B372</f>
        <v>-9.9000000000000005E-2</v>
      </c>
      <c r="C372" s="5">
        <f>'Rates Data'!C372</f>
        <v>-3.3000000000000002E-2</v>
      </c>
      <c r="D372" s="5">
        <f>'Rates Data'!D372</f>
        <v>3.9E-2</v>
      </c>
      <c r="E372" s="5">
        <f>'Rates Data'!E372</f>
        <v>0.161</v>
      </c>
      <c r="F372" s="5">
        <f>'Rates Data'!F372</f>
        <v>9.4E-2</v>
      </c>
      <c r="G372" s="5">
        <f>'Rates Data'!G372</f>
        <v>0.186</v>
      </c>
      <c r="H372" s="5">
        <f>'Rates Data'!H372</f>
        <v>0.45529999999999998</v>
      </c>
      <c r="I372" s="5">
        <f>DAYS360(A372,Summary!$G$10)/Summary!$G$6</f>
        <v>2.65</v>
      </c>
      <c r="J372" s="5">
        <f t="shared" si="24"/>
        <v>9.4E-2</v>
      </c>
      <c r="K372" s="5">
        <f t="shared" si="24"/>
        <v>0.186</v>
      </c>
      <c r="L372" s="4">
        <v>2</v>
      </c>
      <c r="M372" s="4">
        <v>3</v>
      </c>
      <c r="N372" s="7">
        <f t="shared" si="21"/>
        <v>9.1999999999999998E-2</v>
      </c>
      <c r="O372" s="4">
        <f t="shared" si="22"/>
        <v>1</v>
      </c>
      <c r="P372" s="64">
        <f t="shared" si="23"/>
        <v>0.15379999999999999</v>
      </c>
    </row>
    <row r="373" spans="1:16" x14ac:dyDescent="0.2">
      <c r="A373" s="6">
        <f>'Rates Data'!A373</f>
        <v>42249</v>
      </c>
      <c r="B373" s="5">
        <f>'Rates Data'!B373</f>
        <v>-0.10199999999999999</v>
      </c>
      <c r="C373" s="5">
        <f>'Rates Data'!C373</f>
        <v>-3.3000000000000002E-2</v>
      </c>
      <c r="D373" s="5">
        <f>'Rates Data'!D373</f>
        <v>3.9E-2</v>
      </c>
      <c r="E373" s="5">
        <f>'Rates Data'!E373</f>
        <v>0.16</v>
      </c>
      <c r="F373" s="5">
        <f>'Rates Data'!F373</f>
        <v>0.09</v>
      </c>
      <c r="G373" s="5">
        <f>'Rates Data'!G373</f>
        <v>0.17899999999999999</v>
      </c>
      <c r="H373" s="5">
        <f>'Rates Data'!H373</f>
        <v>0.44379999999999997</v>
      </c>
      <c r="I373" s="5">
        <f>DAYS360(A373,Summary!$G$10)/Summary!$G$6</f>
        <v>2.6472222222222221</v>
      </c>
      <c r="J373" s="5">
        <f t="shared" si="24"/>
        <v>0.09</v>
      </c>
      <c r="K373" s="5">
        <f t="shared" si="24"/>
        <v>0.17899999999999999</v>
      </c>
      <c r="L373" s="4">
        <v>2</v>
      </c>
      <c r="M373" s="4">
        <v>3</v>
      </c>
      <c r="N373" s="7">
        <f t="shared" si="21"/>
        <v>8.8999999999999996E-2</v>
      </c>
      <c r="O373" s="4">
        <f t="shared" si="22"/>
        <v>1</v>
      </c>
      <c r="P373" s="64">
        <f t="shared" si="23"/>
        <v>0.14760277777777775</v>
      </c>
    </row>
    <row r="374" spans="1:16" x14ac:dyDescent="0.2">
      <c r="A374" s="6">
        <f>'Rates Data'!A374</f>
        <v>42250</v>
      </c>
      <c r="B374" s="5">
        <f>'Rates Data'!B374</f>
        <v>-0.10299999999999999</v>
      </c>
      <c r="C374" s="5">
        <f>'Rates Data'!C374</f>
        <v>-3.3000000000000002E-2</v>
      </c>
      <c r="D374" s="5">
        <f>'Rates Data'!D374</f>
        <v>3.7999999999999999E-2</v>
      </c>
      <c r="E374" s="5">
        <f>'Rates Data'!E374</f>
        <v>0.161</v>
      </c>
      <c r="F374" s="5">
        <f>'Rates Data'!F374</f>
        <v>7.5999999999999998E-2</v>
      </c>
      <c r="G374" s="5">
        <f>'Rates Data'!G374</f>
        <v>0.157</v>
      </c>
      <c r="H374" s="5">
        <f>'Rates Data'!H374</f>
        <v>0.40200000000000002</v>
      </c>
      <c r="I374" s="5">
        <f>DAYS360(A374,Summary!$G$10)/Summary!$G$6</f>
        <v>2.6444444444444444</v>
      </c>
      <c r="J374" s="5">
        <f t="shared" si="24"/>
        <v>7.5999999999999998E-2</v>
      </c>
      <c r="K374" s="5">
        <f t="shared" si="24"/>
        <v>0.157</v>
      </c>
      <c r="L374" s="4">
        <v>2</v>
      </c>
      <c r="M374" s="4">
        <v>3</v>
      </c>
      <c r="N374" s="7">
        <f t="shared" si="21"/>
        <v>8.1000000000000003E-2</v>
      </c>
      <c r="O374" s="4">
        <f t="shared" si="22"/>
        <v>1</v>
      </c>
      <c r="P374" s="64">
        <f t="shared" si="23"/>
        <v>0.12819999999999998</v>
      </c>
    </row>
    <row r="375" spans="1:16" x14ac:dyDescent="0.2">
      <c r="A375" s="6">
        <f>'Rates Data'!A375</f>
        <v>42251</v>
      </c>
      <c r="B375" s="5">
        <f>'Rates Data'!B375</f>
        <v>-0.104</v>
      </c>
      <c r="C375" s="5">
        <f>'Rates Data'!C375</f>
        <v>-3.4000000000000002E-2</v>
      </c>
      <c r="D375" s="5">
        <f>'Rates Data'!D375</f>
        <v>3.7999999999999999E-2</v>
      </c>
      <c r="E375" s="5">
        <f>'Rates Data'!E375</f>
        <v>0.158</v>
      </c>
      <c r="F375" s="5">
        <f>'Rates Data'!F375</f>
        <v>7.8E-2</v>
      </c>
      <c r="G375" s="5">
        <f>'Rates Data'!G375</f>
        <v>0.153</v>
      </c>
      <c r="H375" s="5">
        <f>'Rates Data'!H375</f>
        <v>0.37980000000000003</v>
      </c>
      <c r="I375" s="5">
        <f>DAYS360(A375,Summary!$G$10)/Summary!$G$6</f>
        <v>2.6416666666666666</v>
      </c>
      <c r="J375" s="5">
        <f t="shared" si="24"/>
        <v>7.8E-2</v>
      </c>
      <c r="K375" s="5">
        <f t="shared" si="24"/>
        <v>0.153</v>
      </c>
      <c r="L375" s="4">
        <v>2</v>
      </c>
      <c r="M375" s="4">
        <v>3</v>
      </c>
      <c r="N375" s="7">
        <f t="shared" si="21"/>
        <v>7.4999999999999997E-2</v>
      </c>
      <c r="O375" s="4">
        <f t="shared" si="22"/>
        <v>1</v>
      </c>
      <c r="P375" s="64">
        <f t="shared" si="23"/>
        <v>0.12612499999999999</v>
      </c>
    </row>
    <row r="376" spans="1:16" x14ac:dyDescent="0.2">
      <c r="A376" s="6">
        <f>'Rates Data'!A376</f>
        <v>42254</v>
      </c>
      <c r="B376" s="5">
        <f>'Rates Data'!B376</f>
        <v>-0.104</v>
      </c>
      <c r="C376" s="5">
        <f>'Rates Data'!C376</f>
        <v>-3.4000000000000002E-2</v>
      </c>
      <c r="D376" s="5">
        <f>'Rates Data'!D376</f>
        <v>3.7999999999999999E-2</v>
      </c>
      <c r="E376" s="5">
        <f>'Rates Data'!E376</f>
        <v>0.158</v>
      </c>
      <c r="F376" s="5">
        <f>'Rates Data'!F376</f>
        <v>0.08</v>
      </c>
      <c r="G376" s="5">
        <f>'Rates Data'!G376</f>
        <v>0.152</v>
      </c>
      <c r="H376" s="5">
        <f>'Rates Data'!H376</f>
        <v>0.37580000000000002</v>
      </c>
      <c r="I376" s="5">
        <f>DAYS360(A376,Summary!$G$10)/Summary!$G$6</f>
        <v>2.6333333333333333</v>
      </c>
      <c r="J376" s="5">
        <f t="shared" si="24"/>
        <v>0.08</v>
      </c>
      <c r="K376" s="5">
        <f t="shared" si="24"/>
        <v>0.152</v>
      </c>
      <c r="L376" s="4">
        <v>2</v>
      </c>
      <c r="M376" s="4">
        <v>3</v>
      </c>
      <c r="N376" s="7">
        <f t="shared" si="21"/>
        <v>7.1999999999999995E-2</v>
      </c>
      <c r="O376" s="4">
        <f t="shared" si="22"/>
        <v>1</v>
      </c>
      <c r="P376" s="64">
        <f t="shared" si="23"/>
        <v>0.12559999999999999</v>
      </c>
    </row>
    <row r="377" spans="1:16" x14ac:dyDescent="0.2">
      <c r="A377" s="6">
        <f>'Rates Data'!A377</f>
        <v>42255</v>
      </c>
      <c r="B377" s="5">
        <f>'Rates Data'!B377</f>
        <v>-0.104</v>
      </c>
      <c r="C377" s="5">
        <f>'Rates Data'!C377</f>
        <v>-3.5000000000000003E-2</v>
      </c>
      <c r="D377" s="5">
        <f>'Rates Data'!D377</f>
        <v>3.7999999999999999E-2</v>
      </c>
      <c r="E377" s="5">
        <f>'Rates Data'!E377</f>
        <v>0.158</v>
      </c>
      <c r="F377" s="5">
        <f>'Rates Data'!F377</f>
        <v>8.2000000000000003E-2</v>
      </c>
      <c r="G377" s="5">
        <f>'Rates Data'!G377</f>
        <v>0.15509999999999999</v>
      </c>
      <c r="H377" s="5">
        <f>'Rates Data'!H377</f>
        <v>0.38300000000000001</v>
      </c>
      <c r="I377" s="5">
        <f>DAYS360(A377,Summary!$G$10)/Summary!$G$6</f>
        <v>2.6305555555555555</v>
      </c>
      <c r="J377" s="5">
        <f t="shared" si="24"/>
        <v>8.2000000000000003E-2</v>
      </c>
      <c r="K377" s="5">
        <f t="shared" si="24"/>
        <v>0.15509999999999999</v>
      </c>
      <c r="L377" s="4">
        <v>2</v>
      </c>
      <c r="M377" s="4">
        <v>3</v>
      </c>
      <c r="N377" s="7">
        <f t="shared" si="21"/>
        <v>7.3099999999999984E-2</v>
      </c>
      <c r="O377" s="4">
        <f t="shared" si="22"/>
        <v>1</v>
      </c>
      <c r="P377" s="64">
        <f t="shared" si="23"/>
        <v>0.12809361111111112</v>
      </c>
    </row>
    <row r="378" spans="1:16" x14ac:dyDescent="0.2">
      <c r="A378" s="6">
        <f>'Rates Data'!A378</f>
        <v>42256</v>
      </c>
      <c r="B378" s="5">
        <f>'Rates Data'!B378</f>
        <v>-0.104</v>
      </c>
      <c r="C378" s="5">
        <f>'Rates Data'!C378</f>
        <v>-3.5000000000000003E-2</v>
      </c>
      <c r="D378" s="5">
        <f>'Rates Data'!D378</f>
        <v>3.7999999999999999E-2</v>
      </c>
      <c r="E378" s="5">
        <f>'Rates Data'!E378</f>
        <v>0.158</v>
      </c>
      <c r="F378" s="5">
        <f>'Rates Data'!F378</f>
        <v>7.4999999999999997E-2</v>
      </c>
      <c r="G378" s="5">
        <f>'Rates Data'!G378</f>
        <v>0.154</v>
      </c>
      <c r="H378" s="5">
        <f>'Rates Data'!H378</f>
        <v>0.3735</v>
      </c>
      <c r="I378" s="5">
        <f>DAYS360(A378,Summary!$G$10)/Summary!$G$6</f>
        <v>2.6277777777777778</v>
      </c>
      <c r="J378" s="5">
        <f t="shared" si="24"/>
        <v>7.4999999999999997E-2</v>
      </c>
      <c r="K378" s="5">
        <f t="shared" si="24"/>
        <v>0.154</v>
      </c>
      <c r="L378" s="4">
        <v>2</v>
      </c>
      <c r="M378" s="4">
        <v>3</v>
      </c>
      <c r="N378" s="7">
        <f t="shared" si="21"/>
        <v>7.9000000000000001E-2</v>
      </c>
      <c r="O378" s="4">
        <f t="shared" si="22"/>
        <v>1</v>
      </c>
      <c r="P378" s="64">
        <f t="shared" si="23"/>
        <v>0.12459444444444444</v>
      </c>
    </row>
    <row r="379" spans="1:16" x14ac:dyDescent="0.2">
      <c r="A379" s="6">
        <f>'Rates Data'!A379</f>
        <v>42257</v>
      </c>
      <c r="B379" s="5">
        <f>'Rates Data'!B379</f>
        <v>-0.10299999999999999</v>
      </c>
      <c r="C379" s="5">
        <f>'Rates Data'!C379</f>
        <v>-3.5999999999999997E-2</v>
      </c>
      <c r="D379" s="5">
        <f>'Rates Data'!D379</f>
        <v>3.7999999999999999E-2</v>
      </c>
      <c r="E379" s="5">
        <f>'Rates Data'!E379</f>
        <v>0.157</v>
      </c>
      <c r="F379" s="5">
        <f>'Rates Data'!F379</f>
        <v>7.9299999999999995E-2</v>
      </c>
      <c r="G379" s="5">
        <f>'Rates Data'!G379</f>
        <v>0.153</v>
      </c>
      <c r="H379" s="5">
        <f>'Rates Data'!H379</f>
        <v>0.3841</v>
      </c>
      <c r="I379" s="5">
        <f>DAYS360(A379,Summary!$G$10)/Summary!$G$6</f>
        <v>2.625</v>
      </c>
      <c r="J379" s="5">
        <f t="shared" si="24"/>
        <v>7.9299999999999995E-2</v>
      </c>
      <c r="K379" s="5">
        <f t="shared" si="24"/>
        <v>0.153</v>
      </c>
      <c r="L379" s="4">
        <v>2</v>
      </c>
      <c r="M379" s="4">
        <v>3</v>
      </c>
      <c r="N379" s="7">
        <f t="shared" si="21"/>
        <v>7.3700000000000002E-2</v>
      </c>
      <c r="O379" s="4">
        <f t="shared" si="22"/>
        <v>1</v>
      </c>
      <c r="P379" s="64">
        <f t="shared" si="23"/>
        <v>0.12536249999999999</v>
      </c>
    </row>
    <row r="380" spans="1:16" x14ac:dyDescent="0.2">
      <c r="A380" s="6">
        <f>'Rates Data'!A380</f>
        <v>42258</v>
      </c>
      <c r="B380" s="5">
        <f>'Rates Data'!B380</f>
        <v>-0.104</v>
      </c>
      <c r="C380" s="5">
        <f>'Rates Data'!C380</f>
        <v>-3.7999999999999999E-2</v>
      </c>
      <c r="D380" s="5">
        <f>'Rates Data'!D380</f>
        <v>3.6999999999999998E-2</v>
      </c>
      <c r="E380" s="5">
        <f>'Rates Data'!E380</f>
        <v>0.157</v>
      </c>
      <c r="F380" s="5">
        <f>'Rates Data'!F380</f>
        <v>7.4999999999999997E-2</v>
      </c>
      <c r="G380" s="5">
        <f>'Rates Data'!G380</f>
        <v>0.14699999999999999</v>
      </c>
      <c r="H380" s="5">
        <f>'Rates Data'!H380</f>
        <v>0.37</v>
      </c>
      <c r="I380" s="5">
        <f>DAYS360(A380,Summary!$G$10)/Summary!$G$6</f>
        <v>2.6222222222222222</v>
      </c>
      <c r="J380" s="5">
        <f t="shared" si="24"/>
        <v>7.4999999999999997E-2</v>
      </c>
      <c r="K380" s="5">
        <f t="shared" si="24"/>
        <v>0.14699999999999999</v>
      </c>
      <c r="L380" s="4">
        <v>2</v>
      </c>
      <c r="M380" s="4">
        <v>3</v>
      </c>
      <c r="N380" s="7">
        <f t="shared" si="21"/>
        <v>7.1999999999999995E-2</v>
      </c>
      <c r="O380" s="4">
        <f t="shared" si="22"/>
        <v>1</v>
      </c>
      <c r="P380" s="64">
        <f t="shared" si="23"/>
        <v>0.11979999999999999</v>
      </c>
    </row>
    <row r="381" spans="1:16" x14ac:dyDescent="0.2">
      <c r="A381" s="6">
        <f>'Rates Data'!A381</f>
        <v>42261</v>
      </c>
      <c r="B381" s="5">
        <f>'Rates Data'!B381</f>
        <v>-0.104</v>
      </c>
      <c r="C381" s="5">
        <f>'Rates Data'!C381</f>
        <v>-3.7999999999999999E-2</v>
      </c>
      <c r="D381" s="5">
        <f>'Rates Data'!D381</f>
        <v>3.6999999999999998E-2</v>
      </c>
      <c r="E381" s="5">
        <f>'Rates Data'!E381</f>
        <v>0.157</v>
      </c>
      <c r="F381" s="5">
        <f>'Rates Data'!F381</f>
        <v>7.1999999999999995E-2</v>
      </c>
      <c r="G381" s="5">
        <f>'Rates Data'!G381</f>
        <v>0.14219999999999999</v>
      </c>
      <c r="H381" s="5">
        <f>'Rates Data'!H381</f>
        <v>0.3659</v>
      </c>
      <c r="I381" s="5">
        <f>DAYS360(A381,Summary!$G$10)/Summary!$G$6</f>
        <v>2.6138888888888889</v>
      </c>
      <c r="J381" s="5">
        <f t="shared" si="24"/>
        <v>7.1999999999999995E-2</v>
      </c>
      <c r="K381" s="5">
        <f t="shared" si="24"/>
        <v>0.14219999999999999</v>
      </c>
      <c r="L381" s="4">
        <v>2</v>
      </c>
      <c r="M381" s="4">
        <v>3</v>
      </c>
      <c r="N381" s="7">
        <f t="shared" si="21"/>
        <v>7.0199999999999999E-2</v>
      </c>
      <c r="O381" s="4">
        <f t="shared" si="22"/>
        <v>1</v>
      </c>
      <c r="P381" s="64">
        <f t="shared" si="23"/>
        <v>0.115095</v>
      </c>
    </row>
    <row r="382" spans="1:16" x14ac:dyDescent="0.2">
      <c r="A382" s="6">
        <f>'Rates Data'!A382</f>
        <v>42262</v>
      </c>
      <c r="B382" s="5">
        <f>'Rates Data'!B382</f>
        <v>-0.104</v>
      </c>
      <c r="C382" s="5">
        <f>'Rates Data'!C382</f>
        <v>-3.5999999999999997E-2</v>
      </c>
      <c r="D382" s="5">
        <f>'Rates Data'!D382</f>
        <v>3.5999999999999997E-2</v>
      </c>
      <c r="E382" s="5">
        <f>'Rates Data'!E382</f>
        <v>0.155</v>
      </c>
      <c r="F382" s="5">
        <f>'Rates Data'!F382</f>
        <v>0.08</v>
      </c>
      <c r="G382" s="5">
        <f>'Rates Data'!G382</f>
        <v>0.15770000000000001</v>
      </c>
      <c r="H382" s="5">
        <f>'Rates Data'!H382</f>
        <v>0.41920000000000002</v>
      </c>
      <c r="I382" s="5">
        <f>DAYS360(A382,Summary!$G$10)/Summary!$G$6</f>
        <v>2.6111111111111112</v>
      </c>
      <c r="J382" s="5">
        <f t="shared" si="24"/>
        <v>0.08</v>
      </c>
      <c r="K382" s="5">
        <f t="shared" si="24"/>
        <v>0.15770000000000001</v>
      </c>
      <c r="L382" s="4">
        <v>2</v>
      </c>
      <c r="M382" s="4">
        <v>3</v>
      </c>
      <c r="N382" s="7">
        <f t="shared" si="21"/>
        <v>7.7700000000000005E-2</v>
      </c>
      <c r="O382" s="4">
        <f t="shared" si="22"/>
        <v>1</v>
      </c>
      <c r="P382" s="64">
        <f t="shared" si="23"/>
        <v>0.12748333333333334</v>
      </c>
    </row>
    <row r="383" spans="1:16" x14ac:dyDescent="0.2">
      <c r="A383" s="6">
        <f>'Rates Data'!A383</f>
        <v>42263</v>
      </c>
      <c r="B383" s="5">
        <f>'Rates Data'!B383</f>
        <v>-0.10299999999999999</v>
      </c>
      <c r="C383" s="5">
        <f>'Rates Data'!C383</f>
        <v>-3.6999999999999998E-2</v>
      </c>
      <c r="D383" s="5">
        <f>'Rates Data'!D383</f>
        <v>3.5999999999999997E-2</v>
      </c>
      <c r="E383" s="5">
        <f>'Rates Data'!E383</f>
        <v>0.156</v>
      </c>
      <c r="F383" s="5">
        <f>'Rates Data'!F383</f>
        <v>8.4199999999999997E-2</v>
      </c>
      <c r="G383" s="5">
        <f>'Rates Data'!G383</f>
        <v>0.1638</v>
      </c>
      <c r="H383" s="5">
        <f>'Rates Data'!H383</f>
        <v>0.42699999999999999</v>
      </c>
      <c r="I383" s="5">
        <f>DAYS360(A383,Summary!$G$10)/Summary!$G$6</f>
        <v>2.6083333333333334</v>
      </c>
      <c r="J383" s="5">
        <f t="shared" si="24"/>
        <v>8.4199999999999997E-2</v>
      </c>
      <c r="K383" s="5">
        <f t="shared" si="24"/>
        <v>0.1638</v>
      </c>
      <c r="L383" s="4">
        <v>2</v>
      </c>
      <c r="M383" s="4">
        <v>3</v>
      </c>
      <c r="N383" s="7">
        <f t="shared" si="21"/>
        <v>7.9600000000000004E-2</v>
      </c>
      <c r="O383" s="4">
        <f t="shared" si="22"/>
        <v>1</v>
      </c>
      <c r="P383" s="64">
        <f t="shared" si="23"/>
        <v>0.13262333333333334</v>
      </c>
    </row>
    <row r="384" spans="1:16" x14ac:dyDescent="0.2">
      <c r="A384" s="6">
        <f>'Rates Data'!A384</f>
        <v>42264</v>
      </c>
      <c r="B384" s="5">
        <f>'Rates Data'!B384</f>
        <v>-0.10299999999999999</v>
      </c>
      <c r="C384" s="5">
        <f>'Rates Data'!C384</f>
        <v>-3.6999999999999998E-2</v>
      </c>
      <c r="D384" s="5">
        <f>'Rates Data'!D384</f>
        <v>3.5999999999999997E-2</v>
      </c>
      <c r="E384" s="5">
        <f>'Rates Data'!E384</f>
        <v>0.156</v>
      </c>
      <c r="F384" s="5">
        <f>'Rates Data'!F384</f>
        <v>5.8000000000000003E-2</v>
      </c>
      <c r="G384" s="5">
        <f>'Rates Data'!G384</f>
        <v>0.1797</v>
      </c>
      <c r="H384" s="5">
        <f>'Rates Data'!H384</f>
        <v>0.39</v>
      </c>
      <c r="I384" s="5">
        <f>DAYS360(A384,Summary!$G$10)/Summary!$G$6</f>
        <v>2.6055555555555556</v>
      </c>
      <c r="J384" s="5">
        <f t="shared" si="24"/>
        <v>5.8000000000000003E-2</v>
      </c>
      <c r="K384" s="5">
        <f t="shared" si="24"/>
        <v>0.1797</v>
      </c>
      <c r="L384" s="4">
        <v>2</v>
      </c>
      <c r="M384" s="4">
        <v>3</v>
      </c>
      <c r="N384" s="7">
        <f t="shared" si="21"/>
        <v>0.1217</v>
      </c>
      <c r="O384" s="4">
        <f t="shared" si="22"/>
        <v>1</v>
      </c>
      <c r="P384" s="64">
        <f t="shared" si="23"/>
        <v>0.13169611111111112</v>
      </c>
    </row>
    <row r="385" spans="1:16" x14ac:dyDescent="0.2">
      <c r="A385" s="6">
        <f>'Rates Data'!A385</f>
        <v>42265</v>
      </c>
      <c r="B385" s="5">
        <f>'Rates Data'!B385</f>
        <v>-0.10199999999999999</v>
      </c>
      <c r="C385" s="5">
        <f>'Rates Data'!C385</f>
        <v>-3.6999999999999998E-2</v>
      </c>
      <c r="D385" s="5">
        <f>'Rates Data'!D385</f>
        <v>3.5999999999999997E-2</v>
      </c>
      <c r="E385" s="5">
        <f>'Rates Data'!E385</f>
        <v>0.154</v>
      </c>
      <c r="F385" s="5">
        <f>'Rates Data'!F385</f>
        <v>6.0999999999999999E-2</v>
      </c>
      <c r="G385" s="5">
        <f>'Rates Data'!G385</f>
        <v>0.15</v>
      </c>
      <c r="H385" s="5">
        <f>'Rates Data'!H385</f>
        <v>0.38269999999999998</v>
      </c>
      <c r="I385" s="5">
        <f>DAYS360(A385,Summary!$G$10)/Summary!$G$6</f>
        <v>2.6027777777777779</v>
      </c>
      <c r="J385" s="5">
        <f t="shared" si="24"/>
        <v>6.0999999999999999E-2</v>
      </c>
      <c r="K385" s="5">
        <f t="shared" si="24"/>
        <v>0.15</v>
      </c>
      <c r="L385" s="4">
        <v>2</v>
      </c>
      <c r="M385" s="4">
        <v>3</v>
      </c>
      <c r="N385" s="7">
        <f t="shared" si="21"/>
        <v>8.8999999999999996E-2</v>
      </c>
      <c r="O385" s="4">
        <f t="shared" si="22"/>
        <v>1</v>
      </c>
      <c r="P385" s="64">
        <f t="shared" si="23"/>
        <v>0.11464722222222223</v>
      </c>
    </row>
    <row r="386" spans="1:16" x14ac:dyDescent="0.2">
      <c r="A386" s="6">
        <f>'Rates Data'!A386</f>
        <v>42268</v>
      </c>
      <c r="B386" s="5">
        <f>'Rates Data'!B386</f>
        <v>-0.104</v>
      </c>
      <c r="C386" s="5">
        <f>'Rates Data'!C386</f>
        <v>-3.7999999999999999E-2</v>
      </c>
      <c r="D386" s="5">
        <f>'Rates Data'!D386</f>
        <v>3.5999999999999997E-2</v>
      </c>
      <c r="E386" s="5">
        <f>'Rates Data'!E386</f>
        <v>0.152</v>
      </c>
      <c r="F386" s="5">
        <f>'Rates Data'!F386</f>
        <v>7.0000000000000007E-2</v>
      </c>
      <c r="G386" s="5">
        <f>'Rates Data'!G386</f>
        <v>0.151</v>
      </c>
      <c r="H386" s="5">
        <f>'Rates Data'!H386</f>
        <v>0.3916</v>
      </c>
      <c r="I386" s="5">
        <f>DAYS360(A386,Summary!$G$10)/Summary!$G$6</f>
        <v>2.5944444444444446</v>
      </c>
      <c r="J386" s="5">
        <f t="shared" si="24"/>
        <v>7.0000000000000007E-2</v>
      </c>
      <c r="K386" s="5">
        <f t="shared" si="24"/>
        <v>0.151</v>
      </c>
      <c r="L386" s="4">
        <v>2</v>
      </c>
      <c r="M386" s="4">
        <v>3</v>
      </c>
      <c r="N386" s="7">
        <f t="shared" si="21"/>
        <v>8.0999999999999989E-2</v>
      </c>
      <c r="O386" s="4">
        <f t="shared" si="22"/>
        <v>1</v>
      </c>
      <c r="P386" s="64">
        <f t="shared" si="23"/>
        <v>0.11815000000000001</v>
      </c>
    </row>
    <row r="387" spans="1:16" x14ac:dyDescent="0.2">
      <c r="A387" s="6">
        <f>'Rates Data'!A387</f>
        <v>42269</v>
      </c>
      <c r="B387" s="5">
        <f>'Rates Data'!B387</f>
        <v>-0.10299999999999999</v>
      </c>
      <c r="C387" s="5">
        <f>'Rates Data'!C387</f>
        <v>-3.9E-2</v>
      </c>
      <c r="D387" s="5">
        <f>'Rates Data'!D387</f>
        <v>3.4000000000000002E-2</v>
      </c>
      <c r="E387" s="5">
        <f>'Rates Data'!E387</f>
        <v>0.15</v>
      </c>
      <c r="F387" s="5">
        <f>'Rates Data'!F387</f>
        <v>4.7E-2</v>
      </c>
      <c r="G387" s="5">
        <f>'Rates Data'!G387</f>
        <v>0.1167</v>
      </c>
      <c r="H387" s="5">
        <f>'Rates Data'!H387</f>
        <v>0.35249999999999998</v>
      </c>
      <c r="I387" s="5">
        <f>DAYS360(A387,Summary!$G$10)/Summary!$G$6</f>
        <v>2.5916666666666668</v>
      </c>
      <c r="J387" s="5">
        <f t="shared" si="24"/>
        <v>4.7E-2</v>
      </c>
      <c r="K387" s="5">
        <f t="shared" si="24"/>
        <v>0.1167</v>
      </c>
      <c r="L387" s="4">
        <v>2</v>
      </c>
      <c r="M387" s="4">
        <v>3</v>
      </c>
      <c r="N387" s="7">
        <f t="shared" ref="N387:N450" si="25">K387-J387</f>
        <v>6.9699999999999998E-2</v>
      </c>
      <c r="O387" s="4">
        <f t="shared" ref="O387:O450" si="26">M387-L387</f>
        <v>1</v>
      </c>
      <c r="P387" s="64">
        <f t="shared" ref="P387:P450" si="27">J387+N387/O387*(I387-L387)</f>
        <v>8.8239166666666674E-2</v>
      </c>
    </row>
    <row r="388" spans="1:16" x14ac:dyDescent="0.2">
      <c r="A388" s="6">
        <f>'Rates Data'!A388</f>
        <v>42270</v>
      </c>
      <c r="B388" s="5">
        <f>'Rates Data'!B388</f>
        <v>-0.107</v>
      </c>
      <c r="C388" s="5">
        <f>'Rates Data'!C388</f>
        <v>-3.9E-2</v>
      </c>
      <c r="D388" s="5">
        <f>'Rates Data'!D388</f>
        <v>3.3000000000000002E-2</v>
      </c>
      <c r="E388" s="5">
        <f>'Rates Data'!E388</f>
        <v>0.14699999999999999</v>
      </c>
      <c r="F388" s="5">
        <f>'Rates Data'!F388</f>
        <v>5.1999999999999998E-2</v>
      </c>
      <c r="G388" s="5">
        <f>'Rates Data'!G388</f>
        <v>0.125</v>
      </c>
      <c r="H388" s="5">
        <f>'Rates Data'!H388</f>
        <v>0.35599999999999998</v>
      </c>
      <c r="I388" s="5">
        <f>DAYS360(A388,Summary!$G$10)/Summary!$G$6</f>
        <v>2.588888888888889</v>
      </c>
      <c r="J388" s="5">
        <f t="shared" si="24"/>
        <v>5.1999999999999998E-2</v>
      </c>
      <c r="K388" s="5">
        <f t="shared" si="24"/>
        <v>0.125</v>
      </c>
      <c r="L388" s="4">
        <v>2</v>
      </c>
      <c r="M388" s="4">
        <v>3</v>
      </c>
      <c r="N388" s="7">
        <f t="shared" si="25"/>
        <v>7.3000000000000009E-2</v>
      </c>
      <c r="O388" s="4">
        <f t="shared" si="26"/>
        <v>1</v>
      </c>
      <c r="P388" s="64">
        <f t="shared" si="27"/>
        <v>9.49888888888889E-2</v>
      </c>
    </row>
    <row r="389" spans="1:16" x14ac:dyDescent="0.2">
      <c r="A389" s="6">
        <f>'Rates Data'!A389</f>
        <v>42271</v>
      </c>
      <c r="B389" s="5">
        <f>'Rates Data'!B389</f>
        <v>-0.109</v>
      </c>
      <c r="C389" s="5">
        <f>'Rates Data'!C389</f>
        <v>-0.04</v>
      </c>
      <c r="D389" s="5">
        <f>'Rates Data'!D389</f>
        <v>3.2000000000000001E-2</v>
      </c>
      <c r="E389" s="5">
        <f>'Rates Data'!E389</f>
        <v>0.14799999999999999</v>
      </c>
      <c r="F389" s="5">
        <f>'Rates Data'!F389</f>
        <v>7.0999999999999994E-2</v>
      </c>
      <c r="G389" s="5">
        <f>'Rates Data'!G389</f>
        <v>0.13200000000000001</v>
      </c>
      <c r="H389" s="5">
        <f>'Rates Data'!H389</f>
        <v>0.37759999999999999</v>
      </c>
      <c r="I389" s="5">
        <f>DAYS360(A389,Summary!$G$10)/Summary!$G$6</f>
        <v>2.5861111111111112</v>
      </c>
      <c r="J389" s="5">
        <f t="shared" si="24"/>
        <v>7.0999999999999994E-2</v>
      </c>
      <c r="K389" s="5">
        <f t="shared" si="24"/>
        <v>0.13200000000000001</v>
      </c>
      <c r="L389" s="4">
        <v>2</v>
      </c>
      <c r="M389" s="4">
        <v>3</v>
      </c>
      <c r="N389" s="7">
        <f t="shared" si="25"/>
        <v>6.1000000000000013E-2</v>
      </c>
      <c r="O389" s="4">
        <f t="shared" si="26"/>
        <v>1</v>
      </c>
      <c r="P389" s="64">
        <f t="shared" si="27"/>
        <v>0.10675277777777778</v>
      </c>
    </row>
    <row r="390" spans="1:16" x14ac:dyDescent="0.2">
      <c r="A390" s="6">
        <f>'Rates Data'!A390</f>
        <v>42272</v>
      </c>
      <c r="B390" s="5">
        <f>'Rates Data'!B390</f>
        <v>-0.111</v>
      </c>
      <c r="C390" s="5">
        <f>'Rates Data'!C390</f>
        <v>-4.1000000000000002E-2</v>
      </c>
      <c r="D390" s="5">
        <f>'Rates Data'!D390</f>
        <v>0.03</v>
      </c>
      <c r="E390" s="5">
        <f>'Rates Data'!E390</f>
        <v>0.14599999999999999</v>
      </c>
      <c r="F390" s="5">
        <f>'Rates Data'!F390</f>
        <v>6.4000000000000001E-2</v>
      </c>
      <c r="G390" s="5">
        <f>'Rates Data'!G390</f>
        <v>0.14099999999999999</v>
      </c>
      <c r="H390" s="5">
        <f>'Rates Data'!H390</f>
        <v>0.372</v>
      </c>
      <c r="I390" s="5">
        <f>DAYS360(A390,Summary!$G$10)/Summary!$G$6</f>
        <v>2.5833333333333335</v>
      </c>
      <c r="J390" s="5">
        <f t="shared" si="24"/>
        <v>6.4000000000000001E-2</v>
      </c>
      <c r="K390" s="5">
        <f t="shared" si="24"/>
        <v>0.14099999999999999</v>
      </c>
      <c r="L390" s="4">
        <v>2</v>
      </c>
      <c r="M390" s="4">
        <v>3</v>
      </c>
      <c r="N390" s="7">
        <f t="shared" si="25"/>
        <v>7.6999999999999985E-2</v>
      </c>
      <c r="O390" s="4">
        <f t="shared" si="26"/>
        <v>1</v>
      </c>
      <c r="P390" s="64">
        <f t="shared" si="27"/>
        <v>0.10891666666666666</v>
      </c>
    </row>
    <row r="391" spans="1:16" x14ac:dyDescent="0.2">
      <c r="A391" s="6">
        <f>'Rates Data'!A391</f>
        <v>42275</v>
      </c>
      <c r="B391" s="5">
        <f>'Rates Data'!B391</f>
        <v>-0.111</v>
      </c>
      <c r="C391" s="5">
        <f>'Rates Data'!C391</f>
        <v>-4.1000000000000002E-2</v>
      </c>
      <c r="D391" s="5">
        <f>'Rates Data'!D391</f>
        <v>2.9000000000000001E-2</v>
      </c>
      <c r="E391" s="5">
        <f>'Rates Data'!E391</f>
        <v>0.14499999999999999</v>
      </c>
      <c r="F391" s="5">
        <f>'Rates Data'!F391</f>
        <v>5.6000000000000001E-2</v>
      </c>
      <c r="G391" s="5">
        <f>'Rates Data'!G391</f>
        <v>0.13</v>
      </c>
      <c r="H391" s="5">
        <f>'Rates Data'!H391</f>
        <v>0.35349999999999998</v>
      </c>
      <c r="I391" s="5">
        <f>DAYS360(A391,Summary!$G$10)/Summary!$G$6</f>
        <v>2.5750000000000002</v>
      </c>
      <c r="J391" s="5">
        <f t="shared" si="24"/>
        <v>5.6000000000000001E-2</v>
      </c>
      <c r="K391" s="5">
        <f t="shared" si="24"/>
        <v>0.13</v>
      </c>
      <c r="L391" s="4">
        <v>2</v>
      </c>
      <c r="M391" s="4">
        <v>3</v>
      </c>
      <c r="N391" s="7">
        <f t="shared" si="25"/>
        <v>7.400000000000001E-2</v>
      </c>
      <c r="O391" s="4">
        <f t="shared" si="26"/>
        <v>1</v>
      </c>
      <c r="P391" s="64">
        <f t="shared" si="27"/>
        <v>9.8550000000000026E-2</v>
      </c>
    </row>
    <row r="392" spans="1:16" x14ac:dyDescent="0.2">
      <c r="A392" s="6">
        <f>'Rates Data'!A392</f>
        <v>42276</v>
      </c>
      <c r="B392" s="5">
        <f>'Rates Data'!B392</f>
        <v>-0.113</v>
      </c>
      <c r="C392" s="5">
        <f>'Rates Data'!C392</f>
        <v>-4.1000000000000002E-2</v>
      </c>
      <c r="D392" s="5">
        <f>'Rates Data'!D392</f>
        <v>2.9000000000000001E-2</v>
      </c>
      <c r="E392" s="5">
        <f>'Rates Data'!E392</f>
        <v>0.14299999999999999</v>
      </c>
      <c r="F392" s="5">
        <f>'Rates Data'!F392</f>
        <v>5.0999999999999997E-2</v>
      </c>
      <c r="G392" s="5">
        <f>'Rates Data'!G392</f>
        <v>0.126</v>
      </c>
      <c r="H392" s="5">
        <f>'Rates Data'!H392</f>
        <v>0.35360000000000003</v>
      </c>
      <c r="I392" s="5">
        <f>DAYS360(A392,Summary!$G$10)/Summary!$G$6</f>
        <v>2.5722222222222224</v>
      </c>
      <c r="J392" s="5">
        <f t="shared" si="24"/>
        <v>5.0999999999999997E-2</v>
      </c>
      <c r="K392" s="5">
        <f t="shared" si="24"/>
        <v>0.126</v>
      </c>
      <c r="L392" s="4">
        <v>2</v>
      </c>
      <c r="M392" s="4">
        <v>3</v>
      </c>
      <c r="N392" s="7">
        <f t="shared" si="25"/>
        <v>7.5000000000000011E-2</v>
      </c>
      <c r="O392" s="4">
        <f t="shared" si="26"/>
        <v>1</v>
      </c>
      <c r="P392" s="64">
        <f t="shared" si="27"/>
        <v>9.3916666666666676E-2</v>
      </c>
    </row>
    <row r="393" spans="1:16" x14ac:dyDescent="0.2">
      <c r="A393" s="6">
        <f>'Rates Data'!A393</f>
        <v>42277</v>
      </c>
      <c r="B393" s="5">
        <f>'Rates Data'!B393</f>
        <v>-0.113</v>
      </c>
      <c r="C393" s="5">
        <f>'Rates Data'!C393</f>
        <v>-0.04</v>
      </c>
      <c r="D393" s="5">
        <f>'Rates Data'!D393</f>
        <v>2.9000000000000001E-2</v>
      </c>
      <c r="E393" s="5">
        <f>'Rates Data'!E393</f>
        <v>0.14199999999999999</v>
      </c>
      <c r="F393" s="5">
        <f>'Rates Data'!F393</f>
        <v>4.8000000000000001E-2</v>
      </c>
      <c r="G393" s="5">
        <f>'Rates Data'!G393</f>
        <v>0.122</v>
      </c>
      <c r="H393" s="5">
        <f>'Rates Data'!H393</f>
        <v>0.34699999999999998</v>
      </c>
      <c r="I393" s="5">
        <f>DAYS360(A393,Summary!$G$10)/Summary!$G$6</f>
        <v>2.5694444444444446</v>
      </c>
      <c r="J393" s="5">
        <f t="shared" si="24"/>
        <v>4.8000000000000001E-2</v>
      </c>
      <c r="K393" s="5">
        <f t="shared" si="24"/>
        <v>0.122</v>
      </c>
      <c r="L393" s="4">
        <v>2</v>
      </c>
      <c r="M393" s="4">
        <v>3</v>
      </c>
      <c r="N393" s="7">
        <f t="shared" si="25"/>
        <v>7.3999999999999996E-2</v>
      </c>
      <c r="O393" s="4">
        <f t="shared" si="26"/>
        <v>1</v>
      </c>
      <c r="P393" s="64">
        <f t="shared" si="27"/>
        <v>9.0138888888888907E-2</v>
      </c>
    </row>
    <row r="394" spans="1:16" x14ac:dyDescent="0.2">
      <c r="A394" s="6">
        <f>'Rates Data'!A394</f>
        <v>42278</v>
      </c>
      <c r="B394" s="5">
        <f>'Rates Data'!B394</f>
        <v>-0.113</v>
      </c>
      <c r="C394" s="5">
        <f>'Rates Data'!C394</f>
        <v>-4.2999999999999997E-2</v>
      </c>
      <c r="D394" s="5">
        <f>'Rates Data'!D394</f>
        <v>2.7E-2</v>
      </c>
      <c r="E394" s="5">
        <f>'Rates Data'!E394</f>
        <v>0.14000000000000001</v>
      </c>
      <c r="F394" s="5">
        <f>'Rates Data'!F394</f>
        <v>3.9E-2</v>
      </c>
      <c r="G394" s="5">
        <f>'Rates Data'!G394</f>
        <v>0.108</v>
      </c>
      <c r="H394" s="5">
        <f>'Rates Data'!H394</f>
        <v>0.32500000000000001</v>
      </c>
      <c r="I394" s="5">
        <f>DAYS360(A394,Summary!$G$10)/Summary!$G$6</f>
        <v>2.5666666666666669</v>
      </c>
      <c r="J394" s="5">
        <f t="shared" si="24"/>
        <v>3.9E-2</v>
      </c>
      <c r="K394" s="5">
        <f t="shared" si="24"/>
        <v>0.108</v>
      </c>
      <c r="L394" s="4">
        <v>2</v>
      </c>
      <c r="M394" s="4">
        <v>3</v>
      </c>
      <c r="N394" s="7">
        <f t="shared" si="25"/>
        <v>6.9000000000000006E-2</v>
      </c>
      <c r="O394" s="4">
        <f t="shared" si="26"/>
        <v>1</v>
      </c>
      <c r="P394" s="64">
        <f t="shared" si="27"/>
        <v>7.8100000000000017E-2</v>
      </c>
    </row>
    <row r="395" spans="1:16" x14ac:dyDescent="0.2">
      <c r="A395" s="6">
        <f>'Rates Data'!A395</f>
        <v>42279</v>
      </c>
      <c r="B395" s="5">
        <f>'Rates Data'!B395</f>
        <v>-0.113</v>
      </c>
      <c r="C395" s="5">
        <f>'Rates Data'!C395</f>
        <v>-4.3999999999999997E-2</v>
      </c>
      <c r="D395" s="5">
        <f>'Rates Data'!D395</f>
        <v>2.5999999999999999E-2</v>
      </c>
      <c r="E395" s="5">
        <f>'Rates Data'!E395</f>
        <v>0.13900000000000001</v>
      </c>
      <c r="F395" s="5">
        <f>'Rates Data'!F395</f>
        <v>3.6999999999999998E-2</v>
      </c>
      <c r="G395" s="5">
        <f>'Rates Data'!G395</f>
        <v>0.1007</v>
      </c>
      <c r="H395" s="5">
        <f>'Rates Data'!H395</f>
        <v>0.31859999999999999</v>
      </c>
      <c r="I395" s="5">
        <f>DAYS360(A395,Summary!$G$10)/Summary!$G$6</f>
        <v>2.5638888888888891</v>
      </c>
      <c r="J395" s="5">
        <f t="shared" si="24"/>
        <v>3.6999999999999998E-2</v>
      </c>
      <c r="K395" s="5">
        <f t="shared" si="24"/>
        <v>0.1007</v>
      </c>
      <c r="L395" s="4">
        <v>2</v>
      </c>
      <c r="M395" s="4">
        <v>3</v>
      </c>
      <c r="N395" s="7">
        <f t="shared" si="25"/>
        <v>6.3700000000000007E-2</v>
      </c>
      <c r="O395" s="4">
        <f t="shared" si="26"/>
        <v>1</v>
      </c>
      <c r="P395" s="64">
        <f t="shared" si="27"/>
        <v>7.2919722222222233E-2</v>
      </c>
    </row>
    <row r="396" spans="1:16" x14ac:dyDescent="0.2">
      <c r="A396" s="6">
        <f>'Rates Data'!A396</f>
        <v>42282</v>
      </c>
      <c r="B396" s="5">
        <f>'Rates Data'!B396</f>
        <v>-0.113</v>
      </c>
      <c r="C396" s="5">
        <f>'Rates Data'!C396</f>
        <v>-4.5999999999999999E-2</v>
      </c>
      <c r="D396" s="5">
        <f>'Rates Data'!D396</f>
        <v>2.7E-2</v>
      </c>
      <c r="E396" s="5">
        <f>'Rates Data'!E396</f>
        <v>0.13700000000000001</v>
      </c>
      <c r="F396" s="5">
        <f>'Rates Data'!F396</f>
        <v>4.2000000000000003E-2</v>
      </c>
      <c r="G396" s="5">
        <f>'Rates Data'!G396</f>
        <v>0.109</v>
      </c>
      <c r="H396" s="5">
        <f>'Rates Data'!H396</f>
        <v>0.33789999999999998</v>
      </c>
      <c r="I396" s="5">
        <f>DAYS360(A396,Summary!$G$10)/Summary!$G$6</f>
        <v>2.5555555555555554</v>
      </c>
      <c r="J396" s="5">
        <f t="shared" si="24"/>
        <v>4.2000000000000003E-2</v>
      </c>
      <c r="K396" s="5">
        <f t="shared" si="24"/>
        <v>0.109</v>
      </c>
      <c r="L396" s="4">
        <v>2</v>
      </c>
      <c r="M396" s="4">
        <v>3</v>
      </c>
      <c r="N396" s="7">
        <f t="shared" si="25"/>
        <v>6.7000000000000004E-2</v>
      </c>
      <c r="O396" s="4">
        <f t="shared" si="26"/>
        <v>1</v>
      </c>
      <c r="P396" s="64">
        <f t="shared" si="27"/>
        <v>7.9222222222222222E-2</v>
      </c>
    </row>
    <row r="397" spans="1:16" x14ac:dyDescent="0.2">
      <c r="A397" s="6">
        <f>'Rates Data'!A397</f>
        <v>42283</v>
      </c>
      <c r="B397" s="5">
        <f>'Rates Data'!B397</f>
        <v>-0.112</v>
      </c>
      <c r="C397" s="5">
        <f>'Rates Data'!C397</f>
        <v>-4.5999999999999999E-2</v>
      </c>
      <c r="D397" s="5">
        <f>'Rates Data'!D397</f>
        <v>2.7E-2</v>
      </c>
      <c r="E397" s="5">
        <f>'Rates Data'!E397</f>
        <v>0.13900000000000001</v>
      </c>
      <c r="F397" s="5">
        <f>'Rates Data'!F397</f>
        <v>5.3999999999999999E-2</v>
      </c>
      <c r="G397" s="5">
        <f>'Rates Data'!G397</f>
        <v>0.1231</v>
      </c>
      <c r="H397" s="5">
        <f>'Rates Data'!H397</f>
        <v>0.35139999999999999</v>
      </c>
      <c r="I397" s="5">
        <f>DAYS360(A397,Summary!$G$10)/Summary!$G$6</f>
        <v>2.5527777777777776</v>
      </c>
      <c r="J397" s="5">
        <f t="shared" si="24"/>
        <v>5.3999999999999999E-2</v>
      </c>
      <c r="K397" s="5">
        <f t="shared" si="24"/>
        <v>0.1231</v>
      </c>
      <c r="L397" s="4">
        <v>2</v>
      </c>
      <c r="M397" s="4">
        <v>3</v>
      </c>
      <c r="N397" s="7">
        <f t="shared" si="25"/>
        <v>6.9099999999999995E-2</v>
      </c>
      <c r="O397" s="4">
        <f t="shared" si="26"/>
        <v>1</v>
      </c>
      <c r="P397" s="64">
        <f t="shared" si="27"/>
        <v>9.2196944444444429E-2</v>
      </c>
    </row>
    <row r="398" spans="1:16" x14ac:dyDescent="0.2">
      <c r="A398" s="6">
        <f>'Rates Data'!A398</f>
        <v>42284</v>
      </c>
      <c r="B398" s="5">
        <f>'Rates Data'!B398</f>
        <v>-0.113</v>
      </c>
      <c r="C398" s="5">
        <f>'Rates Data'!C398</f>
        <v>-4.5999999999999999E-2</v>
      </c>
      <c r="D398" s="5">
        <f>'Rates Data'!D398</f>
        <v>2.8000000000000001E-2</v>
      </c>
      <c r="E398" s="5">
        <f>'Rates Data'!E398</f>
        <v>0.14000000000000001</v>
      </c>
      <c r="F398" s="5">
        <f>'Rates Data'!F398</f>
        <v>5.8000000000000003E-2</v>
      </c>
      <c r="G398" s="5">
        <f>'Rates Data'!G398</f>
        <v>0.13100000000000001</v>
      </c>
      <c r="H398" s="5">
        <f>'Rates Data'!H398</f>
        <v>0.36399999999999999</v>
      </c>
      <c r="I398" s="5">
        <f>DAYS360(A398,Summary!$G$10)/Summary!$G$6</f>
        <v>2.5499999999999998</v>
      </c>
      <c r="J398" s="5">
        <f t="shared" si="24"/>
        <v>5.8000000000000003E-2</v>
      </c>
      <c r="K398" s="5">
        <f t="shared" si="24"/>
        <v>0.13100000000000001</v>
      </c>
      <c r="L398" s="4">
        <v>2</v>
      </c>
      <c r="M398" s="4">
        <v>3</v>
      </c>
      <c r="N398" s="7">
        <f t="shared" si="25"/>
        <v>7.3000000000000009E-2</v>
      </c>
      <c r="O398" s="4">
        <f t="shared" si="26"/>
        <v>1</v>
      </c>
      <c r="P398" s="64">
        <f t="shared" si="27"/>
        <v>9.8149999999999987E-2</v>
      </c>
    </row>
    <row r="399" spans="1:16" x14ac:dyDescent="0.2">
      <c r="A399" s="6">
        <f>'Rates Data'!A399</f>
        <v>42285</v>
      </c>
      <c r="B399" s="5">
        <f>'Rates Data'!B399</f>
        <v>-0.114</v>
      </c>
      <c r="C399" s="5">
        <f>'Rates Data'!C399</f>
        <v>-4.8000000000000001E-2</v>
      </c>
      <c r="D399" s="5">
        <f>'Rates Data'!D399</f>
        <v>2.8000000000000001E-2</v>
      </c>
      <c r="E399" s="5">
        <f>'Rates Data'!E399</f>
        <v>0.13900000000000001</v>
      </c>
      <c r="F399" s="5">
        <f>'Rates Data'!F399</f>
        <v>5.6000000000000001E-2</v>
      </c>
      <c r="G399" s="5">
        <f>'Rates Data'!G399</f>
        <v>0.1275</v>
      </c>
      <c r="H399" s="5">
        <f>'Rates Data'!H399</f>
        <v>0.36309999999999998</v>
      </c>
      <c r="I399" s="5">
        <f>DAYS360(A399,Summary!$G$10)/Summary!$G$6</f>
        <v>2.5472222222222221</v>
      </c>
      <c r="J399" s="5">
        <f t="shared" si="24"/>
        <v>5.6000000000000001E-2</v>
      </c>
      <c r="K399" s="5">
        <f t="shared" si="24"/>
        <v>0.1275</v>
      </c>
      <c r="L399" s="4">
        <v>2</v>
      </c>
      <c r="M399" s="4">
        <v>3</v>
      </c>
      <c r="N399" s="7">
        <f t="shared" si="25"/>
        <v>7.1500000000000008E-2</v>
      </c>
      <c r="O399" s="4">
        <f t="shared" si="26"/>
        <v>1</v>
      </c>
      <c r="P399" s="64">
        <f t="shared" si="27"/>
        <v>9.5126388888888885E-2</v>
      </c>
    </row>
    <row r="400" spans="1:16" x14ac:dyDescent="0.2">
      <c r="A400" s="6">
        <f>'Rates Data'!A400</f>
        <v>42286</v>
      </c>
      <c r="B400" s="5">
        <f>'Rates Data'!B400</f>
        <v>-0.113</v>
      </c>
      <c r="C400" s="5">
        <f>'Rates Data'!C400</f>
        <v>-4.9000000000000002E-2</v>
      </c>
      <c r="D400" s="5">
        <f>'Rates Data'!D400</f>
        <v>2.8000000000000001E-2</v>
      </c>
      <c r="E400" s="5">
        <f>'Rates Data'!E400</f>
        <v>0.13900000000000001</v>
      </c>
      <c r="F400" s="5">
        <f>'Rates Data'!F400</f>
        <v>5.8999999999999997E-2</v>
      </c>
      <c r="G400" s="5">
        <f>'Rates Data'!G400</f>
        <v>0.13200000000000001</v>
      </c>
      <c r="H400" s="5">
        <f>'Rates Data'!H400</f>
        <v>0.36499999999999999</v>
      </c>
      <c r="I400" s="5">
        <f>DAYS360(A400,Summary!$G$10)/Summary!$G$6</f>
        <v>2.5444444444444443</v>
      </c>
      <c r="J400" s="5">
        <f t="shared" si="24"/>
        <v>5.8999999999999997E-2</v>
      </c>
      <c r="K400" s="5">
        <f t="shared" si="24"/>
        <v>0.13200000000000001</v>
      </c>
      <c r="L400" s="4">
        <v>2</v>
      </c>
      <c r="M400" s="4">
        <v>3</v>
      </c>
      <c r="N400" s="7">
        <f t="shared" si="25"/>
        <v>7.3000000000000009E-2</v>
      </c>
      <c r="O400" s="4">
        <f t="shared" si="26"/>
        <v>1</v>
      </c>
      <c r="P400" s="64">
        <f t="shared" si="27"/>
        <v>9.874444444444444E-2</v>
      </c>
    </row>
    <row r="401" spans="1:16" x14ac:dyDescent="0.2">
      <c r="A401" s="6">
        <f>'Rates Data'!A401</f>
        <v>42289</v>
      </c>
      <c r="B401" s="5">
        <f>'Rates Data'!B401</f>
        <v>-0.113</v>
      </c>
      <c r="C401" s="5">
        <f>'Rates Data'!C401</f>
        <v>-4.9000000000000002E-2</v>
      </c>
      <c r="D401" s="5">
        <f>'Rates Data'!D401</f>
        <v>2.7E-2</v>
      </c>
      <c r="E401" s="5">
        <f>'Rates Data'!E401</f>
        <v>0.13900000000000001</v>
      </c>
      <c r="F401" s="5">
        <f>'Rates Data'!F401</f>
        <v>5.3800000000000001E-2</v>
      </c>
      <c r="G401" s="5">
        <f>'Rates Data'!G401</f>
        <v>0.123</v>
      </c>
      <c r="H401" s="5">
        <f>'Rates Data'!H401</f>
        <v>0.34399999999999997</v>
      </c>
      <c r="I401" s="5">
        <f>DAYS360(A401,Summary!$G$10)/Summary!$G$6</f>
        <v>2.536111111111111</v>
      </c>
      <c r="J401" s="5">
        <f t="shared" si="24"/>
        <v>5.3800000000000001E-2</v>
      </c>
      <c r="K401" s="5">
        <f t="shared" si="24"/>
        <v>0.123</v>
      </c>
      <c r="L401" s="4">
        <v>2</v>
      </c>
      <c r="M401" s="4">
        <v>3</v>
      </c>
      <c r="N401" s="7">
        <f t="shared" si="25"/>
        <v>6.9199999999999998E-2</v>
      </c>
      <c r="O401" s="4">
        <f t="shared" si="26"/>
        <v>1</v>
      </c>
      <c r="P401" s="64">
        <f t="shared" si="27"/>
        <v>9.0898888888888876E-2</v>
      </c>
    </row>
    <row r="402" spans="1:16" x14ac:dyDescent="0.2">
      <c r="A402" s="6">
        <f>'Rates Data'!A402</f>
        <v>42290</v>
      </c>
      <c r="B402" s="5">
        <f>'Rates Data'!B402</f>
        <v>-0.113</v>
      </c>
      <c r="C402" s="5">
        <f>'Rates Data'!C402</f>
        <v>-4.9000000000000002E-2</v>
      </c>
      <c r="D402" s="5">
        <f>'Rates Data'!D402</f>
        <v>2.5999999999999999E-2</v>
      </c>
      <c r="E402" s="5">
        <f>'Rates Data'!E402</f>
        <v>0.13900000000000001</v>
      </c>
      <c r="F402" s="5">
        <f>'Rates Data'!F402</f>
        <v>0.05</v>
      </c>
      <c r="G402" s="5">
        <f>'Rates Data'!G402</f>
        <v>0.1245</v>
      </c>
      <c r="H402" s="5">
        <f>'Rates Data'!H402</f>
        <v>0.34339999999999998</v>
      </c>
      <c r="I402" s="5">
        <f>DAYS360(A402,Summary!$G$10)/Summary!$G$6</f>
        <v>2.5333333333333332</v>
      </c>
      <c r="J402" s="5">
        <f t="shared" si="24"/>
        <v>0.05</v>
      </c>
      <c r="K402" s="5">
        <f t="shared" si="24"/>
        <v>0.1245</v>
      </c>
      <c r="L402" s="4">
        <v>2</v>
      </c>
      <c r="M402" s="4">
        <v>3</v>
      </c>
      <c r="N402" s="7">
        <f t="shared" si="25"/>
        <v>7.4499999999999997E-2</v>
      </c>
      <c r="O402" s="4">
        <f t="shared" si="26"/>
        <v>1</v>
      </c>
      <c r="P402" s="64">
        <f t="shared" si="27"/>
        <v>8.9733333333333332E-2</v>
      </c>
    </row>
    <row r="403" spans="1:16" x14ac:dyDescent="0.2">
      <c r="A403" s="6">
        <f>'Rates Data'!A403</f>
        <v>42291</v>
      </c>
      <c r="B403" s="5">
        <f>'Rates Data'!B403</f>
        <v>-0.113</v>
      </c>
      <c r="C403" s="5">
        <f>'Rates Data'!C403</f>
        <v>-4.9000000000000002E-2</v>
      </c>
      <c r="D403" s="5">
        <f>'Rates Data'!D403</f>
        <v>2.7E-2</v>
      </c>
      <c r="E403" s="5">
        <f>'Rates Data'!E403</f>
        <v>0.13700000000000001</v>
      </c>
      <c r="F403" s="5">
        <f>'Rates Data'!F403</f>
        <v>4.1000000000000002E-2</v>
      </c>
      <c r="G403" s="5">
        <f>'Rates Data'!G403</f>
        <v>0.1075</v>
      </c>
      <c r="H403" s="5">
        <f>'Rates Data'!H403</f>
        <v>0.31929999999999997</v>
      </c>
      <c r="I403" s="5">
        <f>DAYS360(A403,Summary!$G$10)/Summary!$G$6</f>
        <v>2.5305555555555554</v>
      </c>
      <c r="J403" s="5">
        <f t="shared" si="24"/>
        <v>4.1000000000000002E-2</v>
      </c>
      <c r="K403" s="5">
        <f t="shared" si="24"/>
        <v>0.1075</v>
      </c>
      <c r="L403" s="4">
        <v>2</v>
      </c>
      <c r="M403" s="4">
        <v>3</v>
      </c>
      <c r="N403" s="7">
        <f t="shared" si="25"/>
        <v>6.6500000000000004E-2</v>
      </c>
      <c r="O403" s="4">
        <f t="shared" si="26"/>
        <v>1</v>
      </c>
      <c r="P403" s="64">
        <f t="shared" si="27"/>
        <v>7.6281944444444444E-2</v>
      </c>
    </row>
    <row r="404" spans="1:16" x14ac:dyDescent="0.2">
      <c r="A404" s="6">
        <f>'Rates Data'!A404</f>
        <v>42292</v>
      </c>
      <c r="B404" s="5">
        <f>'Rates Data'!B404</f>
        <v>-0.114</v>
      </c>
      <c r="C404" s="5">
        <f>'Rates Data'!C404</f>
        <v>-5.1999999999999998E-2</v>
      </c>
      <c r="D404" s="5">
        <f>'Rates Data'!D404</f>
        <v>2.4E-2</v>
      </c>
      <c r="E404" s="5">
        <f>'Rates Data'!E404</f>
        <v>0.13400000000000001</v>
      </c>
      <c r="F404" s="5">
        <f>'Rates Data'!F404</f>
        <v>4.3999999999999997E-2</v>
      </c>
      <c r="G404" s="5">
        <f>'Rates Data'!G404</f>
        <v>0.1111</v>
      </c>
      <c r="H404" s="5">
        <f>'Rates Data'!H404</f>
        <v>0.33729999999999999</v>
      </c>
      <c r="I404" s="5">
        <f>DAYS360(A404,Summary!$G$10)/Summary!$G$6</f>
        <v>2.5277777777777777</v>
      </c>
      <c r="J404" s="5">
        <f t="shared" si="24"/>
        <v>4.3999999999999997E-2</v>
      </c>
      <c r="K404" s="5">
        <f t="shared" si="24"/>
        <v>0.1111</v>
      </c>
      <c r="L404" s="4">
        <v>2</v>
      </c>
      <c r="M404" s="4">
        <v>3</v>
      </c>
      <c r="N404" s="7">
        <f t="shared" si="25"/>
        <v>6.7100000000000007E-2</v>
      </c>
      <c r="O404" s="4">
        <f t="shared" si="26"/>
        <v>1</v>
      </c>
      <c r="P404" s="64">
        <f t="shared" si="27"/>
        <v>7.9413888888888881E-2</v>
      </c>
    </row>
    <row r="405" spans="1:16" x14ac:dyDescent="0.2">
      <c r="A405" s="6">
        <f>'Rates Data'!A405</f>
        <v>42293</v>
      </c>
      <c r="B405" s="5">
        <f>'Rates Data'!B405</f>
        <v>-0.11600000000000001</v>
      </c>
      <c r="C405" s="5">
        <f>'Rates Data'!C405</f>
        <v>-5.0999999999999997E-2</v>
      </c>
      <c r="D405" s="5">
        <f>'Rates Data'!D405</f>
        <v>2.1000000000000001E-2</v>
      </c>
      <c r="E405" s="5">
        <f>'Rates Data'!E405</f>
        <v>0.129</v>
      </c>
      <c r="F405" s="5">
        <f>'Rates Data'!F405</f>
        <v>0.03</v>
      </c>
      <c r="G405" s="5">
        <f>'Rates Data'!G405</f>
        <v>0.1</v>
      </c>
      <c r="H405" s="5">
        <f>'Rates Data'!H405</f>
        <v>0.3251</v>
      </c>
      <c r="I405" s="5">
        <f>DAYS360(A405,Summary!$G$10)/Summary!$G$6</f>
        <v>2.5249999999999999</v>
      </c>
      <c r="J405" s="5">
        <f t="shared" si="24"/>
        <v>0.03</v>
      </c>
      <c r="K405" s="5">
        <f t="shared" si="24"/>
        <v>0.1</v>
      </c>
      <c r="L405" s="4">
        <v>2</v>
      </c>
      <c r="M405" s="4">
        <v>3</v>
      </c>
      <c r="N405" s="7">
        <f t="shared" si="25"/>
        <v>7.0000000000000007E-2</v>
      </c>
      <c r="O405" s="4">
        <f t="shared" si="26"/>
        <v>1</v>
      </c>
      <c r="P405" s="64">
        <f t="shared" si="27"/>
        <v>6.6750000000000004E-2</v>
      </c>
    </row>
    <row r="406" spans="1:16" x14ac:dyDescent="0.2">
      <c r="A406" s="6">
        <f>'Rates Data'!A406</f>
        <v>42296</v>
      </c>
      <c r="B406" s="5">
        <f>'Rates Data'!B406</f>
        <v>-0.11700000000000001</v>
      </c>
      <c r="C406" s="5">
        <f>'Rates Data'!C406</f>
        <v>-5.3999999999999999E-2</v>
      </c>
      <c r="D406" s="5">
        <f>'Rates Data'!D406</f>
        <v>1.9E-2</v>
      </c>
      <c r="E406" s="5">
        <f>'Rates Data'!E406</f>
        <v>0.128</v>
      </c>
      <c r="F406" s="5">
        <f>'Rates Data'!F406</f>
        <v>2.7E-2</v>
      </c>
      <c r="G406" s="5">
        <f>'Rates Data'!G406</f>
        <v>9.8000000000000004E-2</v>
      </c>
      <c r="H406" s="5">
        <f>'Rates Data'!H406</f>
        <v>0.3236</v>
      </c>
      <c r="I406" s="5">
        <f>DAYS360(A406,Summary!$G$10)/Summary!$G$6</f>
        <v>2.5166666666666666</v>
      </c>
      <c r="J406" s="5">
        <f t="shared" si="24"/>
        <v>2.7E-2</v>
      </c>
      <c r="K406" s="5">
        <f t="shared" si="24"/>
        <v>9.8000000000000004E-2</v>
      </c>
      <c r="L406" s="4">
        <v>2</v>
      </c>
      <c r="M406" s="4">
        <v>3</v>
      </c>
      <c r="N406" s="7">
        <f t="shared" si="25"/>
        <v>7.1000000000000008E-2</v>
      </c>
      <c r="O406" s="4">
        <f t="shared" si="26"/>
        <v>1</v>
      </c>
      <c r="P406" s="64">
        <f t="shared" si="27"/>
        <v>6.3683333333333328E-2</v>
      </c>
    </row>
    <row r="407" spans="1:16" x14ac:dyDescent="0.2">
      <c r="A407" s="6">
        <f>'Rates Data'!A407</f>
        <v>42297</v>
      </c>
      <c r="B407" s="5">
        <f>'Rates Data'!B407</f>
        <v>-0.11700000000000001</v>
      </c>
      <c r="C407" s="5">
        <f>'Rates Data'!C407</f>
        <v>-5.2999999999999999E-2</v>
      </c>
      <c r="D407" s="5">
        <f>'Rates Data'!D407</f>
        <v>1.7999999999999999E-2</v>
      </c>
      <c r="E407" s="5">
        <f>'Rates Data'!E407</f>
        <v>0.129</v>
      </c>
      <c r="F407" s="5">
        <f>'Rates Data'!F407</f>
        <v>4.4999999999999998E-2</v>
      </c>
      <c r="G407" s="5">
        <f>'Rates Data'!G407</f>
        <v>0.1195</v>
      </c>
      <c r="H407" s="5">
        <f>'Rates Data'!H407</f>
        <v>0.35539999999999999</v>
      </c>
      <c r="I407" s="5">
        <f>DAYS360(A407,Summary!$G$10)/Summary!$G$6</f>
        <v>2.5138888888888888</v>
      </c>
      <c r="J407" s="5">
        <f t="shared" si="24"/>
        <v>4.4999999999999998E-2</v>
      </c>
      <c r="K407" s="5">
        <f t="shared" si="24"/>
        <v>0.1195</v>
      </c>
      <c r="L407" s="4">
        <v>2</v>
      </c>
      <c r="M407" s="4">
        <v>3</v>
      </c>
      <c r="N407" s="7">
        <f t="shared" si="25"/>
        <v>7.4499999999999997E-2</v>
      </c>
      <c r="O407" s="4">
        <f t="shared" si="26"/>
        <v>1</v>
      </c>
      <c r="P407" s="64">
        <f t="shared" si="27"/>
        <v>8.3284722222222218E-2</v>
      </c>
    </row>
    <row r="408" spans="1:16" x14ac:dyDescent="0.2">
      <c r="A408" s="6">
        <f>'Rates Data'!A408</f>
        <v>42298</v>
      </c>
      <c r="B408" s="5">
        <f>'Rates Data'!B408</f>
        <v>-0.11799999999999999</v>
      </c>
      <c r="C408" s="5">
        <f>'Rates Data'!C408</f>
        <v>-5.2999999999999999E-2</v>
      </c>
      <c r="D408" s="5">
        <f>'Rates Data'!D408</f>
        <v>1.9E-2</v>
      </c>
      <c r="E408" s="5">
        <f>'Rates Data'!E408</f>
        <v>0.13</v>
      </c>
      <c r="F408" s="5">
        <f>'Rates Data'!F408</f>
        <v>3.7999999999999999E-2</v>
      </c>
      <c r="G408" s="5">
        <f>'Rates Data'!G408</f>
        <v>0.1042</v>
      </c>
      <c r="H408" s="5">
        <f>'Rates Data'!H408</f>
        <v>0.32440000000000002</v>
      </c>
      <c r="I408" s="5">
        <f>DAYS360(A408,Summary!$G$10)/Summary!$G$6</f>
        <v>2.5111111111111111</v>
      </c>
      <c r="J408" s="5">
        <f t="shared" si="24"/>
        <v>3.7999999999999999E-2</v>
      </c>
      <c r="K408" s="5">
        <f t="shared" si="24"/>
        <v>0.1042</v>
      </c>
      <c r="L408" s="4">
        <v>2</v>
      </c>
      <c r="M408" s="4">
        <v>3</v>
      </c>
      <c r="N408" s="7">
        <f t="shared" si="25"/>
        <v>6.6200000000000009E-2</v>
      </c>
      <c r="O408" s="4">
        <f t="shared" si="26"/>
        <v>1</v>
      </c>
      <c r="P408" s="64">
        <f t="shared" si="27"/>
        <v>7.1835555555555555E-2</v>
      </c>
    </row>
    <row r="409" spans="1:16" x14ac:dyDescent="0.2">
      <c r="A409" s="6">
        <f>'Rates Data'!A409</f>
        <v>42299</v>
      </c>
      <c r="B409" s="5">
        <f>'Rates Data'!B409</f>
        <v>-0.11799999999999999</v>
      </c>
      <c r="C409" s="5">
        <f>'Rates Data'!C409</f>
        <v>-5.2999999999999999E-2</v>
      </c>
      <c r="D409" s="5">
        <f>'Rates Data'!D409</f>
        <v>1.9E-2</v>
      </c>
      <c r="E409" s="5">
        <f>'Rates Data'!E409</f>
        <v>0.129</v>
      </c>
      <c r="F409" s="5">
        <f>'Rates Data'!F409</f>
        <v>-6.0000000000000001E-3</v>
      </c>
      <c r="G409" s="5">
        <f>'Rates Data'!G409</f>
        <v>5.8500000000000003E-2</v>
      </c>
      <c r="H409" s="5">
        <f>'Rates Data'!H409</f>
        <v>0.27629999999999999</v>
      </c>
      <c r="I409" s="5">
        <f>DAYS360(A409,Summary!$G$10)/Summary!$G$6</f>
        <v>2.5083333333333333</v>
      </c>
      <c r="J409" s="5">
        <f t="shared" si="24"/>
        <v>-6.0000000000000001E-3</v>
      </c>
      <c r="K409" s="5">
        <f t="shared" si="24"/>
        <v>5.8500000000000003E-2</v>
      </c>
      <c r="L409" s="4">
        <v>2</v>
      </c>
      <c r="M409" s="4">
        <v>3</v>
      </c>
      <c r="N409" s="7">
        <f t="shared" si="25"/>
        <v>6.4500000000000002E-2</v>
      </c>
      <c r="O409" s="4">
        <f t="shared" si="26"/>
        <v>1</v>
      </c>
      <c r="P409" s="64">
        <f t="shared" si="27"/>
        <v>2.6787499999999999E-2</v>
      </c>
    </row>
    <row r="410" spans="1:16" x14ac:dyDescent="0.2">
      <c r="A410" s="6">
        <f>'Rates Data'!A410</f>
        <v>42300</v>
      </c>
      <c r="B410" s="5">
        <f>'Rates Data'!B410</f>
        <v>-0.11899999999999999</v>
      </c>
      <c r="C410" s="5">
        <f>'Rates Data'!C410</f>
        <v>-6.0999999999999999E-2</v>
      </c>
      <c r="D410" s="5">
        <f>'Rates Data'!D410</f>
        <v>0.01</v>
      </c>
      <c r="E410" s="5">
        <f>'Rates Data'!E410</f>
        <v>0.114</v>
      </c>
      <c r="F410" s="5">
        <f>'Rates Data'!F410</f>
        <v>-1.7999999999999999E-2</v>
      </c>
      <c r="G410" s="5">
        <f>'Rates Data'!G410</f>
        <v>4.82E-2</v>
      </c>
      <c r="H410" s="5">
        <f>'Rates Data'!H410</f>
        <v>0.27400000000000002</v>
      </c>
      <c r="I410" s="5">
        <f>DAYS360(A410,Summary!$G$10)/Summary!$G$6</f>
        <v>2.5055555555555555</v>
      </c>
      <c r="J410" s="5">
        <f t="shared" ref="J410:K473" si="28">F410</f>
        <v>-1.7999999999999999E-2</v>
      </c>
      <c r="K410" s="5">
        <f t="shared" si="28"/>
        <v>4.82E-2</v>
      </c>
      <c r="L410" s="4">
        <v>2</v>
      </c>
      <c r="M410" s="4">
        <v>3</v>
      </c>
      <c r="N410" s="7">
        <f t="shared" si="25"/>
        <v>6.6199999999999995E-2</v>
      </c>
      <c r="O410" s="4">
        <f t="shared" si="26"/>
        <v>1</v>
      </c>
      <c r="P410" s="64">
        <f t="shared" si="27"/>
        <v>1.5467777777777778E-2</v>
      </c>
    </row>
    <row r="411" spans="1:16" x14ac:dyDescent="0.2">
      <c r="A411" s="6">
        <f>'Rates Data'!A411</f>
        <v>42303</v>
      </c>
      <c r="B411" s="5">
        <f>'Rates Data'!B411</f>
        <v>-0.11899999999999999</v>
      </c>
      <c r="C411" s="5">
        <f>'Rates Data'!C411</f>
        <v>-6.4000000000000001E-2</v>
      </c>
      <c r="D411" s="5">
        <f>'Rates Data'!D411</f>
        <v>8.0000000000000002E-3</v>
      </c>
      <c r="E411" s="5">
        <f>'Rates Data'!E411</f>
        <v>0.11</v>
      </c>
      <c r="F411" s="5">
        <f>'Rates Data'!F411</f>
        <v>-3.3000000000000002E-2</v>
      </c>
      <c r="G411" s="5">
        <f>'Rates Data'!G411</f>
        <v>2.8799999999999999E-2</v>
      </c>
      <c r="H411" s="5">
        <f>'Rates Data'!H411</f>
        <v>0.25519999999999998</v>
      </c>
      <c r="I411" s="5">
        <f>DAYS360(A411,Summary!$G$10)/Summary!$G$6</f>
        <v>2.4972222222222222</v>
      </c>
      <c r="J411" s="5">
        <f t="shared" si="28"/>
        <v>-3.3000000000000002E-2</v>
      </c>
      <c r="K411" s="5">
        <f t="shared" si="28"/>
        <v>2.8799999999999999E-2</v>
      </c>
      <c r="L411" s="4">
        <v>2</v>
      </c>
      <c r="M411" s="4">
        <v>3</v>
      </c>
      <c r="N411" s="7">
        <f t="shared" si="25"/>
        <v>6.1800000000000001E-2</v>
      </c>
      <c r="O411" s="4">
        <f t="shared" si="26"/>
        <v>1</v>
      </c>
      <c r="P411" s="64">
        <f t="shared" si="27"/>
        <v>-2.2716666666666684E-3</v>
      </c>
    </row>
    <row r="412" spans="1:16" x14ac:dyDescent="0.2">
      <c r="A412" s="6">
        <f>'Rates Data'!A412</f>
        <v>42304</v>
      </c>
      <c r="B412" s="5">
        <f>'Rates Data'!B412</f>
        <v>-0.11899999999999999</v>
      </c>
      <c r="C412" s="5">
        <f>'Rates Data'!C412</f>
        <v>-6.6000000000000003E-2</v>
      </c>
      <c r="D412" s="5">
        <f>'Rates Data'!D412</f>
        <v>8.0000000000000002E-3</v>
      </c>
      <c r="E412" s="5">
        <f>'Rates Data'!E412</f>
        <v>0.108</v>
      </c>
      <c r="F412" s="5">
        <f>'Rates Data'!F412</f>
        <v>-0.04</v>
      </c>
      <c r="G412" s="5">
        <f>'Rates Data'!G412</f>
        <v>1.7500000000000002E-2</v>
      </c>
      <c r="H412" s="5">
        <f>'Rates Data'!H412</f>
        <v>0.23039999999999999</v>
      </c>
      <c r="I412" s="5">
        <f>DAYS360(A412,Summary!$G$10)/Summary!$G$6</f>
        <v>2.4944444444444445</v>
      </c>
      <c r="J412" s="5">
        <f t="shared" si="28"/>
        <v>-0.04</v>
      </c>
      <c r="K412" s="5">
        <f t="shared" si="28"/>
        <v>1.7500000000000002E-2</v>
      </c>
      <c r="L412" s="4">
        <v>2</v>
      </c>
      <c r="M412" s="4">
        <v>3</v>
      </c>
      <c r="N412" s="7">
        <f t="shared" si="25"/>
        <v>5.7500000000000002E-2</v>
      </c>
      <c r="O412" s="4">
        <f t="shared" si="26"/>
        <v>1</v>
      </c>
      <c r="P412" s="64">
        <f t="shared" si="27"/>
        <v>-1.1569444444444441E-2</v>
      </c>
    </row>
    <row r="413" spans="1:16" x14ac:dyDescent="0.2">
      <c r="A413" s="6">
        <f>'Rates Data'!A413</f>
        <v>42305</v>
      </c>
      <c r="B413" s="5">
        <f>'Rates Data'!B413</f>
        <v>-0.11899999999999999</v>
      </c>
      <c r="C413" s="5">
        <f>'Rates Data'!C413</f>
        <v>-6.7000000000000004E-2</v>
      </c>
      <c r="D413" s="5">
        <f>'Rates Data'!D413</f>
        <v>6.0000000000000001E-3</v>
      </c>
      <c r="E413" s="5">
        <f>'Rates Data'!E413</f>
        <v>0.104</v>
      </c>
      <c r="F413" s="5">
        <f>'Rates Data'!F413</f>
        <v>-3.5999999999999997E-2</v>
      </c>
      <c r="G413" s="5">
        <f>'Rates Data'!G413</f>
        <v>2.24E-2</v>
      </c>
      <c r="H413" s="5">
        <f>'Rates Data'!H413</f>
        <v>0.24429999999999999</v>
      </c>
      <c r="I413" s="5">
        <f>DAYS360(A413,Summary!$G$10)/Summary!$G$6</f>
        <v>2.4916666666666667</v>
      </c>
      <c r="J413" s="5">
        <f t="shared" si="28"/>
        <v>-3.5999999999999997E-2</v>
      </c>
      <c r="K413" s="5">
        <f t="shared" si="28"/>
        <v>2.24E-2</v>
      </c>
      <c r="L413" s="4">
        <v>2</v>
      </c>
      <c r="M413" s="4">
        <v>3</v>
      </c>
      <c r="N413" s="7">
        <f t="shared" si="25"/>
        <v>5.8399999999999994E-2</v>
      </c>
      <c r="O413" s="4">
        <f t="shared" si="26"/>
        <v>1</v>
      </c>
      <c r="P413" s="64">
        <f t="shared" si="27"/>
        <v>-7.286666666666667E-3</v>
      </c>
    </row>
    <row r="414" spans="1:16" x14ac:dyDescent="0.2">
      <c r="A414" s="6">
        <f>'Rates Data'!A414</f>
        <v>42306</v>
      </c>
      <c r="B414" s="5">
        <f>'Rates Data'!B414</f>
        <v>-0.11899999999999999</v>
      </c>
      <c r="C414" s="5">
        <f>'Rates Data'!C414</f>
        <v>-6.8000000000000005E-2</v>
      </c>
      <c r="D414" s="5">
        <f>'Rates Data'!D414</f>
        <v>4.0000000000000001E-3</v>
      </c>
      <c r="E414" s="5">
        <f>'Rates Data'!E414</f>
        <v>0.104</v>
      </c>
      <c r="F414" s="5">
        <f>'Rates Data'!F414</f>
        <v>-2.3199999999999998E-2</v>
      </c>
      <c r="G414" s="5">
        <f>'Rates Data'!G414</f>
        <v>3.9E-2</v>
      </c>
      <c r="H414" s="5">
        <f>'Rates Data'!H414</f>
        <v>0.27250000000000002</v>
      </c>
      <c r="I414" s="5">
        <f>DAYS360(A414,Summary!$G$10)/Summary!$G$6</f>
        <v>2.4888888888888889</v>
      </c>
      <c r="J414" s="5">
        <f t="shared" si="28"/>
        <v>-2.3199999999999998E-2</v>
      </c>
      <c r="K414" s="5">
        <f t="shared" si="28"/>
        <v>3.9E-2</v>
      </c>
      <c r="L414" s="4">
        <v>2</v>
      </c>
      <c r="M414" s="4">
        <v>3</v>
      </c>
      <c r="N414" s="7">
        <f t="shared" si="25"/>
        <v>6.2199999999999998E-2</v>
      </c>
      <c r="O414" s="4">
        <f t="shared" si="26"/>
        <v>1</v>
      </c>
      <c r="P414" s="64">
        <f t="shared" si="27"/>
        <v>7.2088888888888931E-3</v>
      </c>
    </row>
    <row r="415" spans="1:16" x14ac:dyDescent="0.2">
      <c r="A415" s="6">
        <f>'Rates Data'!A415</f>
        <v>42307</v>
      </c>
      <c r="B415" s="5">
        <f>'Rates Data'!B415</f>
        <v>-0.11899999999999999</v>
      </c>
      <c r="C415" s="5">
        <f>'Rates Data'!C415</f>
        <v>-6.8000000000000005E-2</v>
      </c>
      <c r="D415" s="5">
        <f>'Rates Data'!D415</f>
        <v>6.0000000000000001E-3</v>
      </c>
      <c r="E415" s="5">
        <f>'Rates Data'!E415</f>
        <v>0.107</v>
      </c>
      <c r="F415" s="5">
        <f>'Rates Data'!F415</f>
        <v>-2.0400000000000001E-2</v>
      </c>
      <c r="G415" s="5">
        <f>'Rates Data'!G415</f>
        <v>4.1599999999999998E-2</v>
      </c>
      <c r="H415" s="5">
        <f>'Rates Data'!H415</f>
        <v>0.27089999999999997</v>
      </c>
      <c r="I415" s="5">
        <f>DAYS360(A415,Summary!$G$10)/Summary!$G$6</f>
        <v>2.4861111111111112</v>
      </c>
      <c r="J415" s="5">
        <f t="shared" si="28"/>
        <v>-2.0400000000000001E-2</v>
      </c>
      <c r="K415" s="5">
        <f t="shared" si="28"/>
        <v>4.1599999999999998E-2</v>
      </c>
      <c r="L415" s="4">
        <v>2</v>
      </c>
      <c r="M415" s="4">
        <v>3</v>
      </c>
      <c r="N415" s="7">
        <f t="shared" si="25"/>
        <v>6.2E-2</v>
      </c>
      <c r="O415" s="4">
        <f t="shared" si="26"/>
        <v>1</v>
      </c>
      <c r="P415" s="64">
        <f t="shared" si="27"/>
        <v>9.7388888888888907E-3</v>
      </c>
    </row>
    <row r="416" spans="1:16" x14ac:dyDescent="0.2">
      <c r="A416" s="6">
        <f>'Rates Data'!A416</f>
        <v>42310</v>
      </c>
      <c r="B416" s="5">
        <f>'Rates Data'!B416</f>
        <v>-0.11899999999999999</v>
      </c>
      <c r="C416" s="5">
        <f>'Rates Data'!C416</f>
        <v>-6.6000000000000003E-2</v>
      </c>
      <c r="D416" s="5">
        <f>'Rates Data'!D416</f>
        <v>7.0000000000000001E-3</v>
      </c>
      <c r="E416" s="5">
        <f>'Rates Data'!E416</f>
        <v>0.109</v>
      </c>
      <c r="F416" s="5">
        <f>'Rates Data'!F416</f>
        <v>0</v>
      </c>
      <c r="G416" s="5">
        <f>'Rates Data'!G416</f>
        <v>5.7500000000000002E-2</v>
      </c>
      <c r="H416" s="5">
        <f>'Rates Data'!H416</f>
        <v>0.29520000000000002</v>
      </c>
      <c r="I416" s="5">
        <f>DAYS360(A416,Summary!$G$10)/Summary!$G$6</f>
        <v>2.4805555555555556</v>
      </c>
      <c r="J416" s="5">
        <f t="shared" si="28"/>
        <v>0</v>
      </c>
      <c r="K416" s="5">
        <f t="shared" si="28"/>
        <v>5.7500000000000002E-2</v>
      </c>
      <c r="L416" s="4">
        <v>2</v>
      </c>
      <c r="M416" s="4">
        <v>3</v>
      </c>
      <c r="N416" s="7">
        <f t="shared" si="25"/>
        <v>5.7500000000000002E-2</v>
      </c>
      <c r="O416" s="4">
        <f t="shared" si="26"/>
        <v>1</v>
      </c>
      <c r="P416" s="64">
        <f t="shared" si="27"/>
        <v>2.7631944444444449E-2</v>
      </c>
    </row>
    <row r="417" spans="1:16" x14ac:dyDescent="0.2">
      <c r="A417" s="6">
        <f>'Rates Data'!A417</f>
        <v>42311</v>
      </c>
      <c r="B417" s="5">
        <f>'Rates Data'!B417</f>
        <v>-0.121</v>
      </c>
      <c r="C417" s="5">
        <f>'Rates Data'!C417</f>
        <v>-6.9000000000000006E-2</v>
      </c>
      <c r="D417" s="5">
        <f>'Rates Data'!D417</f>
        <v>3.0000000000000001E-3</v>
      </c>
      <c r="E417" s="5">
        <f>'Rates Data'!E417</f>
        <v>0.106</v>
      </c>
      <c r="F417" s="5">
        <f>'Rates Data'!F417</f>
        <v>-2.3E-2</v>
      </c>
      <c r="G417" s="5">
        <f>'Rates Data'!G417</f>
        <v>4.7E-2</v>
      </c>
      <c r="H417" s="5">
        <f>'Rates Data'!H417</f>
        <v>0.2883</v>
      </c>
      <c r="I417" s="5">
        <f>DAYS360(A417,Summary!$G$10)/Summary!$G$6</f>
        <v>2.4777777777777779</v>
      </c>
      <c r="J417" s="5">
        <f t="shared" si="28"/>
        <v>-2.3E-2</v>
      </c>
      <c r="K417" s="5">
        <f t="shared" si="28"/>
        <v>4.7E-2</v>
      </c>
      <c r="L417" s="4">
        <v>2</v>
      </c>
      <c r="M417" s="4">
        <v>3</v>
      </c>
      <c r="N417" s="7">
        <f t="shared" si="25"/>
        <v>7.0000000000000007E-2</v>
      </c>
      <c r="O417" s="4">
        <f t="shared" si="26"/>
        <v>1</v>
      </c>
      <c r="P417" s="64">
        <f t="shared" si="27"/>
        <v>1.0444444444444451E-2</v>
      </c>
    </row>
    <row r="418" spans="1:16" x14ac:dyDescent="0.2">
      <c r="A418" s="6">
        <f>'Rates Data'!A418</f>
        <v>42312</v>
      </c>
      <c r="B418" s="5">
        <f>'Rates Data'!B418</f>
        <v>-0.122</v>
      </c>
      <c r="C418" s="5">
        <f>'Rates Data'!C418</f>
        <v>-6.9000000000000006E-2</v>
      </c>
      <c r="D418" s="5">
        <f>'Rates Data'!D418</f>
        <v>0</v>
      </c>
      <c r="E418" s="5">
        <f>'Rates Data'!E418</f>
        <v>0.10100000000000001</v>
      </c>
      <c r="F418" s="5">
        <f>'Rates Data'!F418</f>
        <v>-2.1000000000000001E-2</v>
      </c>
      <c r="G418" s="5">
        <f>'Rates Data'!G418</f>
        <v>4.36E-2</v>
      </c>
      <c r="H418" s="5">
        <f>'Rates Data'!H418</f>
        <v>0.28199999999999997</v>
      </c>
      <c r="I418" s="5">
        <f>DAYS360(A418,Summary!$G$10)/Summary!$G$6</f>
        <v>2.4750000000000001</v>
      </c>
      <c r="J418" s="5">
        <f t="shared" si="28"/>
        <v>-2.1000000000000001E-2</v>
      </c>
      <c r="K418" s="5">
        <f t="shared" si="28"/>
        <v>4.36E-2</v>
      </c>
      <c r="L418" s="4">
        <v>2</v>
      </c>
      <c r="M418" s="4">
        <v>3</v>
      </c>
      <c r="N418" s="7">
        <f t="shared" si="25"/>
        <v>6.4600000000000005E-2</v>
      </c>
      <c r="O418" s="4">
        <f t="shared" si="26"/>
        <v>1</v>
      </c>
      <c r="P418" s="64">
        <f t="shared" si="27"/>
        <v>9.6850000000000061E-3</v>
      </c>
    </row>
    <row r="419" spans="1:16" x14ac:dyDescent="0.2">
      <c r="A419" s="6">
        <f>'Rates Data'!A419</f>
        <v>42313</v>
      </c>
      <c r="B419" s="5">
        <f>'Rates Data'!B419</f>
        <v>-0.123</v>
      </c>
      <c r="C419" s="5">
        <f>'Rates Data'!C419</f>
        <v>-7.0999999999999994E-2</v>
      </c>
      <c r="D419" s="5">
        <f>'Rates Data'!D419</f>
        <v>1E-3</v>
      </c>
      <c r="E419" s="5">
        <f>'Rates Data'!E419</f>
        <v>9.8000000000000004E-2</v>
      </c>
      <c r="F419" s="5">
        <f>'Rates Data'!F419</f>
        <v>-3.2000000000000001E-2</v>
      </c>
      <c r="G419" s="5">
        <f>'Rates Data'!G419</f>
        <v>3.6999999999999998E-2</v>
      </c>
      <c r="H419" s="5">
        <f>'Rates Data'!H419</f>
        <v>0.27950000000000003</v>
      </c>
      <c r="I419" s="5">
        <f>DAYS360(A419,Summary!$G$10)/Summary!$G$6</f>
        <v>2.4722222222222223</v>
      </c>
      <c r="J419" s="5">
        <f t="shared" si="28"/>
        <v>-3.2000000000000001E-2</v>
      </c>
      <c r="K419" s="5">
        <f t="shared" si="28"/>
        <v>3.6999999999999998E-2</v>
      </c>
      <c r="L419" s="4">
        <v>2</v>
      </c>
      <c r="M419" s="4">
        <v>3</v>
      </c>
      <c r="N419" s="7">
        <f t="shared" si="25"/>
        <v>6.9000000000000006E-2</v>
      </c>
      <c r="O419" s="4">
        <f t="shared" si="26"/>
        <v>1</v>
      </c>
      <c r="P419" s="64">
        <f t="shared" si="27"/>
        <v>5.8333333333334542E-4</v>
      </c>
    </row>
    <row r="420" spans="1:16" x14ac:dyDescent="0.2">
      <c r="A420" s="6">
        <f>'Rates Data'!A420</f>
        <v>42314</v>
      </c>
      <c r="B420" s="5">
        <f>'Rates Data'!B420</f>
        <v>-0.124</v>
      </c>
      <c r="C420" s="5">
        <f>'Rates Data'!C420</f>
        <v>-7.2999999999999995E-2</v>
      </c>
      <c r="D420" s="5">
        <f>'Rates Data'!D420</f>
        <v>-2E-3</v>
      </c>
      <c r="E420" s="5">
        <f>'Rates Data'!E420</f>
        <v>9.6000000000000002E-2</v>
      </c>
      <c r="F420" s="5">
        <f>'Rates Data'!F420</f>
        <v>-4.0000000000000001E-3</v>
      </c>
      <c r="G420" s="5">
        <f>'Rates Data'!G420</f>
        <v>6.9000000000000006E-2</v>
      </c>
      <c r="H420" s="5">
        <f>'Rates Data'!H420</f>
        <v>0.31859999999999999</v>
      </c>
      <c r="I420" s="5">
        <f>DAYS360(A420,Summary!$G$10)/Summary!$G$6</f>
        <v>2.4694444444444446</v>
      </c>
      <c r="J420" s="5">
        <f t="shared" si="28"/>
        <v>-4.0000000000000001E-3</v>
      </c>
      <c r="K420" s="5">
        <f t="shared" si="28"/>
        <v>6.9000000000000006E-2</v>
      </c>
      <c r="L420" s="4">
        <v>2</v>
      </c>
      <c r="M420" s="4">
        <v>3</v>
      </c>
      <c r="N420" s="7">
        <f t="shared" si="25"/>
        <v>7.3000000000000009E-2</v>
      </c>
      <c r="O420" s="4">
        <f t="shared" si="26"/>
        <v>1</v>
      </c>
      <c r="P420" s="64">
        <f t="shared" si="27"/>
        <v>3.0269444444444456E-2</v>
      </c>
    </row>
    <row r="421" spans="1:16" x14ac:dyDescent="0.2">
      <c r="A421" s="6">
        <f>'Rates Data'!A421</f>
        <v>42317</v>
      </c>
      <c r="B421" s="5">
        <f>'Rates Data'!B421</f>
        <v>-0.125</v>
      </c>
      <c r="C421" s="5">
        <f>'Rates Data'!C421</f>
        <v>-7.2999999999999995E-2</v>
      </c>
      <c r="D421" s="5">
        <f>'Rates Data'!D421</f>
        <v>1E-3</v>
      </c>
      <c r="E421" s="5">
        <f>'Rates Data'!E421</f>
        <v>0.10100000000000001</v>
      </c>
      <c r="F421" s="5">
        <f>'Rates Data'!F421</f>
        <v>-5.2999999999999999E-2</v>
      </c>
      <c r="G421" s="5">
        <f>'Rates Data'!G421</f>
        <v>1.66E-2</v>
      </c>
      <c r="H421" s="5">
        <f>'Rates Data'!H421</f>
        <v>0.26619999999999999</v>
      </c>
      <c r="I421" s="5">
        <f>DAYS360(A421,Summary!$G$10)/Summary!$G$6</f>
        <v>2.4611111111111112</v>
      </c>
      <c r="J421" s="5">
        <f t="shared" si="28"/>
        <v>-5.2999999999999999E-2</v>
      </c>
      <c r="K421" s="5">
        <f t="shared" si="28"/>
        <v>1.66E-2</v>
      </c>
      <c r="L421" s="4">
        <v>2</v>
      </c>
      <c r="M421" s="4">
        <v>3</v>
      </c>
      <c r="N421" s="7">
        <f t="shared" si="25"/>
        <v>6.9599999999999995E-2</v>
      </c>
      <c r="O421" s="4">
        <f t="shared" si="26"/>
        <v>1</v>
      </c>
      <c r="P421" s="64">
        <f t="shared" si="27"/>
        <v>-2.0906666666666657E-2</v>
      </c>
    </row>
    <row r="422" spans="1:16" x14ac:dyDescent="0.2">
      <c r="A422" s="6">
        <f>'Rates Data'!A422</f>
        <v>42318</v>
      </c>
      <c r="B422" s="5">
        <f>'Rates Data'!B422</f>
        <v>-0.129</v>
      </c>
      <c r="C422" s="5">
        <f>'Rates Data'!C422</f>
        <v>-7.6999999999999999E-2</v>
      </c>
      <c r="D422" s="5">
        <f>'Rates Data'!D422</f>
        <v>-4.0000000000000001E-3</v>
      </c>
      <c r="E422" s="5">
        <f>'Rates Data'!E422</f>
        <v>9.0999999999999998E-2</v>
      </c>
      <c r="F422" s="5">
        <f>'Rates Data'!F422</f>
        <v>-6.6000000000000003E-2</v>
      </c>
      <c r="G422" s="5">
        <f>'Rates Data'!G422</f>
        <v>5.3E-3</v>
      </c>
      <c r="H422" s="5">
        <f>'Rates Data'!H422</f>
        <v>0.25530000000000003</v>
      </c>
      <c r="I422" s="5">
        <f>DAYS360(A422,Summary!$G$10)/Summary!$G$6</f>
        <v>2.4583333333333335</v>
      </c>
      <c r="J422" s="5">
        <f t="shared" si="28"/>
        <v>-6.6000000000000003E-2</v>
      </c>
      <c r="K422" s="5">
        <f t="shared" si="28"/>
        <v>5.3E-3</v>
      </c>
      <c r="L422" s="4">
        <v>2</v>
      </c>
      <c r="M422" s="4">
        <v>3</v>
      </c>
      <c r="N422" s="7">
        <f t="shared" si="25"/>
        <v>7.1300000000000002E-2</v>
      </c>
      <c r="O422" s="4">
        <f t="shared" si="26"/>
        <v>1</v>
      </c>
      <c r="P422" s="64">
        <f t="shared" si="27"/>
        <v>-3.3320833333333327E-2</v>
      </c>
    </row>
    <row r="423" spans="1:16" x14ac:dyDescent="0.2">
      <c r="A423" s="6">
        <f>'Rates Data'!A423</f>
        <v>42319</v>
      </c>
      <c r="B423" s="5">
        <f>'Rates Data'!B423</f>
        <v>-0.13200000000000001</v>
      </c>
      <c r="C423" s="5">
        <f>'Rates Data'!C423</f>
        <v>-7.9000000000000001E-2</v>
      </c>
      <c r="D423" s="5">
        <f>'Rates Data'!D423</f>
        <v>-6.0000000000000001E-3</v>
      </c>
      <c r="E423" s="5">
        <f>'Rates Data'!E423</f>
        <v>8.8999999999999996E-2</v>
      </c>
      <c r="F423" s="5">
        <f>'Rates Data'!F423</f>
        <v>-6.4000000000000001E-2</v>
      </c>
      <c r="G423" s="5">
        <f>'Rates Data'!G423</f>
        <v>3.0000000000000001E-3</v>
      </c>
      <c r="H423" s="5">
        <f>'Rates Data'!H423</f>
        <v>0.246</v>
      </c>
      <c r="I423" s="5">
        <f>DAYS360(A423,Summary!$G$10)/Summary!$G$6</f>
        <v>2.4555555555555557</v>
      </c>
      <c r="J423" s="5">
        <f t="shared" si="28"/>
        <v>-6.4000000000000001E-2</v>
      </c>
      <c r="K423" s="5">
        <f t="shared" si="28"/>
        <v>3.0000000000000001E-3</v>
      </c>
      <c r="L423" s="4">
        <v>2</v>
      </c>
      <c r="M423" s="4">
        <v>3</v>
      </c>
      <c r="N423" s="7">
        <f t="shared" si="25"/>
        <v>6.7000000000000004E-2</v>
      </c>
      <c r="O423" s="4">
        <f t="shared" si="26"/>
        <v>1</v>
      </c>
      <c r="P423" s="64">
        <f t="shared" si="27"/>
        <v>-3.3477777777777766E-2</v>
      </c>
    </row>
    <row r="424" spans="1:16" x14ac:dyDescent="0.2">
      <c r="A424" s="6">
        <f>'Rates Data'!A424</f>
        <v>42320</v>
      </c>
      <c r="B424" s="5">
        <f>'Rates Data'!B424</f>
        <v>-0.13600000000000001</v>
      </c>
      <c r="C424" s="5">
        <f>'Rates Data'!C424</f>
        <v>-8.1000000000000003E-2</v>
      </c>
      <c r="D424" s="5">
        <f>'Rates Data'!D424</f>
        <v>-1.0999999999999999E-2</v>
      </c>
      <c r="E424" s="5">
        <f>'Rates Data'!E424</f>
        <v>8.4000000000000005E-2</v>
      </c>
      <c r="F424" s="5">
        <f>'Rates Data'!F424</f>
        <v>-6.0999999999999999E-2</v>
      </c>
      <c r="G424" s="5">
        <f>'Rates Data'!G424</f>
        <v>4.0000000000000002E-4</v>
      </c>
      <c r="H424" s="5">
        <f>'Rates Data'!H424</f>
        <v>0.25219999999999998</v>
      </c>
      <c r="I424" s="5">
        <f>DAYS360(A424,Summary!$G$10)/Summary!$G$6</f>
        <v>2.4527777777777779</v>
      </c>
      <c r="J424" s="5">
        <f t="shared" si="28"/>
        <v>-6.0999999999999999E-2</v>
      </c>
      <c r="K424" s="5">
        <f t="shared" si="28"/>
        <v>4.0000000000000002E-4</v>
      </c>
      <c r="L424" s="4">
        <v>2</v>
      </c>
      <c r="M424" s="4">
        <v>3</v>
      </c>
      <c r="N424" s="7">
        <f t="shared" si="25"/>
        <v>6.1399999999999996E-2</v>
      </c>
      <c r="O424" s="4">
        <f t="shared" si="26"/>
        <v>1</v>
      </c>
      <c r="P424" s="64">
        <f t="shared" si="27"/>
        <v>-3.3199444444444434E-2</v>
      </c>
    </row>
    <row r="425" spans="1:16" x14ac:dyDescent="0.2">
      <c r="A425" s="6">
        <f>'Rates Data'!A425</f>
        <v>42321</v>
      </c>
      <c r="B425" s="5">
        <f>'Rates Data'!B425</f>
        <v>-0.13700000000000001</v>
      </c>
      <c r="C425" s="5">
        <f>'Rates Data'!C425</f>
        <v>-8.3000000000000004E-2</v>
      </c>
      <c r="D425" s="5">
        <f>'Rates Data'!D425</f>
        <v>-1.0999999999999999E-2</v>
      </c>
      <c r="E425" s="5">
        <f>'Rates Data'!E425</f>
        <v>8.2000000000000003E-2</v>
      </c>
      <c r="F425" s="5">
        <f>'Rates Data'!F425</f>
        <v>-7.4999999999999997E-2</v>
      </c>
      <c r="G425" s="5">
        <f>'Rates Data'!G425</f>
        <v>-1.2999999999999999E-2</v>
      </c>
      <c r="H425" s="5">
        <f>'Rates Data'!H425</f>
        <v>0.22720000000000001</v>
      </c>
      <c r="I425" s="5">
        <f>DAYS360(A425,Summary!$G$10)/Summary!$G$6</f>
        <v>2.4500000000000002</v>
      </c>
      <c r="J425" s="5">
        <f t="shared" si="28"/>
        <v>-7.4999999999999997E-2</v>
      </c>
      <c r="K425" s="5">
        <f t="shared" si="28"/>
        <v>-1.2999999999999999E-2</v>
      </c>
      <c r="L425" s="4">
        <v>2</v>
      </c>
      <c r="M425" s="4">
        <v>3</v>
      </c>
      <c r="N425" s="7">
        <f t="shared" si="25"/>
        <v>6.2E-2</v>
      </c>
      <c r="O425" s="4">
        <f t="shared" si="26"/>
        <v>1</v>
      </c>
      <c r="P425" s="64">
        <f t="shared" si="27"/>
        <v>-4.7099999999999989E-2</v>
      </c>
    </row>
    <row r="426" spans="1:16" x14ac:dyDescent="0.2">
      <c r="A426" s="6">
        <f>'Rates Data'!A426</f>
        <v>42324</v>
      </c>
      <c r="B426" s="5">
        <f>'Rates Data'!B426</f>
        <v>-0.13900000000000001</v>
      </c>
      <c r="C426" s="5">
        <f>'Rates Data'!C426</f>
        <v>-8.5999999999999993E-2</v>
      </c>
      <c r="D426" s="5">
        <f>'Rates Data'!D426</f>
        <v>-1.2999999999999999E-2</v>
      </c>
      <c r="E426" s="5">
        <f>'Rates Data'!E426</f>
        <v>7.6999999999999999E-2</v>
      </c>
      <c r="F426" s="5">
        <f>'Rates Data'!F426</f>
        <v>-6.9000000000000006E-2</v>
      </c>
      <c r="G426" s="5">
        <f>'Rates Data'!G426</f>
        <v>-6.7000000000000002E-3</v>
      </c>
      <c r="H426" s="5">
        <f>'Rates Data'!H426</f>
        <v>0.23599999999999999</v>
      </c>
      <c r="I426" s="5">
        <f>DAYS360(A426,Summary!$G$10)/Summary!$G$6</f>
        <v>2.4416666666666669</v>
      </c>
      <c r="J426" s="5">
        <f t="shared" si="28"/>
        <v>-6.9000000000000006E-2</v>
      </c>
      <c r="K426" s="5">
        <f t="shared" si="28"/>
        <v>-6.7000000000000002E-3</v>
      </c>
      <c r="L426" s="4">
        <v>2</v>
      </c>
      <c r="M426" s="4">
        <v>3</v>
      </c>
      <c r="N426" s="7">
        <f t="shared" si="25"/>
        <v>6.2300000000000008E-2</v>
      </c>
      <c r="O426" s="4">
        <f t="shared" si="26"/>
        <v>1</v>
      </c>
      <c r="P426" s="64">
        <f t="shared" si="27"/>
        <v>-4.1484166666666655E-2</v>
      </c>
    </row>
    <row r="427" spans="1:16" x14ac:dyDescent="0.2">
      <c r="A427" s="6">
        <f>'Rates Data'!A427</f>
        <v>42325</v>
      </c>
      <c r="B427" s="5">
        <f>'Rates Data'!B427</f>
        <v>-0.14399999999999999</v>
      </c>
      <c r="C427" s="5">
        <f>'Rates Data'!C427</f>
        <v>-9.0999999999999998E-2</v>
      </c>
      <c r="D427" s="5">
        <f>'Rates Data'!D427</f>
        <v>-1.4999999999999999E-2</v>
      </c>
      <c r="E427" s="5">
        <f>'Rates Data'!E427</f>
        <v>7.5999999999999998E-2</v>
      </c>
      <c r="F427" s="5">
        <f>'Rates Data'!F427</f>
        <v>-9.2999999999999999E-2</v>
      </c>
      <c r="G427" s="5">
        <f>'Rates Data'!G427</f>
        <v>-3.1E-2</v>
      </c>
      <c r="H427" s="5">
        <f>'Rates Data'!H427</f>
        <v>0.20449999999999999</v>
      </c>
      <c r="I427" s="5">
        <f>DAYS360(A427,Summary!$G$10)/Summary!$G$6</f>
        <v>2.4388888888888891</v>
      </c>
      <c r="J427" s="5">
        <f t="shared" si="28"/>
        <v>-9.2999999999999999E-2</v>
      </c>
      <c r="K427" s="5">
        <f t="shared" si="28"/>
        <v>-3.1E-2</v>
      </c>
      <c r="L427" s="4">
        <v>2</v>
      </c>
      <c r="M427" s="4">
        <v>3</v>
      </c>
      <c r="N427" s="7">
        <f t="shared" si="25"/>
        <v>6.2E-2</v>
      </c>
      <c r="O427" s="4">
        <f t="shared" si="26"/>
        <v>1</v>
      </c>
      <c r="P427" s="64">
        <f t="shared" si="27"/>
        <v>-6.5788888888888869E-2</v>
      </c>
    </row>
    <row r="428" spans="1:16" x14ac:dyDescent="0.2">
      <c r="A428" s="6">
        <f>'Rates Data'!A428</f>
        <v>42326</v>
      </c>
      <c r="B428" s="5">
        <f>'Rates Data'!B428</f>
        <v>-0.14599999999999999</v>
      </c>
      <c r="C428" s="5">
        <f>'Rates Data'!C428</f>
        <v>-9.1999999999999998E-2</v>
      </c>
      <c r="D428" s="5">
        <f>'Rates Data'!D428</f>
        <v>-1.4999999999999999E-2</v>
      </c>
      <c r="E428" s="5">
        <f>'Rates Data'!E428</f>
        <v>7.5999999999999998E-2</v>
      </c>
      <c r="F428" s="5">
        <f>'Rates Data'!F428</f>
        <v>-7.8E-2</v>
      </c>
      <c r="G428" s="5">
        <f>'Rates Data'!G428</f>
        <v>-2.23E-2</v>
      </c>
      <c r="H428" s="5">
        <f>'Rates Data'!H428</f>
        <v>0.21629999999999999</v>
      </c>
      <c r="I428" s="5">
        <f>DAYS360(A428,Summary!$G$10)/Summary!$G$6</f>
        <v>2.4361111111111109</v>
      </c>
      <c r="J428" s="5">
        <f t="shared" si="28"/>
        <v>-7.8E-2</v>
      </c>
      <c r="K428" s="5">
        <f t="shared" si="28"/>
        <v>-2.23E-2</v>
      </c>
      <c r="L428" s="4">
        <v>2</v>
      </c>
      <c r="M428" s="4">
        <v>3</v>
      </c>
      <c r="N428" s="7">
        <f t="shared" si="25"/>
        <v>5.57E-2</v>
      </c>
      <c r="O428" s="4">
        <f t="shared" si="26"/>
        <v>1</v>
      </c>
      <c r="P428" s="64">
        <f t="shared" si="27"/>
        <v>-5.3708611111111124E-2</v>
      </c>
    </row>
    <row r="429" spans="1:16" x14ac:dyDescent="0.2">
      <c r="A429" s="6">
        <f>'Rates Data'!A429</f>
        <v>42327</v>
      </c>
      <c r="B429" s="5">
        <f>'Rates Data'!B429</f>
        <v>-0.14899999999999999</v>
      </c>
      <c r="C429" s="5">
        <f>'Rates Data'!C429</f>
        <v>-9.1999999999999998E-2</v>
      </c>
      <c r="D429" s="5">
        <f>'Rates Data'!D429</f>
        <v>-1.9E-2</v>
      </c>
      <c r="E429" s="5">
        <f>'Rates Data'!E429</f>
        <v>7.3999999999999996E-2</v>
      </c>
      <c r="F429" s="5">
        <f>'Rates Data'!F429</f>
        <v>-8.4000000000000005E-2</v>
      </c>
      <c r="G429" s="5">
        <f>'Rates Data'!G429</f>
        <v>-2.8000000000000001E-2</v>
      </c>
      <c r="H429" s="5">
        <f>'Rates Data'!H429</f>
        <v>0.2</v>
      </c>
      <c r="I429" s="5">
        <f>DAYS360(A429,Summary!$G$10)/Summary!$G$6</f>
        <v>2.4333333333333331</v>
      </c>
      <c r="J429" s="5">
        <f t="shared" si="28"/>
        <v>-8.4000000000000005E-2</v>
      </c>
      <c r="K429" s="5">
        <f t="shared" si="28"/>
        <v>-2.8000000000000001E-2</v>
      </c>
      <c r="L429" s="4">
        <v>2</v>
      </c>
      <c r="M429" s="4">
        <v>3</v>
      </c>
      <c r="N429" s="7">
        <f t="shared" si="25"/>
        <v>5.6000000000000008E-2</v>
      </c>
      <c r="O429" s="4">
        <f t="shared" si="26"/>
        <v>1</v>
      </c>
      <c r="P429" s="64">
        <f t="shared" si="27"/>
        <v>-5.9733333333333347E-2</v>
      </c>
    </row>
    <row r="430" spans="1:16" x14ac:dyDescent="0.2">
      <c r="A430" s="6">
        <f>'Rates Data'!A430</f>
        <v>42328</v>
      </c>
      <c r="B430" s="5">
        <f>'Rates Data'!B430</f>
        <v>-0.151</v>
      </c>
      <c r="C430" s="5">
        <f>'Rates Data'!C430</f>
        <v>-9.5000000000000001E-2</v>
      </c>
      <c r="D430" s="5">
        <f>'Rates Data'!D430</f>
        <v>-2.4E-2</v>
      </c>
      <c r="E430" s="5">
        <f>'Rates Data'!E430</f>
        <v>6.8000000000000005E-2</v>
      </c>
      <c r="F430" s="5">
        <f>'Rates Data'!F430</f>
        <v>-0.108</v>
      </c>
      <c r="G430" s="5">
        <f>'Rates Data'!G430</f>
        <v>-5.4399999999999997E-2</v>
      </c>
      <c r="H430" s="5">
        <f>'Rates Data'!H430</f>
        <v>0.1779</v>
      </c>
      <c r="I430" s="5">
        <f>DAYS360(A430,Summary!$G$10)/Summary!$G$6</f>
        <v>2.4305555555555554</v>
      </c>
      <c r="J430" s="5">
        <f t="shared" si="28"/>
        <v>-0.108</v>
      </c>
      <c r="K430" s="5">
        <f t="shared" si="28"/>
        <v>-5.4399999999999997E-2</v>
      </c>
      <c r="L430" s="4">
        <v>2</v>
      </c>
      <c r="M430" s="4">
        <v>3</v>
      </c>
      <c r="N430" s="7">
        <f t="shared" si="25"/>
        <v>5.3600000000000002E-2</v>
      </c>
      <c r="O430" s="4">
        <f t="shared" si="26"/>
        <v>1</v>
      </c>
      <c r="P430" s="64">
        <f t="shared" si="27"/>
        <v>-8.4922222222222232E-2</v>
      </c>
    </row>
    <row r="431" spans="1:16" x14ac:dyDescent="0.2">
      <c r="A431" s="6">
        <f>'Rates Data'!A431</f>
        <v>42331</v>
      </c>
      <c r="B431" s="5">
        <f>'Rates Data'!B431</f>
        <v>-0.155</v>
      </c>
      <c r="C431" s="5">
        <f>'Rates Data'!C431</f>
        <v>-9.9000000000000005E-2</v>
      </c>
      <c r="D431" s="5">
        <f>'Rates Data'!D431</f>
        <v>-0.03</v>
      </c>
      <c r="E431" s="5">
        <f>'Rates Data'!E431</f>
        <v>6.2E-2</v>
      </c>
      <c r="F431" s="5">
        <f>'Rates Data'!F431</f>
        <v>-0.11799999999999999</v>
      </c>
      <c r="G431" s="5">
        <f>'Rates Data'!G431</f>
        <v>-7.0000000000000007E-2</v>
      </c>
      <c r="H431" s="5">
        <f>'Rates Data'!H431</f>
        <v>0.1681</v>
      </c>
      <c r="I431" s="5">
        <f>DAYS360(A431,Summary!$G$10)/Summary!$G$6</f>
        <v>2.4222222222222221</v>
      </c>
      <c r="J431" s="5">
        <f t="shared" si="28"/>
        <v>-0.11799999999999999</v>
      </c>
      <c r="K431" s="5">
        <f t="shared" si="28"/>
        <v>-7.0000000000000007E-2</v>
      </c>
      <c r="L431" s="4">
        <v>2</v>
      </c>
      <c r="M431" s="4">
        <v>3</v>
      </c>
      <c r="N431" s="7">
        <f t="shared" si="25"/>
        <v>4.7999999999999987E-2</v>
      </c>
      <c r="O431" s="4">
        <f t="shared" si="26"/>
        <v>1</v>
      </c>
      <c r="P431" s="64">
        <f t="shared" si="27"/>
        <v>-9.7733333333333339E-2</v>
      </c>
    </row>
    <row r="432" spans="1:16" x14ac:dyDescent="0.2">
      <c r="A432" s="6">
        <f>'Rates Data'!A432</f>
        <v>42332</v>
      </c>
      <c r="B432" s="5">
        <f>'Rates Data'!B432</f>
        <v>-0.157</v>
      </c>
      <c r="C432" s="5">
        <f>'Rates Data'!C432</f>
        <v>-0.104</v>
      </c>
      <c r="D432" s="5">
        <f>'Rates Data'!D432</f>
        <v>-3.3000000000000002E-2</v>
      </c>
      <c r="E432" s="5">
        <f>'Rates Data'!E432</f>
        <v>5.8000000000000003E-2</v>
      </c>
      <c r="F432" s="5">
        <f>'Rates Data'!F432</f>
        <v>-9.5000000000000001E-2</v>
      </c>
      <c r="G432" s="5">
        <f>'Rates Data'!G432</f>
        <v>-4.6600000000000003E-2</v>
      </c>
      <c r="H432" s="5">
        <f>'Rates Data'!H432</f>
        <v>0.19270000000000001</v>
      </c>
      <c r="I432" s="5">
        <f>DAYS360(A432,Summary!$G$10)/Summary!$G$6</f>
        <v>2.4194444444444443</v>
      </c>
      <c r="J432" s="5">
        <f t="shared" si="28"/>
        <v>-9.5000000000000001E-2</v>
      </c>
      <c r="K432" s="5">
        <f t="shared" si="28"/>
        <v>-4.6600000000000003E-2</v>
      </c>
      <c r="L432" s="4">
        <v>2</v>
      </c>
      <c r="M432" s="4">
        <v>3</v>
      </c>
      <c r="N432" s="7">
        <f t="shared" si="25"/>
        <v>4.8399999999999999E-2</v>
      </c>
      <c r="O432" s="4">
        <f t="shared" si="26"/>
        <v>1</v>
      </c>
      <c r="P432" s="64">
        <f t="shared" si="27"/>
        <v>-7.4698888888888898E-2</v>
      </c>
    </row>
    <row r="433" spans="1:16" x14ac:dyDescent="0.2">
      <c r="A433" s="6">
        <f>'Rates Data'!A433</f>
        <v>42333</v>
      </c>
      <c r="B433" s="5">
        <f>'Rates Data'!B433</f>
        <v>-0.156</v>
      </c>
      <c r="C433" s="5">
        <f>'Rates Data'!C433</f>
        <v>-0.104</v>
      </c>
      <c r="D433" s="5">
        <f>'Rates Data'!D433</f>
        <v>-3.1E-2</v>
      </c>
      <c r="E433" s="5">
        <f>'Rates Data'!E433</f>
        <v>0.06</v>
      </c>
      <c r="F433" s="5">
        <f>'Rates Data'!F433</f>
        <v>-0.112</v>
      </c>
      <c r="G433" s="5">
        <f>'Rates Data'!G433</f>
        <v>-6.1899999999999997E-2</v>
      </c>
      <c r="H433" s="5">
        <f>'Rates Data'!H433</f>
        <v>0.16700000000000001</v>
      </c>
      <c r="I433" s="5">
        <f>DAYS360(A433,Summary!$G$10)/Summary!$G$6</f>
        <v>2.4166666666666665</v>
      </c>
      <c r="J433" s="5">
        <f t="shared" si="28"/>
        <v>-0.112</v>
      </c>
      <c r="K433" s="5">
        <f t="shared" si="28"/>
        <v>-6.1899999999999997E-2</v>
      </c>
      <c r="L433" s="4">
        <v>2</v>
      </c>
      <c r="M433" s="4">
        <v>3</v>
      </c>
      <c r="N433" s="7">
        <f t="shared" si="25"/>
        <v>5.0100000000000006E-2</v>
      </c>
      <c r="O433" s="4">
        <f t="shared" si="26"/>
        <v>1</v>
      </c>
      <c r="P433" s="64">
        <f t="shared" si="27"/>
        <v>-9.1125000000000012E-2</v>
      </c>
    </row>
    <row r="434" spans="1:16" x14ac:dyDescent="0.2">
      <c r="A434" s="6">
        <f>'Rates Data'!A434</f>
        <v>42334</v>
      </c>
      <c r="B434" s="5">
        <f>'Rates Data'!B434</f>
        <v>-0.161</v>
      </c>
      <c r="C434" s="5">
        <f>'Rates Data'!C434</f>
        <v>-0.109</v>
      </c>
      <c r="D434" s="5">
        <f>'Rates Data'!D434</f>
        <v>-3.9E-2</v>
      </c>
      <c r="E434" s="5">
        <f>'Rates Data'!E434</f>
        <v>5.2999999999999999E-2</v>
      </c>
      <c r="F434" s="5">
        <f>'Rates Data'!F434</f>
        <v>-0.121</v>
      </c>
      <c r="G434" s="5">
        <f>'Rates Data'!G434</f>
        <v>-7.0999999999999994E-2</v>
      </c>
      <c r="H434" s="5">
        <f>'Rates Data'!H434</f>
        <v>0.16619999999999999</v>
      </c>
      <c r="I434" s="5">
        <f>DAYS360(A434,Summary!$G$10)/Summary!$G$6</f>
        <v>2.4138888888888888</v>
      </c>
      <c r="J434" s="5">
        <f t="shared" si="28"/>
        <v>-0.121</v>
      </c>
      <c r="K434" s="5">
        <f t="shared" si="28"/>
        <v>-7.0999999999999994E-2</v>
      </c>
      <c r="L434" s="4">
        <v>2</v>
      </c>
      <c r="M434" s="4">
        <v>3</v>
      </c>
      <c r="N434" s="7">
        <f t="shared" si="25"/>
        <v>0.05</v>
      </c>
      <c r="O434" s="4">
        <f t="shared" si="26"/>
        <v>1</v>
      </c>
      <c r="P434" s="64">
        <f t="shared" si="27"/>
        <v>-0.10030555555555556</v>
      </c>
    </row>
    <row r="435" spans="1:16" x14ac:dyDescent="0.2">
      <c r="A435" s="6">
        <f>'Rates Data'!A435</f>
        <v>42335</v>
      </c>
      <c r="B435" s="5">
        <f>'Rates Data'!B435</f>
        <v>-0.16</v>
      </c>
      <c r="C435" s="5">
        <f>'Rates Data'!C435</f>
        <v>-0.113</v>
      </c>
      <c r="D435" s="5">
        <f>'Rates Data'!D435</f>
        <v>-0.04</v>
      </c>
      <c r="E435" s="5">
        <f>'Rates Data'!E435</f>
        <v>4.8000000000000001E-2</v>
      </c>
      <c r="F435" s="5">
        <f>'Rates Data'!F435</f>
        <v>-0.11650000000000001</v>
      </c>
      <c r="G435" s="5">
        <f>'Rates Data'!G435</f>
        <v>-7.0000000000000007E-2</v>
      </c>
      <c r="H435" s="5">
        <f>'Rates Data'!H435</f>
        <v>0.16700000000000001</v>
      </c>
      <c r="I435" s="5">
        <f>DAYS360(A435,Summary!$G$10)/Summary!$G$6</f>
        <v>2.411111111111111</v>
      </c>
      <c r="J435" s="5">
        <f t="shared" si="28"/>
        <v>-0.11650000000000001</v>
      </c>
      <c r="K435" s="5">
        <f t="shared" si="28"/>
        <v>-7.0000000000000007E-2</v>
      </c>
      <c r="L435" s="4">
        <v>2</v>
      </c>
      <c r="M435" s="4">
        <v>3</v>
      </c>
      <c r="N435" s="7">
        <f t="shared" si="25"/>
        <v>4.65E-2</v>
      </c>
      <c r="O435" s="4">
        <f t="shared" si="26"/>
        <v>1</v>
      </c>
      <c r="P435" s="64">
        <f t="shared" si="27"/>
        <v>-9.738333333333335E-2</v>
      </c>
    </row>
    <row r="436" spans="1:16" x14ac:dyDescent="0.2">
      <c r="A436" s="6">
        <f>'Rates Data'!A436</f>
        <v>42338</v>
      </c>
      <c r="B436" s="5">
        <f>'Rates Data'!B436</f>
        <v>-0.161</v>
      </c>
      <c r="C436" s="5">
        <f>'Rates Data'!C436</f>
        <v>-0.114</v>
      </c>
      <c r="D436" s="5">
        <f>'Rates Data'!D436</f>
        <v>-4.2999999999999997E-2</v>
      </c>
      <c r="E436" s="5">
        <f>'Rates Data'!E436</f>
        <v>4.8000000000000001E-2</v>
      </c>
      <c r="F436" s="5">
        <f>'Rates Data'!F436</f>
        <v>-0.11899999999999999</v>
      </c>
      <c r="G436" s="5">
        <f>'Rates Data'!G436</f>
        <v>-6.3500000000000001E-2</v>
      </c>
      <c r="H436" s="5">
        <f>'Rates Data'!H436</f>
        <v>0.1719</v>
      </c>
      <c r="I436" s="5">
        <f>DAYS360(A436,Summary!$G$10)/Summary!$G$6</f>
        <v>2.4027777777777777</v>
      </c>
      <c r="J436" s="5">
        <f t="shared" si="28"/>
        <v>-0.11899999999999999</v>
      </c>
      <c r="K436" s="5">
        <f t="shared" si="28"/>
        <v>-6.3500000000000001E-2</v>
      </c>
      <c r="L436" s="4">
        <v>2</v>
      </c>
      <c r="M436" s="4">
        <v>3</v>
      </c>
      <c r="N436" s="7">
        <f t="shared" si="25"/>
        <v>5.5499999999999994E-2</v>
      </c>
      <c r="O436" s="4">
        <f t="shared" si="26"/>
        <v>1</v>
      </c>
      <c r="P436" s="64">
        <f t="shared" si="27"/>
        <v>-9.6645833333333334E-2</v>
      </c>
    </row>
    <row r="437" spans="1:16" x14ac:dyDescent="0.2">
      <c r="A437" s="6">
        <f>'Rates Data'!A437</f>
        <v>42339</v>
      </c>
      <c r="B437" s="5">
        <f>'Rates Data'!B437</f>
        <v>-0.161</v>
      </c>
      <c r="C437" s="5">
        <f>'Rates Data'!C437</f>
        <v>-0.11600000000000001</v>
      </c>
      <c r="D437" s="5">
        <f>'Rates Data'!D437</f>
        <v>-4.4999999999999998E-2</v>
      </c>
      <c r="E437" s="5">
        <f>'Rates Data'!E437</f>
        <v>4.4999999999999998E-2</v>
      </c>
      <c r="F437" s="5">
        <f>'Rates Data'!F437</f>
        <v>-0.13500000000000001</v>
      </c>
      <c r="G437" s="5">
        <f>'Rates Data'!G437</f>
        <v>-8.3000000000000004E-2</v>
      </c>
      <c r="H437" s="5">
        <f>'Rates Data'!H437</f>
        <v>0.14699999999999999</v>
      </c>
      <c r="I437" s="5">
        <f>DAYS360(A437,Summary!$G$10)/Summary!$G$6</f>
        <v>2.4</v>
      </c>
      <c r="J437" s="5">
        <f t="shared" si="28"/>
        <v>-0.13500000000000001</v>
      </c>
      <c r="K437" s="5">
        <f t="shared" si="28"/>
        <v>-8.3000000000000004E-2</v>
      </c>
      <c r="L437" s="4">
        <v>2</v>
      </c>
      <c r="M437" s="4">
        <v>3</v>
      </c>
      <c r="N437" s="7">
        <f t="shared" si="25"/>
        <v>5.2000000000000005E-2</v>
      </c>
      <c r="O437" s="4">
        <f t="shared" si="26"/>
        <v>1</v>
      </c>
      <c r="P437" s="64">
        <f t="shared" si="27"/>
        <v>-0.11420000000000001</v>
      </c>
    </row>
    <row r="438" spans="1:16" x14ac:dyDescent="0.2">
      <c r="A438" s="6">
        <f>'Rates Data'!A438</f>
        <v>42340</v>
      </c>
      <c r="B438" s="5">
        <f>'Rates Data'!B438</f>
        <v>-0.16400000000000001</v>
      </c>
      <c r="C438" s="5">
        <f>'Rates Data'!C438</f>
        <v>-0.11799999999999999</v>
      </c>
      <c r="D438" s="5">
        <f>'Rates Data'!D438</f>
        <v>-4.8000000000000001E-2</v>
      </c>
      <c r="E438" s="5">
        <f>'Rates Data'!E438</f>
        <v>4.2999999999999997E-2</v>
      </c>
      <c r="F438" s="5">
        <f>'Rates Data'!F438</f>
        <v>-0.13300000000000001</v>
      </c>
      <c r="G438" s="5">
        <f>'Rates Data'!G438</f>
        <v>-9.1700000000000004E-2</v>
      </c>
      <c r="H438" s="5">
        <f>'Rates Data'!H438</f>
        <v>0.1431</v>
      </c>
      <c r="I438" s="5">
        <f>DAYS360(A438,Summary!$G$10)/Summary!$G$6</f>
        <v>2.3972222222222221</v>
      </c>
      <c r="J438" s="5">
        <f t="shared" si="28"/>
        <v>-0.13300000000000001</v>
      </c>
      <c r="K438" s="5">
        <f t="shared" si="28"/>
        <v>-9.1700000000000004E-2</v>
      </c>
      <c r="L438" s="4">
        <v>2</v>
      </c>
      <c r="M438" s="4">
        <v>3</v>
      </c>
      <c r="N438" s="7">
        <f t="shared" si="25"/>
        <v>4.1300000000000003E-2</v>
      </c>
      <c r="O438" s="4">
        <f t="shared" si="26"/>
        <v>1</v>
      </c>
      <c r="P438" s="64">
        <f t="shared" si="27"/>
        <v>-0.11659472222222222</v>
      </c>
    </row>
    <row r="439" spans="1:16" x14ac:dyDescent="0.2">
      <c r="A439" s="6">
        <f>'Rates Data'!A439</f>
        <v>42341</v>
      </c>
      <c r="B439" s="5">
        <f>'Rates Data'!B439</f>
        <v>-0.17100000000000001</v>
      </c>
      <c r="C439" s="5">
        <f>'Rates Data'!C439</f>
        <v>-0.124</v>
      </c>
      <c r="D439" s="5">
        <f>'Rates Data'!D439</f>
        <v>-5.0999999999999997E-2</v>
      </c>
      <c r="E439" s="5">
        <f>'Rates Data'!E439</f>
        <v>3.9E-2</v>
      </c>
      <c r="F439" s="5">
        <f>'Rates Data'!F439</f>
        <v>-1.4E-2</v>
      </c>
      <c r="G439" s="5">
        <f>'Rates Data'!G439</f>
        <v>4.1000000000000002E-2</v>
      </c>
      <c r="H439" s="5">
        <f>'Rates Data'!H439</f>
        <v>0.33460000000000001</v>
      </c>
      <c r="I439" s="5">
        <f>DAYS360(A439,Summary!$G$10)/Summary!$G$6</f>
        <v>2.3944444444444444</v>
      </c>
      <c r="J439" s="5">
        <f t="shared" si="28"/>
        <v>-1.4E-2</v>
      </c>
      <c r="K439" s="5">
        <f t="shared" si="28"/>
        <v>4.1000000000000002E-2</v>
      </c>
      <c r="L439" s="4">
        <v>2</v>
      </c>
      <c r="M439" s="4">
        <v>3</v>
      </c>
      <c r="N439" s="7">
        <f t="shared" si="25"/>
        <v>5.5E-2</v>
      </c>
      <c r="O439" s="4">
        <f t="shared" si="26"/>
        <v>1</v>
      </c>
      <c r="P439" s="64">
        <f t="shared" si="27"/>
        <v>7.6944444444444395E-3</v>
      </c>
    </row>
    <row r="440" spans="1:16" x14ac:dyDescent="0.2">
      <c r="A440" s="6">
        <f>'Rates Data'!A440</f>
        <v>42342</v>
      </c>
      <c r="B440" s="5">
        <f>'Rates Data'!B440</f>
        <v>-0.17100000000000001</v>
      </c>
      <c r="C440" s="5">
        <f>'Rates Data'!C440</f>
        <v>-0.113</v>
      </c>
      <c r="D440" s="5">
        <f>'Rates Data'!D440</f>
        <v>-0.03</v>
      </c>
      <c r="E440" s="5">
        <f>'Rates Data'!E440</f>
        <v>6.8000000000000005E-2</v>
      </c>
      <c r="F440" s="5">
        <f>'Rates Data'!F440</f>
        <v>-2.9000000000000001E-2</v>
      </c>
      <c r="G440" s="5">
        <f>'Rates Data'!G440</f>
        <v>4.0800000000000003E-2</v>
      </c>
      <c r="H440" s="5">
        <f>'Rates Data'!H440</f>
        <v>0.30630000000000002</v>
      </c>
      <c r="I440" s="5">
        <f>DAYS360(A440,Summary!$G$10)/Summary!$G$6</f>
        <v>2.3916666666666666</v>
      </c>
      <c r="J440" s="5">
        <f t="shared" si="28"/>
        <v>-2.9000000000000001E-2</v>
      </c>
      <c r="K440" s="5">
        <f t="shared" si="28"/>
        <v>4.0800000000000003E-2</v>
      </c>
      <c r="L440" s="4">
        <v>2</v>
      </c>
      <c r="M440" s="4">
        <v>3</v>
      </c>
      <c r="N440" s="7">
        <f t="shared" si="25"/>
        <v>6.9800000000000001E-2</v>
      </c>
      <c r="O440" s="4">
        <f t="shared" si="26"/>
        <v>1</v>
      </c>
      <c r="P440" s="64">
        <f t="shared" si="27"/>
        <v>-1.6616666666666724E-3</v>
      </c>
    </row>
    <row r="441" spans="1:16" x14ac:dyDescent="0.2">
      <c r="A441" s="6">
        <f>'Rates Data'!A441</f>
        <v>42345</v>
      </c>
      <c r="B441" s="5">
        <f>'Rates Data'!B441</f>
        <v>-0.17499999999999999</v>
      </c>
      <c r="C441" s="5">
        <f>'Rates Data'!C441</f>
        <v>-0.113</v>
      </c>
      <c r="D441" s="5">
        <f>'Rates Data'!D441</f>
        <v>-3.1E-2</v>
      </c>
      <c r="E441" s="5">
        <f>'Rates Data'!E441</f>
        <v>6.6000000000000003E-2</v>
      </c>
      <c r="F441" s="5">
        <f>'Rates Data'!F441</f>
        <v>-4.2999999999999997E-2</v>
      </c>
      <c r="G441" s="5">
        <f>'Rates Data'!G441</f>
        <v>2.1100000000000001E-2</v>
      </c>
      <c r="H441" s="5">
        <f>'Rates Data'!H441</f>
        <v>0.25769999999999998</v>
      </c>
      <c r="I441" s="5">
        <f>DAYS360(A441,Summary!$G$10)/Summary!$G$6</f>
        <v>2.3833333333333333</v>
      </c>
      <c r="J441" s="5">
        <f t="shared" si="28"/>
        <v>-4.2999999999999997E-2</v>
      </c>
      <c r="K441" s="5">
        <f t="shared" si="28"/>
        <v>2.1100000000000001E-2</v>
      </c>
      <c r="L441" s="4">
        <v>2</v>
      </c>
      <c r="M441" s="4">
        <v>3</v>
      </c>
      <c r="N441" s="7">
        <f t="shared" si="25"/>
        <v>6.409999999999999E-2</v>
      </c>
      <c r="O441" s="4">
        <f t="shared" si="26"/>
        <v>1</v>
      </c>
      <c r="P441" s="64">
        <f t="shared" si="27"/>
        <v>-1.8428333333333335E-2</v>
      </c>
    </row>
    <row r="442" spans="1:16" x14ac:dyDescent="0.2">
      <c r="A442" s="6">
        <f>'Rates Data'!A442</f>
        <v>42346</v>
      </c>
      <c r="B442" s="5">
        <f>'Rates Data'!B442</f>
        <v>-0.17799999999999999</v>
      </c>
      <c r="C442" s="5">
        <f>'Rates Data'!C442</f>
        <v>-0.11600000000000001</v>
      </c>
      <c r="D442" s="5">
        <f>'Rates Data'!D442</f>
        <v>-3.3000000000000002E-2</v>
      </c>
      <c r="E442" s="5">
        <f>'Rates Data'!E442</f>
        <v>6.7000000000000004E-2</v>
      </c>
      <c r="F442" s="5">
        <f>'Rates Data'!F442</f>
        <v>-4.7E-2</v>
      </c>
      <c r="G442" s="5">
        <f>'Rates Data'!G442</f>
        <v>0.02</v>
      </c>
      <c r="H442" s="5">
        <f>'Rates Data'!H442</f>
        <v>0.246</v>
      </c>
      <c r="I442" s="5">
        <f>DAYS360(A442,Summary!$G$10)/Summary!$G$6</f>
        <v>2.3805555555555555</v>
      </c>
      <c r="J442" s="5">
        <f t="shared" si="28"/>
        <v>-4.7E-2</v>
      </c>
      <c r="K442" s="5">
        <f t="shared" si="28"/>
        <v>0.02</v>
      </c>
      <c r="L442" s="4">
        <v>2</v>
      </c>
      <c r="M442" s="4">
        <v>3</v>
      </c>
      <c r="N442" s="7">
        <f t="shared" si="25"/>
        <v>6.7000000000000004E-2</v>
      </c>
      <c r="O442" s="4">
        <f t="shared" si="26"/>
        <v>1</v>
      </c>
      <c r="P442" s="64">
        <f t="shared" si="27"/>
        <v>-2.1502777777777777E-2</v>
      </c>
    </row>
    <row r="443" spans="1:16" x14ac:dyDescent="0.2">
      <c r="A443" s="6">
        <f>'Rates Data'!A443</f>
        <v>42347</v>
      </c>
      <c r="B443" s="5">
        <f>'Rates Data'!B443</f>
        <v>-0.18099999999999999</v>
      </c>
      <c r="C443" s="5">
        <f>'Rates Data'!C443</f>
        <v>-0.11899999999999999</v>
      </c>
      <c r="D443" s="5">
        <f>'Rates Data'!D443</f>
        <v>-3.4000000000000002E-2</v>
      </c>
      <c r="E443" s="5">
        <f>'Rates Data'!E443</f>
        <v>6.6000000000000003E-2</v>
      </c>
      <c r="F443" s="5">
        <f>'Rates Data'!F443</f>
        <v>-5.1999999999999998E-2</v>
      </c>
      <c r="G443" s="5">
        <f>'Rates Data'!G443</f>
        <v>1.6E-2</v>
      </c>
      <c r="H443" s="5">
        <f>'Rates Data'!H443</f>
        <v>0.25080000000000002</v>
      </c>
      <c r="I443" s="5">
        <f>DAYS360(A443,Summary!$G$10)/Summary!$G$6</f>
        <v>2.3777777777777778</v>
      </c>
      <c r="J443" s="5">
        <f t="shared" si="28"/>
        <v>-5.1999999999999998E-2</v>
      </c>
      <c r="K443" s="5">
        <f t="shared" si="28"/>
        <v>1.6E-2</v>
      </c>
      <c r="L443" s="4">
        <v>2</v>
      </c>
      <c r="M443" s="4">
        <v>3</v>
      </c>
      <c r="N443" s="7">
        <f t="shared" si="25"/>
        <v>6.8000000000000005E-2</v>
      </c>
      <c r="O443" s="4">
        <f t="shared" si="26"/>
        <v>1</v>
      </c>
      <c r="P443" s="64">
        <f t="shared" si="27"/>
        <v>-2.6311111111111108E-2</v>
      </c>
    </row>
    <row r="444" spans="1:16" x14ac:dyDescent="0.2">
      <c r="A444" s="6">
        <f>'Rates Data'!A444</f>
        <v>42348</v>
      </c>
      <c r="B444" s="5">
        <f>'Rates Data'!B444</f>
        <v>-0.186</v>
      </c>
      <c r="C444" s="5">
        <f>'Rates Data'!C444</f>
        <v>-0.125</v>
      </c>
      <c r="D444" s="5">
        <f>'Rates Data'!D444</f>
        <v>-3.5999999999999997E-2</v>
      </c>
      <c r="E444" s="5">
        <f>'Rates Data'!E444</f>
        <v>6.4000000000000001E-2</v>
      </c>
      <c r="F444" s="5">
        <f>'Rates Data'!F444</f>
        <v>-5.1999999999999998E-2</v>
      </c>
      <c r="G444" s="5">
        <f>'Rates Data'!G444</f>
        <v>1.1599999999999999E-2</v>
      </c>
      <c r="H444" s="5">
        <f>'Rates Data'!H444</f>
        <v>0.25600000000000001</v>
      </c>
      <c r="I444" s="5">
        <f>DAYS360(A444,Summary!$G$10)/Summary!$G$6</f>
        <v>2.375</v>
      </c>
      <c r="J444" s="5">
        <f t="shared" si="28"/>
        <v>-5.1999999999999998E-2</v>
      </c>
      <c r="K444" s="5">
        <f t="shared" si="28"/>
        <v>1.1599999999999999E-2</v>
      </c>
      <c r="L444" s="4">
        <v>2</v>
      </c>
      <c r="M444" s="4">
        <v>3</v>
      </c>
      <c r="N444" s="7">
        <f t="shared" si="25"/>
        <v>6.359999999999999E-2</v>
      </c>
      <c r="O444" s="4">
        <f t="shared" si="26"/>
        <v>1</v>
      </c>
      <c r="P444" s="64">
        <f t="shared" si="27"/>
        <v>-2.8150000000000001E-2</v>
      </c>
    </row>
    <row r="445" spans="1:16" x14ac:dyDescent="0.2">
      <c r="A445" s="6">
        <f>'Rates Data'!A445</f>
        <v>42349</v>
      </c>
      <c r="B445" s="5">
        <f>'Rates Data'!B445</f>
        <v>-0.189</v>
      </c>
      <c r="C445" s="5">
        <f>'Rates Data'!C445</f>
        <v>-0.128</v>
      </c>
      <c r="D445" s="5">
        <f>'Rates Data'!D445</f>
        <v>-3.7999999999999999E-2</v>
      </c>
      <c r="E445" s="5">
        <f>'Rates Data'!E445</f>
        <v>6.3E-2</v>
      </c>
      <c r="F445" s="5">
        <f>'Rates Data'!F445</f>
        <v>-7.2999999999999995E-2</v>
      </c>
      <c r="G445" s="5">
        <f>'Rates Data'!G445</f>
        <v>-8.0000000000000002E-3</v>
      </c>
      <c r="H445" s="5">
        <f>'Rates Data'!H445</f>
        <v>0.22439999999999999</v>
      </c>
      <c r="I445" s="5">
        <f>DAYS360(A445,Summary!$G$10)/Summary!$G$6</f>
        <v>2.3722222222222222</v>
      </c>
      <c r="J445" s="5">
        <f t="shared" si="28"/>
        <v>-7.2999999999999995E-2</v>
      </c>
      <c r="K445" s="5">
        <f t="shared" si="28"/>
        <v>-8.0000000000000002E-3</v>
      </c>
      <c r="L445" s="4">
        <v>2</v>
      </c>
      <c r="M445" s="4">
        <v>3</v>
      </c>
      <c r="N445" s="7">
        <f t="shared" si="25"/>
        <v>6.5000000000000002E-2</v>
      </c>
      <c r="O445" s="4">
        <f t="shared" si="26"/>
        <v>1</v>
      </c>
      <c r="P445" s="64">
        <f t="shared" si="27"/>
        <v>-4.8805555555555546E-2</v>
      </c>
    </row>
    <row r="446" spans="1:16" x14ac:dyDescent="0.2">
      <c r="A446" s="6">
        <f>'Rates Data'!A446</f>
        <v>42352</v>
      </c>
      <c r="B446" s="5">
        <f>'Rates Data'!B446</f>
        <v>-0.191</v>
      </c>
      <c r="C446" s="5">
        <f>'Rates Data'!C446</f>
        <v>-0.129</v>
      </c>
      <c r="D446" s="5">
        <f>'Rates Data'!D446</f>
        <v>-3.9E-2</v>
      </c>
      <c r="E446" s="5">
        <f>'Rates Data'!E446</f>
        <v>0.06</v>
      </c>
      <c r="F446" s="5">
        <f>'Rates Data'!F446</f>
        <v>-4.7E-2</v>
      </c>
      <c r="G446" s="5">
        <f>'Rates Data'!G446</f>
        <v>6.4999999999999997E-3</v>
      </c>
      <c r="H446" s="5">
        <f>'Rates Data'!H446</f>
        <v>0.25800000000000001</v>
      </c>
      <c r="I446" s="5">
        <f>DAYS360(A446,Summary!$G$10)/Summary!$G$6</f>
        <v>2.3638888888888889</v>
      </c>
      <c r="J446" s="5">
        <f t="shared" si="28"/>
        <v>-4.7E-2</v>
      </c>
      <c r="K446" s="5">
        <f t="shared" si="28"/>
        <v>6.4999999999999997E-3</v>
      </c>
      <c r="L446" s="4">
        <v>2</v>
      </c>
      <c r="M446" s="4">
        <v>3</v>
      </c>
      <c r="N446" s="7">
        <f t="shared" si="25"/>
        <v>5.3499999999999999E-2</v>
      </c>
      <c r="O446" s="4">
        <f t="shared" si="26"/>
        <v>1</v>
      </c>
      <c r="P446" s="64">
        <f t="shared" si="27"/>
        <v>-2.7531944444444442E-2</v>
      </c>
    </row>
    <row r="447" spans="1:16" x14ac:dyDescent="0.2">
      <c r="A447" s="6">
        <f>'Rates Data'!A447</f>
        <v>42353</v>
      </c>
      <c r="B447" s="5">
        <f>'Rates Data'!B447</f>
        <v>-0.19400000000000001</v>
      </c>
      <c r="C447" s="5">
        <f>'Rates Data'!C447</f>
        <v>-0.13200000000000001</v>
      </c>
      <c r="D447" s="5">
        <f>'Rates Data'!D447</f>
        <v>-4.1000000000000002E-2</v>
      </c>
      <c r="E447" s="5">
        <f>'Rates Data'!E447</f>
        <v>0.06</v>
      </c>
      <c r="F447" s="5">
        <f>'Rates Data'!F447</f>
        <v>-2.9000000000000001E-2</v>
      </c>
      <c r="G447" s="5">
        <f>'Rates Data'!G447</f>
        <v>3.1699999999999999E-2</v>
      </c>
      <c r="H447" s="5">
        <f>'Rates Data'!H447</f>
        <v>0.2959</v>
      </c>
      <c r="I447" s="5">
        <f>DAYS360(A447,Summary!$G$10)/Summary!$G$6</f>
        <v>2.3611111111111112</v>
      </c>
      <c r="J447" s="5">
        <f t="shared" si="28"/>
        <v>-2.9000000000000001E-2</v>
      </c>
      <c r="K447" s="5">
        <f t="shared" si="28"/>
        <v>3.1699999999999999E-2</v>
      </c>
      <c r="L447" s="4">
        <v>2</v>
      </c>
      <c r="M447" s="4">
        <v>3</v>
      </c>
      <c r="N447" s="7">
        <f t="shared" si="25"/>
        <v>6.0700000000000004E-2</v>
      </c>
      <c r="O447" s="4">
        <f t="shared" si="26"/>
        <v>1</v>
      </c>
      <c r="P447" s="64">
        <f t="shared" si="27"/>
        <v>-7.0805555555555517E-3</v>
      </c>
    </row>
    <row r="448" spans="1:16" x14ac:dyDescent="0.2">
      <c r="A448" s="6">
        <f>'Rates Data'!A448</f>
        <v>42354</v>
      </c>
      <c r="B448" s="5">
        <f>'Rates Data'!B448</f>
        <v>-0.19600000000000001</v>
      </c>
      <c r="C448" s="5">
        <f>'Rates Data'!C448</f>
        <v>-0.13300000000000001</v>
      </c>
      <c r="D448" s="5">
        <f>'Rates Data'!D448</f>
        <v>-4.1000000000000002E-2</v>
      </c>
      <c r="E448" s="5">
        <f>'Rates Data'!E448</f>
        <v>5.8999999999999997E-2</v>
      </c>
      <c r="F448" s="5">
        <f>'Rates Data'!F448</f>
        <v>-4.1000000000000002E-2</v>
      </c>
      <c r="G448" s="5">
        <f>'Rates Data'!G448</f>
        <v>4.1599999999999998E-2</v>
      </c>
      <c r="H448" s="5">
        <f>'Rates Data'!H448</f>
        <v>0.32379999999999998</v>
      </c>
      <c r="I448" s="5">
        <f>DAYS360(A448,Summary!$G$10)/Summary!$G$6</f>
        <v>2.3583333333333334</v>
      </c>
      <c r="J448" s="5">
        <f t="shared" si="28"/>
        <v>-4.1000000000000002E-2</v>
      </c>
      <c r="K448" s="5">
        <f t="shared" si="28"/>
        <v>4.1599999999999998E-2</v>
      </c>
      <c r="L448" s="4">
        <v>2</v>
      </c>
      <c r="M448" s="4">
        <v>3</v>
      </c>
      <c r="N448" s="7">
        <f t="shared" si="25"/>
        <v>8.2600000000000007E-2</v>
      </c>
      <c r="O448" s="4">
        <f t="shared" si="26"/>
        <v>1</v>
      </c>
      <c r="P448" s="64">
        <f t="shared" si="27"/>
        <v>-1.1401666666666661E-2</v>
      </c>
    </row>
    <row r="449" spans="1:16" x14ac:dyDescent="0.2">
      <c r="A449" s="6">
        <f>'Rates Data'!A449</f>
        <v>42355</v>
      </c>
      <c r="B449" s="5">
        <f>'Rates Data'!B449</f>
        <v>-0.19800000000000001</v>
      </c>
      <c r="C449" s="5">
        <f>'Rates Data'!C449</f>
        <v>-0.13300000000000001</v>
      </c>
      <c r="D449" s="5">
        <f>'Rates Data'!D449</f>
        <v>-4.1000000000000002E-2</v>
      </c>
      <c r="E449" s="5">
        <f>'Rates Data'!E449</f>
        <v>5.8999999999999997E-2</v>
      </c>
      <c r="F449" s="5">
        <f>'Rates Data'!F449</f>
        <v>-0.05</v>
      </c>
      <c r="G449" s="5">
        <f>'Rates Data'!G449</f>
        <v>2.75E-2</v>
      </c>
      <c r="H449" s="5">
        <f>'Rates Data'!H449</f>
        <v>0.28499999999999998</v>
      </c>
      <c r="I449" s="5">
        <f>DAYS360(A449,Summary!$G$10)/Summary!$G$6</f>
        <v>2.3555555555555556</v>
      </c>
      <c r="J449" s="5">
        <f t="shared" si="28"/>
        <v>-0.05</v>
      </c>
      <c r="K449" s="5">
        <f t="shared" si="28"/>
        <v>2.75E-2</v>
      </c>
      <c r="L449" s="4">
        <v>2</v>
      </c>
      <c r="M449" s="4">
        <v>3</v>
      </c>
      <c r="N449" s="7">
        <f t="shared" si="25"/>
        <v>7.7499999999999999E-2</v>
      </c>
      <c r="O449" s="4">
        <f t="shared" si="26"/>
        <v>1</v>
      </c>
      <c r="P449" s="64">
        <f t="shared" si="27"/>
        <v>-2.244444444444444E-2</v>
      </c>
    </row>
    <row r="450" spans="1:16" x14ac:dyDescent="0.2">
      <c r="A450" s="6">
        <f>'Rates Data'!A450</f>
        <v>42356</v>
      </c>
      <c r="B450" s="5">
        <f>'Rates Data'!B450</f>
        <v>-0.19900000000000001</v>
      </c>
      <c r="C450" s="5">
        <f>'Rates Data'!C450</f>
        <v>-0.13100000000000001</v>
      </c>
      <c r="D450" s="5">
        <f>'Rates Data'!D450</f>
        <v>-4.1000000000000002E-2</v>
      </c>
      <c r="E450" s="5">
        <f>'Rates Data'!E450</f>
        <v>5.8000000000000003E-2</v>
      </c>
      <c r="F450" s="5">
        <f>'Rates Data'!F450</f>
        <v>-5.3999999999999999E-2</v>
      </c>
      <c r="G450" s="5">
        <f>'Rates Data'!G450</f>
        <v>1.6E-2</v>
      </c>
      <c r="H450" s="5">
        <f>'Rates Data'!H450</f>
        <v>0.26400000000000001</v>
      </c>
      <c r="I450" s="5">
        <f>DAYS360(A450,Summary!$G$10)/Summary!$G$6</f>
        <v>2.3527777777777779</v>
      </c>
      <c r="J450" s="5">
        <f t="shared" si="28"/>
        <v>-5.3999999999999999E-2</v>
      </c>
      <c r="K450" s="5">
        <f t="shared" si="28"/>
        <v>1.6E-2</v>
      </c>
      <c r="L450" s="4">
        <v>2</v>
      </c>
      <c r="M450" s="4">
        <v>3</v>
      </c>
      <c r="N450" s="7">
        <f t="shared" si="25"/>
        <v>7.0000000000000007E-2</v>
      </c>
      <c r="O450" s="4">
        <f t="shared" si="26"/>
        <v>1</v>
      </c>
      <c r="P450" s="64">
        <f t="shared" si="27"/>
        <v>-2.9305555555555547E-2</v>
      </c>
    </row>
    <row r="451" spans="1:16" x14ac:dyDescent="0.2">
      <c r="A451" s="6">
        <f>'Rates Data'!A451</f>
        <v>42359</v>
      </c>
      <c r="B451" s="5">
        <f>'Rates Data'!B451</f>
        <v>-0.2</v>
      </c>
      <c r="C451" s="5">
        <f>'Rates Data'!C451</f>
        <v>-0.13</v>
      </c>
      <c r="D451" s="5">
        <f>'Rates Data'!D451</f>
        <v>-4.1000000000000002E-2</v>
      </c>
      <c r="E451" s="5">
        <f>'Rates Data'!E451</f>
        <v>6.0999999999999999E-2</v>
      </c>
      <c r="F451" s="5">
        <f>'Rates Data'!F451</f>
        <v>-4.2999999999999997E-2</v>
      </c>
      <c r="G451" s="5">
        <f>'Rates Data'!G451</f>
        <v>2.9700000000000001E-2</v>
      </c>
      <c r="H451" s="5">
        <f>'Rates Data'!H451</f>
        <v>0.27779999999999999</v>
      </c>
      <c r="I451" s="5">
        <f>DAYS360(A451,Summary!$G$10)/Summary!$G$6</f>
        <v>2.3444444444444446</v>
      </c>
      <c r="J451" s="5">
        <f t="shared" si="28"/>
        <v>-4.2999999999999997E-2</v>
      </c>
      <c r="K451" s="5">
        <f t="shared" si="28"/>
        <v>2.9700000000000001E-2</v>
      </c>
      <c r="L451" s="4">
        <v>2</v>
      </c>
      <c r="M451" s="4">
        <v>3</v>
      </c>
      <c r="N451" s="7">
        <f t="shared" ref="N451:N514" si="29">K451-J451</f>
        <v>7.2700000000000001E-2</v>
      </c>
      <c r="O451" s="4">
        <f t="shared" ref="O451:O514" si="30">M451-L451</f>
        <v>1</v>
      </c>
      <c r="P451" s="64">
        <f t="shared" ref="P451:P514" si="31">J451+N451/O451*(I451-L451)</f>
        <v>-1.7958888888888878E-2</v>
      </c>
    </row>
    <row r="452" spans="1:16" x14ac:dyDescent="0.2">
      <c r="A452" s="6">
        <f>'Rates Data'!A452</f>
        <v>42360</v>
      </c>
      <c r="B452" s="5">
        <f>'Rates Data'!B452</f>
        <v>-0.20100000000000001</v>
      </c>
      <c r="C452" s="5">
        <f>'Rates Data'!C452</f>
        <v>-0.13100000000000001</v>
      </c>
      <c r="D452" s="5">
        <f>'Rates Data'!D452</f>
        <v>-4.1000000000000002E-2</v>
      </c>
      <c r="E452" s="5">
        <f>'Rates Data'!E452</f>
        <v>0.06</v>
      </c>
      <c r="F452" s="5">
        <f>'Rates Data'!F452</f>
        <v>-2.9000000000000001E-2</v>
      </c>
      <c r="G452" s="5">
        <f>'Rates Data'!G452</f>
        <v>5.45E-2</v>
      </c>
      <c r="H452" s="5">
        <f>'Rates Data'!H452</f>
        <v>0.31919999999999998</v>
      </c>
      <c r="I452" s="5">
        <f>DAYS360(A452,Summary!$G$10)/Summary!$G$6</f>
        <v>2.3416666666666668</v>
      </c>
      <c r="J452" s="5">
        <f t="shared" si="28"/>
        <v>-2.9000000000000001E-2</v>
      </c>
      <c r="K452" s="5">
        <f t="shared" si="28"/>
        <v>5.45E-2</v>
      </c>
      <c r="L452" s="4">
        <v>2</v>
      </c>
      <c r="M452" s="4">
        <v>3</v>
      </c>
      <c r="N452" s="7">
        <f t="shared" si="29"/>
        <v>8.3500000000000005E-2</v>
      </c>
      <c r="O452" s="4">
        <f t="shared" si="30"/>
        <v>1</v>
      </c>
      <c r="P452" s="64">
        <f t="shared" si="31"/>
        <v>-4.7083333333332311E-4</v>
      </c>
    </row>
    <row r="453" spans="1:16" x14ac:dyDescent="0.2">
      <c r="A453" s="6">
        <f>'Rates Data'!A453</f>
        <v>42361</v>
      </c>
      <c r="B453" s="5">
        <f>'Rates Data'!B453</f>
        <v>-0.20100000000000001</v>
      </c>
      <c r="C453" s="5">
        <f>'Rates Data'!C453</f>
        <v>-0.13100000000000001</v>
      </c>
      <c r="D453" s="5">
        <f>'Rates Data'!D453</f>
        <v>-4.1000000000000002E-2</v>
      </c>
      <c r="E453" s="5">
        <f>'Rates Data'!E453</f>
        <v>6.0999999999999999E-2</v>
      </c>
      <c r="F453" s="5">
        <f>'Rates Data'!F453</f>
        <v>-2.5999999999999999E-2</v>
      </c>
      <c r="G453" s="5">
        <f>'Rates Data'!G453</f>
        <v>6.3299999999999995E-2</v>
      </c>
      <c r="H453" s="5">
        <f>'Rates Data'!H453</f>
        <v>0.34300000000000003</v>
      </c>
      <c r="I453" s="5">
        <f>DAYS360(A453,Summary!$G$10)/Summary!$G$6</f>
        <v>2.338888888888889</v>
      </c>
      <c r="J453" s="5">
        <f t="shared" si="28"/>
        <v>-2.5999999999999999E-2</v>
      </c>
      <c r="K453" s="5">
        <f t="shared" si="28"/>
        <v>6.3299999999999995E-2</v>
      </c>
      <c r="L453" s="4">
        <v>2</v>
      </c>
      <c r="M453" s="4">
        <v>3</v>
      </c>
      <c r="N453" s="7">
        <f t="shared" si="29"/>
        <v>8.929999999999999E-2</v>
      </c>
      <c r="O453" s="4">
        <f t="shared" si="30"/>
        <v>1</v>
      </c>
      <c r="P453" s="64">
        <f t="shared" si="31"/>
        <v>4.2627777777777889E-3</v>
      </c>
    </row>
    <row r="454" spans="1:16" x14ac:dyDescent="0.2">
      <c r="A454" s="6">
        <f>'Rates Data'!A454</f>
        <v>42362</v>
      </c>
      <c r="B454" s="5">
        <f>'Rates Data'!B454</f>
        <v>-0.20100000000000001</v>
      </c>
      <c r="C454" s="5">
        <f>'Rates Data'!C454</f>
        <v>-0.13100000000000001</v>
      </c>
      <c r="D454" s="5">
        <f>'Rates Data'!D454</f>
        <v>-0.04</v>
      </c>
      <c r="E454" s="5">
        <f>'Rates Data'!E454</f>
        <v>0.06</v>
      </c>
      <c r="F454" s="5">
        <f>'Rates Data'!F454</f>
        <v>-2.5999999999999999E-2</v>
      </c>
      <c r="G454" s="5">
        <f>'Rates Data'!G454</f>
        <v>7.1199999999999999E-2</v>
      </c>
      <c r="H454" s="5">
        <f>'Rates Data'!H454</f>
        <v>0.33900000000000002</v>
      </c>
      <c r="I454" s="5">
        <f>DAYS360(A454,Summary!$G$10)/Summary!$G$6</f>
        <v>2.3361111111111112</v>
      </c>
      <c r="J454" s="5">
        <f t="shared" si="28"/>
        <v>-2.5999999999999999E-2</v>
      </c>
      <c r="K454" s="5">
        <f t="shared" si="28"/>
        <v>7.1199999999999999E-2</v>
      </c>
      <c r="L454" s="4">
        <v>2</v>
      </c>
      <c r="M454" s="4">
        <v>3</v>
      </c>
      <c r="N454" s="7">
        <f t="shared" si="29"/>
        <v>9.7199999999999995E-2</v>
      </c>
      <c r="O454" s="4">
        <f t="shared" si="30"/>
        <v>1</v>
      </c>
      <c r="P454" s="64">
        <f t="shared" si="31"/>
        <v>6.6700000000000127E-3</v>
      </c>
    </row>
    <row r="455" spans="1:16" x14ac:dyDescent="0.2">
      <c r="A455" s="6">
        <f>'Rates Data'!A455</f>
        <v>42363</v>
      </c>
      <c r="B455" s="5">
        <f>'Rates Data'!B455</f>
        <v>0</v>
      </c>
      <c r="C455" s="5">
        <f>'Rates Data'!C455</f>
        <v>0</v>
      </c>
      <c r="D455" s="5">
        <f>'Rates Data'!D455</f>
        <v>0</v>
      </c>
      <c r="E455" s="5">
        <f>'Rates Data'!E455</f>
        <v>0</v>
      </c>
      <c r="F455" s="5">
        <f>'Rates Data'!F455</f>
        <v>0</v>
      </c>
      <c r="G455" s="5">
        <f>'Rates Data'!G455</f>
        <v>6.6000000000000003E-2</v>
      </c>
      <c r="H455" s="5">
        <f>'Rates Data'!H455</f>
        <v>0.34449999999999997</v>
      </c>
      <c r="I455" s="5">
        <f>DAYS360(A455,Summary!$G$10)/Summary!$G$6</f>
        <v>2.3333333333333335</v>
      </c>
      <c r="J455" s="5">
        <f t="shared" si="28"/>
        <v>0</v>
      </c>
      <c r="K455" s="5">
        <f t="shared" si="28"/>
        <v>6.6000000000000003E-2</v>
      </c>
      <c r="L455" s="4">
        <v>2</v>
      </c>
      <c r="M455" s="4">
        <v>3</v>
      </c>
      <c r="N455" s="7">
        <f t="shared" si="29"/>
        <v>6.6000000000000003E-2</v>
      </c>
      <c r="O455" s="4">
        <f t="shared" si="30"/>
        <v>1</v>
      </c>
      <c r="P455" s="64">
        <f t="shared" si="31"/>
        <v>2.2000000000000009E-2</v>
      </c>
    </row>
    <row r="456" spans="1:16" x14ac:dyDescent="0.2">
      <c r="A456" s="6">
        <f>'Rates Data'!A456</f>
        <v>42366</v>
      </c>
      <c r="B456" s="5">
        <f>'Rates Data'!B456</f>
        <v>-0.19900000000000001</v>
      </c>
      <c r="C456" s="5">
        <f>'Rates Data'!C456</f>
        <v>-0.13100000000000001</v>
      </c>
      <c r="D456" s="5">
        <f>'Rates Data'!D456</f>
        <v>-0.04</v>
      </c>
      <c r="E456" s="5">
        <f>'Rates Data'!E456</f>
        <v>0.06</v>
      </c>
      <c r="F456" s="5">
        <f>'Rates Data'!F456</f>
        <v>-2.3E-2</v>
      </c>
      <c r="G456" s="5">
        <f>'Rates Data'!G456</f>
        <v>6.08E-2</v>
      </c>
      <c r="H456" s="5">
        <f>'Rates Data'!H456</f>
        <v>0.3155</v>
      </c>
      <c r="I456" s="5">
        <f>DAYS360(A456,Summary!$G$10)/Summary!$G$6</f>
        <v>2.3250000000000002</v>
      </c>
      <c r="J456" s="5">
        <f t="shared" si="28"/>
        <v>-2.3E-2</v>
      </c>
      <c r="K456" s="5">
        <f t="shared" si="28"/>
        <v>6.08E-2</v>
      </c>
      <c r="L456" s="4">
        <v>2</v>
      </c>
      <c r="M456" s="4">
        <v>3</v>
      </c>
      <c r="N456" s="7">
        <f t="shared" si="29"/>
        <v>8.3799999999999999E-2</v>
      </c>
      <c r="O456" s="4">
        <f t="shared" si="30"/>
        <v>1</v>
      </c>
      <c r="P456" s="64">
        <f t="shared" si="31"/>
        <v>4.2350000000000165E-3</v>
      </c>
    </row>
    <row r="457" spans="1:16" x14ac:dyDescent="0.2">
      <c r="A457" s="6">
        <f>'Rates Data'!A457</f>
        <v>42367</v>
      </c>
      <c r="B457" s="5">
        <f>'Rates Data'!B457</f>
        <v>-0.20200000000000001</v>
      </c>
      <c r="C457" s="5">
        <f>'Rates Data'!C457</f>
        <v>-0.13200000000000001</v>
      </c>
      <c r="D457" s="5">
        <f>'Rates Data'!D457</f>
        <v>-4.2000000000000003E-2</v>
      </c>
      <c r="E457" s="5">
        <f>'Rates Data'!E457</f>
        <v>5.8000000000000003E-2</v>
      </c>
      <c r="F457" s="5">
        <f>'Rates Data'!F457</f>
        <v>-2.8000000000000001E-2</v>
      </c>
      <c r="G457" s="5">
        <f>'Rates Data'!G457</f>
        <v>6.3200000000000006E-2</v>
      </c>
      <c r="H457" s="5">
        <f>'Rates Data'!H457</f>
        <v>0.34200000000000003</v>
      </c>
      <c r="I457" s="5">
        <f>DAYS360(A457,Summary!$G$10)/Summary!$G$6</f>
        <v>2.3222222222222224</v>
      </c>
      <c r="J457" s="5">
        <f t="shared" si="28"/>
        <v>-2.8000000000000001E-2</v>
      </c>
      <c r="K457" s="5">
        <f t="shared" si="28"/>
        <v>6.3200000000000006E-2</v>
      </c>
      <c r="L457" s="4">
        <v>2</v>
      </c>
      <c r="M457" s="4">
        <v>3</v>
      </c>
      <c r="N457" s="7">
        <f t="shared" si="29"/>
        <v>9.1200000000000003E-2</v>
      </c>
      <c r="O457" s="4">
        <f t="shared" si="30"/>
        <v>1</v>
      </c>
      <c r="P457" s="64">
        <f t="shared" si="31"/>
        <v>1.3866666666666853E-3</v>
      </c>
    </row>
    <row r="458" spans="1:16" x14ac:dyDescent="0.2">
      <c r="A458" s="6">
        <f>'Rates Data'!A458</f>
        <v>42368</v>
      </c>
      <c r="B458" s="5">
        <f>'Rates Data'!B458</f>
        <v>-0.20599999999999999</v>
      </c>
      <c r="C458" s="5">
        <f>'Rates Data'!C458</f>
        <v>-0.13200000000000001</v>
      </c>
      <c r="D458" s="5">
        <f>'Rates Data'!D458</f>
        <v>-4.1000000000000002E-2</v>
      </c>
      <c r="E458" s="5">
        <f>'Rates Data'!E458</f>
        <v>5.8999999999999997E-2</v>
      </c>
      <c r="F458" s="5">
        <f>'Rates Data'!F458</f>
        <v>-3.6999999999999998E-2</v>
      </c>
      <c r="G458" s="5">
        <f>'Rates Data'!G458</f>
        <v>5.8500000000000003E-2</v>
      </c>
      <c r="H458" s="5">
        <f>'Rates Data'!H458</f>
        <v>0.33100000000000002</v>
      </c>
      <c r="I458" s="5">
        <f>DAYS360(A458,Summary!$G$10)/Summary!$G$6</f>
        <v>2.3194444444444446</v>
      </c>
      <c r="J458" s="5">
        <f t="shared" si="28"/>
        <v>-3.6999999999999998E-2</v>
      </c>
      <c r="K458" s="5">
        <f t="shared" si="28"/>
        <v>5.8500000000000003E-2</v>
      </c>
      <c r="L458" s="4">
        <v>2</v>
      </c>
      <c r="M458" s="4">
        <v>3</v>
      </c>
      <c r="N458" s="7">
        <f t="shared" si="29"/>
        <v>9.5500000000000002E-2</v>
      </c>
      <c r="O458" s="4">
        <f t="shared" si="30"/>
        <v>1</v>
      </c>
      <c r="P458" s="64">
        <f t="shared" si="31"/>
        <v>-6.4930555555555332E-3</v>
      </c>
    </row>
    <row r="459" spans="1:16" x14ac:dyDescent="0.2">
      <c r="A459" s="6">
        <f>'Rates Data'!A459</f>
        <v>42369</v>
      </c>
      <c r="B459" s="5">
        <f>'Rates Data'!B459</f>
        <v>-0.20499999999999999</v>
      </c>
      <c r="C459" s="5">
        <f>'Rates Data'!C459</f>
        <v>-0.13100000000000001</v>
      </c>
      <c r="D459" s="5">
        <f>'Rates Data'!D459</f>
        <v>-0.04</v>
      </c>
      <c r="E459" s="5">
        <f>'Rates Data'!E459</f>
        <v>0.06</v>
      </c>
      <c r="F459" s="5">
        <f>'Rates Data'!F459</f>
        <v>-3.5000000000000003E-2</v>
      </c>
      <c r="G459" s="5">
        <f>'Rates Data'!G459</f>
        <v>6.25E-2</v>
      </c>
      <c r="H459" s="5">
        <f>'Rates Data'!H459</f>
        <v>0.33179999999999998</v>
      </c>
      <c r="I459" s="5">
        <f>DAYS360(A459,Summary!$G$10)/Summary!$G$6</f>
        <v>2.3194444444444446</v>
      </c>
      <c r="J459" s="5">
        <f t="shared" si="28"/>
        <v>-3.5000000000000003E-2</v>
      </c>
      <c r="K459" s="5">
        <f t="shared" si="28"/>
        <v>6.25E-2</v>
      </c>
      <c r="L459" s="4">
        <v>2</v>
      </c>
      <c r="M459" s="4">
        <v>3</v>
      </c>
      <c r="N459" s="7">
        <f t="shared" si="29"/>
        <v>9.7500000000000003E-2</v>
      </c>
      <c r="O459" s="4">
        <f t="shared" si="30"/>
        <v>1</v>
      </c>
      <c r="P459" s="64">
        <f t="shared" si="31"/>
        <v>-3.8541666666666481E-3</v>
      </c>
    </row>
    <row r="460" spans="1:16" x14ac:dyDescent="0.2">
      <c r="A460" s="6">
        <f>'Rates Data'!A460</f>
        <v>42370</v>
      </c>
      <c r="B460" s="5">
        <f>'Rates Data'!B460</f>
        <v>0</v>
      </c>
      <c r="C460" s="5">
        <f>'Rates Data'!C460</f>
        <v>0</v>
      </c>
      <c r="D460" s="5">
        <f>'Rates Data'!D460</f>
        <v>0</v>
      </c>
      <c r="E460" s="5">
        <f>'Rates Data'!E460</f>
        <v>0</v>
      </c>
      <c r="F460" s="5">
        <f>'Rates Data'!F460</f>
        <v>0</v>
      </c>
      <c r="G460" s="5">
        <f>'Rates Data'!G460</f>
        <v>6.3500000000000001E-2</v>
      </c>
      <c r="H460" s="5">
        <f>'Rates Data'!H460</f>
        <v>0.33100000000000002</v>
      </c>
      <c r="I460" s="5">
        <f>DAYS360(A460,Summary!$G$10)/Summary!$G$6</f>
        <v>2.3166666666666669</v>
      </c>
      <c r="J460" s="5">
        <f t="shared" si="28"/>
        <v>0</v>
      </c>
      <c r="K460" s="5">
        <f t="shared" si="28"/>
        <v>6.3500000000000001E-2</v>
      </c>
      <c r="L460" s="4">
        <v>2</v>
      </c>
      <c r="M460" s="4">
        <v>3</v>
      </c>
      <c r="N460" s="7">
        <f t="shared" si="29"/>
        <v>6.3500000000000001E-2</v>
      </c>
      <c r="O460" s="4">
        <f t="shared" si="30"/>
        <v>1</v>
      </c>
      <c r="P460" s="64">
        <f t="shared" si="31"/>
        <v>2.0108333333333346E-2</v>
      </c>
    </row>
    <row r="461" spans="1:16" x14ac:dyDescent="0.2">
      <c r="A461" s="6">
        <f>'Rates Data'!A461</f>
        <v>42373</v>
      </c>
      <c r="B461" s="5">
        <f>'Rates Data'!B461</f>
        <v>-0.21</v>
      </c>
      <c r="C461" s="5">
        <f>'Rates Data'!C461</f>
        <v>-0.13200000000000001</v>
      </c>
      <c r="D461" s="5">
        <f>'Rates Data'!D461</f>
        <v>-4.1000000000000002E-2</v>
      </c>
      <c r="E461" s="5">
        <f>'Rates Data'!E461</f>
        <v>5.8000000000000003E-2</v>
      </c>
      <c r="F461" s="5">
        <f>'Rates Data'!F461</f>
        <v>-4.2000000000000003E-2</v>
      </c>
      <c r="G461" s="5">
        <f>'Rates Data'!G461</f>
        <v>4.0399999999999998E-2</v>
      </c>
      <c r="H461" s="5">
        <f>'Rates Data'!H461</f>
        <v>0.309</v>
      </c>
      <c r="I461" s="5">
        <f>DAYS360(A461,Summary!$G$10)/Summary!$G$6</f>
        <v>2.3083333333333331</v>
      </c>
      <c r="J461" s="5">
        <f t="shared" si="28"/>
        <v>-4.2000000000000003E-2</v>
      </c>
      <c r="K461" s="5">
        <f t="shared" si="28"/>
        <v>4.0399999999999998E-2</v>
      </c>
      <c r="L461" s="4">
        <v>2</v>
      </c>
      <c r="M461" s="4">
        <v>3</v>
      </c>
      <c r="N461" s="7">
        <f t="shared" si="29"/>
        <v>8.2400000000000001E-2</v>
      </c>
      <c r="O461" s="4">
        <f t="shared" si="30"/>
        <v>1</v>
      </c>
      <c r="P461" s="64">
        <f t="shared" si="31"/>
        <v>-1.6593333333333352E-2</v>
      </c>
    </row>
    <row r="462" spans="1:16" x14ac:dyDescent="0.2">
      <c r="A462" s="6">
        <f>'Rates Data'!A462</f>
        <v>42374</v>
      </c>
      <c r="B462" s="5">
        <f>'Rates Data'!B462</f>
        <v>-0.21099999999999999</v>
      </c>
      <c r="C462" s="5">
        <f>'Rates Data'!C462</f>
        <v>-0.13300000000000001</v>
      </c>
      <c r="D462" s="5">
        <f>'Rates Data'!D462</f>
        <v>-4.1000000000000002E-2</v>
      </c>
      <c r="E462" s="5">
        <f>'Rates Data'!E462</f>
        <v>5.8999999999999997E-2</v>
      </c>
      <c r="F462" s="5">
        <f>'Rates Data'!F462</f>
        <v>-7.0999999999999994E-2</v>
      </c>
      <c r="G462" s="5">
        <f>'Rates Data'!G462</f>
        <v>1.4E-2</v>
      </c>
      <c r="H462" s="5">
        <f>'Rates Data'!H462</f>
        <v>0.26910000000000001</v>
      </c>
      <c r="I462" s="5">
        <f>DAYS360(A462,Summary!$G$10)/Summary!$G$6</f>
        <v>2.3055555555555554</v>
      </c>
      <c r="J462" s="5">
        <f t="shared" si="28"/>
        <v>-7.0999999999999994E-2</v>
      </c>
      <c r="K462" s="5">
        <f t="shared" si="28"/>
        <v>1.4E-2</v>
      </c>
      <c r="L462" s="4">
        <v>2</v>
      </c>
      <c r="M462" s="4">
        <v>3</v>
      </c>
      <c r="N462" s="7">
        <f t="shared" si="29"/>
        <v>8.4999999999999992E-2</v>
      </c>
      <c r="O462" s="4">
        <f t="shared" si="30"/>
        <v>1</v>
      </c>
      <c r="P462" s="64">
        <f t="shared" si="31"/>
        <v>-4.5027777777777792E-2</v>
      </c>
    </row>
    <row r="463" spans="1:16" x14ac:dyDescent="0.2">
      <c r="A463" s="6">
        <f>'Rates Data'!A463</f>
        <v>42375</v>
      </c>
      <c r="B463" s="5">
        <f>'Rates Data'!B463</f>
        <v>-0.214</v>
      </c>
      <c r="C463" s="5">
        <f>'Rates Data'!C463</f>
        <v>-0.13600000000000001</v>
      </c>
      <c r="D463" s="5">
        <f>'Rates Data'!D463</f>
        <v>-4.3999999999999997E-2</v>
      </c>
      <c r="E463" s="5">
        <f>'Rates Data'!E463</f>
        <v>5.6000000000000001E-2</v>
      </c>
      <c r="F463" s="5">
        <f>'Rates Data'!F463</f>
        <v>-7.9000000000000001E-2</v>
      </c>
      <c r="G463" s="5">
        <f>'Rates Data'!G463</f>
        <v>-5.0000000000000001E-3</v>
      </c>
      <c r="H463" s="5">
        <f>'Rates Data'!H463</f>
        <v>0.23949999999999999</v>
      </c>
      <c r="I463" s="5">
        <f>DAYS360(A463,Summary!$G$10)/Summary!$G$6</f>
        <v>2.3027777777777776</v>
      </c>
      <c r="J463" s="5">
        <f t="shared" si="28"/>
        <v>-7.9000000000000001E-2</v>
      </c>
      <c r="K463" s="5">
        <f t="shared" si="28"/>
        <v>-5.0000000000000001E-3</v>
      </c>
      <c r="L463" s="4">
        <v>2</v>
      </c>
      <c r="M463" s="4">
        <v>3</v>
      </c>
      <c r="N463" s="7">
        <f t="shared" si="29"/>
        <v>7.3999999999999996E-2</v>
      </c>
      <c r="O463" s="4">
        <f t="shared" si="30"/>
        <v>1</v>
      </c>
      <c r="P463" s="64">
        <f t="shared" si="31"/>
        <v>-5.6594444444444461E-2</v>
      </c>
    </row>
    <row r="464" spans="1:16" x14ac:dyDescent="0.2">
      <c r="A464" s="6">
        <f>'Rates Data'!A464</f>
        <v>42376</v>
      </c>
      <c r="B464" s="5">
        <f>'Rates Data'!B464</f>
        <v>-0.218</v>
      </c>
      <c r="C464" s="5">
        <f>'Rates Data'!C464</f>
        <v>-0.14199999999999999</v>
      </c>
      <c r="D464" s="5">
        <f>'Rates Data'!D464</f>
        <v>-0.05</v>
      </c>
      <c r="E464" s="5">
        <f>'Rates Data'!E464</f>
        <v>5.0999999999999997E-2</v>
      </c>
      <c r="F464" s="5">
        <f>'Rates Data'!F464</f>
        <v>-7.5999999999999998E-2</v>
      </c>
      <c r="G464" s="5">
        <f>'Rates Data'!G464</f>
        <v>5.4999999999999997E-3</v>
      </c>
      <c r="H464" s="5">
        <f>'Rates Data'!H464</f>
        <v>0.246</v>
      </c>
      <c r="I464" s="5">
        <f>DAYS360(A464,Summary!$G$10)/Summary!$G$6</f>
        <v>2.2999999999999998</v>
      </c>
      <c r="J464" s="5">
        <f t="shared" si="28"/>
        <v>-7.5999999999999998E-2</v>
      </c>
      <c r="K464" s="5">
        <f t="shared" si="28"/>
        <v>5.4999999999999997E-3</v>
      </c>
      <c r="L464" s="4">
        <v>2</v>
      </c>
      <c r="M464" s="4">
        <v>3</v>
      </c>
      <c r="N464" s="7">
        <f t="shared" si="29"/>
        <v>8.1500000000000003E-2</v>
      </c>
      <c r="O464" s="4">
        <f t="shared" si="30"/>
        <v>1</v>
      </c>
      <c r="P464" s="64">
        <f t="shared" si="31"/>
        <v>-5.1550000000000012E-2</v>
      </c>
    </row>
    <row r="465" spans="1:16" x14ac:dyDescent="0.2">
      <c r="A465" s="6">
        <f>'Rates Data'!A465</f>
        <v>42377</v>
      </c>
      <c r="B465" s="5">
        <f>'Rates Data'!B465</f>
        <v>-0.218</v>
      </c>
      <c r="C465" s="5">
        <f>'Rates Data'!C465</f>
        <v>-0.14299999999999999</v>
      </c>
      <c r="D465" s="5">
        <f>'Rates Data'!D465</f>
        <v>-5.0999999999999997E-2</v>
      </c>
      <c r="E465" s="5">
        <f>'Rates Data'!E465</f>
        <v>5.0999999999999997E-2</v>
      </c>
      <c r="F465" s="5">
        <f>'Rates Data'!F465</f>
        <v>-7.5999999999999998E-2</v>
      </c>
      <c r="G465" s="5">
        <f>'Rates Data'!G465</f>
        <v>-5.4999999999999997E-3</v>
      </c>
      <c r="H465" s="5">
        <f>'Rates Data'!H465</f>
        <v>0.2432</v>
      </c>
      <c r="I465" s="5">
        <f>DAYS360(A465,Summary!$G$10)/Summary!$G$6</f>
        <v>2.2972222222222221</v>
      </c>
      <c r="J465" s="5">
        <f t="shared" si="28"/>
        <v>-7.5999999999999998E-2</v>
      </c>
      <c r="K465" s="5">
        <f t="shared" si="28"/>
        <v>-5.4999999999999997E-3</v>
      </c>
      <c r="L465" s="4">
        <v>2</v>
      </c>
      <c r="M465" s="4">
        <v>3</v>
      </c>
      <c r="N465" s="7">
        <f t="shared" si="29"/>
        <v>7.0499999999999993E-2</v>
      </c>
      <c r="O465" s="4">
        <f t="shared" si="30"/>
        <v>1</v>
      </c>
      <c r="P465" s="64">
        <f t="shared" si="31"/>
        <v>-5.5045833333333349E-2</v>
      </c>
    </row>
    <row r="466" spans="1:16" x14ac:dyDescent="0.2">
      <c r="A466" s="6">
        <f>'Rates Data'!A466</f>
        <v>42380</v>
      </c>
      <c r="B466" s="5">
        <f>'Rates Data'!B466</f>
        <v>-0.219</v>
      </c>
      <c r="C466" s="5">
        <f>'Rates Data'!C466</f>
        <v>-0.14299999999999999</v>
      </c>
      <c r="D466" s="5">
        <f>'Rates Data'!D466</f>
        <v>-5.1999999999999998E-2</v>
      </c>
      <c r="E466" s="5">
        <f>'Rates Data'!E466</f>
        <v>0.05</v>
      </c>
      <c r="F466" s="5">
        <f>'Rates Data'!F466</f>
        <v>-7.0000000000000007E-2</v>
      </c>
      <c r="G466" s="5">
        <f>'Rates Data'!G466</f>
        <v>-3.0000000000000001E-3</v>
      </c>
      <c r="H466" s="5">
        <f>'Rates Data'!H466</f>
        <v>0.254</v>
      </c>
      <c r="I466" s="5">
        <f>DAYS360(A466,Summary!$G$10)/Summary!$G$6</f>
        <v>2.2888888888888888</v>
      </c>
      <c r="J466" s="5">
        <f t="shared" si="28"/>
        <v>-7.0000000000000007E-2</v>
      </c>
      <c r="K466" s="5">
        <f t="shared" si="28"/>
        <v>-3.0000000000000001E-3</v>
      </c>
      <c r="L466" s="4">
        <v>2</v>
      </c>
      <c r="M466" s="4">
        <v>3</v>
      </c>
      <c r="N466" s="7">
        <f t="shared" si="29"/>
        <v>6.7000000000000004E-2</v>
      </c>
      <c r="O466" s="4">
        <f t="shared" si="30"/>
        <v>1</v>
      </c>
      <c r="P466" s="64">
        <f t="shared" si="31"/>
        <v>-5.0644444444444464E-2</v>
      </c>
    </row>
    <row r="467" spans="1:16" x14ac:dyDescent="0.2">
      <c r="A467" s="6">
        <f>'Rates Data'!A467</f>
        <v>42381</v>
      </c>
      <c r="B467" s="5">
        <f>'Rates Data'!B467</f>
        <v>-0.22</v>
      </c>
      <c r="C467" s="5">
        <f>'Rates Data'!C467</f>
        <v>-0.14399999999999999</v>
      </c>
      <c r="D467" s="5">
        <f>'Rates Data'!D467</f>
        <v>-5.2999999999999999E-2</v>
      </c>
      <c r="E467" s="5">
        <f>'Rates Data'!E467</f>
        <v>4.8000000000000001E-2</v>
      </c>
      <c r="F467" s="5">
        <f>'Rates Data'!F467</f>
        <v>-8.3000000000000004E-2</v>
      </c>
      <c r="G467" s="5">
        <f>'Rates Data'!G467</f>
        <v>-8.5000000000000006E-3</v>
      </c>
      <c r="H467" s="5">
        <f>'Rates Data'!H467</f>
        <v>0.24299999999999999</v>
      </c>
      <c r="I467" s="5">
        <f>DAYS360(A467,Summary!$G$10)/Summary!$G$6</f>
        <v>2.286111111111111</v>
      </c>
      <c r="J467" s="5">
        <f t="shared" si="28"/>
        <v>-8.3000000000000004E-2</v>
      </c>
      <c r="K467" s="5">
        <f t="shared" si="28"/>
        <v>-8.5000000000000006E-3</v>
      </c>
      <c r="L467" s="4">
        <v>2</v>
      </c>
      <c r="M467" s="4">
        <v>3</v>
      </c>
      <c r="N467" s="7">
        <f t="shared" si="29"/>
        <v>7.4500000000000011E-2</v>
      </c>
      <c r="O467" s="4">
        <f t="shared" si="30"/>
        <v>1</v>
      </c>
      <c r="P467" s="64">
        <f t="shared" si="31"/>
        <v>-6.1684722222222238E-2</v>
      </c>
    </row>
    <row r="468" spans="1:16" x14ac:dyDescent="0.2">
      <c r="A468" s="6">
        <f>'Rates Data'!A468</f>
        <v>42382</v>
      </c>
      <c r="B468" s="5">
        <f>'Rates Data'!B468</f>
        <v>-0.22</v>
      </c>
      <c r="C468" s="5">
        <f>'Rates Data'!C468</f>
        <v>-0.14399999999999999</v>
      </c>
      <c r="D468" s="5">
        <f>'Rates Data'!D468</f>
        <v>-5.3999999999999999E-2</v>
      </c>
      <c r="E468" s="5">
        <f>'Rates Data'!E468</f>
        <v>4.9000000000000002E-2</v>
      </c>
      <c r="F468" s="5">
        <f>'Rates Data'!F468</f>
        <v>-8.3500000000000005E-2</v>
      </c>
      <c r="G468" s="5">
        <f>'Rates Data'!G468</f>
        <v>-1.0999999999999999E-2</v>
      </c>
      <c r="H468" s="5">
        <f>'Rates Data'!H468</f>
        <v>0.22450000000000001</v>
      </c>
      <c r="I468" s="5">
        <f>DAYS360(A468,Summary!$G$10)/Summary!$G$6</f>
        <v>2.2833333333333332</v>
      </c>
      <c r="J468" s="5">
        <f t="shared" si="28"/>
        <v>-8.3500000000000005E-2</v>
      </c>
      <c r="K468" s="5">
        <f t="shared" si="28"/>
        <v>-1.0999999999999999E-2</v>
      </c>
      <c r="L468" s="4">
        <v>2</v>
      </c>
      <c r="M468" s="4">
        <v>3</v>
      </c>
      <c r="N468" s="7">
        <f t="shared" si="29"/>
        <v>7.2500000000000009E-2</v>
      </c>
      <c r="O468" s="4">
        <f t="shared" si="30"/>
        <v>1</v>
      </c>
      <c r="P468" s="64">
        <f t="shared" si="31"/>
        <v>-6.2958333333333338E-2</v>
      </c>
    </row>
    <row r="469" spans="1:16" x14ac:dyDescent="0.2">
      <c r="A469" s="6">
        <f>'Rates Data'!A469</f>
        <v>42383</v>
      </c>
      <c r="B469" s="5">
        <f>'Rates Data'!B469</f>
        <v>-0.221</v>
      </c>
      <c r="C469" s="5">
        <f>'Rates Data'!C469</f>
        <v>-0.14299999999999999</v>
      </c>
      <c r="D469" s="5">
        <f>'Rates Data'!D469</f>
        <v>-5.2999999999999999E-2</v>
      </c>
      <c r="E469" s="5">
        <f>'Rates Data'!E469</f>
        <v>4.8000000000000001E-2</v>
      </c>
      <c r="F469" s="5">
        <f>'Rates Data'!F469</f>
        <v>-7.9000000000000001E-2</v>
      </c>
      <c r="G469" s="5">
        <f>'Rates Data'!G469</f>
        <v>-1.4E-2</v>
      </c>
      <c r="H469" s="5">
        <f>'Rates Data'!H469</f>
        <v>0.23530000000000001</v>
      </c>
      <c r="I469" s="5">
        <f>DAYS360(A469,Summary!$G$10)/Summary!$G$6</f>
        <v>2.2805555555555554</v>
      </c>
      <c r="J469" s="5">
        <f t="shared" si="28"/>
        <v>-7.9000000000000001E-2</v>
      </c>
      <c r="K469" s="5">
        <f t="shared" si="28"/>
        <v>-1.4E-2</v>
      </c>
      <c r="L469" s="4">
        <v>2</v>
      </c>
      <c r="M469" s="4">
        <v>3</v>
      </c>
      <c r="N469" s="7">
        <f t="shared" si="29"/>
        <v>6.5000000000000002E-2</v>
      </c>
      <c r="O469" s="4">
        <f t="shared" si="30"/>
        <v>1</v>
      </c>
      <c r="P469" s="64">
        <f t="shared" si="31"/>
        <v>-6.0763888888888895E-2</v>
      </c>
    </row>
    <row r="470" spans="1:16" x14ac:dyDescent="0.2">
      <c r="A470" s="6">
        <f>'Rates Data'!A470</f>
        <v>42384</v>
      </c>
      <c r="B470" s="5">
        <f>'Rates Data'!B470</f>
        <v>-0.221</v>
      </c>
      <c r="C470" s="5">
        <f>'Rates Data'!C470</f>
        <v>-0.14199999999999999</v>
      </c>
      <c r="D470" s="5">
        <f>'Rates Data'!D470</f>
        <v>-5.3999999999999999E-2</v>
      </c>
      <c r="E470" s="5">
        <f>'Rates Data'!E470</f>
        <v>4.9000000000000002E-2</v>
      </c>
      <c r="F470" s="5">
        <f>'Rates Data'!F470</f>
        <v>-8.5999999999999993E-2</v>
      </c>
      <c r="G470" s="5">
        <f>'Rates Data'!G470</f>
        <v>-2.3E-2</v>
      </c>
      <c r="H470" s="5">
        <f>'Rates Data'!H470</f>
        <v>0.22470000000000001</v>
      </c>
      <c r="I470" s="5">
        <f>DAYS360(A470,Summary!$G$10)/Summary!$G$6</f>
        <v>2.2777777777777777</v>
      </c>
      <c r="J470" s="5">
        <f t="shared" si="28"/>
        <v>-8.5999999999999993E-2</v>
      </c>
      <c r="K470" s="5">
        <f t="shared" si="28"/>
        <v>-2.3E-2</v>
      </c>
      <c r="L470" s="4">
        <v>2</v>
      </c>
      <c r="M470" s="4">
        <v>3</v>
      </c>
      <c r="N470" s="7">
        <f t="shared" si="29"/>
        <v>6.3E-2</v>
      </c>
      <c r="O470" s="4">
        <f t="shared" si="30"/>
        <v>1</v>
      </c>
      <c r="P470" s="64">
        <f t="shared" si="31"/>
        <v>-6.8500000000000005E-2</v>
      </c>
    </row>
    <row r="471" spans="1:16" x14ac:dyDescent="0.2">
      <c r="A471" s="6">
        <f>'Rates Data'!A471</f>
        <v>42387</v>
      </c>
      <c r="B471" s="5">
        <f>'Rates Data'!B471</f>
        <v>-0.222</v>
      </c>
      <c r="C471" s="5">
        <f>'Rates Data'!C471</f>
        <v>-0.14199999999999999</v>
      </c>
      <c r="D471" s="5">
        <f>'Rates Data'!D471</f>
        <v>-5.3999999999999999E-2</v>
      </c>
      <c r="E471" s="5">
        <f>'Rates Data'!E471</f>
        <v>4.9000000000000002E-2</v>
      </c>
      <c r="F471" s="5">
        <f>'Rates Data'!F471</f>
        <v>-8.1000000000000003E-2</v>
      </c>
      <c r="G471" s="5">
        <f>'Rates Data'!G471</f>
        <v>-1.8800000000000001E-2</v>
      </c>
      <c r="H471" s="5">
        <f>'Rates Data'!H471</f>
        <v>0.215</v>
      </c>
      <c r="I471" s="5">
        <f>DAYS360(A471,Summary!$G$10)/Summary!$G$6</f>
        <v>2.2694444444444444</v>
      </c>
      <c r="J471" s="5">
        <f t="shared" si="28"/>
        <v>-8.1000000000000003E-2</v>
      </c>
      <c r="K471" s="5">
        <f t="shared" si="28"/>
        <v>-1.8800000000000001E-2</v>
      </c>
      <c r="L471" s="4">
        <v>2</v>
      </c>
      <c r="M471" s="4">
        <v>3</v>
      </c>
      <c r="N471" s="7">
        <f t="shared" si="29"/>
        <v>6.2200000000000005E-2</v>
      </c>
      <c r="O471" s="4">
        <f t="shared" si="30"/>
        <v>1</v>
      </c>
      <c r="P471" s="64">
        <f t="shared" si="31"/>
        <v>-6.4240555555555565E-2</v>
      </c>
    </row>
    <row r="472" spans="1:16" x14ac:dyDescent="0.2">
      <c r="A472" s="6">
        <f>'Rates Data'!A472</f>
        <v>42388</v>
      </c>
      <c r="B472" s="5">
        <f>'Rates Data'!B472</f>
        <v>-0.222</v>
      </c>
      <c r="C472" s="5">
        <f>'Rates Data'!C472</f>
        <v>-0.14299999999999999</v>
      </c>
      <c r="D472" s="5">
        <f>'Rates Data'!D472</f>
        <v>-5.6000000000000001E-2</v>
      </c>
      <c r="E472" s="5">
        <f>'Rates Data'!E472</f>
        <v>4.8000000000000001E-2</v>
      </c>
      <c r="F472" s="5">
        <f>'Rates Data'!F472</f>
        <v>-8.7999999999999995E-2</v>
      </c>
      <c r="G472" s="5">
        <f>'Rates Data'!G472</f>
        <v>-2.5999999999999999E-2</v>
      </c>
      <c r="H472" s="5">
        <f>'Rates Data'!H472</f>
        <v>0.2077</v>
      </c>
      <c r="I472" s="5">
        <f>DAYS360(A472,Summary!$G$10)/Summary!$G$6</f>
        <v>2.2666666666666666</v>
      </c>
      <c r="J472" s="5">
        <f t="shared" si="28"/>
        <v>-8.7999999999999995E-2</v>
      </c>
      <c r="K472" s="5">
        <f t="shared" si="28"/>
        <v>-2.5999999999999999E-2</v>
      </c>
      <c r="L472" s="4">
        <v>2</v>
      </c>
      <c r="M472" s="4">
        <v>3</v>
      </c>
      <c r="N472" s="7">
        <f t="shared" si="29"/>
        <v>6.2E-2</v>
      </c>
      <c r="O472" s="4">
        <f t="shared" si="30"/>
        <v>1</v>
      </c>
      <c r="P472" s="64">
        <f t="shared" si="31"/>
        <v>-7.1466666666666664E-2</v>
      </c>
    </row>
    <row r="473" spans="1:16" x14ac:dyDescent="0.2">
      <c r="A473" s="6">
        <f>'Rates Data'!A473</f>
        <v>42389</v>
      </c>
      <c r="B473" s="5">
        <f>'Rates Data'!B473</f>
        <v>-0.22500000000000001</v>
      </c>
      <c r="C473" s="5">
        <f>'Rates Data'!C473</f>
        <v>-0.14399999999999999</v>
      </c>
      <c r="D473" s="5">
        <f>'Rates Data'!D473</f>
        <v>-6.0999999999999999E-2</v>
      </c>
      <c r="E473" s="5">
        <f>'Rates Data'!E473</f>
        <v>4.4999999999999998E-2</v>
      </c>
      <c r="F473" s="5">
        <f>'Rates Data'!F473</f>
        <v>-0.10100000000000001</v>
      </c>
      <c r="G473" s="5">
        <f>'Rates Data'!G473</f>
        <v>-4.3200000000000002E-2</v>
      </c>
      <c r="H473" s="5">
        <f>'Rates Data'!H473</f>
        <v>0.1905</v>
      </c>
      <c r="I473" s="5">
        <f>DAYS360(A473,Summary!$G$10)/Summary!$G$6</f>
        <v>2.2638888888888888</v>
      </c>
      <c r="J473" s="5">
        <f t="shared" si="28"/>
        <v>-0.10100000000000001</v>
      </c>
      <c r="K473" s="5">
        <f t="shared" si="28"/>
        <v>-4.3200000000000002E-2</v>
      </c>
      <c r="L473" s="4">
        <v>2</v>
      </c>
      <c r="M473" s="4">
        <v>3</v>
      </c>
      <c r="N473" s="7">
        <f t="shared" si="29"/>
        <v>5.7800000000000004E-2</v>
      </c>
      <c r="O473" s="4">
        <f t="shared" si="30"/>
        <v>1</v>
      </c>
      <c r="P473" s="64">
        <f t="shared" si="31"/>
        <v>-8.5747222222222225E-2</v>
      </c>
    </row>
    <row r="474" spans="1:16" x14ac:dyDescent="0.2">
      <c r="A474" s="6">
        <f>'Rates Data'!A474</f>
        <v>42390</v>
      </c>
      <c r="B474" s="5">
        <f>'Rates Data'!B474</f>
        <v>-0.23</v>
      </c>
      <c r="C474" s="5">
        <f>'Rates Data'!C474</f>
        <v>-0.14599999999999999</v>
      </c>
      <c r="D474" s="5">
        <f>'Rates Data'!D474</f>
        <v>-6.5000000000000002E-2</v>
      </c>
      <c r="E474" s="5">
        <f>'Rates Data'!E474</f>
        <v>4.2000000000000003E-2</v>
      </c>
      <c r="F474" s="5">
        <f>'Rates Data'!F474</f>
        <v>-0.14499999999999999</v>
      </c>
      <c r="G474" s="5">
        <f>'Rates Data'!G474</f>
        <v>-9.1999999999999998E-2</v>
      </c>
      <c r="H474" s="5">
        <f>'Rates Data'!H474</f>
        <v>0.13200000000000001</v>
      </c>
      <c r="I474" s="5">
        <f>DAYS360(A474,Summary!$G$10)/Summary!$G$6</f>
        <v>2.2611111111111111</v>
      </c>
      <c r="J474" s="5">
        <f t="shared" ref="J474:K537" si="32">F474</f>
        <v>-0.14499999999999999</v>
      </c>
      <c r="K474" s="5">
        <f t="shared" si="32"/>
        <v>-9.1999999999999998E-2</v>
      </c>
      <c r="L474" s="4">
        <v>2</v>
      </c>
      <c r="M474" s="4">
        <v>3</v>
      </c>
      <c r="N474" s="7">
        <f t="shared" si="29"/>
        <v>5.2999999999999992E-2</v>
      </c>
      <c r="O474" s="4">
        <f t="shared" si="30"/>
        <v>1</v>
      </c>
      <c r="P474" s="64">
        <f t="shared" si="31"/>
        <v>-0.13116111111111112</v>
      </c>
    </row>
    <row r="475" spans="1:16" x14ac:dyDescent="0.2">
      <c r="A475" s="6">
        <f>'Rates Data'!A475</f>
        <v>42391</v>
      </c>
      <c r="B475" s="5">
        <f>'Rates Data'!B475</f>
        <v>-0.23100000000000001</v>
      </c>
      <c r="C475" s="5">
        <f>'Rates Data'!C475</f>
        <v>-0.152</v>
      </c>
      <c r="D475" s="5">
        <f>'Rates Data'!D475</f>
        <v>-7.3999999999999996E-2</v>
      </c>
      <c r="E475" s="5">
        <f>'Rates Data'!E475</f>
        <v>3.2000000000000001E-2</v>
      </c>
      <c r="F475" s="5">
        <f>'Rates Data'!F475</f>
        <v>-0.13800000000000001</v>
      </c>
      <c r="G475" s="5">
        <f>'Rates Data'!G475</f>
        <v>-8.2000000000000003E-2</v>
      </c>
      <c r="H475" s="5">
        <f>'Rates Data'!H475</f>
        <v>0.14799999999999999</v>
      </c>
      <c r="I475" s="5">
        <f>DAYS360(A475,Summary!$G$10)/Summary!$G$6</f>
        <v>2.2583333333333333</v>
      </c>
      <c r="J475" s="5">
        <f t="shared" si="32"/>
        <v>-0.13800000000000001</v>
      </c>
      <c r="K475" s="5">
        <f t="shared" si="32"/>
        <v>-8.2000000000000003E-2</v>
      </c>
      <c r="L475" s="4">
        <v>2</v>
      </c>
      <c r="M475" s="4">
        <v>3</v>
      </c>
      <c r="N475" s="7">
        <f t="shared" si="29"/>
        <v>5.6000000000000008E-2</v>
      </c>
      <c r="O475" s="4">
        <f t="shared" si="30"/>
        <v>1</v>
      </c>
      <c r="P475" s="64">
        <f t="shared" si="31"/>
        <v>-0.12353333333333334</v>
      </c>
    </row>
    <row r="476" spans="1:16" x14ac:dyDescent="0.2">
      <c r="A476" s="6">
        <f>'Rates Data'!A476</f>
        <v>42394</v>
      </c>
      <c r="B476" s="5">
        <f>'Rates Data'!B476</f>
        <v>-0.23100000000000001</v>
      </c>
      <c r="C476" s="5">
        <f>'Rates Data'!C476</f>
        <v>-0.155</v>
      </c>
      <c r="D476" s="5">
        <f>'Rates Data'!D476</f>
        <v>-7.6999999999999999E-2</v>
      </c>
      <c r="E476" s="5">
        <f>'Rates Data'!E476</f>
        <v>2.8000000000000001E-2</v>
      </c>
      <c r="F476" s="5">
        <f>'Rates Data'!F476</f>
        <v>-0.13600000000000001</v>
      </c>
      <c r="G476" s="5">
        <f>'Rates Data'!G476</f>
        <v>-8.0799999999999997E-2</v>
      </c>
      <c r="H476" s="5">
        <f>'Rates Data'!H476</f>
        <v>0.14330000000000001</v>
      </c>
      <c r="I476" s="5">
        <f>DAYS360(A476,Summary!$G$10)/Summary!$G$6</f>
        <v>2.25</v>
      </c>
      <c r="J476" s="5">
        <f t="shared" si="32"/>
        <v>-0.13600000000000001</v>
      </c>
      <c r="K476" s="5">
        <f t="shared" si="32"/>
        <v>-8.0799999999999997E-2</v>
      </c>
      <c r="L476" s="4">
        <v>2</v>
      </c>
      <c r="M476" s="4">
        <v>3</v>
      </c>
      <c r="N476" s="7">
        <f t="shared" si="29"/>
        <v>5.5200000000000013E-2</v>
      </c>
      <c r="O476" s="4">
        <f t="shared" si="30"/>
        <v>1</v>
      </c>
      <c r="P476" s="64">
        <f t="shared" si="31"/>
        <v>-0.1222</v>
      </c>
    </row>
    <row r="477" spans="1:16" x14ac:dyDescent="0.2">
      <c r="A477" s="6">
        <f>'Rates Data'!A477</f>
        <v>42395</v>
      </c>
      <c r="B477" s="5">
        <f>'Rates Data'!B477</f>
        <v>-0.23100000000000001</v>
      </c>
      <c r="C477" s="5">
        <f>'Rates Data'!C477</f>
        <v>-0.158</v>
      </c>
      <c r="D477" s="5">
        <f>'Rates Data'!D477</f>
        <v>-8.2000000000000003E-2</v>
      </c>
      <c r="E477" s="5">
        <f>'Rates Data'!E477</f>
        <v>2.5000000000000001E-2</v>
      </c>
      <c r="F477" s="5">
        <f>'Rates Data'!F477</f>
        <v>-0.14499999999999999</v>
      </c>
      <c r="G477" s="5">
        <f>'Rates Data'!G477</f>
        <v>-8.7999999999999995E-2</v>
      </c>
      <c r="H477" s="5">
        <f>'Rates Data'!H477</f>
        <v>0.1353</v>
      </c>
      <c r="I477" s="5">
        <f>DAYS360(A477,Summary!$G$10)/Summary!$G$6</f>
        <v>2.2472222222222222</v>
      </c>
      <c r="J477" s="5">
        <f t="shared" si="32"/>
        <v>-0.14499999999999999</v>
      </c>
      <c r="K477" s="5">
        <f t="shared" si="32"/>
        <v>-8.7999999999999995E-2</v>
      </c>
      <c r="L477" s="4">
        <v>2</v>
      </c>
      <c r="M477" s="4">
        <v>3</v>
      </c>
      <c r="N477" s="7">
        <f t="shared" si="29"/>
        <v>5.6999999999999995E-2</v>
      </c>
      <c r="O477" s="4">
        <f t="shared" si="30"/>
        <v>1</v>
      </c>
      <c r="P477" s="64">
        <f t="shared" si="31"/>
        <v>-0.13090833333333332</v>
      </c>
    </row>
    <row r="478" spans="1:16" x14ac:dyDescent="0.2">
      <c r="A478" s="6">
        <f>'Rates Data'!A478</f>
        <v>42396</v>
      </c>
      <c r="B478" s="5">
        <f>'Rates Data'!B478</f>
        <v>-0.23100000000000001</v>
      </c>
      <c r="C478" s="5">
        <f>'Rates Data'!C478</f>
        <v>-0.159</v>
      </c>
      <c r="D478" s="5">
        <f>'Rates Data'!D478</f>
        <v>-8.2000000000000003E-2</v>
      </c>
      <c r="E478" s="5">
        <f>'Rates Data'!E478</f>
        <v>2.1999999999999999E-2</v>
      </c>
      <c r="F478" s="5">
        <f>'Rates Data'!F478</f>
        <v>-0.1275</v>
      </c>
      <c r="G478" s="5">
        <f>'Rates Data'!G478</f>
        <v>-7.6300000000000007E-2</v>
      </c>
      <c r="H478" s="5">
        <f>'Rates Data'!H478</f>
        <v>0.12529999999999999</v>
      </c>
      <c r="I478" s="5">
        <f>DAYS360(A478,Summary!$G$10)/Summary!$G$6</f>
        <v>2.2444444444444445</v>
      </c>
      <c r="J478" s="5">
        <f t="shared" si="32"/>
        <v>-0.1275</v>
      </c>
      <c r="K478" s="5">
        <f t="shared" si="32"/>
        <v>-7.6300000000000007E-2</v>
      </c>
      <c r="L478" s="4">
        <v>2</v>
      </c>
      <c r="M478" s="4">
        <v>3</v>
      </c>
      <c r="N478" s="7">
        <f t="shared" si="29"/>
        <v>5.1199999999999996E-2</v>
      </c>
      <c r="O478" s="4">
        <f t="shared" si="30"/>
        <v>1</v>
      </c>
      <c r="P478" s="64">
        <f t="shared" si="31"/>
        <v>-0.11498444444444444</v>
      </c>
    </row>
    <row r="479" spans="1:16" x14ac:dyDescent="0.2">
      <c r="A479" s="6">
        <f>'Rates Data'!A479</f>
        <v>42397</v>
      </c>
      <c r="B479" s="5">
        <f>'Rates Data'!B479</f>
        <v>-0.22900000000000001</v>
      </c>
      <c r="C479" s="5">
        <f>'Rates Data'!C479</f>
        <v>-0.16</v>
      </c>
      <c r="D479" s="5">
        <f>'Rates Data'!D479</f>
        <v>-8.3000000000000004E-2</v>
      </c>
      <c r="E479" s="5">
        <f>'Rates Data'!E479</f>
        <v>2.1999999999999999E-2</v>
      </c>
      <c r="F479" s="5">
        <f>'Rates Data'!F479</f>
        <v>-0.13800000000000001</v>
      </c>
      <c r="G479" s="5">
        <f>'Rates Data'!G479</f>
        <v>-8.6400000000000005E-2</v>
      </c>
      <c r="H479" s="5">
        <f>'Rates Data'!H479</f>
        <v>0.1226</v>
      </c>
      <c r="I479" s="5">
        <f>DAYS360(A479,Summary!$G$10)/Summary!$G$6</f>
        <v>2.2416666666666667</v>
      </c>
      <c r="J479" s="5">
        <f t="shared" si="32"/>
        <v>-0.13800000000000001</v>
      </c>
      <c r="K479" s="5">
        <f t="shared" si="32"/>
        <v>-8.6400000000000005E-2</v>
      </c>
      <c r="L479" s="4">
        <v>2</v>
      </c>
      <c r="M479" s="4">
        <v>3</v>
      </c>
      <c r="N479" s="7">
        <f t="shared" si="29"/>
        <v>5.1600000000000007E-2</v>
      </c>
      <c r="O479" s="4">
        <f t="shared" si="30"/>
        <v>1</v>
      </c>
      <c r="P479" s="64">
        <f t="shared" si="31"/>
        <v>-0.12553</v>
      </c>
    </row>
    <row r="480" spans="1:16" x14ac:dyDescent="0.2">
      <c r="A480" s="6">
        <f>'Rates Data'!A480</f>
        <v>42398</v>
      </c>
      <c r="B480" s="5">
        <f>'Rates Data'!B480</f>
        <v>-0.22900000000000001</v>
      </c>
      <c r="C480" s="5">
        <f>'Rates Data'!C480</f>
        <v>-0.16200000000000001</v>
      </c>
      <c r="D480" s="5">
        <f>'Rates Data'!D480</f>
        <v>-8.8999999999999996E-2</v>
      </c>
      <c r="E480" s="5">
        <f>'Rates Data'!E480</f>
        <v>1.4999999999999999E-2</v>
      </c>
      <c r="F480" s="5">
        <f>'Rates Data'!F480</f>
        <v>-0.17299999999999999</v>
      </c>
      <c r="G480" s="5">
        <f>'Rates Data'!G480</f>
        <v>-0.121</v>
      </c>
      <c r="H480" s="5">
        <f>'Rates Data'!H480</f>
        <v>7.7499999999999999E-2</v>
      </c>
      <c r="I480" s="5">
        <f>DAYS360(A480,Summary!$G$10)/Summary!$G$6</f>
        <v>2.2388888888888889</v>
      </c>
      <c r="J480" s="5">
        <f t="shared" si="32"/>
        <v>-0.17299999999999999</v>
      </c>
      <c r="K480" s="5">
        <f t="shared" si="32"/>
        <v>-0.121</v>
      </c>
      <c r="L480" s="4">
        <v>2</v>
      </c>
      <c r="M480" s="4">
        <v>3</v>
      </c>
      <c r="N480" s="7">
        <f t="shared" si="29"/>
        <v>5.1999999999999991E-2</v>
      </c>
      <c r="O480" s="4">
        <f t="shared" si="30"/>
        <v>1</v>
      </c>
      <c r="P480" s="64">
        <f t="shared" si="31"/>
        <v>-0.16057777777777776</v>
      </c>
    </row>
    <row r="481" spans="1:16" x14ac:dyDescent="0.2">
      <c r="A481" s="6">
        <f>'Rates Data'!A481</f>
        <v>42401</v>
      </c>
      <c r="B481" s="5">
        <f>'Rates Data'!B481</f>
        <v>-0.23200000000000001</v>
      </c>
      <c r="C481" s="5">
        <f>'Rates Data'!C481</f>
        <v>-0.16200000000000001</v>
      </c>
      <c r="D481" s="5">
        <f>'Rates Data'!D481</f>
        <v>-9.4E-2</v>
      </c>
      <c r="E481" s="5">
        <f>'Rates Data'!E481</f>
        <v>0.01</v>
      </c>
      <c r="F481" s="5">
        <f>'Rates Data'!F481</f>
        <v>-0.17100000000000001</v>
      </c>
      <c r="G481" s="5">
        <f>'Rates Data'!G481</f>
        <v>-0.11600000000000001</v>
      </c>
      <c r="H481" s="5">
        <f>'Rates Data'!H481</f>
        <v>7.85E-2</v>
      </c>
      <c r="I481" s="5">
        <f>DAYS360(A481,Summary!$G$10)/Summary!$G$6</f>
        <v>2.2333333333333334</v>
      </c>
      <c r="J481" s="5">
        <f t="shared" si="32"/>
        <v>-0.17100000000000001</v>
      </c>
      <c r="K481" s="5">
        <f t="shared" si="32"/>
        <v>-0.11600000000000001</v>
      </c>
      <c r="L481" s="4">
        <v>2</v>
      </c>
      <c r="M481" s="4">
        <v>3</v>
      </c>
      <c r="N481" s="7">
        <f t="shared" si="29"/>
        <v>5.5000000000000007E-2</v>
      </c>
      <c r="O481" s="4">
        <f t="shared" si="30"/>
        <v>1</v>
      </c>
      <c r="P481" s="64">
        <f t="shared" si="31"/>
        <v>-0.15816666666666668</v>
      </c>
    </row>
    <row r="482" spans="1:16" x14ac:dyDescent="0.2">
      <c r="A482" s="6">
        <f>'Rates Data'!A482</f>
        <v>42402</v>
      </c>
      <c r="B482" s="5">
        <f>'Rates Data'!B482</f>
        <v>-0.23100000000000001</v>
      </c>
      <c r="C482" s="5">
        <f>'Rates Data'!C482</f>
        <v>-0.161</v>
      </c>
      <c r="D482" s="5">
        <f>'Rates Data'!D482</f>
        <v>-9.4E-2</v>
      </c>
      <c r="E482" s="5">
        <f>'Rates Data'!E482</f>
        <v>8.9999999999999993E-3</v>
      </c>
      <c r="F482" s="5">
        <f>'Rates Data'!F482</f>
        <v>-0.184</v>
      </c>
      <c r="G482" s="5">
        <f>'Rates Data'!G482</f>
        <v>-0.1356</v>
      </c>
      <c r="H482" s="5">
        <f>'Rates Data'!H482</f>
        <v>5.3999999999999999E-2</v>
      </c>
      <c r="I482" s="5">
        <f>DAYS360(A482,Summary!$G$10)/Summary!$G$6</f>
        <v>2.2305555555555556</v>
      </c>
      <c r="J482" s="5">
        <f t="shared" si="32"/>
        <v>-0.184</v>
      </c>
      <c r="K482" s="5">
        <f t="shared" si="32"/>
        <v>-0.1356</v>
      </c>
      <c r="L482" s="4">
        <v>2</v>
      </c>
      <c r="M482" s="4">
        <v>3</v>
      </c>
      <c r="N482" s="7">
        <f t="shared" si="29"/>
        <v>4.8399999999999999E-2</v>
      </c>
      <c r="O482" s="4">
        <f t="shared" si="30"/>
        <v>1</v>
      </c>
      <c r="P482" s="64">
        <f t="shared" si="31"/>
        <v>-0.17284111111111111</v>
      </c>
    </row>
    <row r="483" spans="1:16" x14ac:dyDescent="0.2">
      <c r="A483" s="6">
        <f>'Rates Data'!A483</f>
        <v>42403</v>
      </c>
      <c r="B483" s="5">
        <f>'Rates Data'!B483</f>
        <v>-0.23200000000000001</v>
      </c>
      <c r="C483" s="5">
        <f>'Rates Data'!C483</f>
        <v>-0.16200000000000001</v>
      </c>
      <c r="D483" s="5">
        <f>'Rates Data'!D483</f>
        <v>-9.6000000000000002E-2</v>
      </c>
      <c r="E483" s="5">
        <f>'Rates Data'!E483</f>
        <v>8.0000000000000002E-3</v>
      </c>
      <c r="F483" s="5">
        <f>'Rates Data'!F483</f>
        <v>-0.19800000000000001</v>
      </c>
      <c r="G483" s="5">
        <f>'Rates Data'!G483</f>
        <v>-0.1545</v>
      </c>
      <c r="H483" s="5">
        <f>'Rates Data'!H483</f>
        <v>4.6600000000000003E-2</v>
      </c>
      <c r="I483" s="5">
        <f>DAYS360(A483,Summary!$G$10)/Summary!$G$6</f>
        <v>2.2277777777777779</v>
      </c>
      <c r="J483" s="5">
        <f t="shared" si="32"/>
        <v>-0.19800000000000001</v>
      </c>
      <c r="K483" s="5">
        <f t="shared" si="32"/>
        <v>-0.1545</v>
      </c>
      <c r="L483" s="4">
        <v>2</v>
      </c>
      <c r="M483" s="4">
        <v>3</v>
      </c>
      <c r="N483" s="7">
        <f t="shared" si="29"/>
        <v>4.3500000000000011E-2</v>
      </c>
      <c r="O483" s="4">
        <f t="shared" si="30"/>
        <v>1</v>
      </c>
      <c r="P483" s="64">
        <f t="shared" si="31"/>
        <v>-0.18809166666666666</v>
      </c>
    </row>
    <row r="484" spans="1:16" x14ac:dyDescent="0.2">
      <c r="A484" s="6">
        <f>'Rates Data'!A484</f>
        <v>42404</v>
      </c>
      <c r="B484" s="5">
        <f>'Rates Data'!B484</f>
        <v>-0.23400000000000001</v>
      </c>
      <c r="C484" s="5">
        <f>'Rates Data'!C484</f>
        <v>-0.16600000000000001</v>
      </c>
      <c r="D484" s="5">
        <f>'Rates Data'!D484</f>
        <v>-0.10199999999999999</v>
      </c>
      <c r="E484" s="5">
        <f>'Rates Data'!E484</f>
        <v>2E-3</v>
      </c>
      <c r="F484" s="5">
        <f>'Rates Data'!F484</f>
        <v>-0.184</v>
      </c>
      <c r="G484" s="5">
        <f>'Rates Data'!G484</f>
        <v>-0.13500000000000001</v>
      </c>
      <c r="H484" s="5">
        <f>'Rates Data'!H484</f>
        <v>5.5E-2</v>
      </c>
      <c r="I484" s="5">
        <f>DAYS360(A484,Summary!$G$10)/Summary!$G$6</f>
        <v>2.2250000000000001</v>
      </c>
      <c r="J484" s="5">
        <f t="shared" si="32"/>
        <v>-0.184</v>
      </c>
      <c r="K484" s="5">
        <f t="shared" si="32"/>
        <v>-0.13500000000000001</v>
      </c>
      <c r="L484" s="4">
        <v>2</v>
      </c>
      <c r="M484" s="4">
        <v>3</v>
      </c>
      <c r="N484" s="7">
        <f t="shared" si="29"/>
        <v>4.8999999999999988E-2</v>
      </c>
      <c r="O484" s="4">
        <f t="shared" si="30"/>
        <v>1</v>
      </c>
      <c r="P484" s="64">
        <f t="shared" si="31"/>
        <v>-0.17297499999999999</v>
      </c>
    </row>
    <row r="485" spans="1:16" x14ac:dyDescent="0.2">
      <c r="A485" s="6">
        <f>'Rates Data'!A485</f>
        <v>42405</v>
      </c>
      <c r="B485" s="5">
        <f>'Rates Data'!B485</f>
        <v>-0.23400000000000001</v>
      </c>
      <c r="C485" s="5">
        <f>'Rates Data'!C485</f>
        <v>-0.16700000000000001</v>
      </c>
      <c r="D485" s="5">
        <f>'Rates Data'!D485</f>
        <v>-0.104</v>
      </c>
      <c r="E485" s="5">
        <f>'Rates Data'!E485</f>
        <v>-2E-3</v>
      </c>
      <c r="F485" s="5">
        <f>'Rates Data'!F485</f>
        <v>-0.19600000000000001</v>
      </c>
      <c r="G485" s="5">
        <f>'Rates Data'!G485</f>
        <v>-0.13650000000000001</v>
      </c>
      <c r="H485" s="5">
        <f>'Rates Data'!H485</f>
        <v>5.5800000000000002E-2</v>
      </c>
      <c r="I485" s="5">
        <f>DAYS360(A485,Summary!$G$10)/Summary!$G$6</f>
        <v>2.2222222222222223</v>
      </c>
      <c r="J485" s="5">
        <f t="shared" si="32"/>
        <v>-0.19600000000000001</v>
      </c>
      <c r="K485" s="5">
        <f t="shared" si="32"/>
        <v>-0.13650000000000001</v>
      </c>
      <c r="L485" s="4">
        <v>2</v>
      </c>
      <c r="M485" s="4">
        <v>3</v>
      </c>
      <c r="N485" s="7">
        <f t="shared" si="29"/>
        <v>5.9499999999999997E-2</v>
      </c>
      <c r="O485" s="4">
        <f t="shared" si="30"/>
        <v>1</v>
      </c>
      <c r="P485" s="64">
        <f t="shared" si="31"/>
        <v>-0.18277777777777779</v>
      </c>
    </row>
    <row r="486" spans="1:16" x14ac:dyDescent="0.2">
      <c r="A486" s="6">
        <f>'Rates Data'!A486</f>
        <v>42408</v>
      </c>
      <c r="B486" s="5">
        <f>'Rates Data'!B486</f>
        <v>-0.23499999999999999</v>
      </c>
      <c r="C486" s="5">
        <f>'Rates Data'!C486</f>
        <v>-0.16900000000000001</v>
      </c>
      <c r="D486" s="5">
        <f>'Rates Data'!D486</f>
        <v>-0.107</v>
      </c>
      <c r="E486" s="5">
        <f>'Rates Data'!E486</f>
        <v>-5.0000000000000001E-3</v>
      </c>
      <c r="F486" s="5">
        <f>'Rates Data'!F486</f>
        <v>-0.16200000000000001</v>
      </c>
      <c r="G486" s="5">
        <f>'Rates Data'!G486</f>
        <v>-0.1305</v>
      </c>
      <c r="H486" s="5">
        <f>'Rates Data'!H486</f>
        <v>4.4299999999999999E-2</v>
      </c>
      <c r="I486" s="5">
        <f>DAYS360(A486,Summary!$G$10)/Summary!$G$6</f>
        <v>2.213888888888889</v>
      </c>
      <c r="J486" s="5">
        <f t="shared" si="32"/>
        <v>-0.16200000000000001</v>
      </c>
      <c r="K486" s="5">
        <f t="shared" si="32"/>
        <v>-0.1305</v>
      </c>
      <c r="L486" s="4">
        <v>2</v>
      </c>
      <c r="M486" s="4">
        <v>3</v>
      </c>
      <c r="N486" s="7">
        <f t="shared" si="29"/>
        <v>3.15E-2</v>
      </c>
      <c r="O486" s="4">
        <f t="shared" si="30"/>
        <v>1</v>
      </c>
      <c r="P486" s="64">
        <f t="shared" si="31"/>
        <v>-0.1552625</v>
      </c>
    </row>
    <row r="487" spans="1:16" x14ac:dyDescent="0.2">
      <c r="A487" s="6">
        <f>'Rates Data'!A487</f>
        <v>42409</v>
      </c>
      <c r="B487" s="5">
        <f>'Rates Data'!B487</f>
        <v>-0.23699999999999999</v>
      </c>
      <c r="C487" s="5">
        <f>'Rates Data'!C487</f>
        <v>-0.17100000000000001</v>
      </c>
      <c r="D487" s="5">
        <f>'Rates Data'!D487</f>
        <v>-0.109</v>
      </c>
      <c r="E487" s="5">
        <f>'Rates Data'!E487</f>
        <v>-4.0000000000000001E-3</v>
      </c>
      <c r="F487" s="5">
        <f>'Rates Data'!F487</f>
        <v>-0.16400000000000001</v>
      </c>
      <c r="G487" s="5">
        <f>'Rates Data'!G487</f>
        <v>-0.1255</v>
      </c>
      <c r="H487" s="5">
        <f>'Rates Data'!H487</f>
        <v>5.9499999999999997E-2</v>
      </c>
      <c r="I487" s="5">
        <f>DAYS360(A487,Summary!$G$10)/Summary!$G$6</f>
        <v>2.2111111111111112</v>
      </c>
      <c r="J487" s="5">
        <f t="shared" si="32"/>
        <v>-0.16400000000000001</v>
      </c>
      <c r="K487" s="5">
        <f t="shared" si="32"/>
        <v>-0.1255</v>
      </c>
      <c r="L487" s="4">
        <v>2</v>
      </c>
      <c r="M487" s="4">
        <v>3</v>
      </c>
      <c r="N487" s="7">
        <f t="shared" si="29"/>
        <v>3.8500000000000006E-2</v>
      </c>
      <c r="O487" s="4">
        <f t="shared" si="30"/>
        <v>1</v>
      </c>
      <c r="P487" s="64">
        <f t="shared" si="31"/>
        <v>-0.15587222222222222</v>
      </c>
    </row>
    <row r="488" spans="1:16" x14ac:dyDescent="0.2">
      <c r="A488" s="6">
        <f>'Rates Data'!A488</f>
        <v>42410</v>
      </c>
      <c r="B488" s="5">
        <f>'Rates Data'!B488</f>
        <v>-0.23799999999999999</v>
      </c>
      <c r="C488" s="5">
        <f>'Rates Data'!C488</f>
        <v>-0.17499999999999999</v>
      </c>
      <c r="D488" s="5">
        <f>'Rates Data'!D488</f>
        <v>-0.111</v>
      </c>
      <c r="E488" s="5">
        <f>'Rates Data'!E488</f>
        <v>-1E-3</v>
      </c>
      <c r="F488" s="5">
        <f>'Rates Data'!F488</f>
        <v>-0.16900000000000001</v>
      </c>
      <c r="G488" s="5">
        <f>'Rates Data'!G488</f>
        <v>-0.13</v>
      </c>
      <c r="H488" s="5">
        <f>'Rates Data'!H488</f>
        <v>5.0099999999999999E-2</v>
      </c>
      <c r="I488" s="5">
        <f>DAYS360(A488,Summary!$G$10)/Summary!$G$6</f>
        <v>2.2083333333333335</v>
      </c>
      <c r="J488" s="5">
        <f t="shared" si="32"/>
        <v>-0.16900000000000001</v>
      </c>
      <c r="K488" s="5">
        <f t="shared" si="32"/>
        <v>-0.13</v>
      </c>
      <c r="L488" s="4">
        <v>2</v>
      </c>
      <c r="M488" s="4">
        <v>3</v>
      </c>
      <c r="N488" s="7">
        <f t="shared" si="29"/>
        <v>3.9000000000000007E-2</v>
      </c>
      <c r="O488" s="4">
        <f t="shared" si="30"/>
        <v>1</v>
      </c>
      <c r="P488" s="64">
        <f t="shared" si="31"/>
        <v>-0.16087499999999999</v>
      </c>
    </row>
    <row r="489" spans="1:16" x14ac:dyDescent="0.2">
      <c r="A489" s="6">
        <f>'Rates Data'!A489</f>
        <v>42411</v>
      </c>
      <c r="B489" s="5">
        <f>'Rates Data'!B489</f>
        <v>-0.23899999999999999</v>
      </c>
      <c r="C489" s="5">
        <f>'Rates Data'!C489</f>
        <v>-0.17899999999999999</v>
      </c>
      <c r="D489" s="5">
        <f>'Rates Data'!D489</f>
        <v>-0.112</v>
      </c>
      <c r="E489" s="5">
        <f>'Rates Data'!E489</f>
        <v>-6.0000000000000001E-3</v>
      </c>
      <c r="F489" s="5">
        <f>'Rates Data'!F489</f>
        <v>-0.17</v>
      </c>
      <c r="G489" s="5">
        <f>'Rates Data'!G489</f>
        <v>-0.1341</v>
      </c>
      <c r="H489" s="5">
        <f>'Rates Data'!H489</f>
        <v>5.5500000000000001E-2</v>
      </c>
      <c r="I489" s="5">
        <f>DAYS360(A489,Summary!$G$10)/Summary!$G$6</f>
        <v>2.2055555555555557</v>
      </c>
      <c r="J489" s="5">
        <f t="shared" si="32"/>
        <v>-0.17</v>
      </c>
      <c r="K489" s="5">
        <f t="shared" si="32"/>
        <v>-0.1341</v>
      </c>
      <c r="L489" s="4">
        <v>2</v>
      </c>
      <c r="M489" s="4">
        <v>3</v>
      </c>
      <c r="N489" s="7">
        <f t="shared" si="29"/>
        <v>3.5900000000000015E-2</v>
      </c>
      <c r="O489" s="4">
        <f t="shared" si="30"/>
        <v>1</v>
      </c>
      <c r="P489" s="64">
        <f t="shared" si="31"/>
        <v>-0.16262055555555555</v>
      </c>
    </row>
    <row r="490" spans="1:16" x14ac:dyDescent="0.2">
      <c r="A490" s="6">
        <f>'Rates Data'!A490</f>
        <v>42412</v>
      </c>
      <c r="B490" s="5">
        <f>'Rates Data'!B490</f>
        <v>-0.24</v>
      </c>
      <c r="C490" s="5">
        <f>'Rates Data'!C490</f>
        <v>-0.183</v>
      </c>
      <c r="D490" s="5">
        <f>'Rates Data'!D490</f>
        <v>-0.11600000000000001</v>
      </c>
      <c r="E490" s="5">
        <f>'Rates Data'!E490</f>
        <v>-8.9999999999999993E-3</v>
      </c>
      <c r="F490" s="5">
        <f>'Rates Data'!F490</f>
        <v>-0.14499999999999999</v>
      </c>
      <c r="G490" s="5">
        <f>'Rates Data'!G490</f>
        <v>-0.10100000000000001</v>
      </c>
      <c r="H490" s="5">
        <f>'Rates Data'!H490</f>
        <v>8.7499999999999994E-2</v>
      </c>
      <c r="I490" s="5">
        <f>DAYS360(A490,Summary!$G$10)/Summary!$G$6</f>
        <v>2.2027777777777779</v>
      </c>
      <c r="J490" s="5">
        <f t="shared" si="32"/>
        <v>-0.14499999999999999</v>
      </c>
      <c r="K490" s="5">
        <f t="shared" si="32"/>
        <v>-0.10100000000000001</v>
      </c>
      <c r="L490" s="4">
        <v>2</v>
      </c>
      <c r="M490" s="4">
        <v>3</v>
      </c>
      <c r="N490" s="7">
        <f t="shared" si="29"/>
        <v>4.3999999999999984E-2</v>
      </c>
      <c r="O490" s="4">
        <f t="shared" si="30"/>
        <v>1</v>
      </c>
      <c r="P490" s="64">
        <f t="shared" si="31"/>
        <v>-0.13607777777777777</v>
      </c>
    </row>
    <row r="491" spans="1:16" x14ac:dyDescent="0.2">
      <c r="A491" s="6">
        <f>'Rates Data'!A491</f>
        <v>42415</v>
      </c>
      <c r="B491" s="5">
        <f>'Rates Data'!B491</f>
        <v>-0.24099999999999999</v>
      </c>
      <c r="C491" s="5">
        <f>'Rates Data'!C491</f>
        <v>-0.183</v>
      </c>
      <c r="D491" s="5">
        <f>'Rates Data'!D491</f>
        <v>-0.11600000000000001</v>
      </c>
      <c r="E491" s="5">
        <f>'Rates Data'!E491</f>
        <v>-8.0000000000000002E-3</v>
      </c>
      <c r="F491" s="5">
        <f>'Rates Data'!F491</f>
        <v>-0.154</v>
      </c>
      <c r="G491" s="5">
        <f>'Rates Data'!G491</f>
        <v>-0.1105</v>
      </c>
      <c r="H491" s="5">
        <f>'Rates Data'!H491</f>
        <v>6.0499999999999998E-2</v>
      </c>
      <c r="I491" s="5">
        <f>DAYS360(A491,Summary!$G$10)/Summary!$G$6</f>
        <v>2.1944444444444446</v>
      </c>
      <c r="J491" s="5">
        <f t="shared" si="32"/>
        <v>-0.154</v>
      </c>
      <c r="K491" s="5">
        <f t="shared" si="32"/>
        <v>-0.1105</v>
      </c>
      <c r="L491" s="4">
        <v>2</v>
      </c>
      <c r="M491" s="4">
        <v>3</v>
      </c>
      <c r="N491" s="7">
        <f t="shared" si="29"/>
        <v>4.3499999999999997E-2</v>
      </c>
      <c r="O491" s="4">
        <f t="shared" si="30"/>
        <v>1</v>
      </c>
      <c r="P491" s="64">
        <f t="shared" si="31"/>
        <v>-0.14554166666666665</v>
      </c>
    </row>
    <row r="492" spans="1:16" x14ac:dyDescent="0.2">
      <c r="A492" s="6">
        <f>'Rates Data'!A492</f>
        <v>42416</v>
      </c>
      <c r="B492" s="5">
        <f>'Rates Data'!B492</f>
        <v>-0.245</v>
      </c>
      <c r="C492" s="5">
        <f>'Rates Data'!C492</f>
        <v>-0.187</v>
      </c>
      <c r="D492" s="5">
        <f>'Rates Data'!D492</f>
        <v>-0.12</v>
      </c>
      <c r="E492" s="5">
        <f>'Rates Data'!E492</f>
        <v>-1.2E-2</v>
      </c>
      <c r="F492" s="5">
        <f>'Rates Data'!F492</f>
        <v>-0.16</v>
      </c>
      <c r="G492" s="5">
        <f>'Rates Data'!G492</f>
        <v>-0.112</v>
      </c>
      <c r="H492" s="5">
        <f>'Rates Data'!H492</f>
        <v>6.5500000000000003E-2</v>
      </c>
      <c r="I492" s="5">
        <f>DAYS360(A492,Summary!$G$10)/Summary!$G$6</f>
        <v>2.1916666666666669</v>
      </c>
      <c r="J492" s="5">
        <f t="shared" si="32"/>
        <v>-0.16</v>
      </c>
      <c r="K492" s="5">
        <f t="shared" si="32"/>
        <v>-0.112</v>
      </c>
      <c r="L492" s="4">
        <v>2</v>
      </c>
      <c r="M492" s="4">
        <v>3</v>
      </c>
      <c r="N492" s="7">
        <f t="shared" si="29"/>
        <v>4.8000000000000001E-2</v>
      </c>
      <c r="O492" s="4">
        <f t="shared" si="30"/>
        <v>1</v>
      </c>
      <c r="P492" s="64">
        <f t="shared" si="31"/>
        <v>-0.15079999999999999</v>
      </c>
    </row>
    <row r="493" spans="1:16" x14ac:dyDescent="0.2">
      <c r="A493" s="6">
        <f>'Rates Data'!A493</f>
        <v>42417</v>
      </c>
      <c r="B493" s="5">
        <f>'Rates Data'!B493</f>
        <v>-0.249</v>
      </c>
      <c r="C493" s="5">
        <f>'Rates Data'!C493</f>
        <v>-0.189</v>
      </c>
      <c r="D493" s="5">
        <f>'Rates Data'!D493</f>
        <v>-0.121</v>
      </c>
      <c r="E493" s="5">
        <f>'Rates Data'!E493</f>
        <v>-1.0999999999999999E-2</v>
      </c>
      <c r="F493" s="5">
        <f>'Rates Data'!F493</f>
        <v>-0.155</v>
      </c>
      <c r="G493" s="5">
        <f>'Rates Data'!G493</f>
        <v>-0.11</v>
      </c>
      <c r="H493" s="5">
        <f>'Rates Data'!H493</f>
        <v>6.6500000000000004E-2</v>
      </c>
      <c r="I493" s="5">
        <f>DAYS360(A493,Summary!$G$10)/Summary!$G$6</f>
        <v>2.1888888888888891</v>
      </c>
      <c r="J493" s="5">
        <f t="shared" si="32"/>
        <v>-0.155</v>
      </c>
      <c r="K493" s="5">
        <f t="shared" si="32"/>
        <v>-0.11</v>
      </c>
      <c r="L493" s="4">
        <v>2</v>
      </c>
      <c r="M493" s="4">
        <v>3</v>
      </c>
      <c r="N493" s="7">
        <f t="shared" si="29"/>
        <v>4.4999999999999998E-2</v>
      </c>
      <c r="O493" s="4">
        <f t="shared" si="30"/>
        <v>1</v>
      </c>
      <c r="P493" s="64">
        <f t="shared" si="31"/>
        <v>-0.14649999999999999</v>
      </c>
    </row>
    <row r="494" spans="1:16" x14ac:dyDescent="0.2">
      <c r="A494" s="6">
        <f>'Rates Data'!A494</f>
        <v>42418</v>
      </c>
      <c r="B494" s="5">
        <f>'Rates Data'!B494</f>
        <v>-0.253</v>
      </c>
      <c r="C494" s="5">
        <f>'Rates Data'!C494</f>
        <v>-0.19500000000000001</v>
      </c>
      <c r="D494" s="5">
        <f>'Rates Data'!D494</f>
        <v>-0.124</v>
      </c>
      <c r="E494" s="5">
        <f>'Rates Data'!E494</f>
        <v>-1.4E-2</v>
      </c>
      <c r="F494" s="5">
        <f>'Rates Data'!F494</f>
        <v>-0.17499999999999999</v>
      </c>
      <c r="G494" s="5">
        <f>'Rates Data'!G494</f>
        <v>-0.12379999999999999</v>
      </c>
      <c r="H494" s="5">
        <f>'Rates Data'!H494</f>
        <v>3.7999999999999999E-2</v>
      </c>
      <c r="I494" s="5">
        <f>DAYS360(A494,Summary!$G$10)/Summary!$G$6</f>
        <v>2.1861111111111109</v>
      </c>
      <c r="J494" s="5">
        <f t="shared" si="32"/>
        <v>-0.17499999999999999</v>
      </c>
      <c r="K494" s="5">
        <f t="shared" si="32"/>
        <v>-0.12379999999999999</v>
      </c>
      <c r="L494" s="4">
        <v>2</v>
      </c>
      <c r="M494" s="4">
        <v>3</v>
      </c>
      <c r="N494" s="7">
        <f t="shared" si="29"/>
        <v>5.1199999999999996E-2</v>
      </c>
      <c r="O494" s="4">
        <f t="shared" si="30"/>
        <v>1</v>
      </c>
      <c r="P494" s="64">
        <f t="shared" si="31"/>
        <v>-0.16547111111111112</v>
      </c>
    </row>
    <row r="495" spans="1:16" x14ac:dyDescent="0.2">
      <c r="A495" s="6">
        <f>'Rates Data'!A495</f>
        <v>42419</v>
      </c>
      <c r="B495" s="5">
        <f>'Rates Data'!B495</f>
        <v>-0.255</v>
      </c>
      <c r="C495" s="5">
        <f>'Rates Data'!C495</f>
        <v>-0.19800000000000001</v>
      </c>
      <c r="D495" s="5">
        <f>'Rates Data'!D495</f>
        <v>-0.125</v>
      </c>
      <c r="E495" s="5">
        <f>'Rates Data'!E495</f>
        <v>-1.7000000000000001E-2</v>
      </c>
      <c r="F495" s="5">
        <f>'Rates Data'!F495</f>
        <v>-0.17399999999999999</v>
      </c>
      <c r="G495" s="5">
        <f>'Rates Data'!G495</f>
        <v>-0.12239999999999999</v>
      </c>
      <c r="H495" s="5">
        <f>'Rates Data'!H495</f>
        <v>5.0999999999999997E-2</v>
      </c>
      <c r="I495" s="5">
        <f>DAYS360(A495,Summary!$G$10)/Summary!$G$6</f>
        <v>2.1833333333333331</v>
      </c>
      <c r="J495" s="5">
        <f t="shared" si="32"/>
        <v>-0.17399999999999999</v>
      </c>
      <c r="K495" s="5">
        <f t="shared" si="32"/>
        <v>-0.12239999999999999</v>
      </c>
      <c r="L495" s="4">
        <v>2</v>
      </c>
      <c r="M495" s="4">
        <v>3</v>
      </c>
      <c r="N495" s="7">
        <f t="shared" si="29"/>
        <v>5.1599999999999993E-2</v>
      </c>
      <c r="O495" s="4">
        <f t="shared" si="30"/>
        <v>1</v>
      </c>
      <c r="P495" s="64">
        <f t="shared" si="31"/>
        <v>-0.16453999999999999</v>
      </c>
    </row>
    <row r="496" spans="1:16" x14ac:dyDescent="0.2">
      <c r="A496" s="6">
        <f>'Rates Data'!A496</f>
        <v>42422</v>
      </c>
      <c r="B496" s="5">
        <f>'Rates Data'!B496</f>
        <v>-0.25800000000000001</v>
      </c>
      <c r="C496" s="5">
        <f>'Rates Data'!C496</f>
        <v>-0.19900000000000001</v>
      </c>
      <c r="D496" s="5">
        <f>'Rates Data'!D496</f>
        <v>-0.126</v>
      </c>
      <c r="E496" s="5">
        <f>'Rates Data'!E496</f>
        <v>-1.7999999999999999E-2</v>
      </c>
      <c r="F496" s="5">
        <f>'Rates Data'!F496</f>
        <v>-0.17699999999999999</v>
      </c>
      <c r="G496" s="5">
        <f>'Rates Data'!G496</f>
        <v>-0.13500000000000001</v>
      </c>
      <c r="H496" s="5">
        <f>'Rates Data'!H496</f>
        <v>3.6999999999999998E-2</v>
      </c>
      <c r="I496" s="5">
        <f>DAYS360(A496,Summary!$G$10)/Summary!$G$6</f>
        <v>2.1749999999999998</v>
      </c>
      <c r="J496" s="5">
        <f t="shared" si="32"/>
        <v>-0.17699999999999999</v>
      </c>
      <c r="K496" s="5">
        <f t="shared" si="32"/>
        <v>-0.13500000000000001</v>
      </c>
      <c r="L496" s="4">
        <v>2</v>
      </c>
      <c r="M496" s="4">
        <v>3</v>
      </c>
      <c r="N496" s="7">
        <f t="shared" si="29"/>
        <v>4.1999999999999982E-2</v>
      </c>
      <c r="O496" s="4">
        <f t="shared" si="30"/>
        <v>1</v>
      </c>
      <c r="P496" s="64">
        <f t="shared" si="31"/>
        <v>-0.16965</v>
      </c>
    </row>
    <row r="497" spans="1:16" x14ac:dyDescent="0.2">
      <c r="A497" s="6">
        <f>'Rates Data'!A497</f>
        <v>42423</v>
      </c>
      <c r="B497" s="5">
        <f>'Rates Data'!B497</f>
        <v>-0.26100000000000001</v>
      </c>
      <c r="C497" s="5">
        <f>'Rates Data'!C497</f>
        <v>-0.2</v>
      </c>
      <c r="D497" s="5">
        <f>'Rates Data'!D497</f>
        <v>-0.125</v>
      </c>
      <c r="E497" s="5">
        <f>'Rates Data'!E497</f>
        <v>-1.6E-2</v>
      </c>
      <c r="F497" s="5">
        <f>'Rates Data'!F497</f>
        <v>-0.17630000000000001</v>
      </c>
      <c r="G497" s="5">
        <f>'Rates Data'!G497</f>
        <v>-0.13300000000000001</v>
      </c>
      <c r="H497" s="5">
        <f>'Rates Data'!H497</f>
        <v>3.15E-2</v>
      </c>
      <c r="I497" s="5">
        <f>DAYS360(A497,Summary!$G$10)/Summary!$G$6</f>
        <v>2.1722222222222221</v>
      </c>
      <c r="J497" s="5">
        <f t="shared" si="32"/>
        <v>-0.17630000000000001</v>
      </c>
      <c r="K497" s="5">
        <f t="shared" si="32"/>
        <v>-0.13300000000000001</v>
      </c>
      <c r="L497" s="4">
        <v>2</v>
      </c>
      <c r="M497" s="4">
        <v>3</v>
      </c>
      <c r="N497" s="7">
        <f t="shared" si="29"/>
        <v>4.3300000000000005E-2</v>
      </c>
      <c r="O497" s="4">
        <f t="shared" si="30"/>
        <v>1</v>
      </c>
      <c r="P497" s="64">
        <f t="shared" si="31"/>
        <v>-0.16884277777777779</v>
      </c>
    </row>
    <row r="498" spans="1:16" x14ac:dyDescent="0.2">
      <c r="A498" s="6">
        <f>'Rates Data'!A498</f>
        <v>42424</v>
      </c>
      <c r="B498" s="5">
        <f>'Rates Data'!B498</f>
        <v>-0.26200000000000001</v>
      </c>
      <c r="C498" s="5">
        <f>'Rates Data'!C498</f>
        <v>-0.20100000000000001</v>
      </c>
      <c r="D498" s="5">
        <f>'Rates Data'!D498</f>
        <v>-0.128</v>
      </c>
      <c r="E498" s="5">
        <f>'Rates Data'!E498</f>
        <v>-1.4999999999999999E-2</v>
      </c>
      <c r="F498" s="5">
        <f>'Rates Data'!F498</f>
        <v>-0.1638</v>
      </c>
      <c r="G498" s="5">
        <f>'Rates Data'!G498</f>
        <v>-0.12429999999999999</v>
      </c>
      <c r="H498" s="5">
        <f>'Rates Data'!H498</f>
        <v>4.0500000000000001E-2</v>
      </c>
      <c r="I498" s="5">
        <f>DAYS360(A498,Summary!$G$10)/Summary!$G$6</f>
        <v>2.1694444444444443</v>
      </c>
      <c r="J498" s="5">
        <f t="shared" si="32"/>
        <v>-0.1638</v>
      </c>
      <c r="K498" s="5">
        <f t="shared" si="32"/>
        <v>-0.12429999999999999</v>
      </c>
      <c r="L498" s="4">
        <v>2</v>
      </c>
      <c r="M498" s="4">
        <v>3</v>
      </c>
      <c r="N498" s="7">
        <f t="shared" si="29"/>
        <v>3.9500000000000007E-2</v>
      </c>
      <c r="O498" s="4">
        <f t="shared" si="30"/>
        <v>1</v>
      </c>
      <c r="P498" s="64">
        <f t="shared" si="31"/>
        <v>-0.15710694444444445</v>
      </c>
    </row>
    <row r="499" spans="1:16" x14ac:dyDescent="0.2">
      <c r="A499" s="6">
        <f>'Rates Data'!A499</f>
        <v>42425</v>
      </c>
      <c r="B499" s="5">
        <f>'Rates Data'!B499</f>
        <v>-0.26200000000000001</v>
      </c>
      <c r="C499" s="5">
        <f>'Rates Data'!C499</f>
        <v>-0.20100000000000001</v>
      </c>
      <c r="D499" s="5">
        <f>'Rates Data'!D499</f>
        <v>-0.128</v>
      </c>
      <c r="E499" s="5">
        <f>'Rates Data'!E499</f>
        <v>-1.4999999999999999E-2</v>
      </c>
      <c r="F499" s="5">
        <f>'Rates Data'!F499</f>
        <v>-0.17899999999999999</v>
      </c>
      <c r="G499" s="5">
        <f>'Rates Data'!G499</f>
        <v>-0.14119999999999999</v>
      </c>
      <c r="H499" s="5">
        <f>'Rates Data'!H499</f>
        <v>1.72E-2</v>
      </c>
      <c r="I499" s="5">
        <f>DAYS360(A499,Summary!$G$10)/Summary!$G$6</f>
        <v>2.1666666666666665</v>
      </c>
      <c r="J499" s="5">
        <f t="shared" si="32"/>
        <v>-0.17899999999999999</v>
      </c>
      <c r="K499" s="5">
        <f t="shared" si="32"/>
        <v>-0.14119999999999999</v>
      </c>
      <c r="L499" s="4">
        <v>2</v>
      </c>
      <c r="M499" s="4">
        <v>3</v>
      </c>
      <c r="N499" s="7">
        <f t="shared" si="29"/>
        <v>3.78E-2</v>
      </c>
      <c r="O499" s="4">
        <f t="shared" si="30"/>
        <v>1</v>
      </c>
      <c r="P499" s="64">
        <f t="shared" si="31"/>
        <v>-0.17269999999999999</v>
      </c>
    </row>
    <row r="500" spans="1:16" x14ac:dyDescent="0.2">
      <c r="A500" s="6">
        <f>'Rates Data'!A500</f>
        <v>42426</v>
      </c>
      <c r="B500" s="5">
        <f>'Rates Data'!B500</f>
        <v>-0.26400000000000001</v>
      </c>
      <c r="C500" s="5">
        <f>'Rates Data'!C500</f>
        <v>-0.20200000000000001</v>
      </c>
      <c r="D500" s="5">
        <f>'Rates Data'!D500</f>
        <v>-0.129</v>
      </c>
      <c r="E500" s="5">
        <f>'Rates Data'!E500</f>
        <v>-1.7000000000000001E-2</v>
      </c>
      <c r="F500" s="5">
        <f>'Rates Data'!F500</f>
        <v>-0.19</v>
      </c>
      <c r="G500" s="5">
        <f>'Rates Data'!G500</f>
        <v>-0.15</v>
      </c>
      <c r="H500" s="5">
        <f>'Rates Data'!H500</f>
        <v>8.5000000000000006E-3</v>
      </c>
      <c r="I500" s="5">
        <f>DAYS360(A500,Summary!$G$10)/Summary!$G$6</f>
        <v>2.1638888888888888</v>
      </c>
      <c r="J500" s="5">
        <f t="shared" si="32"/>
        <v>-0.19</v>
      </c>
      <c r="K500" s="5">
        <f t="shared" si="32"/>
        <v>-0.15</v>
      </c>
      <c r="L500" s="4">
        <v>2</v>
      </c>
      <c r="M500" s="4">
        <v>3</v>
      </c>
      <c r="N500" s="7">
        <f t="shared" si="29"/>
        <v>4.0000000000000008E-2</v>
      </c>
      <c r="O500" s="4">
        <f t="shared" si="30"/>
        <v>1</v>
      </c>
      <c r="P500" s="64">
        <f t="shared" si="31"/>
        <v>-0.18344444444444444</v>
      </c>
    </row>
    <row r="501" spans="1:16" x14ac:dyDescent="0.2">
      <c r="A501" s="6">
        <f>'Rates Data'!A501</f>
        <v>42429</v>
      </c>
      <c r="B501" s="5">
        <f>'Rates Data'!B501</f>
        <v>-0.26500000000000001</v>
      </c>
      <c r="C501" s="5">
        <f>'Rates Data'!C501</f>
        <v>-0.20499999999999999</v>
      </c>
      <c r="D501" s="5">
        <f>'Rates Data'!D501</f>
        <v>-0.13400000000000001</v>
      </c>
      <c r="E501" s="5">
        <f>'Rates Data'!E501</f>
        <v>-2.4E-2</v>
      </c>
      <c r="F501" s="5">
        <f>'Rates Data'!F501</f>
        <v>-0.216</v>
      </c>
      <c r="G501" s="5">
        <f>'Rates Data'!G501</f>
        <v>-0.18459999999999999</v>
      </c>
      <c r="H501" s="5">
        <f>'Rates Data'!H501</f>
        <v>-3.2500000000000001E-2</v>
      </c>
      <c r="I501" s="5">
        <f>DAYS360(A501,Summary!$G$10)/Summary!$G$6</f>
        <v>2.1527777777777777</v>
      </c>
      <c r="J501" s="5">
        <f t="shared" si="32"/>
        <v>-0.216</v>
      </c>
      <c r="K501" s="5">
        <f t="shared" si="32"/>
        <v>-0.18459999999999999</v>
      </c>
      <c r="L501" s="4">
        <v>2</v>
      </c>
      <c r="M501" s="4">
        <v>3</v>
      </c>
      <c r="N501" s="7">
        <f t="shared" si="29"/>
        <v>3.1400000000000011E-2</v>
      </c>
      <c r="O501" s="4">
        <f t="shared" si="30"/>
        <v>1</v>
      </c>
      <c r="P501" s="64">
        <f t="shared" si="31"/>
        <v>-0.21120277777777777</v>
      </c>
    </row>
    <row r="502" spans="1:16" x14ac:dyDescent="0.2">
      <c r="A502" s="6">
        <f>'Rates Data'!A502</f>
        <v>42430</v>
      </c>
      <c r="B502" s="5">
        <f>'Rates Data'!B502</f>
        <v>-0.27</v>
      </c>
      <c r="C502" s="5">
        <f>'Rates Data'!C502</f>
        <v>-0.20699999999999999</v>
      </c>
      <c r="D502" s="5">
        <f>'Rates Data'!D502</f>
        <v>-0.13500000000000001</v>
      </c>
      <c r="E502" s="5">
        <f>'Rates Data'!E502</f>
        <v>-2.5999999999999999E-2</v>
      </c>
      <c r="F502" s="5">
        <f>'Rates Data'!F502</f>
        <v>-0.20499999999999999</v>
      </c>
      <c r="G502" s="5">
        <f>'Rates Data'!G502</f>
        <v>-0.17519999999999999</v>
      </c>
      <c r="H502" s="5">
        <f>'Rates Data'!H502</f>
        <v>-1.6500000000000001E-2</v>
      </c>
      <c r="I502" s="5">
        <f>DAYS360(A502,Summary!$G$10)/Summary!$G$6</f>
        <v>2.15</v>
      </c>
      <c r="J502" s="5">
        <f t="shared" si="32"/>
        <v>-0.20499999999999999</v>
      </c>
      <c r="K502" s="5">
        <f t="shared" si="32"/>
        <v>-0.17519999999999999</v>
      </c>
      <c r="L502" s="4">
        <v>2</v>
      </c>
      <c r="M502" s="4">
        <v>3</v>
      </c>
      <c r="N502" s="7">
        <f t="shared" si="29"/>
        <v>2.9799999999999993E-2</v>
      </c>
      <c r="O502" s="4">
        <f t="shared" si="30"/>
        <v>1</v>
      </c>
      <c r="P502" s="64">
        <f t="shared" si="31"/>
        <v>-0.20052999999999999</v>
      </c>
    </row>
    <row r="503" spans="1:16" x14ac:dyDescent="0.2">
      <c r="A503" s="6">
        <f>'Rates Data'!A503</f>
        <v>42431</v>
      </c>
      <c r="B503" s="5">
        <f>'Rates Data'!B503</f>
        <v>-0.27300000000000002</v>
      </c>
      <c r="C503" s="5">
        <f>'Rates Data'!C503</f>
        <v>-0.20799999999999999</v>
      </c>
      <c r="D503" s="5">
        <f>'Rates Data'!D503</f>
        <v>-0.13400000000000001</v>
      </c>
      <c r="E503" s="5">
        <f>'Rates Data'!E503</f>
        <v>-2.4E-2</v>
      </c>
      <c r="F503" s="5">
        <f>'Rates Data'!F503</f>
        <v>-0.19700000000000001</v>
      </c>
      <c r="G503" s="5">
        <f>'Rates Data'!G503</f>
        <v>-0.16500000000000001</v>
      </c>
      <c r="H503" s="5">
        <f>'Rates Data'!H503</f>
        <v>2E-3</v>
      </c>
      <c r="I503" s="5">
        <f>DAYS360(A503,Summary!$G$10)/Summary!$G$6</f>
        <v>2.1472222222222221</v>
      </c>
      <c r="J503" s="5">
        <f t="shared" si="32"/>
        <v>-0.19700000000000001</v>
      </c>
      <c r="K503" s="5">
        <f t="shared" si="32"/>
        <v>-0.16500000000000001</v>
      </c>
      <c r="L503" s="4">
        <v>2</v>
      </c>
      <c r="M503" s="4">
        <v>3</v>
      </c>
      <c r="N503" s="7">
        <f t="shared" si="29"/>
        <v>3.2000000000000001E-2</v>
      </c>
      <c r="O503" s="4">
        <f t="shared" si="30"/>
        <v>1</v>
      </c>
      <c r="P503" s="64">
        <f t="shared" si="31"/>
        <v>-0.1922888888888889</v>
      </c>
    </row>
    <row r="504" spans="1:16" x14ac:dyDescent="0.2">
      <c r="A504" s="6">
        <f>'Rates Data'!A504</f>
        <v>42432</v>
      </c>
      <c r="B504" s="5">
        <f>'Rates Data'!B504</f>
        <v>-0.27600000000000002</v>
      </c>
      <c r="C504" s="5">
        <f>'Rates Data'!C504</f>
        <v>-0.21299999999999999</v>
      </c>
      <c r="D504" s="5">
        <f>'Rates Data'!D504</f>
        <v>-0.13500000000000001</v>
      </c>
      <c r="E504" s="5">
        <f>'Rates Data'!E504</f>
        <v>-2.5000000000000001E-2</v>
      </c>
      <c r="F504" s="5">
        <f>'Rates Data'!F504</f>
        <v>-0.222</v>
      </c>
      <c r="G504" s="5">
        <f>'Rates Data'!G504</f>
        <v>-0.191</v>
      </c>
      <c r="H504" s="5">
        <f>'Rates Data'!H504</f>
        <v>-3.15E-2</v>
      </c>
      <c r="I504" s="5">
        <f>DAYS360(A504,Summary!$G$10)/Summary!$G$6</f>
        <v>2.1444444444444444</v>
      </c>
      <c r="J504" s="5">
        <f t="shared" si="32"/>
        <v>-0.222</v>
      </c>
      <c r="K504" s="5">
        <f t="shared" si="32"/>
        <v>-0.191</v>
      </c>
      <c r="L504" s="4">
        <v>2</v>
      </c>
      <c r="M504" s="4">
        <v>3</v>
      </c>
      <c r="N504" s="7">
        <f t="shared" si="29"/>
        <v>3.1E-2</v>
      </c>
      <c r="O504" s="4">
        <f t="shared" si="30"/>
        <v>1</v>
      </c>
      <c r="P504" s="64">
        <f t="shared" si="31"/>
        <v>-0.21752222222222223</v>
      </c>
    </row>
    <row r="505" spans="1:16" x14ac:dyDescent="0.2">
      <c r="A505" s="6">
        <f>'Rates Data'!A505</f>
        <v>42433</v>
      </c>
      <c r="B505" s="5">
        <f>'Rates Data'!B505</f>
        <v>-0.28100000000000003</v>
      </c>
      <c r="C505" s="5">
        <f>'Rates Data'!C505</f>
        <v>-0.215</v>
      </c>
      <c r="D505" s="5">
        <f>'Rates Data'!D505</f>
        <v>-0.13600000000000001</v>
      </c>
      <c r="E505" s="5">
        <f>'Rates Data'!E505</f>
        <v>-2.8000000000000001E-2</v>
      </c>
      <c r="F505" s="5">
        <f>'Rates Data'!F505</f>
        <v>-0.183</v>
      </c>
      <c r="G505" s="5">
        <f>'Rates Data'!G505</f>
        <v>-0.1578</v>
      </c>
      <c r="H505" s="5">
        <f>'Rates Data'!H505</f>
        <v>8.0000000000000002E-3</v>
      </c>
      <c r="I505" s="5">
        <f>DAYS360(A505,Summary!$G$10)/Summary!$G$6</f>
        <v>2.1416666666666666</v>
      </c>
      <c r="J505" s="5">
        <f t="shared" si="32"/>
        <v>-0.183</v>
      </c>
      <c r="K505" s="5">
        <f t="shared" si="32"/>
        <v>-0.1578</v>
      </c>
      <c r="L505" s="4">
        <v>2</v>
      </c>
      <c r="M505" s="4">
        <v>3</v>
      </c>
      <c r="N505" s="7">
        <f t="shared" si="29"/>
        <v>2.52E-2</v>
      </c>
      <c r="O505" s="4">
        <f t="shared" si="30"/>
        <v>1</v>
      </c>
      <c r="P505" s="64">
        <f t="shared" si="31"/>
        <v>-0.17943000000000001</v>
      </c>
    </row>
    <row r="506" spans="1:16" x14ac:dyDescent="0.2">
      <c r="A506" s="6">
        <f>'Rates Data'!A506</f>
        <v>42436</v>
      </c>
      <c r="B506" s="5">
        <f>'Rates Data'!B506</f>
        <v>-0.28499999999999998</v>
      </c>
      <c r="C506" s="5">
        <f>'Rates Data'!C506</f>
        <v>-0.216</v>
      </c>
      <c r="D506" s="5">
        <f>'Rates Data'!D506</f>
        <v>-0.13600000000000001</v>
      </c>
      <c r="E506" s="5">
        <f>'Rates Data'!E506</f>
        <v>-2.4E-2</v>
      </c>
      <c r="F506" s="5">
        <f>'Rates Data'!F506</f>
        <v>-0.19800000000000001</v>
      </c>
      <c r="G506" s="5">
        <f>'Rates Data'!G506</f>
        <v>-0.158</v>
      </c>
      <c r="H506" s="5">
        <f>'Rates Data'!H506</f>
        <v>-3.0000000000000001E-3</v>
      </c>
      <c r="I506" s="5">
        <f>DAYS360(A506,Summary!$G$10)/Summary!$G$6</f>
        <v>2.1333333333333333</v>
      </c>
      <c r="J506" s="5">
        <f t="shared" si="32"/>
        <v>-0.19800000000000001</v>
      </c>
      <c r="K506" s="5">
        <f t="shared" si="32"/>
        <v>-0.158</v>
      </c>
      <c r="L506" s="4">
        <v>2</v>
      </c>
      <c r="M506" s="4">
        <v>3</v>
      </c>
      <c r="N506" s="7">
        <f t="shared" si="29"/>
        <v>4.0000000000000008E-2</v>
      </c>
      <c r="O506" s="4">
        <f t="shared" si="30"/>
        <v>1</v>
      </c>
      <c r="P506" s="64">
        <f t="shared" si="31"/>
        <v>-0.19266666666666668</v>
      </c>
    </row>
    <row r="507" spans="1:16" x14ac:dyDescent="0.2">
      <c r="A507" s="6">
        <f>'Rates Data'!A507</f>
        <v>42437</v>
      </c>
      <c r="B507" s="5">
        <f>'Rates Data'!B507</f>
        <v>-0.28699999999999998</v>
      </c>
      <c r="C507" s="5">
        <f>'Rates Data'!C507</f>
        <v>-0.221</v>
      </c>
      <c r="D507" s="5">
        <f>'Rates Data'!D507</f>
        <v>-0.13800000000000001</v>
      </c>
      <c r="E507" s="5">
        <f>'Rates Data'!E507</f>
        <v>-2.5000000000000001E-2</v>
      </c>
      <c r="F507" s="5">
        <f>'Rates Data'!F507</f>
        <v>-0.2</v>
      </c>
      <c r="G507" s="5">
        <f>'Rates Data'!G507</f>
        <v>-0.17100000000000001</v>
      </c>
      <c r="H507" s="5">
        <f>'Rates Data'!H507</f>
        <v>2.7000000000000001E-3</v>
      </c>
      <c r="I507" s="5">
        <f>DAYS360(A507,Summary!$G$10)/Summary!$G$6</f>
        <v>2.1305555555555555</v>
      </c>
      <c r="J507" s="5">
        <f t="shared" si="32"/>
        <v>-0.2</v>
      </c>
      <c r="K507" s="5">
        <f t="shared" si="32"/>
        <v>-0.17100000000000001</v>
      </c>
      <c r="L507" s="4">
        <v>2</v>
      </c>
      <c r="M507" s="4">
        <v>3</v>
      </c>
      <c r="N507" s="7">
        <f t="shared" si="29"/>
        <v>2.8999999999999998E-2</v>
      </c>
      <c r="O507" s="4">
        <f t="shared" si="30"/>
        <v>1</v>
      </c>
      <c r="P507" s="64">
        <f t="shared" si="31"/>
        <v>-0.19621388888888891</v>
      </c>
    </row>
    <row r="508" spans="1:16" x14ac:dyDescent="0.2">
      <c r="A508" s="6">
        <f>'Rates Data'!A508</f>
        <v>42438</v>
      </c>
      <c r="B508" s="5">
        <f>'Rates Data'!B508</f>
        <v>-0.29099999999999998</v>
      </c>
      <c r="C508" s="5">
        <f>'Rates Data'!C508</f>
        <v>-0.224</v>
      </c>
      <c r="D508" s="5">
        <f>'Rates Data'!D508</f>
        <v>-0.13900000000000001</v>
      </c>
      <c r="E508" s="5">
        <f>'Rates Data'!E508</f>
        <v>-2.3E-2</v>
      </c>
      <c r="F508" s="5">
        <f>'Rates Data'!F508</f>
        <v>-0.18</v>
      </c>
      <c r="G508" s="5">
        <f>'Rates Data'!G508</f>
        <v>-0.1447</v>
      </c>
      <c r="H508" s="5">
        <f>'Rates Data'!H508</f>
        <v>3.2000000000000001E-2</v>
      </c>
      <c r="I508" s="5">
        <f>DAYS360(A508,Summary!$G$10)/Summary!$G$6</f>
        <v>2.1277777777777778</v>
      </c>
      <c r="J508" s="5">
        <f t="shared" si="32"/>
        <v>-0.18</v>
      </c>
      <c r="K508" s="5">
        <f t="shared" si="32"/>
        <v>-0.1447</v>
      </c>
      <c r="L508" s="4">
        <v>2</v>
      </c>
      <c r="M508" s="4">
        <v>3</v>
      </c>
      <c r="N508" s="7">
        <f t="shared" si="29"/>
        <v>3.5299999999999998E-2</v>
      </c>
      <c r="O508" s="4">
        <f t="shared" si="30"/>
        <v>1</v>
      </c>
      <c r="P508" s="64">
        <f t="shared" si="31"/>
        <v>-0.17548944444444445</v>
      </c>
    </row>
    <row r="509" spans="1:16" x14ac:dyDescent="0.2">
      <c r="A509" s="6">
        <f>'Rates Data'!A509</f>
        <v>42439</v>
      </c>
      <c r="B509" s="5">
        <f>'Rates Data'!B509</f>
        <v>-0.29499999999999998</v>
      </c>
      <c r="C509" s="5">
        <f>'Rates Data'!C509</f>
        <v>-0.22900000000000001</v>
      </c>
      <c r="D509" s="5">
        <f>'Rates Data'!D509</f>
        <v>-0.14099999999999999</v>
      </c>
      <c r="E509" s="5">
        <f>'Rates Data'!E509</f>
        <v>-2.5000000000000001E-2</v>
      </c>
      <c r="F509" s="5">
        <f>'Rates Data'!F509</f>
        <v>-0.13</v>
      </c>
      <c r="G509" s="5">
        <f>'Rates Data'!G509</f>
        <v>-8.8499999999999995E-2</v>
      </c>
      <c r="H509" s="5">
        <f>'Rates Data'!H509</f>
        <v>7.0000000000000007E-2</v>
      </c>
      <c r="I509" s="5">
        <f>DAYS360(A509,Summary!$G$10)/Summary!$G$6</f>
        <v>2.125</v>
      </c>
      <c r="J509" s="5">
        <f t="shared" si="32"/>
        <v>-0.13</v>
      </c>
      <c r="K509" s="5">
        <f t="shared" si="32"/>
        <v>-8.8499999999999995E-2</v>
      </c>
      <c r="L509" s="4">
        <v>2</v>
      </c>
      <c r="M509" s="4">
        <v>3</v>
      </c>
      <c r="N509" s="7">
        <f t="shared" si="29"/>
        <v>4.1500000000000009E-2</v>
      </c>
      <c r="O509" s="4">
        <f t="shared" si="30"/>
        <v>1</v>
      </c>
      <c r="P509" s="64">
        <f t="shared" si="31"/>
        <v>-0.12481250000000001</v>
      </c>
    </row>
    <row r="510" spans="1:16" x14ac:dyDescent="0.2">
      <c r="A510" s="6">
        <f>'Rates Data'!A510</f>
        <v>42440</v>
      </c>
      <c r="B510" s="5">
        <f>'Rates Data'!B510</f>
        <v>-0.30099999999999999</v>
      </c>
      <c r="C510" s="5">
        <f>'Rates Data'!C510</f>
        <v>-0.22500000000000001</v>
      </c>
      <c r="D510" s="5">
        <f>'Rates Data'!D510</f>
        <v>-0.13100000000000001</v>
      </c>
      <c r="E510" s="5">
        <f>'Rates Data'!E510</f>
        <v>-8.9999999999999993E-3</v>
      </c>
      <c r="F510" s="5">
        <f>'Rates Data'!F510</f>
        <v>-0.14299999999999999</v>
      </c>
      <c r="G510" s="5">
        <f>'Rates Data'!G510</f>
        <v>-0.1</v>
      </c>
      <c r="H510" s="5">
        <f>'Rates Data'!H510</f>
        <v>6.4199999999999993E-2</v>
      </c>
      <c r="I510" s="5">
        <f>DAYS360(A510,Summary!$G$10)/Summary!$G$6</f>
        <v>2.1222222222222222</v>
      </c>
      <c r="J510" s="5">
        <f t="shared" si="32"/>
        <v>-0.14299999999999999</v>
      </c>
      <c r="K510" s="5">
        <f t="shared" si="32"/>
        <v>-0.1</v>
      </c>
      <c r="L510" s="4">
        <v>2</v>
      </c>
      <c r="M510" s="4">
        <v>3</v>
      </c>
      <c r="N510" s="7">
        <f t="shared" si="29"/>
        <v>4.2999999999999983E-2</v>
      </c>
      <c r="O510" s="4">
        <f t="shared" si="30"/>
        <v>1</v>
      </c>
      <c r="P510" s="64">
        <f t="shared" si="31"/>
        <v>-0.13774444444444445</v>
      </c>
    </row>
    <row r="511" spans="1:16" x14ac:dyDescent="0.2">
      <c r="A511" s="6">
        <f>'Rates Data'!A511</f>
        <v>42443</v>
      </c>
      <c r="B511" s="5">
        <f>'Rates Data'!B511</f>
        <v>-0.311</v>
      </c>
      <c r="C511" s="5">
        <f>'Rates Data'!C511</f>
        <v>-0.22600000000000001</v>
      </c>
      <c r="D511" s="5">
        <f>'Rates Data'!D511</f>
        <v>-0.13100000000000001</v>
      </c>
      <c r="E511" s="5">
        <f>'Rates Data'!E511</f>
        <v>-8.0000000000000002E-3</v>
      </c>
      <c r="F511" s="5">
        <f>'Rates Data'!F511</f>
        <v>-0.13400000000000001</v>
      </c>
      <c r="G511" s="5">
        <f>'Rates Data'!G511</f>
        <v>-8.6599999999999996E-2</v>
      </c>
      <c r="H511" s="5">
        <f>'Rates Data'!H511</f>
        <v>8.9099999999999999E-2</v>
      </c>
      <c r="I511" s="5">
        <f>DAYS360(A511,Summary!$G$10)/Summary!$G$6</f>
        <v>2.1138888888888889</v>
      </c>
      <c r="J511" s="5">
        <f t="shared" si="32"/>
        <v>-0.13400000000000001</v>
      </c>
      <c r="K511" s="5">
        <f t="shared" si="32"/>
        <v>-8.6599999999999996E-2</v>
      </c>
      <c r="L511" s="4">
        <v>2</v>
      </c>
      <c r="M511" s="4">
        <v>3</v>
      </c>
      <c r="N511" s="7">
        <f t="shared" si="29"/>
        <v>4.7400000000000012E-2</v>
      </c>
      <c r="O511" s="4">
        <f t="shared" si="30"/>
        <v>1</v>
      </c>
      <c r="P511" s="64">
        <f t="shared" si="31"/>
        <v>-0.12860166666666667</v>
      </c>
    </row>
    <row r="512" spans="1:16" x14ac:dyDescent="0.2">
      <c r="A512" s="6">
        <f>'Rates Data'!A512</f>
        <v>42444</v>
      </c>
      <c r="B512" s="5">
        <f>'Rates Data'!B512</f>
        <v>-0.313</v>
      </c>
      <c r="C512" s="5">
        <f>'Rates Data'!C512</f>
        <v>-0.22700000000000001</v>
      </c>
      <c r="D512" s="5">
        <f>'Rates Data'!D512</f>
        <v>-0.13</v>
      </c>
      <c r="E512" s="5">
        <f>'Rates Data'!E512</f>
        <v>-6.0000000000000001E-3</v>
      </c>
      <c r="F512" s="5">
        <f>'Rates Data'!F512</f>
        <v>-0.13300000000000001</v>
      </c>
      <c r="G512" s="5">
        <f>'Rates Data'!G512</f>
        <v>-8.7300000000000003E-2</v>
      </c>
      <c r="H512" s="5">
        <f>'Rates Data'!H512</f>
        <v>9.1999999999999998E-2</v>
      </c>
      <c r="I512" s="5">
        <f>DAYS360(A512,Summary!$G$10)/Summary!$G$6</f>
        <v>2.1111111111111112</v>
      </c>
      <c r="J512" s="5">
        <f t="shared" si="32"/>
        <v>-0.13300000000000001</v>
      </c>
      <c r="K512" s="5">
        <f t="shared" si="32"/>
        <v>-8.7300000000000003E-2</v>
      </c>
      <c r="L512" s="4">
        <v>2</v>
      </c>
      <c r="M512" s="4">
        <v>3</v>
      </c>
      <c r="N512" s="7">
        <f t="shared" si="29"/>
        <v>4.5700000000000005E-2</v>
      </c>
      <c r="O512" s="4">
        <f t="shared" si="30"/>
        <v>1</v>
      </c>
      <c r="P512" s="64">
        <f t="shared" si="31"/>
        <v>-0.12792222222222221</v>
      </c>
    </row>
    <row r="513" spans="1:16" x14ac:dyDescent="0.2">
      <c r="A513" s="6">
        <f>'Rates Data'!A513</f>
        <v>42445</v>
      </c>
      <c r="B513" s="5">
        <f>'Rates Data'!B513</f>
        <v>-0.317</v>
      </c>
      <c r="C513" s="5">
        <f>'Rates Data'!C513</f>
        <v>-0.23</v>
      </c>
      <c r="D513" s="5">
        <f>'Rates Data'!D513</f>
        <v>-0.129</v>
      </c>
      <c r="E513" s="5">
        <f>'Rates Data'!E513</f>
        <v>-4.0000000000000001E-3</v>
      </c>
      <c r="F513" s="5">
        <f>'Rates Data'!F513</f>
        <v>-0.14199999999999999</v>
      </c>
      <c r="G513" s="5">
        <f>'Rates Data'!G513</f>
        <v>-0.1047</v>
      </c>
      <c r="H513" s="5">
        <f>'Rates Data'!H513</f>
        <v>6.0999999999999999E-2</v>
      </c>
      <c r="I513" s="5">
        <f>DAYS360(A513,Summary!$G$10)/Summary!$G$6</f>
        <v>2.1083333333333334</v>
      </c>
      <c r="J513" s="5">
        <f t="shared" si="32"/>
        <v>-0.14199999999999999</v>
      </c>
      <c r="K513" s="5">
        <f t="shared" si="32"/>
        <v>-0.1047</v>
      </c>
      <c r="L513" s="4">
        <v>2</v>
      </c>
      <c r="M513" s="4">
        <v>3</v>
      </c>
      <c r="N513" s="7">
        <f t="shared" si="29"/>
        <v>3.7299999999999986E-2</v>
      </c>
      <c r="O513" s="4">
        <f t="shared" si="30"/>
        <v>1</v>
      </c>
      <c r="P513" s="64">
        <f t="shared" si="31"/>
        <v>-0.13795916666666666</v>
      </c>
    </row>
    <row r="514" spans="1:16" x14ac:dyDescent="0.2">
      <c r="A514" s="6">
        <f>'Rates Data'!A514</f>
        <v>42446</v>
      </c>
      <c r="B514" s="5">
        <f>'Rates Data'!B514</f>
        <v>-0.32200000000000001</v>
      </c>
      <c r="C514" s="5">
        <f>'Rates Data'!C514</f>
        <v>-0.23400000000000001</v>
      </c>
      <c r="D514" s="5">
        <f>'Rates Data'!D514</f>
        <v>-0.13100000000000001</v>
      </c>
      <c r="E514" s="5">
        <f>'Rates Data'!E514</f>
        <v>-3.0000000000000001E-3</v>
      </c>
      <c r="F514" s="5">
        <f>'Rates Data'!F514</f>
        <v>-0.14599999999999999</v>
      </c>
      <c r="G514" s="5">
        <f>'Rates Data'!G514</f>
        <v>-0.1111</v>
      </c>
      <c r="H514" s="5">
        <f>'Rates Data'!H514</f>
        <v>4.2999999999999997E-2</v>
      </c>
      <c r="I514" s="5">
        <f>DAYS360(A514,Summary!$G$10)/Summary!$G$6</f>
        <v>2.1055555555555556</v>
      </c>
      <c r="J514" s="5">
        <f t="shared" si="32"/>
        <v>-0.14599999999999999</v>
      </c>
      <c r="K514" s="5">
        <f t="shared" si="32"/>
        <v>-0.1111</v>
      </c>
      <c r="L514" s="4">
        <v>2</v>
      </c>
      <c r="M514" s="4">
        <v>3</v>
      </c>
      <c r="N514" s="7">
        <f t="shared" si="29"/>
        <v>3.4899999999999987E-2</v>
      </c>
      <c r="O514" s="4">
        <f t="shared" si="30"/>
        <v>1</v>
      </c>
      <c r="P514" s="64">
        <f t="shared" si="31"/>
        <v>-0.14231611111111109</v>
      </c>
    </row>
    <row r="515" spans="1:16" x14ac:dyDescent="0.2">
      <c r="A515" s="6">
        <f>'Rates Data'!A515</f>
        <v>42447</v>
      </c>
      <c r="B515" s="5">
        <f>'Rates Data'!B515</f>
        <v>-0.32400000000000001</v>
      </c>
      <c r="C515" s="5">
        <f>'Rates Data'!C515</f>
        <v>-0.23499999999999999</v>
      </c>
      <c r="D515" s="5">
        <f>'Rates Data'!D515</f>
        <v>-0.13100000000000001</v>
      </c>
      <c r="E515" s="5">
        <f>'Rates Data'!E515</f>
        <v>-3.0000000000000001E-3</v>
      </c>
      <c r="F515" s="5">
        <f>'Rates Data'!F515</f>
        <v>-0.152</v>
      </c>
      <c r="G515" s="5">
        <f>'Rates Data'!G515</f>
        <v>-0.11600000000000001</v>
      </c>
      <c r="H515" s="5">
        <f>'Rates Data'!H515</f>
        <v>4.02E-2</v>
      </c>
      <c r="I515" s="5">
        <f>DAYS360(A515,Summary!$G$10)/Summary!$G$6</f>
        <v>2.1027777777777779</v>
      </c>
      <c r="J515" s="5">
        <f t="shared" si="32"/>
        <v>-0.152</v>
      </c>
      <c r="K515" s="5">
        <f t="shared" si="32"/>
        <v>-0.11600000000000001</v>
      </c>
      <c r="L515" s="4">
        <v>2</v>
      </c>
      <c r="M515" s="4">
        <v>3</v>
      </c>
      <c r="N515" s="7">
        <f t="shared" ref="N515:N578" si="33">K515-J515</f>
        <v>3.599999999999999E-2</v>
      </c>
      <c r="O515" s="4">
        <f t="shared" ref="O515:O578" si="34">M515-L515</f>
        <v>1</v>
      </c>
      <c r="P515" s="64">
        <f t="shared" ref="P515:P578" si="35">J515+N515/O515*(I515-L515)</f>
        <v>-0.14829999999999999</v>
      </c>
    </row>
    <row r="516" spans="1:16" x14ac:dyDescent="0.2">
      <c r="A516" s="6">
        <f>'Rates Data'!A516</f>
        <v>42450</v>
      </c>
      <c r="B516" s="5">
        <f>'Rates Data'!B516</f>
        <v>-0.32600000000000001</v>
      </c>
      <c r="C516" s="5">
        <f>'Rates Data'!C516</f>
        <v>-0.23799999999999999</v>
      </c>
      <c r="D516" s="5">
        <f>'Rates Data'!D516</f>
        <v>-0.13100000000000001</v>
      </c>
      <c r="E516" s="5">
        <f>'Rates Data'!E516</f>
        <v>-2E-3</v>
      </c>
      <c r="F516" s="5">
        <f>'Rates Data'!F516</f>
        <v>-0.151</v>
      </c>
      <c r="G516" s="5">
        <f>'Rates Data'!G516</f>
        <v>-0.114</v>
      </c>
      <c r="H516" s="5">
        <f>'Rates Data'!H516</f>
        <v>4.3499999999999997E-2</v>
      </c>
      <c r="I516" s="5">
        <f>DAYS360(A516,Summary!$G$10)/Summary!$G$6</f>
        <v>2.0944444444444446</v>
      </c>
      <c r="J516" s="5">
        <f t="shared" si="32"/>
        <v>-0.151</v>
      </c>
      <c r="K516" s="5">
        <f t="shared" si="32"/>
        <v>-0.114</v>
      </c>
      <c r="L516" s="4">
        <v>2</v>
      </c>
      <c r="M516" s="4">
        <v>3</v>
      </c>
      <c r="N516" s="7">
        <f t="shared" si="33"/>
        <v>3.6999999999999991E-2</v>
      </c>
      <c r="O516" s="4">
        <f t="shared" si="34"/>
        <v>1</v>
      </c>
      <c r="P516" s="64">
        <f t="shared" si="35"/>
        <v>-0.14750555555555556</v>
      </c>
    </row>
    <row r="517" spans="1:16" x14ac:dyDescent="0.2">
      <c r="A517" s="6">
        <f>'Rates Data'!A517</f>
        <v>42451</v>
      </c>
      <c r="B517" s="5">
        <f>'Rates Data'!B517</f>
        <v>-0.32800000000000001</v>
      </c>
      <c r="C517" s="5">
        <f>'Rates Data'!C517</f>
        <v>-0.23899999999999999</v>
      </c>
      <c r="D517" s="5">
        <f>'Rates Data'!D517</f>
        <v>-0.13200000000000001</v>
      </c>
      <c r="E517" s="5">
        <f>'Rates Data'!E517</f>
        <v>-2E-3</v>
      </c>
      <c r="F517" s="5">
        <f>'Rates Data'!F517</f>
        <v>-0.14899999999999999</v>
      </c>
      <c r="G517" s="5">
        <f>'Rates Data'!G517</f>
        <v>-0.1103</v>
      </c>
      <c r="H517" s="5">
        <f>'Rates Data'!H517</f>
        <v>5.0999999999999997E-2</v>
      </c>
      <c r="I517" s="5">
        <f>DAYS360(A517,Summary!$G$10)/Summary!$G$6</f>
        <v>2.0916666666666668</v>
      </c>
      <c r="J517" s="5">
        <f t="shared" si="32"/>
        <v>-0.14899999999999999</v>
      </c>
      <c r="K517" s="5">
        <f t="shared" si="32"/>
        <v>-0.1103</v>
      </c>
      <c r="L517" s="4">
        <v>2</v>
      </c>
      <c r="M517" s="4">
        <v>3</v>
      </c>
      <c r="N517" s="7">
        <f t="shared" si="33"/>
        <v>3.8699999999999998E-2</v>
      </c>
      <c r="O517" s="4">
        <f t="shared" si="34"/>
        <v>1</v>
      </c>
      <c r="P517" s="64">
        <f t="shared" si="35"/>
        <v>-0.14545249999999998</v>
      </c>
    </row>
    <row r="518" spans="1:16" x14ac:dyDescent="0.2">
      <c r="A518" s="6">
        <f>'Rates Data'!A518</f>
        <v>42452</v>
      </c>
      <c r="B518" s="5">
        <f>'Rates Data'!B518</f>
        <v>-0.33</v>
      </c>
      <c r="C518" s="5">
        <f>'Rates Data'!C518</f>
        <v>-0.24099999999999999</v>
      </c>
      <c r="D518" s="5">
        <f>'Rates Data'!D518</f>
        <v>-0.13300000000000001</v>
      </c>
      <c r="E518" s="5">
        <f>'Rates Data'!E518</f>
        <v>-3.0000000000000001E-3</v>
      </c>
      <c r="F518" s="5">
        <f>'Rates Data'!F518</f>
        <v>-0.151</v>
      </c>
      <c r="G518" s="5">
        <f>'Rates Data'!G518</f>
        <v>-0.1135</v>
      </c>
      <c r="H518" s="5">
        <f>'Rates Data'!H518</f>
        <v>4.3499999999999997E-2</v>
      </c>
      <c r="I518" s="5">
        <f>DAYS360(A518,Summary!$G$10)/Summary!$G$6</f>
        <v>2.088888888888889</v>
      </c>
      <c r="J518" s="5">
        <f t="shared" si="32"/>
        <v>-0.151</v>
      </c>
      <c r="K518" s="5">
        <f t="shared" si="32"/>
        <v>-0.1135</v>
      </c>
      <c r="L518" s="4">
        <v>2</v>
      </c>
      <c r="M518" s="4">
        <v>3</v>
      </c>
      <c r="N518" s="7">
        <f t="shared" si="33"/>
        <v>3.7499999999999992E-2</v>
      </c>
      <c r="O518" s="4">
        <f t="shared" si="34"/>
        <v>1</v>
      </c>
      <c r="P518" s="64">
        <f t="shared" si="35"/>
        <v>-0.14766666666666667</v>
      </c>
    </row>
    <row r="519" spans="1:16" x14ac:dyDescent="0.2">
      <c r="A519" s="6">
        <f>'Rates Data'!A519</f>
        <v>42453</v>
      </c>
      <c r="B519" s="5">
        <f>'Rates Data'!B519</f>
        <v>-0.33100000000000002</v>
      </c>
      <c r="C519" s="5">
        <f>'Rates Data'!C519</f>
        <v>-0.24199999999999999</v>
      </c>
      <c r="D519" s="5">
        <f>'Rates Data'!D519</f>
        <v>-0.13400000000000001</v>
      </c>
      <c r="E519" s="5">
        <f>'Rates Data'!E519</f>
        <v>-5.0000000000000001E-3</v>
      </c>
      <c r="F519" s="5">
        <f>'Rates Data'!F519</f>
        <v>-0.14399999999999999</v>
      </c>
      <c r="G519" s="5">
        <f>'Rates Data'!G519</f>
        <v>-0.109</v>
      </c>
      <c r="H519" s="5">
        <f>'Rates Data'!H519</f>
        <v>4.65E-2</v>
      </c>
      <c r="I519" s="5">
        <f>DAYS360(A519,Summary!$G$10)/Summary!$G$6</f>
        <v>2.0861111111111112</v>
      </c>
      <c r="J519" s="5">
        <f t="shared" si="32"/>
        <v>-0.14399999999999999</v>
      </c>
      <c r="K519" s="5">
        <f t="shared" si="32"/>
        <v>-0.109</v>
      </c>
      <c r="L519" s="4">
        <v>2</v>
      </c>
      <c r="M519" s="4">
        <v>3</v>
      </c>
      <c r="N519" s="7">
        <f t="shared" si="33"/>
        <v>3.4999999999999989E-2</v>
      </c>
      <c r="O519" s="4">
        <f t="shared" si="34"/>
        <v>1</v>
      </c>
      <c r="P519" s="64">
        <f t="shared" si="35"/>
        <v>-0.14098611111111109</v>
      </c>
    </row>
    <row r="520" spans="1:16" x14ac:dyDescent="0.2">
      <c r="A520" s="6">
        <f>'Rates Data'!A520</f>
        <v>42454</v>
      </c>
      <c r="B520" s="5">
        <f>'Rates Data'!B520</f>
        <v>0</v>
      </c>
      <c r="C520" s="5">
        <f>'Rates Data'!C520</f>
        <v>0</v>
      </c>
      <c r="D520" s="5">
        <f>'Rates Data'!D520</f>
        <v>0</v>
      </c>
      <c r="E520" s="5">
        <f>'Rates Data'!E520</f>
        <v>0</v>
      </c>
      <c r="F520" s="5">
        <f>'Rates Data'!F520</f>
        <v>-0.14649999999999999</v>
      </c>
      <c r="G520" s="5">
        <f>'Rates Data'!G520</f>
        <v>-0.108</v>
      </c>
      <c r="H520" s="5">
        <f>'Rates Data'!H520</f>
        <v>4.7E-2</v>
      </c>
      <c r="I520" s="5">
        <f>DAYS360(A520,Summary!$G$10)/Summary!$G$6</f>
        <v>2.0833333333333335</v>
      </c>
      <c r="J520" s="5">
        <f t="shared" si="32"/>
        <v>-0.14649999999999999</v>
      </c>
      <c r="K520" s="5">
        <f t="shared" si="32"/>
        <v>-0.108</v>
      </c>
      <c r="L520" s="4">
        <v>2</v>
      </c>
      <c r="M520" s="4">
        <v>3</v>
      </c>
      <c r="N520" s="7">
        <f t="shared" si="33"/>
        <v>3.8499999999999993E-2</v>
      </c>
      <c r="O520" s="4">
        <f t="shared" si="34"/>
        <v>1</v>
      </c>
      <c r="P520" s="64">
        <f t="shared" si="35"/>
        <v>-0.14329166666666665</v>
      </c>
    </row>
    <row r="521" spans="1:16" x14ac:dyDescent="0.2">
      <c r="A521" s="6">
        <f>'Rates Data'!A521</f>
        <v>42457</v>
      </c>
      <c r="B521" s="5">
        <f>'Rates Data'!B521</f>
        <v>0</v>
      </c>
      <c r="C521" s="5">
        <f>'Rates Data'!C521</f>
        <v>0</v>
      </c>
      <c r="D521" s="5">
        <f>'Rates Data'!D521</f>
        <v>0</v>
      </c>
      <c r="E521" s="5">
        <f>'Rates Data'!E521</f>
        <v>0</v>
      </c>
      <c r="F521" s="5">
        <f>'Rates Data'!F521</f>
        <v>-0.14499999999999999</v>
      </c>
      <c r="G521" s="5">
        <f>'Rates Data'!G521</f>
        <v>-0.112</v>
      </c>
      <c r="H521" s="5">
        <f>'Rates Data'!H521</f>
        <v>4.7E-2</v>
      </c>
      <c r="I521" s="5">
        <f>DAYS360(A521,Summary!$G$10)/Summary!$G$6</f>
        <v>2.0750000000000002</v>
      </c>
      <c r="J521" s="5">
        <f t="shared" si="32"/>
        <v>-0.14499999999999999</v>
      </c>
      <c r="K521" s="5">
        <f t="shared" si="32"/>
        <v>-0.112</v>
      </c>
      <c r="L521" s="4">
        <v>2</v>
      </c>
      <c r="M521" s="4">
        <v>3</v>
      </c>
      <c r="N521" s="7">
        <f t="shared" si="33"/>
        <v>3.2999999999999988E-2</v>
      </c>
      <c r="O521" s="4">
        <f t="shared" si="34"/>
        <v>1</v>
      </c>
      <c r="P521" s="64">
        <f t="shared" si="35"/>
        <v>-0.14252499999999999</v>
      </c>
    </row>
    <row r="522" spans="1:16" x14ac:dyDescent="0.2">
      <c r="A522" s="6">
        <f>'Rates Data'!A522</f>
        <v>42458</v>
      </c>
      <c r="B522" s="5">
        <f>'Rates Data'!B522</f>
        <v>-0.33200000000000002</v>
      </c>
      <c r="C522" s="5">
        <f>'Rates Data'!C522</f>
        <v>-0.24199999999999999</v>
      </c>
      <c r="D522" s="5">
        <f>'Rates Data'!D522</f>
        <v>-0.13400000000000001</v>
      </c>
      <c r="E522" s="5">
        <f>'Rates Data'!E522</f>
        <v>-6.0000000000000001E-3</v>
      </c>
      <c r="F522" s="5">
        <f>'Rates Data'!F522</f>
        <v>-0.156</v>
      </c>
      <c r="G522" s="5">
        <f>'Rates Data'!G522</f>
        <v>-0.12039999999999999</v>
      </c>
      <c r="H522" s="5">
        <f>'Rates Data'!H522</f>
        <v>1.6500000000000001E-2</v>
      </c>
      <c r="I522" s="5">
        <f>DAYS360(A522,Summary!$G$10)/Summary!$G$6</f>
        <v>2.0722222222222224</v>
      </c>
      <c r="J522" s="5">
        <f t="shared" si="32"/>
        <v>-0.156</v>
      </c>
      <c r="K522" s="5">
        <f t="shared" si="32"/>
        <v>-0.12039999999999999</v>
      </c>
      <c r="L522" s="4">
        <v>2</v>
      </c>
      <c r="M522" s="4">
        <v>3</v>
      </c>
      <c r="N522" s="7">
        <f t="shared" si="33"/>
        <v>3.5600000000000007E-2</v>
      </c>
      <c r="O522" s="4">
        <f t="shared" si="34"/>
        <v>1</v>
      </c>
      <c r="P522" s="64">
        <f t="shared" si="35"/>
        <v>-0.15342888888888889</v>
      </c>
    </row>
    <row r="523" spans="1:16" x14ac:dyDescent="0.2">
      <c r="A523" s="6">
        <f>'Rates Data'!A523</f>
        <v>42459</v>
      </c>
      <c r="B523" s="5">
        <f>'Rates Data'!B523</f>
        <v>-0.33200000000000002</v>
      </c>
      <c r="C523" s="5">
        <f>'Rates Data'!C523</f>
        <v>-0.24299999999999999</v>
      </c>
      <c r="D523" s="5">
        <f>'Rates Data'!D523</f>
        <v>-0.13200000000000001</v>
      </c>
      <c r="E523" s="5">
        <f>'Rates Data'!E523</f>
        <v>-4.0000000000000001E-3</v>
      </c>
      <c r="F523" s="5">
        <f>'Rates Data'!F523</f>
        <v>-0.152</v>
      </c>
      <c r="G523" s="5">
        <f>'Rates Data'!G523</f>
        <v>-0.115</v>
      </c>
      <c r="H523" s="5">
        <f>'Rates Data'!H523</f>
        <v>2.3E-2</v>
      </c>
      <c r="I523" s="5">
        <f>DAYS360(A523,Summary!$G$10)/Summary!$G$6</f>
        <v>2.0694444444444446</v>
      </c>
      <c r="J523" s="5">
        <f t="shared" si="32"/>
        <v>-0.152</v>
      </c>
      <c r="K523" s="5">
        <f t="shared" si="32"/>
        <v>-0.115</v>
      </c>
      <c r="L523" s="4">
        <v>2</v>
      </c>
      <c r="M523" s="4">
        <v>3</v>
      </c>
      <c r="N523" s="7">
        <f t="shared" si="33"/>
        <v>3.6999999999999991E-2</v>
      </c>
      <c r="O523" s="4">
        <f t="shared" si="34"/>
        <v>1</v>
      </c>
      <c r="P523" s="64">
        <f t="shared" si="35"/>
        <v>-0.14943055555555554</v>
      </c>
    </row>
    <row r="524" spans="1:16" x14ac:dyDescent="0.2">
      <c r="A524" s="6">
        <f>'Rates Data'!A524</f>
        <v>42460</v>
      </c>
      <c r="B524" s="5">
        <f>'Rates Data'!B524</f>
        <v>-0.33400000000000002</v>
      </c>
      <c r="C524" s="5">
        <f>'Rates Data'!C524</f>
        <v>-0.24399999999999999</v>
      </c>
      <c r="D524" s="5">
        <f>'Rates Data'!D524</f>
        <v>-0.13200000000000001</v>
      </c>
      <c r="E524" s="5">
        <f>'Rates Data'!E524</f>
        <v>-5.0000000000000001E-3</v>
      </c>
      <c r="F524" s="5">
        <f>'Rates Data'!F524</f>
        <v>-0.151</v>
      </c>
      <c r="G524" s="5">
        <f>'Rates Data'!G524</f>
        <v>-0.115</v>
      </c>
      <c r="H524" s="5">
        <f>'Rates Data'!H524</f>
        <v>2.3E-2</v>
      </c>
      <c r="I524" s="5">
        <f>DAYS360(A524,Summary!$G$10)/Summary!$G$6</f>
        <v>2.0694444444444446</v>
      </c>
      <c r="J524" s="5">
        <f t="shared" si="32"/>
        <v>-0.151</v>
      </c>
      <c r="K524" s="5">
        <f t="shared" si="32"/>
        <v>-0.115</v>
      </c>
      <c r="L524" s="4">
        <v>2</v>
      </c>
      <c r="M524" s="4">
        <v>3</v>
      </c>
      <c r="N524" s="7">
        <f t="shared" si="33"/>
        <v>3.599999999999999E-2</v>
      </c>
      <c r="O524" s="4">
        <f t="shared" si="34"/>
        <v>1</v>
      </c>
      <c r="P524" s="64">
        <f t="shared" si="35"/>
        <v>-0.14849999999999999</v>
      </c>
    </row>
    <row r="525" spans="1:16" x14ac:dyDescent="0.2">
      <c r="A525" s="6">
        <f>'Rates Data'!A525</f>
        <v>42461</v>
      </c>
      <c r="B525" s="5">
        <f>'Rates Data'!B525</f>
        <v>-0.33500000000000002</v>
      </c>
      <c r="C525" s="5">
        <f>'Rates Data'!C525</f>
        <v>-0.245</v>
      </c>
      <c r="D525" s="5">
        <f>'Rates Data'!D525</f>
        <v>-0.13100000000000001</v>
      </c>
      <c r="E525" s="5">
        <f>'Rates Data'!E525</f>
        <v>-2E-3</v>
      </c>
      <c r="F525" s="5">
        <f>'Rates Data'!F525</f>
        <v>-0.14799999999999999</v>
      </c>
      <c r="G525" s="5">
        <f>'Rates Data'!G525</f>
        <v>-0.115</v>
      </c>
      <c r="H525" s="5">
        <f>'Rates Data'!H525</f>
        <v>2.1999999999999999E-2</v>
      </c>
      <c r="I525" s="5">
        <f>DAYS360(A525,Summary!$G$10)/Summary!$G$6</f>
        <v>2.0666666666666669</v>
      </c>
      <c r="J525" s="5">
        <f t="shared" si="32"/>
        <v>-0.14799999999999999</v>
      </c>
      <c r="K525" s="5">
        <f t="shared" si="32"/>
        <v>-0.115</v>
      </c>
      <c r="L525" s="4">
        <v>2</v>
      </c>
      <c r="M525" s="4">
        <v>3</v>
      </c>
      <c r="N525" s="7">
        <f t="shared" si="33"/>
        <v>3.2999999999999988E-2</v>
      </c>
      <c r="O525" s="4">
        <f t="shared" si="34"/>
        <v>1</v>
      </c>
      <c r="P525" s="64">
        <f t="shared" si="35"/>
        <v>-0.14579999999999999</v>
      </c>
    </row>
    <row r="526" spans="1:16" x14ac:dyDescent="0.2">
      <c r="A526" s="6">
        <f>'Rates Data'!A526</f>
        <v>42464</v>
      </c>
      <c r="B526" s="5">
        <f>'Rates Data'!B526</f>
        <v>-0.33900000000000002</v>
      </c>
      <c r="C526" s="5">
        <f>'Rates Data'!C526</f>
        <v>-0.246</v>
      </c>
      <c r="D526" s="5">
        <f>'Rates Data'!D526</f>
        <v>-0.13200000000000001</v>
      </c>
      <c r="E526" s="5">
        <f>'Rates Data'!E526</f>
        <v>-1E-3</v>
      </c>
      <c r="F526" s="5">
        <f>'Rates Data'!F526</f>
        <v>-0.14499999999999999</v>
      </c>
      <c r="G526" s="5">
        <f>'Rates Data'!G526</f>
        <v>-0.11</v>
      </c>
      <c r="H526" s="5">
        <f>'Rates Data'!H526</f>
        <v>2.3099999999999999E-2</v>
      </c>
      <c r="I526" s="5">
        <f>DAYS360(A526,Summary!$G$10)/Summary!$G$6</f>
        <v>2.0583333333333331</v>
      </c>
      <c r="J526" s="5">
        <f t="shared" si="32"/>
        <v>-0.14499999999999999</v>
      </c>
      <c r="K526" s="5">
        <f t="shared" si="32"/>
        <v>-0.11</v>
      </c>
      <c r="L526" s="4">
        <v>2</v>
      </c>
      <c r="M526" s="4">
        <v>3</v>
      </c>
      <c r="N526" s="7">
        <f t="shared" si="33"/>
        <v>3.4999999999999989E-2</v>
      </c>
      <c r="O526" s="4">
        <f t="shared" si="34"/>
        <v>1</v>
      </c>
      <c r="P526" s="64">
        <f t="shared" si="35"/>
        <v>-0.14295833333333333</v>
      </c>
    </row>
    <row r="527" spans="1:16" x14ac:dyDescent="0.2">
      <c r="A527" s="6">
        <f>'Rates Data'!A527</f>
        <v>42465</v>
      </c>
      <c r="B527" s="5">
        <f>'Rates Data'!B527</f>
        <v>-0.33900000000000002</v>
      </c>
      <c r="C527" s="5">
        <f>'Rates Data'!C527</f>
        <v>-0.248</v>
      </c>
      <c r="D527" s="5">
        <f>'Rates Data'!D527</f>
        <v>-0.13200000000000001</v>
      </c>
      <c r="E527" s="5">
        <f>'Rates Data'!E527</f>
        <v>-4.0000000000000001E-3</v>
      </c>
      <c r="F527" s="5">
        <f>'Rates Data'!F527</f>
        <v>-0.152</v>
      </c>
      <c r="G527" s="5">
        <f>'Rates Data'!G527</f>
        <v>-0.121</v>
      </c>
      <c r="H527" s="5">
        <f>'Rates Data'!H527</f>
        <v>5.5999999999999999E-3</v>
      </c>
      <c r="I527" s="5">
        <f>DAYS360(A527,Summary!$G$10)/Summary!$G$6</f>
        <v>2.0555555555555554</v>
      </c>
      <c r="J527" s="5">
        <f t="shared" si="32"/>
        <v>-0.152</v>
      </c>
      <c r="K527" s="5">
        <f t="shared" si="32"/>
        <v>-0.121</v>
      </c>
      <c r="L527" s="4">
        <v>2</v>
      </c>
      <c r="M527" s="4">
        <v>3</v>
      </c>
      <c r="N527" s="7">
        <f t="shared" si="33"/>
        <v>3.1E-2</v>
      </c>
      <c r="O527" s="4">
        <f t="shared" si="34"/>
        <v>1</v>
      </c>
      <c r="P527" s="64">
        <f t="shared" si="35"/>
        <v>-0.15027777777777779</v>
      </c>
    </row>
    <row r="528" spans="1:16" x14ac:dyDescent="0.2">
      <c r="A528" s="6">
        <f>'Rates Data'!A528</f>
        <v>42466</v>
      </c>
      <c r="B528" s="5">
        <f>'Rates Data'!B528</f>
        <v>-0.33900000000000002</v>
      </c>
      <c r="C528" s="5">
        <f>'Rates Data'!C528</f>
        <v>-0.248</v>
      </c>
      <c r="D528" s="5">
        <f>'Rates Data'!D528</f>
        <v>-0.13200000000000001</v>
      </c>
      <c r="E528" s="5">
        <f>'Rates Data'!E528</f>
        <v>-5.0000000000000001E-3</v>
      </c>
      <c r="F528" s="5">
        <f>'Rates Data'!F528</f>
        <v>-0.152</v>
      </c>
      <c r="G528" s="5">
        <f>'Rates Data'!G528</f>
        <v>-0.1225</v>
      </c>
      <c r="H528" s="5">
        <f>'Rates Data'!H528</f>
        <v>1.01E-2</v>
      </c>
      <c r="I528" s="5">
        <f>DAYS360(A528,Summary!$G$10)/Summary!$G$6</f>
        <v>2.0527777777777776</v>
      </c>
      <c r="J528" s="5">
        <f t="shared" si="32"/>
        <v>-0.152</v>
      </c>
      <c r="K528" s="5">
        <f t="shared" si="32"/>
        <v>-0.1225</v>
      </c>
      <c r="L528" s="4">
        <v>2</v>
      </c>
      <c r="M528" s="4">
        <v>3</v>
      </c>
      <c r="N528" s="7">
        <f t="shared" si="33"/>
        <v>2.9499999999999998E-2</v>
      </c>
      <c r="O528" s="4">
        <f t="shared" si="34"/>
        <v>1</v>
      </c>
      <c r="P528" s="64">
        <f t="shared" si="35"/>
        <v>-0.15044305555555557</v>
      </c>
    </row>
    <row r="529" spans="1:16" x14ac:dyDescent="0.2">
      <c r="A529" s="6">
        <f>'Rates Data'!A529</f>
        <v>42467</v>
      </c>
      <c r="B529" s="5">
        <f>'Rates Data'!B529</f>
        <v>-0.33900000000000002</v>
      </c>
      <c r="C529" s="5">
        <f>'Rates Data'!C529</f>
        <v>-0.247</v>
      </c>
      <c r="D529" s="5">
        <f>'Rates Data'!D529</f>
        <v>-0.13400000000000001</v>
      </c>
      <c r="E529" s="5">
        <f>'Rates Data'!E529</f>
        <v>-7.0000000000000001E-3</v>
      </c>
      <c r="F529" s="5">
        <f>'Rates Data'!F529</f>
        <v>-0.161</v>
      </c>
      <c r="G529" s="5">
        <f>'Rates Data'!G529</f>
        <v>-0.13400000000000001</v>
      </c>
      <c r="H529" s="5">
        <f>'Rates Data'!H529</f>
        <v>-4.0000000000000001E-3</v>
      </c>
      <c r="I529" s="5">
        <f>DAYS360(A529,Summary!$G$10)/Summary!$G$6</f>
        <v>2.0499999999999998</v>
      </c>
      <c r="J529" s="5">
        <f t="shared" si="32"/>
        <v>-0.161</v>
      </c>
      <c r="K529" s="5">
        <f t="shared" si="32"/>
        <v>-0.13400000000000001</v>
      </c>
      <c r="L529" s="4">
        <v>2</v>
      </c>
      <c r="M529" s="4">
        <v>3</v>
      </c>
      <c r="N529" s="7">
        <f t="shared" si="33"/>
        <v>2.6999999999999996E-2</v>
      </c>
      <c r="O529" s="4">
        <f t="shared" si="34"/>
        <v>1</v>
      </c>
      <c r="P529" s="64">
        <f t="shared" si="35"/>
        <v>-0.15965000000000001</v>
      </c>
    </row>
    <row r="530" spans="1:16" x14ac:dyDescent="0.2">
      <c r="A530" s="6">
        <f>'Rates Data'!A530</f>
        <v>42468</v>
      </c>
      <c r="B530" s="5">
        <f>'Rates Data'!B530</f>
        <v>-0.33900000000000002</v>
      </c>
      <c r="C530" s="5">
        <f>'Rates Data'!C530</f>
        <v>-0.248</v>
      </c>
      <c r="D530" s="5">
        <f>'Rates Data'!D530</f>
        <v>-0.13400000000000001</v>
      </c>
      <c r="E530" s="5">
        <f>'Rates Data'!E530</f>
        <v>-0.01</v>
      </c>
      <c r="F530" s="5">
        <f>'Rates Data'!F530</f>
        <v>-0.1613</v>
      </c>
      <c r="G530" s="5">
        <f>'Rates Data'!G530</f>
        <v>-0.13600000000000001</v>
      </c>
      <c r="H530" s="5">
        <f>'Rates Data'!H530</f>
        <v>-8.9999999999999993E-3</v>
      </c>
      <c r="I530" s="5">
        <f>DAYS360(A530,Summary!$G$10)/Summary!$G$6</f>
        <v>2.0472222222222221</v>
      </c>
      <c r="J530" s="5">
        <f t="shared" si="32"/>
        <v>-0.1613</v>
      </c>
      <c r="K530" s="5">
        <f t="shared" si="32"/>
        <v>-0.13600000000000001</v>
      </c>
      <c r="L530" s="4">
        <v>2</v>
      </c>
      <c r="M530" s="4">
        <v>3</v>
      </c>
      <c r="N530" s="7">
        <f t="shared" si="33"/>
        <v>2.5299999999999989E-2</v>
      </c>
      <c r="O530" s="4">
        <f t="shared" si="34"/>
        <v>1</v>
      </c>
      <c r="P530" s="64">
        <f t="shared" si="35"/>
        <v>-0.16010527777777778</v>
      </c>
    </row>
    <row r="531" spans="1:16" x14ac:dyDescent="0.2">
      <c r="A531" s="6">
        <f>'Rates Data'!A531</f>
        <v>42471</v>
      </c>
      <c r="B531" s="5">
        <f>'Rates Data'!B531</f>
        <v>-0.34</v>
      </c>
      <c r="C531" s="5">
        <f>'Rates Data'!C531</f>
        <v>-0.251</v>
      </c>
      <c r="D531" s="5">
        <f>'Rates Data'!D531</f>
        <v>-0.13300000000000001</v>
      </c>
      <c r="E531" s="5">
        <f>'Rates Data'!E531</f>
        <v>-1.0999999999999999E-2</v>
      </c>
      <c r="F531" s="5">
        <f>'Rates Data'!F531</f>
        <v>-0.16539999999999999</v>
      </c>
      <c r="G531" s="5">
        <f>'Rates Data'!G531</f>
        <v>-0.13800000000000001</v>
      </c>
      <c r="H531" s="5">
        <f>'Rates Data'!H531</f>
        <v>-8.0000000000000002E-3</v>
      </c>
      <c r="I531" s="5">
        <f>DAYS360(A531,Summary!$G$10)/Summary!$G$6</f>
        <v>2.0388888888888888</v>
      </c>
      <c r="J531" s="5">
        <f t="shared" si="32"/>
        <v>-0.16539999999999999</v>
      </c>
      <c r="K531" s="5">
        <f t="shared" si="32"/>
        <v>-0.13800000000000001</v>
      </c>
      <c r="L531" s="4">
        <v>2</v>
      </c>
      <c r="M531" s="4">
        <v>3</v>
      </c>
      <c r="N531" s="7">
        <f t="shared" si="33"/>
        <v>2.739999999999998E-2</v>
      </c>
      <c r="O531" s="4">
        <f t="shared" si="34"/>
        <v>1</v>
      </c>
      <c r="P531" s="64">
        <f t="shared" si="35"/>
        <v>-0.16433444444444445</v>
      </c>
    </row>
    <row r="532" spans="1:16" x14ac:dyDescent="0.2">
      <c r="A532" s="6">
        <f>'Rates Data'!A532</f>
        <v>42472</v>
      </c>
      <c r="B532" s="5">
        <f>'Rates Data'!B532</f>
        <v>-0.34200000000000003</v>
      </c>
      <c r="C532" s="5">
        <f>'Rates Data'!C532</f>
        <v>-0.249</v>
      </c>
      <c r="D532" s="5">
        <f>'Rates Data'!D532</f>
        <v>-0.13600000000000001</v>
      </c>
      <c r="E532" s="5">
        <f>'Rates Data'!E532</f>
        <v>-1.2E-2</v>
      </c>
      <c r="F532" s="5">
        <f>'Rates Data'!F532</f>
        <v>-0.161</v>
      </c>
      <c r="G532" s="5">
        <f>'Rates Data'!G532</f>
        <v>-0.13350000000000001</v>
      </c>
      <c r="H532" s="5">
        <f>'Rates Data'!H532</f>
        <v>1.7000000000000001E-2</v>
      </c>
      <c r="I532" s="5">
        <f>DAYS360(A532,Summary!$G$10)/Summary!$G$6</f>
        <v>2.036111111111111</v>
      </c>
      <c r="J532" s="5">
        <f t="shared" si="32"/>
        <v>-0.161</v>
      </c>
      <c r="K532" s="5">
        <f t="shared" si="32"/>
        <v>-0.13350000000000001</v>
      </c>
      <c r="L532" s="4">
        <v>2</v>
      </c>
      <c r="M532" s="4">
        <v>3</v>
      </c>
      <c r="N532" s="7">
        <f t="shared" si="33"/>
        <v>2.7499999999999997E-2</v>
      </c>
      <c r="O532" s="4">
        <f t="shared" si="34"/>
        <v>1</v>
      </c>
      <c r="P532" s="64">
        <f t="shared" si="35"/>
        <v>-0.16000694444444447</v>
      </c>
    </row>
    <row r="533" spans="1:16" x14ac:dyDescent="0.2">
      <c r="A533" s="6">
        <f>'Rates Data'!A533</f>
        <v>42473</v>
      </c>
      <c r="B533" s="5">
        <f>'Rates Data'!B533</f>
        <v>-0.34200000000000003</v>
      </c>
      <c r="C533" s="5">
        <f>'Rates Data'!C533</f>
        <v>-0.249</v>
      </c>
      <c r="D533" s="5">
        <f>'Rates Data'!D533</f>
        <v>-0.13800000000000001</v>
      </c>
      <c r="E533" s="5">
        <f>'Rates Data'!E533</f>
        <v>-1.2999999999999999E-2</v>
      </c>
      <c r="F533" s="5">
        <f>'Rates Data'!F533</f>
        <v>-0.16500000000000001</v>
      </c>
      <c r="G533" s="5">
        <f>'Rates Data'!G533</f>
        <v>-0.1348</v>
      </c>
      <c r="H533" s="5">
        <f>'Rates Data'!H533</f>
        <v>5.3E-3</v>
      </c>
      <c r="I533" s="5">
        <f>DAYS360(A533,Summary!$G$10)/Summary!$G$6</f>
        <v>2.0333333333333332</v>
      </c>
      <c r="J533" s="5">
        <f t="shared" si="32"/>
        <v>-0.16500000000000001</v>
      </c>
      <c r="K533" s="5">
        <f t="shared" si="32"/>
        <v>-0.1348</v>
      </c>
      <c r="L533" s="4">
        <v>2</v>
      </c>
      <c r="M533" s="4">
        <v>3</v>
      </c>
      <c r="N533" s="7">
        <f t="shared" si="33"/>
        <v>3.0200000000000005E-2</v>
      </c>
      <c r="O533" s="4">
        <f t="shared" si="34"/>
        <v>1</v>
      </c>
      <c r="P533" s="64">
        <f t="shared" si="35"/>
        <v>-0.16399333333333335</v>
      </c>
    </row>
    <row r="534" spans="1:16" x14ac:dyDescent="0.2">
      <c r="A534" s="6">
        <f>'Rates Data'!A534</f>
        <v>42474</v>
      </c>
      <c r="B534" s="5">
        <f>'Rates Data'!B534</f>
        <v>-0.34200000000000003</v>
      </c>
      <c r="C534" s="5">
        <f>'Rates Data'!C534</f>
        <v>-0.251</v>
      </c>
      <c r="D534" s="5">
        <f>'Rates Data'!D534</f>
        <v>-0.13800000000000001</v>
      </c>
      <c r="E534" s="5">
        <f>'Rates Data'!E534</f>
        <v>-1.0999999999999999E-2</v>
      </c>
      <c r="F534" s="5">
        <f>'Rates Data'!F534</f>
        <v>-0.15590000000000001</v>
      </c>
      <c r="G534" s="5">
        <f>'Rates Data'!G534</f>
        <v>-0.1169</v>
      </c>
      <c r="H534" s="5">
        <f>'Rates Data'!H534</f>
        <v>2.9000000000000001E-2</v>
      </c>
      <c r="I534" s="5">
        <f>DAYS360(A534,Summary!$G$10)/Summary!$G$6</f>
        <v>2.0305555555555554</v>
      </c>
      <c r="J534" s="5">
        <f t="shared" si="32"/>
        <v>-0.15590000000000001</v>
      </c>
      <c r="K534" s="5">
        <f t="shared" si="32"/>
        <v>-0.1169</v>
      </c>
      <c r="L534" s="4">
        <v>2</v>
      </c>
      <c r="M534" s="4">
        <v>3</v>
      </c>
      <c r="N534" s="7">
        <f t="shared" si="33"/>
        <v>3.9000000000000007E-2</v>
      </c>
      <c r="O534" s="4">
        <f t="shared" si="34"/>
        <v>1</v>
      </c>
      <c r="P534" s="64">
        <f t="shared" si="35"/>
        <v>-0.15470833333333334</v>
      </c>
    </row>
    <row r="535" spans="1:16" x14ac:dyDescent="0.2">
      <c r="A535" s="6">
        <f>'Rates Data'!A535</f>
        <v>42475</v>
      </c>
      <c r="B535" s="5">
        <f>'Rates Data'!B535</f>
        <v>-0.34200000000000003</v>
      </c>
      <c r="C535" s="5">
        <f>'Rates Data'!C535</f>
        <v>-0.249</v>
      </c>
      <c r="D535" s="5">
        <f>'Rates Data'!D535</f>
        <v>-0.14000000000000001</v>
      </c>
      <c r="E535" s="5">
        <f>'Rates Data'!E535</f>
        <v>-1.0999999999999999E-2</v>
      </c>
      <c r="F535" s="5">
        <f>'Rates Data'!F535</f>
        <v>-0.161</v>
      </c>
      <c r="G535" s="5">
        <f>'Rates Data'!G535</f>
        <v>-0.1258</v>
      </c>
      <c r="H535" s="5">
        <f>'Rates Data'!H535</f>
        <v>6.0000000000000001E-3</v>
      </c>
      <c r="I535" s="5">
        <f>DAYS360(A535,Summary!$G$10)/Summary!$G$6</f>
        <v>2.0277777777777777</v>
      </c>
      <c r="J535" s="5">
        <f t="shared" si="32"/>
        <v>-0.161</v>
      </c>
      <c r="K535" s="5">
        <f t="shared" si="32"/>
        <v>-0.1258</v>
      </c>
      <c r="L535" s="4">
        <v>2</v>
      </c>
      <c r="M535" s="4">
        <v>3</v>
      </c>
      <c r="N535" s="7">
        <f t="shared" si="33"/>
        <v>3.5200000000000009E-2</v>
      </c>
      <c r="O535" s="4">
        <f t="shared" si="34"/>
        <v>1</v>
      </c>
      <c r="P535" s="64">
        <f t="shared" si="35"/>
        <v>-0.16002222222222223</v>
      </c>
    </row>
    <row r="536" spans="1:16" x14ac:dyDescent="0.2">
      <c r="A536" s="6">
        <f>'Rates Data'!A536</f>
        <v>42478</v>
      </c>
      <c r="B536" s="5">
        <f>'Rates Data'!B536</f>
        <v>-0.34200000000000003</v>
      </c>
      <c r="C536" s="5">
        <f>'Rates Data'!C536</f>
        <v>-0.249</v>
      </c>
      <c r="D536" s="5">
        <f>'Rates Data'!D536</f>
        <v>-0.13900000000000001</v>
      </c>
      <c r="E536" s="5">
        <f>'Rates Data'!E536</f>
        <v>-1.2E-2</v>
      </c>
      <c r="F536" s="5">
        <f>'Rates Data'!F536</f>
        <v>-0.154</v>
      </c>
      <c r="G536" s="5">
        <f>'Rates Data'!G536</f>
        <v>-0.125</v>
      </c>
      <c r="H536" s="5">
        <f>'Rates Data'!H536</f>
        <v>1.4999999999999999E-2</v>
      </c>
      <c r="I536" s="5">
        <f>DAYS360(A536,Summary!$G$10)/Summary!$G$6</f>
        <v>2.0194444444444444</v>
      </c>
      <c r="J536" s="5">
        <f t="shared" si="32"/>
        <v>-0.154</v>
      </c>
      <c r="K536" s="5">
        <f t="shared" si="32"/>
        <v>-0.125</v>
      </c>
      <c r="L536" s="4">
        <v>2</v>
      </c>
      <c r="M536" s="4">
        <v>3</v>
      </c>
      <c r="N536" s="7">
        <f t="shared" si="33"/>
        <v>2.8999999999999998E-2</v>
      </c>
      <c r="O536" s="4">
        <f t="shared" si="34"/>
        <v>1</v>
      </c>
      <c r="P536" s="64">
        <f t="shared" si="35"/>
        <v>-0.15343611111111111</v>
      </c>
    </row>
    <row r="537" spans="1:16" x14ac:dyDescent="0.2">
      <c r="A537" s="6">
        <f>'Rates Data'!A537</f>
        <v>42479</v>
      </c>
      <c r="B537" s="5">
        <f>'Rates Data'!B537</f>
        <v>-0.34300000000000003</v>
      </c>
      <c r="C537" s="5">
        <f>'Rates Data'!C537</f>
        <v>-0.25</v>
      </c>
      <c r="D537" s="5">
        <f>'Rates Data'!D537</f>
        <v>-0.13900000000000001</v>
      </c>
      <c r="E537" s="5">
        <f>'Rates Data'!E537</f>
        <v>-1.0999999999999999E-2</v>
      </c>
      <c r="F537" s="5">
        <f>'Rates Data'!F537</f>
        <v>-0.15340000000000001</v>
      </c>
      <c r="G537" s="5">
        <f>'Rates Data'!G537</f>
        <v>-0.125</v>
      </c>
      <c r="H537" s="5">
        <f>'Rates Data'!H537</f>
        <v>1.7500000000000002E-2</v>
      </c>
      <c r="I537" s="5">
        <f>DAYS360(A537,Summary!$G$10)/Summary!$G$6</f>
        <v>2.0166666666666666</v>
      </c>
      <c r="J537" s="5">
        <f t="shared" si="32"/>
        <v>-0.15340000000000001</v>
      </c>
      <c r="K537" s="5">
        <f t="shared" si="32"/>
        <v>-0.125</v>
      </c>
      <c r="L537" s="4">
        <v>2</v>
      </c>
      <c r="M537" s="4">
        <v>3</v>
      </c>
      <c r="N537" s="7">
        <f t="shared" si="33"/>
        <v>2.8400000000000009E-2</v>
      </c>
      <c r="O537" s="4">
        <f t="shared" si="34"/>
        <v>1</v>
      </c>
      <c r="P537" s="64">
        <f t="shared" si="35"/>
        <v>-0.15292666666666668</v>
      </c>
    </row>
    <row r="538" spans="1:16" x14ac:dyDescent="0.2">
      <c r="A538" s="6">
        <f>'Rates Data'!A538</f>
        <v>42480</v>
      </c>
      <c r="B538" s="5">
        <f>'Rates Data'!B538</f>
        <v>-0.34200000000000003</v>
      </c>
      <c r="C538" s="5">
        <f>'Rates Data'!C538</f>
        <v>-0.249</v>
      </c>
      <c r="D538" s="5">
        <f>'Rates Data'!D538</f>
        <v>-0.14099999999999999</v>
      </c>
      <c r="E538" s="5">
        <f>'Rates Data'!E538</f>
        <v>-1.0999999999999999E-2</v>
      </c>
      <c r="F538" s="5">
        <f>'Rates Data'!F538</f>
        <v>-0.152</v>
      </c>
      <c r="G538" s="5">
        <f>'Rates Data'!G538</f>
        <v>-0.12670000000000001</v>
      </c>
      <c r="H538" s="5">
        <f>'Rates Data'!H538</f>
        <v>2.35E-2</v>
      </c>
      <c r="I538" s="5">
        <f>DAYS360(A538,Summary!$G$10)/Summary!$G$6</f>
        <v>2.0138888888888888</v>
      </c>
      <c r="J538" s="5">
        <f t="shared" ref="J538:K541" si="36">F538</f>
        <v>-0.152</v>
      </c>
      <c r="K538" s="5">
        <f t="shared" si="36"/>
        <v>-0.12670000000000001</v>
      </c>
      <c r="L538" s="4">
        <v>2</v>
      </c>
      <c r="M538" s="4">
        <v>3</v>
      </c>
      <c r="N538" s="7">
        <f t="shared" si="33"/>
        <v>2.5299999999999989E-2</v>
      </c>
      <c r="O538" s="4">
        <f t="shared" si="34"/>
        <v>1</v>
      </c>
      <c r="P538" s="64">
        <f t="shared" si="35"/>
        <v>-0.15164861111111111</v>
      </c>
    </row>
    <row r="539" spans="1:16" x14ac:dyDescent="0.2">
      <c r="A539" s="6">
        <f>'Rates Data'!A539</f>
        <v>42481</v>
      </c>
      <c r="B539" s="5">
        <f>'Rates Data'!B539</f>
        <v>-0.34200000000000003</v>
      </c>
      <c r="C539" s="5">
        <f>'Rates Data'!C539</f>
        <v>-0.249</v>
      </c>
      <c r="D539" s="5">
        <f>'Rates Data'!D539</f>
        <v>-0.14299999999999999</v>
      </c>
      <c r="E539" s="5">
        <f>'Rates Data'!E539</f>
        <v>-1.0999999999999999E-2</v>
      </c>
      <c r="F539" s="5">
        <f>'Rates Data'!F539</f>
        <v>-0.14299999999999999</v>
      </c>
      <c r="G539" s="5">
        <f>'Rates Data'!G539</f>
        <v>-0.11</v>
      </c>
      <c r="H539" s="5">
        <f>'Rates Data'!H539</f>
        <v>5.0299999999999997E-2</v>
      </c>
      <c r="I539" s="5">
        <f>DAYS360(A539,Summary!$G$10)/Summary!$G$6</f>
        <v>2.0111111111111111</v>
      </c>
      <c r="J539" s="5">
        <f t="shared" si="36"/>
        <v>-0.14299999999999999</v>
      </c>
      <c r="K539" s="5">
        <f t="shared" si="36"/>
        <v>-0.11</v>
      </c>
      <c r="L539" s="4">
        <v>2</v>
      </c>
      <c r="M539" s="4">
        <v>3</v>
      </c>
      <c r="N539" s="7">
        <f t="shared" si="33"/>
        <v>3.2999999999999988E-2</v>
      </c>
      <c r="O539" s="4">
        <f t="shared" si="34"/>
        <v>1</v>
      </c>
      <c r="P539" s="64">
        <f t="shared" si="35"/>
        <v>-0.14263333333333333</v>
      </c>
    </row>
    <row r="540" spans="1:16" x14ac:dyDescent="0.2">
      <c r="A540" s="6">
        <f>'Rates Data'!A540</f>
        <v>42482</v>
      </c>
      <c r="B540" s="5">
        <f>'Rates Data'!B540</f>
        <v>-0.34200000000000003</v>
      </c>
      <c r="C540" s="5">
        <f>'Rates Data'!C540</f>
        <v>-0.249</v>
      </c>
      <c r="D540" s="5">
        <f>'Rates Data'!D540</f>
        <v>-0.14299999999999999</v>
      </c>
      <c r="E540" s="5">
        <f>'Rates Data'!E540</f>
        <v>-1.0999999999999999E-2</v>
      </c>
      <c r="F540" s="5">
        <f>'Rates Data'!F540</f>
        <v>-0.155</v>
      </c>
      <c r="G540" s="5">
        <f>'Rates Data'!G540</f>
        <v>-0.12479999999999999</v>
      </c>
      <c r="H540" s="5">
        <f>'Rates Data'!H540</f>
        <v>3.6299999999999999E-2</v>
      </c>
      <c r="I540" s="5">
        <f>DAYS360(A540,Summary!$G$10)/Summary!$G$6</f>
        <v>2.0083333333333333</v>
      </c>
      <c r="J540" s="5">
        <f t="shared" si="36"/>
        <v>-0.155</v>
      </c>
      <c r="K540" s="5">
        <f t="shared" si="36"/>
        <v>-0.12479999999999999</v>
      </c>
      <c r="L540" s="4">
        <v>2</v>
      </c>
      <c r="M540" s="4">
        <v>3</v>
      </c>
      <c r="N540" s="7">
        <f t="shared" si="33"/>
        <v>3.0200000000000005E-2</v>
      </c>
      <c r="O540" s="4">
        <f t="shared" si="34"/>
        <v>1</v>
      </c>
      <c r="P540" s="64">
        <f t="shared" si="35"/>
        <v>-0.15474833333333332</v>
      </c>
    </row>
    <row r="541" spans="1:16" x14ac:dyDescent="0.2">
      <c r="A541" s="6">
        <f>'Rates Data'!A541</f>
        <v>42485</v>
      </c>
      <c r="B541" s="5">
        <f>'Rates Data'!B541</f>
        <v>-0.34300000000000003</v>
      </c>
      <c r="C541" s="5">
        <f>'Rates Data'!C541</f>
        <v>-0.25</v>
      </c>
      <c r="D541" s="5">
        <f>'Rates Data'!D541</f>
        <v>-0.14399999999999999</v>
      </c>
      <c r="E541" s="5">
        <f>'Rates Data'!E541</f>
        <v>-1.2999999999999999E-2</v>
      </c>
      <c r="F541" s="5">
        <f>'Rates Data'!F541</f>
        <v>-0.15</v>
      </c>
      <c r="G541" s="5">
        <f>'Rates Data'!G541</f>
        <v>-0.114</v>
      </c>
      <c r="H541" s="5">
        <f>'Rates Data'!H541</f>
        <v>5.4899999999999997E-2</v>
      </c>
      <c r="I541" s="12">
        <f>DAYS360(A541,Summary!$G$10)/Summary!$G$6</f>
        <v>2</v>
      </c>
      <c r="J541" s="12">
        <f t="shared" si="36"/>
        <v>-0.15</v>
      </c>
      <c r="K541" s="12">
        <f t="shared" si="36"/>
        <v>-0.114</v>
      </c>
      <c r="L541" s="11">
        <v>2</v>
      </c>
      <c r="M541" s="11">
        <v>3</v>
      </c>
      <c r="N541" s="13">
        <f t="shared" si="33"/>
        <v>3.599999999999999E-2</v>
      </c>
      <c r="O541" s="11">
        <f t="shared" si="34"/>
        <v>1</v>
      </c>
      <c r="P541" s="65">
        <f t="shared" si="35"/>
        <v>-0.15</v>
      </c>
    </row>
    <row r="542" spans="1:16" x14ac:dyDescent="0.2">
      <c r="A542" s="6">
        <f>'Rates Data'!A542</f>
        <v>42486</v>
      </c>
      <c r="B542" s="5">
        <f>'Rates Data'!B542</f>
        <v>-0.34300000000000003</v>
      </c>
      <c r="C542" s="5">
        <f>'Rates Data'!C542</f>
        <v>-0.252</v>
      </c>
      <c r="D542" s="5">
        <f>'Rates Data'!D542</f>
        <v>-0.14299999999999999</v>
      </c>
      <c r="E542" s="5">
        <f>'Rates Data'!E542</f>
        <v>-1.4E-2</v>
      </c>
      <c r="F542" s="5">
        <f>'Rates Data'!F542</f>
        <v>-0.14599999999999999</v>
      </c>
      <c r="G542" s="5">
        <f>'Rates Data'!G542</f>
        <v>-0.1061</v>
      </c>
      <c r="H542" s="5">
        <f>'Rates Data'!H542</f>
        <v>8.3000000000000004E-2</v>
      </c>
      <c r="I542" s="5">
        <f>DAYS360(A542,Summary!$G$10)/Summary!$G$6</f>
        <v>1.9972222222222222</v>
      </c>
      <c r="J542" s="5">
        <f>E542</f>
        <v>-1.4E-2</v>
      </c>
      <c r="K542" s="5">
        <f>F542</f>
        <v>-0.14599999999999999</v>
      </c>
      <c r="L542" s="4">
        <v>1</v>
      </c>
      <c r="M542" s="4">
        <v>2</v>
      </c>
      <c r="N542" s="7">
        <f t="shared" si="33"/>
        <v>-0.13199999999999998</v>
      </c>
      <c r="O542" s="4">
        <f t="shared" si="34"/>
        <v>1</v>
      </c>
      <c r="P542" s="64">
        <f t="shared" si="35"/>
        <v>-0.14563333333333334</v>
      </c>
    </row>
    <row r="543" spans="1:16" x14ac:dyDescent="0.2">
      <c r="A543" s="6">
        <f>'Rates Data'!A543</f>
        <v>42487</v>
      </c>
      <c r="B543" s="5">
        <f>'Rates Data'!B543</f>
        <v>-0.34300000000000003</v>
      </c>
      <c r="C543" s="5">
        <f>'Rates Data'!C543</f>
        <v>-0.251</v>
      </c>
      <c r="D543" s="5">
        <f>'Rates Data'!D543</f>
        <v>-0.14199999999999999</v>
      </c>
      <c r="E543" s="5">
        <f>'Rates Data'!E543</f>
        <v>-1.0999999999999999E-2</v>
      </c>
      <c r="F543" s="5">
        <f>'Rates Data'!F543</f>
        <v>-0.14899999999999999</v>
      </c>
      <c r="G543" s="5">
        <f>'Rates Data'!G543</f>
        <v>-0.111</v>
      </c>
      <c r="H543" s="5">
        <f>'Rates Data'!H543</f>
        <v>6.3899999999999998E-2</v>
      </c>
      <c r="I543" s="5">
        <f>DAYS360(A543,Summary!$G$10)/Summary!$G$6</f>
        <v>1.9944444444444445</v>
      </c>
      <c r="J543" s="5">
        <f t="shared" ref="J543:K606" si="37">E543</f>
        <v>-1.0999999999999999E-2</v>
      </c>
      <c r="K543" s="5">
        <f t="shared" si="37"/>
        <v>-0.14899999999999999</v>
      </c>
      <c r="L543" s="4">
        <v>1</v>
      </c>
      <c r="M543" s="4">
        <v>2</v>
      </c>
      <c r="N543" s="7">
        <f t="shared" si="33"/>
        <v>-0.13799999999999998</v>
      </c>
      <c r="O543" s="4">
        <f t="shared" si="34"/>
        <v>1</v>
      </c>
      <c r="P543" s="64">
        <f t="shared" si="35"/>
        <v>-0.14823333333333333</v>
      </c>
    </row>
    <row r="544" spans="1:16" x14ac:dyDescent="0.2">
      <c r="A544" s="6">
        <f>'Rates Data'!A544</f>
        <v>42488</v>
      </c>
      <c r="B544" s="5">
        <f>'Rates Data'!B544</f>
        <v>-0.34300000000000003</v>
      </c>
      <c r="C544" s="5">
        <f>'Rates Data'!C544</f>
        <v>-0.252</v>
      </c>
      <c r="D544" s="5">
        <f>'Rates Data'!D544</f>
        <v>-0.14199999999999999</v>
      </c>
      <c r="E544" s="5">
        <f>'Rates Data'!E544</f>
        <v>-1.2E-2</v>
      </c>
      <c r="F544" s="5">
        <f>'Rates Data'!F544</f>
        <v>-0.14799999999999999</v>
      </c>
      <c r="G544" s="5">
        <f>'Rates Data'!G544</f>
        <v>-0.1114</v>
      </c>
      <c r="H544" s="5">
        <f>'Rates Data'!H544</f>
        <v>4.7500000000000001E-2</v>
      </c>
      <c r="I544" s="5">
        <f>DAYS360(A544,Summary!$G$10)/Summary!$G$6</f>
        <v>1.9916666666666667</v>
      </c>
      <c r="J544" s="5">
        <f t="shared" si="37"/>
        <v>-1.2E-2</v>
      </c>
      <c r="K544" s="5">
        <f t="shared" si="37"/>
        <v>-0.14799999999999999</v>
      </c>
      <c r="L544" s="4">
        <v>1</v>
      </c>
      <c r="M544" s="4">
        <v>2</v>
      </c>
      <c r="N544" s="7">
        <f t="shared" si="33"/>
        <v>-0.13599999999999998</v>
      </c>
      <c r="O544" s="4">
        <f t="shared" si="34"/>
        <v>1</v>
      </c>
      <c r="P544" s="64">
        <f t="shared" si="35"/>
        <v>-0.14686666666666667</v>
      </c>
    </row>
    <row r="545" spans="1:16" x14ac:dyDescent="0.2">
      <c r="A545" s="6">
        <f>'Rates Data'!A545</f>
        <v>42489</v>
      </c>
      <c r="B545" s="5">
        <f>'Rates Data'!B545</f>
        <v>-0.34399999999999997</v>
      </c>
      <c r="C545" s="5">
        <f>'Rates Data'!C545</f>
        <v>-0.251</v>
      </c>
      <c r="D545" s="5">
        <f>'Rates Data'!D545</f>
        <v>-0.14099999999999999</v>
      </c>
      <c r="E545" s="5">
        <f>'Rates Data'!E545</f>
        <v>-1.2E-2</v>
      </c>
      <c r="F545" s="5">
        <f>'Rates Data'!F545</f>
        <v>-0.13400000000000001</v>
      </c>
      <c r="G545" s="5">
        <f>'Rates Data'!G545</f>
        <v>-9.0999999999999998E-2</v>
      </c>
      <c r="H545" s="5">
        <f>'Rates Data'!H545</f>
        <v>7.2999999999999995E-2</v>
      </c>
      <c r="I545" s="5">
        <f>DAYS360(A545,Summary!$G$10)/Summary!$G$6</f>
        <v>1.9888888888888889</v>
      </c>
      <c r="J545" s="5">
        <f t="shared" si="37"/>
        <v>-1.2E-2</v>
      </c>
      <c r="K545" s="5">
        <f t="shared" si="37"/>
        <v>-0.13400000000000001</v>
      </c>
      <c r="L545" s="4">
        <v>1</v>
      </c>
      <c r="M545" s="4">
        <v>2</v>
      </c>
      <c r="N545" s="7">
        <f t="shared" si="33"/>
        <v>-0.12200000000000001</v>
      </c>
      <c r="O545" s="4">
        <f t="shared" si="34"/>
        <v>1</v>
      </c>
      <c r="P545" s="64">
        <f t="shared" si="35"/>
        <v>-0.13264444444444445</v>
      </c>
    </row>
    <row r="546" spans="1:16" x14ac:dyDescent="0.2">
      <c r="A546" s="6">
        <f>'Rates Data'!A546</f>
        <v>42492</v>
      </c>
      <c r="B546" s="5">
        <f>'Rates Data'!B546</f>
        <v>-0.34300000000000003</v>
      </c>
      <c r="C546" s="5">
        <f>'Rates Data'!C546</f>
        <v>-0.25</v>
      </c>
      <c r="D546" s="5">
        <f>'Rates Data'!D546</f>
        <v>-0.14099999999999999</v>
      </c>
      <c r="E546" s="5">
        <f>'Rates Data'!E546</f>
        <v>-1.2E-2</v>
      </c>
      <c r="F546" s="5">
        <f>'Rates Data'!F546</f>
        <v>-0.123</v>
      </c>
      <c r="G546" s="5">
        <f>'Rates Data'!G546</f>
        <v>-8.5900000000000004E-2</v>
      </c>
      <c r="H546" s="5">
        <f>'Rates Data'!H546</f>
        <v>7.9399999999999998E-2</v>
      </c>
      <c r="I546" s="5">
        <f>DAYS360(A546,Summary!$G$10)/Summary!$G$6</f>
        <v>1.9805555555555556</v>
      </c>
      <c r="J546" s="5">
        <f t="shared" si="37"/>
        <v>-1.2E-2</v>
      </c>
      <c r="K546" s="5">
        <f t="shared" si="37"/>
        <v>-0.123</v>
      </c>
      <c r="L546" s="4">
        <v>1</v>
      </c>
      <c r="M546" s="4">
        <v>2</v>
      </c>
      <c r="N546" s="7">
        <f t="shared" si="33"/>
        <v>-0.111</v>
      </c>
      <c r="O546" s="4">
        <f t="shared" si="34"/>
        <v>1</v>
      </c>
      <c r="P546" s="64">
        <f t="shared" si="35"/>
        <v>-0.12084166666666667</v>
      </c>
    </row>
    <row r="547" spans="1:16" x14ac:dyDescent="0.2">
      <c r="A547" s="6">
        <f>'Rates Data'!A547</f>
        <v>42493</v>
      </c>
      <c r="B547" s="5">
        <f>'Rates Data'!B547</f>
        <v>-0.34300000000000003</v>
      </c>
      <c r="C547" s="5">
        <f>'Rates Data'!C547</f>
        <v>-0.251</v>
      </c>
      <c r="D547" s="5">
        <f>'Rates Data'!D547</f>
        <v>-0.14199999999999999</v>
      </c>
      <c r="E547" s="5">
        <f>'Rates Data'!E547</f>
        <v>-1.2E-2</v>
      </c>
      <c r="F547" s="5">
        <f>'Rates Data'!F547</f>
        <v>-0.14199999999999999</v>
      </c>
      <c r="G547" s="5">
        <f>'Rates Data'!G547</f>
        <v>-0.10970000000000001</v>
      </c>
      <c r="H547" s="5">
        <f>'Rates Data'!H547</f>
        <v>3.5200000000000002E-2</v>
      </c>
      <c r="I547" s="5">
        <f>DAYS360(A547,Summary!$G$10)/Summary!$G$6</f>
        <v>1.9777777777777779</v>
      </c>
      <c r="J547" s="5">
        <f t="shared" si="37"/>
        <v>-1.2E-2</v>
      </c>
      <c r="K547" s="5">
        <f t="shared" si="37"/>
        <v>-0.14199999999999999</v>
      </c>
      <c r="L547" s="4">
        <v>1</v>
      </c>
      <c r="M547" s="4">
        <v>2</v>
      </c>
      <c r="N547" s="7">
        <f t="shared" si="33"/>
        <v>-0.12999999999999998</v>
      </c>
      <c r="O547" s="4">
        <f t="shared" si="34"/>
        <v>1</v>
      </c>
      <c r="P547" s="64">
        <f t="shared" si="35"/>
        <v>-0.1391111111111111</v>
      </c>
    </row>
    <row r="548" spans="1:16" x14ac:dyDescent="0.2">
      <c r="A548" s="6">
        <f>'Rates Data'!A548</f>
        <v>42494</v>
      </c>
      <c r="B548" s="5">
        <f>'Rates Data'!B548</f>
        <v>-0.34499999999999997</v>
      </c>
      <c r="C548" s="5">
        <f>'Rates Data'!C548</f>
        <v>-0.253</v>
      </c>
      <c r="D548" s="5">
        <f>'Rates Data'!D548</f>
        <v>-0.14199999999999999</v>
      </c>
      <c r="E548" s="5">
        <f>'Rates Data'!E548</f>
        <v>-1.2E-2</v>
      </c>
      <c r="F548" s="5">
        <f>'Rates Data'!F548</f>
        <v>-0.14599999999999999</v>
      </c>
      <c r="G548" s="5">
        <f>'Rates Data'!G548</f>
        <v>-0.1028</v>
      </c>
      <c r="H548" s="5">
        <f>'Rates Data'!H548</f>
        <v>3.6799999999999999E-2</v>
      </c>
      <c r="I548" s="5">
        <f>DAYS360(A548,Summary!$G$10)/Summary!$G$6</f>
        <v>1.9750000000000001</v>
      </c>
      <c r="J548" s="5">
        <f t="shared" si="37"/>
        <v>-1.2E-2</v>
      </c>
      <c r="K548" s="5">
        <f t="shared" si="37"/>
        <v>-0.14599999999999999</v>
      </c>
      <c r="L548" s="4">
        <v>1</v>
      </c>
      <c r="M548" s="4">
        <v>2</v>
      </c>
      <c r="N548" s="7">
        <f t="shared" si="33"/>
        <v>-0.13399999999999998</v>
      </c>
      <c r="O548" s="4">
        <f t="shared" si="34"/>
        <v>1</v>
      </c>
      <c r="P548" s="64">
        <f t="shared" si="35"/>
        <v>-0.14265</v>
      </c>
    </row>
    <row r="549" spans="1:16" x14ac:dyDescent="0.2">
      <c r="A549" s="6">
        <f>'Rates Data'!A549</f>
        <v>42495</v>
      </c>
      <c r="B549" s="5">
        <f>'Rates Data'!B549</f>
        <v>-0.34599999999999997</v>
      </c>
      <c r="C549" s="5">
        <f>'Rates Data'!C549</f>
        <v>-0.255</v>
      </c>
      <c r="D549" s="5">
        <f>'Rates Data'!D549</f>
        <v>-0.14399999999999999</v>
      </c>
      <c r="E549" s="5">
        <f>'Rates Data'!E549</f>
        <v>-1.2999999999999999E-2</v>
      </c>
      <c r="F549" s="5">
        <f>'Rates Data'!F549</f>
        <v>-0.158</v>
      </c>
      <c r="G549" s="5">
        <f>'Rates Data'!G549</f>
        <v>-0.123</v>
      </c>
      <c r="H549" s="5">
        <f>'Rates Data'!H549</f>
        <v>6.4000000000000003E-3</v>
      </c>
      <c r="I549" s="5">
        <f>DAYS360(A549,Summary!$G$10)/Summary!$G$6</f>
        <v>1.9722222222222223</v>
      </c>
      <c r="J549" s="5">
        <f t="shared" si="37"/>
        <v>-1.2999999999999999E-2</v>
      </c>
      <c r="K549" s="5">
        <f t="shared" si="37"/>
        <v>-0.158</v>
      </c>
      <c r="L549" s="4">
        <v>1</v>
      </c>
      <c r="M549" s="4">
        <v>2</v>
      </c>
      <c r="N549" s="7">
        <f t="shared" si="33"/>
        <v>-0.14499999999999999</v>
      </c>
      <c r="O549" s="4">
        <f t="shared" si="34"/>
        <v>1</v>
      </c>
      <c r="P549" s="64">
        <f t="shared" si="35"/>
        <v>-0.15397222222222223</v>
      </c>
    </row>
    <row r="550" spans="1:16" x14ac:dyDescent="0.2">
      <c r="A550" s="6">
        <f>'Rates Data'!A550</f>
        <v>42496</v>
      </c>
      <c r="B550" s="5">
        <f>'Rates Data'!B550</f>
        <v>-0.34799999999999998</v>
      </c>
      <c r="C550" s="5">
        <f>'Rates Data'!C550</f>
        <v>-0.25600000000000001</v>
      </c>
      <c r="D550" s="5">
        <f>'Rates Data'!D550</f>
        <v>-0.14399999999999999</v>
      </c>
      <c r="E550" s="5">
        <f>'Rates Data'!E550</f>
        <v>-1.2999999999999999E-2</v>
      </c>
      <c r="F550" s="5">
        <f>'Rates Data'!F550</f>
        <v>-0.153</v>
      </c>
      <c r="G550" s="5">
        <f>'Rates Data'!G550</f>
        <v>-0.128</v>
      </c>
      <c r="H550" s="5">
        <f>'Rates Data'!H550</f>
        <v>2.1000000000000001E-2</v>
      </c>
      <c r="I550" s="5">
        <f>DAYS360(A550,Summary!$G$10)/Summary!$G$6</f>
        <v>1.9694444444444446</v>
      </c>
      <c r="J550" s="5">
        <f t="shared" si="37"/>
        <v>-1.2999999999999999E-2</v>
      </c>
      <c r="K550" s="5">
        <f t="shared" si="37"/>
        <v>-0.153</v>
      </c>
      <c r="L550" s="4">
        <v>1</v>
      </c>
      <c r="M550" s="4">
        <v>2</v>
      </c>
      <c r="N550" s="7">
        <f t="shared" si="33"/>
        <v>-0.13999999999999999</v>
      </c>
      <c r="O550" s="4">
        <f t="shared" si="34"/>
        <v>1</v>
      </c>
      <c r="P550" s="64">
        <f t="shared" si="35"/>
        <v>-0.14872222222222223</v>
      </c>
    </row>
    <row r="551" spans="1:16" x14ac:dyDescent="0.2">
      <c r="A551" s="6">
        <f>'Rates Data'!A551</f>
        <v>42499</v>
      </c>
      <c r="B551" s="5">
        <f>'Rates Data'!B551</f>
        <v>-0.34899999999999998</v>
      </c>
      <c r="C551" s="5">
        <f>'Rates Data'!C551</f>
        <v>-0.25800000000000001</v>
      </c>
      <c r="D551" s="5">
        <f>'Rates Data'!D551</f>
        <v>-0.14299999999999999</v>
      </c>
      <c r="E551" s="5">
        <f>'Rates Data'!E551</f>
        <v>-1.4E-2</v>
      </c>
      <c r="F551" s="5">
        <f>'Rates Data'!F551</f>
        <v>-0.16</v>
      </c>
      <c r="G551" s="5">
        <f>'Rates Data'!G551</f>
        <v>-0.13500000000000001</v>
      </c>
      <c r="H551" s="5">
        <f>'Rates Data'!H551</f>
        <v>-4.0000000000000001E-3</v>
      </c>
      <c r="I551" s="5">
        <f>DAYS360(A551,Summary!$G$10)/Summary!$G$6</f>
        <v>1.961111111111111</v>
      </c>
      <c r="J551" s="5">
        <f t="shared" si="37"/>
        <v>-1.4E-2</v>
      </c>
      <c r="K551" s="5">
        <f t="shared" si="37"/>
        <v>-0.16</v>
      </c>
      <c r="L551" s="4">
        <v>1</v>
      </c>
      <c r="M551" s="4">
        <v>2</v>
      </c>
      <c r="N551" s="7">
        <f t="shared" si="33"/>
        <v>-0.14599999999999999</v>
      </c>
      <c r="O551" s="4">
        <f t="shared" si="34"/>
        <v>1</v>
      </c>
      <c r="P551" s="64">
        <f t="shared" si="35"/>
        <v>-0.15432222222222222</v>
      </c>
    </row>
    <row r="552" spans="1:16" x14ac:dyDescent="0.2">
      <c r="A552" s="6">
        <f>'Rates Data'!A552</f>
        <v>42500</v>
      </c>
      <c r="B552" s="5">
        <f>'Rates Data'!B552</f>
        <v>-0.34899999999999998</v>
      </c>
      <c r="C552" s="5">
        <f>'Rates Data'!C552</f>
        <v>-0.26</v>
      </c>
      <c r="D552" s="5">
        <f>'Rates Data'!D552</f>
        <v>-0.14399999999999999</v>
      </c>
      <c r="E552" s="5">
        <f>'Rates Data'!E552</f>
        <v>-1.2999999999999999E-2</v>
      </c>
      <c r="F552" s="5">
        <f>'Rates Data'!F552</f>
        <v>-0.16</v>
      </c>
      <c r="G552" s="5">
        <f>'Rates Data'!G552</f>
        <v>-0.1353</v>
      </c>
      <c r="H552" s="5">
        <f>'Rates Data'!H552</f>
        <v>-8.5000000000000006E-3</v>
      </c>
      <c r="I552" s="5">
        <f>DAYS360(A552,Summary!$G$10)/Summary!$G$6</f>
        <v>1.9583333333333333</v>
      </c>
      <c r="J552" s="5">
        <f t="shared" si="37"/>
        <v>-1.2999999999999999E-2</v>
      </c>
      <c r="K552" s="5">
        <f t="shared" si="37"/>
        <v>-0.16</v>
      </c>
      <c r="L552" s="4">
        <v>1</v>
      </c>
      <c r="M552" s="4">
        <v>2</v>
      </c>
      <c r="N552" s="7">
        <f t="shared" si="33"/>
        <v>-0.14699999999999999</v>
      </c>
      <c r="O552" s="4">
        <f t="shared" si="34"/>
        <v>1</v>
      </c>
      <c r="P552" s="64">
        <f t="shared" si="35"/>
        <v>-0.15387499999999998</v>
      </c>
    </row>
    <row r="553" spans="1:16" x14ac:dyDescent="0.2">
      <c r="A553" s="6">
        <f>'Rates Data'!A553</f>
        <v>42501</v>
      </c>
      <c r="B553" s="5">
        <f>'Rates Data'!B553</f>
        <v>-0.35</v>
      </c>
      <c r="C553" s="5">
        <f>'Rates Data'!C553</f>
        <v>-0.25900000000000001</v>
      </c>
      <c r="D553" s="5">
        <f>'Rates Data'!D553</f>
        <v>-0.14399999999999999</v>
      </c>
      <c r="E553" s="5">
        <f>'Rates Data'!E553</f>
        <v>-1.2E-2</v>
      </c>
      <c r="F553" s="5">
        <f>'Rates Data'!F553</f>
        <v>-0.16300000000000001</v>
      </c>
      <c r="G553" s="5">
        <f>'Rates Data'!G553</f>
        <v>-0.13900000000000001</v>
      </c>
      <c r="H553" s="5">
        <f>'Rates Data'!H553</f>
        <v>-7.4000000000000003E-3</v>
      </c>
      <c r="I553" s="5">
        <f>DAYS360(A553,Summary!$G$10)/Summary!$G$6</f>
        <v>1.9555555555555555</v>
      </c>
      <c r="J553" s="5">
        <f t="shared" si="37"/>
        <v>-1.2E-2</v>
      </c>
      <c r="K553" s="5">
        <f t="shared" si="37"/>
        <v>-0.16300000000000001</v>
      </c>
      <c r="L553" s="4">
        <v>1</v>
      </c>
      <c r="M553" s="4">
        <v>2</v>
      </c>
      <c r="N553" s="7">
        <f t="shared" si="33"/>
        <v>-0.151</v>
      </c>
      <c r="O553" s="4">
        <f t="shared" si="34"/>
        <v>1</v>
      </c>
      <c r="P553" s="64">
        <f t="shared" si="35"/>
        <v>-0.15628888888888889</v>
      </c>
    </row>
    <row r="554" spans="1:16" x14ac:dyDescent="0.2">
      <c r="A554" s="6">
        <f>'Rates Data'!A554</f>
        <v>42502</v>
      </c>
      <c r="B554" s="5">
        <f>'Rates Data'!B554</f>
        <v>-0.34899999999999998</v>
      </c>
      <c r="C554" s="5">
        <f>'Rates Data'!C554</f>
        <v>-0.25800000000000001</v>
      </c>
      <c r="D554" s="5">
        <f>'Rates Data'!D554</f>
        <v>-0.14399999999999999</v>
      </c>
      <c r="E554" s="5">
        <f>'Rates Data'!E554</f>
        <v>-1.2E-2</v>
      </c>
      <c r="F554" s="5">
        <f>'Rates Data'!F554</f>
        <v>-0.156</v>
      </c>
      <c r="G554" s="5">
        <f>'Rates Data'!G554</f>
        <v>-0.128</v>
      </c>
      <c r="H554" s="5">
        <f>'Rates Data'!H554</f>
        <v>9.7000000000000003E-3</v>
      </c>
      <c r="I554" s="5">
        <f>DAYS360(A554,Summary!$G$10)/Summary!$G$6</f>
        <v>1.9527777777777777</v>
      </c>
      <c r="J554" s="5">
        <f t="shared" si="37"/>
        <v>-1.2E-2</v>
      </c>
      <c r="K554" s="5">
        <f t="shared" si="37"/>
        <v>-0.156</v>
      </c>
      <c r="L554" s="4">
        <v>1</v>
      </c>
      <c r="M554" s="4">
        <v>2</v>
      </c>
      <c r="N554" s="7">
        <f t="shared" si="33"/>
        <v>-0.14399999999999999</v>
      </c>
      <c r="O554" s="4">
        <f t="shared" si="34"/>
        <v>1</v>
      </c>
      <c r="P554" s="64">
        <f t="shared" si="35"/>
        <v>-0.1492</v>
      </c>
    </row>
    <row r="555" spans="1:16" x14ac:dyDescent="0.2">
      <c r="A555" s="6">
        <f>'Rates Data'!A555</f>
        <v>42503</v>
      </c>
      <c r="B555" s="5">
        <f>'Rates Data'!B555</f>
        <v>-0.34899999999999998</v>
      </c>
      <c r="C555" s="5">
        <f>'Rates Data'!C555</f>
        <v>-0.25700000000000001</v>
      </c>
      <c r="D555" s="5">
        <f>'Rates Data'!D555</f>
        <v>-0.14399999999999999</v>
      </c>
      <c r="E555" s="5">
        <f>'Rates Data'!E555</f>
        <v>-1.2E-2</v>
      </c>
      <c r="F555" s="5">
        <f>'Rates Data'!F555</f>
        <v>-0.158</v>
      </c>
      <c r="G555" s="5">
        <f>'Rates Data'!G555</f>
        <v>-0.127</v>
      </c>
      <c r="H555" s="5">
        <f>'Rates Data'!H555</f>
        <v>-3.0000000000000001E-3</v>
      </c>
      <c r="I555" s="5">
        <f>DAYS360(A555,Summary!$G$10)/Summary!$G$6</f>
        <v>1.95</v>
      </c>
      <c r="J555" s="5">
        <f t="shared" si="37"/>
        <v>-1.2E-2</v>
      </c>
      <c r="K555" s="5">
        <f t="shared" si="37"/>
        <v>-0.158</v>
      </c>
      <c r="L555" s="4">
        <v>1</v>
      </c>
      <c r="M555" s="4">
        <v>2</v>
      </c>
      <c r="N555" s="7">
        <f t="shared" si="33"/>
        <v>-0.14599999999999999</v>
      </c>
      <c r="O555" s="4">
        <f t="shared" si="34"/>
        <v>1</v>
      </c>
      <c r="P555" s="64">
        <f t="shared" si="35"/>
        <v>-0.1507</v>
      </c>
    </row>
    <row r="556" spans="1:16" x14ac:dyDescent="0.2">
      <c r="A556" s="6">
        <f>'Rates Data'!A556</f>
        <v>42506</v>
      </c>
      <c r="B556" s="5">
        <f>'Rates Data'!B556</f>
        <v>-0.34799999999999998</v>
      </c>
      <c r="C556" s="5">
        <f>'Rates Data'!C556</f>
        <v>-0.25700000000000001</v>
      </c>
      <c r="D556" s="5">
        <f>'Rates Data'!D556</f>
        <v>-0.14299999999999999</v>
      </c>
      <c r="E556" s="5">
        <f>'Rates Data'!E556</f>
        <v>-1.2E-2</v>
      </c>
      <c r="F556" s="5">
        <f>'Rates Data'!F556</f>
        <v>-0.152</v>
      </c>
      <c r="G556" s="5">
        <f>'Rates Data'!G556</f>
        <v>-0.1234</v>
      </c>
      <c r="H556" s="5">
        <f>'Rates Data'!H556</f>
        <v>1.2999999999999999E-2</v>
      </c>
      <c r="I556" s="5">
        <f>DAYS360(A556,Summary!$G$10)/Summary!$G$6</f>
        <v>1.9416666666666667</v>
      </c>
      <c r="J556" s="5">
        <f t="shared" si="37"/>
        <v>-1.2E-2</v>
      </c>
      <c r="K556" s="5">
        <f t="shared" si="37"/>
        <v>-0.152</v>
      </c>
      <c r="L556" s="4">
        <v>1</v>
      </c>
      <c r="M556" s="4">
        <v>2</v>
      </c>
      <c r="N556" s="7">
        <f t="shared" si="33"/>
        <v>-0.13999999999999999</v>
      </c>
      <c r="O556" s="4">
        <f t="shared" si="34"/>
        <v>1</v>
      </c>
      <c r="P556" s="64">
        <f t="shared" si="35"/>
        <v>-0.14383333333333334</v>
      </c>
    </row>
    <row r="557" spans="1:16" x14ac:dyDescent="0.2">
      <c r="A557" s="6">
        <f>'Rates Data'!A557</f>
        <v>42507</v>
      </c>
      <c r="B557" s="5">
        <f>'Rates Data'!B557</f>
        <v>-0.34799999999999998</v>
      </c>
      <c r="C557" s="5">
        <f>'Rates Data'!C557</f>
        <v>-0.25700000000000001</v>
      </c>
      <c r="D557" s="5">
        <f>'Rates Data'!D557</f>
        <v>-0.14299999999999999</v>
      </c>
      <c r="E557" s="5">
        <f>'Rates Data'!E557</f>
        <v>-1.0999999999999999E-2</v>
      </c>
      <c r="F557" s="5">
        <f>'Rates Data'!F557</f>
        <v>-0.14799999999999999</v>
      </c>
      <c r="G557" s="5">
        <f>'Rates Data'!G557</f>
        <v>-0.1186</v>
      </c>
      <c r="H557" s="5">
        <f>'Rates Data'!H557</f>
        <v>1.2999999999999999E-2</v>
      </c>
      <c r="I557" s="5">
        <f>DAYS360(A557,Summary!$G$10)/Summary!$G$6</f>
        <v>1.9388888888888889</v>
      </c>
      <c r="J557" s="5">
        <f t="shared" si="37"/>
        <v>-1.0999999999999999E-2</v>
      </c>
      <c r="K557" s="5">
        <f t="shared" si="37"/>
        <v>-0.14799999999999999</v>
      </c>
      <c r="L557" s="4">
        <v>1</v>
      </c>
      <c r="M557" s="4">
        <v>2</v>
      </c>
      <c r="N557" s="7">
        <f t="shared" si="33"/>
        <v>-0.13699999999999998</v>
      </c>
      <c r="O557" s="4">
        <f t="shared" si="34"/>
        <v>1</v>
      </c>
      <c r="P557" s="64">
        <f t="shared" si="35"/>
        <v>-0.13962777777777777</v>
      </c>
    </row>
    <row r="558" spans="1:16" x14ac:dyDescent="0.2">
      <c r="A558" s="6">
        <f>'Rates Data'!A558</f>
        <v>42508</v>
      </c>
      <c r="B558" s="5">
        <f>'Rates Data'!B558</f>
        <v>-0.34799999999999998</v>
      </c>
      <c r="C558" s="5">
        <f>'Rates Data'!C558</f>
        <v>-0.25700000000000001</v>
      </c>
      <c r="D558" s="5">
        <f>'Rates Data'!D558</f>
        <v>-0.14399999999999999</v>
      </c>
      <c r="E558" s="5">
        <f>'Rates Data'!E558</f>
        <v>-1.0999999999999999E-2</v>
      </c>
      <c r="F558" s="5">
        <f>'Rates Data'!F558</f>
        <v>-0.14499999999999999</v>
      </c>
      <c r="G558" s="5">
        <f>'Rates Data'!G558</f>
        <v>-0.1095</v>
      </c>
      <c r="H558" s="5">
        <f>'Rates Data'!H558</f>
        <v>3.5499999999999997E-2</v>
      </c>
      <c r="I558" s="5">
        <f>DAYS360(A558,Summary!$G$10)/Summary!$G$6</f>
        <v>1.9361111111111111</v>
      </c>
      <c r="J558" s="5">
        <f t="shared" si="37"/>
        <v>-1.0999999999999999E-2</v>
      </c>
      <c r="K558" s="5">
        <f t="shared" si="37"/>
        <v>-0.14499999999999999</v>
      </c>
      <c r="L558" s="4">
        <v>1</v>
      </c>
      <c r="M558" s="4">
        <v>2</v>
      </c>
      <c r="N558" s="7">
        <f t="shared" si="33"/>
        <v>-0.13399999999999998</v>
      </c>
      <c r="O558" s="4">
        <f t="shared" si="34"/>
        <v>1</v>
      </c>
      <c r="P558" s="64">
        <f t="shared" si="35"/>
        <v>-0.13643888888888889</v>
      </c>
    </row>
    <row r="559" spans="1:16" x14ac:dyDescent="0.2">
      <c r="A559" s="6">
        <f>'Rates Data'!A559</f>
        <v>42509</v>
      </c>
      <c r="B559" s="5">
        <f>'Rates Data'!B559</f>
        <v>-0.34899999999999998</v>
      </c>
      <c r="C559" s="5">
        <f>'Rates Data'!C559</f>
        <v>-0.25800000000000001</v>
      </c>
      <c r="D559" s="5">
        <f>'Rates Data'!D559</f>
        <v>-0.14299999999999999</v>
      </c>
      <c r="E559" s="5">
        <f>'Rates Data'!E559</f>
        <v>-1.0999999999999999E-2</v>
      </c>
      <c r="F559" s="5">
        <f>'Rates Data'!F559</f>
        <v>-0.14699999999999999</v>
      </c>
      <c r="G559" s="5">
        <f>'Rates Data'!G559</f>
        <v>-0.11609999999999999</v>
      </c>
      <c r="H559" s="5">
        <f>'Rates Data'!H559</f>
        <v>2.9700000000000001E-2</v>
      </c>
      <c r="I559" s="5">
        <f>DAYS360(A559,Summary!$G$10)/Summary!$G$6</f>
        <v>1.9333333333333333</v>
      </c>
      <c r="J559" s="5">
        <f t="shared" si="37"/>
        <v>-1.0999999999999999E-2</v>
      </c>
      <c r="K559" s="5">
        <f t="shared" si="37"/>
        <v>-0.14699999999999999</v>
      </c>
      <c r="L559" s="4">
        <v>1</v>
      </c>
      <c r="M559" s="4">
        <v>2</v>
      </c>
      <c r="N559" s="7">
        <f t="shared" si="33"/>
        <v>-0.13599999999999998</v>
      </c>
      <c r="O559" s="4">
        <f t="shared" si="34"/>
        <v>1</v>
      </c>
      <c r="P559" s="64">
        <f t="shared" si="35"/>
        <v>-0.13793333333333332</v>
      </c>
    </row>
    <row r="560" spans="1:16" x14ac:dyDescent="0.2">
      <c r="A560" s="6">
        <f>'Rates Data'!A560</f>
        <v>42510</v>
      </c>
      <c r="B560" s="5">
        <f>'Rates Data'!B560</f>
        <v>-0.34899999999999998</v>
      </c>
      <c r="C560" s="5">
        <f>'Rates Data'!C560</f>
        <v>-0.25800000000000001</v>
      </c>
      <c r="D560" s="5">
        <f>'Rates Data'!D560</f>
        <v>-0.14299999999999999</v>
      </c>
      <c r="E560" s="5">
        <f>'Rates Data'!E560</f>
        <v>-1.0999999999999999E-2</v>
      </c>
      <c r="F560" s="5">
        <f>'Rates Data'!F560</f>
        <v>-0.14799999999999999</v>
      </c>
      <c r="G560" s="5">
        <f>'Rates Data'!G560</f>
        <v>-0.11600000000000001</v>
      </c>
      <c r="H560" s="5">
        <f>'Rates Data'!H560</f>
        <v>2.4799999999999999E-2</v>
      </c>
      <c r="I560" s="5">
        <f>DAYS360(A560,Summary!$G$10)/Summary!$G$6</f>
        <v>1.9305555555555556</v>
      </c>
      <c r="J560" s="5">
        <f t="shared" si="37"/>
        <v>-1.0999999999999999E-2</v>
      </c>
      <c r="K560" s="5">
        <f t="shared" si="37"/>
        <v>-0.14799999999999999</v>
      </c>
      <c r="L560" s="4">
        <v>1</v>
      </c>
      <c r="M560" s="4">
        <v>2</v>
      </c>
      <c r="N560" s="7">
        <f t="shared" si="33"/>
        <v>-0.13699999999999998</v>
      </c>
      <c r="O560" s="4">
        <f t="shared" si="34"/>
        <v>1</v>
      </c>
      <c r="P560" s="64">
        <f t="shared" si="35"/>
        <v>-0.13848611111111112</v>
      </c>
    </row>
    <row r="561" spans="1:16" x14ac:dyDescent="0.2">
      <c r="A561" s="6">
        <f>'Rates Data'!A561</f>
        <v>42513</v>
      </c>
      <c r="B561" s="5">
        <f>'Rates Data'!B561</f>
        <v>-0.34899999999999998</v>
      </c>
      <c r="C561" s="5">
        <f>'Rates Data'!C561</f>
        <v>-0.25800000000000001</v>
      </c>
      <c r="D561" s="5">
        <f>'Rates Data'!D561</f>
        <v>-0.14399999999999999</v>
      </c>
      <c r="E561" s="5">
        <f>'Rates Data'!E561</f>
        <v>-1.2E-2</v>
      </c>
      <c r="F561" s="5">
        <f>'Rates Data'!F561</f>
        <v>-0.14699999999999999</v>
      </c>
      <c r="G561" s="5">
        <f>'Rates Data'!G561</f>
        <v>-0.1077</v>
      </c>
      <c r="H561" s="5">
        <f>'Rates Data'!H561</f>
        <v>2.5700000000000001E-2</v>
      </c>
      <c r="I561" s="5">
        <f>DAYS360(A561,Summary!$G$10)/Summary!$G$6</f>
        <v>1.9222222222222223</v>
      </c>
      <c r="J561" s="5">
        <f t="shared" si="37"/>
        <v>-1.2E-2</v>
      </c>
      <c r="K561" s="5">
        <f t="shared" si="37"/>
        <v>-0.14699999999999999</v>
      </c>
      <c r="L561" s="4">
        <v>1</v>
      </c>
      <c r="M561" s="4">
        <v>2</v>
      </c>
      <c r="N561" s="7">
        <f t="shared" si="33"/>
        <v>-0.13499999999999998</v>
      </c>
      <c r="O561" s="4">
        <f t="shared" si="34"/>
        <v>1</v>
      </c>
      <c r="P561" s="64">
        <f t="shared" si="35"/>
        <v>-0.13649999999999998</v>
      </c>
    </row>
    <row r="562" spans="1:16" x14ac:dyDescent="0.2">
      <c r="A562" s="6">
        <f>'Rates Data'!A562</f>
        <v>42514</v>
      </c>
      <c r="B562" s="5">
        <f>'Rates Data'!B562</f>
        <v>-0.35099999999999998</v>
      </c>
      <c r="C562" s="5">
        <f>'Rates Data'!C562</f>
        <v>-0.25800000000000001</v>
      </c>
      <c r="D562" s="5">
        <f>'Rates Data'!D562</f>
        <v>-0.14399999999999999</v>
      </c>
      <c r="E562" s="5">
        <f>'Rates Data'!E562</f>
        <v>-1.2E-2</v>
      </c>
      <c r="F562" s="5">
        <f>'Rates Data'!F562</f>
        <v>-0.15</v>
      </c>
      <c r="G562" s="5">
        <f>'Rates Data'!G562</f>
        <v>-0.11600000000000001</v>
      </c>
      <c r="H562" s="5">
        <f>'Rates Data'!H562</f>
        <v>2.5999999999999999E-2</v>
      </c>
      <c r="I562" s="5">
        <f>DAYS360(A562,Summary!$G$10)/Summary!$G$6</f>
        <v>1.9194444444444445</v>
      </c>
      <c r="J562" s="5">
        <f t="shared" si="37"/>
        <v>-1.2E-2</v>
      </c>
      <c r="K562" s="5">
        <f t="shared" si="37"/>
        <v>-0.15</v>
      </c>
      <c r="L562" s="4">
        <v>1</v>
      </c>
      <c r="M562" s="4">
        <v>2</v>
      </c>
      <c r="N562" s="7">
        <f t="shared" si="33"/>
        <v>-0.13799999999999998</v>
      </c>
      <c r="O562" s="4">
        <f t="shared" si="34"/>
        <v>1</v>
      </c>
      <c r="P562" s="64">
        <f t="shared" si="35"/>
        <v>-0.13888333333333333</v>
      </c>
    </row>
    <row r="563" spans="1:16" x14ac:dyDescent="0.2">
      <c r="A563" s="6">
        <f>'Rates Data'!A563</f>
        <v>42515</v>
      </c>
      <c r="B563" s="5">
        <f>'Rates Data'!B563</f>
        <v>-0.34899999999999998</v>
      </c>
      <c r="C563" s="5">
        <f>'Rates Data'!C563</f>
        <v>-0.25800000000000001</v>
      </c>
      <c r="D563" s="5">
        <f>'Rates Data'!D563</f>
        <v>-0.14399999999999999</v>
      </c>
      <c r="E563" s="5">
        <f>'Rates Data'!E563</f>
        <v>-1.2999999999999999E-2</v>
      </c>
      <c r="F563" s="5">
        <f>'Rates Data'!F563</f>
        <v>-0.153</v>
      </c>
      <c r="G563" s="5">
        <f>'Rates Data'!G563</f>
        <v>-0.11459999999999999</v>
      </c>
      <c r="H563" s="5">
        <f>'Rates Data'!H563</f>
        <v>1.6899999999999998E-2</v>
      </c>
      <c r="I563" s="5">
        <f>DAYS360(A563,Summary!$G$10)/Summary!$G$6</f>
        <v>1.9166666666666667</v>
      </c>
      <c r="J563" s="5">
        <f t="shared" si="37"/>
        <v>-1.2999999999999999E-2</v>
      </c>
      <c r="K563" s="5">
        <f t="shared" si="37"/>
        <v>-0.153</v>
      </c>
      <c r="L563" s="4">
        <v>1</v>
      </c>
      <c r="M563" s="4">
        <v>2</v>
      </c>
      <c r="N563" s="7">
        <f t="shared" si="33"/>
        <v>-0.13999999999999999</v>
      </c>
      <c r="O563" s="4">
        <f t="shared" si="34"/>
        <v>1</v>
      </c>
      <c r="P563" s="64">
        <f t="shared" si="35"/>
        <v>-0.14133333333333334</v>
      </c>
    </row>
    <row r="564" spans="1:16" x14ac:dyDescent="0.2">
      <c r="A564" s="6">
        <f>'Rates Data'!A564</f>
        <v>42516</v>
      </c>
      <c r="B564" s="5">
        <f>'Rates Data'!B564</f>
        <v>-0.34799999999999998</v>
      </c>
      <c r="C564" s="5">
        <f>'Rates Data'!C564</f>
        <v>-0.25800000000000001</v>
      </c>
      <c r="D564" s="5">
        <f>'Rates Data'!D564</f>
        <v>-0.14599999999999999</v>
      </c>
      <c r="E564" s="5">
        <f>'Rates Data'!E564</f>
        <v>-1.4E-2</v>
      </c>
      <c r="F564" s="5">
        <f>'Rates Data'!F564</f>
        <v>-0.16200000000000001</v>
      </c>
      <c r="G564" s="5">
        <f>'Rates Data'!G564</f>
        <v>-0.127</v>
      </c>
      <c r="H564" s="5">
        <f>'Rates Data'!H564</f>
        <v>5.0000000000000001E-4</v>
      </c>
      <c r="I564" s="5">
        <f>DAYS360(A564,Summary!$G$10)/Summary!$G$6</f>
        <v>1.913888888888889</v>
      </c>
      <c r="J564" s="5">
        <f t="shared" si="37"/>
        <v>-1.4E-2</v>
      </c>
      <c r="K564" s="5">
        <f t="shared" si="37"/>
        <v>-0.16200000000000001</v>
      </c>
      <c r="L564" s="4">
        <v>1</v>
      </c>
      <c r="M564" s="4">
        <v>2</v>
      </c>
      <c r="N564" s="7">
        <f t="shared" si="33"/>
        <v>-0.14799999999999999</v>
      </c>
      <c r="O564" s="4">
        <f t="shared" si="34"/>
        <v>1</v>
      </c>
      <c r="P564" s="64">
        <f t="shared" si="35"/>
        <v>-0.14925555555555559</v>
      </c>
    </row>
    <row r="565" spans="1:16" x14ac:dyDescent="0.2">
      <c r="A565" s="6">
        <f>'Rates Data'!A565</f>
        <v>42517</v>
      </c>
      <c r="B565" s="5">
        <f>'Rates Data'!B565</f>
        <v>-0.34899999999999998</v>
      </c>
      <c r="C565" s="5">
        <f>'Rates Data'!C565</f>
        <v>-0.26</v>
      </c>
      <c r="D565" s="5">
        <f>'Rates Data'!D565</f>
        <v>-0.14899999999999999</v>
      </c>
      <c r="E565" s="5">
        <f>'Rates Data'!E565</f>
        <v>-1.4999999999999999E-2</v>
      </c>
      <c r="F565" s="5">
        <f>'Rates Data'!F565</f>
        <v>-0.16</v>
      </c>
      <c r="G565" s="5">
        <f>'Rates Data'!G565</f>
        <v>-0.12970000000000001</v>
      </c>
      <c r="H565" s="5">
        <f>'Rates Data'!H565</f>
        <v>1E-3</v>
      </c>
      <c r="I565" s="5">
        <f>DAYS360(A565,Summary!$G$10)/Summary!$G$6</f>
        <v>1.9111111111111112</v>
      </c>
      <c r="J565" s="5">
        <f t="shared" si="37"/>
        <v>-1.4999999999999999E-2</v>
      </c>
      <c r="K565" s="5">
        <f t="shared" si="37"/>
        <v>-0.16</v>
      </c>
      <c r="L565" s="4">
        <v>1</v>
      </c>
      <c r="M565" s="4">
        <v>2</v>
      </c>
      <c r="N565" s="7">
        <f t="shared" si="33"/>
        <v>-0.14500000000000002</v>
      </c>
      <c r="O565" s="4">
        <f t="shared" si="34"/>
        <v>1</v>
      </c>
      <c r="P565" s="64">
        <f t="shared" si="35"/>
        <v>-0.14711111111111114</v>
      </c>
    </row>
    <row r="566" spans="1:16" x14ac:dyDescent="0.2">
      <c r="A566" s="6">
        <f>'Rates Data'!A566</f>
        <v>42520</v>
      </c>
      <c r="B566" s="5">
        <f>'Rates Data'!B566</f>
        <v>-0.34799999999999998</v>
      </c>
      <c r="C566" s="5">
        <f>'Rates Data'!C566</f>
        <v>-0.26100000000000001</v>
      </c>
      <c r="D566" s="5">
        <f>'Rates Data'!D566</f>
        <v>-0.151</v>
      </c>
      <c r="E566" s="5">
        <f>'Rates Data'!E566</f>
        <v>-1.4999999999999999E-2</v>
      </c>
      <c r="F566" s="5">
        <f>'Rates Data'!F566</f>
        <v>-0.158</v>
      </c>
      <c r="G566" s="5">
        <f>'Rates Data'!G566</f>
        <v>-0.1278</v>
      </c>
      <c r="H566" s="5">
        <f>'Rates Data'!H566</f>
        <v>1.2E-2</v>
      </c>
      <c r="I566" s="5">
        <f>DAYS360(A566,Summary!$G$10)/Summary!$G$6</f>
        <v>1.9027777777777777</v>
      </c>
      <c r="J566" s="5">
        <f t="shared" si="37"/>
        <v>-1.4999999999999999E-2</v>
      </c>
      <c r="K566" s="5">
        <f t="shared" si="37"/>
        <v>-0.158</v>
      </c>
      <c r="L566" s="4">
        <v>1</v>
      </c>
      <c r="M566" s="4">
        <v>2</v>
      </c>
      <c r="N566" s="7">
        <f t="shared" si="33"/>
        <v>-0.14300000000000002</v>
      </c>
      <c r="O566" s="4">
        <f t="shared" si="34"/>
        <v>1</v>
      </c>
      <c r="P566" s="64">
        <f t="shared" si="35"/>
        <v>-0.14409722222222221</v>
      </c>
    </row>
    <row r="567" spans="1:16" x14ac:dyDescent="0.2">
      <c r="A567" s="6">
        <f>'Rates Data'!A567</f>
        <v>42521</v>
      </c>
      <c r="B567" s="5">
        <f>'Rates Data'!B567</f>
        <v>-0.34899999999999998</v>
      </c>
      <c r="C567" s="5">
        <f>'Rates Data'!C567</f>
        <v>-0.26100000000000001</v>
      </c>
      <c r="D567" s="5">
        <f>'Rates Data'!D567</f>
        <v>-0.153</v>
      </c>
      <c r="E567" s="5">
        <f>'Rates Data'!E567</f>
        <v>-1.4999999999999999E-2</v>
      </c>
      <c r="F567" s="5">
        <f>'Rates Data'!F567</f>
        <v>-0.161</v>
      </c>
      <c r="G567" s="5">
        <f>'Rates Data'!G567</f>
        <v>-0.13</v>
      </c>
      <c r="H567" s="5">
        <f>'Rates Data'!H567</f>
        <v>6.1999999999999998E-3</v>
      </c>
      <c r="I567" s="5">
        <f>DAYS360(A567,Summary!$G$10)/Summary!$G$6</f>
        <v>1.9027777777777777</v>
      </c>
      <c r="J567" s="5">
        <f t="shared" si="37"/>
        <v>-1.4999999999999999E-2</v>
      </c>
      <c r="K567" s="5">
        <f t="shared" si="37"/>
        <v>-0.161</v>
      </c>
      <c r="L567" s="4">
        <v>1</v>
      </c>
      <c r="M567" s="4">
        <v>2</v>
      </c>
      <c r="N567" s="7">
        <f t="shared" si="33"/>
        <v>-0.14600000000000002</v>
      </c>
      <c r="O567" s="4">
        <f t="shared" si="34"/>
        <v>1</v>
      </c>
      <c r="P567" s="64">
        <f t="shared" si="35"/>
        <v>-0.14680555555555558</v>
      </c>
    </row>
    <row r="568" spans="1:16" x14ac:dyDescent="0.2">
      <c r="A568" s="6">
        <f>'Rates Data'!A568</f>
        <v>42522</v>
      </c>
      <c r="B568" s="5">
        <f>'Rates Data'!B568</f>
        <v>-0.34899999999999998</v>
      </c>
      <c r="C568" s="5">
        <f>'Rates Data'!C568</f>
        <v>-0.26100000000000001</v>
      </c>
      <c r="D568" s="5">
        <f>'Rates Data'!D568</f>
        <v>-0.153</v>
      </c>
      <c r="E568" s="5">
        <f>'Rates Data'!E568</f>
        <v>-1.7999999999999999E-2</v>
      </c>
      <c r="F568" s="5">
        <f>'Rates Data'!F568</f>
        <v>-0.159</v>
      </c>
      <c r="G568" s="5">
        <f>'Rates Data'!G568</f>
        <v>-0.13300000000000001</v>
      </c>
      <c r="H568" s="5">
        <f>'Rates Data'!H568</f>
        <v>4.8999999999999998E-3</v>
      </c>
      <c r="I568" s="5">
        <f>DAYS360(A568,Summary!$G$10)/Summary!$G$6</f>
        <v>1.9</v>
      </c>
      <c r="J568" s="5">
        <f t="shared" si="37"/>
        <v>-1.7999999999999999E-2</v>
      </c>
      <c r="K568" s="5">
        <f t="shared" si="37"/>
        <v>-0.159</v>
      </c>
      <c r="L568" s="4">
        <v>1</v>
      </c>
      <c r="M568" s="4">
        <v>2</v>
      </c>
      <c r="N568" s="7">
        <f t="shared" si="33"/>
        <v>-0.14100000000000001</v>
      </c>
      <c r="O568" s="4">
        <f t="shared" si="34"/>
        <v>1</v>
      </c>
      <c r="P568" s="64">
        <f t="shared" si="35"/>
        <v>-0.1449</v>
      </c>
    </row>
    <row r="569" spans="1:16" x14ac:dyDescent="0.2">
      <c r="A569" s="6">
        <f>'Rates Data'!A569</f>
        <v>42523</v>
      </c>
      <c r="B569" s="5">
        <f>'Rates Data'!B569</f>
        <v>-0.35</v>
      </c>
      <c r="C569" s="5">
        <f>'Rates Data'!C569</f>
        <v>-0.26200000000000001</v>
      </c>
      <c r="D569" s="5">
        <f>'Rates Data'!D569</f>
        <v>-0.153</v>
      </c>
      <c r="E569" s="5">
        <f>'Rates Data'!E569</f>
        <v>-1.7000000000000001E-2</v>
      </c>
      <c r="F569" s="5">
        <f>'Rates Data'!F569</f>
        <v>-0.157</v>
      </c>
      <c r="G569" s="5">
        <f>'Rates Data'!G569</f>
        <v>-0.128</v>
      </c>
      <c r="H569" s="5">
        <f>'Rates Data'!H569</f>
        <v>-4.0000000000000002E-4</v>
      </c>
      <c r="I569" s="5">
        <f>DAYS360(A569,Summary!$G$10)/Summary!$G$6</f>
        <v>1.8972222222222221</v>
      </c>
      <c r="J569" s="5">
        <f t="shared" si="37"/>
        <v>-1.7000000000000001E-2</v>
      </c>
      <c r="K569" s="5">
        <f t="shared" si="37"/>
        <v>-0.157</v>
      </c>
      <c r="L569" s="4">
        <v>1</v>
      </c>
      <c r="M569" s="4">
        <v>2</v>
      </c>
      <c r="N569" s="7">
        <f t="shared" si="33"/>
        <v>-0.14000000000000001</v>
      </c>
      <c r="O569" s="4">
        <f t="shared" si="34"/>
        <v>1</v>
      </c>
      <c r="P569" s="64">
        <f t="shared" si="35"/>
        <v>-0.14261111111111113</v>
      </c>
    </row>
    <row r="570" spans="1:16" x14ac:dyDescent="0.2">
      <c r="A570" s="6">
        <f>'Rates Data'!A570</f>
        <v>42524</v>
      </c>
      <c r="B570" s="5">
        <f>'Rates Data'!B570</f>
        <v>-0.35099999999999998</v>
      </c>
      <c r="C570" s="5">
        <f>'Rates Data'!C570</f>
        <v>-0.26100000000000001</v>
      </c>
      <c r="D570" s="5">
        <f>'Rates Data'!D570</f>
        <v>-0.154</v>
      </c>
      <c r="E570" s="5">
        <f>'Rates Data'!E570</f>
        <v>-1.6E-2</v>
      </c>
      <c r="F570" s="5">
        <f>'Rates Data'!F570</f>
        <v>-0.16900000000000001</v>
      </c>
      <c r="G570" s="5">
        <f>'Rates Data'!G570</f>
        <v>-0.14399999999999999</v>
      </c>
      <c r="H570" s="5">
        <f>'Rates Data'!H570</f>
        <v>-2.3800000000000002E-2</v>
      </c>
      <c r="I570" s="5">
        <f>DAYS360(A570,Summary!$G$10)/Summary!$G$6</f>
        <v>1.8944444444444444</v>
      </c>
      <c r="J570" s="5">
        <f t="shared" si="37"/>
        <v>-1.6E-2</v>
      </c>
      <c r="K570" s="5">
        <f t="shared" si="37"/>
        <v>-0.16900000000000001</v>
      </c>
      <c r="L570" s="4">
        <v>1</v>
      </c>
      <c r="M570" s="4">
        <v>2</v>
      </c>
      <c r="N570" s="7">
        <f t="shared" si="33"/>
        <v>-0.15300000000000002</v>
      </c>
      <c r="O570" s="4">
        <f t="shared" si="34"/>
        <v>1</v>
      </c>
      <c r="P570" s="64">
        <f t="shared" si="35"/>
        <v>-0.15284999999999999</v>
      </c>
    </row>
    <row r="571" spans="1:16" x14ac:dyDescent="0.2">
      <c r="A571" s="6">
        <f>'Rates Data'!A571</f>
        <v>42527</v>
      </c>
      <c r="B571" s="5">
        <f>'Rates Data'!B571</f>
        <v>-0.35199999999999998</v>
      </c>
      <c r="C571" s="5">
        <f>'Rates Data'!C571</f>
        <v>-0.26200000000000001</v>
      </c>
      <c r="D571" s="5">
        <f>'Rates Data'!D571</f>
        <v>-0.157</v>
      </c>
      <c r="E571" s="5">
        <f>'Rates Data'!E571</f>
        <v>-1.7999999999999999E-2</v>
      </c>
      <c r="F571" s="5">
        <f>'Rates Data'!F571</f>
        <v>-0.17</v>
      </c>
      <c r="G571" s="5">
        <f>'Rates Data'!G571</f>
        <v>-0.1409</v>
      </c>
      <c r="H571" s="5">
        <f>'Rates Data'!H571</f>
        <v>-8.2000000000000007E-3</v>
      </c>
      <c r="I571" s="5">
        <f>DAYS360(A571,Summary!$G$10)/Summary!$G$6</f>
        <v>1.8861111111111111</v>
      </c>
      <c r="J571" s="5">
        <f t="shared" si="37"/>
        <v>-1.7999999999999999E-2</v>
      </c>
      <c r="K571" s="5">
        <f t="shared" si="37"/>
        <v>-0.17</v>
      </c>
      <c r="L571" s="4">
        <v>1</v>
      </c>
      <c r="M571" s="4">
        <v>2</v>
      </c>
      <c r="N571" s="7">
        <f t="shared" si="33"/>
        <v>-0.15200000000000002</v>
      </c>
      <c r="O571" s="4">
        <f t="shared" si="34"/>
        <v>1</v>
      </c>
      <c r="P571" s="64">
        <f t="shared" si="35"/>
        <v>-0.1526888888888889</v>
      </c>
    </row>
    <row r="572" spans="1:16" x14ac:dyDescent="0.2">
      <c r="A572" s="6">
        <f>'Rates Data'!A572</f>
        <v>42528</v>
      </c>
      <c r="B572" s="5">
        <f>'Rates Data'!B572</f>
        <v>-0.35199999999999998</v>
      </c>
      <c r="C572" s="5">
        <f>'Rates Data'!C572</f>
        <v>-0.26100000000000001</v>
      </c>
      <c r="D572" s="5">
        <f>'Rates Data'!D572</f>
        <v>-0.159</v>
      </c>
      <c r="E572" s="5">
        <f>'Rates Data'!E572</f>
        <v>-1.7999999999999999E-2</v>
      </c>
      <c r="F572" s="5">
        <f>'Rates Data'!F572</f>
        <v>-0.16700000000000001</v>
      </c>
      <c r="G572" s="5">
        <f>'Rates Data'!G572</f>
        <v>-0.14369999999999999</v>
      </c>
      <c r="H572" s="5">
        <f>'Rates Data'!H572</f>
        <v>-1.7899999999999999E-2</v>
      </c>
      <c r="I572" s="5">
        <f>DAYS360(A572,Summary!$G$10)/Summary!$G$6</f>
        <v>1.8833333333333333</v>
      </c>
      <c r="J572" s="5">
        <f t="shared" si="37"/>
        <v>-1.7999999999999999E-2</v>
      </c>
      <c r="K572" s="5">
        <f t="shared" si="37"/>
        <v>-0.16700000000000001</v>
      </c>
      <c r="L572" s="4">
        <v>1</v>
      </c>
      <c r="M572" s="4">
        <v>2</v>
      </c>
      <c r="N572" s="7">
        <f t="shared" si="33"/>
        <v>-0.14900000000000002</v>
      </c>
      <c r="O572" s="4">
        <f t="shared" si="34"/>
        <v>1</v>
      </c>
      <c r="P572" s="64">
        <f t="shared" si="35"/>
        <v>-0.14961666666666668</v>
      </c>
    </row>
    <row r="573" spans="1:16" x14ac:dyDescent="0.2">
      <c r="A573" s="6">
        <f>'Rates Data'!A573</f>
        <v>42529</v>
      </c>
      <c r="B573" s="5">
        <f>'Rates Data'!B573</f>
        <v>-0.35199999999999998</v>
      </c>
      <c r="C573" s="5">
        <f>'Rates Data'!C573</f>
        <v>-0.26400000000000001</v>
      </c>
      <c r="D573" s="5">
        <f>'Rates Data'!D573</f>
        <v>-0.16</v>
      </c>
      <c r="E573" s="5">
        <f>'Rates Data'!E573</f>
        <v>-1.7999999999999999E-2</v>
      </c>
      <c r="F573" s="5">
        <f>'Rates Data'!F573</f>
        <v>-0.16</v>
      </c>
      <c r="G573" s="5">
        <f>'Rates Data'!G573</f>
        <v>-0.13600000000000001</v>
      </c>
      <c r="H573" s="5">
        <f>'Rates Data'!H573</f>
        <v>-1.0999999999999999E-2</v>
      </c>
      <c r="I573" s="5">
        <f>DAYS360(A573,Summary!$G$10)/Summary!$G$6</f>
        <v>1.8805555555555555</v>
      </c>
      <c r="J573" s="5">
        <f t="shared" si="37"/>
        <v>-1.7999999999999999E-2</v>
      </c>
      <c r="K573" s="5">
        <f t="shared" si="37"/>
        <v>-0.16</v>
      </c>
      <c r="L573" s="4">
        <v>1</v>
      </c>
      <c r="M573" s="4">
        <v>2</v>
      </c>
      <c r="N573" s="7">
        <f t="shared" si="33"/>
        <v>-0.14200000000000002</v>
      </c>
      <c r="O573" s="4">
        <f t="shared" si="34"/>
        <v>1</v>
      </c>
      <c r="P573" s="64">
        <f t="shared" si="35"/>
        <v>-0.14303888888888888</v>
      </c>
    </row>
    <row r="574" spans="1:16" x14ac:dyDescent="0.2">
      <c r="A574" s="6">
        <f>'Rates Data'!A574</f>
        <v>42530</v>
      </c>
      <c r="B574" s="5">
        <f>'Rates Data'!B574</f>
        <v>-0.35099999999999998</v>
      </c>
      <c r="C574" s="5">
        <f>'Rates Data'!C574</f>
        <v>-0.26200000000000001</v>
      </c>
      <c r="D574" s="5">
        <f>'Rates Data'!D574</f>
        <v>-0.159</v>
      </c>
      <c r="E574" s="5">
        <f>'Rates Data'!E574</f>
        <v>-1.7999999999999999E-2</v>
      </c>
      <c r="F574" s="5">
        <f>'Rates Data'!F574</f>
        <v>-0.161</v>
      </c>
      <c r="G574" s="5">
        <f>'Rates Data'!G574</f>
        <v>-0.13800000000000001</v>
      </c>
      <c r="H574" s="5">
        <f>'Rates Data'!H574</f>
        <v>-0.02</v>
      </c>
      <c r="I574" s="5">
        <f>DAYS360(A574,Summary!$G$10)/Summary!$G$6</f>
        <v>1.8777777777777778</v>
      </c>
      <c r="J574" s="5">
        <f t="shared" si="37"/>
        <v>-1.7999999999999999E-2</v>
      </c>
      <c r="K574" s="5">
        <f t="shared" si="37"/>
        <v>-0.161</v>
      </c>
      <c r="L574" s="4">
        <v>1</v>
      </c>
      <c r="M574" s="4">
        <v>2</v>
      </c>
      <c r="N574" s="7">
        <f t="shared" si="33"/>
        <v>-0.14300000000000002</v>
      </c>
      <c r="O574" s="4">
        <f t="shared" si="34"/>
        <v>1</v>
      </c>
      <c r="P574" s="64">
        <f t="shared" si="35"/>
        <v>-0.14352222222222222</v>
      </c>
    </row>
    <row r="575" spans="1:16" x14ac:dyDescent="0.2">
      <c r="A575" s="6">
        <f>'Rates Data'!A575</f>
        <v>42531</v>
      </c>
      <c r="B575" s="5">
        <f>'Rates Data'!B575</f>
        <v>-0.35299999999999998</v>
      </c>
      <c r="C575" s="5">
        <f>'Rates Data'!C575</f>
        <v>-0.26300000000000001</v>
      </c>
      <c r="D575" s="5">
        <f>'Rates Data'!D575</f>
        <v>-0.159</v>
      </c>
      <c r="E575" s="5">
        <f>'Rates Data'!E575</f>
        <v>-1.7999999999999999E-2</v>
      </c>
      <c r="F575" s="5">
        <f>'Rates Data'!F575</f>
        <v>-0.161</v>
      </c>
      <c r="G575" s="5">
        <f>'Rates Data'!G575</f>
        <v>-0.13900000000000001</v>
      </c>
      <c r="H575" s="5">
        <f>'Rates Data'!H575</f>
        <v>-2.1999999999999999E-2</v>
      </c>
      <c r="I575" s="5">
        <f>DAYS360(A575,Summary!$G$10)/Summary!$G$6</f>
        <v>1.875</v>
      </c>
      <c r="J575" s="5">
        <f t="shared" si="37"/>
        <v>-1.7999999999999999E-2</v>
      </c>
      <c r="K575" s="5">
        <f t="shared" si="37"/>
        <v>-0.161</v>
      </c>
      <c r="L575" s="4">
        <v>1</v>
      </c>
      <c r="M575" s="4">
        <v>2</v>
      </c>
      <c r="N575" s="7">
        <f t="shared" si="33"/>
        <v>-0.14300000000000002</v>
      </c>
      <c r="O575" s="4">
        <f t="shared" si="34"/>
        <v>1</v>
      </c>
      <c r="P575" s="64">
        <f t="shared" si="35"/>
        <v>-0.143125</v>
      </c>
    </row>
    <row r="576" spans="1:16" x14ac:dyDescent="0.2">
      <c r="A576" s="6">
        <f>'Rates Data'!A576</f>
        <v>42534</v>
      </c>
      <c r="B576" s="5">
        <f>'Rates Data'!B576</f>
        <v>-0.35299999999999998</v>
      </c>
      <c r="C576" s="5">
        <f>'Rates Data'!C576</f>
        <v>-0.26300000000000001</v>
      </c>
      <c r="D576" s="5">
        <f>'Rates Data'!D576</f>
        <v>-0.158</v>
      </c>
      <c r="E576" s="5">
        <f>'Rates Data'!E576</f>
        <v>-0.02</v>
      </c>
      <c r="F576" s="5">
        <f>'Rates Data'!F576</f>
        <v>-0.161</v>
      </c>
      <c r="G576" s="5">
        <f>'Rates Data'!G576</f>
        <v>-0.13800000000000001</v>
      </c>
      <c r="H576" s="5">
        <f>'Rates Data'!H576</f>
        <v>-2.0400000000000001E-2</v>
      </c>
      <c r="I576" s="5">
        <f>DAYS360(A576,Summary!$G$10)/Summary!$G$6</f>
        <v>1.8666666666666667</v>
      </c>
      <c r="J576" s="5">
        <f t="shared" si="37"/>
        <v>-0.02</v>
      </c>
      <c r="K576" s="5">
        <f t="shared" si="37"/>
        <v>-0.161</v>
      </c>
      <c r="L576" s="4">
        <v>1</v>
      </c>
      <c r="M576" s="4">
        <v>2</v>
      </c>
      <c r="N576" s="7">
        <f t="shared" si="33"/>
        <v>-0.14100000000000001</v>
      </c>
      <c r="O576" s="4">
        <f t="shared" si="34"/>
        <v>1</v>
      </c>
      <c r="P576" s="64">
        <f t="shared" si="35"/>
        <v>-0.14220000000000002</v>
      </c>
    </row>
    <row r="577" spans="1:16" x14ac:dyDescent="0.2">
      <c r="A577" s="6">
        <f>'Rates Data'!A577</f>
        <v>42535</v>
      </c>
      <c r="B577" s="5">
        <f>'Rates Data'!B577</f>
        <v>-0.35299999999999998</v>
      </c>
      <c r="C577" s="5">
        <f>'Rates Data'!C577</f>
        <v>-0.26200000000000001</v>
      </c>
      <c r="D577" s="5">
        <f>'Rates Data'!D577</f>
        <v>-0.159</v>
      </c>
      <c r="E577" s="5">
        <f>'Rates Data'!E577</f>
        <v>-2.1000000000000001E-2</v>
      </c>
      <c r="F577" s="5">
        <f>'Rates Data'!F577</f>
        <v>-0.16700000000000001</v>
      </c>
      <c r="G577" s="5">
        <f>'Rates Data'!G577</f>
        <v>-0.14899999999999999</v>
      </c>
      <c r="H577" s="5">
        <f>'Rates Data'!H577</f>
        <v>-3.04E-2</v>
      </c>
      <c r="I577" s="5">
        <f>DAYS360(A577,Summary!$G$10)/Summary!$G$6</f>
        <v>1.8638888888888889</v>
      </c>
      <c r="J577" s="5">
        <f t="shared" si="37"/>
        <v>-2.1000000000000001E-2</v>
      </c>
      <c r="K577" s="5">
        <f t="shared" si="37"/>
        <v>-0.16700000000000001</v>
      </c>
      <c r="L577" s="4">
        <v>1</v>
      </c>
      <c r="M577" s="4">
        <v>2</v>
      </c>
      <c r="N577" s="7">
        <f t="shared" si="33"/>
        <v>-0.14600000000000002</v>
      </c>
      <c r="O577" s="4">
        <f t="shared" si="34"/>
        <v>1</v>
      </c>
      <c r="P577" s="64">
        <f t="shared" si="35"/>
        <v>-0.1471277777777778</v>
      </c>
    </row>
    <row r="578" spans="1:16" x14ac:dyDescent="0.2">
      <c r="A578" s="6">
        <f>'Rates Data'!A578</f>
        <v>42536</v>
      </c>
      <c r="B578" s="5">
        <f>'Rates Data'!B578</f>
        <v>-0.35299999999999998</v>
      </c>
      <c r="C578" s="5">
        <f>'Rates Data'!C578</f>
        <v>-0.26200000000000001</v>
      </c>
      <c r="D578" s="5">
        <f>'Rates Data'!D578</f>
        <v>-0.159</v>
      </c>
      <c r="E578" s="5">
        <f>'Rates Data'!E578</f>
        <v>-2.1000000000000001E-2</v>
      </c>
      <c r="F578" s="5">
        <f>'Rates Data'!F578</f>
        <v>-0.183</v>
      </c>
      <c r="G578" s="5">
        <f>'Rates Data'!G578</f>
        <v>-0.1585</v>
      </c>
      <c r="H578" s="5">
        <f>'Rates Data'!H578</f>
        <v>-4.8000000000000001E-2</v>
      </c>
      <c r="I578" s="5">
        <f>DAYS360(A578,Summary!$G$10)/Summary!$G$6</f>
        <v>1.8611111111111112</v>
      </c>
      <c r="J578" s="5">
        <f t="shared" si="37"/>
        <v>-2.1000000000000001E-2</v>
      </c>
      <c r="K578" s="5">
        <f t="shared" si="37"/>
        <v>-0.183</v>
      </c>
      <c r="L578" s="4">
        <v>1</v>
      </c>
      <c r="M578" s="4">
        <v>2</v>
      </c>
      <c r="N578" s="7">
        <f t="shared" si="33"/>
        <v>-0.16200000000000001</v>
      </c>
      <c r="O578" s="4">
        <f t="shared" si="34"/>
        <v>1</v>
      </c>
      <c r="P578" s="64">
        <f t="shared" si="35"/>
        <v>-0.1605</v>
      </c>
    </row>
    <row r="579" spans="1:16" x14ac:dyDescent="0.2">
      <c r="A579" s="6">
        <f>'Rates Data'!A579</f>
        <v>42537</v>
      </c>
      <c r="B579" s="5">
        <f>'Rates Data'!B579</f>
        <v>-0.35599999999999998</v>
      </c>
      <c r="C579" s="5">
        <f>'Rates Data'!C579</f>
        <v>-0.26400000000000001</v>
      </c>
      <c r="D579" s="5">
        <f>'Rates Data'!D579</f>
        <v>-0.16</v>
      </c>
      <c r="E579" s="5">
        <f>'Rates Data'!E579</f>
        <v>-2.5999999999999999E-2</v>
      </c>
      <c r="F579" s="5">
        <f>'Rates Data'!F579</f>
        <v>-0.18</v>
      </c>
      <c r="G579" s="5">
        <f>'Rates Data'!G579</f>
        <v>-0.16339999999999999</v>
      </c>
      <c r="H579" s="5">
        <f>'Rates Data'!H579</f>
        <v>-4.7500000000000001E-2</v>
      </c>
      <c r="I579" s="5">
        <f>DAYS360(A579,Summary!$G$10)/Summary!$G$6</f>
        <v>1.8583333333333334</v>
      </c>
      <c r="J579" s="5">
        <f t="shared" si="37"/>
        <v>-2.5999999999999999E-2</v>
      </c>
      <c r="K579" s="5">
        <f t="shared" si="37"/>
        <v>-0.18</v>
      </c>
      <c r="L579" s="4">
        <v>1</v>
      </c>
      <c r="M579" s="4">
        <v>2</v>
      </c>
      <c r="N579" s="7">
        <f t="shared" ref="N579:N642" si="38">K579-J579</f>
        <v>-0.154</v>
      </c>
      <c r="O579" s="4">
        <f t="shared" ref="O579:O642" si="39">M579-L579</f>
        <v>1</v>
      </c>
      <c r="P579" s="64">
        <f t="shared" ref="P579:P642" si="40">J579+N579/O579*(I579-L579)</f>
        <v>-0.15818333333333334</v>
      </c>
    </row>
    <row r="580" spans="1:16" x14ac:dyDescent="0.2">
      <c r="A580" s="6">
        <f>'Rates Data'!A580</f>
        <v>42538</v>
      </c>
      <c r="B580" s="5">
        <f>'Rates Data'!B580</f>
        <v>-0.35599999999999998</v>
      </c>
      <c r="C580" s="5">
        <f>'Rates Data'!C580</f>
        <v>-0.26500000000000001</v>
      </c>
      <c r="D580" s="5">
        <f>'Rates Data'!D580</f>
        <v>-0.159</v>
      </c>
      <c r="E580" s="5">
        <f>'Rates Data'!E580</f>
        <v>-2.5999999999999999E-2</v>
      </c>
      <c r="F580" s="5">
        <f>'Rates Data'!F580</f>
        <v>-0.19500000000000001</v>
      </c>
      <c r="G580" s="5">
        <f>'Rates Data'!G580</f>
        <v>-0.18099999999999999</v>
      </c>
      <c r="H580" s="5">
        <f>'Rates Data'!H580</f>
        <v>-6.3100000000000003E-2</v>
      </c>
      <c r="I580" s="5">
        <f>DAYS360(A580,Summary!$G$10)/Summary!$G$6</f>
        <v>1.8555555555555556</v>
      </c>
      <c r="J580" s="5">
        <f t="shared" si="37"/>
        <v>-2.5999999999999999E-2</v>
      </c>
      <c r="K580" s="5">
        <f t="shared" si="37"/>
        <v>-0.19500000000000001</v>
      </c>
      <c r="L580" s="4">
        <v>1</v>
      </c>
      <c r="M580" s="4">
        <v>2</v>
      </c>
      <c r="N580" s="7">
        <f t="shared" si="38"/>
        <v>-0.16900000000000001</v>
      </c>
      <c r="O580" s="4">
        <f t="shared" si="39"/>
        <v>1</v>
      </c>
      <c r="P580" s="64">
        <f t="shared" si="40"/>
        <v>-0.1705888888888889</v>
      </c>
    </row>
    <row r="581" spans="1:16" x14ac:dyDescent="0.2">
      <c r="A581" s="6">
        <f>'Rates Data'!A581</f>
        <v>42541</v>
      </c>
      <c r="B581" s="5">
        <f>'Rates Data'!B581</f>
        <v>-0.35799999999999998</v>
      </c>
      <c r="C581" s="5">
        <f>'Rates Data'!C581</f>
        <v>-0.26600000000000001</v>
      </c>
      <c r="D581" s="5">
        <f>'Rates Data'!D581</f>
        <v>-0.159</v>
      </c>
      <c r="E581" s="5">
        <f>'Rates Data'!E581</f>
        <v>-2.8000000000000001E-2</v>
      </c>
      <c r="F581" s="5">
        <f>'Rates Data'!F581</f>
        <v>-0.187</v>
      </c>
      <c r="G581" s="5">
        <f>'Rates Data'!G581</f>
        <v>-0.16900000000000001</v>
      </c>
      <c r="H581" s="5">
        <f>'Rates Data'!H581</f>
        <v>-5.2999999999999999E-2</v>
      </c>
      <c r="I581" s="5">
        <f>DAYS360(A581,Summary!$G$10)/Summary!$G$6</f>
        <v>1.8472222222222223</v>
      </c>
      <c r="J581" s="5">
        <f t="shared" si="37"/>
        <v>-2.8000000000000001E-2</v>
      </c>
      <c r="K581" s="5">
        <f t="shared" si="37"/>
        <v>-0.187</v>
      </c>
      <c r="L581" s="4">
        <v>1</v>
      </c>
      <c r="M581" s="4">
        <v>2</v>
      </c>
      <c r="N581" s="7">
        <f t="shared" si="38"/>
        <v>-0.159</v>
      </c>
      <c r="O581" s="4">
        <f t="shared" si="39"/>
        <v>1</v>
      </c>
      <c r="P581" s="64">
        <f t="shared" si="40"/>
        <v>-0.16270833333333334</v>
      </c>
    </row>
    <row r="582" spans="1:16" x14ac:dyDescent="0.2">
      <c r="A582" s="6">
        <f>'Rates Data'!A582</f>
        <v>42542</v>
      </c>
      <c r="B582" s="5">
        <f>'Rates Data'!B582</f>
        <v>-0.35799999999999998</v>
      </c>
      <c r="C582" s="5">
        <f>'Rates Data'!C582</f>
        <v>-0.26600000000000001</v>
      </c>
      <c r="D582" s="5">
        <f>'Rates Data'!D582</f>
        <v>-0.159</v>
      </c>
      <c r="E582" s="5">
        <f>'Rates Data'!E582</f>
        <v>-2.9000000000000001E-2</v>
      </c>
      <c r="F582" s="5">
        <f>'Rates Data'!F582</f>
        <v>-0.188</v>
      </c>
      <c r="G582" s="5">
        <f>'Rates Data'!G582</f>
        <v>-0.16700000000000001</v>
      </c>
      <c r="H582" s="5">
        <f>'Rates Data'!H582</f>
        <v>-0.04</v>
      </c>
      <c r="I582" s="5">
        <f>DAYS360(A582,Summary!$G$10)/Summary!$G$6</f>
        <v>1.8444444444444446</v>
      </c>
      <c r="J582" s="5">
        <f t="shared" si="37"/>
        <v>-2.9000000000000001E-2</v>
      </c>
      <c r="K582" s="5">
        <f t="shared" si="37"/>
        <v>-0.188</v>
      </c>
      <c r="L582" s="4">
        <v>1</v>
      </c>
      <c r="M582" s="4">
        <v>2</v>
      </c>
      <c r="N582" s="7">
        <f t="shared" si="38"/>
        <v>-0.159</v>
      </c>
      <c r="O582" s="4">
        <f t="shared" si="39"/>
        <v>1</v>
      </c>
      <c r="P582" s="64">
        <f t="shared" si="40"/>
        <v>-0.16326666666666667</v>
      </c>
    </row>
    <row r="583" spans="1:16" x14ac:dyDescent="0.2">
      <c r="A583" s="6">
        <f>'Rates Data'!A583</f>
        <v>42543</v>
      </c>
      <c r="B583" s="5">
        <f>'Rates Data'!B583</f>
        <v>-0.35799999999999998</v>
      </c>
      <c r="C583" s="5">
        <f>'Rates Data'!C583</f>
        <v>-0.26800000000000002</v>
      </c>
      <c r="D583" s="5">
        <f>'Rates Data'!D583</f>
        <v>-0.161</v>
      </c>
      <c r="E583" s="5">
        <f>'Rates Data'!E583</f>
        <v>-2.9000000000000001E-2</v>
      </c>
      <c r="F583" s="5">
        <f>'Rates Data'!F583</f>
        <v>-0.186</v>
      </c>
      <c r="G583" s="5">
        <f>'Rates Data'!G583</f>
        <v>-0.161</v>
      </c>
      <c r="H583" s="5">
        <f>'Rates Data'!H583</f>
        <v>-3.9E-2</v>
      </c>
      <c r="I583" s="5">
        <f>DAYS360(A583,Summary!$G$10)/Summary!$G$6</f>
        <v>1.8416666666666666</v>
      </c>
      <c r="J583" s="5">
        <f t="shared" si="37"/>
        <v>-2.9000000000000001E-2</v>
      </c>
      <c r="K583" s="5">
        <f t="shared" si="37"/>
        <v>-0.186</v>
      </c>
      <c r="L583" s="4">
        <v>1</v>
      </c>
      <c r="M583" s="4">
        <v>2</v>
      </c>
      <c r="N583" s="7">
        <f t="shared" si="38"/>
        <v>-0.157</v>
      </c>
      <c r="O583" s="4">
        <f t="shared" si="39"/>
        <v>1</v>
      </c>
      <c r="P583" s="64">
        <f t="shared" si="40"/>
        <v>-0.16114166666666666</v>
      </c>
    </row>
    <row r="584" spans="1:16" x14ac:dyDescent="0.2">
      <c r="A584" s="6">
        <f>'Rates Data'!A584</f>
        <v>42544</v>
      </c>
      <c r="B584" s="5">
        <f>'Rates Data'!B584</f>
        <v>-0.35799999999999998</v>
      </c>
      <c r="C584" s="5">
        <f>'Rates Data'!C584</f>
        <v>-0.26900000000000002</v>
      </c>
      <c r="D584" s="5">
        <f>'Rates Data'!D584</f>
        <v>-0.161</v>
      </c>
      <c r="E584" s="5">
        <f>'Rates Data'!E584</f>
        <v>-2.9000000000000001E-2</v>
      </c>
      <c r="F584" s="5">
        <f>'Rates Data'!F584</f>
        <v>-0.16200000000000001</v>
      </c>
      <c r="G584" s="5">
        <f>'Rates Data'!G584</f>
        <v>-0.153</v>
      </c>
      <c r="H584" s="5">
        <f>'Rates Data'!H584</f>
        <v>-1.4200000000000001E-2</v>
      </c>
      <c r="I584" s="5">
        <f>DAYS360(A584,Summary!$G$10)/Summary!$G$6</f>
        <v>1.8388888888888888</v>
      </c>
      <c r="J584" s="5">
        <f t="shared" si="37"/>
        <v>-2.9000000000000001E-2</v>
      </c>
      <c r="K584" s="5">
        <f t="shared" si="37"/>
        <v>-0.16200000000000001</v>
      </c>
      <c r="L584" s="4">
        <v>1</v>
      </c>
      <c r="M584" s="4">
        <v>2</v>
      </c>
      <c r="N584" s="7">
        <f t="shared" si="38"/>
        <v>-0.13300000000000001</v>
      </c>
      <c r="O584" s="4">
        <f t="shared" si="39"/>
        <v>1</v>
      </c>
      <c r="P584" s="64">
        <f t="shared" si="40"/>
        <v>-0.14057222222222221</v>
      </c>
    </row>
    <row r="585" spans="1:16" x14ac:dyDescent="0.2">
      <c r="A585" s="6">
        <f>'Rates Data'!A585</f>
        <v>42545</v>
      </c>
      <c r="B585" s="5">
        <f>'Rates Data'!B585</f>
        <v>-0.36399999999999999</v>
      </c>
      <c r="C585" s="5">
        <f>'Rates Data'!C585</f>
        <v>-0.28100000000000003</v>
      </c>
      <c r="D585" s="5">
        <f>'Rates Data'!D585</f>
        <v>-0.17499999999999999</v>
      </c>
      <c r="E585" s="5">
        <f>'Rates Data'!E585</f>
        <v>-4.7E-2</v>
      </c>
      <c r="F585" s="5">
        <f>'Rates Data'!F585</f>
        <v>-0.19</v>
      </c>
      <c r="G585" s="5">
        <f>'Rates Data'!G585</f>
        <v>-0.19</v>
      </c>
      <c r="H585" s="5">
        <f>'Rates Data'!H585</f>
        <v>-4.8000000000000001E-2</v>
      </c>
      <c r="I585" s="5">
        <f>DAYS360(A585,Summary!$G$10)/Summary!$G$6</f>
        <v>1.836111111111111</v>
      </c>
      <c r="J585" s="5">
        <f t="shared" si="37"/>
        <v>-4.7E-2</v>
      </c>
      <c r="K585" s="5">
        <f t="shared" si="37"/>
        <v>-0.19</v>
      </c>
      <c r="L585" s="4">
        <v>1</v>
      </c>
      <c r="M585" s="4">
        <v>2</v>
      </c>
      <c r="N585" s="7">
        <f t="shared" si="38"/>
        <v>-0.14300000000000002</v>
      </c>
      <c r="O585" s="4">
        <f t="shared" si="39"/>
        <v>1</v>
      </c>
      <c r="P585" s="64">
        <f t="shared" si="40"/>
        <v>-0.1665638888888889</v>
      </c>
    </row>
    <row r="586" spans="1:16" x14ac:dyDescent="0.2">
      <c r="A586" s="6">
        <f>'Rates Data'!A586</f>
        <v>42548</v>
      </c>
      <c r="B586" s="5">
        <f>'Rates Data'!B586</f>
        <v>-0.36399999999999999</v>
      </c>
      <c r="C586" s="5">
        <f>'Rates Data'!C586</f>
        <v>-0.28299999999999997</v>
      </c>
      <c r="D586" s="5">
        <f>'Rates Data'!D586</f>
        <v>-0.17599999999999999</v>
      </c>
      <c r="E586" s="5">
        <f>'Rates Data'!E586</f>
        <v>-4.8000000000000001E-2</v>
      </c>
      <c r="F586" s="5">
        <f>'Rates Data'!F586</f>
        <v>-0.19400000000000001</v>
      </c>
      <c r="G586" s="5">
        <f>'Rates Data'!G586</f>
        <v>-0.19819999999999999</v>
      </c>
      <c r="H586" s="5">
        <f>'Rates Data'!H586</f>
        <v>-8.8200000000000001E-2</v>
      </c>
      <c r="I586" s="5">
        <f>DAYS360(A586,Summary!$G$10)/Summary!$G$6</f>
        <v>1.8277777777777777</v>
      </c>
      <c r="J586" s="5">
        <f t="shared" si="37"/>
        <v>-4.8000000000000001E-2</v>
      </c>
      <c r="K586" s="5">
        <f t="shared" si="37"/>
        <v>-0.19400000000000001</v>
      </c>
      <c r="L586" s="4">
        <v>1</v>
      </c>
      <c r="M586" s="4">
        <v>2</v>
      </c>
      <c r="N586" s="7">
        <f t="shared" si="38"/>
        <v>-0.14600000000000002</v>
      </c>
      <c r="O586" s="4">
        <f t="shared" si="39"/>
        <v>1</v>
      </c>
      <c r="P586" s="64">
        <f t="shared" si="40"/>
        <v>-0.16885555555555556</v>
      </c>
    </row>
    <row r="587" spans="1:16" x14ac:dyDescent="0.2">
      <c r="A587" s="6">
        <f>'Rates Data'!A587</f>
        <v>42549</v>
      </c>
      <c r="B587" s="5">
        <f>'Rates Data'!B587</f>
        <v>-0.36099999999999999</v>
      </c>
      <c r="C587" s="5">
        <f>'Rates Data'!C587</f>
        <v>-0.28100000000000003</v>
      </c>
      <c r="D587" s="5">
        <f>'Rates Data'!D587</f>
        <v>-0.17599999999999999</v>
      </c>
      <c r="E587" s="5">
        <f>'Rates Data'!E587</f>
        <v>-4.9000000000000002E-2</v>
      </c>
      <c r="F587" s="5">
        <f>'Rates Data'!F587</f>
        <v>-0.20399999999999999</v>
      </c>
      <c r="G587" s="5">
        <f>'Rates Data'!G587</f>
        <v>-0.20499999999999999</v>
      </c>
      <c r="H587" s="5">
        <f>'Rates Data'!H587</f>
        <v>-9.5899999999999999E-2</v>
      </c>
      <c r="I587" s="5">
        <f>DAYS360(A587,Summary!$G$10)/Summary!$G$6</f>
        <v>1.825</v>
      </c>
      <c r="J587" s="5">
        <f t="shared" si="37"/>
        <v>-4.9000000000000002E-2</v>
      </c>
      <c r="K587" s="5">
        <f t="shared" si="37"/>
        <v>-0.20399999999999999</v>
      </c>
      <c r="L587" s="4">
        <v>1</v>
      </c>
      <c r="M587" s="4">
        <v>2</v>
      </c>
      <c r="N587" s="7">
        <f t="shared" si="38"/>
        <v>-0.15499999999999997</v>
      </c>
      <c r="O587" s="4">
        <f t="shared" si="39"/>
        <v>1</v>
      </c>
      <c r="P587" s="64">
        <f t="shared" si="40"/>
        <v>-0.17687499999999995</v>
      </c>
    </row>
    <row r="588" spans="1:16" x14ac:dyDescent="0.2">
      <c r="A588" s="6">
        <f>'Rates Data'!A588</f>
        <v>42550</v>
      </c>
      <c r="B588" s="5">
        <f>'Rates Data'!B588</f>
        <v>-0.36399999999999999</v>
      </c>
      <c r="C588" s="5">
        <f>'Rates Data'!C588</f>
        <v>-0.28199999999999997</v>
      </c>
      <c r="D588" s="5">
        <f>'Rates Data'!D588</f>
        <v>-0.17799999999999999</v>
      </c>
      <c r="E588" s="5">
        <f>'Rates Data'!E588</f>
        <v>-5.0999999999999997E-2</v>
      </c>
      <c r="F588" s="5">
        <f>'Rates Data'!F588</f>
        <v>-0.20300000000000001</v>
      </c>
      <c r="G588" s="5">
        <f>'Rates Data'!G588</f>
        <v>-0.20599999999999999</v>
      </c>
      <c r="H588" s="5">
        <f>'Rates Data'!H588</f>
        <v>-9.0200000000000002E-2</v>
      </c>
      <c r="I588" s="5">
        <f>DAYS360(A588,Summary!$G$10)/Summary!$G$6</f>
        <v>1.8222222222222222</v>
      </c>
      <c r="J588" s="5">
        <f t="shared" si="37"/>
        <v>-5.0999999999999997E-2</v>
      </c>
      <c r="K588" s="5">
        <f t="shared" si="37"/>
        <v>-0.20300000000000001</v>
      </c>
      <c r="L588" s="4">
        <v>1</v>
      </c>
      <c r="M588" s="4">
        <v>2</v>
      </c>
      <c r="N588" s="7">
        <f t="shared" si="38"/>
        <v>-0.15200000000000002</v>
      </c>
      <c r="O588" s="4">
        <f t="shared" si="39"/>
        <v>1</v>
      </c>
      <c r="P588" s="64">
        <f t="shared" si="40"/>
        <v>-0.17597777777777779</v>
      </c>
    </row>
    <row r="589" spans="1:16" x14ac:dyDescent="0.2">
      <c r="A589" s="6">
        <f>'Rates Data'!A589</f>
        <v>42551</v>
      </c>
      <c r="B589" s="5">
        <f>'Rates Data'!B589</f>
        <v>-0.36399999999999999</v>
      </c>
      <c r="C589" s="5">
        <f>'Rates Data'!C589</f>
        <v>-0.28599999999999998</v>
      </c>
      <c r="D589" s="5">
        <f>'Rates Data'!D589</f>
        <v>-0.17899999999999999</v>
      </c>
      <c r="E589" s="5">
        <f>'Rates Data'!E589</f>
        <v>-5.0999999999999997E-2</v>
      </c>
      <c r="F589" s="5">
        <f>'Rates Data'!F589</f>
        <v>-0.20100000000000001</v>
      </c>
      <c r="G589" s="5">
        <f>'Rates Data'!G589</f>
        <v>-0.20169999999999999</v>
      </c>
      <c r="H589" s="5">
        <f>'Rates Data'!H589</f>
        <v>-7.6999999999999999E-2</v>
      </c>
      <c r="I589" s="5">
        <f>DAYS360(A589,Summary!$G$10)/Summary!$G$6</f>
        <v>1.8194444444444444</v>
      </c>
      <c r="J589" s="5">
        <f t="shared" si="37"/>
        <v>-5.0999999999999997E-2</v>
      </c>
      <c r="K589" s="5">
        <f t="shared" si="37"/>
        <v>-0.20100000000000001</v>
      </c>
      <c r="L589" s="4">
        <v>1</v>
      </c>
      <c r="M589" s="4">
        <v>2</v>
      </c>
      <c r="N589" s="7">
        <f t="shared" si="38"/>
        <v>-0.15000000000000002</v>
      </c>
      <c r="O589" s="4">
        <f t="shared" si="39"/>
        <v>1</v>
      </c>
      <c r="P589" s="64">
        <f t="shared" si="40"/>
        <v>-0.17391666666666669</v>
      </c>
    </row>
    <row r="590" spans="1:16" x14ac:dyDescent="0.2">
      <c r="A590" s="6">
        <f>'Rates Data'!A590</f>
        <v>42552</v>
      </c>
      <c r="B590" s="5">
        <f>'Rates Data'!B590</f>
        <v>-0.36299999999999999</v>
      </c>
      <c r="C590" s="5">
        <f>'Rates Data'!C590</f>
        <v>-0.28999999999999998</v>
      </c>
      <c r="D590" s="5">
        <f>'Rates Data'!D590</f>
        <v>-0.182</v>
      </c>
      <c r="E590" s="5">
        <f>'Rates Data'!E590</f>
        <v>-5.1999999999999998E-2</v>
      </c>
      <c r="F590" s="5">
        <f>'Rates Data'!F590</f>
        <v>-0.223</v>
      </c>
      <c r="G590" s="5">
        <f>'Rates Data'!G590</f>
        <v>-0.22389999999999999</v>
      </c>
      <c r="H590" s="5">
        <f>'Rates Data'!H590</f>
        <v>-0.121</v>
      </c>
      <c r="I590" s="5">
        <f>DAYS360(A590,Summary!$G$10)/Summary!$G$6</f>
        <v>1.8166666666666667</v>
      </c>
      <c r="J590" s="5">
        <f t="shared" si="37"/>
        <v>-5.1999999999999998E-2</v>
      </c>
      <c r="K590" s="5">
        <f t="shared" si="37"/>
        <v>-0.223</v>
      </c>
      <c r="L590" s="4">
        <v>1</v>
      </c>
      <c r="M590" s="4">
        <v>2</v>
      </c>
      <c r="N590" s="7">
        <f t="shared" si="38"/>
        <v>-0.17100000000000001</v>
      </c>
      <c r="O590" s="4">
        <f t="shared" si="39"/>
        <v>1</v>
      </c>
      <c r="P590" s="64">
        <f t="shared" si="40"/>
        <v>-0.19164999999999999</v>
      </c>
    </row>
    <row r="591" spans="1:16" x14ac:dyDescent="0.2">
      <c r="A591" s="6">
        <f>'Rates Data'!A591</f>
        <v>42555</v>
      </c>
      <c r="B591" s="5">
        <f>'Rates Data'!B591</f>
        <v>-0.36299999999999999</v>
      </c>
      <c r="C591" s="5">
        <f>'Rates Data'!C591</f>
        <v>-0.29099999999999998</v>
      </c>
      <c r="D591" s="5">
        <f>'Rates Data'!D591</f>
        <v>-0.185</v>
      </c>
      <c r="E591" s="5">
        <f>'Rates Data'!E591</f>
        <v>-5.5E-2</v>
      </c>
      <c r="F591" s="5">
        <f>'Rates Data'!F591</f>
        <v>-0.23499999999999999</v>
      </c>
      <c r="G591" s="5">
        <f>'Rates Data'!G591</f>
        <v>-0.23380000000000001</v>
      </c>
      <c r="H591" s="5">
        <f>'Rates Data'!H591</f>
        <v>-0.14549999999999999</v>
      </c>
      <c r="I591" s="5">
        <f>DAYS360(A591,Summary!$G$10)/Summary!$G$6</f>
        <v>1.8083333333333333</v>
      </c>
      <c r="J591" s="5">
        <f t="shared" si="37"/>
        <v>-5.5E-2</v>
      </c>
      <c r="K591" s="5">
        <f t="shared" si="37"/>
        <v>-0.23499999999999999</v>
      </c>
      <c r="L591" s="4">
        <v>1</v>
      </c>
      <c r="M591" s="4">
        <v>2</v>
      </c>
      <c r="N591" s="7">
        <f t="shared" si="38"/>
        <v>-0.18</v>
      </c>
      <c r="O591" s="4">
        <f t="shared" si="39"/>
        <v>1</v>
      </c>
      <c r="P591" s="64">
        <f t="shared" si="40"/>
        <v>-0.20049999999999998</v>
      </c>
    </row>
    <row r="592" spans="1:16" x14ac:dyDescent="0.2">
      <c r="A592" s="6">
        <f>'Rates Data'!A592</f>
        <v>42556</v>
      </c>
      <c r="B592" s="5">
        <f>'Rates Data'!B592</f>
        <v>-0.36299999999999999</v>
      </c>
      <c r="C592" s="5">
        <f>'Rates Data'!C592</f>
        <v>-0.29199999999999998</v>
      </c>
      <c r="D592" s="5">
        <f>'Rates Data'!D592</f>
        <v>-0.188</v>
      </c>
      <c r="E592" s="5">
        <f>'Rates Data'!E592</f>
        <v>-5.8999999999999997E-2</v>
      </c>
      <c r="F592" s="5">
        <f>'Rates Data'!F592</f>
        <v>-0.24099999999999999</v>
      </c>
      <c r="G592" s="5">
        <f>'Rates Data'!G592</f>
        <v>-0.23699999999999999</v>
      </c>
      <c r="H592" s="5">
        <f>'Rates Data'!H592</f>
        <v>-0.1648</v>
      </c>
      <c r="I592" s="5">
        <f>DAYS360(A592,Summary!$G$10)/Summary!$G$6</f>
        <v>1.8055555555555556</v>
      </c>
      <c r="J592" s="5">
        <f t="shared" si="37"/>
        <v>-5.8999999999999997E-2</v>
      </c>
      <c r="K592" s="5">
        <f t="shared" si="37"/>
        <v>-0.24099999999999999</v>
      </c>
      <c r="L592" s="4">
        <v>1</v>
      </c>
      <c r="M592" s="4">
        <v>2</v>
      </c>
      <c r="N592" s="7">
        <f t="shared" si="38"/>
        <v>-0.182</v>
      </c>
      <c r="O592" s="4">
        <f t="shared" si="39"/>
        <v>1</v>
      </c>
      <c r="P592" s="64">
        <f t="shared" si="40"/>
        <v>-0.20561111111111111</v>
      </c>
    </row>
    <row r="593" spans="1:16" x14ac:dyDescent="0.2">
      <c r="A593" s="6">
        <f>'Rates Data'!A593</f>
        <v>42557</v>
      </c>
      <c r="B593" s="5">
        <f>'Rates Data'!B593</f>
        <v>-0.36499999999999999</v>
      </c>
      <c r="C593" s="5">
        <f>'Rates Data'!C593</f>
        <v>-0.29299999999999998</v>
      </c>
      <c r="D593" s="5">
        <f>'Rates Data'!D593</f>
        <v>-0.189</v>
      </c>
      <c r="E593" s="5">
        <f>'Rates Data'!E593</f>
        <v>-6.2E-2</v>
      </c>
      <c r="F593" s="5">
        <f>'Rates Data'!F593</f>
        <v>-0.23799999999999999</v>
      </c>
      <c r="G593" s="5">
        <f>'Rates Data'!G593</f>
        <v>-0.23810000000000001</v>
      </c>
      <c r="H593" s="5">
        <f>'Rates Data'!H593</f>
        <v>-0.16259999999999999</v>
      </c>
      <c r="I593" s="5">
        <f>DAYS360(A593,Summary!$G$10)/Summary!$G$6</f>
        <v>1.8027777777777778</v>
      </c>
      <c r="J593" s="5">
        <f t="shared" si="37"/>
        <v>-6.2E-2</v>
      </c>
      <c r="K593" s="5">
        <f t="shared" si="37"/>
        <v>-0.23799999999999999</v>
      </c>
      <c r="L593" s="4">
        <v>1</v>
      </c>
      <c r="M593" s="4">
        <v>2</v>
      </c>
      <c r="N593" s="7">
        <f t="shared" si="38"/>
        <v>-0.17599999999999999</v>
      </c>
      <c r="O593" s="4">
        <f t="shared" si="39"/>
        <v>1</v>
      </c>
      <c r="P593" s="64">
        <f t="shared" si="40"/>
        <v>-0.20328888888888888</v>
      </c>
    </row>
    <row r="594" spans="1:16" x14ac:dyDescent="0.2">
      <c r="A594" s="6">
        <f>'Rates Data'!A594</f>
        <v>42558</v>
      </c>
      <c r="B594" s="5">
        <f>'Rates Data'!B594</f>
        <v>-0.36599999999999999</v>
      </c>
      <c r="C594" s="5">
        <f>'Rates Data'!C594</f>
        <v>-0.29299999999999998</v>
      </c>
      <c r="D594" s="5">
        <f>'Rates Data'!D594</f>
        <v>-0.189</v>
      </c>
      <c r="E594" s="5">
        <f>'Rates Data'!E594</f>
        <v>-6.3E-2</v>
      </c>
      <c r="F594" s="5">
        <f>'Rates Data'!F594</f>
        <v>-0.23899999999999999</v>
      </c>
      <c r="G594" s="5">
        <f>'Rates Data'!G594</f>
        <v>-0.23830000000000001</v>
      </c>
      <c r="H594" s="5">
        <f>'Rates Data'!H594</f>
        <v>-0.16500000000000001</v>
      </c>
      <c r="I594" s="5">
        <f>DAYS360(A594,Summary!$G$10)/Summary!$G$6</f>
        <v>1.8</v>
      </c>
      <c r="J594" s="5">
        <f t="shared" si="37"/>
        <v>-6.3E-2</v>
      </c>
      <c r="K594" s="5">
        <f t="shared" si="37"/>
        <v>-0.23899999999999999</v>
      </c>
      <c r="L594" s="4">
        <v>1</v>
      </c>
      <c r="M594" s="4">
        <v>2</v>
      </c>
      <c r="N594" s="7">
        <f t="shared" si="38"/>
        <v>-0.17599999999999999</v>
      </c>
      <c r="O594" s="4">
        <f t="shared" si="39"/>
        <v>1</v>
      </c>
      <c r="P594" s="64">
        <f t="shared" si="40"/>
        <v>-0.20380000000000001</v>
      </c>
    </row>
    <row r="595" spans="1:16" x14ac:dyDescent="0.2">
      <c r="A595" s="6">
        <f>'Rates Data'!A595</f>
        <v>42559</v>
      </c>
      <c r="B595" s="5">
        <f>'Rates Data'!B595</f>
        <v>-0.36699999999999999</v>
      </c>
      <c r="C595" s="5">
        <f>'Rates Data'!C595</f>
        <v>-0.29299999999999998</v>
      </c>
      <c r="D595" s="5">
        <f>'Rates Data'!D595</f>
        <v>-0.19</v>
      </c>
      <c r="E595" s="5">
        <f>'Rates Data'!E595</f>
        <v>-5.8999999999999997E-2</v>
      </c>
      <c r="F595" s="5">
        <f>'Rates Data'!F595</f>
        <v>-0.25800000000000001</v>
      </c>
      <c r="G595" s="5">
        <f>'Rates Data'!G595</f>
        <v>-0.25059999999999999</v>
      </c>
      <c r="H595" s="5">
        <f>'Rates Data'!H595</f>
        <v>-0.183</v>
      </c>
      <c r="I595" s="5">
        <f>DAYS360(A595,Summary!$G$10)/Summary!$G$6</f>
        <v>1.7972222222222223</v>
      </c>
      <c r="J595" s="5">
        <f t="shared" si="37"/>
        <v>-5.8999999999999997E-2</v>
      </c>
      <c r="K595" s="5">
        <f t="shared" si="37"/>
        <v>-0.25800000000000001</v>
      </c>
      <c r="L595" s="4">
        <v>1</v>
      </c>
      <c r="M595" s="4">
        <v>2</v>
      </c>
      <c r="N595" s="7">
        <f t="shared" si="38"/>
        <v>-0.19900000000000001</v>
      </c>
      <c r="O595" s="4">
        <f t="shared" si="39"/>
        <v>1</v>
      </c>
      <c r="P595" s="64">
        <f t="shared" si="40"/>
        <v>-0.21764722222222224</v>
      </c>
    </row>
    <row r="596" spans="1:16" x14ac:dyDescent="0.2">
      <c r="A596" s="6">
        <f>'Rates Data'!A596</f>
        <v>42562</v>
      </c>
      <c r="B596" s="5">
        <f>'Rates Data'!B596</f>
        <v>-0.36699999999999999</v>
      </c>
      <c r="C596" s="5">
        <f>'Rates Data'!C596</f>
        <v>-0.29199999999999998</v>
      </c>
      <c r="D596" s="5">
        <f>'Rates Data'!D596</f>
        <v>-0.19</v>
      </c>
      <c r="E596" s="5">
        <f>'Rates Data'!E596</f>
        <v>-6.3E-2</v>
      </c>
      <c r="F596" s="5">
        <f>'Rates Data'!F596</f>
        <v>-0.246</v>
      </c>
      <c r="G596" s="5">
        <f>'Rates Data'!G596</f>
        <v>-0.247</v>
      </c>
      <c r="H596" s="5">
        <f>'Rates Data'!H596</f>
        <v>-0.16750000000000001</v>
      </c>
      <c r="I596" s="5">
        <f>DAYS360(A596,Summary!$G$10)/Summary!$G$6</f>
        <v>1.788888888888889</v>
      </c>
      <c r="J596" s="5">
        <f t="shared" si="37"/>
        <v>-6.3E-2</v>
      </c>
      <c r="K596" s="5">
        <f t="shared" si="37"/>
        <v>-0.246</v>
      </c>
      <c r="L596" s="4">
        <v>1</v>
      </c>
      <c r="M596" s="4">
        <v>2</v>
      </c>
      <c r="N596" s="7">
        <f t="shared" si="38"/>
        <v>-0.183</v>
      </c>
      <c r="O596" s="4">
        <f t="shared" si="39"/>
        <v>1</v>
      </c>
      <c r="P596" s="64">
        <f t="shared" si="40"/>
        <v>-0.20736666666666667</v>
      </c>
    </row>
    <row r="597" spans="1:16" x14ac:dyDescent="0.2">
      <c r="A597" s="6">
        <f>'Rates Data'!A597</f>
        <v>42563</v>
      </c>
      <c r="B597" s="5">
        <f>'Rates Data'!B597</f>
        <v>-0.36899999999999999</v>
      </c>
      <c r="C597" s="5">
        <f>'Rates Data'!C597</f>
        <v>-0.29099999999999998</v>
      </c>
      <c r="D597" s="5">
        <f>'Rates Data'!D597</f>
        <v>-0.191</v>
      </c>
      <c r="E597" s="5">
        <f>'Rates Data'!E597</f>
        <v>-6.0999999999999999E-2</v>
      </c>
      <c r="F597" s="5">
        <f>'Rates Data'!F597</f>
        <v>-0.223</v>
      </c>
      <c r="G597" s="5">
        <f>'Rates Data'!G597</f>
        <v>-0.2263</v>
      </c>
      <c r="H597" s="5">
        <f>'Rates Data'!H597</f>
        <v>-0.14050000000000001</v>
      </c>
      <c r="I597" s="5">
        <f>DAYS360(A597,Summary!$G$10)/Summary!$G$6</f>
        <v>1.7861111111111112</v>
      </c>
      <c r="J597" s="5">
        <f t="shared" si="37"/>
        <v>-6.0999999999999999E-2</v>
      </c>
      <c r="K597" s="5">
        <f t="shared" si="37"/>
        <v>-0.223</v>
      </c>
      <c r="L597" s="4">
        <v>1</v>
      </c>
      <c r="M597" s="4">
        <v>2</v>
      </c>
      <c r="N597" s="7">
        <f t="shared" si="38"/>
        <v>-0.16200000000000001</v>
      </c>
      <c r="O597" s="4">
        <f t="shared" si="39"/>
        <v>1</v>
      </c>
      <c r="P597" s="64">
        <f t="shared" si="40"/>
        <v>-0.18835000000000002</v>
      </c>
    </row>
    <row r="598" spans="1:16" x14ac:dyDescent="0.2">
      <c r="A598" s="6">
        <f>'Rates Data'!A598</f>
        <v>42564</v>
      </c>
      <c r="B598" s="5">
        <f>'Rates Data'!B598</f>
        <v>-0.371</v>
      </c>
      <c r="C598" s="5">
        <f>'Rates Data'!C598</f>
        <v>-0.29499999999999998</v>
      </c>
      <c r="D598" s="5">
        <f>'Rates Data'!D598</f>
        <v>-0.191</v>
      </c>
      <c r="E598" s="5">
        <f>'Rates Data'!E598</f>
        <v>-6.0999999999999999E-2</v>
      </c>
      <c r="F598" s="5">
        <f>'Rates Data'!F598</f>
        <v>-0.24</v>
      </c>
      <c r="G598" s="5">
        <f>'Rates Data'!G598</f>
        <v>-0.2374</v>
      </c>
      <c r="H598" s="5">
        <f>'Rates Data'!H598</f>
        <v>-0.157</v>
      </c>
      <c r="I598" s="5">
        <f>DAYS360(A598,Summary!$G$10)/Summary!$G$6</f>
        <v>1.7833333333333334</v>
      </c>
      <c r="J598" s="5">
        <f t="shared" si="37"/>
        <v>-6.0999999999999999E-2</v>
      </c>
      <c r="K598" s="5">
        <f t="shared" si="37"/>
        <v>-0.24</v>
      </c>
      <c r="L598" s="4">
        <v>1</v>
      </c>
      <c r="M598" s="4">
        <v>2</v>
      </c>
      <c r="N598" s="7">
        <f t="shared" si="38"/>
        <v>-0.17899999999999999</v>
      </c>
      <c r="O598" s="4">
        <f t="shared" si="39"/>
        <v>1</v>
      </c>
      <c r="P598" s="64">
        <f t="shared" si="40"/>
        <v>-0.20121666666666668</v>
      </c>
    </row>
    <row r="599" spans="1:16" x14ac:dyDescent="0.2">
      <c r="A599" s="6">
        <f>'Rates Data'!A599</f>
        <v>42565</v>
      </c>
      <c r="B599" s="5">
        <f>'Rates Data'!B599</f>
        <v>-0.371</v>
      </c>
      <c r="C599" s="5">
        <f>'Rates Data'!C599</f>
        <v>-0.29499999999999998</v>
      </c>
      <c r="D599" s="5">
        <f>'Rates Data'!D599</f>
        <v>-0.19</v>
      </c>
      <c r="E599" s="5">
        <f>'Rates Data'!E599</f>
        <v>-6.0999999999999999E-2</v>
      </c>
      <c r="F599" s="5">
        <f>'Rates Data'!F599</f>
        <v>-0.23100000000000001</v>
      </c>
      <c r="G599" s="5">
        <f>'Rates Data'!G599</f>
        <v>-0.22600000000000001</v>
      </c>
      <c r="H599" s="5">
        <f>'Rates Data'!H599</f>
        <v>-0.14349999999999999</v>
      </c>
      <c r="I599" s="5">
        <f>DAYS360(A599,Summary!$G$10)/Summary!$G$6</f>
        <v>1.7805555555555554</v>
      </c>
      <c r="J599" s="5">
        <f t="shared" si="37"/>
        <v>-6.0999999999999999E-2</v>
      </c>
      <c r="K599" s="5">
        <f t="shared" si="37"/>
        <v>-0.23100000000000001</v>
      </c>
      <c r="L599" s="4">
        <v>1</v>
      </c>
      <c r="M599" s="4">
        <v>2</v>
      </c>
      <c r="N599" s="7">
        <f t="shared" si="38"/>
        <v>-0.17</v>
      </c>
      <c r="O599" s="4">
        <f t="shared" si="39"/>
        <v>1</v>
      </c>
      <c r="P599" s="64">
        <f t="shared" si="40"/>
        <v>-0.19369444444444445</v>
      </c>
    </row>
    <row r="600" spans="1:16" x14ac:dyDescent="0.2">
      <c r="A600" s="6">
        <f>'Rates Data'!A600</f>
        <v>42566</v>
      </c>
      <c r="B600" s="5">
        <f>'Rates Data'!B600</f>
        <v>-0.371</v>
      </c>
      <c r="C600" s="5">
        <f>'Rates Data'!C600</f>
        <v>-0.29299999999999998</v>
      </c>
      <c r="D600" s="5">
        <f>'Rates Data'!D600</f>
        <v>-0.187</v>
      </c>
      <c r="E600" s="5">
        <f>'Rates Data'!E600</f>
        <v>-5.7000000000000002E-2</v>
      </c>
      <c r="F600" s="5">
        <f>'Rates Data'!F600</f>
        <v>-0.218</v>
      </c>
      <c r="G600" s="5">
        <f>'Rates Data'!G600</f>
        <v>-0.216</v>
      </c>
      <c r="H600" s="5">
        <f>'Rates Data'!H600</f>
        <v>-0.1206</v>
      </c>
      <c r="I600" s="5">
        <f>DAYS360(A600,Summary!$G$10)/Summary!$G$6</f>
        <v>1.7777777777777777</v>
      </c>
      <c r="J600" s="5">
        <f t="shared" si="37"/>
        <v>-5.7000000000000002E-2</v>
      </c>
      <c r="K600" s="5">
        <f t="shared" si="37"/>
        <v>-0.218</v>
      </c>
      <c r="L600" s="4">
        <v>1</v>
      </c>
      <c r="M600" s="4">
        <v>2</v>
      </c>
      <c r="N600" s="7">
        <f t="shared" si="38"/>
        <v>-0.161</v>
      </c>
      <c r="O600" s="4">
        <f t="shared" si="39"/>
        <v>1</v>
      </c>
      <c r="P600" s="64">
        <f t="shared" si="40"/>
        <v>-0.1822222222222222</v>
      </c>
    </row>
    <row r="601" spans="1:16" x14ac:dyDescent="0.2">
      <c r="A601" s="6">
        <f>'Rates Data'!A601</f>
        <v>42569</v>
      </c>
      <c r="B601" s="5">
        <f>'Rates Data'!B601</f>
        <v>-0.371</v>
      </c>
      <c r="C601" s="5">
        <f>'Rates Data'!C601</f>
        <v>-0.29499999999999998</v>
      </c>
      <c r="D601" s="5">
        <f>'Rates Data'!D601</f>
        <v>-0.191</v>
      </c>
      <c r="E601" s="5">
        <f>'Rates Data'!E601</f>
        <v>-6.0999999999999999E-2</v>
      </c>
      <c r="F601" s="5">
        <f>'Rates Data'!F601</f>
        <v>-0.23400000000000001</v>
      </c>
      <c r="G601" s="5">
        <f>'Rates Data'!G601</f>
        <v>-0.22600000000000001</v>
      </c>
      <c r="H601" s="5">
        <f>'Rates Data'!H601</f>
        <v>-0.14099999999999999</v>
      </c>
      <c r="I601" s="5">
        <f>DAYS360(A601,Summary!$G$10)/Summary!$G$6</f>
        <v>1.7694444444444444</v>
      </c>
      <c r="J601" s="5">
        <f t="shared" si="37"/>
        <v>-6.0999999999999999E-2</v>
      </c>
      <c r="K601" s="5">
        <f t="shared" si="37"/>
        <v>-0.23400000000000001</v>
      </c>
      <c r="L601" s="4">
        <v>1</v>
      </c>
      <c r="M601" s="4">
        <v>2</v>
      </c>
      <c r="N601" s="7">
        <f t="shared" si="38"/>
        <v>-0.17300000000000001</v>
      </c>
      <c r="O601" s="4">
        <f t="shared" si="39"/>
        <v>1</v>
      </c>
      <c r="P601" s="64">
        <f t="shared" si="40"/>
        <v>-0.19411388888888889</v>
      </c>
    </row>
    <row r="602" spans="1:16" x14ac:dyDescent="0.2">
      <c r="A602" s="6">
        <f>'Rates Data'!A602</f>
        <v>42570</v>
      </c>
      <c r="B602" s="5">
        <f>'Rates Data'!B602</f>
        <v>-0.371</v>
      </c>
      <c r="C602" s="5">
        <f>'Rates Data'!C602</f>
        <v>-0.29499999999999998</v>
      </c>
      <c r="D602" s="5">
        <f>'Rates Data'!D602</f>
        <v>-0.189</v>
      </c>
      <c r="E602" s="5">
        <f>'Rates Data'!E602</f>
        <v>-5.8999999999999997E-2</v>
      </c>
      <c r="F602" s="5">
        <f>'Rates Data'!F602</f>
        <v>-0.23100000000000001</v>
      </c>
      <c r="G602" s="5">
        <f>'Rates Data'!G602</f>
        <v>-0.221</v>
      </c>
      <c r="H602" s="5">
        <f>'Rates Data'!H602</f>
        <v>-0.13439999999999999</v>
      </c>
      <c r="I602" s="5">
        <f>DAYS360(A602,Summary!$G$10)/Summary!$G$6</f>
        <v>1.7666666666666666</v>
      </c>
      <c r="J602" s="5">
        <f t="shared" si="37"/>
        <v>-5.8999999999999997E-2</v>
      </c>
      <c r="K602" s="5">
        <f t="shared" si="37"/>
        <v>-0.23100000000000001</v>
      </c>
      <c r="L602" s="4">
        <v>1</v>
      </c>
      <c r="M602" s="4">
        <v>2</v>
      </c>
      <c r="N602" s="7">
        <f t="shared" si="38"/>
        <v>-0.17200000000000001</v>
      </c>
      <c r="O602" s="4">
        <f t="shared" si="39"/>
        <v>1</v>
      </c>
      <c r="P602" s="64">
        <f t="shared" si="40"/>
        <v>-0.19086666666666666</v>
      </c>
    </row>
    <row r="603" spans="1:16" x14ac:dyDescent="0.2">
      <c r="A603" s="6">
        <f>'Rates Data'!A603</f>
        <v>42571</v>
      </c>
      <c r="B603" s="5">
        <f>'Rates Data'!B603</f>
        <v>-0.371</v>
      </c>
      <c r="C603" s="5">
        <f>'Rates Data'!C603</f>
        <v>-0.29699999999999999</v>
      </c>
      <c r="D603" s="5">
        <f>'Rates Data'!D603</f>
        <v>-0.189</v>
      </c>
      <c r="E603" s="5">
        <f>'Rates Data'!E603</f>
        <v>-5.6000000000000001E-2</v>
      </c>
      <c r="F603" s="5">
        <f>'Rates Data'!F603</f>
        <v>-0.222</v>
      </c>
      <c r="G603" s="5">
        <f>'Rates Data'!G603</f>
        <v>-0.216</v>
      </c>
      <c r="H603" s="5">
        <f>'Rates Data'!H603</f>
        <v>-0.12659999999999999</v>
      </c>
      <c r="I603" s="5">
        <f>DAYS360(A603,Summary!$G$10)/Summary!$G$6</f>
        <v>1.7638888888888888</v>
      </c>
      <c r="J603" s="5">
        <f t="shared" si="37"/>
        <v>-5.6000000000000001E-2</v>
      </c>
      <c r="K603" s="5">
        <f t="shared" si="37"/>
        <v>-0.222</v>
      </c>
      <c r="L603" s="4">
        <v>1</v>
      </c>
      <c r="M603" s="4">
        <v>2</v>
      </c>
      <c r="N603" s="7">
        <f t="shared" si="38"/>
        <v>-0.16600000000000001</v>
      </c>
      <c r="O603" s="4">
        <f t="shared" si="39"/>
        <v>1</v>
      </c>
      <c r="P603" s="64">
        <f t="shared" si="40"/>
        <v>-0.18280555555555555</v>
      </c>
    </row>
    <row r="604" spans="1:16" x14ac:dyDescent="0.2">
      <c r="A604" s="6">
        <f>'Rates Data'!A604</f>
        <v>42572</v>
      </c>
      <c r="B604" s="5">
        <f>'Rates Data'!B604</f>
        <v>-0.37</v>
      </c>
      <c r="C604" s="5">
        <f>'Rates Data'!C604</f>
        <v>-0.29699999999999999</v>
      </c>
      <c r="D604" s="5">
        <f>'Rates Data'!D604</f>
        <v>-0.188</v>
      </c>
      <c r="E604" s="5">
        <f>'Rates Data'!E604</f>
        <v>-5.3999999999999999E-2</v>
      </c>
      <c r="F604" s="5">
        <f>'Rates Data'!F604</f>
        <v>-0.221</v>
      </c>
      <c r="G604" s="5">
        <f>'Rates Data'!G604</f>
        <v>-0.21099999999999999</v>
      </c>
      <c r="H604" s="5">
        <f>'Rates Data'!H604</f>
        <v>-0.1235</v>
      </c>
      <c r="I604" s="5">
        <f>DAYS360(A604,Summary!$G$10)/Summary!$G$6</f>
        <v>1.7611111111111111</v>
      </c>
      <c r="J604" s="5">
        <f t="shared" si="37"/>
        <v>-5.3999999999999999E-2</v>
      </c>
      <c r="K604" s="5">
        <f t="shared" si="37"/>
        <v>-0.221</v>
      </c>
      <c r="L604" s="4">
        <v>1</v>
      </c>
      <c r="M604" s="4">
        <v>2</v>
      </c>
      <c r="N604" s="7">
        <f t="shared" si="38"/>
        <v>-0.16700000000000001</v>
      </c>
      <c r="O604" s="4">
        <f t="shared" si="39"/>
        <v>1</v>
      </c>
      <c r="P604" s="64">
        <f t="shared" si="40"/>
        <v>-0.18110555555555555</v>
      </c>
    </row>
    <row r="605" spans="1:16" x14ac:dyDescent="0.2">
      <c r="A605" s="6">
        <f>'Rates Data'!A605</f>
        <v>42573</v>
      </c>
      <c r="B605" s="5">
        <f>'Rates Data'!B605</f>
        <v>-0.371</v>
      </c>
      <c r="C605" s="5">
        <f>'Rates Data'!C605</f>
        <v>-0.29699999999999999</v>
      </c>
      <c r="D605" s="5">
        <f>'Rates Data'!D605</f>
        <v>-0.189</v>
      </c>
      <c r="E605" s="5">
        <f>'Rates Data'!E605</f>
        <v>-0.05</v>
      </c>
      <c r="F605" s="5">
        <f>'Rates Data'!F605</f>
        <v>-0.214</v>
      </c>
      <c r="G605" s="5">
        <f>'Rates Data'!G605</f>
        <v>-0.20499999999999999</v>
      </c>
      <c r="H605" s="5">
        <f>'Rates Data'!H605</f>
        <v>-0.1115</v>
      </c>
      <c r="I605" s="5">
        <f>DAYS360(A605,Summary!$G$10)/Summary!$G$6</f>
        <v>1.7583333333333333</v>
      </c>
      <c r="J605" s="5">
        <f t="shared" si="37"/>
        <v>-0.05</v>
      </c>
      <c r="K605" s="5">
        <f t="shared" si="37"/>
        <v>-0.214</v>
      </c>
      <c r="L605" s="4">
        <v>1</v>
      </c>
      <c r="M605" s="4">
        <v>2</v>
      </c>
      <c r="N605" s="7">
        <f t="shared" si="38"/>
        <v>-0.16399999999999998</v>
      </c>
      <c r="O605" s="4">
        <f t="shared" si="39"/>
        <v>1</v>
      </c>
      <c r="P605" s="64">
        <f t="shared" si="40"/>
        <v>-0.17436666666666664</v>
      </c>
    </row>
    <row r="606" spans="1:16" x14ac:dyDescent="0.2">
      <c r="A606" s="6">
        <f>'Rates Data'!A606</f>
        <v>42576</v>
      </c>
      <c r="B606" s="5">
        <f>'Rates Data'!B606</f>
        <v>-0.371</v>
      </c>
      <c r="C606" s="5">
        <f>'Rates Data'!C606</f>
        <v>-0.29699999999999999</v>
      </c>
      <c r="D606" s="5">
        <f>'Rates Data'!D606</f>
        <v>-0.188</v>
      </c>
      <c r="E606" s="5">
        <f>'Rates Data'!E606</f>
        <v>-4.9000000000000002E-2</v>
      </c>
      <c r="F606" s="5">
        <f>'Rates Data'!F606</f>
        <v>-0.21</v>
      </c>
      <c r="G606" s="5">
        <f>'Rates Data'!G606</f>
        <v>-0.20610000000000001</v>
      </c>
      <c r="H606" s="5">
        <f>'Rates Data'!H606</f>
        <v>-0.11600000000000001</v>
      </c>
      <c r="I606" s="5">
        <f>DAYS360(A606,Summary!$G$10)/Summary!$G$6</f>
        <v>1.75</v>
      </c>
      <c r="J606" s="5">
        <f t="shared" si="37"/>
        <v>-4.9000000000000002E-2</v>
      </c>
      <c r="K606" s="5">
        <f t="shared" si="37"/>
        <v>-0.21</v>
      </c>
      <c r="L606" s="4">
        <v>1</v>
      </c>
      <c r="M606" s="4">
        <v>2</v>
      </c>
      <c r="N606" s="7">
        <f t="shared" si="38"/>
        <v>-0.16099999999999998</v>
      </c>
      <c r="O606" s="4">
        <f t="shared" si="39"/>
        <v>1</v>
      </c>
      <c r="P606" s="64">
        <f t="shared" si="40"/>
        <v>-0.16974999999999998</v>
      </c>
    </row>
    <row r="607" spans="1:16" x14ac:dyDescent="0.2">
      <c r="A607" s="6">
        <f>'Rates Data'!A607</f>
        <v>42577</v>
      </c>
      <c r="B607" s="5">
        <f>'Rates Data'!B607</f>
        <v>-0.371</v>
      </c>
      <c r="C607" s="5">
        <f>'Rates Data'!C607</f>
        <v>-0.29799999999999999</v>
      </c>
      <c r="D607" s="5">
        <f>'Rates Data'!D607</f>
        <v>-0.187</v>
      </c>
      <c r="E607" s="5">
        <f>'Rates Data'!E607</f>
        <v>-4.8000000000000001E-2</v>
      </c>
      <c r="F607" s="5">
        <f>'Rates Data'!F607</f>
        <v>-0.21</v>
      </c>
      <c r="G607" s="5">
        <f>'Rates Data'!G607</f>
        <v>-0.20799999999999999</v>
      </c>
      <c r="H607" s="5">
        <f>'Rates Data'!H607</f>
        <v>-0.12</v>
      </c>
      <c r="I607" s="5">
        <f>DAYS360(A607,Summary!$G$10)/Summary!$G$6</f>
        <v>1.7472222222222222</v>
      </c>
      <c r="J607" s="5">
        <f t="shared" ref="J607:K670" si="41">E607</f>
        <v>-4.8000000000000001E-2</v>
      </c>
      <c r="K607" s="5">
        <f t="shared" si="41"/>
        <v>-0.21</v>
      </c>
      <c r="L607" s="4">
        <v>1</v>
      </c>
      <c r="M607" s="4">
        <v>2</v>
      </c>
      <c r="N607" s="7">
        <f t="shared" si="38"/>
        <v>-0.16199999999999998</v>
      </c>
      <c r="O607" s="4">
        <f t="shared" si="39"/>
        <v>1</v>
      </c>
      <c r="P607" s="64">
        <f t="shared" si="40"/>
        <v>-0.16904999999999998</v>
      </c>
    </row>
    <row r="608" spans="1:16" x14ac:dyDescent="0.2">
      <c r="A608" s="6">
        <f>'Rates Data'!A608</f>
        <v>42578</v>
      </c>
      <c r="B608" s="5">
        <f>'Rates Data'!B608</f>
        <v>-0.371</v>
      </c>
      <c r="C608" s="5">
        <f>'Rates Data'!C608</f>
        <v>-0.29799999999999999</v>
      </c>
      <c r="D608" s="5">
        <f>'Rates Data'!D608</f>
        <v>-0.187</v>
      </c>
      <c r="E608" s="5">
        <f>'Rates Data'!E608</f>
        <v>-4.9000000000000002E-2</v>
      </c>
      <c r="F608" s="5">
        <f>'Rates Data'!F608</f>
        <v>-0.217</v>
      </c>
      <c r="G608" s="5">
        <f>'Rates Data'!G608</f>
        <v>-0.22040000000000001</v>
      </c>
      <c r="H608" s="5">
        <f>'Rates Data'!H608</f>
        <v>-0.1459</v>
      </c>
      <c r="I608" s="5">
        <f>DAYS360(A608,Summary!$G$10)/Summary!$G$6</f>
        <v>1.7444444444444445</v>
      </c>
      <c r="J608" s="5">
        <f t="shared" si="41"/>
        <v>-4.9000000000000002E-2</v>
      </c>
      <c r="K608" s="5">
        <f t="shared" si="41"/>
        <v>-0.217</v>
      </c>
      <c r="L608" s="4">
        <v>1</v>
      </c>
      <c r="M608" s="4">
        <v>2</v>
      </c>
      <c r="N608" s="7">
        <f t="shared" si="38"/>
        <v>-0.16799999999999998</v>
      </c>
      <c r="O608" s="4">
        <f t="shared" si="39"/>
        <v>1</v>
      </c>
      <c r="P608" s="64">
        <f t="shared" si="40"/>
        <v>-0.17406666666666665</v>
      </c>
    </row>
    <row r="609" spans="1:16" x14ac:dyDescent="0.2">
      <c r="A609" s="6">
        <f>'Rates Data'!A609</f>
        <v>42579</v>
      </c>
      <c r="B609" s="5">
        <f>'Rates Data'!B609</f>
        <v>-0.371</v>
      </c>
      <c r="C609" s="5">
        <f>'Rates Data'!C609</f>
        <v>-0.29599999999999999</v>
      </c>
      <c r="D609" s="5">
        <f>'Rates Data'!D609</f>
        <v>-0.186</v>
      </c>
      <c r="E609" s="5">
        <f>'Rates Data'!E609</f>
        <v>-4.9000000000000002E-2</v>
      </c>
      <c r="F609" s="5">
        <f>'Rates Data'!F609</f>
        <v>-0.216</v>
      </c>
      <c r="G609" s="5">
        <f>'Rates Data'!G609</f>
        <v>-0.21809999999999999</v>
      </c>
      <c r="H609" s="5">
        <f>'Rates Data'!H609</f>
        <v>-0.13830000000000001</v>
      </c>
      <c r="I609" s="5">
        <f>DAYS360(A609,Summary!$G$10)/Summary!$G$6</f>
        <v>1.7416666666666667</v>
      </c>
      <c r="J609" s="5">
        <f t="shared" si="41"/>
        <v>-4.9000000000000002E-2</v>
      </c>
      <c r="K609" s="5">
        <f t="shared" si="41"/>
        <v>-0.216</v>
      </c>
      <c r="L609" s="4">
        <v>1</v>
      </c>
      <c r="M609" s="4">
        <v>2</v>
      </c>
      <c r="N609" s="7">
        <f t="shared" si="38"/>
        <v>-0.16699999999999998</v>
      </c>
      <c r="O609" s="4">
        <f t="shared" si="39"/>
        <v>1</v>
      </c>
      <c r="P609" s="64">
        <f t="shared" si="40"/>
        <v>-0.17285833333333334</v>
      </c>
    </row>
    <row r="610" spans="1:16" x14ac:dyDescent="0.2">
      <c r="A610" s="6">
        <f>'Rates Data'!A610</f>
        <v>42580</v>
      </c>
      <c r="B610" s="5">
        <f>'Rates Data'!B610</f>
        <v>-0.371</v>
      </c>
      <c r="C610" s="5">
        <f>'Rates Data'!C610</f>
        <v>-0.29699999999999999</v>
      </c>
      <c r="D610" s="5">
        <f>'Rates Data'!D610</f>
        <v>-0.186</v>
      </c>
      <c r="E610" s="5">
        <f>'Rates Data'!E610</f>
        <v>-4.9000000000000002E-2</v>
      </c>
      <c r="F610" s="5">
        <f>'Rates Data'!F610</f>
        <v>-0.21740000000000001</v>
      </c>
      <c r="G610" s="5">
        <f>'Rates Data'!G610</f>
        <v>-0.21729999999999999</v>
      </c>
      <c r="H610" s="5">
        <f>'Rates Data'!H610</f>
        <v>-0.152</v>
      </c>
      <c r="I610" s="5">
        <f>DAYS360(A610,Summary!$G$10)/Summary!$G$6</f>
        <v>1.7388888888888889</v>
      </c>
      <c r="J610" s="5">
        <f t="shared" si="41"/>
        <v>-4.9000000000000002E-2</v>
      </c>
      <c r="K610" s="5">
        <f t="shared" si="41"/>
        <v>-0.21740000000000001</v>
      </c>
      <c r="L610" s="4">
        <v>1</v>
      </c>
      <c r="M610" s="4">
        <v>2</v>
      </c>
      <c r="N610" s="7">
        <f t="shared" si="38"/>
        <v>-0.16839999999999999</v>
      </c>
      <c r="O610" s="4">
        <f t="shared" si="39"/>
        <v>1</v>
      </c>
      <c r="P610" s="64">
        <f t="shared" si="40"/>
        <v>-0.17342888888888891</v>
      </c>
    </row>
    <row r="611" spans="1:16" x14ac:dyDescent="0.2">
      <c r="A611" s="6">
        <f>'Rates Data'!A611</f>
        <v>42583</v>
      </c>
      <c r="B611" s="5">
        <f>'Rates Data'!B611</f>
        <v>-0.371</v>
      </c>
      <c r="C611" s="5">
        <f>'Rates Data'!C611</f>
        <v>-0.29699999999999999</v>
      </c>
      <c r="D611" s="5">
        <f>'Rates Data'!D611</f>
        <v>-0.186</v>
      </c>
      <c r="E611" s="5">
        <f>'Rates Data'!E611</f>
        <v>-4.8000000000000001E-2</v>
      </c>
      <c r="F611" s="5">
        <f>'Rates Data'!F611</f>
        <v>-0.215</v>
      </c>
      <c r="G611" s="5">
        <f>'Rates Data'!G611</f>
        <v>-0.21260000000000001</v>
      </c>
      <c r="H611" s="5">
        <f>'Rates Data'!H611</f>
        <v>-0.14000000000000001</v>
      </c>
      <c r="I611" s="5">
        <f>DAYS360(A611,Summary!$G$10)/Summary!$G$6</f>
        <v>1.7333333333333334</v>
      </c>
      <c r="J611" s="5">
        <f t="shared" si="41"/>
        <v>-4.8000000000000001E-2</v>
      </c>
      <c r="K611" s="5">
        <f t="shared" si="41"/>
        <v>-0.215</v>
      </c>
      <c r="L611" s="4">
        <v>1</v>
      </c>
      <c r="M611" s="4">
        <v>2</v>
      </c>
      <c r="N611" s="7">
        <f t="shared" si="38"/>
        <v>-0.16699999999999998</v>
      </c>
      <c r="O611" s="4">
        <f t="shared" si="39"/>
        <v>1</v>
      </c>
      <c r="P611" s="64">
        <f t="shared" si="40"/>
        <v>-0.17046666666666666</v>
      </c>
    </row>
    <row r="612" spans="1:16" x14ac:dyDescent="0.2">
      <c r="A612" s="6">
        <f>'Rates Data'!A612</f>
        <v>42584</v>
      </c>
      <c r="B612" s="5">
        <f>'Rates Data'!B612</f>
        <v>-0.371</v>
      </c>
      <c r="C612" s="5">
        <f>'Rates Data'!C612</f>
        <v>-0.29799999999999999</v>
      </c>
      <c r="D612" s="5">
        <f>'Rates Data'!D612</f>
        <v>-0.184</v>
      </c>
      <c r="E612" s="5">
        <f>'Rates Data'!E612</f>
        <v>-4.8000000000000001E-2</v>
      </c>
      <c r="F612" s="5">
        <f>'Rates Data'!F612</f>
        <v>-0.20200000000000001</v>
      </c>
      <c r="G612" s="5">
        <f>'Rates Data'!G612</f>
        <v>-0.19500000000000001</v>
      </c>
      <c r="H612" s="5">
        <f>'Rates Data'!H612</f>
        <v>-0.1105</v>
      </c>
      <c r="I612" s="5">
        <f>DAYS360(A612,Summary!$G$10)/Summary!$G$6</f>
        <v>1.7305555555555556</v>
      </c>
      <c r="J612" s="5">
        <f t="shared" si="41"/>
        <v>-4.8000000000000001E-2</v>
      </c>
      <c r="K612" s="5">
        <f t="shared" si="41"/>
        <v>-0.20200000000000001</v>
      </c>
      <c r="L612" s="4">
        <v>1</v>
      </c>
      <c r="M612" s="4">
        <v>2</v>
      </c>
      <c r="N612" s="7">
        <f t="shared" si="38"/>
        <v>-0.15400000000000003</v>
      </c>
      <c r="O612" s="4">
        <f t="shared" si="39"/>
        <v>1</v>
      </c>
      <c r="P612" s="64">
        <f t="shared" si="40"/>
        <v>-0.16050555555555557</v>
      </c>
    </row>
    <row r="613" spans="1:16" x14ac:dyDescent="0.2">
      <c r="A613" s="6">
        <f>'Rates Data'!A613</f>
        <v>42585</v>
      </c>
      <c r="B613" s="5">
        <f>'Rates Data'!B613</f>
        <v>-0.371</v>
      </c>
      <c r="C613" s="5">
        <f>'Rates Data'!C613</f>
        <v>-0.29899999999999999</v>
      </c>
      <c r="D613" s="5">
        <f>'Rates Data'!D613</f>
        <v>-0.183</v>
      </c>
      <c r="E613" s="5">
        <f>'Rates Data'!E613</f>
        <v>-4.7E-2</v>
      </c>
      <c r="F613" s="5">
        <f>'Rates Data'!F613</f>
        <v>-0.20100000000000001</v>
      </c>
      <c r="G613" s="5">
        <f>'Rates Data'!G613</f>
        <v>-0.1973</v>
      </c>
      <c r="H613" s="5">
        <f>'Rates Data'!H613</f>
        <v>-0.121</v>
      </c>
      <c r="I613" s="5">
        <f>DAYS360(A613,Summary!$G$10)/Summary!$G$6</f>
        <v>1.7277777777777779</v>
      </c>
      <c r="J613" s="5">
        <f t="shared" si="41"/>
        <v>-4.7E-2</v>
      </c>
      <c r="K613" s="5">
        <f t="shared" si="41"/>
        <v>-0.20100000000000001</v>
      </c>
      <c r="L613" s="4">
        <v>1</v>
      </c>
      <c r="M613" s="4">
        <v>2</v>
      </c>
      <c r="N613" s="7">
        <f t="shared" si="38"/>
        <v>-0.15400000000000003</v>
      </c>
      <c r="O613" s="4">
        <f t="shared" si="39"/>
        <v>1</v>
      </c>
      <c r="P613" s="64">
        <f t="shared" si="40"/>
        <v>-0.15907777777777782</v>
      </c>
    </row>
    <row r="614" spans="1:16" x14ac:dyDescent="0.2">
      <c r="A614" s="6">
        <f>'Rates Data'!A614</f>
        <v>42586</v>
      </c>
      <c r="B614" s="5">
        <f>'Rates Data'!B614</f>
        <v>-0.37</v>
      </c>
      <c r="C614" s="5">
        <f>'Rates Data'!C614</f>
        <v>-0.29799999999999999</v>
      </c>
      <c r="D614" s="5">
        <f>'Rates Data'!D614</f>
        <v>-0.183</v>
      </c>
      <c r="E614" s="5">
        <f>'Rates Data'!E614</f>
        <v>-4.4999999999999998E-2</v>
      </c>
      <c r="F614" s="5">
        <f>'Rates Data'!F614</f>
        <v>-0.218</v>
      </c>
      <c r="G614" s="5">
        <f>'Rates Data'!G614</f>
        <v>-0.21609999999999999</v>
      </c>
      <c r="H614" s="5">
        <f>'Rates Data'!H614</f>
        <v>-0.14399999999999999</v>
      </c>
      <c r="I614" s="5">
        <f>DAYS360(A614,Summary!$G$10)/Summary!$G$6</f>
        <v>1.7250000000000001</v>
      </c>
      <c r="J614" s="5">
        <f t="shared" si="41"/>
        <v>-4.4999999999999998E-2</v>
      </c>
      <c r="K614" s="5">
        <f t="shared" si="41"/>
        <v>-0.218</v>
      </c>
      <c r="L614" s="4">
        <v>1</v>
      </c>
      <c r="M614" s="4">
        <v>2</v>
      </c>
      <c r="N614" s="7">
        <f t="shared" si="38"/>
        <v>-0.17299999999999999</v>
      </c>
      <c r="O614" s="4">
        <f t="shared" si="39"/>
        <v>1</v>
      </c>
      <c r="P614" s="64">
        <f t="shared" si="40"/>
        <v>-0.17042499999999999</v>
      </c>
    </row>
    <row r="615" spans="1:16" x14ac:dyDescent="0.2">
      <c r="A615" s="6">
        <f>'Rates Data'!A615</f>
        <v>42587</v>
      </c>
      <c r="B615" s="5">
        <f>'Rates Data'!B615</f>
        <v>-0.37</v>
      </c>
      <c r="C615" s="5">
        <f>'Rates Data'!C615</f>
        <v>-0.29799999999999999</v>
      </c>
      <c r="D615" s="5">
        <f>'Rates Data'!D615</f>
        <v>-0.185</v>
      </c>
      <c r="E615" s="5">
        <f>'Rates Data'!E615</f>
        <v>-4.7E-2</v>
      </c>
      <c r="F615" s="5">
        <f>'Rates Data'!F615</f>
        <v>-0.214</v>
      </c>
      <c r="G615" s="5">
        <f>'Rates Data'!G615</f>
        <v>-0.2089</v>
      </c>
      <c r="H615" s="5">
        <f>'Rates Data'!H615</f>
        <v>-0.1283</v>
      </c>
      <c r="I615" s="5">
        <f>DAYS360(A615,Summary!$G$10)/Summary!$G$6</f>
        <v>1.7222222222222223</v>
      </c>
      <c r="J615" s="5">
        <f t="shared" si="41"/>
        <v>-4.7E-2</v>
      </c>
      <c r="K615" s="5">
        <f t="shared" si="41"/>
        <v>-0.214</v>
      </c>
      <c r="L615" s="4">
        <v>1</v>
      </c>
      <c r="M615" s="4">
        <v>2</v>
      </c>
      <c r="N615" s="7">
        <f t="shared" si="38"/>
        <v>-0.16699999999999998</v>
      </c>
      <c r="O615" s="4">
        <f t="shared" si="39"/>
        <v>1</v>
      </c>
      <c r="P615" s="64">
        <f t="shared" si="40"/>
        <v>-0.1676111111111111</v>
      </c>
    </row>
    <row r="616" spans="1:16" x14ac:dyDescent="0.2">
      <c r="A616" s="6">
        <f>'Rates Data'!A616</f>
        <v>42590</v>
      </c>
      <c r="B616" s="5">
        <f>'Rates Data'!B616</f>
        <v>-0.36899999999999999</v>
      </c>
      <c r="C616" s="5">
        <f>'Rates Data'!C616</f>
        <v>-0.29799999999999999</v>
      </c>
      <c r="D616" s="5">
        <f>'Rates Data'!D616</f>
        <v>-0.185</v>
      </c>
      <c r="E616" s="5">
        <f>'Rates Data'!E616</f>
        <v>-4.5999999999999999E-2</v>
      </c>
      <c r="F616" s="5">
        <f>'Rates Data'!F616</f>
        <v>-0.215</v>
      </c>
      <c r="G616" s="5">
        <f>'Rates Data'!G616</f>
        <v>-0.214</v>
      </c>
      <c r="H616" s="5">
        <f>'Rates Data'!H616</f>
        <v>-0.1343</v>
      </c>
      <c r="I616" s="5">
        <f>DAYS360(A616,Summary!$G$10)/Summary!$G$6</f>
        <v>1.7138888888888888</v>
      </c>
      <c r="J616" s="5">
        <f t="shared" si="41"/>
        <v>-4.5999999999999999E-2</v>
      </c>
      <c r="K616" s="5">
        <f t="shared" si="41"/>
        <v>-0.215</v>
      </c>
      <c r="L616" s="4">
        <v>1</v>
      </c>
      <c r="M616" s="4">
        <v>2</v>
      </c>
      <c r="N616" s="7">
        <f t="shared" si="38"/>
        <v>-0.16899999999999998</v>
      </c>
      <c r="O616" s="4">
        <f t="shared" si="39"/>
        <v>1</v>
      </c>
      <c r="P616" s="64">
        <f t="shared" si="40"/>
        <v>-0.1666472222222222</v>
      </c>
    </row>
    <row r="617" spans="1:16" x14ac:dyDescent="0.2">
      <c r="A617" s="6">
        <f>'Rates Data'!A617</f>
        <v>42591</v>
      </c>
      <c r="B617" s="5">
        <f>'Rates Data'!B617</f>
        <v>-0.36899999999999999</v>
      </c>
      <c r="C617" s="5">
        <f>'Rates Data'!C617</f>
        <v>-0.29799999999999999</v>
      </c>
      <c r="D617" s="5">
        <f>'Rates Data'!D617</f>
        <v>-0.187</v>
      </c>
      <c r="E617" s="5">
        <f>'Rates Data'!E617</f>
        <v>-4.7E-2</v>
      </c>
      <c r="F617" s="5">
        <f>'Rates Data'!F617</f>
        <v>-0.223</v>
      </c>
      <c r="G617" s="5">
        <f>'Rates Data'!G617</f>
        <v>-0.21879999999999999</v>
      </c>
      <c r="H617" s="5">
        <f>'Rates Data'!H617</f>
        <v>-0.14649999999999999</v>
      </c>
      <c r="I617" s="5">
        <f>DAYS360(A617,Summary!$G$10)/Summary!$G$6</f>
        <v>1.711111111111111</v>
      </c>
      <c r="J617" s="5">
        <f t="shared" si="41"/>
        <v>-4.7E-2</v>
      </c>
      <c r="K617" s="5">
        <f t="shared" si="41"/>
        <v>-0.223</v>
      </c>
      <c r="L617" s="4">
        <v>1</v>
      </c>
      <c r="M617" s="4">
        <v>2</v>
      </c>
      <c r="N617" s="7">
        <f t="shared" si="38"/>
        <v>-0.17599999999999999</v>
      </c>
      <c r="O617" s="4">
        <f t="shared" si="39"/>
        <v>1</v>
      </c>
      <c r="P617" s="64">
        <f t="shared" si="40"/>
        <v>-0.17215555555555551</v>
      </c>
    </row>
    <row r="618" spans="1:16" x14ac:dyDescent="0.2">
      <c r="A618" s="6">
        <f>'Rates Data'!A618</f>
        <v>42592</v>
      </c>
      <c r="B618" s="5">
        <f>'Rates Data'!B618</f>
        <v>-0.36899999999999999</v>
      </c>
      <c r="C618" s="5">
        <f>'Rates Data'!C618</f>
        <v>-0.29699999999999999</v>
      </c>
      <c r="D618" s="5">
        <f>'Rates Data'!D618</f>
        <v>-0.188</v>
      </c>
      <c r="E618" s="5">
        <f>'Rates Data'!E618</f>
        <v>-4.8000000000000001E-2</v>
      </c>
      <c r="F618" s="5">
        <f>'Rates Data'!F618</f>
        <v>-0.23400000000000001</v>
      </c>
      <c r="G618" s="5">
        <f>'Rates Data'!G618</f>
        <v>-0.23300000000000001</v>
      </c>
      <c r="H618" s="5">
        <f>'Rates Data'!H618</f>
        <v>-0.17</v>
      </c>
      <c r="I618" s="5">
        <f>DAYS360(A618,Summary!$G$10)/Summary!$G$6</f>
        <v>1.7083333333333333</v>
      </c>
      <c r="J618" s="5">
        <f t="shared" si="41"/>
        <v>-4.8000000000000001E-2</v>
      </c>
      <c r="K618" s="5">
        <f t="shared" si="41"/>
        <v>-0.23400000000000001</v>
      </c>
      <c r="L618" s="4">
        <v>1</v>
      </c>
      <c r="M618" s="4">
        <v>2</v>
      </c>
      <c r="N618" s="7">
        <f t="shared" si="38"/>
        <v>-0.186</v>
      </c>
      <c r="O618" s="4">
        <f t="shared" si="39"/>
        <v>1</v>
      </c>
      <c r="P618" s="64">
        <f t="shared" si="40"/>
        <v>-0.17974999999999997</v>
      </c>
    </row>
    <row r="619" spans="1:16" x14ac:dyDescent="0.2">
      <c r="A619" s="6">
        <f>'Rates Data'!A619</f>
        <v>42593</v>
      </c>
      <c r="B619" s="5">
        <f>'Rates Data'!B619</f>
        <v>-0.36899999999999999</v>
      </c>
      <c r="C619" s="5">
        <f>'Rates Data'!C619</f>
        <v>-0.29899999999999999</v>
      </c>
      <c r="D619" s="5">
        <f>'Rates Data'!D619</f>
        <v>-0.189</v>
      </c>
      <c r="E619" s="5">
        <f>'Rates Data'!E619</f>
        <v>-4.9000000000000002E-2</v>
      </c>
      <c r="F619" s="5">
        <f>'Rates Data'!F619</f>
        <v>-0.21199999999999999</v>
      </c>
      <c r="G619" s="5">
        <f>'Rates Data'!G619</f>
        <v>-0.2225</v>
      </c>
      <c r="H619" s="5">
        <f>'Rates Data'!H619</f>
        <v>-0.13400000000000001</v>
      </c>
      <c r="I619" s="5">
        <f>DAYS360(A619,Summary!$G$10)/Summary!$G$6</f>
        <v>1.7055555555555555</v>
      </c>
      <c r="J619" s="5">
        <f t="shared" si="41"/>
        <v>-4.9000000000000002E-2</v>
      </c>
      <c r="K619" s="5">
        <f t="shared" si="41"/>
        <v>-0.21199999999999999</v>
      </c>
      <c r="L619" s="4">
        <v>1</v>
      </c>
      <c r="M619" s="4">
        <v>2</v>
      </c>
      <c r="N619" s="7">
        <f t="shared" si="38"/>
        <v>-0.16299999999999998</v>
      </c>
      <c r="O619" s="4">
        <f t="shared" si="39"/>
        <v>1</v>
      </c>
      <c r="P619" s="64">
        <f t="shared" si="40"/>
        <v>-0.16400555555555552</v>
      </c>
    </row>
    <row r="620" spans="1:16" x14ac:dyDescent="0.2">
      <c r="A620" s="6">
        <f>'Rates Data'!A620</f>
        <v>42594</v>
      </c>
      <c r="B620" s="5">
        <f>'Rates Data'!B620</f>
        <v>-0.36799999999999999</v>
      </c>
      <c r="C620" s="5">
        <f>'Rates Data'!C620</f>
        <v>-0.29899999999999999</v>
      </c>
      <c r="D620" s="5">
        <f>'Rates Data'!D620</f>
        <v>-0.188</v>
      </c>
      <c r="E620" s="5">
        <f>'Rates Data'!E620</f>
        <v>-4.9000000000000002E-2</v>
      </c>
      <c r="F620" s="5">
        <f>'Rates Data'!F620</f>
        <v>-0.22</v>
      </c>
      <c r="G620" s="5">
        <f>'Rates Data'!G620</f>
        <v>-0.2235</v>
      </c>
      <c r="H620" s="5">
        <f>'Rates Data'!H620</f>
        <v>-0.151</v>
      </c>
      <c r="I620" s="5">
        <f>DAYS360(A620,Summary!$G$10)/Summary!$G$6</f>
        <v>1.7027777777777777</v>
      </c>
      <c r="J620" s="5">
        <f t="shared" si="41"/>
        <v>-4.9000000000000002E-2</v>
      </c>
      <c r="K620" s="5">
        <f t="shared" si="41"/>
        <v>-0.22</v>
      </c>
      <c r="L620" s="4">
        <v>1</v>
      </c>
      <c r="M620" s="4">
        <v>2</v>
      </c>
      <c r="N620" s="7">
        <f t="shared" si="38"/>
        <v>-0.17099999999999999</v>
      </c>
      <c r="O620" s="4">
        <f t="shared" si="39"/>
        <v>1</v>
      </c>
      <c r="P620" s="64">
        <f t="shared" si="40"/>
        <v>-0.16917499999999996</v>
      </c>
    </row>
    <row r="621" spans="1:16" x14ac:dyDescent="0.2">
      <c r="A621" s="6">
        <f>'Rates Data'!A621</f>
        <v>42597</v>
      </c>
      <c r="B621" s="5">
        <f>'Rates Data'!B621</f>
        <v>-0.36899999999999999</v>
      </c>
      <c r="C621" s="5">
        <f>'Rates Data'!C621</f>
        <v>-0.29799999999999999</v>
      </c>
      <c r="D621" s="5">
        <f>'Rates Data'!D621</f>
        <v>-0.189</v>
      </c>
      <c r="E621" s="5">
        <f>'Rates Data'!E621</f>
        <v>-0.05</v>
      </c>
      <c r="F621" s="5">
        <f>'Rates Data'!F621</f>
        <v>-0.216</v>
      </c>
      <c r="G621" s="5">
        <f>'Rates Data'!G621</f>
        <v>-0.21210000000000001</v>
      </c>
      <c r="H621" s="5">
        <f>'Rates Data'!H621</f>
        <v>-0.13500000000000001</v>
      </c>
      <c r="I621" s="5">
        <f>DAYS360(A621,Summary!$G$10)/Summary!$G$6</f>
        <v>1.6944444444444444</v>
      </c>
      <c r="J621" s="5">
        <f t="shared" si="41"/>
        <v>-0.05</v>
      </c>
      <c r="K621" s="5">
        <f t="shared" si="41"/>
        <v>-0.216</v>
      </c>
      <c r="L621" s="4">
        <v>1</v>
      </c>
      <c r="M621" s="4">
        <v>2</v>
      </c>
      <c r="N621" s="7">
        <f t="shared" si="38"/>
        <v>-0.16599999999999998</v>
      </c>
      <c r="O621" s="4">
        <f t="shared" si="39"/>
        <v>1</v>
      </c>
      <c r="P621" s="64">
        <f t="shared" si="40"/>
        <v>-0.16527777777777775</v>
      </c>
    </row>
    <row r="622" spans="1:16" x14ac:dyDescent="0.2">
      <c r="A622" s="6">
        <f>'Rates Data'!A622</f>
        <v>42598</v>
      </c>
      <c r="B622" s="5">
        <f>'Rates Data'!B622</f>
        <v>-0.36899999999999999</v>
      </c>
      <c r="C622" s="5">
        <f>'Rates Data'!C622</f>
        <v>-0.29899999999999999</v>
      </c>
      <c r="D622" s="5">
        <f>'Rates Data'!D622</f>
        <v>-0.189</v>
      </c>
      <c r="E622" s="5">
        <f>'Rates Data'!E622</f>
        <v>-0.05</v>
      </c>
      <c r="F622" s="5">
        <f>'Rates Data'!F622</f>
        <v>-0.21099999999999999</v>
      </c>
      <c r="G622" s="5">
        <f>'Rates Data'!G622</f>
        <v>-0.20649999999999999</v>
      </c>
      <c r="H622" s="5">
        <f>'Rates Data'!H622</f>
        <v>-0.127</v>
      </c>
      <c r="I622" s="5">
        <f>DAYS360(A622,Summary!$G$10)/Summary!$G$6</f>
        <v>1.6916666666666667</v>
      </c>
      <c r="J622" s="5">
        <f t="shared" si="41"/>
        <v>-0.05</v>
      </c>
      <c r="K622" s="5">
        <f t="shared" si="41"/>
        <v>-0.21099999999999999</v>
      </c>
      <c r="L622" s="4">
        <v>1</v>
      </c>
      <c r="M622" s="4">
        <v>2</v>
      </c>
      <c r="N622" s="7">
        <f t="shared" si="38"/>
        <v>-0.16099999999999998</v>
      </c>
      <c r="O622" s="4">
        <f t="shared" si="39"/>
        <v>1</v>
      </c>
      <c r="P622" s="64">
        <f t="shared" si="40"/>
        <v>-0.16135833333333333</v>
      </c>
    </row>
    <row r="623" spans="1:16" x14ac:dyDescent="0.2">
      <c r="A623" s="6">
        <f>'Rates Data'!A623</f>
        <v>42599</v>
      </c>
      <c r="B623" s="5">
        <f>'Rates Data'!B623</f>
        <v>-0.36899999999999999</v>
      </c>
      <c r="C623" s="5">
        <f>'Rates Data'!C623</f>
        <v>-0.29799999999999999</v>
      </c>
      <c r="D623" s="5">
        <f>'Rates Data'!D623</f>
        <v>-0.19</v>
      </c>
      <c r="E623" s="5">
        <f>'Rates Data'!E623</f>
        <v>-4.9000000000000002E-2</v>
      </c>
      <c r="F623" s="5">
        <f>'Rates Data'!F623</f>
        <v>-0.21</v>
      </c>
      <c r="G623" s="5">
        <f>'Rates Data'!G623</f>
        <v>-0.20699999999999999</v>
      </c>
      <c r="H623" s="5">
        <f>'Rates Data'!H623</f>
        <v>-0.1295</v>
      </c>
      <c r="I623" s="5">
        <f>DAYS360(A623,Summary!$G$10)/Summary!$G$6</f>
        <v>1.6888888888888889</v>
      </c>
      <c r="J623" s="5">
        <f t="shared" si="41"/>
        <v>-4.9000000000000002E-2</v>
      </c>
      <c r="K623" s="5">
        <f t="shared" si="41"/>
        <v>-0.21</v>
      </c>
      <c r="L623" s="4">
        <v>1</v>
      </c>
      <c r="M623" s="4">
        <v>2</v>
      </c>
      <c r="N623" s="7">
        <f t="shared" si="38"/>
        <v>-0.16099999999999998</v>
      </c>
      <c r="O623" s="4">
        <f t="shared" si="39"/>
        <v>1</v>
      </c>
      <c r="P623" s="64">
        <f t="shared" si="40"/>
        <v>-0.15991111111111111</v>
      </c>
    </row>
    <row r="624" spans="1:16" x14ac:dyDescent="0.2">
      <c r="A624" s="6">
        <f>'Rates Data'!A624</f>
        <v>42600</v>
      </c>
      <c r="B624" s="5">
        <f>'Rates Data'!B624</f>
        <v>-0.36899999999999999</v>
      </c>
      <c r="C624" s="5">
        <f>'Rates Data'!C624</f>
        <v>-0.29899999999999999</v>
      </c>
      <c r="D624" s="5">
        <f>'Rates Data'!D624</f>
        <v>-0.191</v>
      </c>
      <c r="E624" s="5">
        <f>'Rates Data'!E624</f>
        <v>-4.8000000000000001E-2</v>
      </c>
      <c r="F624" s="5">
        <f>'Rates Data'!F624</f>
        <v>-0.215</v>
      </c>
      <c r="G624" s="5">
        <f>'Rates Data'!G624</f>
        <v>-0.21440000000000001</v>
      </c>
      <c r="H624" s="5">
        <f>'Rates Data'!H624</f>
        <v>-0.13900000000000001</v>
      </c>
      <c r="I624" s="5">
        <f>DAYS360(A624,Summary!$G$10)/Summary!$G$6</f>
        <v>1.6861111111111111</v>
      </c>
      <c r="J624" s="5">
        <f t="shared" si="41"/>
        <v>-4.8000000000000001E-2</v>
      </c>
      <c r="K624" s="5">
        <f t="shared" si="41"/>
        <v>-0.215</v>
      </c>
      <c r="L624" s="4">
        <v>1</v>
      </c>
      <c r="M624" s="4">
        <v>2</v>
      </c>
      <c r="N624" s="7">
        <f t="shared" si="38"/>
        <v>-0.16699999999999998</v>
      </c>
      <c r="O624" s="4">
        <f t="shared" si="39"/>
        <v>1</v>
      </c>
      <c r="P624" s="64">
        <f t="shared" si="40"/>
        <v>-0.16258055555555556</v>
      </c>
    </row>
    <row r="625" spans="1:16" x14ac:dyDescent="0.2">
      <c r="A625" s="6">
        <f>'Rates Data'!A625</f>
        <v>42601</v>
      </c>
      <c r="B625" s="5">
        <f>'Rates Data'!B625</f>
        <v>-0.36899999999999999</v>
      </c>
      <c r="C625" s="5">
        <f>'Rates Data'!C625</f>
        <v>-0.29799999999999999</v>
      </c>
      <c r="D625" s="5">
        <f>'Rates Data'!D625</f>
        <v>-0.189</v>
      </c>
      <c r="E625" s="5">
        <f>'Rates Data'!E625</f>
        <v>-4.7E-2</v>
      </c>
      <c r="F625" s="5">
        <f>'Rates Data'!F625</f>
        <v>-0.20100000000000001</v>
      </c>
      <c r="G625" s="5">
        <f>'Rates Data'!G625</f>
        <v>-0.19869999999999999</v>
      </c>
      <c r="H625" s="5">
        <f>'Rates Data'!H625</f>
        <v>-0.1174</v>
      </c>
      <c r="I625" s="5">
        <f>DAYS360(A625,Summary!$G$10)/Summary!$G$6</f>
        <v>1.6833333333333333</v>
      </c>
      <c r="J625" s="5">
        <f t="shared" si="41"/>
        <v>-4.7E-2</v>
      </c>
      <c r="K625" s="5">
        <f t="shared" si="41"/>
        <v>-0.20100000000000001</v>
      </c>
      <c r="L625" s="4">
        <v>1</v>
      </c>
      <c r="M625" s="4">
        <v>2</v>
      </c>
      <c r="N625" s="7">
        <f t="shared" si="38"/>
        <v>-0.15400000000000003</v>
      </c>
      <c r="O625" s="4">
        <f t="shared" si="39"/>
        <v>1</v>
      </c>
      <c r="P625" s="64">
        <f t="shared" si="40"/>
        <v>-0.15223333333333336</v>
      </c>
    </row>
    <row r="626" spans="1:16" x14ac:dyDescent="0.2">
      <c r="A626" s="6">
        <f>'Rates Data'!A626</f>
        <v>42604</v>
      </c>
      <c r="B626" s="5">
        <f>'Rates Data'!B626</f>
        <v>-0.36899999999999999</v>
      </c>
      <c r="C626" s="5">
        <f>'Rates Data'!C626</f>
        <v>-0.29899999999999999</v>
      </c>
      <c r="D626" s="5">
        <f>'Rates Data'!D626</f>
        <v>-0.19</v>
      </c>
      <c r="E626" s="5">
        <f>'Rates Data'!E626</f>
        <v>-4.5999999999999999E-2</v>
      </c>
      <c r="F626" s="5">
        <f>'Rates Data'!F626</f>
        <v>-0.20610000000000001</v>
      </c>
      <c r="G626" s="5">
        <f>'Rates Data'!G626</f>
        <v>-0.19900000000000001</v>
      </c>
      <c r="H626" s="5">
        <f>'Rates Data'!H626</f>
        <v>-0.1348</v>
      </c>
      <c r="I626" s="5">
        <f>DAYS360(A626,Summary!$G$10)/Summary!$G$6</f>
        <v>1.675</v>
      </c>
      <c r="J626" s="5">
        <f t="shared" si="41"/>
        <v>-4.5999999999999999E-2</v>
      </c>
      <c r="K626" s="5">
        <f t="shared" si="41"/>
        <v>-0.20610000000000001</v>
      </c>
      <c r="L626" s="4">
        <v>1</v>
      </c>
      <c r="M626" s="4">
        <v>2</v>
      </c>
      <c r="N626" s="7">
        <f t="shared" si="38"/>
        <v>-0.16010000000000002</v>
      </c>
      <c r="O626" s="4">
        <f t="shared" si="39"/>
        <v>1</v>
      </c>
      <c r="P626" s="64">
        <f t="shared" si="40"/>
        <v>-0.15406750000000002</v>
      </c>
    </row>
    <row r="627" spans="1:16" x14ac:dyDescent="0.2">
      <c r="A627" s="6">
        <f>'Rates Data'!A627</f>
        <v>42605</v>
      </c>
      <c r="B627" s="5">
        <f>'Rates Data'!B627</f>
        <v>-0.36899999999999999</v>
      </c>
      <c r="C627" s="5">
        <f>'Rates Data'!C627</f>
        <v>-0.29799999999999999</v>
      </c>
      <c r="D627" s="5">
        <f>'Rates Data'!D627</f>
        <v>-0.192</v>
      </c>
      <c r="E627" s="5">
        <f>'Rates Data'!E627</f>
        <v>-4.7E-2</v>
      </c>
      <c r="F627" s="5">
        <f>'Rates Data'!F627</f>
        <v>-0.20749999999999999</v>
      </c>
      <c r="G627" s="5">
        <f>'Rates Data'!G627</f>
        <v>-0.20230000000000001</v>
      </c>
      <c r="H627" s="5">
        <f>'Rates Data'!H627</f>
        <v>-0.13109999999999999</v>
      </c>
      <c r="I627" s="5">
        <f>DAYS360(A627,Summary!$G$10)/Summary!$G$6</f>
        <v>1.6722222222222223</v>
      </c>
      <c r="J627" s="5">
        <f t="shared" si="41"/>
        <v>-4.7E-2</v>
      </c>
      <c r="K627" s="5">
        <f t="shared" si="41"/>
        <v>-0.20749999999999999</v>
      </c>
      <c r="L627" s="4">
        <v>1</v>
      </c>
      <c r="M627" s="4">
        <v>2</v>
      </c>
      <c r="N627" s="7">
        <f t="shared" si="38"/>
        <v>-0.16049999999999998</v>
      </c>
      <c r="O627" s="4">
        <f t="shared" si="39"/>
        <v>1</v>
      </c>
      <c r="P627" s="64">
        <f t="shared" si="40"/>
        <v>-0.15489166666666665</v>
      </c>
    </row>
    <row r="628" spans="1:16" x14ac:dyDescent="0.2">
      <c r="A628" s="6">
        <f>'Rates Data'!A628</f>
        <v>42606</v>
      </c>
      <c r="B628" s="5">
        <f>'Rates Data'!B628</f>
        <v>-0.36799999999999999</v>
      </c>
      <c r="C628" s="5">
        <f>'Rates Data'!C628</f>
        <v>-0.29799999999999999</v>
      </c>
      <c r="D628" s="5">
        <f>'Rates Data'!D628</f>
        <v>-0.191</v>
      </c>
      <c r="E628" s="5">
        <f>'Rates Data'!E628</f>
        <v>-4.8000000000000001E-2</v>
      </c>
      <c r="F628" s="5">
        <f>'Rates Data'!F628</f>
        <v>-0.2</v>
      </c>
      <c r="G628" s="5">
        <f>'Rates Data'!G628</f>
        <v>-0.191</v>
      </c>
      <c r="H628" s="5">
        <f>'Rates Data'!H628</f>
        <v>-0.125</v>
      </c>
      <c r="I628" s="5">
        <f>DAYS360(A628,Summary!$G$10)/Summary!$G$6</f>
        <v>1.6694444444444445</v>
      </c>
      <c r="J628" s="5">
        <f t="shared" si="41"/>
        <v>-4.8000000000000001E-2</v>
      </c>
      <c r="K628" s="5">
        <f t="shared" si="41"/>
        <v>-0.2</v>
      </c>
      <c r="L628" s="4">
        <v>1</v>
      </c>
      <c r="M628" s="4">
        <v>2</v>
      </c>
      <c r="N628" s="7">
        <f t="shared" si="38"/>
        <v>-0.15200000000000002</v>
      </c>
      <c r="O628" s="4">
        <f t="shared" si="39"/>
        <v>1</v>
      </c>
      <c r="P628" s="64">
        <f t="shared" si="40"/>
        <v>-0.14975555555555559</v>
      </c>
    </row>
    <row r="629" spans="1:16" x14ac:dyDescent="0.2">
      <c r="A629" s="6">
        <f>'Rates Data'!A629</f>
        <v>42607</v>
      </c>
      <c r="B629" s="5">
        <f>'Rates Data'!B629</f>
        <v>-0.37</v>
      </c>
      <c r="C629" s="5">
        <f>'Rates Data'!C629</f>
        <v>-0.29799999999999999</v>
      </c>
      <c r="D629" s="5">
        <f>'Rates Data'!D629</f>
        <v>-0.192</v>
      </c>
      <c r="E629" s="5">
        <f>'Rates Data'!E629</f>
        <v>-4.9000000000000002E-2</v>
      </c>
      <c r="F629" s="5">
        <f>'Rates Data'!F629</f>
        <v>-0.193</v>
      </c>
      <c r="G629" s="5">
        <f>'Rates Data'!G629</f>
        <v>-0.187</v>
      </c>
      <c r="H629" s="5">
        <f>'Rates Data'!H629</f>
        <v>-0.11799999999999999</v>
      </c>
      <c r="I629" s="5">
        <f>DAYS360(A629,Summary!$G$10)/Summary!$G$6</f>
        <v>1.6666666666666667</v>
      </c>
      <c r="J629" s="5">
        <f t="shared" si="41"/>
        <v>-4.9000000000000002E-2</v>
      </c>
      <c r="K629" s="5">
        <f t="shared" si="41"/>
        <v>-0.193</v>
      </c>
      <c r="L629" s="4">
        <v>1</v>
      </c>
      <c r="M629" s="4">
        <v>2</v>
      </c>
      <c r="N629" s="7">
        <f t="shared" si="38"/>
        <v>-0.14400000000000002</v>
      </c>
      <c r="O629" s="4">
        <f t="shared" si="39"/>
        <v>1</v>
      </c>
      <c r="P629" s="64">
        <f t="shared" si="40"/>
        <v>-0.14500000000000002</v>
      </c>
    </row>
    <row r="630" spans="1:16" x14ac:dyDescent="0.2">
      <c r="A630" s="6">
        <f>'Rates Data'!A630</f>
        <v>42608</v>
      </c>
      <c r="B630" s="5">
        <f>'Rates Data'!B630</f>
        <v>-0.371</v>
      </c>
      <c r="C630" s="5">
        <f>'Rates Data'!C630</f>
        <v>-0.29799999999999999</v>
      </c>
      <c r="D630" s="5">
        <f>'Rates Data'!D630</f>
        <v>-0.191</v>
      </c>
      <c r="E630" s="5">
        <f>'Rates Data'!E630</f>
        <v>-0.05</v>
      </c>
      <c r="F630" s="5">
        <f>'Rates Data'!F630</f>
        <v>-0.193</v>
      </c>
      <c r="G630" s="5">
        <f>'Rates Data'!G630</f>
        <v>-0.16400000000000001</v>
      </c>
      <c r="H630" s="5">
        <f>'Rates Data'!H630</f>
        <v>-0.11310000000000001</v>
      </c>
      <c r="I630" s="5">
        <f>DAYS360(A630,Summary!$G$10)/Summary!$G$6</f>
        <v>1.663888888888889</v>
      </c>
      <c r="J630" s="5">
        <f t="shared" si="41"/>
        <v>-0.05</v>
      </c>
      <c r="K630" s="5">
        <f t="shared" si="41"/>
        <v>-0.193</v>
      </c>
      <c r="L630" s="4">
        <v>1</v>
      </c>
      <c r="M630" s="4">
        <v>2</v>
      </c>
      <c r="N630" s="7">
        <f t="shared" si="38"/>
        <v>-0.14300000000000002</v>
      </c>
      <c r="O630" s="4">
        <f t="shared" si="39"/>
        <v>1</v>
      </c>
      <c r="P630" s="64">
        <f t="shared" si="40"/>
        <v>-0.14493611111111115</v>
      </c>
    </row>
    <row r="631" spans="1:16" x14ac:dyDescent="0.2">
      <c r="A631" s="6">
        <f>'Rates Data'!A631</f>
        <v>42611</v>
      </c>
      <c r="B631" s="5">
        <f>'Rates Data'!B631</f>
        <v>-0.371</v>
      </c>
      <c r="C631" s="5">
        <f>'Rates Data'!C631</f>
        <v>-0.29699999999999999</v>
      </c>
      <c r="D631" s="5">
        <f>'Rates Data'!D631</f>
        <v>-0.193</v>
      </c>
      <c r="E631" s="5">
        <f>'Rates Data'!E631</f>
        <v>-0.05</v>
      </c>
      <c r="F631" s="5">
        <f>'Rates Data'!F631</f>
        <v>-0.20399999999999999</v>
      </c>
      <c r="G631" s="5">
        <f>'Rates Data'!G631</f>
        <v>-0.19</v>
      </c>
      <c r="H631" s="5">
        <f>'Rates Data'!H631</f>
        <v>-0.127</v>
      </c>
      <c r="I631" s="5">
        <f>DAYS360(A631,Summary!$G$10)/Summary!$G$6</f>
        <v>1.6555555555555554</v>
      </c>
      <c r="J631" s="5">
        <f t="shared" si="41"/>
        <v>-0.05</v>
      </c>
      <c r="K631" s="5">
        <f t="shared" si="41"/>
        <v>-0.20399999999999999</v>
      </c>
      <c r="L631" s="4">
        <v>1</v>
      </c>
      <c r="M631" s="4">
        <v>2</v>
      </c>
      <c r="N631" s="7">
        <f t="shared" si="38"/>
        <v>-0.15399999999999997</v>
      </c>
      <c r="O631" s="4">
        <f t="shared" si="39"/>
        <v>1</v>
      </c>
      <c r="P631" s="64">
        <f t="shared" si="40"/>
        <v>-0.15095555555555551</v>
      </c>
    </row>
    <row r="632" spans="1:16" x14ac:dyDescent="0.2">
      <c r="A632" s="6">
        <f>'Rates Data'!A632</f>
        <v>42612</v>
      </c>
      <c r="B632" s="5">
        <f>'Rates Data'!B632</f>
        <v>-0.371</v>
      </c>
      <c r="C632" s="5">
        <f>'Rates Data'!C632</f>
        <v>-0.29899999999999999</v>
      </c>
      <c r="D632" s="5">
        <f>'Rates Data'!D632</f>
        <v>-0.192</v>
      </c>
      <c r="E632" s="5">
        <f>'Rates Data'!E632</f>
        <v>-5.0999999999999997E-2</v>
      </c>
      <c r="F632" s="5">
        <f>'Rates Data'!F632</f>
        <v>-0.20699999999999999</v>
      </c>
      <c r="G632" s="5">
        <f>'Rates Data'!G632</f>
        <v>-0.19450000000000001</v>
      </c>
      <c r="H632" s="5">
        <f>'Rates Data'!H632</f>
        <v>-0.1285</v>
      </c>
      <c r="I632" s="5">
        <f>DAYS360(A632,Summary!$G$10)/Summary!$G$6</f>
        <v>1.6527777777777777</v>
      </c>
      <c r="J632" s="5">
        <f t="shared" si="41"/>
        <v>-5.0999999999999997E-2</v>
      </c>
      <c r="K632" s="5">
        <f t="shared" si="41"/>
        <v>-0.20699999999999999</v>
      </c>
      <c r="L632" s="4">
        <v>1</v>
      </c>
      <c r="M632" s="4">
        <v>2</v>
      </c>
      <c r="N632" s="7">
        <f t="shared" si="38"/>
        <v>-0.156</v>
      </c>
      <c r="O632" s="4">
        <f t="shared" si="39"/>
        <v>1</v>
      </c>
      <c r="P632" s="64">
        <f t="shared" si="40"/>
        <v>-0.15283333333333332</v>
      </c>
    </row>
    <row r="633" spans="1:16" x14ac:dyDescent="0.2">
      <c r="A633" s="6">
        <f>'Rates Data'!A633</f>
        <v>42613</v>
      </c>
      <c r="B633" s="5">
        <f>'Rates Data'!B633</f>
        <v>-0.372</v>
      </c>
      <c r="C633" s="5">
        <f>'Rates Data'!C633</f>
        <v>-0.29899999999999999</v>
      </c>
      <c r="D633" s="5">
        <f>'Rates Data'!D633</f>
        <v>-0.192</v>
      </c>
      <c r="E633" s="5">
        <f>'Rates Data'!E633</f>
        <v>-5.1999999999999998E-2</v>
      </c>
      <c r="F633" s="5">
        <f>'Rates Data'!F633</f>
        <v>-0.21</v>
      </c>
      <c r="G633" s="5">
        <f>'Rates Data'!G633</f>
        <v>-0.19500000000000001</v>
      </c>
      <c r="H633" s="5">
        <f>'Rates Data'!H633</f>
        <v>-0.123</v>
      </c>
      <c r="I633" s="5">
        <f>DAYS360(A633,Summary!$G$10)/Summary!$G$6</f>
        <v>1.6527777777777777</v>
      </c>
      <c r="J633" s="5">
        <f t="shared" si="41"/>
        <v>-5.1999999999999998E-2</v>
      </c>
      <c r="K633" s="5">
        <f t="shared" si="41"/>
        <v>-0.21</v>
      </c>
      <c r="L633" s="4">
        <v>1</v>
      </c>
      <c r="M633" s="4">
        <v>2</v>
      </c>
      <c r="N633" s="7">
        <f t="shared" si="38"/>
        <v>-0.158</v>
      </c>
      <c r="O633" s="4">
        <f t="shared" si="39"/>
        <v>1</v>
      </c>
      <c r="P633" s="64">
        <f t="shared" si="40"/>
        <v>-0.15513888888888888</v>
      </c>
    </row>
    <row r="634" spans="1:16" x14ac:dyDescent="0.2">
      <c r="A634" s="6">
        <f>'Rates Data'!A634</f>
        <v>42614</v>
      </c>
      <c r="B634" s="5">
        <f>'Rates Data'!B634</f>
        <v>-0.372</v>
      </c>
      <c r="C634" s="5">
        <f>'Rates Data'!C634</f>
        <v>-0.29899999999999999</v>
      </c>
      <c r="D634" s="5">
        <f>'Rates Data'!D634</f>
        <v>-0.193</v>
      </c>
      <c r="E634" s="5">
        <f>'Rates Data'!E634</f>
        <v>-5.0999999999999997E-2</v>
      </c>
      <c r="F634" s="5">
        <f>'Rates Data'!F634</f>
        <v>-0.216</v>
      </c>
      <c r="G634" s="5">
        <f>'Rates Data'!G634</f>
        <v>-0.2019</v>
      </c>
      <c r="H634" s="5">
        <f>'Rates Data'!H634</f>
        <v>-0.125</v>
      </c>
      <c r="I634" s="5">
        <f>DAYS360(A634,Summary!$G$10)/Summary!$G$6</f>
        <v>1.65</v>
      </c>
      <c r="J634" s="5">
        <f t="shared" si="41"/>
        <v>-5.0999999999999997E-2</v>
      </c>
      <c r="K634" s="5">
        <f t="shared" si="41"/>
        <v>-0.216</v>
      </c>
      <c r="L634" s="4">
        <v>1</v>
      </c>
      <c r="M634" s="4">
        <v>2</v>
      </c>
      <c r="N634" s="7">
        <f t="shared" si="38"/>
        <v>-0.16500000000000001</v>
      </c>
      <c r="O634" s="4">
        <f t="shared" si="39"/>
        <v>1</v>
      </c>
      <c r="P634" s="64">
        <f t="shared" si="40"/>
        <v>-0.15824999999999997</v>
      </c>
    </row>
    <row r="635" spans="1:16" x14ac:dyDescent="0.2">
      <c r="A635" s="6">
        <f>'Rates Data'!A635</f>
        <v>42615</v>
      </c>
      <c r="B635" s="5">
        <f>'Rates Data'!B635</f>
        <v>-0.373</v>
      </c>
      <c r="C635" s="5">
        <f>'Rates Data'!C635</f>
        <v>-0.30099999999999999</v>
      </c>
      <c r="D635" s="5">
        <f>'Rates Data'!D635</f>
        <v>-0.193</v>
      </c>
      <c r="E635" s="5">
        <f>'Rates Data'!E635</f>
        <v>-5.1999999999999998E-2</v>
      </c>
      <c r="F635" s="5">
        <f>'Rates Data'!F635</f>
        <v>-0.223</v>
      </c>
      <c r="G635" s="5">
        <f>'Rates Data'!G635</f>
        <v>-0.19900000000000001</v>
      </c>
      <c r="H635" s="5">
        <f>'Rates Data'!H635</f>
        <v>-0.11749999999999999</v>
      </c>
      <c r="I635" s="5">
        <f>DAYS360(A635,Summary!$G$10)/Summary!$G$6</f>
        <v>1.6472222222222221</v>
      </c>
      <c r="J635" s="5">
        <f t="shared" si="41"/>
        <v>-5.1999999999999998E-2</v>
      </c>
      <c r="K635" s="5">
        <f t="shared" si="41"/>
        <v>-0.223</v>
      </c>
      <c r="L635" s="4">
        <v>1</v>
      </c>
      <c r="M635" s="4">
        <v>2</v>
      </c>
      <c r="N635" s="7">
        <f t="shared" si="38"/>
        <v>-0.17100000000000001</v>
      </c>
      <c r="O635" s="4">
        <f t="shared" si="39"/>
        <v>1</v>
      </c>
      <c r="P635" s="64">
        <f t="shared" si="40"/>
        <v>-0.16267499999999999</v>
      </c>
    </row>
    <row r="636" spans="1:16" x14ac:dyDescent="0.2">
      <c r="A636" s="6">
        <f>'Rates Data'!A636</f>
        <v>42618</v>
      </c>
      <c r="B636" s="5">
        <f>'Rates Data'!B636</f>
        <v>-0.373</v>
      </c>
      <c r="C636" s="5">
        <f>'Rates Data'!C636</f>
        <v>-0.30099999999999999</v>
      </c>
      <c r="D636" s="5">
        <f>'Rates Data'!D636</f>
        <v>-0.19500000000000001</v>
      </c>
      <c r="E636" s="5">
        <f>'Rates Data'!E636</f>
        <v>-5.1999999999999998E-2</v>
      </c>
      <c r="F636" s="5">
        <f>'Rates Data'!F636</f>
        <v>-0.22</v>
      </c>
      <c r="G636" s="5">
        <f>'Rates Data'!G636</f>
        <v>-0.20780000000000001</v>
      </c>
      <c r="H636" s="5">
        <f>'Rates Data'!H636</f>
        <v>-0.13</v>
      </c>
      <c r="I636" s="5">
        <f>DAYS360(A636,Summary!$G$10)/Summary!$G$6</f>
        <v>1.6388888888888888</v>
      </c>
      <c r="J636" s="5">
        <f t="shared" si="41"/>
        <v>-5.1999999999999998E-2</v>
      </c>
      <c r="K636" s="5">
        <f t="shared" si="41"/>
        <v>-0.22</v>
      </c>
      <c r="L636" s="4">
        <v>1</v>
      </c>
      <c r="M636" s="4">
        <v>2</v>
      </c>
      <c r="N636" s="7">
        <f t="shared" si="38"/>
        <v>-0.16800000000000001</v>
      </c>
      <c r="O636" s="4">
        <f t="shared" si="39"/>
        <v>1</v>
      </c>
      <c r="P636" s="64">
        <f t="shared" si="40"/>
        <v>-0.15933333333333333</v>
      </c>
    </row>
    <row r="637" spans="1:16" x14ac:dyDescent="0.2">
      <c r="A637" s="6">
        <f>'Rates Data'!A637</f>
        <v>42619</v>
      </c>
      <c r="B637" s="5">
        <f>'Rates Data'!B637</f>
        <v>-0.372</v>
      </c>
      <c r="C637" s="5">
        <f>'Rates Data'!C637</f>
        <v>-0.30299999999999999</v>
      </c>
      <c r="D637" s="5">
        <f>'Rates Data'!D637</f>
        <v>-0.19700000000000001</v>
      </c>
      <c r="E637" s="5">
        <f>'Rates Data'!E637</f>
        <v>-5.3999999999999999E-2</v>
      </c>
      <c r="F637" s="5">
        <f>'Rates Data'!F637</f>
        <v>-0.24399999999999999</v>
      </c>
      <c r="G637" s="5">
        <f>'Rates Data'!G637</f>
        <v>-0.23300000000000001</v>
      </c>
      <c r="H637" s="5">
        <f>'Rates Data'!H637</f>
        <v>-0.17</v>
      </c>
      <c r="I637" s="5">
        <f>DAYS360(A637,Summary!$G$10)/Summary!$G$6</f>
        <v>1.6361111111111111</v>
      </c>
      <c r="J637" s="5">
        <f t="shared" si="41"/>
        <v>-5.3999999999999999E-2</v>
      </c>
      <c r="K637" s="5">
        <f t="shared" si="41"/>
        <v>-0.24399999999999999</v>
      </c>
      <c r="L637" s="4">
        <v>1</v>
      </c>
      <c r="M637" s="4">
        <v>2</v>
      </c>
      <c r="N637" s="7">
        <f t="shared" si="38"/>
        <v>-0.19</v>
      </c>
      <c r="O637" s="4">
        <f t="shared" si="39"/>
        <v>1</v>
      </c>
      <c r="P637" s="64">
        <f t="shared" si="40"/>
        <v>-0.17486111111111111</v>
      </c>
    </row>
    <row r="638" spans="1:16" x14ac:dyDescent="0.2">
      <c r="A638" s="6">
        <f>'Rates Data'!A638</f>
        <v>42620</v>
      </c>
      <c r="B638" s="5">
        <f>'Rates Data'!B638</f>
        <v>-0.372</v>
      </c>
      <c r="C638" s="5">
        <f>'Rates Data'!C638</f>
        <v>-0.30299999999999999</v>
      </c>
      <c r="D638" s="5">
        <f>'Rates Data'!D638</f>
        <v>-0.19800000000000001</v>
      </c>
      <c r="E638" s="5">
        <f>'Rates Data'!E638</f>
        <v>-5.8999999999999997E-2</v>
      </c>
      <c r="F638" s="5">
        <f>'Rates Data'!F638</f>
        <v>-0.24</v>
      </c>
      <c r="G638" s="5">
        <f>'Rates Data'!G638</f>
        <v>-0.23569999999999999</v>
      </c>
      <c r="H638" s="5">
        <f>'Rates Data'!H638</f>
        <v>-0.17199999999999999</v>
      </c>
      <c r="I638" s="5">
        <f>DAYS360(A638,Summary!$G$10)/Summary!$G$6</f>
        <v>1.6333333333333333</v>
      </c>
      <c r="J638" s="5">
        <f t="shared" si="41"/>
        <v>-5.8999999999999997E-2</v>
      </c>
      <c r="K638" s="5">
        <f t="shared" si="41"/>
        <v>-0.24</v>
      </c>
      <c r="L638" s="4">
        <v>1</v>
      </c>
      <c r="M638" s="4">
        <v>2</v>
      </c>
      <c r="N638" s="7">
        <f t="shared" si="38"/>
        <v>-0.18099999999999999</v>
      </c>
      <c r="O638" s="4">
        <f t="shared" si="39"/>
        <v>1</v>
      </c>
      <c r="P638" s="64">
        <f t="shared" si="40"/>
        <v>-0.17363333333333331</v>
      </c>
    </row>
    <row r="639" spans="1:16" x14ac:dyDescent="0.2">
      <c r="A639" s="6">
        <f>'Rates Data'!A639</f>
        <v>42621</v>
      </c>
      <c r="B639" s="5">
        <f>'Rates Data'!B639</f>
        <v>-0.373</v>
      </c>
      <c r="C639" s="5">
        <f>'Rates Data'!C639</f>
        <v>-0.30399999999999999</v>
      </c>
      <c r="D639" s="5">
        <f>'Rates Data'!D639</f>
        <v>-0.20100000000000001</v>
      </c>
      <c r="E639" s="5">
        <f>'Rates Data'!E639</f>
        <v>-0.06</v>
      </c>
      <c r="F639" s="5">
        <f>'Rates Data'!F639</f>
        <v>-0.222</v>
      </c>
      <c r="G639" s="5">
        <f>'Rates Data'!G639</f>
        <v>-0.21279999999999999</v>
      </c>
      <c r="H639" s="5">
        <f>'Rates Data'!H639</f>
        <v>-0.13600000000000001</v>
      </c>
      <c r="I639" s="5">
        <f>DAYS360(A639,Summary!$G$10)/Summary!$G$6</f>
        <v>1.6305555555555555</v>
      </c>
      <c r="J639" s="5">
        <f t="shared" si="41"/>
        <v>-0.06</v>
      </c>
      <c r="K639" s="5">
        <f t="shared" si="41"/>
        <v>-0.222</v>
      </c>
      <c r="L639" s="4">
        <v>1</v>
      </c>
      <c r="M639" s="4">
        <v>2</v>
      </c>
      <c r="N639" s="7">
        <f t="shared" si="38"/>
        <v>-0.16200000000000001</v>
      </c>
      <c r="O639" s="4">
        <f t="shared" si="39"/>
        <v>1</v>
      </c>
      <c r="P639" s="64">
        <f t="shared" si="40"/>
        <v>-0.16215000000000002</v>
      </c>
    </row>
    <row r="640" spans="1:16" x14ac:dyDescent="0.2">
      <c r="A640" s="6">
        <f>'Rates Data'!A640</f>
        <v>42622</v>
      </c>
      <c r="B640" s="5">
        <f>'Rates Data'!B640</f>
        <v>-0.36899999999999999</v>
      </c>
      <c r="C640" s="5">
        <f>'Rates Data'!C640</f>
        <v>-0.30099999999999999</v>
      </c>
      <c r="D640" s="5">
        <f>'Rates Data'!D640</f>
        <v>-0.19800000000000001</v>
      </c>
      <c r="E640" s="5">
        <f>'Rates Data'!E640</f>
        <v>-5.7000000000000002E-2</v>
      </c>
      <c r="F640" s="5">
        <f>'Rates Data'!F640</f>
        <v>-0.21</v>
      </c>
      <c r="G640" s="5">
        <f>'Rates Data'!G640</f>
        <v>-0.20349999999999999</v>
      </c>
      <c r="H640" s="5">
        <f>'Rates Data'!H640</f>
        <v>-0.1113</v>
      </c>
      <c r="I640" s="5">
        <f>DAYS360(A640,Summary!$G$10)/Summary!$G$6</f>
        <v>1.6277777777777778</v>
      </c>
      <c r="J640" s="5">
        <f t="shared" si="41"/>
        <v>-5.7000000000000002E-2</v>
      </c>
      <c r="K640" s="5">
        <f t="shared" si="41"/>
        <v>-0.21</v>
      </c>
      <c r="L640" s="4">
        <v>1</v>
      </c>
      <c r="M640" s="4">
        <v>2</v>
      </c>
      <c r="N640" s="7">
        <f t="shared" si="38"/>
        <v>-0.153</v>
      </c>
      <c r="O640" s="4">
        <f t="shared" si="39"/>
        <v>1</v>
      </c>
      <c r="P640" s="64">
        <f t="shared" si="40"/>
        <v>-0.15304999999999999</v>
      </c>
    </row>
    <row r="641" spans="1:16" x14ac:dyDescent="0.2">
      <c r="A641" s="6">
        <f>'Rates Data'!A641</f>
        <v>42625</v>
      </c>
      <c r="B641" s="5">
        <f>'Rates Data'!B641</f>
        <v>-0.371</v>
      </c>
      <c r="C641" s="5">
        <f>'Rates Data'!C641</f>
        <v>-0.30299999999999999</v>
      </c>
      <c r="D641" s="5">
        <f>'Rates Data'!D641</f>
        <v>-0.19800000000000001</v>
      </c>
      <c r="E641" s="5">
        <f>'Rates Data'!E641</f>
        <v>-5.7000000000000002E-2</v>
      </c>
      <c r="F641" s="5">
        <f>'Rates Data'!F641</f>
        <v>-0.215</v>
      </c>
      <c r="G641" s="5">
        <f>'Rates Data'!G641</f>
        <v>-0.1973</v>
      </c>
      <c r="H641" s="5">
        <f>'Rates Data'!H641</f>
        <v>-0.10100000000000001</v>
      </c>
      <c r="I641" s="5">
        <f>DAYS360(A641,Summary!$G$10)/Summary!$G$6</f>
        <v>1.6194444444444445</v>
      </c>
      <c r="J641" s="5">
        <f t="shared" si="41"/>
        <v>-5.7000000000000002E-2</v>
      </c>
      <c r="K641" s="5">
        <f t="shared" si="41"/>
        <v>-0.215</v>
      </c>
      <c r="L641" s="4">
        <v>1</v>
      </c>
      <c r="M641" s="4">
        <v>2</v>
      </c>
      <c r="N641" s="7">
        <f t="shared" si="38"/>
        <v>-0.158</v>
      </c>
      <c r="O641" s="4">
        <f t="shared" si="39"/>
        <v>1</v>
      </c>
      <c r="P641" s="64">
        <f t="shared" si="40"/>
        <v>-0.15487222222222222</v>
      </c>
    </row>
    <row r="642" spans="1:16" x14ac:dyDescent="0.2">
      <c r="A642" s="6">
        <f>'Rates Data'!A642</f>
        <v>42626</v>
      </c>
      <c r="B642" s="5">
        <f>'Rates Data'!B642</f>
        <v>-0.372</v>
      </c>
      <c r="C642" s="5">
        <f>'Rates Data'!C642</f>
        <v>-0.30199999999999999</v>
      </c>
      <c r="D642" s="5">
        <f>'Rates Data'!D642</f>
        <v>-0.19900000000000001</v>
      </c>
      <c r="E642" s="5">
        <f>'Rates Data'!E642</f>
        <v>-5.5E-2</v>
      </c>
      <c r="F642" s="5">
        <f>'Rates Data'!F642</f>
        <v>-0.21299999999999999</v>
      </c>
      <c r="G642" s="5">
        <f>'Rates Data'!G642</f>
        <v>-0.192</v>
      </c>
      <c r="H642" s="5">
        <f>'Rates Data'!H642</f>
        <v>-8.5000000000000006E-2</v>
      </c>
      <c r="I642" s="5">
        <f>DAYS360(A642,Summary!$G$10)/Summary!$G$6</f>
        <v>1.6166666666666667</v>
      </c>
      <c r="J642" s="5">
        <f t="shared" si="41"/>
        <v>-5.5E-2</v>
      </c>
      <c r="K642" s="5">
        <f t="shared" si="41"/>
        <v>-0.21299999999999999</v>
      </c>
      <c r="L642" s="4">
        <v>1</v>
      </c>
      <c r="M642" s="4">
        <v>2</v>
      </c>
      <c r="N642" s="7">
        <f t="shared" si="38"/>
        <v>-0.158</v>
      </c>
      <c r="O642" s="4">
        <f t="shared" si="39"/>
        <v>1</v>
      </c>
      <c r="P642" s="64">
        <f t="shared" si="40"/>
        <v>-0.15243333333333334</v>
      </c>
    </row>
    <row r="643" spans="1:16" x14ac:dyDescent="0.2">
      <c r="A643" s="6">
        <f>'Rates Data'!A643</f>
        <v>42627</v>
      </c>
      <c r="B643" s="5">
        <f>'Rates Data'!B643</f>
        <v>-0.372</v>
      </c>
      <c r="C643" s="5">
        <f>'Rates Data'!C643</f>
        <v>-0.30299999999999999</v>
      </c>
      <c r="D643" s="5">
        <f>'Rates Data'!D643</f>
        <v>-0.19900000000000001</v>
      </c>
      <c r="E643" s="5">
        <f>'Rates Data'!E643</f>
        <v>-5.3999999999999999E-2</v>
      </c>
      <c r="F643" s="5">
        <f>'Rates Data'!F643</f>
        <v>-0.23</v>
      </c>
      <c r="G643" s="5">
        <f>'Rates Data'!G643</f>
        <v>-0.20749999999999999</v>
      </c>
      <c r="H643" s="5">
        <f>'Rates Data'!H643</f>
        <v>-0.113</v>
      </c>
      <c r="I643" s="5">
        <f>DAYS360(A643,Summary!$G$10)/Summary!$G$6</f>
        <v>1.6138888888888889</v>
      </c>
      <c r="J643" s="5">
        <f t="shared" si="41"/>
        <v>-5.3999999999999999E-2</v>
      </c>
      <c r="K643" s="5">
        <f t="shared" si="41"/>
        <v>-0.23</v>
      </c>
      <c r="L643" s="4">
        <v>1</v>
      </c>
      <c r="M643" s="4">
        <v>2</v>
      </c>
      <c r="N643" s="7">
        <f t="shared" ref="N643:N706" si="42">K643-J643</f>
        <v>-0.17600000000000002</v>
      </c>
      <c r="O643" s="4">
        <f t="shared" ref="O643:O706" si="43">M643-L643</f>
        <v>1</v>
      </c>
      <c r="P643" s="64">
        <f t="shared" ref="P643:P706" si="44">J643+N643/O643*(I643-L643)</f>
        <v>-0.16204444444444446</v>
      </c>
    </row>
    <row r="644" spans="1:16" x14ac:dyDescent="0.2">
      <c r="A644" s="6">
        <f>'Rates Data'!A644</f>
        <v>42628</v>
      </c>
      <c r="B644" s="5">
        <f>'Rates Data'!B644</f>
        <v>-0.371</v>
      </c>
      <c r="C644" s="5">
        <f>'Rates Data'!C644</f>
        <v>-0.30099999999999999</v>
      </c>
      <c r="D644" s="5">
        <f>'Rates Data'!D644</f>
        <v>-0.19900000000000001</v>
      </c>
      <c r="E644" s="5">
        <f>'Rates Data'!E644</f>
        <v>-5.2999999999999999E-2</v>
      </c>
      <c r="F644" s="5">
        <f>'Rates Data'!F644</f>
        <v>-0.221</v>
      </c>
      <c r="G644" s="5">
        <f>'Rates Data'!G644</f>
        <v>-0.20230000000000001</v>
      </c>
      <c r="H644" s="5">
        <f>'Rates Data'!H644</f>
        <v>-0.1</v>
      </c>
      <c r="I644" s="5">
        <f>DAYS360(A644,Summary!$G$10)/Summary!$G$6</f>
        <v>1.6111111111111112</v>
      </c>
      <c r="J644" s="5">
        <f t="shared" si="41"/>
        <v>-5.2999999999999999E-2</v>
      </c>
      <c r="K644" s="5">
        <f t="shared" si="41"/>
        <v>-0.221</v>
      </c>
      <c r="L644" s="4">
        <v>1</v>
      </c>
      <c r="M644" s="4">
        <v>2</v>
      </c>
      <c r="N644" s="7">
        <f t="shared" si="42"/>
        <v>-0.16800000000000001</v>
      </c>
      <c r="O644" s="4">
        <f t="shared" si="43"/>
        <v>1</v>
      </c>
      <c r="P644" s="64">
        <f t="shared" si="44"/>
        <v>-0.15566666666666668</v>
      </c>
    </row>
    <row r="645" spans="1:16" x14ac:dyDescent="0.2">
      <c r="A645" s="6">
        <f>'Rates Data'!A645</f>
        <v>42629</v>
      </c>
      <c r="B645" s="5">
        <f>'Rates Data'!B645</f>
        <v>-0.371</v>
      </c>
      <c r="C645" s="5">
        <f>'Rates Data'!C645</f>
        <v>-0.30099999999999999</v>
      </c>
      <c r="D645" s="5">
        <f>'Rates Data'!D645</f>
        <v>-0.20100000000000001</v>
      </c>
      <c r="E645" s="5">
        <f>'Rates Data'!E645</f>
        <v>-5.3999999999999999E-2</v>
      </c>
      <c r="F645" s="5">
        <f>'Rates Data'!F645</f>
        <v>-0.22900000000000001</v>
      </c>
      <c r="G645" s="5">
        <f>'Rates Data'!G645</f>
        <v>-0.21479999999999999</v>
      </c>
      <c r="H645" s="5">
        <f>'Rates Data'!H645</f>
        <v>-0.11600000000000001</v>
      </c>
      <c r="I645" s="5">
        <f>DAYS360(A645,Summary!$G$10)/Summary!$G$6</f>
        <v>1.6083333333333334</v>
      </c>
      <c r="J645" s="5">
        <f t="shared" si="41"/>
        <v>-5.3999999999999999E-2</v>
      </c>
      <c r="K645" s="5">
        <f t="shared" si="41"/>
        <v>-0.22900000000000001</v>
      </c>
      <c r="L645" s="4">
        <v>1</v>
      </c>
      <c r="M645" s="4">
        <v>2</v>
      </c>
      <c r="N645" s="7">
        <f t="shared" si="42"/>
        <v>-0.17500000000000002</v>
      </c>
      <c r="O645" s="4">
        <f t="shared" si="43"/>
        <v>1</v>
      </c>
      <c r="P645" s="64">
        <f t="shared" si="44"/>
        <v>-0.16045833333333334</v>
      </c>
    </row>
    <row r="646" spans="1:16" x14ac:dyDescent="0.2">
      <c r="A646" s="6">
        <f>'Rates Data'!A646</f>
        <v>42632</v>
      </c>
      <c r="B646" s="5">
        <f>'Rates Data'!B646</f>
        <v>-0.371</v>
      </c>
      <c r="C646" s="5">
        <f>'Rates Data'!C646</f>
        <v>-0.30099999999999999</v>
      </c>
      <c r="D646" s="5">
        <f>'Rates Data'!D646</f>
        <v>-0.20200000000000001</v>
      </c>
      <c r="E646" s="5">
        <f>'Rates Data'!E646</f>
        <v>-5.6000000000000001E-2</v>
      </c>
      <c r="F646" s="5">
        <f>'Rates Data'!F646</f>
        <v>-0.22500000000000001</v>
      </c>
      <c r="G646" s="5">
        <f>'Rates Data'!G646</f>
        <v>-0.20580000000000001</v>
      </c>
      <c r="H646" s="5">
        <f>'Rates Data'!H646</f>
        <v>-0.10349999999999999</v>
      </c>
      <c r="I646" s="5">
        <f>DAYS360(A646,Summary!$G$10)/Summary!$G$6</f>
        <v>1.6</v>
      </c>
      <c r="J646" s="5">
        <f t="shared" si="41"/>
        <v>-5.6000000000000001E-2</v>
      </c>
      <c r="K646" s="5">
        <f t="shared" si="41"/>
        <v>-0.22500000000000001</v>
      </c>
      <c r="L646" s="4">
        <v>1</v>
      </c>
      <c r="M646" s="4">
        <v>2</v>
      </c>
      <c r="N646" s="7">
        <f t="shared" si="42"/>
        <v>-0.16900000000000001</v>
      </c>
      <c r="O646" s="4">
        <f t="shared" si="43"/>
        <v>1</v>
      </c>
      <c r="P646" s="64">
        <f t="shared" si="44"/>
        <v>-0.15740000000000001</v>
      </c>
    </row>
    <row r="647" spans="1:16" x14ac:dyDescent="0.2">
      <c r="A647" s="6">
        <f>'Rates Data'!A647</f>
        <v>42633</v>
      </c>
      <c r="B647" s="5">
        <f>'Rates Data'!B647</f>
        <v>-0.371</v>
      </c>
      <c r="C647" s="5">
        <f>'Rates Data'!C647</f>
        <v>-0.30099999999999999</v>
      </c>
      <c r="D647" s="5">
        <f>'Rates Data'!D647</f>
        <v>-0.2</v>
      </c>
      <c r="E647" s="5">
        <f>'Rates Data'!E647</f>
        <v>-5.7000000000000002E-2</v>
      </c>
      <c r="F647" s="5">
        <f>'Rates Data'!F647</f>
        <v>-0.22900000000000001</v>
      </c>
      <c r="G647" s="5">
        <f>'Rates Data'!G647</f>
        <v>-0.2167</v>
      </c>
      <c r="H647" s="5">
        <f>'Rates Data'!H647</f>
        <v>-0.12039999999999999</v>
      </c>
      <c r="I647" s="5">
        <f>DAYS360(A647,Summary!$G$10)/Summary!$G$6</f>
        <v>1.5972222222222223</v>
      </c>
      <c r="J647" s="5">
        <f t="shared" si="41"/>
        <v>-5.7000000000000002E-2</v>
      </c>
      <c r="K647" s="5">
        <f t="shared" si="41"/>
        <v>-0.22900000000000001</v>
      </c>
      <c r="L647" s="4">
        <v>1</v>
      </c>
      <c r="M647" s="4">
        <v>2</v>
      </c>
      <c r="N647" s="7">
        <f t="shared" si="42"/>
        <v>-0.17200000000000001</v>
      </c>
      <c r="O647" s="4">
        <f t="shared" si="43"/>
        <v>1</v>
      </c>
      <c r="P647" s="64">
        <f t="shared" si="44"/>
        <v>-0.15972222222222224</v>
      </c>
    </row>
    <row r="648" spans="1:16" x14ac:dyDescent="0.2">
      <c r="A648" s="6">
        <f>'Rates Data'!A648</f>
        <v>42634</v>
      </c>
      <c r="B648" s="5">
        <f>'Rates Data'!B648</f>
        <v>-0.371</v>
      </c>
      <c r="C648" s="5">
        <f>'Rates Data'!C648</f>
        <v>-0.30099999999999999</v>
      </c>
      <c r="D648" s="5">
        <f>'Rates Data'!D648</f>
        <v>-0.20100000000000001</v>
      </c>
      <c r="E648" s="5">
        <f>'Rates Data'!E648</f>
        <v>-5.8000000000000003E-2</v>
      </c>
      <c r="F648" s="5">
        <f>'Rates Data'!F648</f>
        <v>-0.22500000000000001</v>
      </c>
      <c r="G648" s="5">
        <f>'Rates Data'!G648</f>
        <v>-0.20899999999999999</v>
      </c>
      <c r="H648" s="5">
        <f>'Rates Data'!H648</f>
        <v>-0.11</v>
      </c>
      <c r="I648" s="5">
        <f>DAYS360(A648,Summary!$G$10)/Summary!$G$6</f>
        <v>1.5944444444444446</v>
      </c>
      <c r="J648" s="5">
        <f t="shared" si="41"/>
        <v>-5.8000000000000003E-2</v>
      </c>
      <c r="K648" s="5">
        <f t="shared" si="41"/>
        <v>-0.22500000000000001</v>
      </c>
      <c r="L648" s="4">
        <v>1</v>
      </c>
      <c r="M648" s="4">
        <v>2</v>
      </c>
      <c r="N648" s="7">
        <f t="shared" si="42"/>
        <v>-0.16700000000000001</v>
      </c>
      <c r="O648" s="4">
        <f t="shared" si="43"/>
        <v>1</v>
      </c>
      <c r="P648" s="64">
        <f t="shared" si="44"/>
        <v>-0.15727222222222226</v>
      </c>
    </row>
    <row r="649" spans="1:16" x14ac:dyDescent="0.2">
      <c r="A649" s="6">
        <f>'Rates Data'!A649</f>
        <v>42635</v>
      </c>
      <c r="B649" s="5">
        <f>'Rates Data'!B649</f>
        <v>-0.371</v>
      </c>
      <c r="C649" s="5">
        <f>'Rates Data'!C649</f>
        <v>-0.30099999999999999</v>
      </c>
      <c r="D649" s="5">
        <f>'Rates Data'!D649</f>
        <v>-0.20100000000000001</v>
      </c>
      <c r="E649" s="5">
        <f>'Rates Data'!E649</f>
        <v>-5.8999999999999997E-2</v>
      </c>
      <c r="F649" s="5">
        <f>'Rates Data'!F649</f>
        <v>-0.23200000000000001</v>
      </c>
      <c r="G649" s="5">
        <f>'Rates Data'!G649</f>
        <v>-0.22900000000000001</v>
      </c>
      <c r="H649" s="5">
        <f>'Rates Data'!H649</f>
        <v>-0.14910000000000001</v>
      </c>
      <c r="I649" s="5">
        <f>DAYS360(A649,Summary!$G$10)/Summary!$G$6</f>
        <v>1.5916666666666666</v>
      </c>
      <c r="J649" s="5">
        <f t="shared" si="41"/>
        <v>-5.8999999999999997E-2</v>
      </c>
      <c r="K649" s="5">
        <f t="shared" si="41"/>
        <v>-0.23200000000000001</v>
      </c>
      <c r="L649" s="4">
        <v>1</v>
      </c>
      <c r="M649" s="4">
        <v>2</v>
      </c>
      <c r="N649" s="7">
        <f t="shared" si="42"/>
        <v>-0.17300000000000001</v>
      </c>
      <c r="O649" s="4">
        <f t="shared" si="43"/>
        <v>1</v>
      </c>
      <c r="P649" s="64">
        <f t="shared" si="44"/>
        <v>-0.16135833333333333</v>
      </c>
    </row>
    <row r="650" spans="1:16" x14ac:dyDescent="0.2">
      <c r="A650" s="6">
        <f>'Rates Data'!A650</f>
        <v>42636</v>
      </c>
      <c r="B650" s="5">
        <f>'Rates Data'!B650</f>
        <v>-0.37</v>
      </c>
      <c r="C650" s="5">
        <f>'Rates Data'!C650</f>
        <v>-0.30199999999999999</v>
      </c>
      <c r="D650" s="5">
        <f>'Rates Data'!D650</f>
        <v>-0.2</v>
      </c>
      <c r="E650" s="5">
        <f>'Rates Data'!E650</f>
        <v>-5.8999999999999997E-2</v>
      </c>
      <c r="F650" s="5">
        <f>'Rates Data'!F650</f>
        <v>-0.23300000000000001</v>
      </c>
      <c r="G650" s="5">
        <f>'Rates Data'!G650</f>
        <v>-0.22500000000000001</v>
      </c>
      <c r="H650" s="5">
        <f>'Rates Data'!H650</f>
        <v>-0.14899999999999999</v>
      </c>
      <c r="I650" s="5">
        <f>DAYS360(A650,Summary!$G$10)/Summary!$G$6</f>
        <v>1.5888888888888888</v>
      </c>
      <c r="J650" s="5">
        <f t="shared" si="41"/>
        <v>-5.8999999999999997E-2</v>
      </c>
      <c r="K650" s="5">
        <f t="shared" si="41"/>
        <v>-0.23300000000000001</v>
      </c>
      <c r="L650" s="4">
        <v>1</v>
      </c>
      <c r="M650" s="4">
        <v>2</v>
      </c>
      <c r="N650" s="7">
        <f t="shared" si="42"/>
        <v>-0.17400000000000002</v>
      </c>
      <c r="O650" s="4">
        <f t="shared" si="43"/>
        <v>1</v>
      </c>
      <c r="P650" s="64">
        <f t="shared" si="44"/>
        <v>-0.16146666666666665</v>
      </c>
    </row>
    <row r="651" spans="1:16" x14ac:dyDescent="0.2">
      <c r="A651" s="6">
        <f>'Rates Data'!A651</f>
        <v>42639</v>
      </c>
      <c r="B651" s="5">
        <f>'Rates Data'!B651</f>
        <v>-0.371</v>
      </c>
      <c r="C651" s="5">
        <f>'Rates Data'!C651</f>
        <v>-0.30299999999999999</v>
      </c>
      <c r="D651" s="5">
        <f>'Rates Data'!D651</f>
        <v>-0.19900000000000001</v>
      </c>
      <c r="E651" s="5">
        <f>'Rates Data'!E651</f>
        <v>-0.06</v>
      </c>
      <c r="F651" s="5">
        <f>'Rates Data'!F651</f>
        <v>-0.23699999999999999</v>
      </c>
      <c r="G651" s="5">
        <f>'Rates Data'!G651</f>
        <v>-0.23080000000000001</v>
      </c>
      <c r="H651" s="5">
        <f>'Rates Data'!H651</f>
        <v>-0.16200000000000001</v>
      </c>
      <c r="I651" s="5">
        <f>DAYS360(A651,Summary!$G$10)/Summary!$G$6</f>
        <v>1.5805555555555555</v>
      </c>
      <c r="J651" s="5">
        <f t="shared" si="41"/>
        <v>-0.06</v>
      </c>
      <c r="K651" s="5">
        <f t="shared" si="41"/>
        <v>-0.23699999999999999</v>
      </c>
      <c r="L651" s="4">
        <v>1</v>
      </c>
      <c r="M651" s="4">
        <v>2</v>
      </c>
      <c r="N651" s="7">
        <f t="shared" si="42"/>
        <v>-0.17699999999999999</v>
      </c>
      <c r="O651" s="4">
        <f t="shared" si="43"/>
        <v>1</v>
      </c>
      <c r="P651" s="64">
        <f t="shared" si="44"/>
        <v>-0.16275833333333331</v>
      </c>
    </row>
    <row r="652" spans="1:16" x14ac:dyDescent="0.2">
      <c r="A652" s="6">
        <f>'Rates Data'!A652</f>
        <v>42640</v>
      </c>
      <c r="B652" s="5">
        <f>'Rates Data'!B652</f>
        <v>-0.371</v>
      </c>
      <c r="C652" s="5">
        <f>'Rates Data'!C652</f>
        <v>-0.30099999999999999</v>
      </c>
      <c r="D652" s="5">
        <f>'Rates Data'!D652</f>
        <v>-0.20100000000000001</v>
      </c>
      <c r="E652" s="5">
        <f>'Rates Data'!E652</f>
        <v>-0.06</v>
      </c>
      <c r="F652" s="5">
        <f>'Rates Data'!F652</f>
        <v>-0.23300000000000001</v>
      </c>
      <c r="G652" s="5">
        <f>'Rates Data'!G652</f>
        <v>-0.23100000000000001</v>
      </c>
      <c r="H652" s="5">
        <f>'Rates Data'!H652</f>
        <v>-0.161</v>
      </c>
      <c r="I652" s="5">
        <f>DAYS360(A652,Summary!$G$10)/Summary!$G$6</f>
        <v>1.5777777777777777</v>
      </c>
      <c r="J652" s="5">
        <f t="shared" si="41"/>
        <v>-0.06</v>
      </c>
      <c r="K652" s="5">
        <f t="shared" si="41"/>
        <v>-0.23300000000000001</v>
      </c>
      <c r="L652" s="4">
        <v>1</v>
      </c>
      <c r="M652" s="4">
        <v>2</v>
      </c>
      <c r="N652" s="7">
        <f t="shared" si="42"/>
        <v>-0.17300000000000001</v>
      </c>
      <c r="O652" s="4">
        <f t="shared" si="43"/>
        <v>1</v>
      </c>
      <c r="P652" s="64">
        <f t="shared" si="44"/>
        <v>-0.15995555555555557</v>
      </c>
    </row>
    <row r="653" spans="1:16" x14ac:dyDescent="0.2">
      <c r="A653" s="6">
        <f>'Rates Data'!A653</f>
        <v>42641</v>
      </c>
      <c r="B653" s="5">
        <f>'Rates Data'!B653</f>
        <v>-0.371</v>
      </c>
      <c r="C653" s="5">
        <f>'Rates Data'!C653</f>
        <v>-0.30199999999999999</v>
      </c>
      <c r="D653" s="5">
        <f>'Rates Data'!D653</f>
        <v>-0.20200000000000001</v>
      </c>
      <c r="E653" s="5">
        <f>'Rates Data'!E653</f>
        <v>-6.0999999999999999E-2</v>
      </c>
      <c r="F653" s="5">
        <f>'Rates Data'!F653</f>
        <v>-0.23400000000000001</v>
      </c>
      <c r="G653" s="5">
        <f>'Rates Data'!G653</f>
        <v>-0.23</v>
      </c>
      <c r="H653" s="5">
        <f>'Rates Data'!H653</f>
        <v>-0.16</v>
      </c>
      <c r="I653" s="5">
        <f>DAYS360(A653,Summary!$G$10)/Summary!$G$6</f>
        <v>1.575</v>
      </c>
      <c r="J653" s="5">
        <f t="shared" si="41"/>
        <v>-6.0999999999999999E-2</v>
      </c>
      <c r="K653" s="5">
        <f t="shared" si="41"/>
        <v>-0.23400000000000001</v>
      </c>
      <c r="L653" s="4">
        <v>1</v>
      </c>
      <c r="M653" s="4">
        <v>2</v>
      </c>
      <c r="N653" s="7">
        <f t="shared" si="42"/>
        <v>-0.17300000000000001</v>
      </c>
      <c r="O653" s="4">
        <f t="shared" si="43"/>
        <v>1</v>
      </c>
      <c r="P653" s="64">
        <f t="shared" si="44"/>
        <v>-0.16047499999999998</v>
      </c>
    </row>
    <row r="654" spans="1:16" x14ac:dyDescent="0.2">
      <c r="A654" s="6">
        <f>'Rates Data'!A654</f>
        <v>42642</v>
      </c>
      <c r="B654" s="5">
        <f>'Rates Data'!B654</f>
        <v>-0.371</v>
      </c>
      <c r="C654" s="5">
        <f>'Rates Data'!C654</f>
        <v>-0.30099999999999999</v>
      </c>
      <c r="D654" s="5">
        <f>'Rates Data'!D654</f>
        <v>-0.20100000000000001</v>
      </c>
      <c r="E654" s="5">
        <f>'Rates Data'!E654</f>
        <v>-6.4000000000000001E-2</v>
      </c>
      <c r="F654" s="5">
        <f>'Rates Data'!F654</f>
        <v>-0.23400000000000001</v>
      </c>
      <c r="G654" s="5">
        <f>'Rates Data'!G654</f>
        <v>-0.22800000000000001</v>
      </c>
      <c r="H654" s="5">
        <f>'Rates Data'!H654</f>
        <v>-0.16500000000000001</v>
      </c>
      <c r="I654" s="5">
        <f>DAYS360(A654,Summary!$G$10)/Summary!$G$6</f>
        <v>1.5722222222222222</v>
      </c>
      <c r="J654" s="5">
        <f t="shared" si="41"/>
        <v>-6.4000000000000001E-2</v>
      </c>
      <c r="K654" s="5">
        <f t="shared" si="41"/>
        <v>-0.23400000000000001</v>
      </c>
      <c r="L654" s="4">
        <v>1</v>
      </c>
      <c r="M654" s="4">
        <v>2</v>
      </c>
      <c r="N654" s="7">
        <f t="shared" si="42"/>
        <v>-0.17</v>
      </c>
      <c r="O654" s="4">
        <f t="shared" si="43"/>
        <v>1</v>
      </c>
      <c r="P654" s="64">
        <f t="shared" si="44"/>
        <v>-0.1612777777777778</v>
      </c>
    </row>
    <row r="655" spans="1:16" x14ac:dyDescent="0.2">
      <c r="A655" s="6">
        <f>'Rates Data'!A655</f>
        <v>42643</v>
      </c>
      <c r="B655" s="5">
        <f>'Rates Data'!B655</f>
        <v>-0.371</v>
      </c>
      <c r="C655" s="5">
        <f>'Rates Data'!C655</f>
        <v>-0.30099999999999999</v>
      </c>
      <c r="D655" s="5">
        <f>'Rates Data'!D655</f>
        <v>-0.20300000000000001</v>
      </c>
      <c r="E655" s="5">
        <f>'Rates Data'!E655</f>
        <v>-6.4000000000000001E-2</v>
      </c>
      <c r="F655" s="5">
        <f>'Rates Data'!F655</f>
        <v>-0.222</v>
      </c>
      <c r="G655" s="5">
        <f>'Rates Data'!G655</f>
        <v>-0.217</v>
      </c>
      <c r="H655" s="5">
        <f>'Rates Data'!H655</f>
        <v>-0.14000000000000001</v>
      </c>
      <c r="I655" s="5">
        <f>DAYS360(A655,Summary!$G$10)/Summary!$G$6</f>
        <v>1.5694444444444444</v>
      </c>
      <c r="J655" s="5">
        <f t="shared" si="41"/>
        <v>-6.4000000000000001E-2</v>
      </c>
      <c r="K655" s="5">
        <f t="shared" si="41"/>
        <v>-0.222</v>
      </c>
      <c r="L655" s="4">
        <v>1</v>
      </c>
      <c r="M655" s="4">
        <v>2</v>
      </c>
      <c r="N655" s="7">
        <f t="shared" si="42"/>
        <v>-0.158</v>
      </c>
      <c r="O655" s="4">
        <f t="shared" si="43"/>
        <v>1</v>
      </c>
      <c r="P655" s="64">
        <f t="shared" si="44"/>
        <v>-0.15397222222222223</v>
      </c>
    </row>
    <row r="656" spans="1:16" x14ac:dyDescent="0.2">
      <c r="A656" s="6">
        <f>'Rates Data'!A656</f>
        <v>42646</v>
      </c>
      <c r="B656" s="5">
        <f>'Rates Data'!B656</f>
        <v>-0.371</v>
      </c>
      <c r="C656" s="5">
        <f>'Rates Data'!C656</f>
        <v>-0.30099999999999999</v>
      </c>
      <c r="D656" s="5">
        <f>'Rates Data'!D656</f>
        <v>-0.20300000000000001</v>
      </c>
      <c r="E656" s="5">
        <f>'Rates Data'!E656</f>
        <v>-6.4000000000000001E-2</v>
      </c>
      <c r="F656" s="5">
        <f>'Rates Data'!F656</f>
        <v>-0.216</v>
      </c>
      <c r="G656" s="5">
        <f>'Rates Data'!G656</f>
        <v>-0.21099999999999999</v>
      </c>
      <c r="H656" s="5">
        <f>'Rates Data'!H656</f>
        <v>-0.13500000000000001</v>
      </c>
      <c r="I656" s="5">
        <f>DAYS360(A656,Summary!$G$10)/Summary!$G$6</f>
        <v>1.5611111111111111</v>
      </c>
      <c r="J656" s="5">
        <f t="shared" si="41"/>
        <v>-6.4000000000000001E-2</v>
      </c>
      <c r="K656" s="5">
        <f t="shared" si="41"/>
        <v>-0.216</v>
      </c>
      <c r="L656" s="4">
        <v>1</v>
      </c>
      <c r="M656" s="4">
        <v>2</v>
      </c>
      <c r="N656" s="7">
        <f t="shared" si="42"/>
        <v>-0.152</v>
      </c>
      <c r="O656" s="4">
        <f t="shared" si="43"/>
        <v>1</v>
      </c>
      <c r="P656" s="64">
        <f t="shared" si="44"/>
        <v>-0.14928888888888889</v>
      </c>
    </row>
    <row r="657" spans="1:16" x14ac:dyDescent="0.2">
      <c r="A657" s="6">
        <f>'Rates Data'!A657</f>
        <v>42647</v>
      </c>
      <c r="B657" s="5">
        <f>'Rates Data'!B657</f>
        <v>-0.372</v>
      </c>
      <c r="C657" s="5">
        <f>'Rates Data'!C657</f>
        <v>-0.30099999999999999</v>
      </c>
      <c r="D657" s="5">
        <f>'Rates Data'!D657</f>
        <v>-0.20200000000000001</v>
      </c>
      <c r="E657" s="5">
        <f>'Rates Data'!E657</f>
        <v>-6.4000000000000001E-2</v>
      </c>
      <c r="F657" s="5">
        <f>'Rates Data'!F657</f>
        <v>-0.20899999999999999</v>
      </c>
      <c r="G657" s="5">
        <f>'Rates Data'!G657</f>
        <v>-0.20399999999999999</v>
      </c>
      <c r="H657" s="5">
        <f>'Rates Data'!H657</f>
        <v>-0.123</v>
      </c>
      <c r="I657" s="5">
        <f>DAYS360(A657,Summary!$G$10)/Summary!$G$6</f>
        <v>1.5583333333333333</v>
      </c>
      <c r="J657" s="5">
        <f t="shared" si="41"/>
        <v>-6.4000000000000001E-2</v>
      </c>
      <c r="K657" s="5">
        <f t="shared" si="41"/>
        <v>-0.20899999999999999</v>
      </c>
      <c r="L657" s="4">
        <v>1</v>
      </c>
      <c r="M657" s="4">
        <v>2</v>
      </c>
      <c r="N657" s="7">
        <f t="shared" si="42"/>
        <v>-0.14499999999999999</v>
      </c>
      <c r="O657" s="4">
        <f t="shared" si="43"/>
        <v>1</v>
      </c>
      <c r="P657" s="64">
        <f t="shared" si="44"/>
        <v>-0.14495833333333333</v>
      </c>
    </row>
    <row r="658" spans="1:16" x14ac:dyDescent="0.2">
      <c r="A658" s="6">
        <f>'Rates Data'!A658</f>
        <v>42648</v>
      </c>
      <c r="B658" s="5">
        <f>'Rates Data'!B658</f>
        <v>-0.371</v>
      </c>
      <c r="C658" s="5">
        <f>'Rates Data'!C658</f>
        <v>-0.30199999999999999</v>
      </c>
      <c r="D658" s="5">
        <f>'Rates Data'!D658</f>
        <v>-0.20300000000000001</v>
      </c>
      <c r="E658" s="5">
        <f>'Rates Data'!E658</f>
        <v>-6.4000000000000001E-2</v>
      </c>
      <c r="F658" s="5">
        <f>'Rates Data'!F658</f>
        <v>-0.215</v>
      </c>
      <c r="G658" s="5">
        <f>'Rates Data'!G658</f>
        <v>-0.19800000000000001</v>
      </c>
      <c r="H658" s="5">
        <f>'Rates Data'!H658</f>
        <v>-0.105</v>
      </c>
      <c r="I658" s="5">
        <f>DAYS360(A658,Summary!$G$10)/Summary!$G$6</f>
        <v>1.5555555555555556</v>
      </c>
      <c r="J658" s="5">
        <f t="shared" si="41"/>
        <v>-6.4000000000000001E-2</v>
      </c>
      <c r="K658" s="5">
        <f t="shared" si="41"/>
        <v>-0.215</v>
      </c>
      <c r="L658" s="4">
        <v>1</v>
      </c>
      <c r="M658" s="4">
        <v>2</v>
      </c>
      <c r="N658" s="7">
        <f t="shared" si="42"/>
        <v>-0.151</v>
      </c>
      <c r="O658" s="4">
        <f t="shared" si="43"/>
        <v>1</v>
      </c>
      <c r="P658" s="64">
        <f t="shared" si="44"/>
        <v>-0.1478888888888889</v>
      </c>
    </row>
    <row r="659" spans="1:16" x14ac:dyDescent="0.2">
      <c r="A659" s="6">
        <f>'Rates Data'!A659</f>
        <v>42649</v>
      </c>
      <c r="B659" s="5">
        <f>'Rates Data'!B659</f>
        <v>-0.371</v>
      </c>
      <c r="C659" s="5">
        <f>'Rates Data'!C659</f>
        <v>-0.30399999999999999</v>
      </c>
      <c r="D659" s="5">
        <f>'Rates Data'!D659</f>
        <v>-0.20200000000000001</v>
      </c>
      <c r="E659" s="5">
        <f>'Rates Data'!E659</f>
        <v>-6.4000000000000001E-2</v>
      </c>
      <c r="F659" s="5">
        <f>'Rates Data'!F659</f>
        <v>-0.21</v>
      </c>
      <c r="G659" s="5">
        <f>'Rates Data'!G659</f>
        <v>-0.1968</v>
      </c>
      <c r="H659" s="5">
        <f>'Rates Data'!H659</f>
        <v>-9.7000000000000003E-2</v>
      </c>
      <c r="I659" s="5">
        <f>DAYS360(A659,Summary!$G$10)/Summary!$G$6</f>
        <v>1.5527777777777778</v>
      </c>
      <c r="J659" s="5">
        <f t="shared" si="41"/>
        <v>-6.4000000000000001E-2</v>
      </c>
      <c r="K659" s="5">
        <f t="shared" si="41"/>
        <v>-0.21</v>
      </c>
      <c r="L659" s="4">
        <v>1</v>
      </c>
      <c r="M659" s="4">
        <v>2</v>
      </c>
      <c r="N659" s="7">
        <f t="shared" si="42"/>
        <v>-0.14599999999999999</v>
      </c>
      <c r="O659" s="4">
        <f t="shared" si="43"/>
        <v>1</v>
      </c>
      <c r="P659" s="64">
        <f t="shared" si="44"/>
        <v>-0.14470555555555556</v>
      </c>
    </row>
    <row r="660" spans="1:16" x14ac:dyDescent="0.2">
      <c r="A660" s="6">
        <f>'Rates Data'!A660</f>
        <v>42650</v>
      </c>
      <c r="B660" s="5">
        <f>'Rates Data'!B660</f>
        <v>-0.371</v>
      </c>
      <c r="C660" s="5">
        <f>'Rates Data'!C660</f>
        <v>-0.30399999999999999</v>
      </c>
      <c r="D660" s="5">
        <f>'Rates Data'!D660</f>
        <v>-0.20300000000000001</v>
      </c>
      <c r="E660" s="5">
        <f>'Rates Data'!E660</f>
        <v>-6.3E-2</v>
      </c>
      <c r="F660" s="5">
        <f>'Rates Data'!F660</f>
        <v>-0.20499999999999999</v>
      </c>
      <c r="G660" s="5">
        <f>'Rates Data'!G660</f>
        <v>-0.18770000000000001</v>
      </c>
      <c r="H660" s="5">
        <f>'Rates Data'!H660</f>
        <v>-8.3000000000000004E-2</v>
      </c>
      <c r="I660" s="5">
        <f>DAYS360(A660,Summary!$G$10)/Summary!$G$6</f>
        <v>1.55</v>
      </c>
      <c r="J660" s="5">
        <f t="shared" si="41"/>
        <v>-6.3E-2</v>
      </c>
      <c r="K660" s="5">
        <f t="shared" si="41"/>
        <v>-0.20499999999999999</v>
      </c>
      <c r="L660" s="4">
        <v>1</v>
      </c>
      <c r="M660" s="4">
        <v>2</v>
      </c>
      <c r="N660" s="7">
        <f t="shared" si="42"/>
        <v>-0.14199999999999999</v>
      </c>
      <c r="O660" s="4">
        <f t="shared" si="43"/>
        <v>1</v>
      </c>
      <c r="P660" s="64">
        <f t="shared" si="44"/>
        <v>-0.1411</v>
      </c>
    </row>
    <row r="661" spans="1:16" x14ac:dyDescent="0.2">
      <c r="A661" s="6">
        <f>'Rates Data'!A661</f>
        <v>42653</v>
      </c>
      <c r="B661" s="5">
        <f>'Rates Data'!B661</f>
        <v>-0.371</v>
      </c>
      <c r="C661" s="5">
        <f>'Rates Data'!C661</f>
        <v>-0.30499999999999999</v>
      </c>
      <c r="D661" s="5">
        <f>'Rates Data'!D661</f>
        <v>-0.20300000000000001</v>
      </c>
      <c r="E661" s="5">
        <f>'Rates Data'!E661</f>
        <v>-6.4000000000000001E-2</v>
      </c>
      <c r="F661" s="5">
        <f>'Rates Data'!F661</f>
        <v>-0.19800000000000001</v>
      </c>
      <c r="G661" s="5">
        <f>'Rates Data'!G661</f>
        <v>-0.17699999999999999</v>
      </c>
      <c r="H661" s="5">
        <f>'Rates Data'!H661</f>
        <v>-6.25E-2</v>
      </c>
      <c r="I661" s="5">
        <f>DAYS360(A661,Summary!$G$10)/Summary!$G$6</f>
        <v>1.5416666666666667</v>
      </c>
      <c r="J661" s="5">
        <f t="shared" si="41"/>
        <v>-6.4000000000000001E-2</v>
      </c>
      <c r="K661" s="5">
        <f t="shared" si="41"/>
        <v>-0.19800000000000001</v>
      </c>
      <c r="L661" s="4">
        <v>1</v>
      </c>
      <c r="M661" s="4">
        <v>2</v>
      </c>
      <c r="N661" s="7">
        <f t="shared" si="42"/>
        <v>-0.13400000000000001</v>
      </c>
      <c r="O661" s="4">
        <f t="shared" si="43"/>
        <v>1</v>
      </c>
      <c r="P661" s="64">
        <f t="shared" si="44"/>
        <v>-0.13658333333333333</v>
      </c>
    </row>
    <row r="662" spans="1:16" x14ac:dyDescent="0.2">
      <c r="A662" s="6">
        <f>'Rates Data'!A662</f>
        <v>42654</v>
      </c>
      <c r="B662" s="5">
        <f>'Rates Data'!B662</f>
        <v>-0.371</v>
      </c>
      <c r="C662" s="5">
        <f>'Rates Data'!C662</f>
        <v>-0.30599999999999999</v>
      </c>
      <c r="D662" s="5">
        <f>'Rates Data'!D662</f>
        <v>-0.20300000000000001</v>
      </c>
      <c r="E662" s="5">
        <f>'Rates Data'!E662</f>
        <v>-6.6000000000000003E-2</v>
      </c>
      <c r="F662" s="5">
        <f>'Rates Data'!F662</f>
        <v>-0.20300000000000001</v>
      </c>
      <c r="G662" s="5">
        <f>'Rates Data'!G662</f>
        <v>-0.17910000000000001</v>
      </c>
      <c r="H662" s="5">
        <f>'Rates Data'!H662</f>
        <v>-6.8000000000000005E-2</v>
      </c>
      <c r="I662" s="5">
        <f>DAYS360(A662,Summary!$G$10)/Summary!$G$6</f>
        <v>1.538888888888889</v>
      </c>
      <c r="J662" s="5">
        <f t="shared" si="41"/>
        <v>-6.6000000000000003E-2</v>
      </c>
      <c r="K662" s="5">
        <f t="shared" si="41"/>
        <v>-0.20300000000000001</v>
      </c>
      <c r="L662" s="4">
        <v>1</v>
      </c>
      <c r="M662" s="4">
        <v>2</v>
      </c>
      <c r="N662" s="7">
        <f t="shared" si="42"/>
        <v>-0.13700000000000001</v>
      </c>
      <c r="O662" s="4">
        <f t="shared" si="43"/>
        <v>1</v>
      </c>
      <c r="P662" s="64">
        <f t="shared" si="44"/>
        <v>-0.1398277777777778</v>
      </c>
    </row>
    <row r="663" spans="1:16" x14ac:dyDescent="0.2">
      <c r="A663" s="6">
        <f>'Rates Data'!A663</f>
        <v>42655</v>
      </c>
      <c r="B663" s="5">
        <f>'Rates Data'!B663</f>
        <v>-0.371</v>
      </c>
      <c r="C663" s="5">
        <f>'Rates Data'!C663</f>
        <v>-0.309</v>
      </c>
      <c r="D663" s="5">
        <f>'Rates Data'!D663</f>
        <v>-0.20399999999999999</v>
      </c>
      <c r="E663" s="5">
        <f>'Rates Data'!E663</f>
        <v>-6.9000000000000006E-2</v>
      </c>
      <c r="F663" s="5">
        <f>'Rates Data'!F663</f>
        <v>-0.2</v>
      </c>
      <c r="G663" s="5">
        <f>'Rates Data'!G663</f>
        <v>-0.17399999999999999</v>
      </c>
      <c r="H663" s="5">
        <f>'Rates Data'!H663</f>
        <v>-7.0000000000000007E-2</v>
      </c>
      <c r="I663" s="5">
        <f>DAYS360(A663,Summary!$G$10)/Summary!$G$6</f>
        <v>1.5361111111111112</v>
      </c>
      <c r="J663" s="5">
        <f t="shared" si="41"/>
        <v>-6.9000000000000006E-2</v>
      </c>
      <c r="K663" s="5">
        <f t="shared" si="41"/>
        <v>-0.2</v>
      </c>
      <c r="L663" s="4">
        <v>1</v>
      </c>
      <c r="M663" s="4">
        <v>2</v>
      </c>
      <c r="N663" s="7">
        <f t="shared" si="42"/>
        <v>-0.13100000000000001</v>
      </c>
      <c r="O663" s="4">
        <f t="shared" si="43"/>
        <v>1</v>
      </c>
      <c r="P663" s="64">
        <f t="shared" si="44"/>
        <v>-0.13923055555555558</v>
      </c>
    </row>
    <row r="664" spans="1:16" x14ac:dyDescent="0.2">
      <c r="A664" s="6">
        <f>'Rates Data'!A664</f>
        <v>42656</v>
      </c>
      <c r="B664" s="5">
        <f>'Rates Data'!B664</f>
        <v>-0.372</v>
      </c>
      <c r="C664" s="5">
        <f>'Rates Data'!C664</f>
        <v>-0.311</v>
      </c>
      <c r="D664" s="5">
        <f>'Rates Data'!D664</f>
        <v>-0.20399999999999999</v>
      </c>
      <c r="E664" s="5">
        <f>'Rates Data'!E664</f>
        <v>-7.0999999999999994E-2</v>
      </c>
      <c r="F664" s="5">
        <f>'Rates Data'!F664</f>
        <v>-0.19700000000000001</v>
      </c>
      <c r="G664" s="5">
        <f>'Rates Data'!G664</f>
        <v>-0.17799999999999999</v>
      </c>
      <c r="H664" s="5">
        <f>'Rates Data'!H664</f>
        <v>-6.8000000000000005E-2</v>
      </c>
      <c r="I664" s="5">
        <f>DAYS360(A664,Summary!$G$10)/Summary!$G$6</f>
        <v>1.5333333333333334</v>
      </c>
      <c r="J664" s="5">
        <f t="shared" si="41"/>
        <v>-7.0999999999999994E-2</v>
      </c>
      <c r="K664" s="5">
        <f t="shared" si="41"/>
        <v>-0.19700000000000001</v>
      </c>
      <c r="L664" s="4">
        <v>1</v>
      </c>
      <c r="M664" s="4">
        <v>2</v>
      </c>
      <c r="N664" s="7">
        <f t="shared" si="42"/>
        <v>-0.126</v>
      </c>
      <c r="O664" s="4">
        <f t="shared" si="43"/>
        <v>1</v>
      </c>
      <c r="P664" s="64">
        <f t="shared" si="44"/>
        <v>-0.13819999999999999</v>
      </c>
    </row>
    <row r="665" spans="1:16" x14ac:dyDescent="0.2">
      <c r="A665" s="6">
        <f>'Rates Data'!A665</f>
        <v>42657</v>
      </c>
      <c r="B665" s="5">
        <f>'Rates Data'!B665</f>
        <v>-0.371</v>
      </c>
      <c r="C665" s="5">
        <f>'Rates Data'!C665</f>
        <v>-0.311</v>
      </c>
      <c r="D665" s="5">
        <f>'Rates Data'!D665</f>
        <v>-0.20399999999999999</v>
      </c>
      <c r="E665" s="5">
        <f>'Rates Data'!E665</f>
        <v>-7.1999999999999995E-2</v>
      </c>
      <c r="F665" s="5">
        <f>'Rates Data'!F665</f>
        <v>-0.191</v>
      </c>
      <c r="G665" s="5">
        <f>'Rates Data'!G665</f>
        <v>-0.16270000000000001</v>
      </c>
      <c r="H665" s="5">
        <f>'Rates Data'!H665</f>
        <v>-5.1999999999999998E-2</v>
      </c>
      <c r="I665" s="5">
        <f>DAYS360(A665,Summary!$G$10)/Summary!$G$6</f>
        <v>1.5305555555555554</v>
      </c>
      <c r="J665" s="5">
        <f t="shared" si="41"/>
        <v>-7.1999999999999995E-2</v>
      </c>
      <c r="K665" s="5">
        <f t="shared" si="41"/>
        <v>-0.191</v>
      </c>
      <c r="L665" s="4">
        <v>1</v>
      </c>
      <c r="M665" s="4">
        <v>2</v>
      </c>
      <c r="N665" s="7">
        <f t="shared" si="42"/>
        <v>-0.11900000000000001</v>
      </c>
      <c r="O665" s="4">
        <f t="shared" si="43"/>
        <v>1</v>
      </c>
      <c r="P665" s="64">
        <f t="shared" si="44"/>
        <v>-0.1351361111111111</v>
      </c>
    </row>
    <row r="666" spans="1:16" x14ac:dyDescent="0.2">
      <c r="A666" s="6">
        <f>'Rates Data'!A666</f>
        <v>42660</v>
      </c>
      <c r="B666" s="5">
        <f>'Rates Data'!B666</f>
        <v>-0.371</v>
      </c>
      <c r="C666" s="5">
        <f>'Rates Data'!C666</f>
        <v>-0.311</v>
      </c>
      <c r="D666" s="5">
        <f>'Rates Data'!D666</f>
        <v>-0.20399999999999999</v>
      </c>
      <c r="E666" s="5">
        <f>'Rates Data'!E666</f>
        <v>-7.0999999999999994E-2</v>
      </c>
      <c r="F666" s="5">
        <f>'Rates Data'!F666</f>
        <v>-0.19500000000000001</v>
      </c>
      <c r="G666" s="5">
        <f>'Rates Data'!G666</f>
        <v>-0.1668</v>
      </c>
      <c r="H666" s="5">
        <f>'Rates Data'!H666</f>
        <v>-6.3799999999999996E-2</v>
      </c>
      <c r="I666" s="5">
        <f>DAYS360(A666,Summary!$G$10)/Summary!$G$6</f>
        <v>1.5222222222222221</v>
      </c>
      <c r="J666" s="5">
        <f t="shared" si="41"/>
        <v>-7.0999999999999994E-2</v>
      </c>
      <c r="K666" s="5">
        <f t="shared" si="41"/>
        <v>-0.19500000000000001</v>
      </c>
      <c r="L666" s="4">
        <v>1</v>
      </c>
      <c r="M666" s="4">
        <v>2</v>
      </c>
      <c r="N666" s="7">
        <f t="shared" si="42"/>
        <v>-0.12400000000000001</v>
      </c>
      <c r="O666" s="4">
        <f t="shared" si="43"/>
        <v>1</v>
      </c>
      <c r="P666" s="64">
        <f t="shared" si="44"/>
        <v>-0.13575555555555555</v>
      </c>
    </row>
    <row r="667" spans="1:16" x14ac:dyDescent="0.2">
      <c r="A667" s="6">
        <f>'Rates Data'!A667</f>
        <v>42661</v>
      </c>
      <c r="B667" s="5">
        <f>'Rates Data'!B667</f>
        <v>-0.371</v>
      </c>
      <c r="C667" s="5">
        <f>'Rates Data'!C667</f>
        <v>-0.312</v>
      </c>
      <c r="D667" s="5">
        <f>'Rates Data'!D667</f>
        <v>-0.20899999999999999</v>
      </c>
      <c r="E667" s="5">
        <f>'Rates Data'!E667</f>
        <v>-7.2999999999999995E-2</v>
      </c>
      <c r="F667" s="5">
        <f>'Rates Data'!F667</f>
        <v>-0.2</v>
      </c>
      <c r="G667" s="5">
        <f>'Rates Data'!G667</f>
        <v>-0.1741</v>
      </c>
      <c r="H667" s="5">
        <f>'Rates Data'!H667</f>
        <v>-7.0999999999999994E-2</v>
      </c>
      <c r="I667" s="5">
        <f>DAYS360(A667,Summary!$G$10)/Summary!$G$6</f>
        <v>1.5194444444444444</v>
      </c>
      <c r="J667" s="5">
        <f t="shared" si="41"/>
        <v>-7.2999999999999995E-2</v>
      </c>
      <c r="K667" s="5">
        <f t="shared" si="41"/>
        <v>-0.2</v>
      </c>
      <c r="L667" s="4">
        <v>1</v>
      </c>
      <c r="M667" s="4">
        <v>2</v>
      </c>
      <c r="N667" s="7">
        <f t="shared" si="42"/>
        <v>-0.127</v>
      </c>
      <c r="O667" s="4">
        <f t="shared" si="43"/>
        <v>1</v>
      </c>
      <c r="P667" s="64">
        <f t="shared" si="44"/>
        <v>-0.13896944444444442</v>
      </c>
    </row>
    <row r="668" spans="1:16" x14ac:dyDescent="0.2">
      <c r="A668" s="6">
        <f>'Rates Data'!A668</f>
        <v>42662</v>
      </c>
      <c r="B668" s="5">
        <f>'Rates Data'!B668</f>
        <v>-0.371</v>
      </c>
      <c r="C668" s="5">
        <f>'Rates Data'!C668</f>
        <v>-0.313</v>
      </c>
      <c r="D668" s="5">
        <f>'Rates Data'!D668</f>
        <v>-0.21</v>
      </c>
      <c r="E668" s="5">
        <f>'Rates Data'!E668</f>
        <v>-7.2999999999999995E-2</v>
      </c>
      <c r="F668" s="5">
        <f>'Rates Data'!F668</f>
        <v>-0.19700000000000001</v>
      </c>
      <c r="G668" s="5">
        <f>'Rates Data'!G668</f>
        <v>-0.1724</v>
      </c>
      <c r="H668" s="5">
        <f>'Rates Data'!H668</f>
        <v>-6.6600000000000006E-2</v>
      </c>
      <c r="I668" s="5">
        <f>DAYS360(A668,Summary!$G$10)/Summary!$G$6</f>
        <v>1.5166666666666666</v>
      </c>
      <c r="J668" s="5">
        <f t="shared" si="41"/>
        <v>-7.2999999999999995E-2</v>
      </c>
      <c r="K668" s="5">
        <f t="shared" si="41"/>
        <v>-0.19700000000000001</v>
      </c>
      <c r="L668" s="4">
        <v>1</v>
      </c>
      <c r="M668" s="4">
        <v>2</v>
      </c>
      <c r="N668" s="7">
        <f t="shared" si="42"/>
        <v>-0.12400000000000001</v>
      </c>
      <c r="O668" s="4">
        <f t="shared" si="43"/>
        <v>1</v>
      </c>
      <c r="P668" s="64">
        <f t="shared" si="44"/>
        <v>-0.13706666666666667</v>
      </c>
    </row>
    <row r="669" spans="1:16" x14ac:dyDescent="0.2">
      <c r="A669" s="6">
        <f>'Rates Data'!A669</f>
        <v>42663</v>
      </c>
      <c r="B669" s="5">
        <f>'Rates Data'!B669</f>
        <v>-0.372</v>
      </c>
      <c r="C669" s="5">
        <f>'Rates Data'!C669</f>
        <v>-0.313</v>
      </c>
      <c r="D669" s="5">
        <f>'Rates Data'!D669</f>
        <v>-0.21099999999999999</v>
      </c>
      <c r="E669" s="5">
        <f>'Rates Data'!E669</f>
        <v>-7.2999999999999995E-2</v>
      </c>
      <c r="F669" s="5">
        <f>'Rates Data'!F669</f>
        <v>-0.19600000000000001</v>
      </c>
      <c r="G669" s="5">
        <f>'Rates Data'!G669</f>
        <v>-0.17460000000000001</v>
      </c>
      <c r="H669" s="5">
        <f>'Rates Data'!H669</f>
        <v>-7.0999999999999994E-2</v>
      </c>
      <c r="I669" s="5">
        <f>DAYS360(A669,Summary!$G$10)/Summary!$G$6</f>
        <v>1.5138888888888888</v>
      </c>
      <c r="J669" s="5">
        <f t="shared" si="41"/>
        <v>-7.2999999999999995E-2</v>
      </c>
      <c r="K669" s="5">
        <f t="shared" si="41"/>
        <v>-0.19600000000000001</v>
      </c>
      <c r="L669" s="4">
        <v>1</v>
      </c>
      <c r="M669" s="4">
        <v>2</v>
      </c>
      <c r="N669" s="7">
        <f t="shared" si="42"/>
        <v>-0.12300000000000001</v>
      </c>
      <c r="O669" s="4">
        <f t="shared" si="43"/>
        <v>1</v>
      </c>
      <c r="P669" s="64">
        <f t="shared" si="44"/>
        <v>-0.13620833333333332</v>
      </c>
    </row>
    <row r="670" spans="1:16" x14ac:dyDescent="0.2">
      <c r="A670" s="6">
        <f>'Rates Data'!A670</f>
        <v>42664</v>
      </c>
      <c r="B670" s="5">
        <f>'Rates Data'!B670</f>
        <v>-0.372</v>
      </c>
      <c r="C670" s="5">
        <f>'Rates Data'!C670</f>
        <v>-0.312</v>
      </c>
      <c r="D670" s="5">
        <f>'Rates Data'!D670</f>
        <v>-0.21099999999999999</v>
      </c>
      <c r="E670" s="5">
        <f>'Rates Data'!E670</f>
        <v>-7.3999999999999996E-2</v>
      </c>
      <c r="F670" s="5">
        <f>'Rates Data'!F670</f>
        <v>-0.193</v>
      </c>
      <c r="G670" s="5">
        <f>'Rates Data'!G670</f>
        <v>-0.16639999999999999</v>
      </c>
      <c r="H670" s="5">
        <f>'Rates Data'!H670</f>
        <v>-6.4299999999999996E-2</v>
      </c>
      <c r="I670" s="5">
        <f>DAYS360(A670,Summary!$G$10)/Summary!$G$6</f>
        <v>1.5111111111111111</v>
      </c>
      <c r="J670" s="5">
        <f t="shared" si="41"/>
        <v>-7.3999999999999996E-2</v>
      </c>
      <c r="K670" s="5">
        <f t="shared" si="41"/>
        <v>-0.193</v>
      </c>
      <c r="L670" s="4">
        <v>1</v>
      </c>
      <c r="M670" s="4">
        <v>2</v>
      </c>
      <c r="N670" s="7">
        <f t="shared" si="42"/>
        <v>-0.11900000000000001</v>
      </c>
      <c r="O670" s="4">
        <f t="shared" si="43"/>
        <v>1</v>
      </c>
      <c r="P670" s="64">
        <f t="shared" si="44"/>
        <v>-0.13482222222222223</v>
      </c>
    </row>
    <row r="671" spans="1:16" x14ac:dyDescent="0.2">
      <c r="A671" s="6">
        <f>'Rates Data'!A671</f>
        <v>42667</v>
      </c>
      <c r="B671" s="5">
        <f>'Rates Data'!B671</f>
        <v>-0.371</v>
      </c>
      <c r="C671" s="5">
        <f>'Rates Data'!C671</f>
        <v>-0.311</v>
      </c>
      <c r="D671" s="5">
        <f>'Rates Data'!D671</f>
        <v>-0.21199999999999999</v>
      </c>
      <c r="E671" s="5">
        <f>'Rates Data'!E671</f>
        <v>-7.0000000000000007E-2</v>
      </c>
      <c r="F671" s="5">
        <f>'Rates Data'!F671</f>
        <v>-0.188</v>
      </c>
      <c r="G671" s="5">
        <f>'Rates Data'!G671</f>
        <v>-0.1603</v>
      </c>
      <c r="H671" s="5">
        <f>'Rates Data'!H671</f>
        <v>-5.5599999999999997E-2</v>
      </c>
      <c r="I671" s="5">
        <f>DAYS360(A671,Summary!$G$10)/Summary!$G$6</f>
        <v>1.5027777777777778</v>
      </c>
      <c r="J671" s="5">
        <f t="shared" ref="J671:K734" si="45">E671</f>
        <v>-7.0000000000000007E-2</v>
      </c>
      <c r="K671" s="5">
        <f t="shared" si="45"/>
        <v>-0.188</v>
      </c>
      <c r="L671" s="4">
        <v>1</v>
      </c>
      <c r="M671" s="4">
        <v>2</v>
      </c>
      <c r="N671" s="7">
        <f t="shared" si="42"/>
        <v>-0.11799999999999999</v>
      </c>
      <c r="O671" s="4">
        <f t="shared" si="43"/>
        <v>1</v>
      </c>
      <c r="P671" s="64">
        <f t="shared" si="44"/>
        <v>-0.12932777777777776</v>
      </c>
    </row>
    <row r="672" spans="1:16" x14ac:dyDescent="0.2">
      <c r="A672" s="6">
        <f>'Rates Data'!A672</f>
        <v>42668</v>
      </c>
      <c r="B672" s="5">
        <f>'Rates Data'!B672</f>
        <v>-0.371</v>
      </c>
      <c r="C672" s="5">
        <f>'Rates Data'!C672</f>
        <v>-0.312</v>
      </c>
      <c r="D672" s="5">
        <f>'Rates Data'!D672</f>
        <v>-0.21199999999999999</v>
      </c>
      <c r="E672" s="5">
        <f>'Rates Data'!E672</f>
        <v>-7.0999999999999994E-2</v>
      </c>
      <c r="F672" s="5">
        <f>'Rates Data'!F672</f>
        <v>-0.183</v>
      </c>
      <c r="G672" s="5">
        <f>'Rates Data'!G672</f>
        <v>-0.15229999999999999</v>
      </c>
      <c r="H672" s="5">
        <f>'Rates Data'!H672</f>
        <v>-4.4999999999999998E-2</v>
      </c>
      <c r="I672" s="5">
        <f>DAYS360(A672,Summary!$G$10)/Summary!$G$6</f>
        <v>1.5</v>
      </c>
      <c r="J672" s="5">
        <f t="shared" si="45"/>
        <v>-7.0999999999999994E-2</v>
      </c>
      <c r="K672" s="5">
        <f t="shared" si="45"/>
        <v>-0.183</v>
      </c>
      <c r="L672" s="4">
        <v>1</v>
      </c>
      <c r="M672" s="4">
        <v>2</v>
      </c>
      <c r="N672" s="7">
        <f t="shared" si="42"/>
        <v>-0.112</v>
      </c>
      <c r="O672" s="4">
        <f t="shared" si="43"/>
        <v>1</v>
      </c>
      <c r="P672" s="64">
        <f t="shared" si="44"/>
        <v>-0.127</v>
      </c>
    </row>
    <row r="673" spans="1:16" x14ac:dyDescent="0.2">
      <c r="A673" s="6">
        <f>'Rates Data'!A673</f>
        <v>42669</v>
      </c>
      <c r="B673" s="5">
        <f>'Rates Data'!B673</f>
        <v>-0.372</v>
      </c>
      <c r="C673" s="5">
        <f>'Rates Data'!C673</f>
        <v>-0.313</v>
      </c>
      <c r="D673" s="5">
        <f>'Rates Data'!D673</f>
        <v>-0.21199999999999999</v>
      </c>
      <c r="E673" s="5">
        <f>'Rates Data'!E673</f>
        <v>-7.0000000000000007E-2</v>
      </c>
      <c r="F673" s="5">
        <f>'Rates Data'!F673</f>
        <v>-0.17799999999999999</v>
      </c>
      <c r="G673" s="5">
        <f>'Rates Data'!G673</f>
        <v>-0.13980000000000001</v>
      </c>
      <c r="H673" s="5">
        <f>'Rates Data'!H673</f>
        <v>-1.9E-2</v>
      </c>
      <c r="I673" s="5">
        <f>DAYS360(A673,Summary!$G$10)/Summary!$G$6</f>
        <v>1.4972222222222222</v>
      </c>
      <c r="J673" s="5">
        <f t="shared" si="45"/>
        <v>-7.0000000000000007E-2</v>
      </c>
      <c r="K673" s="5">
        <f t="shared" si="45"/>
        <v>-0.17799999999999999</v>
      </c>
      <c r="L673" s="4">
        <v>1</v>
      </c>
      <c r="M673" s="4">
        <v>2</v>
      </c>
      <c r="N673" s="7">
        <f t="shared" si="42"/>
        <v>-0.10799999999999998</v>
      </c>
      <c r="O673" s="4">
        <f t="shared" si="43"/>
        <v>1</v>
      </c>
      <c r="P673" s="64">
        <f t="shared" si="44"/>
        <v>-0.1237</v>
      </c>
    </row>
    <row r="674" spans="1:16" x14ac:dyDescent="0.2">
      <c r="A674" s="6">
        <f>'Rates Data'!A674</f>
        <v>42670</v>
      </c>
      <c r="B674" s="5">
        <f>'Rates Data'!B674</f>
        <v>-0.372</v>
      </c>
      <c r="C674" s="5">
        <f>'Rates Data'!C674</f>
        <v>-0.312</v>
      </c>
      <c r="D674" s="5">
        <f>'Rates Data'!D674</f>
        <v>-0.21299999999999999</v>
      </c>
      <c r="E674" s="5">
        <f>'Rates Data'!E674</f>
        <v>-7.0000000000000007E-2</v>
      </c>
      <c r="F674" s="5">
        <f>'Rates Data'!F674</f>
        <v>-0.16700000000000001</v>
      </c>
      <c r="G674" s="5">
        <f>'Rates Data'!G674</f>
        <v>-0.1244</v>
      </c>
      <c r="H674" s="5">
        <f>'Rates Data'!H674</f>
        <v>1.0999999999999999E-2</v>
      </c>
      <c r="I674" s="5">
        <f>DAYS360(A674,Summary!$G$10)/Summary!$G$6</f>
        <v>1.4944444444444445</v>
      </c>
      <c r="J674" s="5">
        <f t="shared" si="45"/>
        <v>-7.0000000000000007E-2</v>
      </c>
      <c r="K674" s="5">
        <f t="shared" si="45"/>
        <v>-0.16700000000000001</v>
      </c>
      <c r="L674" s="4">
        <v>1</v>
      </c>
      <c r="M674" s="4">
        <v>2</v>
      </c>
      <c r="N674" s="7">
        <f t="shared" si="42"/>
        <v>-9.7000000000000003E-2</v>
      </c>
      <c r="O674" s="4">
        <f t="shared" si="43"/>
        <v>1</v>
      </c>
      <c r="P674" s="64">
        <f t="shared" si="44"/>
        <v>-0.11796111111111113</v>
      </c>
    </row>
    <row r="675" spans="1:16" x14ac:dyDescent="0.2">
      <c r="A675" s="6">
        <f>'Rates Data'!A675</f>
        <v>42671</v>
      </c>
      <c r="B675" s="5">
        <f>'Rates Data'!B675</f>
        <v>-0.373</v>
      </c>
      <c r="C675" s="5">
        <f>'Rates Data'!C675</f>
        <v>-0.313</v>
      </c>
      <c r="D675" s="5">
        <f>'Rates Data'!D675</f>
        <v>-0.21199999999999999</v>
      </c>
      <c r="E675" s="5">
        <f>'Rates Data'!E675</f>
        <v>-6.9000000000000006E-2</v>
      </c>
      <c r="F675" s="5">
        <f>'Rates Data'!F675</f>
        <v>-0.161</v>
      </c>
      <c r="G675" s="5">
        <f>'Rates Data'!G675</f>
        <v>-0.1173</v>
      </c>
      <c r="H675" s="5">
        <f>'Rates Data'!H675</f>
        <v>1.4E-2</v>
      </c>
      <c r="I675" s="5">
        <f>DAYS360(A675,Summary!$G$10)/Summary!$G$6</f>
        <v>1.4916666666666667</v>
      </c>
      <c r="J675" s="5">
        <f t="shared" si="45"/>
        <v>-6.9000000000000006E-2</v>
      </c>
      <c r="K675" s="5">
        <f t="shared" si="45"/>
        <v>-0.161</v>
      </c>
      <c r="L675" s="4">
        <v>1</v>
      </c>
      <c r="M675" s="4">
        <v>2</v>
      </c>
      <c r="N675" s="7">
        <f t="shared" si="42"/>
        <v>-9.1999999999999998E-2</v>
      </c>
      <c r="O675" s="4">
        <f t="shared" si="43"/>
        <v>1</v>
      </c>
      <c r="P675" s="64">
        <f t="shared" si="44"/>
        <v>-0.11423333333333334</v>
      </c>
    </row>
    <row r="676" spans="1:16" x14ac:dyDescent="0.2">
      <c r="A676" s="6">
        <f>'Rates Data'!A676</f>
        <v>42674</v>
      </c>
      <c r="B676" s="5">
        <f>'Rates Data'!B676</f>
        <v>-0.372</v>
      </c>
      <c r="C676" s="5">
        <f>'Rates Data'!C676</f>
        <v>-0.313</v>
      </c>
      <c r="D676" s="5">
        <f>'Rates Data'!D676</f>
        <v>-0.21199999999999999</v>
      </c>
      <c r="E676" s="5">
        <f>'Rates Data'!E676</f>
        <v>-6.9000000000000006E-2</v>
      </c>
      <c r="F676" s="5">
        <f>'Rates Data'!F676</f>
        <v>-0.16</v>
      </c>
      <c r="G676" s="5">
        <f>'Rates Data'!G676</f>
        <v>-0.11650000000000001</v>
      </c>
      <c r="H676" s="5">
        <f>'Rates Data'!H676</f>
        <v>1.14E-2</v>
      </c>
      <c r="I676" s="5">
        <f>DAYS360(A676,Summary!$G$10)/Summary!$G$6</f>
        <v>1.4861111111111112</v>
      </c>
      <c r="J676" s="5">
        <f t="shared" si="45"/>
        <v>-6.9000000000000006E-2</v>
      </c>
      <c r="K676" s="5">
        <f t="shared" si="45"/>
        <v>-0.16</v>
      </c>
      <c r="L676" s="4">
        <v>1</v>
      </c>
      <c r="M676" s="4">
        <v>2</v>
      </c>
      <c r="N676" s="7">
        <f t="shared" si="42"/>
        <v>-9.0999999999999998E-2</v>
      </c>
      <c r="O676" s="4">
        <f t="shared" si="43"/>
        <v>1</v>
      </c>
      <c r="P676" s="64">
        <f t="shared" si="44"/>
        <v>-0.11323611111111112</v>
      </c>
    </row>
    <row r="677" spans="1:16" x14ac:dyDescent="0.2">
      <c r="A677" s="6">
        <f>'Rates Data'!A677</f>
        <v>42675</v>
      </c>
      <c r="B677" s="5">
        <f>'Rates Data'!B677</f>
        <v>-0.374</v>
      </c>
      <c r="C677" s="5">
        <f>'Rates Data'!C677</f>
        <v>-0.313</v>
      </c>
      <c r="D677" s="5">
        <f>'Rates Data'!D677</f>
        <v>-0.21099999999999999</v>
      </c>
      <c r="E677" s="5">
        <f>'Rates Data'!E677</f>
        <v>-6.9000000000000006E-2</v>
      </c>
      <c r="F677" s="5">
        <f>'Rates Data'!F677</f>
        <v>-0.16</v>
      </c>
      <c r="G677" s="5">
        <f>'Rates Data'!G677</f>
        <v>-0.109</v>
      </c>
      <c r="H677" s="5">
        <f>'Rates Data'!H677</f>
        <v>1.55E-2</v>
      </c>
      <c r="I677" s="5">
        <f>DAYS360(A677,Summary!$G$10)/Summary!$G$6</f>
        <v>1.4833333333333334</v>
      </c>
      <c r="J677" s="5">
        <f t="shared" si="45"/>
        <v>-6.9000000000000006E-2</v>
      </c>
      <c r="K677" s="5">
        <f t="shared" si="45"/>
        <v>-0.16</v>
      </c>
      <c r="L677" s="4">
        <v>1</v>
      </c>
      <c r="M677" s="4">
        <v>2</v>
      </c>
      <c r="N677" s="7">
        <f t="shared" si="42"/>
        <v>-9.0999999999999998E-2</v>
      </c>
      <c r="O677" s="4">
        <f t="shared" si="43"/>
        <v>1</v>
      </c>
      <c r="P677" s="64">
        <f t="shared" si="44"/>
        <v>-0.11298333333333335</v>
      </c>
    </row>
    <row r="678" spans="1:16" x14ac:dyDescent="0.2">
      <c r="A678" s="6">
        <f>'Rates Data'!A678</f>
        <v>42676</v>
      </c>
      <c r="B678" s="5">
        <f>'Rates Data'!B678</f>
        <v>-0.373</v>
      </c>
      <c r="C678" s="5">
        <f>'Rates Data'!C678</f>
        <v>-0.313</v>
      </c>
      <c r="D678" s="5">
        <f>'Rates Data'!D678</f>
        <v>-0.21299999999999999</v>
      </c>
      <c r="E678" s="5">
        <f>'Rates Data'!E678</f>
        <v>-7.0999999999999994E-2</v>
      </c>
      <c r="F678" s="5">
        <f>'Rates Data'!F678</f>
        <v>-0.161</v>
      </c>
      <c r="G678" s="5">
        <f>'Rates Data'!G678</f>
        <v>-0.11990000000000001</v>
      </c>
      <c r="H678" s="5">
        <f>'Rates Data'!H678</f>
        <v>8.5000000000000006E-3</v>
      </c>
      <c r="I678" s="5">
        <f>DAYS360(A678,Summary!$G$10)/Summary!$G$6</f>
        <v>1.4805555555555556</v>
      </c>
      <c r="J678" s="5">
        <f t="shared" si="45"/>
        <v>-7.0999999999999994E-2</v>
      </c>
      <c r="K678" s="5">
        <f t="shared" si="45"/>
        <v>-0.161</v>
      </c>
      <c r="L678" s="4">
        <v>1</v>
      </c>
      <c r="M678" s="4">
        <v>2</v>
      </c>
      <c r="N678" s="7">
        <f t="shared" si="42"/>
        <v>-9.0000000000000011E-2</v>
      </c>
      <c r="O678" s="4">
        <f t="shared" si="43"/>
        <v>1</v>
      </c>
      <c r="P678" s="64">
        <f t="shared" si="44"/>
        <v>-0.11425</v>
      </c>
    </row>
    <row r="679" spans="1:16" x14ac:dyDescent="0.2">
      <c r="A679" s="6">
        <f>'Rates Data'!A679</f>
        <v>42677</v>
      </c>
      <c r="B679" s="5">
        <f>'Rates Data'!B679</f>
        <v>-0.373</v>
      </c>
      <c r="C679" s="5">
        <f>'Rates Data'!C679</f>
        <v>-0.313</v>
      </c>
      <c r="D679" s="5">
        <f>'Rates Data'!D679</f>
        <v>-0.21299999999999999</v>
      </c>
      <c r="E679" s="5">
        <f>'Rates Data'!E679</f>
        <v>-7.0999999999999994E-2</v>
      </c>
      <c r="F679" s="5">
        <f>'Rates Data'!F679</f>
        <v>-0.151</v>
      </c>
      <c r="G679" s="5">
        <f>'Rates Data'!G679</f>
        <v>-0.1055</v>
      </c>
      <c r="H679" s="5">
        <f>'Rates Data'!H679</f>
        <v>3.1E-2</v>
      </c>
      <c r="I679" s="5">
        <f>DAYS360(A679,Summary!$G$10)/Summary!$G$6</f>
        <v>1.4777777777777779</v>
      </c>
      <c r="J679" s="5">
        <f t="shared" si="45"/>
        <v>-7.0999999999999994E-2</v>
      </c>
      <c r="K679" s="5">
        <f t="shared" si="45"/>
        <v>-0.151</v>
      </c>
      <c r="L679" s="4">
        <v>1</v>
      </c>
      <c r="M679" s="4">
        <v>2</v>
      </c>
      <c r="N679" s="7">
        <f t="shared" si="42"/>
        <v>-0.08</v>
      </c>
      <c r="O679" s="4">
        <f t="shared" si="43"/>
        <v>1</v>
      </c>
      <c r="P679" s="64">
        <f t="shared" si="44"/>
        <v>-0.10922222222222222</v>
      </c>
    </row>
    <row r="680" spans="1:16" x14ac:dyDescent="0.2">
      <c r="A680" s="6">
        <f>'Rates Data'!A680</f>
        <v>42678</v>
      </c>
      <c r="B680" s="5">
        <f>'Rates Data'!B680</f>
        <v>-0.373</v>
      </c>
      <c r="C680" s="5">
        <f>'Rates Data'!C680</f>
        <v>-0.312</v>
      </c>
      <c r="D680" s="5">
        <f>'Rates Data'!D680</f>
        <v>-0.21299999999999999</v>
      </c>
      <c r="E680" s="5">
        <f>'Rates Data'!E680</f>
        <v>-7.0999999999999994E-2</v>
      </c>
      <c r="F680" s="5">
        <f>'Rates Data'!F680</f>
        <v>-0.155</v>
      </c>
      <c r="G680" s="5">
        <f>'Rates Data'!G680</f>
        <v>-0.1137</v>
      </c>
      <c r="H680" s="5">
        <f>'Rates Data'!H680</f>
        <v>1.7299999999999999E-2</v>
      </c>
      <c r="I680" s="5">
        <f>DAYS360(A680,Summary!$G$10)/Summary!$G$6</f>
        <v>1.4750000000000001</v>
      </c>
      <c r="J680" s="5">
        <f t="shared" si="45"/>
        <v>-7.0999999999999994E-2</v>
      </c>
      <c r="K680" s="5">
        <f t="shared" si="45"/>
        <v>-0.155</v>
      </c>
      <c r="L680" s="4">
        <v>1</v>
      </c>
      <c r="M680" s="4">
        <v>2</v>
      </c>
      <c r="N680" s="7">
        <f t="shared" si="42"/>
        <v>-8.4000000000000005E-2</v>
      </c>
      <c r="O680" s="4">
        <f t="shared" si="43"/>
        <v>1</v>
      </c>
      <c r="P680" s="64">
        <f t="shared" si="44"/>
        <v>-0.1109</v>
      </c>
    </row>
    <row r="681" spans="1:16" x14ac:dyDescent="0.2">
      <c r="A681" s="6">
        <f>'Rates Data'!A681</f>
        <v>42681</v>
      </c>
      <c r="B681" s="5">
        <f>'Rates Data'!B681</f>
        <v>-0.373</v>
      </c>
      <c r="C681" s="5">
        <f>'Rates Data'!C681</f>
        <v>-0.312</v>
      </c>
      <c r="D681" s="5">
        <f>'Rates Data'!D681</f>
        <v>-0.21099999999999999</v>
      </c>
      <c r="E681" s="5">
        <f>'Rates Data'!E681</f>
        <v>-7.0000000000000007E-2</v>
      </c>
      <c r="F681" s="5">
        <f>'Rates Data'!F681</f>
        <v>-0.152</v>
      </c>
      <c r="G681" s="5">
        <f>'Rates Data'!G681</f>
        <v>-0.1042</v>
      </c>
      <c r="H681" s="5">
        <f>'Rates Data'!H681</f>
        <v>3.0499999999999999E-2</v>
      </c>
      <c r="I681" s="5">
        <f>DAYS360(A681,Summary!$G$10)/Summary!$G$6</f>
        <v>1.4666666666666666</v>
      </c>
      <c r="J681" s="5">
        <f t="shared" si="45"/>
        <v>-7.0000000000000007E-2</v>
      </c>
      <c r="K681" s="5">
        <f t="shared" si="45"/>
        <v>-0.152</v>
      </c>
      <c r="L681" s="4">
        <v>1</v>
      </c>
      <c r="M681" s="4">
        <v>2</v>
      </c>
      <c r="N681" s="7">
        <f t="shared" si="42"/>
        <v>-8.199999999999999E-2</v>
      </c>
      <c r="O681" s="4">
        <f t="shared" si="43"/>
        <v>1</v>
      </c>
      <c r="P681" s="64">
        <f t="shared" si="44"/>
        <v>-0.10826666666666665</v>
      </c>
    </row>
    <row r="682" spans="1:16" x14ac:dyDescent="0.2">
      <c r="A682" s="6">
        <f>'Rates Data'!A682</f>
        <v>42682</v>
      </c>
      <c r="B682" s="5">
        <f>'Rates Data'!B682</f>
        <v>-0.374</v>
      </c>
      <c r="C682" s="5">
        <f>'Rates Data'!C682</f>
        <v>-0.312</v>
      </c>
      <c r="D682" s="5">
        <f>'Rates Data'!D682</f>
        <v>-0.21099999999999999</v>
      </c>
      <c r="E682" s="5">
        <f>'Rates Data'!E682</f>
        <v>-7.0000000000000007E-2</v>
      </c>
      <c r="F682" s="5">
        <f>'Rates Data'!F682</f>
        <v>-0.14199999999999999</v>
      </c>
      <c r="G682" s="5">
        <f>'Rates Data'!G682</f>
        <v>-0.1007</v>
      </c>
      <c r="H682" s="5">
        <f>'Rates Data'!H682</f>
        <v>4.1500000000000002E-2</v>
      </c>
      <c r="I682" s="5">
        <f>DAYS360(A682,Summary!$G$10)/Summary!$G$6</f>
        <v>1.4638888888888888</v>
      </c>
      <c r="J682" s="5">
        <f t="shared" si="45"/>
        <v>-7.0000000000000007E-2</v>
      </c>
      <c r="K682" s="5">
        <f t="shared" si="45"/>
        <v>-0.14199999999999999</v>
      </c>
      <c r="L682" s="4">
        <v>1</v>
      </c>
      <c r="M682" s="4">
        <v>2</v>
      </c>
      <c r="N682" s="7">
        <f t="shared" si="42"/>
        <v>-7.1999999999999981E-2</v>
      </c>
      <c r="O682" s="4">
        <f t="shared" si="43"/>
        <v>1</v>
      </c>
      <c r="P682" s="64">
        <f t="shared" si="44"/>
        <v>-0.10339999999999999</v>
      </c>
    </row>
    <row r="683" spans="1:16" x14ac:dyDescent="0.2">
      <c r="A683" s="6">
        <f>'Rates Data'!A683</f>
        <v>42683</v>
      </c>
      <c r="B683" s="5">
        <f>'Rates Data'!B683</f>
        <v>-0.373</v>
      </c>
      <c r="C683" s="5">
        <f>'Rates Data'!C683</f>
        <v>-0.312</v>
      </c>
      <c r="D683" s="5">
        <f>'Rates Data'!D683</f>
        <v>-0.21099999999999999</v>
      </c>
      <c r="E683" s="5">
        <f>'Rates Data'!E683</f>
        <v>-7.0000000000000007E-2</v>
      </c>
      <c r="F683" s="5">
        <f>'Rates Data'!F683</f>
        <v>-0.128</v>
      </c>
      <c r="G683" s="5">
        <f>'Rates Data'!G683</f>
        <v>-9.3700000000000006E-2</v>
      </c>
      <c r="H683" s="5">
        <f>'Rates Data'!H683</f>
        <v>8.2000000000000003E-2</v>
      </c>
      <c r="I683" s="5">
        <f>DAYS360(A683,Summary!$G$10)/Summary!$G$6</f>
        <v>1.461111111111111</v>
      </c>
      <c r="J683" s="5">
        <f t="shared" si="45"/>
        <v>-7.0000000000000007E-2</v>
      </c>
      <c r="K683" s="5">
        <f t="shared" si="45"/>
        <v>-0.128</v>
      </c>
      <c r="L683" s="4">
        <v>1</v>
      </c>
      <c r="M683" s="4">
        <v>2</v>
      </c>
      <c r="N683" s="7">
        <f t="shared" si="42"/>
        <v>-5.7999999999999996E-2</v>
      </c>
      <c r="O683" s="4">
        <f t="shared" si="43"/>
        <v>1</v>
      </c>
      <c r="P683" s="64">
        <f t="shared" si="44"/>
        <v>-9.6744444444444438E-2</v>
      </c>
    </row>
    <row r="684" spans="1:16" x14ac:dyDescent="0.2">
      <c r="A684" s="6">
        <f>'Rates Data'!A684</f>
        <v>42684</v>
      </c>
      <c r="B684" s="5">
        <f>'Rates Data'!B684</f>
        <v>-0.373</v>
      </c>
      <c r="C684" s="5">
        <f>'Rates Data'!C684</f>
        <v>-0.312</v>
      </c>
      <c r="D684" s="5">
        <f>'Rates Data'!D684</f>
        <v>-0.21099999999999999</v>
      </c>
      <c r="E684" s="5">
        <f>'Rates Data'!E684</f>
        <v>-7.0999999999999994E-2</v>
      </c>
      <c r="F684" s="5">
        <f>'Rates Data'!F684</f>
        <v>-0.13600000000000001</v>
      </c>
      <c r="G684" s="5">
        <f>'Rates Data'!G684</f>
        <v>-7.0999999999999994E-2</v>
      </c>
      <c r="H684" s="5">
        <f>'Rates Data'!H684</f>
        <v>0.10299999999999999</v>
      </c>
      <c r="I684" s="5">
        <f>DAYS360(A684,Summary!$G$10)/Summary!$G$6</f>
        <v>1.4583333333333333</v>
      </c>
      <c r="J684" s="5">
        <f t="shared" si="45"/>
        <v>-7.0999999999999994E-2</v>
      </c>
      <c r="K684" s="5">
        <f t="shared" si="45"/>
        <v>-0.13600000000000001</v>
      </c>
      <c r="L684" s="4">
        <v>1</v>
      </c>
      <c r="M684" s="4">
        <v>2</v>
      </c>
      <c r="N684" s="7">
        <f t="shared" si="42"/>
        <v>-6.5000000000000016E-2</v>
      </c>
      <c r="O684" s="4">
        <f t="shared" si="43"/>
        <v>1</v>
      </c>
      <c r="P684" s="64">
        <f t="shared" si="44"/>
        <v>-0.10079166666666667</v>
      </c>
    </row>
    <row r="685" spans="1:16" x14ac:dyDescent="0.2">
      <c r="A685" s="6">
        <f>'Rates Data'!A685</f>
        <v>42685</v>
      </c>
      <c r="B685" s="5">
        <f>'Rates Data'!B685</f>
        <v>-0.374</v>
      </c>
      <c r="C685" s="5">
        <f>'Rates Data'!C685</f>
        <v>-0.312</v>
      </c>
      <c r="D685" s="5">
        <f>'Rates Data'!D685</f>
        <v>-0.21</v>
      </c>
      <c r="E685" s="5">
        <f>'Rates Data'!E685</f>
        <v>-6.9000000000000006E-2</v>
      </c>
      <c r="F685" s="5">
        <f>'Rates Data'!F685</f>
        <v>-0.122</v>
      </c>
      <c r="G685" s="5">
        <f>'Rates Data'!G685</f>
        <v>-4.9299999999999997E-2</v>
      </c>
      <c r="H685" s="5">
        <f>'Rates Data'!H685</f>
        <v>0.13700000000000001</v>
      </c>
      <c r="I685" s="5">
        <f>DAYS360(A685,Summary!$G$10)/Summary!$G$6</f>
        <v>1.4555555555555555</v>
      </c>
      <c r="J685" s="5">
        <f t="shared" si="45"/>
        <v>-6.9000000000000006E-2</v>
      </c>
      <c r="K685" s="5">
        <f t="shared" si="45"/>
        <v>-0.122</v>
      </c>
      <c r="L685" s="4">
        <v>1</v>
      </c>
      <c r="M685" s="4">
        <v>2</v>
      </c>
      <c r="N685" s="7">
        <f t="shared" si="42"/>
        <v>-5.2999999999999992E-2</v>
      </c>
      <c r="O685" s="4">
        <f t="shared" si="43"/>
        <v>1</v>
      </c>
      <c r="P685" s="64">
        <f t="shared" si="44"/>
        <v>-9.3144444444444446E-2</v>
      </c>
    </row>
    <row r="686" spans="1:16" x14ac:dyDescent="0.2">
      <c r="A686" s="6">
        <f>'Rates Data'!A686</f>
        <v>42688</v>
      </c>
      <c r="B686" s="5">
        <f>'Rates Data'!B686</f>
        <v>-0.373</v>
      </c>
      <c r="C686" s="5">
        <f>'Rates Data'!C686</f>
        <v>-0.312</v>
      </c>
      <c r="D686" s="5">
        <f>'Rates Data'!D686</f>
        <v>-0.21099999999999999</v>
      </c>
      <c r="E686" s="5">
        <f>'Rates Data'!E686</f>
        <v>-7.0000000000000007E-2</v>
      </c>
      <c r="F686" s="5">
        <f>'Rates Data'!F686</f>
        <v>-0.122</v>
      </c>
      <c r="G686" s="5">
        <f>'Rates Data'!G686</f>
        <v>-4.2999999999999997E-2</v>
      </c>
      <c r="H686" s="5">
        <f>'Rates Data'!H686</f>
        <v>0.14499999999999999</v>
      </c>
      <c r="I686" s="5">
        <f>DAYS360(A686,Summary!$G$10)/Summary!$G$6</f>
        <v>1.4472222222222222</v>
      </c>
      <c r="J686" s="5">
        <f t="shared" si="45"/>
        <v>-7.0000000000000007E-2</v>
      </c>
      <c r="K686" s="5">
        <f t="shared" si="45"/>
        <v>-0.122</v>
      </c>
      <c r="L686" s="4">
        <v>1</v>
      </c>
      <c r="M686" s="4">
        <v>2</v>
      </c>
      <c r="N686" s="7">
        <f t="shared" si="42"/>
        <v>-5.1999999999999991E-2</v>
      </c>
      <c r="O686" s="4">
        <f t="shared" si="43"/>
        <v>1</v>
      </c>
      <c r="P686" s="64">
        <f t="shared" si="44"/>
        <v>-9.3255555555555564E-2</v>
      </c>
    </row>
    <row r="687" spans="1:16" x14ac:dyDescent="0.2">
      <c r="A687" s="6">
        <f>'Rates Data'!A687</f>
        <v>42689</v>
      </c>
      <c r="B687" s="5">
        <f>'Rates Data'!B687</f>
        <v>-0.371</v>
      </c>
      <c r="C687" s="5">
        <f>'Rates Data'!C687</f>
        <v>-0.312</v>
      </c>
      <c r="D687" s="5">
        <f>'Rates Data'!D687</f>
        <v>-0.21099999999999999</v>
      </c>
      <c r="E687" s="5">
        <f>'Rates Data'!E687</f>
        <v>-7.0999999999999994E-2</v>
      </c>
      <c r="F687" s="5">
        <f>'Rates Data'!F687</f>
        <v>-0.126</v>
      </c>
      <c r="G687" s="5">
        <f>'Rates Data'!G687</f>
        <v>-4.7500000000000001E-2</v>
      </c>
      <c r="H687" s="5">
        <f>'Rates Data'!H687</f>
        <v>0.14199999999999999</v>
      </c>
      <c r="I687" s="5">
        <f>DAYS360(A687,Summary!$G$10)/Summary!$G$6</f>
        <v>1.4444444444444444</v>
      </c>
      <c r="J687" s="5">
        <f t="shared" si="45"/>
        <v>-7.0999999999999994E-2</v>
      </c>
      <c r="K687" s="5">
        <f t="shared" si="45"/>
        <v>-0.126</v>
      </c>
      <c r="L687" s="4">
        <v>1</v>
      </c>
      <c r="M687" s="4">
        <v>2</v>
      </c>
      <c r="N687" s="7">
        <f t="shared" si="42"/>
        <v>-5.5000000000000007E-2</v>
      </c>
      <c r="O687" s="4">
        <f t="shared" si="43"/>
        <v>1</v>
      </c>
      <c r="P687" s="64">
        <f t="shared" si="44"/>
        <v>-9.5444444444444443E-2</v>
      </c>
    </row>
    <row r="688" spans="1:16" x14ac:dyDescent="0.2">
      <c r="A688" s="6">
        <f>'Rates Data'!A688</f>
        <v>42690</v>
      </c>
      <c r="B688" s="5">
        <f>'Rates Data'!B688</f>
        <v>-0.371</v>
      </c>
      <c r="C688" s="5">
        <f>'Rates Data'!C688</f>
        <v>-0.311</v>
      </c>
      <c r="D688" s="5">
        <f>'Rates Data'!D688</f>
        <v>-0.214</v>
      </c>
      <c r="E688" s="5">
        <f>'Rates Data'!E688</f>
        <v>-7.2999999999999995E-2</v>
      </c>
      <c r="F688" s="5">
        <f>'Rates Data'!F688</f>
        <v>-0.13200000000000001</v>
      </c>
      <c r="G688" s="5">
        <f>'Rates Data'!G688</f>
        <v>-4.8899999999999999E-2</v>
      </c>
      <c r="H688" s="5">
        <f>'Rates Data'!H688</f>
        <v>0.13900000000000001</v>
      </c>
      <c r="I688" s="5">
        <f>DAYS360(A688,Summary!$G$10)/Summary!$G$6</f>
        <v>1.4416666666666667</v>
      </c>
      <c r="J688" s="5">
        <f t="shared" si="45"/>
        <v>-7.2999999999999995E-2</v>
      </c>
      <c r="K688" s="5">
        <f t="shared" si="45"/>
        <v>-0.13200000000000001</v>
      </c>
      <c r="L688" s="4">
        <v>1</v>
      </c>
      <c r="M688" s="4">
        <v>2</v>
      </c>
      <c r="N688" s="7">
        <f t="shared" si="42"/>
        <v>-5.9000000000000011E-2</v>
      </c>
      <c r="O688" s="4">
        <f t="shared" si="43"/>
        <v>1</v>
      </c>
      <c r="P688" s="64">
        <f t="shared" si="44"/>
        <v>-9.9058333333333332E-2</v>
      </c>
    </row>
    <row r="689" spans="1:16" x14ac:dyDescent="0.2">
      <c r="A689" s="6">
        <f>'Rates Data'!A689</f>
        <v>42691</v>
      </c>
      <c r="B689" s="5">
        <f>'Rates Data'!B689</f>
        <v>-0.372</v>
      </c>
      <c r="C689" s="5">
        <f>'Rates Data'!C689</f>
        <v>-0.312</v>
      </c>
      <c r="D689" s="5">
        <f>'Rates Data'!D689</f>
        <v>-0.215</v>
      </c>
      <c r="E689" s="5">
        <f>'Rates Data'!E689</f>
        <v>-7.4999999999999997E-2</v>
      </c>
      <c r="F689" s="5">
        <f>'Rates Data'!F689</f>
        <v>-0.13200000000000001</v>
      </c>
      <c r="G689" s="5">
        <f>'Rates Data'!G689</f>
        <v>-5.9200000000000003E-2</v>
      </c>
      <c r="H689" s="5">
        <f>'Rates Data'!H689</f>
        <v>0.13400000000000001</v>
      </c>
      <c r="I689" s="5">
        <f>DAYS360(A689,Summary!$G$10)/Summary!$G$6</f>
        <v>1.4388888888888889</v>
      </c>
      <c r="J689" s="5">
        <f t="shared" si="45"/>
        <v>-7.4999999999999997E-2</v>
      </c>
      <c r="K689" s="5">
        <f t="shared" si="45"/>
        <v>-0.13200000000000001</v>
      </c>
      <c r="L689" s="4">
        <v>1</v>
      </c>
      <c r="M689" s="4">
        <v>2</v>
      </c>
      <c r="N689" s="7">
        <f t="shared" si="42"/>
        <v>-5.7000000000000009E-2</v>
      </c>
      <c r="O689" s="4">
        <f t="shared" si="43"/>
        <v>1</v>
      </c>
      <c r="P689" s="64">
        <f t="shared" si="44"/>
        <v>-0.10001666666666667</v>
      </c>
    </row>
    <row r="690" spans="1:16" x14ac:dyDescent="0.2">
      <c r="A690" s="6">
        <f>'Rates Data'!A690</f>
        <v>42692</v>
      </c>
      <c r="B690" s="5">
        <f>'Rates Data'!B690</f>
        <v>-0.373</v>
      </c>
      <c r="C690" s="5">
        <f>'Rates Data'!C690</f>
        <v>-0.313</v>
      </c>
      <c r="D690" s="5">
        <f>'Rates Data'!D690</f>
        <v>-0.217</v>
      </c>
      <c r="E690" s="5">
        <f>'Rates Data'!E690</f>
        <v>-7.6999999999999999E-2</v>
      </c>
      <c r="F690" s="5">
        <f>'Rates Data'!F690</f>
        <v>-0.14000000000000001</v>
      </c>
      <c r="G690" s="5">
        <f>'Rates Data'!G690</f>
        <v>-6.7000000000000004E-2</v>
      </c>
      <c r="H690" s="5">
        <f>'Rates Data'!H690</f>
        <v>0.124</v>
      </c>
      <c r="I690" s="5">
        <f>DAYS360(A690,Summary!$G$10)/Summary!$G$6</f>
        <v>1.4361111111111111</v>
      </c>
      <c r="J690" s="5">
        <f t="shared" si="45"/>
        <v>-7.6999999999999999E-2</v>
      </c>
      <c r="K690" s="5">
        <f t="shared" si="45"/>
        <v>-0.14000000000000001</v>
      </c>
      <c r="L690" s="4">
        <v>1</v>
      </c>
      <c r="M690" s="4">
        <v>2</v>
      </c>
      <c r="N690" s="7">
        <f t="shared" si="42"/>
        <v>-6.3000000000000014E-2</v>
      </c>
      <c r="O690" s="4">
        <f t="shared" si="43"/>
        <v>1</v>
      </c>
      <c r="P690" s="64">
        <f t="shared" si="44"/>
        <v>-0.10447500000000001</v>
      </c>
    </row>
    <row r="691" spans="1:16" x14ac:dyDescent="0.2">
      <c r="A691" s="6">
        <f>'Rates Data'!A691</f>
        <v>42695</v>
      </c>
      <c r="B691" s="5">
        <f>'Rates Data'!B691</f>
        <v>-0.371</v>
      </c>
      <c r="C691" s="5">
        <f>'Rates Data'!C691</f>
        <v>-0.312</v>
      </c>
      <c r="D691" s="5">
        <f>'Rates Data'!D691</f>
        <v>-0.219</v>
      </c>
      <c r="E691" s="5">
        <f>'Rates Data'!E691</f>
        <v>-7.8E-2</v>
      </c>
      <c r="F691" s="5">
        <f>'Rates Data'!F691</f>
        <v>-0.14499999999999999</v>
      </c>
      <c r="G691" s="5">
        <f>'Rates Data'!G691</f>
        <v>-6.9000000000000006E-2</v>
      </c>
      <c r="H691" s="5">
        <f>'Rates Data'!H691</f>
        <v>0.11749999999999999</v>
      </c>
      <c r="I691" s="5">
        <f>DAYS360(A691,Summary!$G$10)/Summary!$G$6</f>
        <v>1.4277777777777778</v>
      </c>
      <c r="J691" s="5">
        <f t="shared" si="45"/>
        <v>-7.8E-2</v>
      </c>
      <c r="K691" s="5">
        <f t="shared" si="45"/>
        <v>-0.14499999999999999</v>
      </c>
      <c r="L691" s="4">
        <v>1</v>
      </c>
      <c r="M691" s="4">
        <v>2</v>
      </c>
      <c r="N691" s="7">
        <f t="shared" si="42"/>
        <v>-6.699999999999999E-2</v>
      </c>
      <c r="O691" s="4">
        <f t="shared" si="43"/>
        <v>1</v>
      </c>
      <c r="P691" s="64">
        <f t="shared" si="44"/>
        <v>-0.10666111111111111</v>
      </c>
    </row>
    <row r="692" spans="1:16" x14ac:dyDescent="0.2">
      <c r="A692" s="6">
        <f>'Rates Data'!A692</f>
        <v>42696</v>
      </c>
      <c r="B692" s="5">
        <f>'Rates Data'!B692</f>
        <v>-0.373</v>
      </c>
      <c r="C692" s="5">
        <f>'Rates Data'!C692</f>
        <v>-0.313</v>
      </c>
      <c r="D692" s="5">
        <f>'Rates Data'!D692</f>
        <v>-0.22</v>
      </c>
      <c r="E692" s="5">
        <f>'Rates Data'!E692</f>
        <v>-7.9000000000000001E-2</v>
      </c>
      <c r="F692" s="5">
        <f>'Rates Data'!F692</f>
        <v>-0.14299999999999999</v>
      </c>
      <c r="G692" s="5">
        <f>'Rates Data'!G692</f>
        <v>-7.9299999999999995E-2</v>
      </c>
      <c r="H692" s="5">
        <f>'Rates Data'!H692</f>
        <v>9.6000000000000002E-2</v>
      </c>
      <c r="I692" s="5">
        <f>DAYS360(A692,Summary!$G$10)/Summary!$G$6</f>
        <v>1.425</v>
      </c>
      <c r="J692" s="5">
        <f t="shared" si="45"/>
        <v>-7.9000000000000001E-2</v>
      </c>
      <c r="K692" s="5">
        <f t="shared" si="45"/>
        <v>-0.14299999999999999</v>
      </c>
      <c r="L692" s="4">
        <v>1</v>
      </c>
      <c r="M692" s="4">
        <v>2</v>
      </c>
      <c r="N692" s="7">
        <f t="shared" si="42"/>
        <v>-6.3999999999999987E-2</v>
      </c>
      <c r="O692" s="4">
        <f t="shared" si="43"/>
        <v>1</v>
      </c>
      <c r="P692" s="64">
        <f t="shared" si="44"/>
        <v>-0.1062</v>
      </c>
    </row>
    <row r="693" spans="1:16" x14ac:dyDescent="0.2">
      <c r="A693" s="6">
        <f>'Rates Data'!A693</f>
        <v>42697</v>
      </c>
      <c r="B693" s="5">
        <f>'Rates Data'!B693</f>
        <v>-0.373</v>
      </c>
      <c r="C693" s="5">
        <f>'Rates Data'!C693</f>
        <v>-0.313</v>
      </c>
      <c r="D693" s="5">
        <f>'Rates Data'!D693</f>
        <v>-0.22</v>
      </c>
      <c r="E693" s="5">
        <f>'Rates Data'!E693</f>
        <v>-7.8E-2</v>
      </c>
      <c r="F693" s="5">
        <f>'Rates Data'!F693</f>
        <v>-0.14599999999999999</v>
      </c>
      <c r="G693" s="5">
        <f>'Rates Data'!G693</f>
        <v>-8.2400000000000001E-2</v>
      </c>
      <c r="H693" s="5">
        <f>'Rates Data'!H693</f>
        <v>9.7000000000000003E-2</v>
      </c>
      <c r="I693" s="5">
        <f>DAYS360(A693,Summary!$G$10)/Summary!$G$6</f>
        <v>1.4222222222222223</v>
      </c>
      <c r="J693" s="5">
        <f t="shared" si="45"/>
        <v>-7.8E-2</v>
      </c>
      <c r="K693" s="5">
        <f t="shared" si="45"/>
        <v>-0.14599999999999999</v>
      </c>
      <c r="L693" s="4">
        <v>1</v>
      </c>
      <c r="M693" s="4">
        <v>2</v>
      </c>
      <c r="N693" s="7">
        <f t="shared" si="42"/>
        <v>-6.7999999999999991E-2</v>
      </c>
      <c r="O693" s="4">
        <f t="shared" si="43"/>
        <v>1</v>
      </c>
      <c r="P693" s="64">
        <f t="shared" si="44"/>
        <v>-0.10671111111111112</v>
      </c>
    </row>
    <row r="694" spans="1:16" x14ac:dyDescent="0.2">
      <c r="A694" s="6">
        <f>'Rates Data'!A694</f>
        <v>42698</v>
      </c>
      <c r="B694" s="5">
        <f>'Rates Data'!B694</f>
        <v>-0.373</v>
      </c>
      <c r="C694" s="5">
        <f>'Rates Data'!C694</f>
        <v>-0.314</v>
      </c>
      <c r="D694" s="5">
        <f>'Rates Data'!D694</f>
        <v>-0.219</v>
      </c>
      <c r="E694" s="5">
        <f>'Rates Data'!E694</f>
        <v>-7.9000000000000001E-2</v>
      </c>
      <c r="F694" s="5">
        <f>'Rates Data'!F694</f>
        <v>-0.153</v>
      </c>
      <c r="G694" s="5">
        <f>'Rates Data'!G694</f>
        <v>-9.1999999999999998E-2</v>
      </c>
      <c r="H694" s="5">
        <f>'Rates Data'!H694</f>
        <v>8.3000000000000004E-2</v>
      </c>
      <c r="I694" s="5">
        <f>DAYS360(A694,Summary!$G$10)/Summary!$G$6</f>
        <v>1.4194444444444445</v>
      </c>
      <c r="J694" s="5">
        <f t="shared" si="45"/>
        <v>-7.9000000000000001E-2</v>
      </c>
      <c r="K694" s="5">
        <f t="shared" si="45"/>
        <v>-0.153</v>
      </c>
      <c r="L694" s="4">
        <v>1</v>
      </c>
      <c r="M694" s="4">
        <v>2</v>
      </c>
      <c r="N694" s="7">
        <f t="shared" si="42"/>
        <v>-7.3999999999999996E-2</v>
      </c>
      <c r="O694" s="4">
        <f t="shared" si="43"/>
        <v>1</v>
      </c>
      <c r="P694" s="64">
        <f t="shared" si="44"/>
        <v>-0.11003888888888889</v>
      </c>
    </row>
    <row r="695" spans="1:16" x14ac:dyDescent="0.2">
      <c r="A695" s="6">
        <f>'Rates Data'!A695</f>
        <v>42699</v>
      </c>
      <c r="B695" s="5">
        <f>'Rates Data'!B695</f>
        <v>-0.373</v>
      </c>
      <c r="C695" s="5">
        <f>'Rates Data'!C695</f>
        <v>-0.314</v>
      </c>
      <c r="D695" s="5">
        <f>'Rates Data'!D695</f>
        <v>-0.219</v>
      </c>
      <c r="E695" s="5">
        <f>'Rates Data'!E695</f>
        <v>-7.9000000000000001E-2</v>
      </c>
      <c r="F695" s="5">
        <f>'Rates Data'!F695</f>
        <v>-0.154</v>
      </c>
      <c r="G695" s="5">
        <f>'Rates Data'!G695</f>
        <v>-0.09</v>
      </c>
      <c r="H695" s="5">
        <f>'Rates Data'!H695</f>
        <v>0.09</v>
      </c>
      <c r="I695" s="5">
        <f>DAYS360(A695,Summary!$G$10)/Summary!$G$6</f>
        <v>1.4166666666666667</v>
      </c>
      <c r="J695" s="5">
        <f t="shared" si="45"/>
        <v>-7.9000000000000001E-2</v>
      </c>
      <c r="K695" s="5">
        <f t="shared" si="45"/>
        <v>-0.154</v>
      </c>
      <c r="L695" s="4">
        <v>1</v>
      </c>
      <c r="M695" s="4">
        <v>2</v>
      </c>
      <c r="N695" s="7">
        <f t="shared" si="42"/>
        <v>-7.4999999999999997E-2</v>
      </c>
      <c r="O695" s="4">
        <f t="shared" si="43"/>
        <v>1</v>
      </c>
      <c r="P695" s="64">
        <f t="shared" si="44"/>
        <v>-0.11025000000000001</v>
      </c>
    </row>
    <row r="696" spans="1:16" x14ac:dyDescent="0.2">
      <c r="A696" s="6">
        <f>'Rates Data'!A696</f>
        <v>42702</v>
      </c>
      <c r="B696" s="5">
        <f>'Rates Data'!B696</f>
        <v>-0.374</v>
      </c>
      <c r="C696" s="5">
        <f>'Rates Data'!C696</f>
        <v>-0.314</v>
      </c>
      <c r="D696" s="5">
        <f>'Rates Data'!D696</f>
        <v>-0.219</v>
      </c>
      <c r="E696" s="5">
        <f>'Rates Data'!E696</f>
        <v>-7.9000000000000001E-2</v>
      </c>
      <c r="F696" s="5">
        <f>'Rates Data'!F696</f>
        <v>-0.16200000000000001</v>
      </c>
      <c r="G696" s="5">
        <f>'Rates Data'!G696</f>
        <v>-0.106</v>
      </c>
      <c r="H696" s="5">
        <f>'Rates Data'!H696</f>
        <v>6.9500000000000006E-2</v>
      </c>
      <c r="I696" s="5">
        <f>DAYS360(A696,Summary!$G$10)/Summary!$G$6</f>
        <v>1.4083333333333334</v>
      </c>
      <c r="J696" s="5">
        <f t="shared" si="45"/>
        <v>-7.9000000000000001E-2</v>
      </c>
      <c r="K696" s="5">
        <f t="shared" si="45"/>
        <v>-0.16200000000000001</v>
      </c>
      <c r="L696" s="4">
        <v>1</v>
      </c>
      <c r="M696" s="4">
        <v>2</v>
      </c>
      <c r="N696" s="7">
        <f t="shared" si="42"/>
        <v>-8.3000000000000004E-2</v>
      </c>
      <c r="O696" s="4">
        <f t="shared" si="43"/>
        <v>1</v>
      </c>
      <c r="P696" s="64">
        <f t="shared" si="44"/>
        <v>-0.11289166666666667</v>
      </c>
    </row>
    <row r="697" spans="1:16" x14ac:dyDescent="0.2">
      <c r="A697" s="6">
        <f>'Rates Data'!A697</f>
        <v>42703</v>
      </c>
      <c r="B697" s="5">
        <f>'Rates Data'!B697</f>
        <v>-0.372</v>
      </c>
      <c r="C697" s="5">
        <f>'Rates Data'!C697</f>
        <v>-0.314</v>
      </c>
      <c r="D697" s="5">
        <f>'Rates Data'!D697</f>
        <v>-0.219</v>
      </c>
      <c r="E697" s="5">
        <f>'Rates Data'!E697</f>
        <v>-7.9000000000000001E-2</v>
      </c>
      <c r="F697" s="5">
        <f>'Rates Data'!F697</f>
        <v>-0.17299999999999999</v>
      </c>
      <c r="G697" s="5">
        <f>'Rates Data'!G697</f>
        <v>-0.109</v>
      </c>
      <c r="H697" s="5">
        <f>'Rates Data'!H697</f>
        <v>4.9000000000000002E-2</v>
      </c>
      <c r="I697" s="5">
        <f>DAYS360(A697,Summary!$G$10)/Summary!$G$6</f>
        <v>1.4055555555555554</v>
      </c>
      <c r="J697" s="5">
        <f t="shared" si="45"/>
        <v>-7.9000000000000001E-2</v>
      </c>
      <c r="K697" s="5">
        <f t="shared" si="45"/>
        <v>-0.17299999999999999</v>
      </c>
      <c r="L697" s="4">
        <v>1</v>
      </c>
      <c r="M697" s="4">
        <v>2</v>
      </c>
      <c r="N697" s="7">
        <f t="shared" si="42"/>
        <v>-9.3999999999999986E-2</v>
      </c>
      <c r="O697" s="4">
        <f t="shared" si="43"/>
        <v>1</v>
      </c>
      <c r="P697" s="64">
        <f t="shared" si="44"/>
        <v>-0.11712222222222221</v>
      </c>
    </row>
    <row r="698" spans="1:16" x14ac:dyDescent="0.2">
      <c r="A698" s="6">
        <f>'Rates Data'!A698</f>
        <v>42704</v>
      </c>
      <c r="B698" s="5">
        <f>'Rates Data'!B698</f>
        <v>-0.372</v>
      </c>
      <c r="C698" s="5">
        <f>'Rates Data'!C698</f>
        <v>-0.314</v>
      </c>
      <c r="D698" s="5">
        <f>'Rates Data'!D698</f>
        <v>-0.219</v>
      </c>
      <c r="E698" s="5">
        <f>'Rates Data'!E698</f>
        <v>-0.08</v>
      </c>
      <c r="F698" s="5">
        <f>'Rates Data'!F698</f>
        <v>-0.158</v>
      </c>
      <c r="G698" s="5">
        <f>'Rates Data'!G698</f>
        <v>-9.98E-2</v>
      </c>
      <c r="H698" s="5">
        <f>'Rates Data'!H698</f>
        <v>8.6999999999999994E-2</v>
      </c>
      <c r="I698" s="5">
        <f>DAYS360(A698,Summary!$G$10)/Summary!$G$6</f>
        <v>1.4027777777777777</v>
      </c>
      <c r="J698" s="5">
        <f t="shared" si="45"/>
        <v>-0.08</v>
      </c>
      <c r="K698" s="5">
        <f t="shared" si="45"/>
        <v>-0.158</v>
      </c>
      <c r="L698" s="4">
        <v>1</v>
      </c>
      <c r="M698" s="4">
        <v>2</v>
      </c>
      <c r="N698" s="7">
        <f t="shared" si="42"/>
        <v>-7.8E-2</v>
      </c>
      <c r="O698" s="4">
        <f t="shared" si="43"/>
        <v>1</v>
      </c>
      <c r="P698" s="64">
        <f t="shared" si="44"/>
        <v>-0.11141666666666666</v>
      </c>
    </row>
    <row r="699" spans="1:16" x14ac:dyDescent="0.2">
      <c r="A699" s="6">
        <f>'Rates Data'!A699</f>
        <v>42705</v>
      </c>
      <c r="B699" s="5">
        <f>'Rates Data'!B699</f>
        <v>-0.372</v>
      </c>
      <c r="C699" s="5">
        <f>'Rates Data'!C699</f>
        <v>-0.313</v>
      </c>
      <c r="D699" s="5">
        <f>'Rates Data'!D699</f>
        <v>-0.219</v>
      </c>
      <c r="E699" s="5">
        <f>'Rates Data'!E699</f>
        <v>-7.9000000000000001E-2</v>
      </c>
      <c r="F699" s="5">
        <f>'Rates Data'!F699</f>
        <v>-0.14399999999999999</v>
      </c>
      <c r="G699" s="5">
        <f>'Rates Data'!G699</f>
        <v>-7.5999999999999998E-2</v>
      </c>
      <c r="H699" s="5">
        <f>'Rates Data'!H699</f>
        <v>0.13900000000000001</v>
      </c>
      <c r="I699" s="5">
        <f>DAYS360(A699,Summary!$G$10)/Summary!$G$6</f>
        <v>1.4</v>
      </c>
      <c r="J699" s="5">
        <f t="shared" si="45"/>
        <v>-7.9000000000000001E-2</v>
      </c>
      <c r="K699" s="5">
        <f t="shared" si="45"/>
        <v>-0.14399999999999999</v>
      </c>
      <c r="L699" s="4">
        <v>1</v>
      </c>
      <c r="M699" s="4">
        <v>2</v>
      </c>
      <c r="N699" s="7">
        <f t="shared" si="42"/>
        <v>-6.4999999999999988E-2</v>
      </c>
      <c r="O699" s="4">
        <f t="shared" si="43"/>
        <v>1</v>
      </c>
      <c r="P699" s="64">
        <f t="shared" si="44"/>
        <v>-0.10499999999999998</v>
      </c>
    </row>
    <row r="700" spans="1:16" x14ac:dyDescent="0.2">
      <c r="A700" s="6">
        <f>'Rates Data'!A700</f>
        <v>42706</v>
      </c>
      <c r="B700" s="5">
        <f>'Rates Data'!B700</f>
        <v>-0.371</v>
      </c>
      <c r="C700" s="5">
        <f>'Rates Data'!C700</f>
        <v>-0.313</v>
      </c>
      <c r="D700" s="5">
        <f>'Rates Data'!D700</f>
        <v>-0.218</v>
      </c>
      <c r="E700" s="5">
        <f>'Rates Data'!E700</f>
        <v>-7.5999999999999998E-2</v>
      </c>
      <c r="F700" s="5">
        <f>'Rates Data'!F700</f>
        <v>-0.157</v>
      </c>
      <c r="G700" s="5">
        <f>'Rates Data'!G700</f>
        <v>-8.9300000000000004E-2</v>
      </c>
      <c r="H700" s="5">
        <f>'Rates Data'!H700</f>
        <v>9.5000000000000001E-2</v>
      </c>
      <c r="I700" s="5">
        <f>DAYS360(A700,Summary!$G$10)/Summary!$G$6</f>
        <v>1.3972222222222221</v>
      </c>
      <c r="J700" s="5">
        <f t="shared" si="45"/>
        <v>-7.5999999999999998E-2</v>
      </c>
      <c r="K700" s="5">
        <f t="shared" si="45"/>
        <v>-0.157</v>
      </c>
      <c r="L700" s="4">
        <v>1</v>
      </c>
      <c r="M700" s="4">
        <v>2</v>
      </c>
      <c r="N700" s="7">
        <f t="shared" si="42"/>
        <v>-8.1000000000000003E-2</v>
      </c>
      <c r="O700" s="4">
        <f t="shared" si="43"/>
        <v>1</v>
      </c>
      <c r="P700" s="64">
        <f t="shared" si="44"/>
        <v>-0.10817499999999999</v>
      </c>
    </row>
    <row r="701" spans="1:16" x14ac:dyDescent="0.2">
      <c r="A701" s="6">
        <f>'Rates Data'!A701</f>
        <v>42709</v>
      </c>
      <c r="B701" s="5">
        <f>'Rates Data'!B701</f>
        <v>-0.373</v>
      </c>
      <c r="C701" s="5">
        <f>'Rates Data'!C701</f>
        <v>-0.313</v>
      </c>
      <c r="D701" s="5">
        <f>'Rates Data'!D701</f>
        <v>-0.218</v>
      </c>
      <c r="E701" s="5">
        <f>'Rates Data'!E701</f>
        <v>-7.8E-2</v>
      </c>
      <c r="F701" s="5">
        <f>'Rates Data'!F701</f>
        <v>-0.154</v>
      </c>
      <c r="G701" s="5">
        <f>'Rates Data'!G701</f>
        <v>-7.9200000000000007E-2</v>
      </c>
      <c r="H701" s="5">
        <f>'Rates Data'!H701</f>
        <v>0.111</v>
      </c>
      <c r="I701" s="5">
        <f>DAYS360(A701,Summary!$G$10)/Summary!$G$6</f>
        <v>1.3888888888888888</v>
      </c>
      <c r="J701" s="5">
        <f t="shared" si="45"/>
        <v>-7.8E-2</v>
      </c>
      <c r="K701" s="5">
        <f t="shared" si="45"/>
        <v>-0.154</v>
      </c>
      <c r="L701" s="4">
        <v>1</v>
      </c>
      <c r="M701" s="4">
        <v>2</v>
      </c>
      <c r="N701" s="7">
        <f t="shared" si="42"/>
        <v>-7.5999999999999998E-2</v>
      </c>
      <c r="O701" s="4">
        <f t="shared" si="43"/>
        <v>1</v>
      </c>
      <c r="P701" s="64">
        <f t="shared" si="44"/>
        <v>-0.10755555555555554</v>
      </c>
    </row>
    <row r="702" spans="1:16" x14ac:dyDescent="0.2">
      <c r="A702" s="6">
        <f>'Rates Data'!A702</f>
        <v>42710</v>
      </c>
      <c r="B702" s="5">
        <f>'Rates Data'!B702</f>
        <v>-0.372</v>
      </c>
      <c r="C702" s="5">
        <f>'Rates Data'!C702</f>
        <v>-0.315</v>
      </c>
      <c r="D702" s="5">
        <f>'Rates Data'!D702</f>
        <v>-0.219</v>
      </c>
      <c r="E702" s="5">
        <f>'Rates Data'!E702</f>
        <v>-7.9000000000000001E-2</v>
      </c>
      <c r="F702" s="5">
        <f>'Rates Data'!F702</f>
        <v>-0.1429</v>
      </c>
      <c r="G702" s="5">
        <f>'Rates Data'!G702</f>
        <v>-7.0000000000000007E-2</v>
      </c>
      <c r="H702" s="5">
        <f>'Rates Data'!H702</f>
        <v>0.155</v>
      </c>
      <c r="I702" s="5">
        <f>DAYS360(A702,Summary!$G$10)/Summary!$G$6</f>
        <v>1.3861111111111111</v>
      </c>
      <c r="J702" s="5">
        <f t="shared" si="45"/>
        <v>-7.9000000000000001E-2</v>
      </c>
      <c r="K702" s="5">
        <f t="shared" si="45"/>
        <v>-0.1429</v>
      </c>
      <c r="L702" s="4">
        <v>1</v>
      </c>
      <c r="M702" s="4">
        <v>2</v>
      </c>
      <c r="N702" s="7">
        <f t="shared" si="42"/>
        <v>-6.3899999999999998E-2</v>
      </c>
      <c r="O702" s="4">
        <f t="shared" si="43"/>
        <v>1</v>
      </c>
      <c r="P702" s="64">
        <f t="shared" si="44"/>
        <v>-0.1036725</v>
      </c>
    </row>
    <row r="703" spans="1:16" x14ac:dyDescent="0.2">
      <c r="A703" s="6">
        <f>'Rates Data'!A703</f>
        <v>42711</v>
      </c>
      <c r="B703" s="5">
        <f>'Rates Data'!B703</f>
        <v>-0.372</v>
      </c>
      <c r="C703" s="5">
        <f>'Rates Data'!C703</f>
        <v>-0.316</v>
      </c>
      <c r="D703" s="5">
        <f>'Rates Data'!D703</f>
        <v>-0.217</v>
      </c>
      <c r="E703" s="5">
        <f>'Rates Data'!E703</f>
        <v>-7.8E-2</v>
      </c>
      <c r="F703" s="5">
        <f>'Rates Data'!F703</f>
        <v>-0.14929999999999999</v>
      </c>
      <c r="G703" s="5">
        <f>'Rates Data'!G703</f>
        <v>-7.1999999999999995E-2</v>
      </c>
      <c r="H703" s="5">
        <f>'Rates Data'!H703</f>
        <v>0.14599999999999999</v>
      </c>
      <c r="I703" s="5">
        <f>DAYS360(A703,Summary!$G$10)/Summary!$G$6</f>
        <v>1.3833333333333333</v>
      </c>
      <c r="J703" s="5">
        <f t="shared" si="45"/>
        <v>-7.8E-2</v>
      </c>
      <c r="K703" s="5">
        <f t="shared" si="45"/>
        <v>-0.14929999999999999</v>
      </c>
      <c r="L703" s="4">
        <v>1</v>
      </c>
      <c r="M703" s="4">
        <v>2</v>
      </c>
      <c r="N703" s="7">
        <f t="shared" si="42"/>
        <v>-7.1299999999999988E-2</v>
      </c>
      <c r="O703" s="4">
        <f t="shared" si="43"/>
        <v>1</v>
      </c>
      <c r="P703" s="64">
        <f t="shared" si="44"/>
        <v>-0.10533166666666666</v>
      </c>
    </row>
    <row r="704" spans="1:16" x14ac:dyDescent="0.2">
      <c r="A704" s="6">
        <f>'Rates Data'!A704</f>
        <v>42712</v>
      </c>
      <c r="B704" s="5">
        <f>'Rates Data'!B704</f>
        <v>-0.372</v>
      </c>
      <c r="C704" s="5">
        <f>'Rates Data'!C704</f>
        <v>-0.318</v>
      </c>
      <c r="D704" s="5">
        <f>'Rates Data'!D704</f>
        <v>-0.217</v>
      </c>
      <c r="E704" s="5">
        <f>'Rates Data'!E704</f>
        <v>-7.8E-2</v>
      </c>
      <c r="F704" s="5">
        <f>'Rates Data'!F704</f>
        <v>-0.161</v>
      </c>
      <c r="G704" s="5">
        <f>'Rates Data'!G704</f>
        <v>-8.6999999999999994E-2</v>
      </c>
      <c r="H704" s="5">
        <f>'Rates Data'!H704</f>
        <v>0.13500000000000001</v>
      </c>
      <c r="I704" s="5">
        <f>DAYS360(A704,Summary!$G$10)/Summary!$G$6</f>
        <v>1.3805555555555555</v>
      </c>
      <c r="J704" s="5">
        <f t="shared" si="45"/>
        <v>-7.8E-2</v>
      </c>
      <c r="K704" s="5">
        <f t="shared" si="45"/>
        <v>-0.161</v>
      </c>
      <c r="L704" s="4">
        <v>1</v>
      </c>
      <c r="M704" s="4">
        <v>2</v>
      </c>
      <c r="N704" s="7">
        <f t="shared" si="42"/>
        <v>-8.3000000000000004E-2</v>
      </c>
      <c r="O704" s="4">
        <f t="shared" si="43"/>
        <v>1</v>
      </c>
      <c r="P704" s="64">
        <f t="shared" si="44"/>
        <v>-0.10958611111111111</v>
      </c>
    </row>
    <row r="705" spans="1:16" x14ac:dyDescent="0.2">
      <c r="A705" s="6">
        <f>'Rates Data'!A705</f>
        <v>42713</v>
      </c>
      <c r="B705" s="5">
        <f>'Rates Data'!B705</f>
        <v>-0.371</v>
      </c>
      <c r="C705" s="5">
        <f>'Rates Data'!C705</f>
        <v>-0.316</v>
      </c>
      <c r="D705" s="5">
        <f>'Rates Data'!D705</f>
        <v>-0.217</v>
      </c>
      <c r="E705" s="5">
        <f>'Rates Data'!E705</f>
        <v>-8.1000000000000003E-2</v>
      </c>
      <c r="F705" s="5">
        <f>'Rates Data'!F705</f>
        <v>-0.16500000000000001</v>
      </c>
      <c r="G705" s="5">
        <f>'Rates Data'!G705</f>
        <v>-9.9000000000000005E-2</v>
      </c>
      <c r="H705" s="5">
        <f>'Rates Data'!H705</f>
        <v>0.12</v>
      </c>
      <c r="I705" s="5">
        <f>DAYS360(A705,Summary!$G$10)/Summary!$G$6</f>
        <v>1.3777777777777778</v>
      </c>
      <c r="J705" s="5">
        <f t="shared" si="45"/>
        <v>-8.1000000000000003E-2</v>
      </c>
      <c r="K705" s="5">
        <f t="shared" si="45"/>
        <v>-0.16500000000000001</v>
      </c>
      <c r="L705" s="4">
        <v>1</v>
      </c>
      <c r="M705" s="4">
        <v>2</v>
      </c>
      <c r="N705" s="7">
        <f t="shared" si="42"/>
        <v>-8.4000000000000005E-2</v>
      </c>
      <c r="O705" s="4">
        <f t="shared" si="43"/>
        <v>1</v>
      </c>
      <c r="P705" s="64">
        <f t="shared" si="44"/>
        <v>-0.11273333333333334</v>
      </c>
    </row>
    <row r="706" spans="1:16" x14ac:dyDescent="0.2">
      <c r="A706" s="6">
        <f>'Rates Data'!A706</f>
        <v>42716</v>
      </c>
      <c r="B706" s="5">
        <f>'Rates Data'!B706</f>
        <v>-0.371</v>
      </c>
      <c r="C706" s="5">
        <f>'Rates Data'!C706</f>
        <v>-0.316</v>
      </c>
      <c r="D706" s="5">
        <f>'Rates Data'!D706</f>
        <v>-0.217</v>
      </c>
      <c r="E706" s="5">
        <f>'Rates Data'!E706</f>
        <v>-8.1000000000000003E-2</v>
      </c>
      <c r="F706" s="5">
        <f>'Rates Data'!F706</f>
        <v>-0.16</v>
      </c>
      <c r="G706" s="5">
        <f>'Rates Data'!G706</f>
        <v>-8.1000000000000003E-2</v>
      </c>
      <c r="H706" s="5">
        <f>'Rates Data'!H706</f>
        <v>0.152</v>
      </c>
      <c r="I706" s="5">
        <f>DAYS360(A706,Summary!$G$10)/Summary!$G$6</f>
        <v>1.3694444444444445</v>
      </c>
      <c r="J706" s="5">
        <f t="shared" si="45"/>
        <v>-8.1000000000000003E-2</v>
      </c>
      <c r="K706" s="5">
        <f t="shared" si="45"/>
        <v>-0.16</v>
      </c>
      <c r="L706" s="4">
        <v>1</v>
      </c>
      <c r="M706" s="4">
        <v>2</v>
      </c>
      <c r="N706" s="7">
        <f t="shared" si="42"/>
        <v>-7.9000000000000001E-2</v>
      </c>
      <c r="O706" s="4">
        <f t="shared" si="43"/>
        <v>1</v>
      </c>
      <c r="P706" s="64">
        <f t="shared" si="44"/>
        <v>-0.11018611111111112</v>
      </c>
    </row>
    <row r="707" spans="1:16" x14ac:dyDescent="0.2">
      <c r="A707" s="6">
        <f>'Rates Data'!A707</f>
        <v>42717</v>
      </c>
      <c r="B707" s="5">
        <f>'Rates Data'!B707</f>
        <v>-0.371</v>
      </c>
      <c r="C707" s="5">
        <f>'Rates Data'!C707</f>
        <v>-0.316</v>
      </c>
      <c r="D707" s="5">
        <f>'Rates Data'!D707</f>
        <v>-0.218</v>
      </c>
      <c r="E707" s="5">
        <f>'Rates Data'!E707</f>
        <v>-8.1000000000000003E-2</v>
      </c>
      <c r="F707" s="5">
        <f>'Rates Data'!F707</f>
        <v>-0.16200000000000001</v>
      </c>
      <c r="G707" s="5">
        <f>'Rates Data'!G707</f>
        <v>-0.09</v>
      </c>
      <c r="H707" s="5">
        <f>'Rates Data'!H707</f>
        <v>0.13100000000000001</v>
      </c>
      <c r="I707" s="5">
        <f>DAYS360(A707,Summary!$G$10)/Summary!$G$6</f>
        <v>1.3666666666666667</v>
      </c>
      <c r="J707" s="5">
        <f t="shared" si="45"/>
        <v>-8.1000000000000003E-2</v>
      </c>
      <c r="K707" s="5">
        <f t="shared" si="45"/>
        <v>-0.16200000000000001</v>
      </c>
      <c r="L707" s="4">
        <v>1</v>
      </c>
      <c r="M707" s="4">
        <v>2</v>
      </c>
      <c r="N707" s="7">
        <f t="shared" ref="N707:N770" si="46">K707-J707</f>
        <v>-8.1000000000000003E-2</v>
      </c>
      <c r="O707" s="4">
        <f t="shared" ref="O707:O770" si="47">M707-L707</f>
        <v>1</v>
      </c>
      <c r="P707" s="64">
        <f t="shared" ref="P707:P770" si="48">J707+N707/O707*(I707-L707)</f>
        <v>-0.11070000000000001</v>
      </c>
    </row>
    <row r="708" spans="1:16" x14ac:dyDescent="0.2">
      <c r="A708" s="6">
        <f>'Rates Data'!A708</f>
        <v>42718</v>
      </c>
      <c r="B708" s="5">
        <f>'Rates Data'!B708</f>
        <v>-0.371</v>
      </c>
      <c r="C708" s="5">
        <f>'Rates Data'!C708</f>
        <v>-0.316</v>
      </c>
      <c r="D708" s="5">
        <f>'Rates Data'!D708</f>
        <v>-0.217</v>
      </c>
      <c r="E708" s="5">
        <f>'Rates Data'!E708</f>
        <v>-8.2000000000000003E-2</v>
      </c>
      <c r="F708" s="5">
        <f>'Rates Data'!F708</f>
        <v>-0.16700000000000001</v>
      </c>
      <c r="G708" s="5">
        <f>'Rates Data'!G708</f>
        <v>-0.10199999999999999</v>
      </c>
      <c r="H708" s="5">
        <f>'Rates Data'!H708</f>
        <v>0.104</v>
      </c>
      <c r="I708" s="5">
        <f>DAYS360(A708,Summary!$G$10)/Summary!$G$6</f>
        <v>1.3638888888888889</v>
      </c>
      <c r="J708" s="5">
        <f t="shared" si="45"/>
        <v>-8.2000000000000003E-2</v>
      </c>
      <c r="K708" s="5">
        <f t="shared" si="45"/>
        <v>-0.16700000000000001</v>
      </c>
      <c r="L708" s="4">
        <v>1</v>
      </c>
      <c r="M708" s="4">
        <v>2</v>
      </c>
      <c r="N708" s="7">
        <f t="shared" si="46"/>
        <v>-8.5000000000000006E-2</v>
      </c>
      <c r="O708" s="4">
        <f t="shared" si="47"/>
        <v>1</v>
      </c>
      <c r="P708" s="64">
        <f t="shared" si="48"/>
        <v>-0.11293055555555556</v>
      </c>
    </row>
    <row r="709" spans="1:16" x14ac:dyDescent="0.2">
      <c r="A709" s="6">
        <f>'Rates Data'!A709</f>
        <v>42719</v>
      </c>
      <c r="B709" s="5">
        <f>'Rates Data'!B709</f>
        <v>-0.37</v>
      </c>
      <c r="C709" s="5">
        <f>'Rates Data'!C709</f>
        <v>-0.316</v>
      </c>
      <c r="D709" s="5">
        <f>'Rates Data'!D709</f>
        <v>-0.217</v>
      </c>
      <c r="E709" s="5">
        <f>'Rates Data'!E709</f>
        <v>-8.1000000000000003E-2</v>
      </c>
      <c r="F709" s="5">
        <f>'Rates Data'!F709</f>
        <v>-0.16400000000000001</v>
      </c>
      <c r="G709" s="5">
        <f>'Rates Data'!G709</f>
        <v>-9.4700000000000006E-2</v>
      </c>
      <c r="H709" s="5">
        <f>'Rates Data'!H709</f>
        <v>0.125</v>
      </c>
      <c r="I709" s="5">
        <f>DAYS360(A709,Summary!$G$10)/Summary!$G$6</f>
        <v>1.3611111111111112</v>
      </c>
      <c r="J709" s="5">
        <f t="shared" si="45"/>
        <v>-8.1000000000000003E-2</v>
      </c>
      <c r="K709" s="5">
        <f t="shared" si="45"/>
        <v>-0.16400000000000001</v>
      </c>
      <c r="L709" s="4">
        <v>1</v>
      </c>
      <c r="M709" s="4">
        <v>2</v>
      </c>
      <c r="N709" s="7">
        <f t="shared" si="46"/>
        <v>-8.3000000000000004E-2</v>
      </c>
      <c r="O709" s="4">
        <f t="shared" si="47"/>
        <v>1</v>
      </c>
      <c r="P709" s="64">
        <f t="shared" si="48"/>
        <v>-0.11097222222222222</v>
      </c>
    </row>
    <row r="710" spans="1:16" x14ac:dyDescent="0.2">
      <c r="A710" s="6">
        <f>'Rates Data'!A710</f>
        <v>42720</v>
      </c>
      <c r="B710" s="5">
        <f>'Rates Data'!B710</f>
        <v>-0.372</v>
      </c>
      <c r="C710" s="5">
        <f>'Rates Data'!C710</f>
        <v>-0.314</v>
      </c>
      <c r="D710" s="5">
        <f>'Rates Data'!D710</f>
        <v>-0.216</v>
      </c>
      <c r="E710" s="5">
        <f>'Rates Data'!E710</f>
        <v>-8.1000000000000003E-2</v>
      </c>
      <c r="F710" s="5">
        <f>'Rates Data'!F710</f>
        <v>-0.159</v>
      </c>
      <c r="G710" s="5">
        <f>'Rates Data'!G710</f>
        <v>-9.1800000000000007E-2</v>
      </c>
      <c r="H710" s="5">
        <f>'Rates Data'!H710</f>
        <v>0.122</v>
      </c>
      <c r="I710" s="5">
        <f>DAYS360(A710,Summary!$G$10)/Summary!$G$6</f>
        <v>1.3583333333333334</v>
      </c>
      <c r="J710" s="5">
        <f t="shared" si="45"/>
        <v>-8.1000000000000003E-2</v>
      </c>
      <c r="K710" s="5">
        <f t="shared" si="45"/>
        <v>-0.159</v>
      </c>
      <c r="L710" s="4">
        <v>1</v>
      </c>
      <c r="M710" s="4">
        <v>2</v>
      </c>
      <c r="N710" s="7">
        <f t="shared" si="46"/>
        <v>-7.8E-2</v>
      </c>
      <c r="O710" s="4">
        <f t="shared" si="47"/>
        <v>1</v>
      </c>
      <c r="P710" s="64">
        <f t="shared" si="48"/>
        <v>-0.10895000000000001</v>
      </c>
    </row>
    <row r="711" spans="1:16" x14ac:dyDescent="0.2">
      <c r="A711" s="6">
        <f>'Rates Data'!A711</f>
        <v>42723</v>
      </c>
      <c r="B711" s="5">
        <f>'Rates Data'!B711</f>
        <v>-0.371</v>
      </c>
      <c r="C711" s="5">
        <f>'Rates Data'!C711</f>
        <v>-0.313</v>
      </c>
      <c r="D711" s="5">
        <f>'Rates Data'!D711</f>
        <v>-0.216</v>
      </c>
      <c r="E711" s="5">
        <f>'Rates Data'!E711</f>
        <v>-8.1000000000000003E-2</v>
      </c>
      <c r="F711" s="5">
        <f>'Rates Data'!F711</f>
        <v>-0.157</v>
      </c>
      <c r="G711" s="5">
        <f>'Rates Data'!G711</f>
        <v>-0.1027</v>
      </c>
      <c r="H711" s="5">
        <f>'Rates Data'!H711</f>
        <v>9.4E-2</v>
      </c>
      <c r="I711" s="5">
        <f>DAYS360(A711,Summary!$G$10)/Summary!$G$6</f>
        <v>1.35</v>
      </c>
      <c r="J711" s="5">
        <f t="shared" si="45"/>
        <v>-8.1000000000000003E-2</v>
      </c>
      <c r="K711" s="5">
        <f t="shared" si="45"/>
        <v>-0.157</v>
      </c>
      <c r="L711" s="4">
        <v>1</v>
      </c>
      <c r="M711" s="4">
        <v>2</v>
      </c>
      <c r="N711" s="7">
        <f t="shared" si="46"/>
        <v>-7.5999999999999998E-2</v>
      </c>
      <c r="O711" s="4">
        <f t="shared" si="47"/>
        <v>1</v>
      </c>
      <c r="P711" s="64">
        <f t="shared" si="48"/>
        <v>-0.1076</v>
      </c>
    </row>
    <row r="712" spans="1:16" x14ac:dyDescent="0.2">
      <c r="A712" s="6">
        <f>'Rates Data'!A712</f>
        <v>42724</v>
      </c>
      <c r="B712" s="5">
        <f>'Rates Data'!B712</f>
        <v>-0.371</v>
      </c>
      <c r="C712" s="5">
        <f>'Rates Data'!C712</f>
        <v>-0.313</v>
      </c>
      <c r="D712" s="5">
        <f>'Rates Data'!D712</f>
        <v>-0.218</v>
      </c>
      <c r="E712" s="5">
        <f>'Rates Data'!E712</f>
        <v>-8.1000000000000003E-2</v>
      </c>
      <c r="F712" s="5">
        <f>'Rates Data'!F712</f>
        <v>-0.15840000000000001</v>
      </c>
      <c r="G712" s="5">
        <f>'Rates Data'!G712</f>
        <v>-9.5399999999999999E-2</v>
      </c>
      <c r="H712" s="5">
        <f>'Rates Data'!H712</f>
        <v>0.11</v>
      </c>
      <c r="I712" s="5">
        <f>DAYS360(A712,Summary!$G$10)/Summary!$G$6</f>
        <v>1.3472222222222223</v>
      </c>
      <c r="J712" s="5">
        <f t="shared" si="45"/>
        <v>-8.1000000000000003E-2</v>
      </c>
      <c r="K712" s="5">
        <f t="shared" si="45"/>
        <v>-0.15840000000000001</v>
      </c>
      <c r="L712" s="4">
        <v>1</v>
      </c>
      <c r="M712" s="4">
        <v>2</v>
      </c>
      <c r="N712" s="7">
        <f t="shared" si="46"/>
        <v>-7.740000000000001E-2</v>
      </c>
      <c r="O712" s="4">
        <f t="shared" si="47"/>
        <v>1</v>
      </c>
      <c r="P712" s="64">
        <f t="shared" si="48"/>
        <v>-0.10787500000000001</v>
      </c>
    </row>
    <row r="713" spans="1:16" x14ac:dyDescent="0.2">
      <c r="A713" s="6">
        <f>'Rates Data'!A713</f>
        <v>42725</v>
      </c>
      <c r="B713" s="5">
        <f>'Rates Data'!B713</f>
        <v>-0.36899999999999999</v>
      </c>
      <c r="C713" s="5">
        <f>'Rates Data'!C713</f>
        <v>-0.315</v>
      </c>
      <c r="D713" s="5">
        <f>'Rates Data'!D713</f>
        <v>-0.216</v>
      </c>
      <c r="E713" s="5">
        <f>'Rates Data'!E713</f>
        <v>-8.2000000000000003E-2</v>
      </c>
      <c r="F713" s="5">
        <f>'Rates Data'!F713</f>
        <v>-0.153</v>
      </c>
      <c r="G713" s="5">
        <f>'Rates Data'!G713</f>
        <v>-9.2200000000000004E-2</v>
      </c>
      <c r="H713" s="5">
        <f>'Rates Data'!H713</f>
        <v>0.10299999999999999</v>
      </c>
      <c r="I713" s="5">
        <f>DAYS360(A713,Summary!$G$10)/Summary!$G$6</f>
        <v>1.3444444444444446</v>
      </c>
      <c r="J713" s="5">
        <f t="shared" si="45"/>
        <v>-8.2000000000000003E-2</v>
      </c>
      <c r="K713" s="5">
        <f t="shared" si="45"/>
        <v>-0.153</v>
      </c>
      <c r="L713" s="4">
        <v>1</v>
      </c>
      <c r="M713" s="4">
        <v>2</v>
      </c>
      <c r="N713" s="7">
        <f t="shared" si="46"/>
        <v>-7.0999999999999994E-2</v>
      </c>
      <c r="O713" s="4">
        <f t="shared" si="47"/>
        <v>1</v>
      </c>
      <c r="P713" s="64">
        <f t="shared" si="48"/>
        <v>-0.10645555555555557</v>
      </c>
    </row>
    <row r="714" spans="1:16" x14ac:dyDescent="0.2">
      <c r="A714" s="6">
        <f>'Rates Data'!A714</f>
        <v>42726</v>
      </c>
      <c r="B714" s="5">
        <f>'Rates Data'!B714</f>
        <v>-0.36899999999999999</v>
      </c>
      <c r="C714" s="5">
        <f>'Rates Data'!C714</f>
        <v>-0.316</v>
      </c>
      <c r="D714" s="5">
        <f>'Rates Data'!D714</f>
        <v>-0.216</v>
      </c>
      <c r="E714" s="5">
        <f>'Rates Data'!E714</f>
        <v>-8.2000000000000003E-2</v>
      </c>
      <c r="F714" s="5">
        <f>'Rates Data'!F714</f>
        <v>-0.14499999999999999</v>
      </c>
      <c r="G714" s="5">
        <f>'Rates Data'!G714</f>
        <v>-0.08</v>
      </c>
      <c r="H714" s="5">
        <f>'Rates Data'!H714</f>
        <v>0.12</v>
      </c>
      <c r="I714" s="5">
        <f>DAYS360(A714,Summary!$G$10)/Summary!$G$6</f>
        <v>1.3416666666666666</v>
      </c>
      <c r="J714" s="5">
        <f t="shared" si="45"/>
        <v>-8.2000000000000003E-2</v>
      </c>
      <c r="K714" s="5">
        <f t="shared" si="45"/>
        <v>-0.14499999999999999</v>
      </c>
      <c r="L714" s="4">
        <v>1</v>
      </c>
      <c r="M714" s="4">
        <v>2</v>
      </c>
      <c r="N714" s="7">
        <f t="shared" si="46"/>
        <v>-6.2999999999999987E-2</v>
      </c>
      <c r="O714" s="4">
        <f t="shared" si="47"/>
        <v>1</v>
      </c>
      <c r="P714" s="64">
        <f t="shared" si="48"/>
        <v>-0.10352499999999999</v>
      </c>
    </row>
    <row r="715" spans="1:16" x14ac:dyDescent="0.2">
      <c r="A715" s="6">
        <f>'Rates Data'!A715</f>
        <v>42727</v>
      </c>
      <c r="B715" s="5">
        <f>'Rates Data'!B715</f>
        <v>-0.36899999999999999</v>
      </c>
      <c r="C715" s="5">
        <f>'Rates Data'!C715</f>
        <v>-0.317</v>
      </c>
      <c r="D715" s="5">
        <f>'Rates Data'!D715</f>
        <v>-0.217</v>
      </c>
      <c r="E715" s="5">
        <f>'Rates Data'!E715</f>
        <v>-8.2000000000000003E-2</v>
      </c>
      <c r="F715" s="5">
        <f>'Rates Data'!F715</f>
        <v>-0.14299999999999999</v>
      </c>
      <c r="G715" s="5">
        <f>'Rates Data'!G715</f>
        <v>-0.08</v>
      </c>
      <c r="H715" s="5">
        <f>'Rates Data'!H715</f>
        <v>0.108</v>
      </c>
      <c r="I715" s="5">
        <f>DAYS360(A715,Summary!$G$10)/Summary!$G$6</f>
        <v>1.3388888888888888</v>
      </c>
      <c r="J715" s="5">
        <f t="shared" si="45"/>
        <v>-8.2000000000000003E-2</v>
      </c>
      <c r="K715" s="5">
        <f t="shared" si="45"/>
        <v>-0.14299999999999999</v>
      </c>
      <c r="L715" s="4">
        <v>1</v>
      </c>
      <c r="M715" s="4">
        <v>2</v>
      </c>
      <c r="N715" s="7">
        <f t="shared" si="46"/>
        <v>-6.0999999999999985E-2</v>
      </c>
      <c r="O715" s="4">
        <f t="shared" si="47"/>
        <v>1</v>
      </c>
      <c r="P715" s="64">
        <f t="shared" si="48"/>
        <v>-0.10267222222222222</v>
      </c>
    </row>
    <row r="716" spans="1:16" x14ac:dyDescent="0.2">
      <c r="A716" s="6">
        <f>'Rates Data'!A716</f>
        <v>42730</v>
      </c>
      <c r="B716" s="5">
        <f>'Rates Data'!B716</f>
        <v>0</v>
      </c>
      <c r="C716" s="5">
        <f>'Rates Data'!C716</f>
        <v>0</v>
      </c>
      <c r="D716" s="5">
        <f>'Rates Data'!D716</f>
        <v>0</v>
      </c>
      <c r="E716" s="5">
        <f>'Rates Data'!E716</f>
        <v>0</v>
      </c>
      <c r="F716" s="5">
        <f>'Rates Data'!F716</f>
        <v>-0.14499999999999999</v>
      </c>
      <c r="G716" s="5">
        <f>'Rates Data'!G716</f>
        <v>-8.0699999999999994E-2</v>
      </c>
      <c r="H716" s="5">
        <f>'Rates Data'!H716</f>
        <v>0</v>
      </c>
      <c r="I716" s="5">
        <f>DAYS360(A716,Summary!$G$10)/Summary!$G$6</f>
        <v>1.3305555555555555</v>
      </c>
      <c r="J716" s="5">
        <f t="shared" si="45"/>
        <v>0</v>
      </c>
      <c r="K716" s="5">
        <f t="shared" si="45"/>
        <v>-0.14499999999999999</v>
      </c>
      <c r="L716" s="4">
        <v>1</v>
      </c>
      <c r="M716" s="4">
        <v>2</v>
      </c>
      <c r="N716" s="7">
        <f t="shared" si="46"/>
        <v>-0.14499999999999999</v>
      </c>
      <c r="O716" s="4">
        <f t="shared" si="47"/>
        <v>1</v>
      </c>
      <c r="P716" s="64">
        <f t="shared" si="48"/>
        <v>-4.7930555555555546E-2</v>
      </c>
    </row>
    <row r="717" spans="1:16" x14ac:dyDescent="0.2">
      <c r="A717" s="6">
        <f>'Rates Data'!A717</f>
        <v>42731</v>
      </c>
      <c r="B717" s="5">
        <f>'Rates Data'!B717</f>
        <v>-0.36899999999999999</v>
      </c>
      <c r="C717" s="5">
        <f>'Rates Data'!C717</f>
        <v>-0.318</v>
      </c>
      <c r="D717" s="5">
        <f>'Rates Data'!D717</f>
        <v>-0.22</v>
      </c>
      <c r="E717" s="5">
        <f>'Rates Data'!E717</f>
        <v>-8.1000000000000003E-2</v>
      </c>
      <c r="F717" s="5">
        <f>'Rates Data'!F717</f>
        <v>-0.15</v>
      </c>
      <c r="G717" s="5">
        <f>'Rates Data'!G717</f>
        <v>-9.2200000000000004E-2</v>
      </c>
      <c r="H717" s="5">
        <f>'Rates Data'!H717</f>
        <v>0.08</v>
      </c>
      <c r="I717" s="5">
        <f>DAYS360(A717,Summary!$G$10)/Summary!$G$6</f>
        <v>1.3277777777777777</v>
      </c>
      <c r="J717" s="5">
        <f t="shared" si="45"/>
        <v>-8.1000000000000003E-2</v>
      </c>
      <c r="K717" s="5">
        <f t="shared" si="45"/>
        <v>-0.15</v>
      </c>
      <c r="L717" s="4">
        <v>1</v>
      </c>
      <c r="M717" s="4">
        <v>2</v>
      </c>
      <c r="N717" s="7">
        <f t="shared" si="46"/>
        <v>-6.8999999999999992E-2</v>
      </c>
      <c r="O717" s="4">
        <f t="shared" si="47"/>
        <v>1</v>
      </c>
      <c r="P717" s="64">
        <f t="shared" si="48"/>
        <v>-0.10361666666666666</v>
      </c>
    </row>
    <row r="718" spans="1:16" x14ac:dyDescent="0.2">
      <c r="A718" s="6">
        <f>'Rates Data'!A718</f>
        <v>42732</v>
      </c>
      <c r="B718" s="5">
        <f>'Rates Data'!B718</f>
        <v>-0.36599999999999999</v>
      </c>
      <c r="C718" s="5">
        <f>'Rates Data'!C718</f>
        <v>-0.31900000000000001</v>
      </c>
      <c r="D718" s="5">
        <f>'Rates Data'!D718</f>
        <v>-0.221</v>
      </c>
      <c r="E718" s="5">
        <f>'Rates Data'!E718</f>
        <v>-8.2000000000000003E-2</v>
      </c>
      <c r="F718" s="5">
        <f>'Rates Data'!F718</f>
        <v>-0.151</v>
      </c>
      <c r="G718" s="5">
        <f>'Rates Data'!G718</f>
        <v>-9.2999999999999999E-2</v>
      </c>
      <c r="H718" s="5">
        <f>'Rates Data'!H718</f>
        <v>9.5000000000000001E-2</v>
      </c>
      <c r="I718" s="5">
        <f>DAYS360(A718,Summary!$G$10)/Summary!$G$6</f>
        <v>1.325</v>
      </c>
      <c r="J718" s="5">
        <f t="shared" si="45"/>
        <v>-8.2000000000000003E-2</v>
      </c>
      <c r="K718" s="5">
        <f t="shared" si="45"/>
        <v>-0.151</v>
      </c>
      <c r="L718" s="4">
        <v>1</v>
      </c>
      <c r="M718" s="4">
        <v>2</v>
      </c>
      <c r="N718" s="7">
        <f t="shared" si="46"/>
        <v>-6.8999999999999992E-2</v>
      </c>
      <c r="O718" s="4">
        <f t="shared" si="47"/>
        <v>1</v>
      </c>
      <c r="P718" s="64">
        <f t="shared" si="48"/>
        <v>-0.10442499999999999</v>
      </c>
    </row>
    <row r="719" spans="1:16" x14ac:dyDescent="0.2">
      <c r="A719" s="6">
        <f>'Rates Data'!A719</f>
        <v>42733</v>
      </c>
      <c r="B719" s="5">
        <f>'Rates Data'!B719</f>
        <v>-0.36799999999999999</v>
      </c>
      <c r="C719" s="5">
        <f>'Rates Data'!C719</f>
        <v>-0.31900000000000001</v>
      </c>
      <c r="D719" s="5">
        <f>'Rates Data'!D719</f>
        <v>-0.221</v>
      </c>
      <c r="E719" s="5">
        <f>'Rates Data'!E719</f>
        <v>-8.1000000000000003E-2</v>
      </c>
      <c r="F719" s="5">
        <f>'Rates Data'!F719</f>
        <v>-0.16</v>
      </c>
      <c r="G719" s="5">
        <f>'Rates Data'!G719</f>
        <v>-0.10299999999999999</v>
      </c>
      <c r="H719" s="5">
        <f>'Rates Data'!H719</f>
        <v>7.8E-2</v>
      </c>
      <c r="I719" s="5">
        <f>DAYS360(A719,Summary!$G$10)/Summary!$G$6</f>
        <v>1.3222222222222222</v>
      </c>
      <c r="J719" s="5">
        <f t="shared" si="45"/>
        <v>-8.1000000000000003E-2</v>
      </c>
      <c r="K719" s="5">
        <f t="shared" si="45"/>
        <v>-0.16</v>
      </c>
      <c r="L719" s="4">
        <v>1</v>
      </c>
      <c r="M719" s="4">
        <v>2</v>
      </c>
      <c r="N719" s="7">
        <f t="shared" si="46"/>
        <v>-7.9000000000000001E-2</v>
      </c>
      <c r="O719" s="4">
        <f t="shared" si="47"/>
        <v>1</v>
      </c>
      <c r="P719" s="64">
        <f t="shared" si="48"/>
        <v>-0.10645555555555555</v>
      </c>
    </row>
    <row r="720" spans="1:16" x14ac:dyDescent="0.2">
      <c r="A720" s="6">
        <f>'Rates Data'!A720</f>
        <v>42734</v>
      </c>
      <c r="B720" s="5">
        <f>'Rates Data'!B720</f>
        <v>-0.36799999999999999</v>
      </c>
      <c r="C720" s="5">
        <f>'Rates Data'!C720</f>
        <v>-0.31900000000000001</v>
      </c>
      <c r="D720" s="5">
        <f>'Rates Data'!D720</f>
        <v>-0.221</v>
      </c>
      <c r="E720" s="5">
        <f>'Rates Data'!E720</f>
        <v>-8.2000000000000003E-2</v>
      </c>
      <c r="F720" s="5">
        <f>'Rates Data'!F720</f>
        <v>-0.1605</v>
      </c>
      <c r="G720" s="5">
        <f>'Rates Data'!G720</f>
        <v>-0.1</v>
      </c>
      <c r="H720" s="5">
        <f>'Rates Data'!H720</f>
        <v>7.6999999999999999E-2</v>
      </c>
      <c r="I720" s="5">
        <f>DAYS360(A720,Summary!$G$10)/Summary!$G$6</f>
        <v>1.3194444444444444</v>
      </c>
      <c r="J720" s="5">
        <f t="shared" si="45"/>
        <v>-8.2000000000000003E-2</v>
      </c>
      <c r="K720" s="5">
        <f t="shared" si="45"/>
        <v>-0.1605</v>
      </c>
      <c r="L720" s="4">
        <v>1</v>
      </c>
      <c r="M720" s="4">
        <v>2</v>
      </c>
      <c r="N720" s="7">
        <f t="shared" si="46"/>
        <v>-7.85E-2</v>
      </c>
      <c r="O720" s="4">
        <f t="shared" si="47"/>
        <v>1</v>
      </c>
      <c r="P720" s="64">
        <f t="shared" si="48"/>
        <v>-0.10707638888888889</v>
      </c>
    </row>
    <row r="721" spans="1:16" x14ac:dyDescent="0.2">
      <c r="A721" s="6">
        <f>'Rates Data'!A721</f>
        <v>42737</v>
      </c>
      <c r="B721" s="5">
        <f>'Rates Data'!B721</f>
        <v>-0.36799999999999999</v>
      </c>
      <c r="C721" s="5">
        <f>'Rates Data'!C721</f>
        <v>-0.318</v>
      </c>
      <c r="D721" s="5">
        <f>'Rates Data'!D721</f>
        <v>-0.22</v>
      </c>
      <c r="E721" s="5">
        <f>'Rates Data'!E721</f>
        <v>-8.3000000000000004E-2</v>
      </c>
      <c r="F721" s="5">
        <f>'Rates Data'!F721</f>
        <v>-0.18</v>
      </c>
      <c r="G721" s="5">
        <f>'Rates Data'!G721</f>
        <v>-0.1215</v>
      </c>
      <c r="H721" s="5">
        <f>'Rates Data'!H721</f>
        <v>6.6000000000000003E-2</v>
      </c>
      <c r="I721" s="5">
        <f>DAYS360(A721,Summary!$G$10)/Summary!$G$6</f>
        <v>1.3138888888888889</v>
      </c>
      <c r="J721" s="5">
        <f t="shared" si="45"/>
        <v>-8.3000000000000004E-2</v>
      </c>
      <c r="K721" s="5">
        <f t="shared" si="45"/>
        <v>-0.18</v>
      </c>
      <c r="L721" s="4">
        <v>1</v>
      </c>
      <c r="M721" s="4">
        <v>2</v>
      </c>
      <c r="N721" s="7">
        <f t="shared" si="46"/>
        <v>-9.6999999999999989E-2</v>
      </c>
      <c r="O721" s="4">
        <f t="shared" si="47"/>
        <v>1</v>
      </c>
      <c r="P721" s="64">
        <f t="shared" si="48"/>
        <v>-0.11344722222222223</v>
      </c>
    </row>
    <row r="722" spans="1:16" x14ac:dyDescent="0.2">
      <c r="A722" s="6">
        <f>'Rates Data'!A722</f>
        <v>42738</v>
      </c>
      <c r="B722" s="5">
        <f>'Rates Data'!B722</f>
        <v>-0.37</v>
      </c>
      <c r="C722" s="5">
        <f>'Rates Data'!C722</f>
        <v>-0.31900000000000001</v>
      </c>
      <c r="D722" s="5">
        <f>'Rates Data'!D722</f>
        <v>-0.221</v>
      </c>
      <c r="E722" s="5">
        <f>'Rates Data'!E722</f>
        <v>-8.4000000000000005E-2</v>
      </c>
      <c r="F722" s="5">
        <f>'Rates Data'!F722</f>
        <v>-0.1633</v>
      </c>
      <c r="G722" s="5">
        <f>'Rates Data'!G722</f>
        <v>-0.1004</v>
      </c>
      <c r="H722" s="5">
        <f>'Rates Data'!H722</f>
        <v>8.5999999999999993E-2</v>
      </c>
      <c r="I722" s="5">
        <f>DAYS360(A722,Summary!$G$10)/Summary!$G$6</f>
        <v>1.3111111111111111</v>
      </c>
      <c r="J722" s="5">
        <f t="shared" si="45"/>
        <v>-8.4000000000000005E-2</v>
      </c>
      <c r="K722" s="5">
        <f t="shared" si="45"/>
        <v>-0.1633</v>
      </c>
      <c r="L722" s="4">
        <v>1</v>
      </c>
      <c r="M722" s="4">
        <v>2</v>
      </c>
      <c r="N722" s="7">
        <f t="shared" si="46"/>
        <v>-7.9299999999999995E-2</v>
      </c>
      <c r="O722" s="4">
        <f t="shared" si="47"/>
        <v>1</v>
      </c>
      <c r="P722" s="64">
        <f t="shared" si="48"/>
        <v>-0.10867111111111111</v>
      </c>
    </row>
    <row r="723" spans="1:16" x14ac:dyDescent="0.2">
      <c r="A723" s="6">
        <f>'Rates Data'!A723</f>
        <v>42739</v>
      </c>
      <c r="B723" s="5">
        <f>'Rates Data'!B723</f>
        <v>-0.36899999999999999</v>
      </c>
      <c r="C723" s="5">
        <f>'Rates Data'!C723</f>
        <v>-0.32</v>
      </c>
      <c r="D723" s="5">
        <f>'Rates Data'!D723</f>
        <v>-0.224</v>
      </c>
      <c r="E723" s="5">
        <f>'Rates Data'!E723</f>
        <v>-8.5000000000000006E-2</v>
      </c>
      <c r="F723" s="5">
        <f>'Rates Data'!F723</f>
        <v>-0.16309999999999999</v>
      </c>
      <c r="G723" s="5">
        <f>'Rates Data'!G723</f>
        <v>-9.5699999999999993E-2</v>
      </c>
      <c r="H723" s="5">
        <f>'Rates Data'!H723</f>
        <v>9.7000000000000003E-2</v>
      </c>
      <c r="I723" s="5">
        <f>DAYS360(A723,Summary!$G$10)/Summary!$G$6</f>
        <v>1.3083333333333333</v>
      </c>
      <c r="J723" s="5">
        <f t="shared" si="45"/>
        <v>-8.5000000000000006E-2</v>
      </c>
      <c r="K723" s="5">
        <f t="shared" si="45"/>
        <v>-0.16309999999999999</v>
      </c>
      <c r="L723" s="4">
        <v>1</v>
      </c>
      <c r="M723" s="4">
        <v>2</v>
      </c>
      <c r="N723" s="7">
        <f t="shared" si="46"/>
        <v>-7.8099999999999989E-2</v>
      </c>
      <c r="O723" s="4">
        <f t="shared" si="47"/>
        <v>1</v>
      </c>
      <c r="P723" s="64">
        <f t="shared" si="48"/>
        <v>-0.10908083333333334</v>
      </c>
    </row>
    <row r="724" spans="1:16" x14ac:dyDescent="0.2">
      <c r="A724" s="6">
        <f>'Rates Data'!A724</f>
        <v>42740</v>
      </c>
      <c r="B724" s="5">
        <f>'Rates Data'!B724</f>
        <v>-0.36899999999999999</v>
      </c>
      <c r="C724" s="5">
        <f>'Rates Data'!C724</f>
        <v>-0.32100000000000001</v>
      </c>
      <c r="D724" s="5">
        <f>'Rates Data'!D724</f>
        <v>-0.22600000000000001</v>
      </c>
      <c r="E724" s="5">
        <f>'Rates Data'!E724</f>
        <v>-8.5000000000000006E-2</v>
      </c>
      <c r="F724" s="5">
        <f>'Rates Data'!F724</f>
        <v>-0.16589999999999999</v>
      </c>
      <c r="G724" s="5">
        <f>'Rates Data'!G724</f>
        <v>-0.1003</v>
      </c>
      <c r="H724" s="5">
        <f>'Rates Data'!H724</f>
        <v>9.7000000000000003E-2</v>
      </c>
      <c r="I724" s="5">
        <f>DAYS360(A724,Summary!$G$10)/Summary!$G$6</f>
        <v>1.3055555555555556</v>
      </c>
      <c r="J724" s="5">
        <f t="shared" si="45"/>
        <v>-8.5000000000000006E-2</v>
      </c>
      <c r="K724" s="5">
        <f t="shared" si="45"/>
        <v>-0.16589999999999999</v>
      </c>
      <c r="L724" s="4">
        <v>1</v>
      </c>
      <c r="M724" s="4">
        <v>2</v>
      </c>
      <c r="N724" s="7">
        <f t="shared" si="46"/>
        <v>-8.0899999999999986E-2</v>
      </c>
      <c r="O724" s="4">
        <f t="shared" si="47"/>
        <v>1</v>
      </c>
      <c r="P724" s="64">
        <f t="shared" si="48"/>
        <v>-0.10971944444444445</v>
      </c>
    </row>
    <row r="725" spans="1:16" x14ac:dyDescent="0.2">
      <c r="A725" s="6">
        <f>'Rates Data'!A725</f>
        <v>42741</v>
      </c>
      <c r="B725" s="5">
        <f>'Rates Data'!B725</f>
        <v>-0.36899999999999999</v>
      </c>
      <c r="C725" s="5">
        <f>'Rates Data'!C725</f>
        <v>-0.32100000000000001</v>
      </c>
      <c r="D725" s="5">
        <f>'Rates Data'!D725</f>
        <v>-0.22900000000000001</v>
      </c>
      <c r="E725" s="5">
        <f>'Rates Data'!E725</f>
        <v>-8.6999999999999994E-2</v>
      </c>
      <c r="F725" s="5">
        <f>'Rates Data'!F725</f>
        <v>-0.159</v>
      </c>
      <c r="G725" s="5">
        <f>'Rates Data'!G725</f>
        <v>-8.0199999999999994E-2</v>
      </c>
      <c r="H725" s="5">
        <f>'Rates Data'!H725</f>
        <v>0.12</v>
      </c>
      <c r="I725" s="5">
        <f>DAYS360(A725,Summary!$G$10)/Summary!$G$6</f>
        <v>1.3027777777777778</v>
      </c>
      <c r="J725" s="5">
        <f t="shared" si="45"/>
        <v>-8.6999999999999994E-2</v>
      </c>
      <c r="K725" s="5">
        <f t="shared" si="45"/>
        <v>-0.159</v>
      </c>
      <c r="L725" s="4">
        <v>1</v>
      </c>
      <c r="M725" s="4">
        <v>2</v>
      </c>
      <c r="N725" s="7">
        <f t="shared" si="46"/>
        <v>-7.2000000000000008E-2</v>
      </c>
      <c r="O725" s="4">
        <f t="shared" si="47"/>
        <v>1</v>
      </c>
      <c r="P725" s="64">
        <f t="shared" si="48"/>
        <v>-0.10879999999999999</v>
      </c>
    </row>
    <row r="726" spans="1:16" x14ac:dyDescent="0.2">
      <c r="A726" s="6">
        <f>'Rates Data'!A726</f>
        <v>42744</v>
      </c>
      <c r="B726" s="5">
        <f>'Rates Data'!B726</f>
        <v>-0.371</v>
      </c>
      <c r="C726" s="5">
        <f>'Rates Data'!C726</f>
        <v>-0.32200000000000001</v>
      </c>
      <c r="D726" s="5">
        <f>'Rates Data'!D726</f>
        <v>-0.23</v>
      </c>
      <c r="E726" s="5">
        <f>'Rates Data'!E726</f>
        <v>-8.7999999999999995E-2</v>
      </c>
      <c r="F726" s="5">
        <f>'Rates Data'!F726</f>
        <v>-0.16600000000000001</v>
      </c>
      <c r="G726" s="5">
        <f>'Rates Data'!G726</f>
        <v>-9.4600000000000004E-2</v>
      </c>
      <c r="H726" s="5">
        <f>'Rates Data'!H726</f>
        <v>0.11</v>
      </c>
      <c r="I726" s="5">
        <f>DAYS360(A726,Summary!$G$10)/Summary!$G$6</f>
        <v>1.2944444444444445</v>
      </c>
      <c r="J726" s="5">
        <f t="shared" si="45"/>
        <v>-8.7999999999999995E-2</v>
      </c>
      <c r="K726" s="5">
        <f t="shared" si="45"/>
        <v>-0.16600000000000001</v>
      </c>
      <c r="L726" s="4">
        <v>1</v>
      </c>
      <c r="M726" s="4">
        <v>2</v>
      </c>
      <c r="N726" s="7">
        <f t="shared" si="46"/>
        <v>-7.8000000000000014E-2</v>
      </c>
      <c r="O726" s="4">
        <f t="shared" si="47"/>
        <v>1</v>
      </c>
      <c r="P726" s="64">
        <f t="shared" si="48"/>
        <v>-0.11096666666666667</v>
      </c>
    </row>
    <row r="727" spans="1:16" x14ac:dyDescent="0.2">
      <c r="A727" s="6">
        <f>'Rates Data'!A727</f>
        <v>42745</v>
      </c>
      <c r="B727" s="5">
        <f>'Rates Data'!B727</f>
        <v>-0.372</v>
      </c>
      <c r="C727" s="5">
        <f>'Rates Data'!C727</f>
        <v>-0.32400000000000001</v>
      </c>
      <c r="D727" s="5">
        <f>'Rates Data'!D727</f>
        <v>-0.23200000000000001</v>
      </c>
      <c r="E727" s="5">
        <f>'Rates Data'!E727</f>
        <v>-0.09</v>
      </c>
      <c r="F727" s="5">
        <f>'Rates Data'!F727</f>
        <v>-0.17</v>
      </c>
      <c r="G727" s="5">
        <f>'Rates Data'!G727</f>
        <v>-9.6799999999999997E-2</v>
      </c>
      <c r="H727" s="5">
        <f>'Rates Data'!H727</f>
        <v>0.108</v>
      </c>
      <c r="I727" s="5">
        <f>DAYS360(A727,Summary!$G$10)/Summary!$G$6</f>
        <v>1.2916666666666667</v>
      </c>
      <c r="J727" s="5">
        <f t="shared" si="45"/>
        <v>-0.09</v>
      </c>
      <c r="K727" s="5">
        <f t="shared" si="45"/>
        <v>-0.17</v>
      </c>
      <c r="L727" s="4">
        <v>1</v>
      </c>
      <c r="M727" s="4">
        <v>2</v>
      </c>
      <c r="N727" s="7">
        <f t="shared" si="46"/>
        <v>-8.0000000000000016E-2</v>
      </c>
      <c r="O727" s="4">
        <f t="shared" si="47"/>
        <v>1</v>
      </c>
      <c r="P727" s="64">
        <f t="shared" si="48"/>
        <v>-0.11333333333333334</v>
      </c>
    </row>
    <row r="728" spans="1:16" x14ac:dyDescent="0.2">
      <c r="A728" s="6">
        <f>'Rates Data'!A728</f>
        <v>42746</v>
      </c>
      <c r="B728" s="5">
        <f>'Rates Data'!B728</f>
        <v>-0.372</v>
      </c>
      <c r="C728" s="5">
        <f>'Rates Data'!C728</f>
        <v>-0.32600000000000001</v>
      </c>
      <c r="D728" s="5">
        <f>'Rates Data'!D728</f>
        <v>-0.23300000000000001</v>
      </c>
      <c r="E728" s="5">
        <f>'Rates Data'!E728</f>
        <v>-9.0999999999999998E-2</v>
      </c>
      <c r="F728" s="5">
        <f>'Rates Data'!F728</f>
        <v>-0.184</v>
      </c>
      <c r="G728" s="5">
        <f>'Rates Data'!G728</f>
        <v>-0.114</v>
      </c>
      <c r="H728" s="5">
        <f>'Rates Data'!H728</f>
        <v>8.1000000000000003E-2</v>
      </c>
      <c r="I728" s="5">
        <f>DAYS360(A728,Summary!$G$10)/Summary!$G$6</f>
        <v>1.288888888888889</v>
      </c>
      <c r="J728" s="5">
        <f t="shared" si="45"/>
        <v>-9.0999999999999998E-2</v>
      </c>
      <c r="K728" s="5">
        <f t="shared" si="45"/>
        <v>-0.184</v>
      </c>
      <c r="L728" s="4">
        <v>1</v>
      </c>
      <c r="M728" s="4">
        <v>2</v>
      </c>
      <c r="N728" s="7">
        <f t="shared" si="46"/>
        <v>-9.2999999999999999E-2</v>
      </c>
      <c r="O728" s="4">
        <f t="shared" si="47"/>
        <v>1</v>
      </c>
      <c r="P728" s="64">
        <f t="shared" si="48"/>
        <v>-0.11786666666666668</v>
      </c>
    </row>
    <row r="729" spans="1:16" x14ac:dyDescent="0.2">
      <c r="A729" s="6">
        <f>'Rates Data'!A729</f>
        <v>42747</v>
      </c>
      <c r="B729" s="5">
        <f>'Rates Data'!B729</f>
        <v>-0.372</v>
      </c>
      <c r="C729" s="5">
        <f>'Rates Data'!C729</f>
        <v>-0.32700000000000001</v>
      </c>
      <c r="D729" s="5">
        <f>'Rates Data'!D729</f>
        <v>-0.23400000000000001</v>
      </c>
      <c r="E729" s="5">
        <f>'Rates Data'!E729</f>
        <v>-9.2999999999999999E-2</v>
      </c>
      <c r="F729" s="5">
        <f>'Rates Data'!F729</f>
        <v>-0.18099999999999999</v>
      </c>
      <c r="G729" s="5">
        <f>'Rates Data'!G729</f>
        <v>-0.1138</v>
      </c>
      <c r="H729" s="5">
        <f>'Rates Data'!H729</f>
        <v>7.6999999999999999E-2</v>
      </c>
      <c r="I729" s="5">
        <f>DAYS360(A729,Summary!$G$10)/Summary!$G$6</f>
        <v>1.2861111111111112</v>
      </c>
      <c r="J729" s="5">
        <f t="shared" si="45"/>
        <v>-9.2999999999999999E-2</v>
      </c>
      <c r="K729" s="5">
        <f t="shared" si="45"/>
        <v>-0.18099999999999999</v>
      </c>
      <c r="L729" s="4">
        <v>1</v>
      </c>
      <c r="M729" s="4">
        <v>2</v>
      </c>
      <c r="N729" s="7">
        <f t="shared" si="46"/>
        <v>-8.7999999999999995E-2</v>
      </c>
      <c r="O729" s="4">
        <f t="shared" si="47"/>
        <v>1</v>
      </c>
      <c r="P729" s="64">
        <f t="shared" si="48"/>
        <v>-0.11817777777777778</v>
      </c>
    </row>
    <row r="730" spans="1:16" x14ac:dyDescent="0.2">
      <c r="A730" s="6">
        <f>'Rates Data'!A730</f>
        <v>42748</v>
      </c>
      <c r="B730" s="5">
        <f>'Rates Data'!B730</f>
        <v>-0.372</v>
      </c>
      <c r="C730" s="5">
        <f>'Rates Data'!C730</f>
        <v>-0.32700000000000001</v>
      </c>
      <c r="D730" s="5">
        <f>'Rates Data'!D730</f>
        <v>-0.23599999999999999</v>
      </c>
      <c r="E730" s="5">
        <f>'Rates Data'!E730</f>
        <v>-9.4E-2</v>
      </c>
      <c r="F730" s="5">
        <f>'Rates Data'!F730</f>
        <v>-0.17599999999999999</v>
      </c>
      <c r="G730" s="5">
        <f>'Rates Data'!G730</f>
        <v>-0.1119</v>
      </c>
      <c r="H730" s="5">
        <f>'Rates Data'!H730</f>
        <v>8.5999999999999993E-2</v>
      </c>
      <c r="I730" s="5">
        <f>DAYS360(A730,Summary!$G$10)/Summary!$G$6</f>
        <v>1.2833333333333334</v>
      </c>
      <c r="J730" s="5">
        <f t="shared" si="45"/>
        <v>-9.4E-2</v>
      </c>
      <c r="K730" s="5">
        <f t="shared" si="45"/>
        <v>-0.17599999999999999</v>
      </c>
      <c r="L730" s="4">
        <v>1</v>
      </c>
      <c r="M730" s="4">
        <v>2</v>
      </c>
      <c r="N730" s="7">
        <f t="shared" si="46"/>
        <v>-8.199999999999999E-2</v>
      </c>
      <c r="O730" s="4">
        <f t="shared" si="47"/>
        <v>1</v>
      </c>
      <c r="P730" s="64">
        <f t="shared" si="48"/>
        <v>-0.11723333333333334</v>
      </c>
    </row>
    <row r="731" spans="1:16" x14ac:dyDescent="0.2">
      <c r="A731" s="6">
        <f>'Rates Data'!A731</f>
        <v>42751</v>
      </c>
      <c r="B731" s="5">
        <f>'Rates Data'!B731</f>
        <v>-0.372</v>
      </c>
      <c r="C731" s="5">
        <f>'Rates Data'!C731</f>
        <v>-0.32800000000000001</v>
      </c>
      <c r="D731" s="5">
        <f>'Rates Data'!D731</f>
        <v>-0.23799999999999999</v>
      </c>
      <c r="E731" s="5">
        <f>'Rates Data'!E731</f>
        <v>-9.5000000000000001E-2</v>
      </c>
      <c r="F731" s="5">
        <f>'Rates Data'!F731</f>
        <v>-0.185</v>
      </c>
      <c r="G731" s="5">
        <f>'Rates Data'!G731</f>
        <v>-0.1172</v>
      </c>
      <c r="H731" s="5">
        <f>'Rates Data'!H731</f>
        <v>7.9500000000000001E-2</v>
      </c>
      <c r="I731" s="5">
        <f>DAYS360(A731,Summary!$G$10)/Summary!$G$6</f>
        <v>1.2749999999999999</v>
      </c>
      <c r="J731" s="5">
        <f t="shared" si="45"/>
        <v>-9.5000000000000001E-2</v>
      </c>
      <c r="K731" s="5">
        <f t="shared" si="45"/>
        <v>-0.185</v>
      </c>
      <c r="L731" s="4">
        <v>1</v>
      </c>
      <c r="M731" s="4">
        <v>2</v>
      </c>
      <c r="N731" s="7">
        <f t="shared" si="46"/>
        <v>-0.09</v>
      </c>
      <c r="O731" s="4">
        <f t="shared" si="47"/>
        <v>1</v>
      </c>
      <c r="P731" s="64">
        <f t="shared" si="48"/>
        <v>-0.11975</v>
      </c>
    </row>
    <row r="732" spans="1:16" x14ac:dyDescent="0.2">
      <c r="A732" s="6">
        <f>'Rates Data'!A732</f>
        <v>42752</v>
      </c>
      <c r="B732" s="5">
        <f>'Rates Data'!B732</f>
        <v>-0.372</v>
      </c>
      <c r="C732" s="5">
        <f>'Rates Data'!C732</f>
        <v>-0.32900000000000001</v>
      </c>
      <c r="D732" s="5">
        <f>'Rates Data'!D732</f>
        <v>-0.23899999999999999</v>
      </c>
      <c r="E732" s="5">
        <f>'Rates Data'!E732</f>
        <v>-9.8000000000000004E-2</v>
      </c>
      <c r="F732" s="5">
        <f>'Rates Data'!F732</f>
        <v>-0.18099999999999999</v>
      </c>
      <c r="G732" s="5">
        <f>'Rates Data'!G732</f>
        <v>-0.114</v>
      </c>
      <c r="H732" s="5">
        <f>'Rates Data'!H732</f>
        <v>8.4000000000000005E-2</v>
      </c>
      <c r="I732" s="5">
        <f>DAYS360(A732,Summary!$G$10)/Summary!$G$6</f>
        <v>1.2722222222222221</v>
      </c>
      <c r="J732" s="5">
        <f t="shared" si="45"/>
        <v>-9.8000000000000004E-2</v>
      </c>
      <c r="K732" s="5">
        <f t="shared" si="45"/>
        <v>-0.18099999999999999</v>
      </c>
      <c r="L732" s="4">
        <v>1</v>
      </c>
      <c r="M732" s="4">
        <v>2</v>
      </c>
      <c r="N732" s="7">
        <f t="shared" si="46"/>
        <v>-8.299999999999999E-2</v>
      </c>
      <c r="O732" s="4">
        <f t="shared" si="47"/>
        <v>1</v>
      </c>
      <c r="P732" s="64">
        <f t="shared" si="48"/>
        <v>-0.12059444444444443</v>
      </c>
    </row>
    <row r="733" spans="1:16" x14ac:dyDescent="0.2">
      <c r="A733" s="6">
        <f>'Rates Data'!A733</f>
        <v>42753</v>
      </c>
      <c r="B733" s="5">
        <f>'Rates Data'!B733</f>
        <v>-0.372</v>
      </c>
      <c r="C733" s="5">
        <f>'Rates Data'!C733</f>
        <v>-0.32900000000000001</v>
      </c>
      <c r="D733" s="5">
        <f>'Rates Data'!D733</f>
        <v>-0.24</v>
      </c>
      <c r="E733" s="5">
        <f>'Rates Data'!E733</f>
        <v>-9.9000000000000005E-2</v>
      </c>
      <c r="F733" s="5">
        <f>'Rates Data'!F733</f>
        <v>-0.17599999999999999</v>
      </c>
      <c r="G733" s="5">
        <f>'Rates Data'!G733</f>
        <v>-0.1</v>
      </c>
      <c r="H733" s="5">
        <f>'Rates Data'!H733</f>
        <v>0.11</v>
      </c>
      <c r="I733" s="5">
        <f>DAYS360(A733,Summary!$G$10)/Summary!$G$6</f>
        <v>1.2694444444444444</v>
      </c>
      <c r="J733" s="5">
        <f t="shared" si="45"/>
        <v>-9.9000000000000005E-2</v>
      </c>
      <c r="K733" s="5">
        <f t="shared" si="45"/>
        <v>-0.17599999999999999</v>
      </c>
      <c r="L733" s="4">
        <v>1</v>
      </c>
      <c r="M733" s="4">
        <v>2</v>
      </c>
      <c r="N733" s="7">
        <f t="shared" si="46"/>
        <v>-7.6999999999999985E-2</v>
      </c>
      <c r="O733" s="4">
        <f t="shared" si="47"/>
        <v>1</v>
      </c>
      <c r="P733" s="64">
        <f t="shared" si="48"/>
        <v>-0.11974722222222221</v>
      </c>
    </row>
    <row r="734" spans="1:16" x14ac:dyDescent="0.2">
      <c r="A734" s="6">
        <f>'Rates Data'!A734</f>
        <v>42754</v>
      </c>
      <c r="B734" s="5">
        <f>'Rates Data'!B734</f>
        <v>-0.372</v>
      </c>
      <c r="C734" s="5">
        <f>'Rates Data'!C734</f>
        <v>-0.32900000000000001</v>
      </c>
      <c r="D734" s="5">
        <f>'Rates Data'!D734</f>
        <v>-0.24</v>
      </c>
      <c r="E734" s="5">
        <f>'Rates Data'!E734</f>
        <v>-0.1</v>
      </c>
      <c r="F734" s="5">
        <f>'Rates Data'!F734</f>
        <v>-0.16900000000000001</v>
      </c>
      <c r="G734" s="5">
        <f>'Rates Data'!G734</f>
        <v>-8.9800000000000005E-2</v>
      </c>
      <c r="H734" s="5">
        <f>'Rates Data'!H734</f>
        <v>0.13200000000000001</v>
      </c>
      <c r="I734" s="5">
        <f>DAYS360(A734,Summary!$G$10)/Summary!$G$6</f>
        <v>1.2666666666666666</v>
      </c>
      <c r="J734" s="5">
        <f t="shared" si="45"/>
        <v>-0.1</v>
      </c>
      <c r="K734" s="5">
        <f t="shared" si="45"/>
        <v>-0.16900000000000001</v>
      </c>
      <c r="L734" s="4">
        <v>1</v>
      </c>
      <c r="M734" s="4">
        <v>2</v>
      </c>
      <c r="N734" s="7">
        <f t="shared" si="46"/>
        <v>-6.9000000000000006E-2</v>
      </c>
      <c r="O734" s="4">
        <f t="shared" si="47"/>
        <v>1</v>
      </c>
      <c r="P734" s="64">
        <f t="shared" si="48"/>
        <v>-0.11840000000000001</v>
      </c>
    </row>
    <row r="735" spans="1:16" x14ac:dyDescent="0.2">
      <c r="A735" s="6">
        <f>'Rates Data'!A735</f>
        <v>42755</v>
      </c>
      <c r="B735" s="5">
        <f>'Rates Data'!B735</f>
        <v>-0.372</v>
      </c>
      <c r="C735" s="5">
        <f>'Rates Data'!C735</f>
        <v>-0.32800000000000001</v>
      </c>
      <c r="D735" s="5">
        <f>'Rates Data'!D735</f>
        <v>-0.24099999999999999</v>
      </c>
      <c r="E735" s="5">
        <f>'Rates Data'!E735</f>
        <v>-0.1</v>
      </c>
      <c r="F735" s="5">
        <f>'Rates Data'!F735</f>
        <v>-0.158</v>
      </c>
      <c r="G735" s="5">
        <f>'Rates Data'!G735</f>
        <v>-7.0199999999999999E-2</v>
      </c>
      <c r="H735" s="5">
        <f>'Rates Data'!H735</f>
        <v>0.154</v>
      </c>
      <c r="I735" s="5">
        <f>DAYS360(A735,Summary!$G$10)/Summary!$G$6</f>
        <v>1.2638888888888888</v>
      </c>
      <c r="J735" s="5">
        <f t="shared" ref="J735:K798" si="49">E735</f>
        <v>-0.1</v>
      </c>
      <c r="K735" s="5">
        <f t="shared" si="49"/>
        <v>-0.158</v>
      </c>
      <c r="L735" s="4">
        <v>1</v>
      </c>
      <c r="M735" s="4">
        <v>2</v>
      </c>
      <c r="N735" s="7">
        <f t="shared" si="46"/>
        <v>-5.7999999999999996E-2</v>
      </c>
      <c r="O735" s="4">
        <f t="shared" si="47"/>
        <v>1</v>
      </c>
      <c r="P735" s="64">
        <f t="shared" si="48"/>
        <v>-0.11530555555555555</v>
      </c>
    </row>
    <row r="736" spans="1:16" x14ac:dyDescent="0.2">
      <c r="A736" s="6">
        <f>'Rates Data'!A736</f>
        <v>42758</v>
      </c>
      <c r="B736" s="5">
        <f>'Rates Data'!B736</f>
        <v>-0.372</v>
      </c>
      <c r="C736" s="5">
        <f>'Rates Data'!C736</f>
        <v>-0.32700000000000001</v>
      </c>
      <c r="D736" s="5">
        <f>'Rates Data'!D736</f>
        <v>-0.24099999999999999</v>
      </c>
      <c r="E736" s="5">
        <f>'Rates Data'!E736</f>
        <v>-0.10100000000000001</v>
      </c>
      <c r="F736" s="5">
        <f>'Rates Data'!F736</f>
        <v>-0.17</v>
      </c>
      <c r="G736" s="5">
        <f>'Rates Data'!G736</f>
        <v>-9.1999999999999998E-2</v>
      </c>
      <c r="H736" s="5">
        <f>'Rates Data'!H736</f>
        <v>0.1195</v>
      </c>
      <c r="I736" s="5">
        <f>DAYS360(A736,Summary!$G$10)/Summary!$G$6</f>
        <v>1.2555555555555555</v>
      </c>
      <c r="J736" s="5">
        <f t="shared" si="49"/>
        <v>-0.10100000000000001</v>
      </c>
      <c r="K736" s="5">
        <f t="shared" si="49"/>
        <v>-0.17</v>
      </c>
      <c r="L736" s="4">
        <v>1</v>
      </c>
      <c r="M736" s="4">
        <v>2</v>
      </c>
      <c r="N736" s="7">
        <f t="shared" si="46"/>
        <v>-6.9000000000000006E-2</v>
      </c>
      <c r="O736" s="4">
        <f t="shared" si="47"/>
        <v>1</v>
      </c>
      <c r="P736" s="64">
        <f t="shared" si="48"/>
        <v>-0.11863333333333334</v>
      </c>
    </row>
    <row r="737" spans="1:16" x14ac:dyDescent="0.2">
      <c r="A737" s="6">
        <f>'Rates Data'!A737</f>
        <v>42759</v>
      </c>
      <c r="B737" s="5">
        <f>'Rates Data'!B737</f>
        <v>-0.372</v>
      </c>
      <c r="C737" s="5">
        <f>'Rates Data'!C737</f>
        <v>-0.32800000000000001</v>
      </c>
      <c r="D737" s="5">
        <f>'Rates Data'!D737</f>
        <v>-0.24199999999999999</v>
      </c>
      <c r="E737" s="5">
        <f>'Rates Data'!E737</f>
        <v>-0.10100000000000001</v>
      </c>
      <c r="F737" s="5">
        <f>'Rates Data'!F737</f>
        <v>-0.16500000000000001</v>
      </c>
      <c r="G737" s="5">
        <f>'Rates Data'!G737</f>
        <v>-0.08</v>
      </c>
      <c r="H737" s="5">
        <f>'Rates Data'!H737</f>
        <v>0.14399999999999999</v>
      </c>
      <c r="I737" s="5">
        <f>DAYS360(A737,Summary!$G$10)/Summary!$G$6</f>
        <v>1.2527777777777778</v>
      </c>
      <c r="J737" s="5">
        <f t="shared" si="49"/>
        <v>-0.10100000000000001</v>
      </c>
      <c r="K737" s="5">
        <f t="shared" si="49"/>
        <v>-0.16500000000000001</v>
      </c>
      <c r="L737" s="4">
        <v>1</v>
      </c>
      <c r="M737" s="4">
        <v>2</v>
      </c>
      <c r="N737" s="7">
        <f t="shared" si="46"/>
        <v>-6.4000000000000001E-2</v>
      </c>
      <c r="O737" s="4">
        <f t="shared" si="47"/>
        <v>1</v>
      </c>
      <c r="P737" s="64">
        <f t="shared" si="48"/>
        <v>-0.11717777777777778</v>
      </c>
    </row>
    <row r="738" spans="1:16" x14ac:dyDescent="0.2">
      <c r="A738" s="6">
        <f>'Rates Data'!A738</f>
        <v>42760</v>
      </c>
      <c r="B738" s="5">
        <f>'Rates Data'!B738</f>
        <v>-0.372</v>
      </c>
      <c r="C738" s="5">
        <f>'Rates Data'!C738</f>
        <v>-0.32800000000000001</v>
      </c>
      <c r="D738" s="5">
        <f>'Rates Data'!D738</f>
        <v>-0.24199999999999999</v>
      </c>
      <c r="E738" s="5">
        <f>'Rates Data'!E738</f>
        <v>-0.10100000000000001</v>
      </c>
      <c r="F738" s="5">
        <f>'Rates Data'!F738</f>
        <v>-0.152</v>
      </c>
      <c r="G738" s="5">
        <f>'Rates Data'!G738</f>
        <v>-5.8599999999999999E-2</v>
      </c>
      <c r="H738" s="5">
        <f>'Rates Data'!H738</f>
        <v>0.1865</v>
      </c>
      <c r="I738" s="5">
        <f>DAYS360(A738,Summary!$G$10)/Summary!$G$6</f>
        <v>1.25</v>
      </c>
      <c r="J738" s="5">
        <f t="shared" si="49"/>
        <v>-0.10100000000000001</v>
      </c>
      <c r="K738" s="5">
        <f t="shared" si="49"/>
        <v>-0.152</v>
      </c>
      <c r="L738" s="4">
        <v>1</v>
      </c>
      <c r="M738" s="4">
        <v>2</v>
      </c>
      <c r="N738" s="7">
        <f t="shared" si="46"/>
        <v>-5.099999999999999E-2</v>
      </c>
      <c r="O738" s="4">
        <f t="shared" si="47"/>
        <v>1</v>
      </c>
      <c r="P738" s="64">
        <f t="shared" si="48"/>
        <v>-0.11375</v>
      </c>
    </row>
    <row r="739" spans="1:16" x14ac:dyDescent="0.2">
      <c r="A739" s="6">
        <f>'Rates Data'!A739</f>
        <v>42761</v>
      </c>
      <c r="B739" s="5">
        <f>'Rates Data'!B739</f>
        <v>-0.372</v>
      </c>
      <c r="C739" s="5">
        <f>'Rates Data'!C739</f>
        <v>-0.32800000000000001</v>
      </c>
      <c r="D739" s="5">
        <f>'Rates Data'!D739</f>
        <v>-0.24399999999999999</v>
      </c>
      <c r="E739" s="5">
        <f>'Rates Data'!E739</f>
        <v>-0.10199999999999999</v>
      </c>
      <c r="F739" s="5">
        <f>'Rates Data'!F739</f>
        <v>-0.14699999999999999</v>
      </c>
      <c r="G739" s="5">
        <f>'Rates Data'!G739</f>
        <v>-4.8300000000000003E-2</v>
      </c>
      <c r="H739" s="5">
        <f>'Rates Data'!H739</f>
        <v>0.20100000000000001</v>
      </c>
      <c r="I739" s="5">
        <f>DAYS360(A739,Summary!$G$10)/Summary!$G$6</f>
        <v>1.2472222222222222</v>
      </c>
      <c r="J739" s="5">
        <f t="shared" si="49"/>
        <v>-0.10199999999999999</v>
      </c>
      <c r="K739" s="5">
        <f t="shared" si="49"/>
        <v>-0.14699999999999999</v>
      </c>
      <c r="L739" s="4">
        <v>1</v>
      </c>
      <c r="M739" s="4">
        <v>2</v>
      </c>
      <c r="N739" s="7">
        <f t="shared" si="46"/>
        <v>-4.4999999999999998E-2</v>
      </c>
      <c r="O739" s="4">
        <f t="shared" si="47"/>
        <v>1</v>
      </c>
      <c r="P739" s="64">
        <f t="shared" si="48"/>
        <v>-0.11312499999999999</v>
      </c>
    </row>
    <row r="740" spans="1:16" x14ac:dyDescent="0.2">
      <c r="A740" s="6">
        <f>'Rates Data'!A740</f>
        <v>42762</v>
      </c>
      <c r="B740" s="5">
        <f>'Rates Data'!B740</f>
        <v>-0.372</v>
      </c>
      <c r="C740" s="5">
        <f>'Rates Data'!C740</f>
        <v>-0.32800000000000001</v>
      </c>
      <c r="D740" s="5">
        <f>'Rates Data'!D740</f>
        <v>-0.24299999999999999</v>
      </c>
      <c r="E740" s="5">
        <f>'Rates Data'!E740</f>
        <v>-0.10100000000000001</v>
      </c>
      <c r="F740" s="5">
        <f>'Rates Data'!F740</f>
        <v>-0.14299999999999999</v>
      </c>
      <c r="G740" s="5">
        <f>'Rates Data'!G740</f>
        <v>-4.6699999999999998E-2</v>
      </c>
      <c r="H740" s="5">
        <f>'Rates Data'!H740</f>
        <v>0.19800000000000001</v>
      </c>
      <c r="I740" s="5">
        <f>DAYS360(A740,Summary!$G$10)/Summary!$G$6</f>
        <v>1.2444444444444445</v>
      </c>
      <c r="J740" s="5">
        <f t="shared" si="49"/>
        <v>-0.10100000000000001</v>
      </c>
      <c r="K740" s="5">
        <f t="shared" si="49"/>
        <v>-0.14299999999999999</v>
      </c>
      <c r="L740" s="4">
        <v>1</v>
      </c>
      <c r="M740" s="4">
        <v>2</v>
      </c>
      <c r="N740" s="7">
        <f t="shared" si="46"/>
        <v>-4.1999999999999982E-2</v>
      </c>
      <c r="O740" s="4">
        <f t="shared" si="47"/>
        <v>1</v>
      </c>
      <c r="P740" s="64">
        <f t="shared" si="48"/>
        <v>-0.11126666666666667</v>
      </c>
    </row>
    <row r="741" spans="1:16" x14ac:dyDescent="0.2">
      <c r="A741" s="6">
        <f>'Rates Data'!A741</f>
        <v>42765</v>
      </c>
      <c r="B741" s="5">
        <f>'Rates Data'!B741</f>
        <v>-0.372</v>
      </c>
      <c r="C741" s="5">
        <f>'Rates Data'!C741</f>
        <v>-0.32800000000000001</v>
      </c>
      <c r="D741" s="5">
        <f>'Rates Data'!D741</f>
        <v>-0.24399999999999999</v>
      </c>
      <c r="E741" s="5">
        <f>'Rates Data'!E741</f>
        <v>-0.1</v>
      </c>
      <c r="F741" s="5">
        <f>'Rates Data'!F741</f>
        <v>-0.15</v>
      </c>
      <c r="G741" s="5">
        <f>'Rates Data'!G741</f>
        <v>-5.0799999999999998E-2</v>
      </c>
      <c r="H741" s="5">
        <f>'Rates Data'!H741</f>
        <v>0.1938</v>
      </c>
      <c r="I741" s="5">
        <f>DAYS360(A741,Summary!$G$10)/Summary!$G$6</f>
        <v>1.2361111111111112</v>
      </c>
      <c r="J741" s="5">
        <f t="shared" si="49"/>
        <v>-0.1</v>
      </c>
      <c r="K741" s="5">
        <f t="shared" si="49"/>
        <v>-0.15</v>
      </c>
      <c r="L741" s="4">
        <v>1</v>
      </c>
      <c r="M741" s="4">
        <v>2</v>
      </c>
      <c r="N741" s="7">
        <f t="shared" si="46"/>
        <v>-4.9999999999999989E-2</v>
      </c>
      <c r="O741" s="4">
        <f t="shared" si="47"/>
        <v>1</v>
      </c>
      <c r="P741" s="64">
        <f t="shared" si="48"/>
        <v>-0.11180555555555556</v>
      </c>
    </row>
    <row r="742" spans="1:16" x14ac:dyDescent="0.2">
      <c r="A742" s="6">
        <f>'Rates Data'!A742</f>
        <v>42766</v>
      </c>
      <c r="B742" s="5">
        <f>'Rates Data'!B742</f>
        <v>-0.372</v>
      </c>
      <c r="C742" s="5">
        <f>'Rates Data'!C742</f>
        <v>-0.32700000000000001</v>
      </c>
      <c r="D742" s="5">
        <f>'Rates Data'!D742</f>
        <v>-0.24299999999999999</v>
      </c>
      <c r="E742" s="5">
        <f>'Rates Data'!E742</f>
        <v>-0.10100000000000001</v>
      </c>
      <c r="F742" s="5">
        <f>'Rates Data'!F742</f>
        <v>-0.155</v>
      </c>
      <c r="G742" s="5">
        <f>'Rates Data'!G742</f>
        <v>-5.5E-2</v>
      </c>
      <c r="H742" s="5">
        <f>'Rates Data'!H742</f>
        <v>0.188</v>
      </c>
      <c r="I742" s="5">
        <f>DAYS360(A742,Summary!$G$10)/Summary!$G$6</f>
        <v>1.2361111111111112</v>
      </c>
      <c r="J742" s="5">
        <f t="shared" si="49"/>
        <v>-0.10100000000000001</v>
      </c>
      <c r="K742" s="5">
        <f t="shared" si="49"/>
        <v>-0.155</v>
      </c>
      <c r="L742" s="4">
        <v>1</v>
      </c>
      <c r="M742" s="4">
        <v>2</v>
      </c>
      <c r="N742" s="7">
        <f t="shared" si="46"/>
        <v>-5.3999999999999992E-2</v>
      </c>
      <c r="O742" s="4">
        <f t="shared" si="47"/>
        <v>1</v>
      </c>
      <c r="P742" s="64">
        <f t="shared" si="48"/>
        <v>-0.11375</v>
      </c>
    </row>
    <row r="743" spans="1:16" x14ac:dyDescent="0.2">
      <c r="A743" s="6">
        <f>'Rates Data'!A743</f>
        <v>42767</v>
      </c>
      <c r="B743" s="5">
        <f>'Rates Data'!B743</f>
        <v>-0.372</v>
      </c>
      <c r="C743" s="5">
        <f>'Rates Data'!C743</f>
        <v>-0.32800000000000001</v>
      </c>
      <c r="D743" s="5">
        <f>'Rates Data'!D743</f>
        <v>-0.24399999999999999</v>
      </c>
      <c r="E743" s="5">
        <f>'Rates Data'!E743</f>
        <v>-0.10299999999999999</v>
      </c>
      <c r="F743" s="5">
        <f>'Rates Data'!F743</f>
        <v>-0.1447</v>
      </c>
      <c r="G743" s="5">
        <f>'Rates Data'!G743</f>
        <v>-4.5999999999999999E-2</v>
      </c>
      <c r="H743" s="5">
        <f>'Rates Data'!H743</f>
        <v>0.2</v>
      </c>
      <c r="I743" s="5">
        <f>DAYS360(A743,Summary!$G$10)/Summary!$G$6</f>
        <v>1.2333333333333334</v>
      </c>
      <c r="J743" s="5">
        <f t="shared" si="49"/>
        <v>-0.10299999999999999</v>
      </c>
      <c r="K743" s="5">
        <f t="shared" si="49"/>
        <v>-0.1447</v>
      </c>
      <c r="L743" s="4">
        <v>1</v>
      </c>
      <c r="M743" s="4">
        <v>2</v>
      </c>
      <c r="N743" s="7">
        <f t="shared" si="46"/>
        <v>-4.1700000000000001E-2</v>
      </c>
      <c r="O743" s="4">
        <f t="shared" si="47"/>
        <v>1</v>
      </c>
      <c r="P743" s="64">
        <f t="shared" si="48"/>
        <v>-0.11273</v>
      </c>
    </row>
    <row r="744" spans="1:16" x14ac:dyDescent="0.2">
      <c r="A744" s="6">
        <f>'Rates Data'!A744</f>
        <v>42768</v>
      </c>
      <c r="B744" s="5">
        <f>'Rates Data'!B744</f>
        <v>-0.373</v>
      </c>
      <c r="C744" s="5">
        <f>'Rates Data'!C744</f>
        <v>-0.32800000000000001</v>
      </c>
      <c r="D744" s="5">
        <f>'Rates Data'!D744</f>
        <v>-0.24399999999999999</v>
      </c>
      <c r="E744" s="5">
        <f>'Rates Data'!E744</f>
        <v>-0.10199999999999999</v>
      </c>
      <c r="F744" s="5">
        <f>'Rates Data'!F744</f>
        <v>-0.15010000000000001</v>
      </c>
      <c r="G744" s="5">
        <f>'Rates Data'!G744</f>
        <v>-5.8599999999999999E-2</v>
      </c>
      <c r="H744" s="5">
        <f>'Rates Data'!H744</f>
        <v>0.17699999999999999</v>
      </c>
      <c r="I744" s="5">
        <f>DAYS360(A744,Summary!$G$10)/Summary!$G$6</f>
        <v>1.2305555555555556</v>
      </c>
      <c r="J744" s="5">
        <f t="shared" si="49"/>
        <v>-0.10199999999999999</v>
      </c>
      <c r="K744" s="5">
        <f t="shared" si="49"/>
        <v>-0.15010000000000001</v>
      </c>
      <c r="L744" s="4">
        <v>1</v>
      </c>
      <c r="M744" s="4">
        <v>2</v>
      </c>
      <c r="N744" s="7">
        <f t="shared" si="46"/>
        <v>-4.8100000000000018E-2</v>
      </c>
      <c r="O744" s="4">
        <f t="shared" si="47"/>
        <v>1</v>
      </c>
      <c r="P744" s="64">
        <f t="shared" si="48"/>
        <v>-0.11308972222222222</v>
      </c>
    </row>
    <row r="745" spans="1:16" x14ac:dyDescent="0.2">
      <c r="A745" s="6">
        <f>'Rates Data'!A745</f>
        <v>42769</v>
      </c>
      <c r="B745" s="5">
        <f>'Rates Data'!B745</f>
        <v>-0.373</v>
      </c>
      <c r="C745" s="5">
        <f>'Rates Data'!C745</f>
        <v>-0.32800000000000001</v>
      </c>
      <c r="D745" s="5">
        <f>'Rates Data'!D745</f>
        <v>-0.24399999999999999</v>
      </c>
      <c r="E745" s="5">
        <f>'Rates Data'!E745</f>
        <v>-0.10100000000000001</v>
      </c>
      <c r="F745" s="5">
        <f>'Rates Data'!F745</f>
        <v>-0.153</v>
      </c>
      <c r="G745" s="5">
        <f>'Rates Data'!G745</f>
        <v>-6.5100000000000005E-2</v>
      </c>
      <c r="H745" s="5">
        <f>'Rates Data'!H745</f>
        <v>0.17100000000000001</v>
      </c>
      <c r="I745" s="5">
        <f>DAYS360(A745,Summary!$G$10)/Summary!$G$6</f>
        <v>1.2277777777777779</v>
      </c>
      <c r="J745" s="5">
        <f t="shared" si="49"/>
        <v>-0.10100000000000001</v>
      </c>
      <c r="K745" s="5">
        <f t="shared" si="49"/>
        <v>-0.153</v>
      </c>
      <c r="L745" s="4">
        <v>1</v>
      </c>
      <c r="M745" s="4">
        <v>2</v>
      </c>
      <c r="N745" s="7">
        <f t="shared" si="46"/>
        <v>-5.1999999999999991E-2</v>
      </c>
      <c r="O745" s="4">
        <f t="shared" si="47"/>
        <v>1</v>
      </c>
      <c r="P745" s="64">
        <f t="shared" si="48"/>
        <v>-0.11284444444444446</v>
      </c>
    </row>
    <row r="746" spans="1:16" x14ac:dyDescent="0.2">
      <c r="A746" s="6">
        <f>'Rates Data'!A746</f>
        <v>42772</v>
      </c>
      <c r="B746" s="5">
        <f>'Rates Data'!B746</f>
        <v>-0.373</v>
      </c>
      <c r="C746" s="5">
        <f>'Rates Data'!C746</f>
        <v>-0.32800000000000001</v>
      </c>
      <c r="D746" s="5">
        <f>'Rates Data'!D746</f>
        <v>-0.24399999999999999</v>
      </c>
      <c r="E746" s="5">
        <f>'Rates Data'!E746</f>
        <v>-0.10100000000000001</v>
      </c>
      <c r="F746" s="5">
        <f>'Rates Data'!F746</f>
        <v>-0.153</v>
      </c>
      <c r="G746" s="5">
        <f>'Rates Data'!G746</f>
        <v>-7.3599999999999999E-2</v>
      </c>
      <c r="H746" s="5">
        <f>'Rates Data'!H746</f>
        <v>0.14499999999999999</v>
      </c>
      <c r="I746" s="5">
        <f>DAYS360(A746,Summary!$G$10)/Summary!$G$6</f>
        <v>1.2194444444444446</v>
      </c>
      <c r="J746" s="5">
        <f t="shared" si="49"/>
        <v>-0.10100000000000001</v>
      </c>
      <c r="K746" s="5">
        <f t="shared" si="49"/>
        <v>-0.153</v>
      </c>
      <c r="L746" s="4">
        <v>1</v>
      </c>
      <c r="M746" s="4">
        <v>2</v>
      </c>
      <c r="N746" s="7">
        <f t="shared" si="46"/>
        <v>-5.1999999999999991E-2</v>
      </c>
      <c r="O746" s="4">
        <f t="shared" si="47"/>
        <v>1</v>
      </c>
      <c r="P746" s="64">
        <f t="shared" si="48"/>
        <v>-0.11241111111111113</v>
      </c>
    </row>
    <row r="747" spans="1:16" x14ac:dyDescent="0.2">
      <c r="A747" s="6">
        <f>'Rates Data'!A747</f>
        <v>42773</v>
      </c>
      <c r="B747" s="5">
        <f>'Rates Data'!B747</f>
        <v>-0.373</v>
      </c>
      <c r="C747" s="5">
        <f>'Rates Data'!C747</f>
        <v>-0.32800000000000001</v>
      </c>
      <c r="D747" s="5">
        <f>'Rates Data'!D747</f>
        <v>-0.24399999999999999</v>
      </c>
      <c r="E747" s="5">
        <f>'Rates Data'!E747</f>
        <v>-0.10100000000000001</v>
      </c>
      <c r="F747" s="5">
        <f>'Rates Data'!F747</f>
        <v>-0.14399999999999999</v>
      </c>
      <c r="G747" s="5">
        <f>'Rates Data'!G747</f>
        <v>-6.4100000000000004E-2</v>
      </c>
      <c r="H747" s="5">
        <f>'Rates Data'!H747</f>
        <v>0.155</v>
      </c>
      <c r="I747" s="5">
        <f>DAYS360(A747,Summary!$G$10)/Summary!$G$6</f>
        <v>1.2166666666666666</v>
      </c>
      <c r="J747" s="5">
        <f t="shared" si="49"/>
        <v>-0.10100000000000001</v>
      </c>
      <c r="K747" s="5">
        <f t="shared" si="49"/>
        <v>-0.14399999999999999</v>
      </c>
      <c r="L747" s="4">
        <v>1</v>
      </c>
      <c r="M747" s="4">
        <v>2</v>
      </c>
      <c r="N747" s="7">
        <f t="shared" si="46"/>
        <v>-4.2999999999999983E-2</v>
      </c>
      <c r="O747" s="4">
        <f t="shared" si="47"/>
        <v>1</v>
      </c>
      <c r="P747" s="64">
        <f t="shared" si="48"/>
        <v>-0.11031666666666666</v>
      </c>
    </row>
    <row r="748" spans="1:16" x14ac:dyDescent="0.2">
      <c r="A748" s="6">
        <f>'Rates Data'!A748</f>
        <v>42774</v>
      </c>
      <c r="B748" s="5">
        <f>'Rates Data'!B748</f>
        <v>-0.373</v>
      </c>
      <c r="C748" s="5">
        <f>'Rates Data'!C748</f>
        <v>-0.32800000000000001</v>
      </c>
      <c r="D748" s="5">
        <f>'Rates Data'!D748</f>
        <v>-0.24199999999999999</v>
      </c>
      <c r="E748" s="5">
        <f>'Rates Data'!E748</f>
        <v>-0.10100000000000001</v>
      </c>
      <c r="F748" s="5">
        <f>'Rates Data'!F748</f>
        <v>-0.1537</v>
      </c>
      <c r="G748" s="5">
        <f>'Rates Data'!G748</f>
        <v>-8.3199999999999996E-2</v>
      </c>
      <c r="H748" s="5">
        <f>'Rates Data'!H748</f>
        <v>0.12</v>
      </c>
      <c r="I748" s="5">
        <f>DAYS360(A748,Summary!$G$10)/Summary!$G$6</f>
        <v>1.2138888888888888</v>
      </c>
      <c r="J748" s="5">
        <f t="shared" si="49"/>
        <v>-0.10100000000000001</v>
      </c>
      <c r="K748" s="5">
        <f t="shared" si="49"/>
        <v>-0.1537</v>
      </c>
      <c r="L748" s="4">
        <v>1</v>
      </c>
      <c r="M748" s="4">
        <v>2</v>
      </c>
      <c r="N748" s="7">
        <f t="shared" si="46"/>
        <v>-5.2699999999999997E-2</v>
      </c>
      <c r="O748" s="4">
        <f t="shared" si="47"/>
        <v>1</v>
      </c>
      <c r="P748" s="64">
        <f t="shared" si="48"/>
        <v>-0.11227194444444444</v>
      </c>
    </row>
    <row r="749" spans="1:16" x14ac:dyDescent="0.2">
      <c r="A749" s="6">
        <f>'Rates Data'!A749</f>
        <v>42775</v>
      </c>
      <c r="B749" s="5">
        <f>'Rates Data'!B749</f>
        <v>-0.371</v>
      </c>
      <c r="C749" s="5">
        <f>'Rates Data'!C749</f>
        <v>-0.32800000000000001</v>
      </c>
      <c r="D749" s="5">
        <f>'Rates Data'!D749</f>
        <v>-0.24099999999999999</v>
      </c>
      <c r="E749" s="5">
        <f>'Rates Data'!E749</f>
        <v>-0.10100000000000001</v>
      </c>
      <c r="F749" s="5">
        <f>'Rates Data'!F749</f>
        <v>-0.14399999999999999</v>
      </c>
      <c r="G749" s="5">
        <f>'Rates Data'!G749</f>
        <v>-6.7500000000000004E-2</v>
      </c>
      <c r="H749" s="5">
        <f>'Rates Data'!H749</f>
        <v>0.13800000000000001</v>
      </c>
      <c r="I749" s="5">
        <f>DAYS360(A749,Summary!$G$10)/Summary!$G$6</f>
        <v>1.211111111111111</v>
      </c>
      <c r="J749" s="5">
        <f t="shared" si="49"/>
        <v>-0.10100000000000001</v>
      </c>
      <c r="K749" s="5">
        <f t="shared" si="49"/>
        <v>-0.14399999999999999</v>
      </c>
      <c r="L749" s="4">
        <v>1</v>
      </c>
      <c r="M749" s="4">
        <v>2</v>
      </c>
      <c r="N749" s="7">
        <f t="shared" si="46"/>
        <v>-4.2999999999999983E-2</v>
      </c>
      <c r="O749" s="4">
        <f t="shared" si="47"/>
        <v>1</v>
      </c>
      <c r="P749" s="64">
        <f t="shared" si="48"/>
        <v>-0.11007777777777777</v>
      </c>
    </row>
    <row r="750" spans="1:16" x14ac:dyDescent="0.2">
      <c r="A750" s="6">
        <f>'Rates Data'!A750</f>
        <v>42776</v>
      </c>
      <c r="B750" s="5">
        <f>'Rates Data'!B750</f>
        <v>-0.371</v>
      </c>
      <c r="C750" s="5">
        <f>'Rates Data'!C750</f>
        <v>-0.32900000000000001</v>
      </c>
      <c r="D750" s="5">
        <f>'Rates Data'!D750</f>
        <v>-0.24</v>
      </c>
      <c r="E750" s="5">
        <f>'Rates Data'!E750</f>
        <v>-0.10100000000000001</v>
      </c>
      <c r="F750" s="5">
        <f>'Rates Data'!F750</f>
        <v>-0.14299999999999999</v>
      </c>
      <c r="G750" s="5">
        <f>'Rates Data'!G750</f>
        <v>-6.3500000000000001E-2</v>
      </c>
      <c r="H750" s="5">
        <f>'Rates Data'!H750</f>
        <v>0.14199999999999999</v>
      </c>
      <c r="I750" s="5">
        <f>DAYS360(A750,Summary!$G$10)/Summary!$G$6</f>
        <v>1.2083333333333333</v>
      </c>
      <c r="J750" s="5">
        <f t="shared" si="49"/>
        <v>-0.10100000000000001</v>
      </c>
      <c r="K750" s="5">
        <f t="shared" si="49"/>
        <v>-0.14299999999999999</v>
      </c>
      <c r="L750" s="4">
        <v>1</v>
      </c>
      <c r="M750" s="4">
        <v>2</v>
      </c>
      <c r="N750" s="7">
        <f t="shared" si="46"/>
        <v>-4.1999999999999982E-2</v>
      </c>
      <c r="O750" s="4">
        <f t="shared" si="47"/>
        <v>1</v>
      </c>
      <c r="P750" s="64">
        <f t="shared" si="48"/>
        <v>-0.10975</v>
      </c>
    </row>
    <row r="751" spans="1:16" x14ac:dyDescent="0.2">
      <c r="A751" s="6">
        <f>'Rates Data'!A751</f>
        <v>42779</v>
      </c>
      <c r="B751" s="5">
        <f>'Rates Data'!B751</f>
        <v>-0.373</v>
      </c>
      <c r="C751" s="5">
        <f>'Rates Data'!C751</f>
        <v>-0.32900000000000001</v>
      </c>
      <c r="D751" s="5">
        <f>'Rates Data'!D751</f>
        <v>-0.24</v>
      </c>
      <c r="E751" s="5">
        <f>'Rates Data'!E751</f>
        <v>-0.10199999999999999</v>
      </c>
      <c r="F751" s="5">
        <f>'Rates Data'!F751</f>
        <v>-0.13800000000000001</v>
      </c>
      <c r="G751" s="5">
        <f>'Rates Data'!G751</f>
        <v>-5.8299999999999998E-2</v>
      </c>
      <c r="H751" s="5">
        <f>'Rates Data'!H751</f>
        <v>0.157</v>
      </c>
      <c r="I751" s="5">
        <f>DAYS360(A751,Summary!$G$10)/Summary!$G$6</f>
        <v>1.2</v>
      </c>
      <c r="J751" s="5">
        <f t="shared" si="49"/>
        <v>-0.10199999999999999</v>
      </c>
      <c r="K751" s="5">
        <f t="shared" si="49"/>
        <v>-0.13800000000000001</v>
      </c>
      <c r="L751" s="4">
        <v>1</v>
      </c>
      <c r="M751" s="4">
        <v>2</v>
      </c>
      <c r="N751" s="7">
        <f t="shared" si="46"/>
        <v>-3.6000000000000018E-2</v>
      </c>
      <c r="O751" s="4">
        <f t="shared" si="47"/>
        <v>1</v>
      </c>
      <c r="P751" s="64">
        <f t="shared" si="48"/>
        <v>-0.10919999999999999</v>
      </c>
    </row>
    <row r="752" spans="1:16" x14ac:dyDescent="0.2">
      <c r="A752" s="6">
        <f>'Rates Data'!A752</f>
        <v>42780</v>
      </c>
      <c r="B752" s="5">
        <f>'Rates Data'!B752</f>
        <v>-0.374</v>
      </c>
      <c r="C752" s="5">
        <f>'Rates Data'!C752</f>
        <v>-0.32800000000000001</v>
      </c>
      <c r="D752" s="5">
        <f>'Rates Data'!D752</f>
        <v>-0.24099999999999999</v>
      </c>
      <c r="E752" s="5">
        <f>'Rates Data'!E752</f>
        <v>-0.104</v>
      </c>
      <c r="F752" s="5">
        <f>'Rates Data'!F752</f>
        <v>-0.13400000000000001</v>
      </c>
      <c r="G752" s="5">
        <f>'Rates Data'!G752</f>
        <v>-4.9500000000000002E-2</v>
      </c>
      <c r="H752" s="5">
        <f>'Rates Data'!H752</f>
        <v>0.17199999999999999</v>
      </c>
      <c r="I752" s="5">
        <f>DAYS360(A752,Summary!$G$10)/Summary!$G$6</f>
        <v>1.1972222222222222</v>
      </c>
      <c r="J752" s="5">
        <f t="shared" si="49"/>
        <v>-0.104</v>
      </c>
      <c r="K752" s="5">
        <f t="shared" si="49"/>
        <v>-0.13400000000000001</v>
      </c>
      <c r="L752" s="4">
        <v>1</v>
      </c>
      <c r="M752" s="4">
        <v>2</v>
      </c>
      <c r="N752" s="7">
        <f t="shared" si="46"/>
        <v>-3.0000000000000013E-2</v>
      </c>
      <c r="O752" s="4">
        <f t="shared" si="47"/>
        <v>1</v>
      </c>
      <c r="P752" s="64">
        <f t="shared" si="48"/>
        <v>-0.10991666666666666</v>
      </c>
    </row>
    <row r="753" spans="1:16" x14ac:dyDescent="0.2">
      <c r="A753" s="6">
        <f>'Rates Data'!A753</f>
        <v>42781</v>
      </c>
      <c r="B753" s="5">
        <f>'Rates Data'!B753</f>
        <v>-0.373</v>
      </c>
      <c r="C753" s="5">
        <f>'Rates Data'!C753</f>
        <v>-0.32800000000000001</v>
      </c>
      <c r="D753" s="5">
        <f>'Rates Data'!D753</f>
        <v>-0.24099999999999999</v>
      </c>
      <c r="E753" s="5">
        <f>'Rates Data'!E753</f>
        <v>-0.104</v>
      </c>
      <c r="F753" s="5">
        <f>'Rates Data'!F753</f>
        <v>-0.13500000000000001</v>
      </c>
      <c r="G753" s="5">
        <f>'Rates Data'!G753</f>
        <v>-5.11E-2</v>
      </c>
      <c r="H753" s="5">
        <f>'Rates Data'!H753</f>
        <v>0.16500000000000001</v>
      </c>
      <c r="I753" s="5">
        <f>DAYS360(A753,Summary!$G$10)/Summary!$G$6</f>
        <v>1.1944444444444444</v>
      </c>
      <c r="J753" s="5">
        <f t="shared" si="49"/>
        <v>-0.104</v>
      </c>
      <c r="K753" s="5">
        <f t="shared" si="49"/>
        <v>-0.13500000000000001</v>
      </c>
      <c r="L753" s="4">
        <v>1</v>
      </c>
      <c r="M753" s="4">
        <v>2</v>
      </c>
      <c r="N753" s="7">
        <f t="shared" si="46"/>
        <v>-3.1000000000000014E-2</v>
      </c>
      <c r="O753" s="4">
        <f t="shared" si="47"/>
        <v>1</v>
      </c>
      <c r="P753" s="64">
        <f t="shared" si="48"/>
        <v>-0.11002777777777778</v>
      </c>
    </row>
    <row r="754" spans="1:16" x14ac:dyDescent="0.2">
      <c r="A754" s="6">
        <f>'Rates Data'!A754</f>
        <v>42782</v>
      </c>
      <c r="B754" s="5">
        <f>'Rates Data'!B754</f>
        <v>-0.372</v>
      </c>
      <c r="C754" s="5">
        <f>'Rates Data'!C754</f>
        <v>-0.32800000000000001</v>
      </c>
      <c r="D754" s="5">
        <f>'Rates Data'!D754</f>
        <v>-0.23899999999999999</v>
      </c>
      <c r="E754" s="5">
        <f>'Rates Data'!E754</f>
        <v>-0.106</v>
      </c>
      <c r="F754" s="5">
        <f>'Rates Data'!F754</f>
        <v>-0.13900000000000001</v>
      </c>
      <c r="G754" s="5">
        <f>'Rates Data'!G754</f>
        <v>-5.7000000000000002E-2</v>
      </c>
      <c r="H754" s="5">
        <f>'Rates Data'!H754</f>
        <v>0.14899999999999999</v>
      </c>
      <c r="I754" s="5">
        <f>DAYS360(A754,Summary!$G$10)/Summary!$G$6</f>
        <v>1.1916666666666667</v>
      </c>
      <c r="J754" s="5">
        <f t="shared" si="49"/>
        <v>-0.106</v>
      </c>
      <c r="K754" s="5">
        <f t="shared" si="49"/>
        <v>-0.13900000000000001</v>
      </c>
      <c r="L754" s="4">
        <v>1</v>
      </c>
      <c r="M754" s="4">
        <v>2</v>
      </c>
      <c r="N754" s="7">
        <f t="shared" si="46"/>
        <v>-3.3000000000000015E-2</v>
      </c>
      <c r="O754" s="4">
        <f t="shared" si="47"/>
        <v>1</v>
      </c>
      <c r="P754" s="64">
        <f t="shared" si="48"/>
        <v>-0.11232499999999999</v>
      </c>
    </row>
    <row r="755" spans="1:16" x14ac:dyDescent="0.2">
      <c r="A755" s="6">
        <f>'Rates Data'!A755</f>
        <v>42783</v>
      </c>
      <c r="B755" s="5">
        <f>'Rates Data'!B755</f>
        <v>-0.371</v>
      </c>
      <c r="C755" s="5">
        <f>'Rates Data'!C755</f>
        <v>-0.32900000000000001</v>
      </c>
      <c r="D755" s="5">
        <f>'Rates Data'!D755</f>
        <v>-0.23899999999999999</v>
      </c>
      <c r="E755" s="5">
        <f>'Rates Data'!E755</f>
        <v>-0.109</v>
      </c>
      <c r="F755" s="5">
        <f>'Rates Data'!F755</f>
        <v>-0.14899999999999999</v>
      </c>
      <c r="G755" s="5">
        <f>'Rates Data'!G755</f>
        <v>-7.5200000000000003E-2</v>
      </c>
      <c r="H755" s="5">
        <f>'Rates Data'!H755</f>
        <v>0.13400000000000001</v>
      </c>
      <c r="I755" s="5">
        <f>DAYS360(A755,Summary!$G$10)/Summary!$G$6</f>
        <v>1.1888888888888889</v>
      </c>
      <c r="J755" s="5">
        <f t="shared" si="49"/>
        <v>-0.109</v>
      </c>
      <c r="K755" s="5">
        <f t="shared" si="49"/>
        <v>-0.14899999999999999</v>
      </c>
      <c r="L755" s="4">
        <v>1</v>
      </c>
      <c r="M755" s="4">
        <v>2</v>
      </c>
      <c r="N755" s="7">
        <f t="shared" si="46"/>
        <v>-3.9999999999999994E-2</v>
      </c>
      <c r="O755" s="4">
        <f t="shared" si="47"/>
        <v>1</v>
      </c>
      <c r="P755" s="64">
        <f t="shared" si="48"/>
        <v>-0.11655555555555555</v>
      </c>
    </row>
    <row r="756" spans="1:16" x14ac:dyDescent="0.2">
      <c r="A756" s="6">
        <f>'Rates Data'!A756</f>
        <v>42786</v>
      </c>
      <c r="B756" s="5">
        <f>'Rates Data'!B756</f>
        <v>-0.36899999999999999</v>
      </c>
      <c r="C756" s="5">
        <f>'Rates Data'!C756</f>
        <v>-0.32900000000000001</v>
      </c>
      <c r="D756" s="5">
        <f>'Rates Data'!D756</f>
        <v>-0.23799999999999999</v>
      </c>
      <c r="E756" s="5">
        <f>'Rates Data'!E756</f>
        <v>-0.109</v>
      </c>
      <c r="F756" s="5">
        <f>'Rates Data'!F756</f>
        <v>-0.14649999999999999</v>
      </c>
      <c r="G756" s="5">
        <f>'Rates Data'!G756</f>
        <v>-7.1999999999999995E-2</v>
      </c>
      <c r="H756" s="5">
        <f>'Rates Data'!H756</f>
        <v>0.13400000000000001</v>
      </c>
      <c r="I756" s="5">
        <f>DAYS360(A756,Summary!$G$10)/Summary!$G$6</f>
        <v>1.1805555555555556</v>
      </c>
      <c r="J756" s="5">
        <f t="shared" si="49"/>
        <v>-0.109</v>
      </c>
      <c r="K756" s="5">
        <f t="shared" si="49"/>
        <v>-0.14649999999999999</v>
      </c>
      <c r="L756" s="4">
        <v>1</v>
      </c>
      <c r="M756" s="4">
        <v>2</v>
      </c>
      <c r="N756" s="7">
        <f t="shared" si="46"/>
        <v>-3.7499999999999992E-2</v>
      </c>
      <c r="O756" s="4">
        <f t="shared" si="47"/>
        <v>1</v>
      </c>
      <c r="P756" s="64">
        <f t="shared" si="48"/>
        <v>-0.11577083333333334</v>
      </c>
    </row>
    <row r="757" spans="1:16" x14ac:dyDescent="0.2">
      <c r="A757" s="6">
        <f>'Rates Data'!A757</f>
        <v>42787</v>
      </c>
      <c r="B757" s="5">
        <f>'Rates Data'!B757</f>
        <v>-0.37</v>
      </c>
      <c r="C757" s="5">
        <f>'Rates Data'!C757</f>
        <v>-0.32900000000000001</v>
      </c>
      <c r="D757" s="5">
        <f>'Rates Data'!D757</f>
        <v>-0.23799999999999999</v>
      </c>
      <c r="E757" s="5">
        <f>'Rates Data'!E757</f>
        <v>-0.111</v>
      </c>
      <c r="F757" s="5">
        <f>'Rates Data'!F757</f>
        <v>-0.14899999999999999</v>
      </c>
      <c r="G757" s="5">
        <f>'Rates Data'!G757</f>
        <v>-7.3700000000000002E-2</v>
      </c>
      <c r="H757" s="5">
        <f>'Rates Data'!H757</f>
        <v>0.13500000000000001</v>
      </c>
      <c r="I757" s="5">
        <f>DAYS360(A757,Summary!$G$10)/Summary!$G$6</f>
        <v>1.1777777777777778</v>
      </c>
      <c r="J757" s="5">
        <f t="shared" si="49"/>
        <v>-0.111</v>
      </c>
      <c r="K757" s="5">
        <f t="shared" si="49"/>
        <v>-0.14899999999999999</v>
      </c>
      <c r="L757" s="4">
        <v>1</v>
      </c>
      <c r="M757" s="4">
        <v>2</v>
      </c>
      <c r="N757" s="7">
        <f t="shared" si="46"/>
        <v>-3.7999999999999992E-2</v>
      </c>
      <c r="O757" s="4">
        <f t="shared" si="47"/>
        <v>1</v>
      </c>
      <c r="P757" s="64">
        <f t="shared" si="48"/>
        <v>-0.11775555555555556</v>
      </c>
    </row>
    <row r="758" spans="1:16" x14ac:dyDescent="0.2">
      <c r="A758" s="6">
        <f>'Rates Data'!A758</f>
        <v>42788</v>
      </c>
      <c r="B758" s="5">
        <f>'Rates Data'!B758</f>
        <v>-0.371</v>
      </c>
      <c r="C758" s="5">
        <f>'Rates Data'!C758</f>
        <v>-0.33</v>
      </c>
      <c r="D758" s="5">
        <f>'Rates Data'!D758</f>
        <v>-0.23899999999999999</v>
      </c>
      <c r="E758" s="5">
        <f>'Rates Data'!E758</f>
        <v>-0.111</v>
      </c>
      <c r="F758" s="5">
        <f>'Rates Data'!F758</f>
        <v>-0.14599999999999999</v>
      </c>
      <c r="G758" s="5">
        <f>'Rates Data'!G758</f>
        <v>-6.8000000000000005E-2</v>
      </c>
      <c r="H758" s="5">
        <f>'Rates Data'!H758</f>
        <v>0.13</v>
      </c>
      <c r="I758" s="5">
        <f>DAYS360(A758,Summary!$G$10)/Summary!$G$6</f>
        <v>1.175</v>
      </c>
      <c r="J758" s="5">
        <f t="shared" si="49"/>
        <v>-0.111</v>
      </c>
      <c r="K758" s="5">
        <f t="shared" si="49"/>
        <v>-0.14599999999999999</v>
      </c>
      <c r="L758" s="4">
        <v>1</v>
      </c>
      <c r="M758" s="4">
        <v>2</v>
      </c>
      <c r="N758" s="7">
        <f t="shared" si="46"/>
        <v>-3.4999999999999989E-2</v>
      </c>
      <c r="O758" s="4">
        <f t="shared" si="47"/>
        <v>1</v>
      </c>
      <c r="P758" s="64">
        <f t="shared" si="48"/>
        <v>-0.11712500000000001</v>
      </c>
    </row>
    <row r="759" spans="1:16" x14ac:dyDescent="0.2">
      <c r="A759" s="6">
        <f>'Rates Data'!A759</f>
        <v>42789</v>
      </c>
      <c r="B759" s="5">
        <f>'Rates Data'!B759</f>
        <v>-0.371</v>
      </c>
      <c r="C759" s="5">
        <f>'Rates Data'!C759</f>
        <v>-0.32900000000000001</v>
      </c>
      <c r="D759" s="5">
        <f>'Rates Data'!D759</f>
        <v>-0.23799999999999999</v>
      </c>
      <c r="E759" s="5">
        <f>'Rates Data'!E759</f>
        <v>-0.111</v>
      </c>
      <c r="F759" s="5">
        <f>'Rates Data'!F759</f>
        <v>-0.157</v>
      </c>
      <c r="G759" s="5">
        <f>'Rates Data'!G759</f>
        <v>-9.1899999999999996E-2</v>
      </c>
      <c r="H759" s="5">
        <f>'Rates Data'!H759</f>
        <v>0.106</v>
      </c>
      <c r="I759" s="5">
        <f>DAYS360(A759,Summary!$G$10)/Summary!$G$6</f>
        <v>1.1722222222222223</v>
      </c>
      <c r="J759" s="5">
        <f t="shared" si="49"/>
        <v>-0.111</v>
      </c>
      <c r="K759" s="5">
        <f t="shared" si="49"/>
        <v>-0.157</v>
      </c>
      <c r="L759" s="4">
        <v>1</v>
      </c>
      <c r="M759" s="4">
        <v>2</v>
      </c>
      <c r="N759" s="7">
        <f t="shared" si="46"/>
        <v>-4.5999999999999999E-2</v>
      </c>
      <c r="O759" s="4">
        <f t="shared" si="47"/>
        <v>1</v>
      </c>
      <c r="P759" s="64">
        <f t="shared" si="48"/>
        <v>-0.11892222222222222</v>
      </c>
    </row>
    <row r="760" spans="1:16" x14ac:dyDescent="0.2">
      <c r="A760" s="6">
        <f>'Rates Data'!A760</f>
        <v>42790</v>
      </c>
      <c r="B760" s="5">
        <f>'Rates Data'!B760</f>
        <v>-0.371</v>
      </c>
      <c r="C760" s="5">
        <f>'Rates Data'!C760</f>
        <v>-0.32900000000000001</v>
      </c>
      <c r="D760" s="5">
        <f>'Rates Data'!D760</f>
        <v>-0.23799999999999999</v>
      </c>
      <c r="E760" s="5">
        <f>'Rates Data'!E760</f>
        <v>-0.113</v>
      </c>
      <c r="F760" s="5">
        <f>'Rates Data'!F760</f>
        <v>-0.16300000000000001</v>
      </c>
      <c r="G760" s="5">
        <f>'Rates Data'!G760</f>
        <v>-9.9099999999999994E-2</v>
      </c>
      <c r="H760" s="5">
        <f>'Rates Data'!H760</f>
        <v>9.4E-2</v>
      </c>
      <c r="I760" s="5">
        <f>DAYS360(A760,Summary!$G$10)/Summary!$G$6</f>
        <v>1.1694444444444445</v>
      </c>
      <c r="J760" s="5">
        <f t="shared" si="49"/>
        <v>-0.113</v>
      </c>
      <c r="K760" s="5">
        <f t="shared" si="49"/>
        <v>-0.16300000000000001</v>
      </c>
      <c r="L760" s="4">
        <v>1</v>
      </c>
      <c r="M760" s="4">
        <v>2</v>
      </c>
      <c r="N760" s="7">
        <f t="shared" si="46"/>
        <v>-0.05</v>
      </c>
      <c r="O760" s="4">
        <f t="shared" si="47"/>
        <v>1</v>
      </c>
      <c r="P760" s="64">
        <f t="shared" si="48"/>
        <v>-0.12147222222222223</v>
      </c>
    </row>
    <row r="761" spans="1:16" x14ac:dyDescent="0.2">
      <c r="A761" s="6">
        <f>'Rates Data'!A761</f>
        <v>42793</v>
      </c>
      <c r="B761" s="5">
        <f>'Rates Data'!B761</f>
        <v>-0.371</v>
      </c>
      <c r="C761" s="5">
        <f>'Rates Data'!C761</f>
        <v>-0.32900000000000001</v>
      </c>
      <c r="D761" s="5">
        <f>'Rates Data'!D761</f>
        <v>-0.23799999999999999</v>
      </c>
      <c r="E761" s="5">
        <f>'Rates Data'!E761</f>
        <v>-0.113</v>
      </c>
      <c r="F761" s="5">
        <f>'Rates Data'!F761</f>
        <v>-0.16200000000000001</v>
      </c>
      <c r="G761" s="5">
        <f>'Rates Data'!G761</f>
        <v>-9.6699999999999994E-2</v>
      </c>
      <c r="H761" s="5">
        <f>'Rates Data'!H761</f>
        <v>9.6000000000000002E-2</v>
      </c>
      <c r="I761" s="5">
        <f>DAYS360(A761,Summary!$G$10)/Summary!$G$6</f>
        <v>1.1611111111111112</v>
      </c>
      <c r="J761" s="5">
        <f t="shared" si="49"/>
        <v>-0.113</v>
      </c>
      <c r="K761" s="5">
        <f t="shared" si="49"/>
        <v>-0.16200000000000001</v>
      </c>
      <c r="L761" s="4">
        <v>1</v>
      </c>
      <c r="M761" s="4">
        <v>2</v>
      </c>
      <c r="N761" s="7">
        <f t="shared" si="46"/>
        <v>-4.9000000000000002E-2</v>
      </c>
      <c r="O761" s="4">
        <f t="shared" si="47"/>
        <v>1</v>
      </c>
      <c r="P761" s="64">
        <f t="shared" si="48"/>
        <v>-0.12089444444444446</v>
      </c>
    </row>
    <row r="762" spans="1:16" x14ac:dyDescent="0.2">
      <c r="A762" s="6">
        <f>'Rates Data'!A762</f>
        <v>42794</v>
      </c>
      <c r="B762" s="5">
        <f>'Rates Data'!B762</f>
        <v>-0.371</v>
      </c>
      <c r="C762" s="5">
        <f>'Rates Data'!C762</f>
        <v>-0.33</v>
      </c>
      <c r="D762" s="5">
        <f>'Rates Data'!D762</f>
        <v>-0.23899999999999999</v>
      </c>
      <c r="E762" s="5">
        <f>'Rates Data'!E762</f>
        <v>-0.114</v>
      </c>
      <c r="F762" s="5">
        <f>'Rates Data'!F762</f>
        <v>-0.16700000000000001</v>
      </c>
      <c r="G762" s="5">
        <f>'Rates Data'!G762</f>
        <v>-0.10299999999999999</v>
      </c>
      <c r="H762" s="5">
        <f>'Rates Data'!H762</f>
        <v>7.8E-2</v>
      </c>
      <c r="I762" s="5">
        <f>DAYS360(A762,Summary!$G$10)/Summary!$G$6</f>
        <v>1.1527777777777777</v>
      </c>
      <c r="J762" s="5">
        <f t="shared" si="49"/>
        <v>-0.114</v>
      </c>
      <c r="K762" s="5">
        <f t="shared" si="49"/>
        <v>-0.16700000000000001</v>
      </c>
      <c r="L762" s="4">
        <v>1</v>
      </c>
      <c r="M762" s="4">
        <v>2</v>
      </c>
      <c r="N762" s="7">
        <f t="shared" si="46"/>
        <v>-5.3000000000000005E-2</v>
      </c>
      <c r="O762" s="4">
        <f t="shared" si="47"/>
        <v>1</v>
      </c>
      <c r="P762" s="64">
        <f t="shared" si="48"/>
        <v>-0.12209722222222222</v>
      </c>
    </row>
    <row r="763" spans="1:16" x14ac:dyDescent="0.2">
      <c r="A763" s="6">
        <f>'Rates Data'!A763</f>
        <v>42795</v>
      </c>
      <c r="B763" s="5">
        <f>'Rates Data'!B763</f>
        <v>-0.372</v>
      </c>
      <c r="C763" s="5">
        <f>'Rates Data'!C763</f>
        <v>-0.32900000000000001</v>
      </c>
      <c r="D763" s="5">
        <f>'Rates Data'!D763</f>
        <v>-0.23699999999999999</v>
      </c>
      <c r="E763" s="5">
        <f>'Rates Data'!E763</f>
        <v>-0.114</v>
      </c>
      <c r="F763" s="5">
        <f>'Rates Data'!F763</f>
        <v>-0.16300000000000001</v>
      </c>
      <c r="G763" s="5">
        <f>'Rates Data'!G763</f>
        <v>-9.2499999999999999E-2</v>
      </c>
      <c r="H763" s="5">
        <f>'Rates Data'!H763</f>
        <v>0.10100000000000001</v>
      </c>
      <c r="I763" s="5">
        <f>DAYS360(A763,Summary!$G$10)/Summary!$G$6</f>
        <v>1.1499999999999999</v>
      </c>
      <c r="J763" s="5">
        <f t="shared" si="49"/>
        <v>-0.114</v>
      </c>
      <c r="K763" s="5">
        <f t="shared" si="49"/>
        <v>-0.16300000000000001</v>
      </c>
      <c r="L763" s="4">
        <v>1</v>
      </c>
      <c r="M763" s="4">
        <v>2</v>
      </c>
      <c r="N763" s="7">
        <f t="shared" si="46"/>
        <v>-4.9000000000000002E-2</v>
      </c>
      <c r="O763" s="4">
        <f t="shared" si="47"/>
        <v>1</v>
      </c>
      <c r="P763" s="64">
        <f t="shared" si="48"/>
        <v>-0.12135</v>
      </c>
    </row>
    <row r="764" spans="1:16" x14ac:dyDescent="0.2">
      <c r="A764" s="6">
        <f>'Rates Data'!A764</f>
        <v>42796</v>
      </c>
      <c r="B764" s="5">
        <f>'Rates Data'!B764</f>
        <v>-0.372</v>
      </c>
      <c r="C764" s="5">
        <f>'Rates Data'!C764</f>
        <v>-0.32900000000000001</v>
      </c>
      <c r="D764" s="5">
        <f>'Rates Data'!D764</f>
        <v>-0.23799999999999999</v>
      </c>
      <c r="E764" s="5">
        <f>'Rates Data'!E764</f>
        <v>-0.114</v>
      </c>
      <c r="F764" s="5">
        <f>'Rates Data'!F764</f>
        <v>-0.15</v>
      </c>
      <c r="G764" s="5">
        <f>'Rates Data'!G764</f>
        <v>-6.8699999999999997E-2</v>
      </c>
      <c r="H764" s="5">
        <f>'Rates Data'!H764</f>
        <v>0.14000000000000001</v>
      </c>
      <c r="I764" s="5">
        <f>DAYS360(A764,Summary!$G$10)/Summary!$G$6</f>
        <v>1.1472222222222221</v>
      </c>
      <c r="J764" s="5">
        <f t="shared" si="49"/>
        <v>-0.114</v>
      </c>
      <c r="K764" s="5">
        <f t="shared" si="49"/>
        <v>-0.15</v>
      </c>
      <c r="L764" s="4">
        <v>1</v>
      </c>
      <c r="M764" s="4">
        <v>2</v>
      </c>
      <c r="N764" s="7">
        <f t="shared" si="46"/>
        <v>-3.599999999999999E-2</v>
      </c>
      <c r="O764" s="4">
        <f t="shared" si="47"/>
        <v>1</v>
      </c>
      <c r="P764" s="64">
        <f t="shared" si="48"/>
        <v>-0.1193</v>
      </c>
    </row>
    <row r="765" spans="1:16" x14ac:dyDescent="0.2">
      <c r="A765" s="6">
        <f>'Rates Data'!A765</f>
        <v>42797</v>
      </c>
      <c r="B765" s="5">
        <f>'Rates Data'!B765</f>
        <v>-0.371</v>
      </c>
      <c r="C765" s="5">
        <f>'Rates Data'!C765</f>
        <v>-0.32900000000000001</v>
      </c>
      <c r="D765" s="5">
        <f>'Rates Data'!D765</f>
        <v>-0.23699999999999999</v>
      </c>
      <c r="E765" s="5">
        <f>'Rates Data'!E765</f>
        <v>-0.113</v>
      </c>
      <c r="F765" s="5">
        <f>'Rates Data'!F765</f>
        <v>-0.123</v>
      </c>
      <c r="G765" s="5">
        <f>'Rates Data'!G765</f>
        <v>-3.2099999999999997E-2</v>
      </c>
      <c r="H765" s="5">
        <f>'Rates Data'!H765</f>
        <v>0.19</v>
      </c>
      <c r="I765" s="5">
        <f>DAYS360(A765,Summary!$G$10)/Summary!$G$6</f>
        <v>1.1444444444444444</v>
      </c>
      <c r="J765" s="5">
        <f t="shared" si="49"/>
        <v>-0.113</v>
      </c>
      <c r="K765" s="5">
        <f t="shared" si="49"/>
        <v>-0.123</v>
      </c>
      <c r="L765" s="4">
        <v>1</v>
      </c>
      <c r="M765" s="4">
        <v>2</v>
      </c>
      <c r="N765" s="7">
        <f t="shared" si="46"/>
        <v>-9.999999999999995E-3</v>
      </c>
      <c r="O765" s="4">
        <f t="shared" si="47"/>
        <v>1</v>
      </c>
      <c r="P765" s="64">
        <f t="shared" si="48"/>
        <v>-0.11444444444444445</v>
      </c>
    </row>
    <row r="766" spans="1:16" x14ac:dyDescent="0.2">
      <c r="A766" s="6">
        <f>'Rates Data'!A766</f>
        <v>42800</v>
      </c>
      <c r="B766" s="5">
        <f>'Rates Data'!B766</f>
        <v>-0.374</v>
      </c>
      <c r="C766" s="5">
        <f>'Rates Data'!C766</f>
        <v>-0.32900000000000001</v>
      </c>
      <c r="D766" s="5">
        <f>'Rates Data'!D766</f>
        <v>-0.24099999999999999</v>
      </c>
      <c r="E766" s="5">
        <f>'Rates Data'!E766</f>
        <v>-0.111</v>
      </c>
      <c r="F766" s="5">
        <f>'Rates Data'!F766</f>
        <v>-0.11899999999999999</v>
      </c>
      <c r="G766" s="5">
        <f>'Rates Data'!G766</f>
        <v>-2.7E-2</v>
      </c>
      <c r="H766" s="5">
        <f>'Rates Data'!H766</f>
        <v>0.1885</v>
      </c>
      <c r="I766" s="5">
        <f>DAYS360(A766,Summary!$G$10)/Summary!$G$6</f>
        <v>1.1361111111111111</v>
      </c>
      <c r="J766" s="5">
        <f t="shared" si="49"/>
        <v>-0.111</v>
      </c>
      <c r="K766" s="5">
        <f t="shared" si="49"/>
        <v>-0.11899999999999999</v>
      </c>
      <c r="L766" s="4">
        <v>1</v>
      </c>
      <c r="M766" s="4">
        <v>2</v>
      </c>
      <c r="N766" s="7">
        <f t="shared" si="46"/>
        <v>-7.9999999999999932E-3</v>
      </c>
      <c r="O766" s="4">
        <f t="shared" si="47"/>
        <v>1</v>
      </c>
      <c r="P766" s="64">
        <f t="shared" si="48"/>
        <v>-0.11208888888888889</v>
      </c>
    </row>
    <row r="767" spans="1:16" x14ac:dyDescent="0.2">
      <c r="A767" s="6">
        <f>'Rates Data'!A767</f>
        <v>42801</v>
      </c>
      <c r="B767" s="5">
        <f>'Rates Data'!B767</f>
        <v>-0.373</v>
      </c>
      <c r="C767" s="5">
        <f>'Rates Data'!C767</f>
        <v>-0.32800000000000001</v>
      </c>
      <c r="D767" s="5">
        <f>'Rates Data'!D767</f>
        <v>-0.24</v>
      </c>
      <c r="E767" s="5">
        <f>'Rates Data'!E767</f>
        <v>-0.111</v>
      </c>
      <c r="F767" s="5">
        <f>'Rates Data'!F767</f>
        <v>-0.129</v>
      </c>
      <c r="G767" s="5">
        <f>'Rates Data'!G767</f>
        <v>-4.1000000000000002E-2</v>
      </c>
      <c r="H767" s="5">
        <f>'Rates Data'!H767</f>
        <v>0.17280000000000001</v>
      </c>
      <c r="I767" s="5">
        <f>DAYS360(A767,Summary!$G$10)/Summary!$G$6</f>
        <v>1.1333333333333333</v>
      </c>
      <c r="J767" s="5">
        <f t="shared" si="49"/>
        <v>-0.111</v>
      </c>
      <c r="K767" s="5">
        <f t="shared" si="49"/>
        <v>-0.129</v>
      </c>
      <c r="L767" s="4">
        <v>1</v>
      </c>
      <c r="M767" s="4">
        <v>2</v>
      </c>
      <c r="N767" s="7">
        <f t="shared" si="46"/>
        <v>-1.8000000000000002E-2</v>
      </c>
      <c r="O767" s="4">
        <f t="shared" si="47"/>
        <v>1</v>
      </c>
      <c r="P767" s="64">
        <f t="shared" si="48"/>
        <v>-0.1134</v>
      </c>
    </row>
    <row r="768" spans="1:16" x14ac:dyDescent="0.2">
      <c r="A768" s="6">
        <f>'Rates Data'!A768</f>
        <v>42802</v>
      </c>
      <c r="B768" s="5">
        <f>'Rates Data'!B768</f>
        <v>-0.373</v>
      </c>
      <c r="C768" s="5">
        <f>'Rates Data'!C768</f>
        <v>-0.32900000000000001</v>
      </c>
      <c r="D768" s="5">
        <f>'Rates Data'!D768</f>
        <v>-0.24099999999999999</v>
      </c>
      <c r="E768" s="5">
        <f>'Rates Data'!E768</f>
        <v>-0.111</v>
      </c>
      <c r="F768" s="5">
        <f>'Rates Data'!F768</f>
        <v>-0.121</v>
      </c>
      <c r="G768" s="5">
        <f>'Rates Data'!G768</f>
        <v>-2.9700000000000001E-2</v>
      </c>
      <c r="H768" s="5">
        <f>'Rates Data'!H768</f>
        <v>0.19800000000000001</v>
      </c>
      <c r="I768" s="5">
        <f>DAYS360(A768,Summary!$G$10)/Summary!$G$6</f>
        <v>1.1305555555555555</v>
      </c>
      <c r="J768" s="5">
        <f t="shared" si="49"/>
        <v>-0.111</v>
      </c>
      <c r="K768" s="5">
        <f t="shared" si="49"/>
        <v>-0.121</v>
      </c>
      <c r="L768" s="4">
        <v>1</v>
      </c>
      <c r="M768" s="4">
        <v>2</v>
      </c>
      <c r="N768" s="7">
        <f t="shared" si="46"/>
        <v>-9.999999999999995E-3</v>
      </c>
      <c r="O768" s="4">
        <f t="shared" si="47"/>
        <v>1</v>
      </c>
      <c r="P768" s="64">
        <f t="shared" si="48"/>
        <v>-0.11230555555555556</v>
      </c>
    </row>
    <row r="769" spans="1:16" x14ac:dyDescent="0.2">
      <c r="A769" s="6">
        <f>'Rates Data'!A769</f>
        <v>42803</v>
      </c>
      <c r="B769" s="5">
        <f>'Rates Data'!B769</f>
        <v>-0.372</v>
      </c>
      <c r="C769" s="5">
        <f>'Rates Data'!C769</f>
        <v>-0.32900000000000001</v>
      </c>
      <c r="D769" s="5">
        <f>'Rates Data'!D769</f>
        <v>-0.24099999999999999</v>
      </c>
      <c r="E769" s="5">
        <f>'Rates Data'!E769</f>
        <v>-0.111</v>
      </c>
      <c r="F769" s="5">
        <f>'Rates Data'!F769</f>
        <v>-0.1</v>
      </c>
      <c r="G769" s="5">
        <f>'Rates Data'!G769</f>
        <v>9.1000000000000004E-3</v>
      </c>
      <c r="H769" s="5">
        <f>'Rates Data'!H769</f>
        <v>0.26200000000000001</v>
      </c>
      <c r="I769" s="5">
        <f>DAYS360(A769,Summary!$G$10)/Summary!$G$6</f>
        <v>1.1277777777777778</v>
      </c>
      <c r="J769" s="5">
        <f t="shared" si="49"/>
        <v>-0.111</v>
      </c>
      <c r="K769" s="5">
        <f t="shared" si="49"/>
        <v>-0.1</v>
      </c>
      <c r="L769" s="4">
        <v>1</v>
      </c>
      <c r="M769" s="4">
        <v>2</v>
      </c>
      <c r="N769" s="7">
        <f t="shared" si="46"/>
        <v>1.0999999999999996E-2</v>
      </c>
      <c r="O769" s="4">
        <f t="shared" si="47"/>
        <v>1</v>
      </c>
      <c r="P769" s="64">
        <f t="shared" si="48"/>
        <v>-0.10959444444444445</v>
      </c>
    </row>
    <row r="770" spans="1:16" x14ac:dyDescent="0.2">
      <c r="A770" s="6">
        <f>'Rates Data'!A770</f>
        <v>42804</v>
      </c>
      <c r="B770" s="5">
        <f>'Rates Data'!B770</f>
        <v>-0.372</v>
      </c>
      <c r="C770" s="5">
        <f>'Rates Data'!C770</f>
        <v>-0.32900000000000001</v>
      </c>
      <c r="D770" s="5">
        <f>'Rates Data'!D770</f>
        <v>-0.24099999999999999</v>
      </c>
      <c r="E770" s="5">
        <f>'Rates Data'!E770</f>
        <v>-0.109</v>
      </c>
      <c r="F770" s="5">
        <f>'Rates Data'!F770</f>
        <v>-8.2000000000000003E-2</v>
      </c>
      <c r="G770" s="5">
        <f>'Rates Data'!G770</f>
        <v>4.8000000000000001E-2</v>
      </c>
      <c r="H770" s="5">
        <f>'Rates Data'!H770</f>
        <v>0.32</v>
      </c>
      <c r="I770" s="5">
        <f>DAYS360(A770,Summary!$G$10)/Summary!$G$6</f>
        <v>1.125</v>
      </c>
      <c r="J770" s="5">
        <f t="shared" si="49"/>
        <v>-0.109</v>
      </c>
      <c r="K770" s="5">
        <f t="shared" si="49"/>
        <v>-8.2000000000000003E-2</v>
      </c>
      <c r="L770" s="4">
        <v>1</v>
      </c>
      <c r="M770" s="4">
        <v>2</v>
      </c>
      <c r="N770" s="7">
        <f t="shared" si="46"/>
        <v>2.6999999999999996E-2</v>
      </c>
      <c r="O770" s="4">
        <f t="shared" si="47"/>
        <v>1</v>
      </c>
      <c r="P770" s="64">
        <f t="shared" si="48"/>
        <v>-0.105625</v>
      </c>
    </row>
    <row r="771" spans="1:16" x14ac:dyDescent="0.2">
      <c r="A771" s="6">
        <f>'Rates Data'!A771</f>
        <v>42807</v>
      </c>
      <c r="B771" s="5">
        <f>'Rates Data'!B771</f>
        <v>-0.372</v>
      </c>
      <c r="C771" s="5">
        <f>'Rates Data'!C771</f>
        <v>-0.33</v>
      </c>
      <c r="D771" s="5">
        <f>'Rates Data'!D771</f>
        <v>-0.24099999999999999</v>
      </c>
      <c r="E771" s="5">
        <f>'Rates Data'!E771</f>
        <v>-0.108</v>
      </c>
      <c r="F771" s="5">
        <f>'Rates Data'!F771</f>
        <v>-9.2999999999999999E-2</v>
      </c>
      <c r="G771" s="5">
        <f>'Rates Data'!G771</f>
        <v>2.46E-2</v>
      </c>
      <c r="H771" s="5">
        <f>'Rates Data'!H771</f>
        <v>0.30099999999999999</v>
      </c>
      <c r="I771" s="5">
        <f>DAYS360(A771,Summary!$G$10)/Summary!$G$6</f>
        <v>1.1166666666666667</v>
      </c>
      <c r="J771" s="5">
        <f t="shared" si="49"/>
        <v>-0.108</v>
      </c>
      <c r="K771" s="5">
        <f t="shared" si="49"/>
        <v>-9.2999999999999999E-2</v>
      </c>
      <c r="L771" s="4">
        <v>1</v>
      </c>
      <c r="M771" s="4">
        <v>2</v>
      </c>
      <c r="N771" s="7">
        <f t="shared" ref="N771:N834" si="50">K771-J771</f>
        <v>1.4999999999999999E-2</v>
      </c>
      <c r="O771" s="4">
        <f t="shared" ref="O771:O834" si="51">M771-L771</f>
        <v>1</v>
      </c>
      <c r="P771" s="64">
        <f t="shared" ref="P771:P834" si="52">J771+N771/O771*(I771-L771)</f>
        <v>-0.10625</v>
      </c>
    </row>
    <row r="772" spans="1:16" x14ac:dyDescent="0.2">
      <c r="A772" s="6">
        <f>'Rates Data'!A772</f>
        <v>42808</v>
      </c>
      <c r="B772" s="5">
        <f>'Rates Data'!B772</f>
        <v>-0.372</v>
      </c>
      <c r="C772" s="5">
        <f>'Rates Data'!C772</f>
        <v>-0.33</v>
      </c>
      <c r="D772" s="5">
        <f>'Rates Data'!D772</f>
        <v>-0.24099999999999999</v>
      </c>
      <c r="E772" s="5">
        <f>'Rates Data'!E772</f>
        <v>-0.108</v>
      </c>
      <c r="F772" s="5">
        <f>'Rates Data'!F772</f>
        <v>-0.10299999999999999</v>
      </c>
      <c r="G772" s="5">
        <f>'Rates Data'!G772</f>
        <v>1.4800000000000001E-2</v>
      </c>
      <c r="H772" s="5">
        <f>'Rates Data'!H772</f>
        <v>0.27300000000000002</v>
      </c>
      <c r="I772" s="5">
        <f>DAYS360(A772,Summary!$G$10)/Summary!$G$6</f>
        <v>1.1138888888888889</v>
      </c>
      <c r="J772" s="5">
        <f t="shared" si="49"/>
        <v>-0.108</v>
      </c>
      <c r="K772" s="5">
        <f t="shared" si="49"/>
        <v>-0.10299999999999999</v>
      </c>
      <c r="L772" s="4">
        <v>1</v>
      </c>
      <c r="M772" s="4">
        <v>2</v>
      </c>
      <c r="N772" s="7">
        <f t="shared" si="50"/>
        <v>5.0000000000000044E-3</v>
      </c>
      <c r="O772" s="4">
        <f t="shared" si="51"/>
        <v>1</v>
      </c>
      <c r="P772" s="64">
        <f t="shared" si="52"/>
        <v>-0.10743055555555556</v>
      </c>
    </row>
    <row r="773" spans="1:16" x14ac:dyDescent="0.2">
      <c r="A773" s="6">
        <f>'Rates Data'!A773</f>
        <v>42809</v>
      </c>
      <c r="B773" s="5">
        <f>'Rates Data'!B773</f>
        <v>-0.371</v>
      </c>
      <c r="C773" s="5">
        <f>'Rates Data'!C773</f>
        <v>-0.32900000000000001</v>
      </c>
      <c r="D773" s="5">
        <f>'Rates Data'!D773</f>
        <v>-0.24099999999999999</v>
      </c>
      <c r="E773" s="5">
        <f>'Rates Data'!E773</f>
        <v>-0.11</v>
      </c>
      <c r="F773" s="5">
        <f>'Rates Data'!F773</f>
        <v>-0.107</v>
      </c>
      <c r="G773" s="5">
        <f>'Rates Data'!G773</f>
        <v>2.2000000000000001E-3</v>
      </c>
      <c r="H773" s="5">
        <f>'Rates Data'!H773</f>
        <v>0.253</v>
      </c>
      <c r="I773" s="5">
        <f>DAYS360(A773,Summary!$G$10)/Summary!$G$6</f>
        <v>1.1111111111111112</v>
      </c>
      <c r="J773" s="5">
        <f t="shared" si="49"/>
        <v>-0.11</v>
      </c>
      <c r="K773" s="5">
        <f t="shared" si="49"/>
        <v>-0.107</v>
      </c>
      <c r="L773" s="4">
        <v>1</v>
      </c>
      <c r="M773" s="4">
        <v>2</v>
      </c>
      <c r="N773" s="7">
        <f t="shared" si="50"/>
        <v>3.0000000000000027E-3</v>
      </c>
      <c r="O773" s="4">
        <f t="shared" si="51"/>
        <v>1</v>
      </c>
      <c r="P773" s="64">
        <f t="shared" si="52"/>
        <v>-0.10966666666666666</v>
      </c>
    </row>
    <row r="774" spans="1:16" x14ac:dyDescent="0.2">
      <c r="A774" s="6">
        <f>'Rates Data'!A774</f>
        <v>42810</v>
      </c>
      <c r="B774" s="5">
        <f>'Rates Data'!B774</f>
        <v>-0.371</v>
      </c>
      <c r="C774" s="5">
        <f>'Rates Data'!C774</f>
        <v>-0.32900000000000001</v>
      </c>
      <c r="D774" s="5">
        <f>'Rates Data'!D774</f>
        <v>-0.24099999999999999</v>
      </c>
      <c r="E774" s="5">
        <f>'Rates Data'!E774</f>
        <v>-0.111</v>
      </c>
      <c r="F774" s="5">
        <f>'Rates Data'!F774</f>
        <v>-0.105</v>
      </c>
      <c r="G774" s="5">
        <f>'Rates Data'!G774</f>
        <v>7.9000000000000008E-3</v>
      </c>
      <c r="H774" s="5">
        <f>'Rates Data'!H774</f>
        <v>0.27100000000000002</v>
      </c>
      <c r="I774" s="5">
        <f>DAYS360(A774,Summary!$G$10)/Summary!$G$6</f>
        <v>1.1083333333333334</v>
      </c>
      <c r="J774" s="5">
        <f t="shared" si="49"/>
        <v>-0.111</v>
      </c>
      <c r="K774" s="5">
        <f t="shared" si="49"/>
        <v>-0.105</v>
      </c>
      <c r="L774" s="4">
        <v>1</v>
      </c>
      <c r="M774" s="4">
        <v>2</v>
      </c>
      <c r="N774" s="7">
        <f t="shared" si="50"/>
        <v>6.0000000000000053E-3</v>
      </c>
      <c r="O774" s="4">
        <f t="shared" si="51"/>
        <v>1</v>
      </c>
      <c r="P774" s="64">
        <f t="shared" si="52"/>
        <v>-0.11035</v>
      </c>
    </row>
    <row r="775" spans="1:16" x14ac:dyDescent="0.2">
      <c r="A775" s="6">
        <f>'Rates Data'!A775</f>
        <v>42811</v>
      </c>
      <c r="B775" s="5">
        <f>'Rates Data'!B775</f>
        <v>-0.371</v>
      </c>
      <c r="C775" s="5">
        <f>'Rates Data'!C775</f>
        <v>-0.32900000000000001</v>
      </c>
      <c r="D775" s="5">
        <f>'Rates Data'!D775</f>
        <v>-0.24099999999999999</v>
      </c>
      <c r="E775" s="5">
        <f>'Rates Data'!E775</f>
        <v>-0.109</v>
      </c>
      <c r="F775" s="5">
        <f>'Rates Data'!F775</f>
        <v>-9.5699999999999993E-2</v>
      </c>
      <c r="G775" s="5">
        <f>'Rates Data'!G775</f>
        <v>1.7600000000000001E-2</v>
      </c>
      <c r="H775" s="5">
        <f>'Rates Data'!H775</f>
        <v>0.26400000000000001</v>
      </c>
      <c r="I775" s="5">
        <f>DAYS360(A775,Summary!$G$10)/Summary!$G$6</f>
        <v>1.1055555555555556</v>
      </c>
      <c r="J775" s="5">
        <f t="shared" si="49"/>
        <v>-0.109</v>
      </c>
      <c r="K775" s="5">
        <f t="shared" si="49"/>
        <v>-9.5699999999999993E-2</v>
      </c>
      <c r="L775" s="4">
        <v>1</v>
      </c>
      <c r="M775" s="4">
        <v>2</v>
      </c>
      <c r="N775" s="7">
        <f t="shared" si="50"/>
        <v>1.3300000000000006E-2</v>
      </c>
      <c r="O775" s="4">
        <f t="shared" si="51"/>
        <v>1</v>
      </c>
      <c r="P775" s="64">
        <f t="shared" si="52"/>
        <v>-0.10759611111111111</v>
      </c>
    </row>
    <row r="776" spans="1:16" x14ac:dyDescent="0.2">
      <c r="A776" s="6">
        <f>'Rates Data'!A776</f>
        <v>42814</v>
      </c>
      <c r="B776" s="5">
        <f>'Rates Data'!B776</f>
        <v>-0.371</v>
      </c>
      <c r="C776" s="5">
        <f>'Rates Data'!C776</f>
        <v>-0.32900000000000001</v>
      </c>
      <c r="D776" s="5">
        <f>'Rates Data'!D776</f>
        <v>-0.24099999999999999</v>
      </c>
      <c r="E776" s="5">
        <f>'Rates Data'!E776</f>
        <v>-0.109</v>
      </c>
      <c r="F776" s="5">
        <f>'Rates Data'!F776</f>
        <v>-0.09</v>
      </c>
      <c r="G776" s="5">
        <f>'Rates Data'!G776</f>
        <v>2.4799999999999999E-2</v>
      </c>
      <c r="H776" s="5">
        <f>'Rates Data'!H776</f>
        <v>0.27400000000000002</v>
      </c>
      <c r="I776" s="5">
        <f>DAYS360(A776,Summary!$G$10)/Summary!$G$6</f>
        <v>1.0972222222222223</v>
      </c>
      <c r="J776" s="5">
        <f t="shared" si="49"/>
        <v>-0.109</v>
      </c>
      <c r="K776" s="5">
        <f t="shared" si="49"/>
        <v>-0.09</v>
      </c>
      <c r="L776" s="4">
        <v>1</v>
      </c>
      <c r="M776" s="4">
        <v>2</v>
      </c>
      <c r="N776" s="7">
        <f t="shared" si="50"/>
        <v>1.9000000000000003E-2</v>
      </c>
      <c r="O776" s="4">
        <f t="shared" si="51"/>
        <v>1</v>
      </c>
      <c r="P776" s="64">
        <f t="shared" si="52"/>
        <v>-0.10715277777777778</v>
      </c>
    </row>
    <row r="777" spans="1:16" x14ac:dyDescent="0.2">
      <c r="A777" s="6">
        <f>'Rates Data'!A777</f>
        <v>42815</v>
      </c>
      <c r="B777" s="5">
        <f>'Rates Data'!B777</f>
        <v>-0.374</v>
      </c>
      <c r="C777" s="5">
        <f>'Rates Data'!C777</f>
        <v>-0.32900000000000001</v>
      </c>
      <c r="D777" s="5">
        <f>'Rates Data'!D777</f>
        <v>-0.24099999999999999</v>
      </c>
      <c r="E777" s="5">
        <f>'Rates Data'!E777</f>
        <v>-0.106</v>
      </c>
      <c r="F777" s="5">
        <f>'Rates Data'!F777</f>
        <v>-8.2000000000000003E-2</v>
      </c>
      <c r="G777" s="5">
        <f>'Rates Data'!G777</f>
        <v>2.9600000000000001E-2</v>
      </c>
      <c r="H777" s="5">
        <f>'Rates Data'!H777</f>
        <v>0.28699999999999998</v>
      </c>
      <c r="I777" s="5">
        <f>DAYS360(A777,Summary!$G$10)/Summary!$G$6</f>
        <v>1.0944444444444446</v>
      </c>
      <c r="J777" s="5">
        <f t="shared" si="49"/>
        <v>-0.106</v>
      </c>
      <c r="K777" s="5">
        <f t="shared" si="49"/>
        <v>-8.2000000000000003E-2</v>
      </c>
      <c r="L777" s="4">
        <v>1</v>
      </c>
      <c r="M777" s="4">
        <v>2</v>
      </c>
      <c r="N777" s="7">
        <f t="shared" si="50"/>
        <v>2.3999999999999994E-2</v>
      </c>
      <c r="O777" s="4">
        <f t="shared" si="51"/>
        <v>1</v>
      </c>
      <c r="P777" s="64">
        <f t="shared" si="52"/>
        <v>-0.10373333333333333</v>
      </c>
    </row>
    <row r="778" spans="1:16" x14ac:dyDescent="0.2">
      <c r="A778" s="6">
        <f>'Rates Data'!A778</f>
        <v>42816</v>
      </c>
      <c r="B778" s="5">
        <f>'Rates Data'!B778</f>
        <v>-0.373</v>
      </c>
      <c r="C778" s="5">
        <f>'Rates Data'!C778</f>
        <v>-0.33</v>
      </c>
      <c r="D778" s="5">
        <f>'Rates Data'!D778</f>
        <v>-0.24199999999999999</v>
      </c>
      <c r="E778" s="5">
        <f>'Rates Data'!E778</f>
        <v>-0.106</v>
      </c>
      <c r="F778" s="5">
        <f>'Rates Data'!F778</f>
        <v>-9.4E-2</v>
      </c>
      <c r="G778" s="5">
        <f>'Rates Data'!G778</f>
        <v>1.7999999999999999E-2</v>
      </c>
      <c r="H778" s="5">
        <f>'Rates Data'!H778</f>
        <v>0.26100000000000001</v>
      </c>
      <c r="I778" s="5">
        <f>DAYS360(A778,Summary!$G$10)/Summary!$G$6</f>
        <v>1.0916666666666666</v>
      </c>
      <c r="J778" s="5">
        <f t="shared" si="49"/>
        <v>-0.106</v>
      </c>
      <c r="K778" s="5">
        <f t="shared" si="49"/>
        <v>-9.4E-2</v>
      </c>
      <c r="L778" s="4">
        <v>1</v>
      </c>
      <c r="M778" s="4">
        <v>2</v>
      </c>
      <c r="N778" s="7">
        <f t="shared" si="50"/>
        <v>1.1999999999999997E-2</v>
      </c>
      <c r="O778" s="4">
        <f t="shared" si="51"/>
        <v>1</v>
      </c>
      <c r="P778" s="64">
        <f t="shared" si="52"/>
        <v>-0.10489999999999999</v>
      </c>
    </row>
    <row r="779" spans="1:16" x14ac:dyDescent="0.2">
      <c r="A779" s="6">
        <f>'Rates Data'!A779</f>
        <v>42817</v>
      </c>
      <c r="B779" s="5">
        <f>'Rates Data'!B779</f>
        <v>-0.373</v>
      </c>
      <c r="C779" s="5">
        <f>'Rates Data'!C779</f>
        <v>-0.33</v>
      </c>
      <c r="D779" s="5">
        <f>'Rates Data'!D779</f>
        <v>-0.24199999999999999</v>
      </c>
      <c r="E779" s="5">
        <f>'Rates Data'!E779</f>
        <v>-0.107</v>
      </c>
      <c r="F779" s="5">
        <f>'Rates Data'!F779</f>
        <v>-8.7999999999999995E-2</v>
      </c>
      <c r="G779" s="5">
        <f>'Rates Data'!G779</f>
        <v>2.4400000000000002E-2</v>
      </c>
      <c r="H779" s="5">
        <f>'Rates Data'!H779</f>
        <v>0.27200000000000002</v>
      </c>
      <c r="I779" s="5">
        <f>DAYS360(A779,Summary!$G$10)/Summary!$G$6</f>
        <v>1.0888888888888888</v>
      </c>
      <c r="J779" s="5">
        <f t="shared" si="49"/>
        <v>-0.107</v>
      </c>
      <c r="K779" s="5">
        <f t="shared" si="49"/>
        <v>-8.7999999999999995E-2</v>
      </c>
      <c r="L779" s="4">
        <v>1</v>
      </c>
      <c r="M779" s="4">
        <v>2</v>
      </c>
      <c r="N779" s="7">
        <f t="shared" si="50"/>
        <v>1.9000000000000003E-2</v>
      </c>
      <c r="O779" s="4">
        <f t="shared" si="51"/>
        <v>1</v>
      </c>
      <c r="P779" s="64">
        <f t="shared" si="52"/>
        <v>-0.10531111111111111</v>
      </c>
    </row>
    <row r="780" spans="1:16" x14ac:dyDescent="0.2">
      <c r="A780" s="6">
        <f>'Rates Data'!A780</f>
        <v>42818</v>
      </c>
      <c r="B780" s="5">
        <f>'Rates Data'!B780</f>
        <v>-0.372</v>
      </c>
      <c r="C780" s="5">
        <f>'Rates Data'!C780</f>
        <v>-0.33</v>
      </c>
      <c r="D780" s="5">
        <f>'Rates Data'!D780</f>
        <v>-0.24199999999999999</v>
      </c>
      <c r="E780" s="5">
        <f>'Rates Data'!E780</f>
        <v>-0.107</v>
      </c>
      <c r="F780" s="5">
        <f>'Rates Data'!F780</f>
        <v>-9.2999999999999999E-2</v>
      </c>
      <c r="G780" s="5">
        <f>'Rates Data'!G780</f>
        <v>2.3099999999999999E-2</v>
      </c>
      <c r="H780" s="5">
        <f>'Rates Data'!H780</f>
        <v>0.27100000000000002</v>
      </c>
      <c r="I780" s="5">
        <f>DAYS360(A780,Summary!$G$10)/Summary!$G$6</f>
        <v>1.086111111111111</v>
      </c>
      <c r="J780" s="5">
        <f t="shared" si="49"/>
        <v>-0.107</v>
      </c>
      <c r="K780" s="5">
        <f t="shared" si="49"/>
        <v>-9.2999999999999999E-2</v>
      </c>
      <c r="L780" s="4">
        <v>1</v>
      </c>
      <c r="M780" s="4">
        <v>2</v>
      </c>
      <c r="N780" s="7">
        <f t="shared" si="50"/>
        <v>1.3999999999999999E-2</v>
      </c>
      <c r="O780" s="4">
        <f t="shared" si="51"/>
        <v>1</v>
      </c>
      <c r="P780" s="64">
        <f t="shared" si="52"/>
        <v>-0.10579444444444444</v>
      </c>
    </row>
    <row r="781" spans="1:16" x14ac:dyDescent="0.2">
      <c r="A781" s="6">
        <f>'Rates Data'!A781</f>
        <v>42821</v>
      </c>
      <c r="B781" s="5">
        <f>'Rates Data'!B781</f>
        <v>-0.374</v>
      </c>
      <c r="C781" s="5">
        <f>'Rates Data'!C781</f>
        <v>-0.33</v>
      </c>
      <c r="D781" s="5">
        <f>'Rates Data'!D781</f>
        <v>-0.24199999999999999</v>
      </c>
      <c r="E781" s="5">
        <f>'Rates Data'!E781</f>
        <v>-0.109</v>
      </c>
      <c r="F781" s="5">
        <f>'Rates Data'!F781</f>
        <v>-0.1</v>
      </c>
      <c r="G781" s="5">
        <f>'Rates Data'!G781</f>
        <v>1.04E-2</v>
      </c>
      <c r="H781" s="5">
        <f>'Rates Data'!H781</f>
        <v>0.251</v>
      </c>
      <c r="I781" s="5">
        <f>DAYS360(A781,Summary!$G$10)/Summary!$G$6</f>
        <v>1.0777777777777777</v>
      </c>
      <c r="J781" s="5">
        <f t="shared" si="49"/>
        <v>-0.109</v>
      </c>
      <c r="K781" s="5">
        <f t="shared" si="49"/>
        <v>-0.1</v>
      </c>
      <c r="L781" s="4">
        <v>1</v>
      </c>
      <c r="M781" s="4">
        <v>2</v>
      </c>
      <c r="N781" s="7">
        <f t="shared" si="50"/>
        <v>8.9999999999999941E-3</v>
      </c>
      <c r="O781" s="4">
        <f t="shared" si="51"/>
        <v>1</v>
      </c>
      <c r="P781" s="64">
        <f t="shared" si="52"/>
        <v>-0.10830000000000001</v>
      </c>
    </row>
    <row r="782" spans="1:16" x14ac:dyDescent="0.2">
      <c r="A782" s="6">
        <f>'Rates Data'!A782</f>
        <v>42822</v>
      </c>
      <c r="B782" s="5">
        <f>'Rates Data'!B782</f>
        <v>-0.373</v>
      </c>
      <c r="C782" s="5">
        <f>'Rates Data'!C782</f>
        <v>-0.33</v>
      </c>
      <c r="D782" s="5">
        <f>'Rates Data'!D782</f>
        <v>-0.24199999999999999</v>
      </c>
      <c r="E782" s="5">
        <f>'Rates Data'!E782</f>
        <v>-0.11</v>
      </c>
      <c r="F782" s="5">
        <f>'Rates Data'!F782</f>
        <v>-0.11</v>
      </c>
      <c r="G782" s="5">
        <f>'Rates Data'!G782</f>
        <v>-7.1999999999999998E-3</v>
      </c>
      <c r="H782" s="5">
        <f>'Rates Data'!H782</f>
        <v>0.24099999999999999</v>
      </c>
      <c r="I782" s="5">
        <f>DAYS360(A782,Summary!$G$10)/Summary!$G$6</f>
        <v>1.075</v>
      </c>
      <c r="J782" s="5">
        <f t="shared" si="49"/>
        <v>-0.11</v>
      </c>
      <c r="K782" s="5">
        <f t="shared" si="49"/>
        <v>-0.11</v>
      </c>
      <c r="L782" s="4">
        <v>1</v>
      </c>
      <c r="M782" s="4">
        <v>2</v>
      </c>
      <c r="N782" s="7">
        <f t="shared" si="50"/>
        <v>0</v>
      </c>
      <c r="O782" s="4">
        <f t="shared" si="51"/>
        <v>1</v>
      </c>
      <c r="P782" s="64">
        <f t="shared" si="52"/>
        <v>-0.11</v>
      </c>
    </row>
    <row r="783" spans="1:16" x14ac:dyDescent="0.2">
      <c r="A783" s="6">
        <f>'Rates Data'!A783</f>
        <v>42823</v>
      </c>
      <c r="B783" s="5">
        <f>'Rates Data'!B783</f>
        <v>-0.373</v>
      </c>
      <c r="C783" s="5">
        <f>'Rates Data'!C783</f>
        <v>-0.33</v>
      </c>
      <c r="D783" s="5">
        <f>'Rates Data'!D783</f>
        <v>-0.24199999999999999</v>
      </c>
      <c r="E783" s="5">
        <f>'Rates Data'!E783</f>
        <v>-0.109</v>
      </c>
      <c r="F783" s="5">
        <f>'Rates Data'!F783</f>
        <v>-0.125</v>
      </c>
      <c r="G783" s="5">
        <f>'Rates Data'!G783</f>
        <v>-2.5999999999999999E-2</v>
      </c>
      <c r="H783" s="5">
        <f>'Rates Data'!H783</f>
        <v>0.1996</v>
      </c>
      <c r="I783" s="5">
        <f>DAYS360(A783,Summary!$G$10)/Summary!$G$6</f>
        <v>1.0722222222222222</v>
      </c>
      <c r="J783" s="5">
        <f t="shared" si="49"/>
        <v>-0.109</v>
      </c>
      <c r="K783" s="5">
        <f t="shared" si="49"/>
        <v>-0.125</v>
      </c>
      <c r="L783" s="4">
        <v>1</v>
      </c>
      <c r="M783" s="4">
        <v>2</v>
      </c>
      <c r="N783" s="7">
        <f t="shared" si="50"/>
        <v>-1.6E-2</v>
      </c>
      <c r="O783" s="4">
        <f t="shared" si="51"/>
        <v>1</v>
      </c>
      <c r="P783" s="64">
        <f t="shared" si="52"/>
        <v>-0.11015555555555555</v>
      </c>
    </row>
    <row r="784" spans="1:16" x14ac:dyDescent="0.2">
      <c r="A784" s="6">
        <f>'Rates Data'!A784</f>
        <v>42824</v>
      </c>
      <c r="B784" s="5">
        <f>'Rates Data'!B784</f>
        <v>-0.373</v>
      </c>
      <c r="C784" s="5">
        <f>'Rates Data'!C784</f>
        <v>-0.33</v>
      </c>
      <c r="D784" s="5">
        <f>'Rates Data'!D784</f>
        <v>-0.24099999999999999</v>
      </c>
      <c r="E784" s="5">
        <f>'Rates Data'!E784</f>
        <v>-0.109</v>
      </c>
      <c r="F784" s="5">
        <f>'Rates Data'!F784</f>
        <v>-0.13400000000000001</v>
      </c>
      <c r="G784" s="5">
        <f>'Rates Data'!G784</f>
        <v>-4.1000000000000002E-2</v>
      </c>
      <c r="H784" s="5">
        <f>'Rates Data'!H784</f>
        <v>0.185</v>
      </c>
      <c r="I784" s="5">
        <f>DAYS360(A784,Summary!$G$10)/Summary!$G$6</f>
        <v>1.0694444444444444</v>
      </c>
      <c r="J784" s="5">
        <f t="shared" si="49"/>
        <v>-0.109</v>
      </c>
      <c r="K784" s="5">
        <f t="shared" si="49"/>
        <v>-0.13400000000000001</v>
      </c>
      <c r="L784" s="4">
        <v>1</v>
      </c>
      <c r="M784" s="4">
        <v>2</v>
      </c>
      <c r="N784" s="7">
        <f t="shared" si="50"/>
        <v>-2.5000000000000008E-2</v>
      </c>
      <c r="O784" s="4">
        <f t="shared" si="51"/>
        <v>1</v>
      </c>
      <c r="P784" s="64">
        <f t="shared" si="52"/>
        <v>-0.1107361111111111</v>
      </c>
    </row>
    <row r="785" spans="1:16" x14ac:dyDescent="0.2">
      <c r="A785" s="6">
        <f>'Rates Data'!A785</f>
        <v>42825</v>
      </c>
      <c r="B785" s="5">
        <f>'Rates Data'!B785</f>
        <v>-0.373</v>
      </c>
      <c r="C785" s="5">
        <f>'Rates Data'!C785</f>
        <v>-0.32900000000000001</v>
      </c>
      <c r="D785" s="5">
        <f>'Rates Data'!D785</f>
        <v>-0.24099999999999999</v>
      </c>
      <c r="E785" s="5">
        <f>'Rates Data'!E785</f>
        <v>-0.109</v>
      </c>
      <c r="F785" s="5">
        <f>'Rates Data'!F785</f>
        <v>-0.13500000000000001</v>
      </c>
      <c r="G785" s="5">
        <f>'Rates Data'!G785</f>
        <v>-3.5000000000000003E-2</v>
      </c>
      <c r="H785" s="5">
        <f>'Rates Data'!H785</f>
        <v>0.1835</v>
      </c>
      <c r="I785" s="5">
        <f>DAYS360(A785,Summary!$G$10)/Summary!$G$6</f>
        <v>1.0694444444444444</v>
      </c>
      <c r="J785" s="5">
        <f t="shared" si="49"/>
        <v>-0.109</v>
      </c>
      <c r="K785" s="5">
        <f t="shared" si="49"/>
        <v>-0.13500000000000001</v>
      </c>
      <c r="L785" s="4">
        <v>1</v>
      </c>
      <c r="M785" s="4">
        <v>2</v>
      </c>
      <c r="N785" s="7">
        <f t="shared" si="50"/>
        <v>-2.6000000000000009E-2</v>
      </c>
      <c r="O785" s="4">
        <f t="shared" si="51"/>
        <v>1</v>
      </c>
      <c r="P785" s="64">
        <f t="shared" si="52"/>
        <v>-0.11080555555555556</v>
      </c>
    </row>
    <row r="786" spans="1:16" x14ac:dyDescent="0.2">
      <c r="A786" s="6">
        <f>'Rates Data'!A786</f>
        <v>42828</v>
      </c>
      <c r="B786" s="5">
        <f>'Rates Data'!B786</f>
        <v>-0.372</v>
      </c>
      <c r="C786" s="5">
        <f>'Rates Data'!C786</f>
        <v>-0.33</v>
      </c>
      <c r="D786" s="5">
        <f>'Rates Data'!D786</f>
        <v>-0.24299999999999999</v>
      </c>
      <c r="E786" s="5">
        <f>'Rates Data'!E786</f>
        <v>-0.111</v>
      </c>
      <c r="F786" s="5">
        <f>'Rates Data'!F786</f>
        <v>-0.15</v>
      </c>
      <c r="G786" s="5">
        <f>'Rates Data'!G786</f>
        <v>-6.13E-2</v>
      </c>
      <c r="H786" s="5">
        <f>'Rates Data'!H786</f>
        <v>0.159</v>
      </c>
      <c r="I786" s="5">
        <f>DAYS360(A786,Summary!$G$10)/Summary!$G$6</f>
        <v>1.0611111111111111</v>
      </c>
      <c r="J786" s="5">
        <f t="shared" si="49"/>
        <v>-0.111</v>
      </c>
      <c r="K786" s="5">
        <f t="shared" si="49"/>
        <v>-0.15</v>
      </c>
      <c r="L786" s="4">
        <v>1</v>
      </c>
      <c r="M786" s="4">
        <v>2</v>
      </c>
      <c r="N786" s="7">
        <f t="shared" si="50"/>
        <v>-3.8999999999999993E-2</v>
      </c>
      <c r="O786" s="4">
        <f t="shared" si="51"/>
        <v>1</v>
      </c>
      <c r="P786" s="64">
        <f t="shared" si="52"/>
        <v>-0.11338333333333334</v>
      </c>
    </row>
    <row r="787" spans="1:16" x14ac:dyDescent="0.2">
      <c r="A787" s="6">
        <f>'Rates Data'!A787</f>
        <v>42829</v>
      </c>
      <c r="B787" s="5">
        <f>'Rates Data'!B787</f>
        <v>-0.372</v>
      </c>
      <c r="C787" s="5">
        <f>'Rates Data'!C787</f>
        <v>-0.33</v>
      </c>
      <c r="D787" s="5">
        <f>'Rates Data'!D787</f>
        <v>-0.24199999999999999</v>
      </c>
      <c r="E787" s="5">
        <f>'Rates Data'!E787</f>
        <v>-0.111</v>
      </c>
      <c r="F787" s="5">
        <f>'Rates Data'!F787</f>
        <v>-0.151</v>
      </c>
      <c r="G787" s="5">
        <f>'Rates Data'!G787</f>
        <v>-6.6400000000000001E-2</v>
      </c>
      <c r="H787" s="5">
        <f>'Rates Data'!H787</f>
        <v>0.155</v>
      </c>
      <c r="I787" s="5">
        <f>DAYS360(A787,Summary!$G$10)/Summary!$G$6</f>
        <v>1.0583333333333333</v>
      </c>
      <c r="J787" s="5">
        <f t="shared" si="49"/>
        <v>-0.111</v>
      </c>
      <c r="K787" s="5">
        <f t="shared" si="49"/>
        <v>-0.151</v>
      </c>
      <c r="L787" s="4">
        <v>1</v>
      </c>
      <c r="M787" s="4">
        <v>2</v>
      </c>
      <c r="N787" s="7">
        <f t="shared" si="50"/>
        <v>-3.9999999999999994E-2</v>
      </c>
      <c r="O787" s="4">
        <f t="shared" si="51"/>
        <v>1</v>
      </c>
      <c r="P787" s="64">
        <f t="shared" si="52"/>
        <v>-0.11333333333333334</v>
      </c>
    </row>
    <row r="788" spans="1:16" x14ac:dyDescent="0.2">
      <c r="A788" s="6">
        <f>'Rates Data'!A788</f>
        <v>42830</v>
      </c>
      <c r="B788" s="5">
        <f>'Rates Data'!B788</f>
        <v>-0.373</v>
      </c>
      <c r="C788" s="5">
        <f>'Rates Data'!C788</f>
        <v>-0.32900000000000001</v>
      </c>
      <c r="D788" s="5">
        <f>'Rates Data'!D788</f>
        <v>-0.24099999999999999</v>
      </c>
      <c r="E788" s="5">
        <f>'Rates Data'!E788</f>
        <v>-0.114</v>
      </c>
      <c r="F788" s="5">
        <f>'Rates Data'!F788</f>
        <v>-0.155</v>
      </c>
      <c r="G788" s="5">
        <f>'Rates Data'!G788</f>
        <v>-6.4000000000000001E-2</v>
      </c>
      <c r="H788" s="5">
        <f>'Rates Data'!H788</f>
        <v>0.151</v>
      </c>
      <c r="I788" s="5">
        <f>DAYS360(A788,Summary!$G$10)/Summary!$G$6</f>
        <v>1.0555555555555556</v>
      </c>
      <c r="J788" s="5">
        <f t="shared" si="49"/>
        <v>-0.114</v>
      </c>
      <c r="K788" s="5">
        <f t="shared" si="49"/>
        <v>-0.155</v>
      </c>
      <c r="L788" s="4">
        <v>1</v>
      </c>
      <c r="M788" s="4">
        <v>2</v>
      </c>
      <c r="N788" s="7">
        <f t="shared" si="50"/>
        <v>-4.0999999999999995E-2</v>
      </c>
      <c r="O788" s="4">
        <f t="shared" si="51"/>
        <v>1</v>
      </c>
      <c r="P788" s="64">
        <f t="shared" si="52"/>
        <v>-0.11627777777777779</v>
      </c>
    </row>
    <row r="789" spans="1:16" x14ac:dyDescent="0.2">
      <c r="A789" s="6">
        <f>'Rates Data'!A789</f>
        <v>42831</v>
      </c>
      <c r="B789" s="5">
        <f>'Rates Data'!B789</f>
        <v>-0.372</v>
      </c>
      <c r="C789" s="5">
        <f>'Rates Data'!C789</f>
        <v>-0.33</v>
      </c>
      <c r="D789" s="5">
        <f>'Rates Data'!D789</f>
        <v>-0.24199999999999999</v>
      </c>
      <c r="E789" s="5">
        <f>'Rates Data'!E789</f>
        <v>-0.115</v>
      </c>
      <c r="F789" s="5">
        <f>'Rates Data'!F789</f>
        <v>-0.14899999999999999</v>
      </c>
      <c r="G789" s="5">
        <f>'Rates Data'!G789</f>
        <v>-5.7000000000000002E-2</v>
      </c>
      <c r="H789" s="5">
        <f>'Rates Data'!H789</f>
        <v>0.156</v>
      </c>
      <c r="I789" s="5">
        <f>DAYS360(A789,Summary!$G$10)/Summary!$G$6</f>
        <v>1.0527777777777778</v>
      </c>
      <c r="J789" s="5">
        <f t="shared" si="49"/>
        <v>-0.115</v>
      </c>
      <c r="K789" s="5">
        <f t="shared" si="49"/>
        <v>-0.14899999999999999</v>
      </c>
      <c r="L789" s="4">
        <v>1</v>
      </c>
      <c r="M789" s="4">
        <v>2</v>
      </c>
      <c r="N789" s="7">
        <f t="shared" si="50"/>
        <v>-3.3999999999999989E-2</v>
      </c>
      <c r="O789" s="4">
        <f t="shared" si="51"/>
        <v>1</v>
      </c>
      <c r="P789" s="64">
        <f t="shared" si="52"/>
        <v>-0.11679444444444445</v>
      </c>
    </row>
    <row r="790" spans="1:16" x14ac:dyDescent="0.2">
      <c r="A790" s="6">
        <f>'Rates Data'!A790</f>
        <v>42832</v>
      </c>
      <c r="B790" s="5">
        <f>'Rates Data'!B790</f>
        <v>-0.373</v>
      </c>
      <c r="C790" s="5">
        <f>'Rates Data'!C790</f>
        <v>-0.33</v>
      </c>
      <c r="D790" s="5">
        <f>'Rates Data'!D790</f>
        <v>-0.24099999999999999</v>
      </c>
      <c r="E790" s="5">
        <f>'Rates Data'!E790</f>
        <v>-0.11600000000000001</v>
      </c>
      <c r="F790" s="5">
        <f>'Rates Data'!F790</f>
        <v>-0.153</v>
      </c>
      <c r="G790" s="5">
        <f>'Rates Data'!G790</f>
        <v>-6.7000000000000004E-2</v>
      </c>
      <c r="H790" s="5">
        <f>'Rates Data'!H790</f>
        <v>0.14899999999999999</v>
      </c>
      <c r="I790" s="5">
        <f>DAYS360(A790,Summary!$G$10)/Summary!$G$6</f>
        <v>1.05</v>
      </c>
      <c r="J790" s="5">
        <f t="shared" si="49"/>
        <v>-0.11600000000000001</v>
      </c>
      <c r="K790" s="5">
        <f t="shared" si="49"/>
        <v>-0.153</v>
      </c>
      <c r="L790" s="4">
        <v>1</v>
      </c>
      <c r="M790" s="4">
        <v>2</v>
      </c>
      <c r="N790" s="7">
        <f t="shared" si="50"/>
        <v>-3.6999999999999991E-2</v>
      </c>
      <c r="O790" s="4">
        <f t="shared" si="51"/>
        <v>1</v>
      </c>
      <c r="P790" s="64">
        <f t="shared" si="52"/>
        <v>-0.11785000000000001</v>
      </c>
    </row>
    <row r="791" spans="1:16" x14ac:dyDescent="0.2">
      <c r="A791" s="6">
        <f>'Rates Data'!A791</f>
        <v>42835</v>
      </c>
      <c r="B791" s="5">
        <f>'Rates Data'!B791</f>
        <v>-0.374</v>
      </c>
      <c r="C791" s="5">
        <f>'Rates Data'!C791</f>
        <v>-0.33200000000000002</v>
      </c>
      <c r="D791" s="5">
        <f>'Rates Data'!D791</f>
        <v>-0.24099999999999999</v>
      </c>
      <c r="E791" s="5">
        <f>'Rates Data'!E791</f>
        <v>-0.11799999999999999</v>
      </c>
      <c r="F791" s="5">
        <f>'Rates Data'!F791</f>
        <v>-0.161</v>
      </c>
      <c r="G791" s="5">
        <f>'Rates Data'!G791</f>
        <v>-7.5999999999999998E-2</v>
      </c>
      <c r="H791" s="5">
        <f>'Rates Data'!H791</f>
        <v>0.13</v>
      </c>
      <c r="I791" s="5">
        <f>DAYS360(A791,Summary!$G$10)/Summary!$G$6</f>
        <v>1.0416666666666667</v>
      </c>
      <c r="J791" s="5">
        <f t="shared" si="49"/>
        <v>-0.11799999999999999</v>
      </c>
      <c r="K791" s="5">
        <f t="shared" si="49"/>
        <v>-0.161</v>
      </c>
      <c r="L791" s="4">
        <v>1</v>
      </c>
      <c r="M791" s="4">
        <v>2</v>
      </c>
      <c r="N791" s="7">
        <f t="shared" si="50"/>
        <v>-4.300000000000001E-2</v>
      </c>
      <c r="O791" s="4">
        <f t="shared" si="51"/>
        <v>1</v>
      </c>
      <c r="P791" s="64">
        <f t="shared" si="52"/>
        <v>-0.11979166666666666</v>
      </c>
    </row>
    <row r="792" spans="1:16" x14ac:dyDescent="0.2">
      <c r="A792" s="6">
        <f>'Rates Data'!A792</f>
        <v>42836</v>
      </c>
      <c r="B792" s="5">
        <f>'Rates Data'!B792</f>
        <v>-0.375</v>
      </c>
      <c r="C792" s="5">
        <f>'Rates Data'!C792</f>
        <v>-0.33200000000000002</v>
      </c>
      <c r="D792" s="5">
        <f>'Rates Data'!D792</f>
        <v>-0.24199999999999999</v>
      </c>
      <c r="E792" s="5">
        <f>'Rates Data'!E792</f>
        <v>-0.11899999999999999</v>
      </c>
      <c r="F792" s="5">
        <f>'Rates Data'!F792</f>
        <v>-0.16200000000000001</v>
      </c>
      <c r="G792" s="5">
        <f>'Rates Data'!G792</f>
        <v>-8.2000000000000003E-2</v>
      </c>
      <c r="H792" s="5">
        <f>'Rates Data'!H792</f>
        <v>0.13500000000000001</v>
      </c>
      <c r="I792" s="5">
        <f>DAYS360(A792,Summary!$G$10)/Summary!$G$6</f>
        <v>1.038888888888889</v>
      </c>
      <c r="J792" s="5">
        <f t="shared" si="49"/>
        <v>-0.11899999999999999</v>
      </c>
      <c r="K792" s="5">
        <f t="shared" si="49"/>
        <v>-0.16200000000000001</v>
      </c>
      <c r="L792" s="4">
        <v>1</v>
      </c>
      <c r="M792" s="4">
        <v>2</v>
      </c>
      <c r="N792" s="7">
        <f t="shared" si="50"/>
        <v>-4.300000000000001E-2</v>
      </c>
      <c r="O792" s="4">
        <f t="shared" si="51"/>
        <v>1</v>
      </c>
      <c r="P792" s="64">
        <f t="shared" si="52"/>
        <v>-0.12067222222222222</v>
      </c>
    </row>
    <row r="793" spans="1:16" x14ac:dyDescent="0.2">
      <c r="A793" s="6">
        <f>'Rates Data'!A793</f>
        <v>42837</v>
      </c>
      <c r="B793" s="5">
        <f>'Rates Data'!B793</f>
        <v>-0.374</v>
      </c>
      <c r="C793" s="5">
        <f>'Rates Data'!C793</f>
        <v>-0.33200000000000002</v>
      </c>
      <c r="D793" s="5">
        <f>'Rates Data'!D793</f>
        <v>-0.24199999999999999</v>
      </c>
      <c r="E793" s="5">
        <f>'Rates Data'!E793</f>
        <v>-0.12</v>
      </c>
      <c r="F793" s="5">
        <f>'Rates Data'!F793</f>
        <v>-0.154</v>
      </c>
      <c r="G793" s="5">
        <f>'Rates Data'!G793</f>
        <v>-7.6600000000000001E-2</v>
      </c>
      <c r="H793" s="5">
        <f>'Rates Data'!H793</f>
        <v>0.13400000000000001</v>
      </c>
      <c r="I793" s="5">
        <f>DAYS360(A793,Summary!$G$10)/Summary!$G$6</f>
        <v>1.0361111111111112</v>
      </c>
      <c r="J793" s="5">
        <f t="shared" si="49"/>
        <v>-0.12</v>
      </c>
      <c r="K793" s="5">
        <f t="shared" si="49"/>
        <v>-0.154</v>
      </c>
      <c r="L793" s="4">
        <v>1</v>
      </c>
      <c r="M793" s="4">
        <v>2</v>
      </c>
      <c r="N793" s="7">
        <f t="shared" si="50"/>
        <v>-3.4000000000000002E-2</v>
      </c>
      <c r="O793" s="4">
        <f t="shared" si="51"/>
        <v>1</v>
      </c>
      <c r="P793" s="64">
        <f t="shared" si="52"/>
        <v>-0.12122777777777778</v>
      </c>
    </row>
    <row r="794" spans="1:16" x14ac:dyDescent="0.2">
      <c r="A794" s="6">
        <f>'Rates Data'!A794</f>
        <v>42838</v>
      </c>
      <c r="B794" s="5">
        <f>'Rates Data'!B794</f>
        <v>-0.372</v>
      </c>
      <c r="C794" s="5">
        <f>'Rates Data'!C794</f>
        <v>-0.33100000000000002</v>
      </c>
      <c r="D794" s="5">
        <f>'Rates Data'!D794</f>
        <v>-0.246</v>
      </c>
      <c r="E794" s="5">
        <f>'Rates Data'!E794</f>
        <v>-0.12</v>
      </c>
      <c r="F794" s="5">
        <f>'Rates Data'!F794</f>
        <v>-0.159</v>
      </c>
      <c r="G794" s="5">
        <f>'Rates Data'!G794</f>
        <v>-8.4000000000000005E-2</v>
      </c>
      <c r="H794" s="5">
        <f>'Rates Data'!H794</f>
        <v>0.11600000000000001</v>
      </c>
      <c r="I794" s="5">
        <f>DAYS360(A794,Summary!$G$10)/Summary!$G$6</f>
        <v>1.0333333333333334</v>
      </c>
      <c r="J794" s="5">
        <f t="shared" si="49"/>
        <v>-0.12</v>
      </c>
      <c r="K794" s="5">
        <f t="shared" si="49"/>
        <v>-0.159</v>
      </c>
      <c r="L794" s="4">
        <v>1</v>
      </c>
      <c r="M794" s="4">
        <v>2</v>
      </c>
      <c r="N794" s="7">
        <f t="shared" si="50"/>
        <v>-3.9000000000000007E-2</v>
      </c>
      <c r="O794" s="4">
        <f t="shared" si="51"/>
        <v>1</v>
      </c>
      <c r="P794" s="64">
        <f t="shared" si="52"/>
        <v>-0.12130000000000001</v>
      </c>
    </row>
    <row r="795" spans="1:16" x14ac:dyDescent="0.2">
      <c r="A795" s="6">
        <f>'Rates Data'!A795</f>
        <v>42839</v>
      </c>
      <c r="B795" s="5">
        <f>'Rates Data'!B795</f>
        <v>0</v>
      </c>
      <c r="C795" s="5">
        <f>'Rates Data'!C795</f>
        <v>0</v>
      </c>
      <c r="D795" s="5">
        <f>'Rates Data'!D795</f>
        <v>0</v>
      </c>
      <c r="E795" s="5">
        <f>'Rates Data'!E795</f>
        <v>0</v>
      </c>
      <c r="F795" s="5">
        <f>'Rates Data'!F795</f>
        <v>0</v>
      </c>
      <c r="G795" s="5">
        <f>'Rates Data'!G795</f>
        <v>0</v>
      </c>
      <c r="H795" s="5">
        <f>'Rates Data'!H795</f>
        <v>0.123</v>
      </c>
      <c r="I795" s="5">
        <f>DAYS360(A795,Summary!$G$10)/Summary!$G$6</f>
        <v>1.0305555555555554</v>
      </c>
      <c r="J795" s="5">
        <f t="shared" si="49"/>
        <v>0</v>
      </c>
      <c r="K795" s="5">
        <f t="shared" si="49"/>
        <v>0</v>
      </c>
      <c r="L795" s="4">
        <v>1</v>
      </c>
      <c r="M795" s="4">
        <v>2</v>
      </c>
      <c r="N795" s="7">
        <f t="shared" si="50"/>
        <v>0</v>
      </c>
      <c r="O795" s="4">
        <f t="shared" si="51"/>
        <v>1</v>
      </c>
      <c r="P795" s="64">
        <f t="shared" si="52"/>
        <v>0</v>
      </c>
    </row>
    <row r="796" spans="1:16" x14ac:dyDescent="0.2">
      <c r="A796" s="6">
        <f>'Rates Data'!A796</f>
        <v>42842</v>
      </c>
      <c r="B796" s="5">
        <f>'Rates Data'!B796</f>
        <v>0</v>
      </c>
      <c r="C796" s="5">
        <f>'Rates Data'!C796</f>
        <v>0</v>
      </c>
      <c r="D796" s="5">
        <f>'Rates Data'!D796</f>
        <v>0</v>
      </c>
      <c r="E796" s="5">
        <f>'Rates Data'!E796</f>
        <v>0</v>
      </c>
      <c r="F796" s="5">
        <f>'Rates Data'!F796</f>
        <v>-0.158</v>
      </c>
      <c r="G796" s="5">
        <f>'Rates Data'!G796</f>
        <v>-8.4199999999999997E-2</v>
      </c>
      <c r="H796" s="5">
        <f>'Rates Data'!H796</f>
        <v>0.11600000000000001</v>
      </c>
      <c r="I796" s="5">
        <f>DAYS360(A796,Summary!$G$10)/Summary!$G$6</f>
        <v>1.0222222222222221</v>
      </c>
      <c r="J796" s="5">
        <f t="shared" si="49"/>
        <v>0</v>
      </c>
      <c r="K796" s="5">
        <f t="shared" si="49"/>
        <v>-0.158</v>
      </c>
      <c r="L796" s="4">
        <v>1</v>
      </c>
      <c r="M796" s="4">
        <v>2</v>
      </c>
      <c r="N796" s="7">
        <f t="shared" si="50"/>
        <v>-0.158</v>
      </c>
      <c r="O796" s="4">
        <f t="shared" si="51"/>
        <v>1</v>
      </c>
      <c r="P796" s="64">
        <f t="shared" si="52"/>
        <v>-3.5111111111110985E-3</v>
      </c>
    </row>
    <row r="797" spans="1:16" x14ac:dyDescent="0.2">
      <c r="A797" s="6">
        <f>'Rates Data'!A797</f>
        <v>42843</v>
      </c>
      <c r="B797" s="5">
        <f>'Rates Data'!B797</f>
        <v>-0.371</v>
      </c>
      <c r="C797" s="5">
        <f>'Rates Data'!C797</f>
        <v>-0.33100000000000002</v>
      </c>
      <c r="D797" s="5">
        <f>'Rates Data'!D797</f>
        <v>-0.25</v>
      </c>
      <c r="E797" s="5">
        <f>'Rates Data'!E797</f>
        <v>-0.122</v>
      </c>
      <c r="F797" s="5">
        <f>'Rates Data'!F797</f>
        <v>-0.161</v>
      </c>
      <c r="G797" s="5">
        <f>'Rates Data'!G797</f>
        <v>-8.8999999999999996E-2</v>
      </c>
      <c r="H797" s="5">
        <f>'Rates Data'!H797</f>
        <v>0.107</v>
      </c>
      <c r="I797" s="5">
        <f>DAYS360(A797,Summary!$G$10)/Summary!$G$6</f>
        <v>1.0194444444444444</v>
      </c>
      <c r="J797" s="5">
        <f t="shared" si="49"/>
        <v>-0.122</v>
      </c>
      <c r="K797" s="5">
        <f t="shared" si="49"/>
        <v>-0.161</v>
      </c>
      <c r="L797" s="4">
        <v>1</v>
      </c>
      <c r="M797" s="4">
        <v>2</v>
      </c>
      <c r="N797" s="7">
        <f t="shared" si="50"/>
        <v>-3.9000000000000007E-2</v>
      </c>
      <c r="O797" s="4">
        <f t="shared" si="51"/>
        <v>1</v>
      </c>
      <c r="P797" s="64">
        <f t="shared" si="52"/>
        <v>-0.12275833333333333</v>
      </c>
    </row>
    <row r="798" spans="1:16" x14ac:dyDescent="0.2">
      <c r="A798" s="6">
        <f>'Rates Data'!A798</f>
        <v>42844</v>
      </c>
      <c r="B798" s="5">
        <f>'Rates Data'!B798</f>
        <v>-0.371</v>
      </c>
      <c r="C798" s="5">
        <f>'Rates Data'!C798</f>
        <v>-0.33200000000000002</v>
      </c>
      <c r="D798" s="5">
        <f>'Rates Data'!D798</f>
        <v>-0.251</v>
      </c>
      <c r="E798" s="5">
        <f>'Rates Data'!E798</f>
        <v>-0.123</v>
      </c>
      <c r="F798" s="5">
        <f>'Rates Data'!F798</f>
        <v>-0.16</v>
      </c>
      <c r="G798" s="5">
        <f>'Rates Data'!G798</f>
        <v>-8.1000000000000003E-2</v>
      </c>
      <c r="H798" s="5">
        <f>'Rates Data'!H798</f>
        <v>0.124</v>
      </c>
      <c r="I798" s="5">
        <f>DAYS360(A798,Summary!$G$10)/Summary!$G$6</f>
        <v>1.0166666666666666</v>
      </c>
      <c r="J798" s="5">
        <f t="shared" si="49"/>
        <v>-0.123</v>
      </c>
      <c r="K798" s="5">
        <f t="shared" si="49"/>
        <v>-0.16</v>
      </c>
      <c r="L798" s="4">
        <v>1</v>
      </c>
      <c r="M798" s="4">
        <v>2</v>
      </c>
      <c r="N798" s="7">
        <f t="shared" si="50"/>
        <v>-3.7000000000000005E-2</v>
      </c>
      <c r="O798" s="4">
        <f t="shared" si="51"/>
        <v>1</v>
      </c>
      <c r="P798" s="64">
        <f t="shared" si="52"/>
        <v>-0.12361666666666667</v>
      </c>
    </row>
    <row r="799" spans="1:16" x14ac:dyDescent="0.2">
      <c r="A799" s="6">
        <f>'Rates Data'!A799</f>
        <v>42845</v>
      </c>
      <c r="B799" s="5">
        <f>'Rates Data'!B799</f>
        <v>-0.372</v>
      </c>
      <c r="C799" s="5">
        <f>'Rates Data'!C799</f>
        <v>-0.33200000000000002</v>
      </c>
      <c r="D799" s="5">
        <f>'Rates Data'!D799</f>
        <v>-0.249</v>
      </c>
      <c r="E799" s="5">
        <f>'Rates Data'!E799</f>
        <v>-0.124</v>
      </c>
      <c r="F799" s="5">
        <f>'Rates Data'!F799</f>
        <v>-0.14599999999999999</v>
      </c>
      <c r="G799" s="5">
        <f>'Rates Data'!G799</f>
        <v>-6.5000000000000002E-2</v>
      </c>
      <c r="H799" s="5">
        <f>'Rates Data'!H799</f>
        <v>0.154</v>
      </c>
      <c r="I799" s="5">
        <f>DAYS360(A799,Summary!$G$10)/Summary!$G$6</f>
        <v>1.0138888888888888</v>
      </c>
      <c r="J799" s="5">
        <f t="shared" ref="J799:K802" si="53">E799</f>
        <v>-0.124</v>
      </c>
      <c r="K799" s="5">
        <f t="shared" si="53"/>
        <v>-0.14599999999999999</v>
      </c>
      <c r="L799" s="4">
        <v>1</v>
      </c>
      <c r="M799" s="4">
        <v>2</v>
      </c>
      <c r="N799" s="7">
        <f t="shared" si="50"/>
        <v>-2.1999999999999992E-2</v>
      </c>
      <c r="O799" s="4">
        <f t="shared" si="51"/>
        <v>1</v>
      </c>
      <c r="P799" s="64">
        <f t="shared" si="52"/>
        <v>-0.12430555555555556</v>
      </c>
    </row>
    <row r="800" spans="1:16" x14ac:dyDescent="0.2">
      <c r="A800" s="6">
        <f>'Rates Data'!A800</f>
        <v>42846</v>
      </c>
      <c r="B800" s="5">
        <f>'Rates Data'!B800</f>
        <v>-0.371</v>
      </c>
      <c r="C800" s="5">
        <f>'Rates Data'!C800</f>
        <v>-0.33100000000000002</v>
      </c>
      <c r="D800" s="5">
        <f>'Rates Data'!D800</f>
        <v>-0.249</v>
      </c>
      <c r="E800" s="5">
        <f>'Rates Data'!E800</f>
        <v>-0.124</v>
      </c>
      <c r="F800" s="5">
        <f>'Rates Data'!F800</f>
        <v>-0.14399999999999999</v>
      </c>
      <c r="G800" s="5">
        <f>'Rates Data'!G800</f>
        <v>-0.05</v>
      </c>
      <c r="H800" s="5">
        <f>'Rates Data'!H800</f>
        <v>0.17599999999999999</v>
      </c>
      <c r="I800" s="5">
        <f>DAYS360(A800,Summary!$G$10)/Summary!$G$6</f>
        <v>1.0111111111111111</v>
      </c>
      <c r="J800" s="5">
        <f t="shared" si="53"/>
        <v>-0.124</v>
      </c>
      <c r="K800" s="5">
        <f t="shared" si="53"/>
        <v>-0.14399999999999999</v>
      </c>
      <c r="L800" s="4">
        <v>1</v>
      </c>
      <c r="M800" s="4">
        <v>2</v>
      </c>
      <c r="N800" s="7">
        <f t="shared" si="50"/>
        <v>-1.999999999999999E-2</v>
      </c>
      <c r="O800" s="4">
        <f t="shared" si="51"/>
        <v>1</v>
      </c>
      <c r="P800" s="64">
        <f t="shared" si="52"/>
        <v>-0.12422222222222222</v>
      </c>
    </row>
    <row r="801" spans="1:16" x14ac:dyDescent="0.2">
      <c r="A801" s="6">
        <f>'Rates Data'!A801</f>
        <v>42849</v>
      </c>
      <c r="B801" s="5">
        <f>'Rates Data'!B801</f>
        <v>-0.371</v>
      </c>
      <c r="C801" s="5">
        <f>'Rates Data'!C801</f>
        <v>-0.32900000000000001</v>
      </c>
      <c r="D801" s="5">
        <f>'Rates Data'!D801</f>
        <v>-0.247</v>
      </c>
      <c r="E801" s="5">
        <f>'Rates Data'!E801</f>
        <v>-0.121</v>
      </c>
      <c r="F801" s="5">
        <f>'Rates Data'!F801</f>
        <v>-0.14099999999999999</v>
      </c>
      <c r="G801" s="5">
        <f>'Rates Data'!G801</f>
        <v>-3.6299999999999999E-2</v>
      </c>
      <c r="H801" s="5">
        <f>'Rates Data'!H801</f>
        <v>0.19600000000000001</v>
      </c>
      <c r="I801" s="5">
        <f>DAYS360(A801,Summary!$G$10)/Summary!$G$6</f>
        <v>1.0027777777777778</v>
      </c>
      <c r="J801" s="5">
        <f t="shared" si="53"/>
        <v>-0.121</v>
      </c>
      <c r="K801" s="5">
        <f t="shared" si="53"/>
        <v>-0.14099999999999999</v>
      </c>
      <c r="L801" s="4">
        <v>1</v>
      </c>
      <c r="M801" s="4">
        <v>2</v>
      </c>
      <c r="N801" s="7">
        <f t="shared" si="50"/>
        <v>-1.999999999999999E-2</v>
      </c>
      <c r="O801" s="4">
        <f t="shared" si="51"/>
        <v>1</v>
      </c>
      <c r="P801" s="64">
        <f t="shared" si="52"/>
        <v>-0.12105555555555556</v>
      </c>
    </row>
    <row r="802" spans="1:16" x14ac:dyDescent="0.2">
      <c r="A802" s="6">
        <f>'Rates Data'!A802</f>
        <v>42850</v>
      </c>
      <c r="B802" s="5">
        <f>'Rates Data'!B802</f>
        <v>-0.371</v>
      </c>
      <c r="C802" s="5">
        <f>'Rates Data'!C802</f>
        <v>-0.32900000000000001</v>
      </c>
      <c r="D802" s="5">
        <f>'Rates Data'!D802</f>
        <v>-0.248</v>
      </c>
      <c r="E802" s="5">
        <f>'Rates Data'!E802</f>
        <v>-0.121</v>
      </c>
      <c r="F802" s="5">
        <f>'Rates Data'!F802</f>
        <v>-0.127</v>
      </c>
      <c r="G802" s="5">
        <f>'Rates Data'!G802</f>
        <v>-1.4E-2</v>
      </c>
      <c r="H802" s="5">
        <f>'Rates Data'!H802</f>
        <v>0.23469999999999999</v>
      </c>
      <c r="I802" s="12">
        <f>DAYS360(A802,Summary!$G$10)/Summary!$G$6</f>
        <v>1</v>
      </c>
      <c r="J802" s="12">
        <f t="shared" si="53"/>
        <v>-0.121</v>
      </c>
      <c r="K802" s="12">
        <f t="shared" si="53"/>
        <v>-0.127</v>
      </c>
      <c r="L802" s="11">
        <v>1</v>
      </c>
      <c r="M802" s="11">
        <v>2</v>
      </c>
      <c r="N802" s="13">
        <f t="shared" si="50"/>
        <v>-6.0000000000000053E-3</v>
      </c>
      <c r="O802" s="11">
        <f t="shared" si="51"/>
        <v>1</v>
      </c>
      <c r="P802" s="65">
        <f t="shared" si="52"/>
        <v>-0.121</v>
      </c>
    </row>
    <row r="803" spans="1:16" x14ac:dyDescent="0.2">
      <c r="A803" s="6">
        <f>'Rates Data'!A803</f>
        <v>42851</v>
      </c>
      <c r="B803" s="5">
        <f>'Rates Data'!B803</f>
        <v>-0.373</v>
      </c>
      <c r="C803" s="5">
        <f>'Rates Data'!C803</f>
        <v>-0.32900000000000001</v>
      </c>
      <c r="D803" s="5">
        <f>'Rates Data'!D803</f>
        <v>-0.248</v>
      </c>
      <c r="E803" s="5">
        <f>'Rates Data'!E803</f>
        <v>-0.121</v>
      </c>
      <c r="F803" s="5">
        <f>'Rates Data'!F803</f>
        <v>-0.13800000000000001</v>
      </c>
      <c r="G803" s="5">
        <f>'Rates Data'!G803</f>
        <v>-2.07E-2</v>
      </c>
      <c r="H803" s="5">
        <f>'Rates Data'!H803</f>
        <v>0.223</v>
      </c>
      <c r="I803" s="5">
        <f>DAYS360(A803,Summary!$G$10)/Summary!$G$6</f>
        <v>0.99722222222222223</v>
      </c>
      <c r="J803" s="5">
        <f>D803</f>
        <v>-0.248</v>
      </c>
      <c r="K803" s="5">
        <f>E803</f>
        <v>-0.121</v>
      </c>
      <c r="L803" s="4">
        <v>0.5</v>
      </c>
      <c r="M803" s="4">
        <v>1</v>
      </c>
      <c r="N803" s="7">
        <f t="shared" si="50"/>
        <v>0.127</v>
      </c>
      <c r="O803" s="4">
        <f t="shared" si="51"/>
        <v>0.5</v>
      </c>
      <c r="P803" s="64">
        <f t="shared" si="52"/>
        <v>-0.12170555555555554</v>
      </c>
    </row>
    <row r="804" spans="1:16" x14ac:dyDescent="0.2">
      <c r="A804" s="6">
        <f>'Rates Data'!A804</f>
        <v>42852</v>
      </c>
      <c r="B804" s="5">
        <f>'Rates Data'!B804</f>
        <v>-0.373</v>
      </c>
      <c r="C804" s="5">
        <f>'Rates Data'!C804</f>
        <v>-0.32900000000000001</v>
      </c>
      <c r="D804" s="5">
        <f>'Rates Data'!D804</f>
        <v>-0.248</v>
      </c>
      <c r="E804" s="5">
        <f>'Rates Data'!E804</f>
        <v>-0.121</v>
      </c>
      <c r="F804" s="5">
        <f>'Rates Data'!F804</f>
        <v>-0.151</v>
      </c>
      <c r="G804" s="5">
        <f>'Rates Data'!G804</f>
        <v>-5.2999999999999999E-2</v>
      </c>
      <c r="H804" s="5">
        <f>'Rates Data'!H804</f>
        <v>0.183</v>
      </c>
      <c r="I804" s="5">
        <f>DAYS360(A804,Summary!$G$10)/Summary!$G$6</f>
        <v>0.99444444444444446</v>
      </c>
      <c r="J804" s="5">
        <f t="shared" ref="J804:K867" si="54">D804</f>
        <v>-0.248</v>
      </c>
      <c r="K804" s="5">
        <f t="shared" si="54"/>
        <v>-0.121</v>
      </c>
      <c r="L804" s="4">
        <v>0.5</v>
      </c>
      <c r="M804" s="4">
        <v>1</v>
      </c>
      <c r="N804" s="7">
        <f t="shared" si="50"/>
        <v>0.127</v>
      </c>
      <c r="O804" s="4">
        <f t="shared" si="51"/>
        <v>0.5</v>
      </c>
      <c r="P804" s="64">
        <f t="shared" si="52"/>
        <v>-0.12241111111111111</v>
      </c>
    </row>
    <row r="805" spans="1:16" x14ac:dyDescent="0.2">
      <c r="A805" s="6">
        <f>'Rates Data'!A805</f>
        <v>42853</v>
      </c>
      <c r="B805" s="5">
        <f>'Rates Data'!B805</f>
        <v>-0.374</v>
      </c>
      <c r="C805" s="5">
        <f>'Rates Data'!C805</f>
        <v>-0.32900000000000001</v>
      </c>
      <c r="D805" s="5">
        <f>'Rates Data'!D805</f>
        <v>-0.249</v>
      </c>
      <c r="E805" s="5">
        <f>'Rates Data'!E805</f>
        <v>-0.121</v>
      </c>
      <c r="F805" s="5">
        <f>'Rates Data'!F805</f>
        <v>-0.14099999999999999</v>
      </c>
      <c r="G805" s="5">
        <f>'Rates Data'!G805</f>
        <v>-3.5999999999999997E-2</v>
      </c>
      <c r="H805" s="5">
        <f>'Rates Data'!H805</f>
        <v>0.192</v>
      </c>
      <c r="I805" s="5">
        <f>DAYS360(A805,Summary!$G$10)/Summary!$G$6</f>
        <v>0.9916666666666667</v>
      </c>
      <c r="J805" s="5">
        <f t="shared" si="54"/>
        <v>-0.249</v>
      </c>
      <c r="K805" s="5">
        <f t="shared" si="54"/>
        <v>-0.121</v>
      </c>
      <c r="L805" s="4">
        <v>0.5</v>
      </c>
      <c r="M805" s="4">
        <v>1</v>
      </c>
      <c r="N805" s="7">
        <f t="shared" si="50"/>
        <v>0.128</v>
      </c>
      <c r="O805" s="4">
        <f t="shared" si="51"/>
        <v>0.5</v>
      </c>
      <c r="P805" s="64">
        <f t="shared" si="52"/>
        <v>-0.12313333333333332</v>
      </c>
    </row>
    <row r="806" spans="1:16" x14ac:dyDescent="0.2">
      <c r="A806" s="6">
        <f>'Rates Data'!A806</f>
        <v>42856</v>
      </c>
      <c r="B806" s="5">
        <f>'Rates Data'!B806</f>
        <v>0</v>
      </c>
      <c r="C806" s="5">
        <f>'Rates Data'!C806</f>
        <v>0</v>
      </c>
      <c r="D806" s="5">
        <f>'Rates Data'!D806</f>
        <v>0</v>
      </c>
      <c r="E806" s="5">
        <f>'Rates Data'!E806</f>
        <v>0</v>
      </c>
      <c r="F806" s="5">
        <f>'Rates Data'!F806</f>
        <v>-0.14499999999999999</v>
      </c>
      <c r="G806" s="5">
        <f>'Rates Data'!G806</f>
        <v>-4.3099999999999999E-2</v>
      </c>
      <c r="H806" s="5">
        <f>'Rates Data'!H806</f>
        <v>0.19</v>
      </c>
      <c r="I806" s="5">
        <f>DAYS360(A806,Summary!$G$10)/Summary!$G$6</f>
        <v>0.98333333333333328</v>
      </c>
      <c r="J806" s="5">
        <f t="shared" si="54"/>
        <v>0</v>
      </c>
      <c r="K806" s="5">
        <f t="shared" si="54"/>
        <v>0</v>
      </c>
      <c r="L806" s="4">
        <v>0.5</v>
      </c>
      <c r="M806" s="4">
        <v>1</v>
      </c>
      <c r="N806" s="7">
        <f t="shared" si="50"/>
        <v>0</v>
      </c>
      <c r="O806" s="4">
        <f t="shared" si="51"/>
        <v>0.5</v>
      </c>
      <c r="P806" s="64">
        <f t="shared" si="52"/>
        <v>0</v>
      </c>
    </row>
    <row r="807" spans="1:16" x14ac:dyDescent="0.2">
      <c r="A807" s="6">
        <f>'Rates Data'!A807</f>
        <v>42857</v>
      </c>
      <c r="B807" s="5">
        <f>'Rates Data'!B807</f>
        <v>-0.374</v>
      </c>
      <c r="C807" s="5">
        <f>'Rates Data'!C807</f>
        <v>-0.32900000000000001</v>
      </c>
      <c r="D807" s="5">
        <f>'Rates Data'!D807</f>
        <v>-0.249</v>
      </c>
      <c r="E807" s="5">
        <f>'Rates Data'!E807</f>
        <v>-0.121</v>
      </c>
      <c r="F807" s="5">
        <f>'Rates Data'!F807</f>
        <v>-0.152</v>
      </c>
      <c r="G807" s="5">
        <f>'Rates Data'!G807</f>
        <v>-4.8300000000000003E-2</v>
      </c>
      <c r="H807" s="5">
        <f>'Rates Data'!H807</f>
        <v>0.20200000000000001</v>
      </c>
      <c r="I807" s="5">
        <f>DAYS360(A807,Summary!$G$10)/Summary!$G$6</f>
        <v>0.98055555555555551</v>
      </c>
      <c r="J807" s="5">
        <f t="shared" si="54"/>
        <v>-0.249</v>
      </c>
      <c r="K807" s="5">
        <f t="shared" si="54"/>
        <v>-0.121</v>
      </c>
      <c r="L807" s="4">
        <v>0.5</v>
      </c>
      <c r="M807" s="4">
        <v>1</v>
      </c>
      <c r="N807" s="7">
        <f t="shared" si="50"/>
        <v>0.128</v>
      </c>
      <c r="O807" s="4">
        <f t="shared" si="51"/>
        <v>0.5</v>
      </c>
      <c r="P807" s="64">
        <f t="shared" si="52"/>
        <v>-0.1259777777777778</v>
      </c>
    </row>
    <row r="808" spans="1:16" x14ac:dyDescent="0.2">
      <c r="A808" s="6">
        <f>'Rates Data'!A808</f>
        <v>42858</v>
      </c>
      <c r="B808" s="5">
        <f>'Rates Data'!B808</f>
        <v>-0.373</v>
      </c>
      <c r="C808" s="5">
        <f>'Rates Data'!C808</f>
        <v>-0.32900000000000001</v>
      </c>
      <c r="D808" s="5">
        <f>'Rates Data'!D808</f>
        <v>-0.251</v>
      </c>
      <c r="E808" s="5">
        <f>'Rates Data'!E808</f>
        <v>-0.125</v>
      </c>
      <c r="F808" s="5">
        <f>'Rates Data'!F808</f>
        <v>-0.158</v>
      </c>
      <c r="G808" s="5">
        <f>'Rates Data'!G808</f>
        <v>-4.8000000000000001E-2</v>
      </c>
      <c r="H808" s="5">
        <f>'Rates Data'!H808</f>
        <v>0.19800000000000001</v>
      </c>
      <c r="I808" s="5">
        <f>DAYS360(A808,Summary!$G$10)/Summary!$G$6</f>
        <v>0.97777777777777775</v>
      </c>
      <c r="J808" s="5">
        <f t="shared" si="54"/>
        <v>-0.251</v>
      </c>
      <c r="K808" s="5">
        <f t="shared" si="54"/>
        <v>-0.125</v>
      </c>
      <c r="L808" s="4">
        <v>0.5</v>
      </c>
      <c r="M808" s="4">
        <v>1</v>
      </c>
      <c r="N808" s="7">
        <f t="shared" si="50"/>
        <v>0.126</v>
      </c>
      <c r="O808" s="4">
        <f t="shared" si="51"/>
        <v>0.5</v>
      </c>
      <c r="P808" s="64">
        <f t="shared" si="52"/>
        <v>-0.13059999999999999</v>
      </c>
    </row>
    <row r="809" spans="1:16" x14ac:dyDescent="0.2">
      <c r="A809" s="6">
        <f>'Rates Data'!A809</f>
        <v>42859</v>
      </c>
      <c r="B809" s="5">
        <f>'Rates Data'!B809</f>
        <v>-0.374</v>
      </c>
      <c r="C809" s="5">
        <f>'Rates Data'!C809</f>
        <v>-0.32900000000000001</v>
      </c>
      <c r="D809" s="5">
        <f>'Rates Data'!D809</f>
        <v>-0.25</v>
      </c>
      <c r="E809" s="5">
        <f>'Rates Data'!E809</f>
        <v>-0.126</v>
      </c>
      <c r="F809" s="5">
        <f>'Rates Data'!F809</f>
        <v>-0.129</v>
      </c>
      <c r="G809" s="5">
        <f>'Rates Data'!G809</f>
        <v>-0.02</v>
      </c>
      <c r="H809" s="5">
        <f>'Rates Data'!H809</f>
        <v>0.22900000000000001</v>
      </c>
      <c r="I809" s="5">
        <f>DAYS360(A809,Summary!$G$10)/Summary!$G$6</f>
        <v>0.97499999999999998</v>
      </c>
      <c r="J809" s="5">
        <f t="shared" si="54"/>
        <v>-0.25</v>
      </c>
      <c r="K809" s="5">
        <f t="shared" si="54"/>
        <v>-0.126</v>
      </c>
      <c r="L809" s="4">
        <v>0.5</v>
      </c>
      <c r="M809" s="4">
        <v>1</v>
      </c>
      <c r="N809" s="7">
        <f t="shared" si="50"/>
        <v>0.124</v>
      </c>
      <c r="O809" s="4">
        <f t="shared" si="51"/>
        <v>0.5</v>
      </c>
      <c r="P809" s="64">
        <f t="shared" si="52"/>
        <v>-0.13220000000000001</v>
      </c>
    </row>
    <row r="810" spans="1:16" x14ac:dyDescent="0.2">
      <c r="A810" s="6">
        <f>'Rates Data'!A810</f>
        <v>42860</v>
      </c>
      <c r="B810" s="5">
        <f>'Rates Data'!B810</f>
        <v>-0.374</v>
      </c>
      <c r="C810" s="5">
        <f>'Rates Data'!C810</f>
        <v>-0.32900000000000001</v>
      </c>
      <c r="D810" s="5">
        <f>'Rates Data'!D810</f>
        <v>-0.248</v>
      </c>
      <c r="E810" s="5">
        <f>'Rates Data'!E810</f>
        <v>-0.124</v>
      </c>
      <c r="F810" s="5">
        <f>'Rates Data'!F810</f>
        <v>-0.13100000000000001</v>
      </c>
      <c r="G810" s="5">
        <f>'Rates Data'!G810</f>
        <v>-8.9999999999999993E-3</v>
      </c>
      <c r="H810" s="5">
        <f>'Rates Data'!H810</f>
        <v>0.2455</v>
      </c>
      <c r="I810" s="5">
        <f>DAYS360(A810,Summary!$G$10)/Summary!$G$6</f>
        <v>0.97222222222222221</v>
      </c>
      <c r="J810" s="5">
        <f t="shared" si="54"/>
        <v>-0.248</v>
      </c>
      <c r="K810" s="5">
        <f t="shared" si="54"/>
        <v>-0.124</v>
      </c>
      <c r="L810" s="4">
        <v>0.5</v>
      </c>
      <c r="M810" s="4">
        <v>1</v>
      </c>
      <c r="N810" s="7">
        <f t="shared" si="50"/>
        <v>0.124</v>
      </c>
      <c r="O810" s="4">
        <f t="shared" si="51"/>
        <v>0.5</v>
      </c>
      <c r="P810" s="64">
        <f t="shared" si="52"/>
        <v>-0.13088888888888889</v>
      </c>
    </row>
    <row r="811" spans="1:16" x14ac:dyDescent="0.2">
      <c r="A811" s="6">
        <f>'Rates Data'!A811</f>
        <v>42863</v>
      </c>
      <c r="B811" s="5">
        <f>'Rates Data'!B811</f>
        <v>-0.374</v>
      </c>
      <c r="C811" s="5">
        <f>'Rates Data'!C811</f>
        <v>-0.32900000000000001</v>
      </c>
      <c r="D811" s="5">
        <f>'Rates Data'!D811</f>
        <v>-0.249</v>
      </c>
      <c r="E811" s="5">
        <f>'Rates Data'!E811</f>
        <v>-0.124</v>
      </c>
      <c r="F811" s="5">
        <f>'Rates Data'!F811</f>
        <v>-0.124</v>
      </c>
      <c r="G811" s="5">
        <f>'Rates Data'!G811</f>
        <v>-6.4999999999999997E-3</v>
      </c>
      <c r="H811" s="5">
        <f>'Rates Data'!H811</f>
        <v>0.24199999999999999</v>
      </c>
      <c r="I811" s="5">
        <f>DAYS360(A811,Summary!$G$10)/Summary!$G$6</f>
        <v>0.96388888888888891</v>
      </c>
      <c r="J811" s="5">
        <f t="shared" si="54"/>
        <v>-0.249</v>
      </c>
      <c r="K811" s="5">
        <f t="shared" si="54"/>
        <v>-0.124</v>
      </c>
      <c r="L811" s="4">
        <v>0.5</v>
      </c>
      <c r="M811" s="4">
        <v>1</v>
      </c>
      <c r="N811" s="7">
        <f t="shared" si="50"/>
        <v>0.125</v>
      </c>
      <c r="O811" s="4">
        <f t="shared" si="51"/>
        <v>0.5</v>
      </c>
      <c r="P811" s="64">
        <f t="shared" si="52"/>
        <v>-0.13302777777777777</v>
      </c>
    </row>
    <row r="812" spans="1:16" x14ac:dyDescent="0.2">
      <c r="A812" s="6">
        <f>'Rates Data'!A812</f>
        <v>42864</v>
      </c>
      <c r="B812" s="5">
        <f>'Rates Data'!B812</f>
        <v>-0.374</v>
      </c>
      <c r="C812" s="5">
        <f>'Rates Data'!C812</f>
        <v>-0.32900000000000001</v>
      </c>
      <c r="D812" s="5">
        <f>'Rates Data'!D812</f>
        <v>-0.249</v>
      </c>
      <c r="E812" s="5">
        <f>'Rates Data'!E812</f>
        <v>-0.123</v>
      </c>
      <c r="F812" s="5">
        <f>'Rates Data'!F812</f>
        <v>-0.128</v>
      </c>
      <c r="G812" s="5">
        <f>'Rates Data'!G812</f>
        <v>-1.4E-2</v>
      </c>
      <c r="H812" s="5">
        <f>'Rates Data'!H812</f>
        <v>0.23749999999999999</v>
      </c>
      <c r="I812" s="5">
        <f>DAYS360(A812,Summary!$G$10)/Summary!$G$6</f>
        <v>0.96111111111111114</v>
      </c>
      <c r="J812" s="5">
        <f t="shared" si="54"/>
        <v>-0.249</v>
      </c>
      <c r="K812" s="5">
        <f t="shared" si="54"/>
        <v>-0.123</v>
      </c>
      <c r="L812" s="4">
        <v>0.5</v>
      </c>
      <c r="M812" s="4">
        <v>1</v>
      </c>
      <c r="N812" s="7">
        <f t="shared" si="50"/>
        <v>0.126</v>
      </c>
      <c r="O812" s="4">
        <f t="shared" si="51"/>
        <v>0.5</v>
      </c>
      <c r="P812" s="64">
        <f t="shared" si="52"/>
        <v>-0.13279999999999997</v>
      </c>
    </row>
    <row r="813" spans="1:16" x14ac:dyDescent="0.2">
      <c r="A813" s="6">
        <f>'Rates Data'!A813</f>
        <v>42865</v>
      </c>
      <c r="B813" s="5">
        <f>'Rates Data'!B813</f>
        <v>-0.374</v>
      </c>
      <c r="C813" s="5">
        <f>'Rates Data'!C813</f>
        <v>-0.32900000000000001</v>
      </c>
      <c r="D813" s="5">
        <f>'Rates Data'!D813</f>
        <v>-0.249</v>
      </c>
      <c r="E813" s="5">
        <f>'Rates Data'!E813</f>
        <v>-0.124</v>
      </c>
      <c r="F813" s="5">
        <f>'Rates Data'!F813</f>
        <v>-0.129</v>
      </c>
      <c r="G813" s="5">
        <f>'Rates Data'!G813</f>
        <v>-1.4E-2</v>
      </c>
      <c r="H813" s="5">
        <f>'Rates Data'!H813</f>
        <v>0.23499999999999999</v>
      </c>
      <c r="I813" s="5">
        <f>DAYS360(A813,Summary!$G$10)/Summary!$G$6</f>
        <v>0.95833333333333337</v>
      </c>
      <c r="J813" s="5">
        <f t="shared" si="54"/>
        <v>-0.249</v>
      </c>
      <c r="K813" s="5">
        <f t="shared" si="54"/>
        <v>-0.124</v>
      </c>
      <c r="L813" s="4">
        <v>0.5</v>
      </c>
      <c r="M813" s="4">
        <v>1</v>
      </c>
      <c r="N813" s="7">
        <f t="shared" si="50"/>
        <v>0.125</v>
      </c>
      <c r="O813" s="4">
        <f t="shared" si="51"/>
        <v>0.5</v>
      </c>
      <c r="P813" s="64">
        <f t="shared" si="52"/>
        <v>-0.13441666666666666</v>
      </c>
    </row>
    <row r="814" spans="1:16" x14ac:dyDescent="0.2">
      <c r="A814" s="6">
        <f>'Rates Data'!A814</f>
        <v>42866</v>
      </c>
      <c r="B814" s="5">
        <f>'Rates Data'!B814</f>
        <v>-0.374</v>
      </c>
      <c r="C814" s="5">
        <f>'Rates Data'!C814</f>
        <v>-0.32900000000000001</v>
      </c>
      <c r="D814" s="5">
        <f>'Rates Data'!D814</f>
        <v>-0.25</v>
      </c>
      <c r="E814" s="5">
        <f>'Rates Data'!E814</f>
        <v>-0.124</v>
      </c>
      <c r="F814" s="5">
        <f>'Rates Data'!F814</f>
        <v>-0.13400000000000001</v>
      </c>
      <c r="G814" s="5">
        <f>'Rates Data'!G814</f>
        <v>-0.02</v>
      </c>
      <c r="H814" s="5">
        <f>'Rates Data'!H814</f>
        <v>0.22600000000000001</v>
      </c>
      <c r="I814" s="5">
        <f>DAYS360(A814,Summary!$G$10)/Summary!$G$6</f>
        <v>0.9555555555555556</v>
      </c>
      <c r="J814" s="5">
        <f t="shared" si="54"/>
        <v>-0.25</v>
      </c>
      <c r="K814" s="5">
        <f t="shared" si="54"/>
        <v>-0.124</v>
      </c>
      <c r="L814" s="4">
        <v>0.5</v>
      </c>
      <c r="M814" s="4">
        <v>1</v>
      </c>
      <c r="N814" s="7">
        <f t="shared" si="50"/>
        <v>0.126</v>
      </c>
      <c r="O814" s="4">
        <f t="shared" si="51"/>
        <v>0.5</v>
      </c>
      <c r="P814" s="64">
        <f t="shared" si="52"/>
        <v>-0.13519999999999999</v>
      </c>
    </row>
    <row r="815" spans="1:16" x14ac:dyDescent="0.2">
      <c r="A815" s="6">
        <f>'Rates Data'!A815</f>
        <v>42867</v>
      </c>
      <c r="B815" s="5">
        <f>'Rates Data'!B815</f>
        <v>-0.373</v>
      </c>
      <c r="C815" s="5">
        <f>'Rates Data'!C815</f>
        <v>-0.32900000000000001</v>
      </c>
      <c r="D815" s="5">
        <f>'Rates Data'!D815</f>
        <v>-0.251</v>
      </c>
      <c r="E815" s="5">
        <f>'Rates Data'!E815</f>
        <v>-0.127</v>
      </c>
      <c r="F815" s="5">
        <f>'Rates Data'!F815</f>
        <v>-0.14499999999999999</v>
      </c>
      <c r="G815" s="5">
        <f>'Rates Data'!G815</f>
        <v>-3.9E-2</v>
      </c>
      <c r="H815" s="5">
        <f>'Rates Data'!H815</f>
        <v>0.20899999999999999</v>
      </c>
      <c r="I815" s="5">
        <f>DAYS360(A815,Summary!$G$10)/Summary!$G$6</f>
        <v>0.95277777777777772</v>
      </c>
      <c r="J815" s="5">
        <f t="shared" si="54"/>
        <v>-0.251</v>
      </c>
      <c r="K815" s="5">
        <f t="shared" si="54"/>
        <v>-0.127</v>
      </c>
      <c r="L815" s="4">
        <v>0.5</v>
      </c>
      <c r="M815" s="4">
        <v>1</v>
      </c>
      <c r="N815" s="7">
        <f t="shared" si="50"/>
        <v>0.124</v>
      </c>
      <c r="O815" s="4">
        <f t="shared" si="51"/>
        <v>0.5</v>
      </c>
      <c r="P815" s="64">
        <f t="shared" si="52"/>
        <v>-0.13871111111111112</v>
      </c>
    </row>
    <row r="816" spans="1:16" x14ac:dyDescent="0.2">
      <c r="A816" s="6">
        <f>'Rates Data'!A816</f>
        <v>42870</v>
      </c>
      <c r="B816" s="5">
        <f>'Rates Data'!B816</f>
        <v>-0.374</v>
      </c>
      <c r="C816" s="5">
        <f>'Rates Data'!C816</f>
        <v>-0.33</v>
      </c>
      <c r="D816" s="5">
        <f>'Rates Data'!D816</f>
        <v>-0.251</v>
      </c>
      <c r="E816" s="5">
        <f>'Rates Data'!E816</f>
        <v>-0.127</v>
      </c>
      <c r="F816" s="5">
        <f>'Rates Data'!F816</f>
        <v>-0.14499999999999999</v>
      </c>
      <c r="G816" s="5">
        <f>'Rates Data'!G816</f>
        <v>-3.9300000000000002E-2</v>
      </c>
      <c r="H816" s="5">
        <f>'Rates Data'!H816</f>
        <v>0.21099999999999999</v>
      </c>
      <c r="I816" s="5">
        <f>DAYS360(A816,Summary!$G$10)/Summary!$G$6</f>
        <v>0.94444444444444442</v>
      </c>
      <c r="J816" s="5">
        <f t="shared" si="54"/>
        <v>-0.251</v>
      </c>
      <c r="K816" s="5">
        <f t="shared" si="54"/>
        <v>-0.127</v>
      </c>
      <c r="L816" s="4">
        <v>0.5</v>
      </c>
      <c r="M816" s="4">
        <v>1</v>
      </c>
      <c r="N816" s="7">
        <f t="shared" si="50"/>
        <v>0.124</v>
      </c>
      <c r="O816" s="4">
        <f t="shared" si="51"/>
        <v>0.5</v>
      </c>
      <c r="P816" s="64">
        <f t="shared" si="52"/>
        <v>-0.14077777777777778</v>
      </c>
    </row>
    <row r="817" spans="1:16" x14ac:dyDescent="0.2">
      <c r="A817" s="6">
        <f>'Rates Data'!A817</f>
        <v>42871</v>
      </c>
      <c r="B817" s="5">
        <f>'Rates Data'!B817</f>
        <v>-0.371</v>
      </c>
      <c r="C817" s="5">
        <f>'Rates Data'!C817</f>
        <v>-0.33100000000000002</v>
      </c>
      <c r="D817" s="5">
        <f>'Rates Data'!D817</f>
        <v>-0.25</v>
      </c>
      <c r="E817" s="5">
        <f>'Rates Data'!E817</f>
        <v>-0.128</v>
      </c>
      <c r="F817" s="5">
        <f>'Rates Data'!F817</f>
        <v>-0.13600000000000001</v>
      </c>
      <c r="G817" s="5">
        <f>'Rates Data'!G817</f>
        <v>-3.1600000000000003E-2</v>
      </c>
      <c r="H817" s="5">
        <f>'Rates Data'!H817</f>
        <v>0.22700000000000001</v>
      </c>
      <c r="I817" s="5">
        <f>DAYS360(A817,Summary!$G$10)/Summary!$G$6</f>
        <v>0.94166666666666665</v>
      </c>
      <c r="J817" s="5">
        <f t="shared" si="54"/>
        <v>-0.25</v>
      </c>
      <c r="K817" s="5">
        <f t="shared" si="54"/>
        <v>-0.128</v>
      </c>
      <c r="L817" s="4">
        <v>0.5</v>
      </c>
      <c r="M817" s="4">
        <v>1</v>
      </c>
      <c r="N817" s="7">
        <f t="shared" si="50"/>
        <v>0.122</v>
      </c>
      <c r="O817" s="4">
        <f t="shared" si="51"/>
        <v>0.5</v>
      </c>
      <c r="P817" s="64">
        <f t="shared" si="52"/>
        <v>-0.14223333333333332</v>
      </c>
    </row>
    <row r="818" spans="1:16" x14ac:dyDescent="0.2">
      <c r="A818" s="6">
        <f>'Rates Data'!A818</f>
        <v>42872</v>
      </c>
      <c r="B818" s="5">
        <f>'Rates Data'!B818</f>
        <v>-0.371</v>
      </c>
      <c r="C818" s="5">
        <f>'Rates Data'!C818</f>
        <v>-0.33100000000000002</v>
      </c>
      <c r="D818" s="5">
        <f>'Rates Data'!D818</f>
        <v>-0.251</v>
      </c>
      <c r="E818" s="5">
        <f>'Rates Data'!E818</f>
        <v>-0.129</v>
      </c>
      <c r="F818" s="5">
        <f>'Rates Data'!F818</f>
        <v>-0.154</v>
      </c>
      <c r="G818" s="5">
        <f>'Rates Data'!G818</f>
        <v>-5.5500000000000001E-2</v>
      </c>
      <c r="H818" s="5">
        <f>'Rates Data'!H818</f>
        <v>0.18049999999999999</v>
      </c>
      <c r="I818" s="5">
        <f>DAYS360(A818,Summary!$G$10)/Summary!$G$6</f>
        <v>0.93888888888888888</v>
      </c>
      <c r="J818" s="5">
        <f t="shared" si="54"/>
        <v>-0.251</v>
      </c>
      <c r="K818" s="5">
        <f t="shared" si="54"/>
        <v>-0.129</v>
      </c>
      <c r="L818" s="4">
        <v>0.5</v>
      </c>
      <c r="M818" s="4">
        <v>1</v>
      </c>
      <c r="N818" s="7">
        <f t="shared" si="50"/>
        <v>0.122</v>
      </c>
      <c r="O818" s="4">
        <f t="shared" si="51"/>
        <v>0.5</v>
      </c>
      <c r="P818" s="64">
        <f t="shared" si="52"/>
        <v>-0.1439111111111111</v>
      </c>
    </row>
    <row r="819" spans="1:16" x14ac:dyDescent="0.2">
      <c r="A819" s="6">
        <f>'Rates Data'!A819</f>
        <v>42873</v>
      </c>
      <c r="B819" s="5">
        <f>'Rates Data'!B819</f>
        <v>-0.371</v>
      </c>
      <c r="C819" s="5">
        <f>'Rates Data'!C819</f>
        <v>-0.33100000000000002</v>
      </c>
      <c r="D819" s="5">
        <f>'Rates Data'!D819</f>
        <v>-0.251</v>
      </c>
      <c r="E819" s="5">
        <f>'Rates Data'!E819</f>
        <v>-0.129</v>
      </c>
      <c r="F819" s="5">
        <f>'Rates Data'!F819</f>
        <v>-0.153</v>
      </c>
      <c r="G819" s="5">
        <f>'Rates Data'!G819</f>
        <v>-4.5999999999999999E-2</v>
      </c>
      <c r="H819" s="5">
        <f>'Rates Data'!H819</f>
        <v>0.18</v>
      </c>
      <c r="I819" s="5">
        <f>DAYS360(A819,Summary!$G$10)/Summary!$G$6</f>
        <v>0.93611111111111112</v>
      </c>
      <c r="J819" s="5">
        <f t="shared" si="54"/>
        <v>-0.251</v>
      </c>
      <c r="K819" s="5">
        <f t="shared" si="54"/>
        <v>-0.129</v>
      </c>
      <c r="L819" s="4">
        <v>0.5</v>
      </c>
      <c r="M819" s="4">
        <v>1</v>
      </c>
      <c r="N819" s="7">
        <f t="shared" si="50"/>
        <v>0.122</v>
      </c>
      <c r="O819" s="4">
        <f t="shared" si="51"/>
        <v>0.5</v>
      </c>
      <c r="P819" s="64">
        <f t="shared" si="52"/>
        <v>-0.14458888888888888</v>
      </c>
    </row>
    <row r="820" spans="1:16" x14ac:dyDescent="0.2">
      <c r="A820" s="6">
        <f>'Rates Data'!A820</f>
        <v>42874</v>
      </c>
      <c r="B820" s="5">
        <f>'Rates Data'!B820</f>
        <v>-0.374</v>
      </c>
      <c r="C820" s="5">
        <f>'Rates Data'!C820</f>
        <v>-0.33100000000000002</v>
      </c>
      <c r="D820" s="5">
        <f>'Rates Data'!D820</f>
        <v>-0.251</v>
      </c>
      <c r="E820" s="5">
        <f>'Rates Data'!E820</f>
        <v>-0.129</v>
      </c>
      <c r="F820" s="5">
        <f>'Rates Data'!F820</f>
        <v>-0.14000000000000001</v>
      </c>
      <c r="G820" s="5">
        <f>'Rates Data'!G820</f>
        <v>-3.5999999999999997E-2</v>
      </c>
      <c r="H820" s="5">
        <f>'Rates Data'!H820</f>
        <v>0.19900000000000001</v>
      </c>
      <c r="I820" s="5">
        <f>DAYS360(A820,Summary!$G$10)/Summary!$G$6</f>
        <v>0.93333333333333335</v>
      </c>
      <c r="J820" s="5">
        <f t="shared" si="54"/>
        <v>-0.251</v>
      </c>
      <c r="K820" s="5">
        <f t="shared" si="54"/>
        <v>-0.129</v>
      </c>
      <c r="L820" s="4">
        <v>0.5</v>
      </c>
      <c r="M820" s="4">
        <v>1</v>
      </c>
      <c r="N820" s="7">
        <f t="shared" si="50"/>
        <v>0.122</v>
      </c>
      <c r="O820" s="4">
        <f t="shared" si="51"/>
        <v>0.5</v>
      </c>
      <c r="P820" s="64">
        <f t="shared" si="52"/>
        <v>-0.14526666666666666</v>
      </c>
    </row>
    <row r="821" spans="1:16" x14ac:dyDescent="0.2">
      <c r="A821" s="6">
        <f>'Rates Data'!A821</f>
        <v>42877</v>
      </c>
      <c r="B821" s="5">
        <f>'Rates Data'!B821</f>
        <v>-0.374</v>
      </c>
      <c r="C821" s="5">
        <f>'Rates Data'!C821</f>
        <v>-0.32900000000000001</v>
      </c>
      <c r="D821" s="5">
        <f>'Rates Data'!D821</f>
        <v>-0.251</v>
      </c>
      <c r="E821" s="5">
        <f>'Rates Data'!E821</f>
        <v>-0.129</v>
      </c>
      <c r="F821" s="5">
        <f>'Rates Data'!F821</f>
        <v>-0.13300000000000001</v>
      </c>
      <c r="G821" s="5">
        <f>'Rates Data'!G821</f>
        <v>-2.47E-2</v>
      </c>
      <c r="H821" s="5">
        <f>'Rates Data'!H821</f>
        <v>0.218</v>
      </c>
      <c r="I821" s="5">
        <f>DAYS360(A821,Summary!$G$10)/Summary!$G$6</f>
        <v>0.92500000000000004</v>
      </c>
      <c r="J821" s="5">
        <f t="shared" si="54"/>
        <v>-0.251</v>
      </c>
      <c r="K821" s="5">
        <f t="shared" si="54"/>
        <v>-0.129</v>
      </c>
      <c r="L821" s="4">
        <v>0.5</v>
      </c>
      <c r="M821" s="4">
        <v>1</v>
      </c>
      <c r="N821" s="7">
        <f t="shared" si="50"/>
        <v>0.122</v>
      </c>
      <c r="O821" s="4">
        <f t="shared" si="51"/>
        <v>0.5</v>
      </c>
      <c r="P821" s="64">
        <f t="shared" si="52"/>
        <v>-0.14729999999999999</v>
      </c>
    </row>
    <row r="822" spans="1:16" x14ac:dyDescent="0.2">
      <c r="A822" s="6">
        <f>'Rates Data'!A822</f>
        <v>42878</v>
      </c>
      <c r="B822" s="5">
        <f>'Rates Data'!B822</f>
        <v>-0.374</v>
      </c>
      <c r="C822" s="5">
        <f>'Rates Data'!C822</f>
        <v>-0.33</v>
      </c>
      <c r="D822" s="5">
        <f>'Rates Data'!D822</f>
        <v>-0.251</v>
      </c>
      <c r="E822" s="5">
        <f>'Rates Data'!E822</f>
        <v>-0.129</v>
      </c>
      <c r="F822" s="5">
        <f>'Rates Data'!F822</f>
        <v>-0.1313</v>
      </c>
      <c r="G822" s="5">
        <f>'Rates Data'!G822</f>
        <v>-2.4899999999999999E-2</v>
      </c>
      <c r="H822" s="5">
        <f>'Rates Data'!H822</f>
        <v>0.222</v>
      </c>
      <c r="I822" s="5">
        <f>DAYS360(A822,Summary!$G$10)/Summary!$G$6</f>
        <v>0.92222222222222228</v>
      </c>
      <c r="J822" s="5">
        <f t="shared" si="54"/>
        <v>-0.251</v>
      </c>
      <c r="K822" s="5">
        <f t="shared" si="54"/>
        <v>-0.129</v>
      </c>
      <c r="L822" s="4">
        <v>0.5</v>
      </c>
      <c r="M822" s="4">
        <v>1</v>
      </c>
      <c r="N822" s="7">
        <f t="shared" si="50"/>
        <v>0.122</v>
      </c>
      <c r="O822" s="4">
        <f t="shared" si="51"/>
        <v>0.5</v>
      </c>
      <c r="P822" s="64">
        <f t="shared" si="52"/>
        <v>-0.14797777777777776</v>
      </c>
    </row>
    <row r="823" spans="1:16" x14ac:dyDescent="0.2">
      <c r="A823" s="6">
        <f>'Rates Data'!A823</f>
        <v>42879</v>
      </c>
      <c r="B823" s="5">
        <f>'Rates Data'!B823</f>
        <v>-0.373</v>
      </c>
      <c r="C823" s="5">
        <f>'Rates Data'!C823</f>
        <v>-0.32900000000000001</v>
      </c>
      <c r="D823" s="5">
        <f>'Rates Data'!D823</f>
        <v>-0.25</v>
      </c>
      <c r="E823" s="5">
        <f>'Rates Data'!E823</f>
        <v>-0.129</v>
      </c>
      <c r="F823" s="5">
        <f>'Rates Data'!F823</f>
        <v>-0.13900000000000001</v>
      </c>
      <c r="G823" s="5">
        <f>'Rates Data'!G823</f>
        <v>-2.8000000000000001E-2</v>
      </c>
      <c r="H823" s="5">
        <f>'Rates Data'!H823</f>
        <v>0.22</v>
      </c>
      <c r="I823" s="5">
        <f>DAYS360(A823,Summary!$G$10)/Summary!$G$6</f>
        <v>0.9194444444444444</v>
      </c>
      <c r="J823" s="5">
        <f t="shared" si="54"/>
        <v>-0.25</v>
      </c>
      <c r="K823" s="5">
        <f t="shared" si="54"/>
        <v>-0.129</v>
      </c>
      <c r="L823" s="4">
        <v>0.5</v>
      </c>
      <c r="M823" s="4">
        <v>1</v>
      </c>
      <c r="N823" s="7">
        <f t="shared" si="50"/>
        <v>0.121</v>
      </c>
      <c r="O823" s="4">
        <f t="shared" si="51"/>
        <v>0.5</v>
      </c>
      <c r="P823" s="64">
        <f t="shared" si="52"/>
        <v>-0.14849444444444446</v>
      </c>
    </row>
    <row r="824" spans="1:16" x14ac:dyDescent="0.2">
      <c r="A824" s="6">
        <f>'Rates Data'!A824</f>
        <v>42880</v>
      </c>
      <c r="B824" s="5">
        <f>'Rates Data'!B824</f>
        <v>-0.374</v>
      </c>
      <c r="C824" s="5">
        <f>'Rates Data'!C824</f>
        <v>-0.32900000000000001</v>
      </c>
      <c r="D824" s="5">
        <f>'Rates Data'!D824</f>
        <v>-0.251</v>
      </c>
      <c r="E824" s="5">
        <f>'Rates Data'!E824</f>
        <v>-0.129</v>
      </c>
      <c r="F824" s="5">
        <f>'Rates Data'!F824</f>
        <v>-0.14560000000000001</v>
      </c>
      <c r="G824" s="5">
        <f>'Rates Data'!G824</f>
        <v>-3.8699999999999998E-2</v>
      </c>
      <c r="H824" s="5">
        <f>'Rates Data'!H824</f>
        <v>0.20349999999999999</v>
      </c>
      <c r="I824" s="5">
        <f>DAYS360(A824,Summary!$G$10)/Summary!$G$6</f>
        <v>0.91666666666666663</v>
      </c>
      <c r="J824" s="5">
        <f t="shared" si="54"/>
        <v>-0.251</v>
      </c>
      <c r="K824" s="5">
        <f t="shared" si="54"/>
        <v>-0.129</v>
      </c>
      <c r="L824" s="4">
        <v>0.5</v>
      </c>
      <c r="M824" s="4">
        <v>1</v>
      </c>
      <c r="N824" s="7">
        <f t="shared" si="50"/>
        <v>0.122</v>
      </c>
      <c r="O824" s="4">
        <f t="shared" si="51"/>
        <v>0.5</v>
      </c>
      <c r="P824" s="64">
        <f t="shared" si="52"/>
        <v>-0.14933333333333335</v>
      </c>
    </row>
    <row r="825" spans="1:16" x14ac:dyDescent="0.2">
      <c r="A825" s="6">
        <f>'Rates Data'!A825</f>
        <v>42881</v>
      </c>
      <c r="B825" s="5">
        <f>'Rates Data'!B825</f>
        <v>-0.371</v>
      </c>
      <c r="C825" s="5">
        <f>'Rates Data'!C825</f>
        <v>-0.32900000000000001</v>
      </c>
      <c r="D825" s="5">
        <f>'Rates Data'!D825</f>
        <v>-0.254</v>
      </c>
      <c r="E825" s="5">
        <f>'Rates Data'!E825</f>
        <v>-0.13</v>
      </c>
      <c r="F825" s="5">
        <f>'Rates Data'!F825</f>
        <v>-0.15620000000000001</v>
      </c>
      <c r="G825" s="5">
        <f>'Rates Data'!G825</f>
        <v>-5.16E-2</v>
      </c>
      <c r="H825" s="5">
        <f>'Rates Data'!H825</f>
        <v>0.1835</v>
      </c>
      <c r="I825" s="5">
        <f>DAYS360(A825,Summary!$G$10)/Summary!$G$6</f>
        <v>0.91388888888888886</v>
      </c>
      <c r="J825" s="5">
        <f t="shared" si="54"/>
        <v>-0.254</v>
      </c>
      <c r="K825" s="5">
        <f t="shared" si="54"/>
        <v>-0.13</v>
      </c>
      <c r="L825" s="4">
        <v>0.5</v>
      </c>
      <c r="M825" s="4">
        <v>1</v>
      </c>
      <c r="N825" s="7">
        <f t="shared" si="50"/>
        <v>0.124</v>
      </c>
      <c r="O825" s="4">
        <f t="shared" si="51"/>
        <v>0.5</v>
      </c>
      <c r="P825" s="64">
        <f t="shared" si="52"/>
        <v>-0.15135555555555558</v>
      </c>
    </row>
    <row r="826" spans="1:16" x14ac:dyDescent="0.2">
      <c r="A826" s="6">
        <f>'Rates Data'!A826</f>
        <v>42884</v>
      </c>
      <c r="B826" s="5">
        <f>'Rates Data'!B826</f>
        <v>-0.372</v>
      </c>
      <c r="C826" s="5">
        <f>'Rates Data'!C826</f>
        <v>-0.32900000000000001</v>
      </c>
      <c r="D826" s="5">
        <f>'Rates Data'!D826</f>
        <v>-0.254</v>
      </c>
      <c r="E826" s="5">
        <f>'Rates Data'!E826</f>
        <v>-0.13100000000000001</v>
      </c>
      <c r="F826" s="5">
        <f>'Rates Data'!F826</f>
        <v>-0.1605</v>
      </c>
      <c r="G826" s="5">
        <f>'Rates Data'!G826</f>
        <v>-6.6400000000000001E-2</v>
      </c>
      <c r="H826" s="5">
        <f>'Rates Data'!H826</f>
        <v>0.17100000000000001</v>
      </c>
      <c r="I826" s="5">
        <f>DAYS360(A826,Summary!$G$10)/Summary!$G$6</f>
        <v>0.90555555555555556</v>
      </c>
      <c r="J826" s="5">
        <f t="shared" si="54"/>
        <v>-0.254</v>
      </c>
      <c r="K826" s="5">
        <f t="shared" si="54"/>
        <v>-0.13100000000000001</v>
      </c>
      <c r="L826" s="4">
        <v>0.5</v>
      </c>
      <c r="M826" s="4">
        <v>1</v>
      </c>
      <c r="N826" s="7">
        <f t="shared" si="50"/>
        <v>0.123</v>
      </c>
      <c r="O826" s="4">
        <f t="shared" si="51"/>
        <v>0.5</v>
      </c>
      <c r="P826" s="64">
        <f t="shared" si="52"/>
        <v>-0.15423333333333333</v>
      </c>
    </row>
    <row r="827" spans="1:16" x14ac:dyDescent="0.2">
      <c r="A827" s="6">
        <f>'Rates Data'!A827</f>
        <v>42885</v>
      </c>
      <c r="B827" s="5">
        <f>'Rates Data'!B827</f>
        <v>-0.373</v>
      </c>
      <c r="C827" s="5">
        <f>'Rates Data'!C827</f>
        <v>-0.32900000000000001</v>
      </c>
      <c r="D827" s="5">
        <f>'Rates Data'!D827</f>
        <v>-0.254</v>
      </c>
      <c r="E827" s="5">
        <f>'Rates Data'!E827</f>
        <v>-0.13100000000000001</v>
      </c>
      <c r="F827" s="5">
        <f>'Rates Data'!F827</f>
        <v>-0.16320000000000001</v>
      </c>
      <c r="G827" s="5">
        <f>'Rates Data'!G827</f>
        <v>-7.0999999999999994E-2</v>
      </c>
      <c r="H827" s="5">
        <f>'Rates Data'!H827</f>
        <v>0.1648</v>
      </c>
      <c r="I827" s="5">
        <f>DAYS360(A827,Summary!$G$10)/Summary!$G$6</f>
        <v>0.90277777777777779</v>
      </c>
      <c r="J827" s="5">
        <f t="shared" si="54"/>
        <v>-0.254</v>
      </c>
      <c r="K827" s="5">
        <f t="shared" si="54"/>
        <v>-0.13100000000000001</v>
      </c>
      <c r="L827" s="4">
        <v>0.5</v>
      </c>
      <c r="M827" s="4">
        <v>1</v>
      </c>
      <c r="N827" s="7">
        <f t="shared" si="50"/>
        <v>0.123</v>
      </c>
      <c r="O827" s="4">
        <f t="shared" si="51"/>
        <v>0.5</v>
      </c>
      <c r="P827" s="64">
        <f t="shared" si="52"/>
        <v>-0.15491666666666667</v>
      </c>
    </row>
    <row r="828" spans="1:16" x14ac:dyDescent="0.2">
      <c r="A828" s="6">
        <f>'Rates Data'!A828</f>
        <v>42886</v>
      </c>
      <c r="B828" s="5">
        <f>'Rates Data'!B828</f>
        <v>-0.374</v>
      </c>
      <c r="C828" s="5">
        <f>'Rates Data'!C828</f>
        <v>-0.32900000000000001</v>
      </c>
      <c r="D828" s="5">
        <f>'Rates Data'!D828</f>
        <v>-0.254</v>
      </c>
      <c r="E828" s="5">
        <f>'Rates Data'!E828</f>
        <v>-0.13100000000000001</v>
      </c>
      <c r="F828" s="5">
        <f>'Rates Data'!F828</f>
        <v>-0.16200000000000001</v>
      </c>
      <c r="G828" s="5">
        <f>'Rates Data'!G828</f>
        <v>-7.4899999999999994E-2</v>
      </c>
      <c r="H828" s="5">
        <f>'Rates Data'!H828</f>
        <v>0.1643</v>
      </c>
      <c r="I828" s="5">
        <f>DAYS360(A828,Summary!$G$10)/Summary!$G$6</f>
        <v>0.90277777777777779</v>
      </c>
      <c r="J828" s="5">
        <f t="shared" si="54"/>
        <v>-0.254</v>
      </c>
      <c r="K828" s="5">
        <f t="shared" si="54"/>
        <v>-0.13100000000000001</v>
      </c>
      <c r="L828" s="4">
        <v>0.5</v>
      </c>
      <c r="M828" s="4">
        <v>1</v>
      </c>
      <c r="N828" s="7">
        <f t="shared" si="50"/>
        <v>0.123</v>
      </c>
      <c r="O828" s="4">
        <f t="shared" si="51"/>
        <v>0.5</v>
      </c>
      <c r="P828" s="64">
        <f t="shared" si="52"/>
        <v>-0.15491666666666667</v>
      </c>
    </row>
    <row r="829" spans="1:16" x14ac:dyDescent="0.2">
      <c r="A829" s="6">
        <f>'Rates Data'!A829</f>
        <v>42887</v>
      </c>
      <c r="B829" s="5">
        <f>'Rates Data'!B829</f>
        <v>-0.374</v>
      </c>
      <c r="C829" s="5">
        <f>'Rates Data'!C829</f>
        <v>-0.32900000000000001</v>
      </c>
      <c r="D829" s="5">
        <f>'Rates Data'!D829</f>
        <v>-0.254</v>
      </c>
      <c r="E829" s="5">
        <f>'Rates Data'!E829</f>
        <v>-0.13100000000000001</v>
      </c>
      <c r="F829" s="5">
        <f>'Rates Data'!F829</f>
        <v>-0.16170000000000001</v>
      </c>
      <c r="G829" s="5">
        <f>'Rates Data'!G829</f>
        <v>-6.9000000000000006E-2</v>
      </c>
      <c r="H829" s="5">
        <f>'Rates Data'!H829</f>
        <v>0.17349999999999999</v>
      </c>
      <c r="I829" s="5">
        <f>DAYS360(A829,Summary!$G$10)/Summary!$G$6</f>
        <v>0.9</v>
      </c>
      <c r="J829" s="5">
        <f t="shared" si="54"/>
        <v>-0.254</v>
      </c>
      <c r="K829" s="5">
        <f t="shared" si="54"/>
        <v>-0.13100000000000001</v>
      </c>
      <c r="L829" s="4">
        <v>0.5</v>
      </c>
      <c r="M829" s="4">
        <v>1</v>
      </c>
      <c r="N829" s="7">
        <f t="shared" si="50"/>
        <v>0.123</v>
      </c>
      <c r="O829" s="4">
        <f t="shared" si="51"/>
        <v>0.5</v>
      </c>
      <c r="P829" s="64">
        <f t="shared" si="52"/>
        <v>-0.15560000000000002</v>
      </c>
    </row>
    <row r="830" spans="1:16" x14ac:dyDescent="0.2">
      <c r="A830" s="6">
        <f>'Rates Data'!A830</f>
        <v>42888</v>
      </c>
      <c r="B830" s="5">
        <f>'Rates Data'!B830</f>
        <v>-0.372</v>
      </c>
      <c r="C830" s="5">
        <f>'Rates Data'!C830</f>
        <v>-0.32900000000000001</v>
      </c>
      <c r="D830" s="5">
        <f>'Rates Data'!D830</f>
        <v>-0.255</v>
      </c>
      <c r="E830" s="5">
        <f>'Rates Data'!E830</f>
        <v>-0.13100000000000001</v>
      </c>
      <c r="F830" s="5">
        <f>'Rates Data'!F830</f>
        <v>-0.16300000000000001</v>
      </c>
      <c r="G830" s="5">
        <f>'Rates Data'!G830</f>
        <v>-6.9000000000000006E-2</v>
      </c>
      <c r="H830" s="5">
        <f>'Rates Data'!H830</f>
        <v>0.161</v>
      </c>
      <c r="I830" s="5">
        <f>DAYS360(A830,Summary!$G$10)/Summary!$G$6</f>
        <v>0.89722222222222225</v>
      </c>
      <c r="J830" s="5">
        <f t="shared" si="54"/>
        <v>-0.255</v>
      </c>
      <c r="K830" s="5">
        <f t="shared" si="54"/>
        <v>-0.13100000000000001</v>
      </c>
      <c r="L830" s="4">
        <v>0.5</v>
      </c>
      <c r="M830" s="4">
        <v>1</v>
      </c>
      <c r="N830" s="7">
        <f t="shared" si="50"/>
        <v>0.124</v>
      </c>
      <c r="O830" s="4">
        <f t="shared" si="51"/>
        <v>0.5</v>
      </c>
      <c r="P830" s="64">
        <f t="shared" si="52"/>
        <v>-0.1564888888888889</v>
      </c>
    </row>
    <row r="831" spans="1:16" x14ac:dyDescent="0.2">
      <c r="A831" s="6">
        <f>'Rates Data'!A831</f>
        <v>42891</v>
      </c>
      <c r="B831" s="5">
        <f>'Rates Data'!B831</f>
        <v>-0.371</v>
      </c>
      <c r="C831" s="5">
        <f>'Rates Data'!C831</f>
        <v>-0.32900000000000001</v>
      </c>
      <c r="D831" s="5">
        <f>'Rates Data'!D831</f>
        <v>-0.25600000000000001</v>
      </c>
      <c r="E831" s="5">
        <f>'Rates Data'!E831</f>
        <v>-0.13100000000000001</v>
      </c>
      <c r="F831" s="5">
        <f>'Rates Data'!F831</f>
        <v>-0.1595</v>
      </c>
      <c r="G831" s="5">
        <f>'Rates Data'!G831</f>
        <v>-6.6500000000000004E-2</v>
      </c>
      <c r="H831" s="5">
        <f>'Rates Data'!H831</f>
        <v>0.16450000000000001</v>
      </c>
      <c r="I831" s="5">
        <f>DAYS360(A831,Summary!$G$10)/Summary!$G$6</f>
        <v>0.88888888888888884</v>
      </c>
      <c r="J831" s="5">
        <f t="shared" si="54"/>
        <v>-0.25600000000000001</v>
      </c>
      <c r="K831" s="5">
        <f t="shared" si="54"/>
        <v>-0.13100000000000001</v>
      </c>
      <c r="L831" s="4">
        <v>0.5</v>
      </c>
      <c r="M831" s="4">
        <v>1</v>
      </c>
      <c r="N831" s="7">
        <f t="shared" si="50"/>
        <v>0.125</v>
      </c>
      <c r="O831" s="4">
        <f t="shared" si="51"/>
        <v>0.5</v>
      </c>
      <c r="P831" s="64">
        <f t="shared" si="52"/>
        <v>-0.1587777777777778</v>
      </c>
    </row>
    <row r="832" spans="1:16" x14ac:dyDescent="0.2">
      <c r="A832" s="6">
        <f>'Rates Data'!A832</f>
        <v>42892</v>
      </c>
      <c r="B832" s="5">
        <f>'Rates Data'!B832</f>
        <v>-0.371</v>
      </c>
      <c r="C832" s="5">
        <f>'Rates Data'!C832</f>
        <v>-0.32900000000000001</v>
      </c>
      <c r="D832" s="5">
        <f>'Rates Data'!D832</f>
        <v>-0.25700000000000001</v>
      </c>
      <c r="E832" s="5">
        <f>'Rates Data'!E832</f>
        <v>-0.13300000000000001</v>
      </c>
      <c r="F832" s="5">
        <f>'Rates Data'!F832</f>
        <v>-0.16020000000000001</v>
      </c>
      <c r="G832" s="5">
        <f>'Rates Data'!G832</f>
        <v>-7.6499999999999999E-2</v>
      </c>
      <c r="H832" s="5">
        <f>'Rates Data'!H832</f>
        <v>0.152</v>
      </c>
      <c r="I832" s="5">
        <f>DAYS360(A832,Summary!$G$10)/Summary!$G$6</f>
        <v>0.88611111111111107</v>
      </c>
      <c r="J832" s="5">
        <f t="shared" si="54"/>
        <v>-0.25700000000000001</v>
      </c>
      <c r="K832" s="5">
        <f t="shared" si="54"/>
        <v>-0.13300000000000001</v>
      </c>
      <c r="L832" s="4">
        <v>0.5</v>
      </c>
      <c r="M832" s="4">
        <v>1</v>
      </c>
      <c r="N832" s="7">
        <f t="shared" si="50"/>
        <v>0.124</v>
      </c>
      <c r="O832" s="4">
        <f t="shared" si="51"/>
        <v>0.5</v>
      </c>
      <c r="P832" s="64">
        <f t="shared" si="52"/>
        <v>-0.16124444444444447</v>
      </c>
    </row>
    <row r="833" spans="1:16" x14ac:dyDescent="0.2">
      <c r="A833" s="6">
        <f>'Rates Data'!A833</f>
        <v>42893</v>
      </c>
      <c r="B833" s="5">
        <f>'Rates Data'!B833</f>
        <v>-0.371</v>
      </c>
      <c r="C833" s="5">
        <f>'Rates Data'!C833</f>
        <v>-0.32900000000000001</v>
      </c>
      <c r="D833" s="5">
        <f>'Rates Data'!D833</f>
        <v>-0.25900000000000001</v>
      </c>
      <c r="E833" s="5">
        <f>'Rates Data'!E833</f>
        <v>-0.13400000000000001</v>
      </c>
      <c r="F833" s="5">
        <f>'Rates Data'!F833</f>
        <v>-0.16950000000000001</v>
      </c>
      <c r="G833" s="5">
        <f>'Rates Data'!G833</f>
        <v>-7.9600000000000004E-2</v>
      </c>
      <c r="H833" s="5">
        <f>'Rates Data'!H833</f>
        <v>0.14960000000000001</v>
      </c>
      <c r="I833" s="5">
        <f>DAYS360(A833,Summary!$G$10)/Summary!$G$6</f>
        <v>0.8833333333333333</v>
      </c>
      <c r="J833" s="5">
        <f t="shared" si="54"/>
        <v>-0.25900000000000001</v>
      </c>
      <c r="K833" s="5">
        <f t="shared" si="54"/>
        <v>-0.13400000000000001</v>
      </c>
      <c r="L833" s="4">
        <v>0.5</v>
      </c>
      <c r="M833" s="4">
        <v>1</v>
      </c>
      <c r="N833" s="7">
        <f t="shared" si="50"/>
        <v>0.125</v>
      </c>
      <c r="O833" s="4">
        <f t="shared" si="51"/>
        <v>0.5</v>
      </c>
      <c r="P833" s="64">
        <f t="shared" si="52"/>
        <v>-0.16316666666666668</v>
      </c>
    </row>
    <row r="834" spans="1:16" x14ac:dyDescent="0.2">
      <c r="A834" s="6">
        <f>'Rates Data'!A834</f>
        <v>42894</v>
      </c>
      <c r="B834" s="5">
        <f>'Rates Data'!B834</f>
        <v>-0.374</v>
      </c>
      <c r="C834" s="5">
        <f>'Rates Data'!C834</f>
        <v>-0.33</v>
      </c>
      <c r="D834" s="5">
        <f>'Rates Data'!D834</f>
        <v>-0.26</v>
      </c>
      <c r="E834" s="5">
        <f>'Rates Data'!E834</f>
        <v>-0.13400000000000001</v>
      </c>
      <c r="F834" s="5">
        <f>'Rates Data'!F834</f>
        <v>-0.1741</v>
      </c>
      <c r="G834" s="5">
        <f>'Rates Data'!G834</f>
        <v>-8.77E-2</v>
      </c>
      <c r="H834" s="5">
        <f>'Rates Data'!H834</f>
        <v>0.14699999999999999</v>
      </c>
      <c r="I834" s="5">
        <f>DAYS360(A834,Summary!$G$10)/Summary!$G$6</f>
        <v>0.88055555555555554</v>
      </c>
      <c r="J834" s="5">
        <f t="shared" si="54"/>
        <v>-0.26</v>
      </c>
      <c r="K834" s="5">
        <f t="shared" si="54"/>
        <v>-0.13400000000000001</v>
      </c>
      <c r="L834" s="4">
        <v>0.5</v>
      </c>
      <c r="M834" s="4">
        <v>1</v>
      </c>
      <c r="N834" s="7">
        <f t="shared" si="50"/>
        <v>0.126</v>
      </c>
      <c r="O834" s="4">
        <f t="shared" si="51"/>
        <v>0.5</v>
      </c>
      <c r="P834" s="64">
        <f t="shared" si="52"/>
        <v>-0.16410000000000002</v>
      </c>
    </row>
    <row r="835" spans="1:16" x14ac:dyDescent="0.2">
      <c r="A835" s="6">
        <f>'Rates Data'!A835</f>
        <v>42895</v>
      </c>
      <c r="B835" s="5">
        <f>'Rates Data'!B835</f>
        <v>-0.374</v>
      </c>
      <c r="C835" s="5">
        <f>'Rates Data'!C835</f>
        <v>-0.33100000000000002</v>
      </c>
      <c r="D835" s="5">
        <f>'Rates Data'!D835</f>
        <v>-0.26400000000000001</v>
      </c>
      <c r="E835" s="5">
        <f>'Rates Data'!E835</f>
        <v>-0.14000000000000001</v>
      </c>
      <c r="F835" s="5">
        <f>'Rates Data'!F835</f>
        <v>-0.1825</v>
      </c>
      <c r="G835" s="5">
        <f>'Rates Data'!G835</f>
        <v>-0.09</v>
      </c>
      <c r="H835" s="5">
        <f>'Rates Data'!H835</f>
        <v>0.14199999999999999</v>
      </c>
      <c r="I835" s="5">
        <f>DAYS360(A835,Summary!$G$10)/Summary!$G$6</f>
        <v>0.87777777777777777</v>
      </c>
      <c r="J835" s="5">
        <f t="shared" si="54"/>
        <v>-0.26400000000000001</v>
      </c>
      <c r="K835" s="5">
        <f t="shared" si="54"/>
        <v>-0.14000000000000001</v>
      </c>
      <c r="L835" s="4">
        <v>0.5</v>
      </c>
      <c r="M835" s="4">
        <v>1</v>
      </c>
      <c r="N835" s="7">
        <f t="shared" ref="N835:N898" si="55">K835-J835</f>
        <v>0.124</v>
      </c>
      <c r="O835" s="4">
        <f t="shared" ref="O835:O898" si="56">M835-L835</f>
        <v>0.5</v>
      </c>
      <c r="P835" s="64">
        <f t="shared" ref="P835:P898" si="57">J835+N835/O835*(I835-L835)</f>
        <v>-0.17031111111111114</v>
      </c>
    </row>
    <row r="836" spans="1:16" x14ac:dyDescent="0.2">
      <c r="A836" s="6">
        <f>'Rates Data'!A836</f>
        <v>42898</v>
      </c>
      <c r="B836" s="5">
        <f>'Rates Data'!B836</f>
        <v>-0.374</v>
      </c>
      <c r="C836" s="5">
        <f>'Rates Data'!C836</f>
        <v>-0.33100000000000002</v>
      </c>
      <c r="D836" s="5">
        <f>'Rates Data'!D836</f>
        <v>-0.26600000000000001</v>
      </c>
      <c r="E836" s="5">
        <f>'Rates Data'!E836</f>
        <v>-0.14699999999999999</v>
      </c>
      <c r="F836" s="5">
        <f>'Rates Data'!F836</f>
        <v>-0.1865</v>
      </c>
      <c r="G836" s="5">
        <f>'Rates Data'!G836</f>
        <v>-0.10150000000000001</v>
      </c>
      <c r="H836" s="5">
        <f>'Rates Data'!H836</f>
        <v>0.12909999999999999</v>
      </c>
      <c r="I836" s="5">
        <f>DAYS360(A836,Summary!$G$10)/Summary!$G$6</f>
        <v>0.86944444444444446</v>
      </c>
      <c r="J836" s="5">
        <f t="shared" si="54"/>
        <v>-0.26600000000000001</v>
      </c>
      <c r="K836" s="5">
        <f t="shared" si="54"/>
        <v>-0.14699999999999999</v>
      </c>
      <c r="L836" s="4">
        <v>0.5</v>
      </c>
      <c r="M836" s="4">
        <v>1</v>
      </c>
      <c r="N836" s="7">
        <f t="shared" si="55"/>
        <v>0.11900000000000002</v>
      </c>
      <c r="O836" s="4">
        <f t="shared" si="56"/>
        <v>0.5</v>
      </c>
      <c r="P836" s="64">
        <f t="shared" si="57"/>
        <v>-0.17807222222222222</v>
      </c>
    </row>
    <row r="837" spans="1:16" x14ac:dyDescent="0.2">
      <c r="A837" s="6">
        <f>'Rates Data'!A837</f>
        <v>42899</v>
      </c>
      <c r="B837" s="5">
        <f>'Rates Data'!B837</f>
        <v>-0.373</v>
      </c>
      <c r="C837" s="5">
        <f>'Rates Data'!C837</f>
        <v>-0.33100000000000002</v>
      </c>
      <c r="D837" s="5">
        <f>'Rates Data'!D837</f>
        <v>-0.27</v>
      </c>
      <c r="E837" s="5">
        <f>'Rates Data'!E837</f>
        <v>-0.14899999999999999</v>
      </c>
      <c r="F837" s="5">
        <f>'Rates Data'!F837</f>
        <v>-0.18379999999999999</v>
      </c>
      <c r="G837" s="5">
        <f>'Rates Data'!G837</f>
        <v>-9.7199999999999995E-2</v>
      </c>
      <c r="H837" s="5">
        <f>'Rates Data'!H837</f>
        <v>0.14299999999999999</v>
      </c>
      <c r="I837" s="5">
        <f>DAYS360(A837,Summary!$G$10)/Summary!$G$6</f>
        <v>0.8666666666666667</v>
      </c>
      <c r="J837" s="5">
        <f t="shared" si="54"/>
        <v>-0.27</v>
      </c>
      <c r="K837" s="5">
        <f t="shared" si="54"/>
        <v>-0.14899999999999999</v>
      </c>
      <c r="L837" s="4">
        <v>0.5</v>
      </c>
      <c r="M837" s="4">
        <v>1</v>
      </c>
      <c r="N837" s="7">
        <f t="shared" si="55"/>
        <v>0.12100000000000002</v>
      </c>
      <c r="O837" s="4">
        <f t="shared" si="56"/>
        <v>0.5</v>
      </c>
      <c r="P837" s="64">
        <f t="shared" si="57"/>
        <v>-0.18126666666666666</v>
      </c>
    </row>
    <row r="838" spans="1:16" x14ac:dyDescent="0.2">
      <c r="A838" s="6">
        <f>'Rates Data'!A838</f>
        <v>42900</v>
      </c>
      <c r="B838" s="5">
        <f>'Rates Data'!B838</f>
        <v>-0.373</v>
      </c>
      <c r="C838" s="5">
        <f>'Rates Data'!C838</f>
        <v>-0.33100000000000002</v>
      </c>
      <c r="D838" s="5">
        <f>'Rates Data'!D838</f>
        <v>-0.27100000000000002</v>
      </c>
      <c r="E838" s="5">
        <f>'Rates Data'!E838</f>
        <v>-0.152</v>
      </c>
      <c r="F838" s="5">
        <f>'Rates Data'!F838</f>
        <v>-0.19600000000000001</v>
      </c>
      <c r="G838" s="5">
        <f>'Rates Data'!G838</f>
        <v>-0.104</v>
      </c>
      <c r="H838" s="5">
        <f>'Rates Data'!H838</f>
        <v>0.112</v>
      </c>
      <c r="I838" s="5">
        <f>DAYS360(A838,Summary!$G$10)/Summary!$G$6</f>
        <v>0.86388888888888893</v>
      </c>
      <c r="J838" s="5">
        <f t="shared" si="54"/>
        <v>-0.27100000000000002</v>
      </c>
      <c r="K838" s="5">
        <f t="shared" si="54"/>
        <v>-0.152</v>
      </c>
      <c r="L838" s="4">
        <v>0.5</v>
      </c>
      <c r="M838" s="4">
        <v>1</v>
      </c>
      <c r="N838" s="7">
        <f t="shared" si="55"/>
        <v>0.11900000000000002</v>
      </c>
      <c r="O838" s="4">
        <f t="shared" si="56"/>
        <v>0.5</v>
      </c>
      <c r="P838" s="64">
        <f t="shared" si="57"/>
        <v>-0.18439444444444444</v>
      </c>
    </row>
    <row r="839" spans="1:16" x14ac:dyDescent="0.2">
      <c r="A839" s="6">
        <f>'Rates Data'!A839</f>
        <v>42901</v>
      </c>
      <c r="B839" s="5">
        <f>'Rates Data'!B839</f>
        <v>-0.372</v>
      </c>
      <c r="C839" s="5">
        <f>'Rates Data'!C839</f>
        <v>-0.32900000000000001</v>
      </c>
      <c r="D839" s="5">
        <f>'Rates Data'!D839</f>
        <v>-0.27100000000000002</v>
      </c>
      <c r="E839" s="5">
        <f>'Rates Data'!E839</f>
        <v>-0.152</v>
      </c>
      <c r="F839" s="5">
        <f>'Rates Data'!F839</f>
        <v>-0.1835</v>
      </c>
      <c r="G839" s="5">
        <f>'Rates Data'!G839</f>
        <v>-8.9200000000000002E-2</v>
      </c>
      <c r="H839" s="5">
        <f>'Rates Data'!H839</f>
        <v>0.1477</v>
      </c>
      <c r="I839" s="5">
        <f>DAYS360(A839,Summary!$G$10)/Summary!$G$6</f>
        <v>0.86111111111111116</v>
      </c>
      <c r="J839" s="5">
        <f t="shared" si="54"/>
        <v>-0.27100000000000002</v>
      </c>
      <c r="K839" s="5">
        <f t="shared" si="54"/>
        <v>-0.152</v>
      </c>
      <c r="L839" s="4">
        <v>0.5</v>
      </c>
      <c r="M839" s="4">
        <v>1</v>
      </c>
      <c r="N839" s="7">
        <f t="shared" si="55"/>
        <v>0.11900000000000002</v>
      </c>
      <c r="O839" s="4">
        <f t="shared" si="56"/>
        <v>0.5</v>
      </c>
      <c r="P839" s="64">
        <f t="shared" si="57"/>
        <v>-0.18505555555555553</v>
      </c>
    </row>
    <row r="840" spans="1:16" x14ac:dyDescent="0.2">
      <c r="A840" s="6">
        <f>'Rates Data'!A840</f>
        <v>42902</v>
      </c>
      <c r="B840" s="5">
        <f>'Rates Data'!B840</f>
        <v>-0.373</v>
      </c>
      <c r="C840" s="5">
        <f>'Rates Data'!C840</f>
        <v>-0.32900000000000001</v>
      </c>
      <c r="D840" s="5">
        <f>'Rates Data'!D840</f>
        <v>-0.27100000000000002</v>
      </c>
      <c r="E840" s="5">
        <f>'Rates Data'!E840</f>
        <v>-0.154</v>
      </c>
      <c r="F840" s="5">
        <f>'Rates Data'!F840</f>
        <v>-0.1845</v>
      </c>
      <c r="G840" s="5">
        <f>'Rates Data'!G840</f>
        <v>-9.8699999999999996E-2</v>
      </c>
      <c r="H840" s="5">
        <f>'Rates Data'!H840</f>
        <v>0.13880000000000001</v>
      </c>
      <c r="I840" s="5">
        <f>DAYS360(A840,Summary!$G$10)/Summary!$G$6</f>
        <v>0.85833333333333328</v>
      </c>
      <c r="J840" s="5">
        <f t="shared" si="54"/>
        <v>-0.27100000000000002</v>
      </c>
      <c r="K840" s="5">
        <f t="shared" si="54"/>
        <v>-0.154</v>
      </c>
      <c r="L840" s="4">
        <v>0.5</v>
      </c>
      <c r="M840" s="4">
        <v>1</v>
      </c>
      <c r="N840" s="7">
        <f t="shared" si="55"/>
        <v>0.11700000000000002</v>
      </c>
      <c r="O840" s="4">
        <f t="shared" si="56"/>
        <v>0.5</v>
      </c>
      <c r="P840" s="64">
        <f t="shared" si="57"/>
        <v>-0.18715000000000001</v>
      </c>
    </row>
    <row r="841" spans="1:16" x14ac:dyDescent="0.2">
      <c r="A841" s="6">
        <f>'Rates Data'!A841</f>
        <v>42905</v>
      </c>
      <c r="B841" s="5">
        <f>'Rates Data'!B841</f>
        <v>-0.374</v>
      </c>
      <c r="C841" s="5">
        <f>'Rates Data'!C841</f>
        <v>-0.32900000000000001</v>
      </c>
      <c r="D841" s="5">
        <f>'Rates Data'!D841</f>
        <v>-0.27100000000000002</v>
      </c>
      <c r="E841" s="5">
        <f>'Rates Data'!E841</f>
        <v>-0.156</v>
      </c>
      <c r="F841" s="5">
        <f>'Rates Data'!F841</f>
        <v>-0.1837</v>
      </c>
      <c r="G841" s="5">
        <f>'Rates Data'!G841</f>
        <v>-0.09</v>
      </c>
      <c r="H841" s="5">
        <f>'Rates Data'!H841</f>
        <v>0.14499999999999999</v>
      </c>
      <c r="I841" s="5">
        <f>DAYS360(A841,Summary!$G$10)/Summary!$G$6</f>
        <v>0.85</v>
      </c>
      <c r="J841" s="5">
        <f t="shared" si="54"/>
        <v>-0.27100000000000002</v>
      </c>
      <c r="K841" s="5">
        <f t="shared" si="54"/>
        <v>-0.156</v>
      </c>
      <c r="L841" s="4">
        <v>0.5</v>
      </c>
      <c r="M841" s="4">
        <v>1</v>
      </c>
      <c r="N841" s="7">
        <f t="shared" si="55"/>
        <v>0.11500000000000002</v>
      </c>
      <c r="O841" s="4">
        <f t="shared" si="56"/>
        <v>0.5</v>
      </c>
      <c r="P841" s="64">
        <f t="shared" si="57"/>
        <v>-0.1905</v>
      </c>
    </row>
    <row r="842" spans="1:16" x14ac:dyDescent="0.2">
      <c r="A842" s="6">
        <f>'Rates Data'!A842</f>
        <v>42906</v>
      </c>
      <c r="B842" s="5">
        <f>'Rates Data'!B842</f>
        <v>-0.372</v>
      </c>
      <c r="C842" s="5">
        <f>'Rates Data'!C842</f>
        <v>-0.32900000000000001</v>
      </c>
      <c r="D842" s="5">
        <f>'Rates Data'!D842</f>
        <v>-0.27100000000000002</v>
      </c>
      <c r="E842" s="5">
        <f>'Rates Data'!E842</f>
        <v>-0.159</v>
      </c>
      <c r="F842" s="5">
        <f>'Rates Data'!F842</f>
        <v>-0.193</v>
      </c>
      <c r="G842" s="5">
        <f>'Rates Data'!G842</f>
        <v>-0.1032</v>
      </c>
      <c r="H842" s="5">
        <f>'Rates Data'!H842</f>
        <v>0.1275</v>
      </c>
      <c r="I842" s="5">
        <f>DAYS360(A842,Summary!$G$10)/Summary!$G$6</f>
        <v>0.84722222222222221</v>
      </c>
      <c r="J842" s="5">
        <f t="shared" si="54"/>
        <v>-0.27100000000000002</v>
      </c>
      <c r="K842" s="5">
        <f t="shared" si="54"/>
        <v>-0.159</v>
      </c>
      <c r="L842" s="4">
        <v>0.5</v>
      </c>
      <c r="M842" s="4">
        <v>1</v>
      </c>
      <c r="N842" s="7">
        <f t="shared" si="55"/>
        <v>0.11200000000000002</v>
      </c>
      <c r="O842" s="4">
        <f t="shared" si="56"/>
        <v>0.5</v>
      </c>
      <c r="P842" s="64">
        <f t="shared" si="57"/>
        <v>-0.19322222222222224</v>
      </c>
    </row>
    <row r="843" spans="1:16" x14ac:dyDescent="0.2">
      <c r="A843" s="6">
        <f>'Rates Data'!A843</f>
        <v>42907</v>
      </c>
      <c r="B843" s="5">
        <f>'Rates Data'!B843</f>
        <v>-0.373</v>
      </c>
      <c r="C843" s="5">
        <f>'Rates Data'!C843</f>
        <v>-0.32900000000000001</v>
      </c>
      <c r="D843" s="5">
        <f>'Rates Data'!D843</f>
        <v>-0.27100000000000002</v>
      </c>
      <c r="E843" s="5">
        <f>'Rates Data'!E843</f>
        <v>-0.161</v>
      </c>
      <c r="F843" s="5">
        <f>'Rates Data'!F843</f>
        <v>-0.186</v>
      </c>
      <c r="G843" s="5">
        <f>'Rates Data'!G843</f>
        <v>-9.4E-2</v>
      </c>
      <c r="H843" s="5">
        <f>'Rates Data'!H843</f>
        <v>0.13900000000000001</v>
      </c>
      <c r="I843" s="5">
        <f>DAYS360(A843,Summary!$G$10)/Summary!$G$6</f>
        <v>0.84444444444444444</v>
      </c>
      <c r="J843" s="5">
        <f t="shared" si="54"/>
        <v>-0.27100000000000002</v>
      </c>
      <c r="K843" s="5">
        <f t="shared" si="54"/>
        <v>-0.161</v>
      </c>
      <c r="L843" s="4">
        <v>0.5</v>
      </c>
      <c r="M843" s="4">
        <v>1</v>
      </c>
      <c r="N843" s="7">
        <f t="shared" si="55"/>
        <v>0.11000000000000001</v>
      </c>
      <c r="O843" s="4">
        <f t="shared" si="56"/>
        <v>0.5</v>
      </c>
      <c r="P843" s="64">
        <f t="shared" si="57"/>
        <v>-0.19522222222222224</v>
      </c>
    </row>
    <row r="844" spans="1:16" x14ac:dyDescent="0.2">
      <c r="A844" s="6">
        <f>'Rates Data'!A844</f>
        <v>42908</v>
      </c>
      <c r="B844" s="5">
        <f>'Rates Data'!B844</f>
        <v>-0.372</v>
      </c>
      <c r="C844" s="5">
        <f>'Rates Data'!C844</f>
        <v>-0.33</v>
      </c>
      <c r="D844" s="5">
        <f>'Rates Data'!D844</f>
        <v>-0.27200000000000002</v>
      </c>
      <c r="E844" s="5">
        <f>'Rates Data'!E844</f>
        <v>-0.161</v>
      </c>
      <c r="F844" s="5">
        <f>'Rates Data'!F844</f>
        <v>-0.1875</v>
      </c>
      <c r="G844" s="5">
        <f>'Rates Data'!G844</f>
        <v>-9.7000000000000003E-2</v>
      </c>
      <c r="H844" s="5">
        <f>'Rates Data'!H844</f>
        <v>0.127</v>
      </c>
      <c r="I844" s="5">
        <f>DAYS360(A844,Summary!$G$10)/Summary!$G$6</f>
        <v>0.84166666666666667</v>
      </c>
      <c r="J844" s="5">
        <f t="shared" si="54"/>
        <v>-0.27200000000000002</v>
      </c>
      <c r="K844" s="5">
        <f t="shared" si="54"/>
        <v>-0.161</v>
      </c>
      <c r="L844" s="4">
        <v>0.5</v>
      </c>
      <c r="M844" s="4">
        <v>1</v>
      </c>
      <c r="N844" s="7">
        <f t="shared" si="55"/>
        <v>0.11100000000000002</v>
      </c>
      <c r="O844" s="4">
        <f t="shared" si="56"/>
        <v>0.5</v>
      </c>
      <c r="P844" s="64">
        <f t="shared" si="57"/>
        <v>-0.19614999999999999</v>
      </c>
    </row>
    <row r="845" spans="1:16" x14ac:dyDescent="0.2">
      <c r="A845" s="6">
        <f>'Rates Data'!A845</f>
        <v>42909</v>
      </c>
      <c r="B845" s="5">
        <f>'Rates Data'!B845</f>
        <v>-0.374</v>
      </c>
      <c r="C845" s="5">
        <f>'Rates Data'!C845</f>
        <v>-0.33100000000000002</v>
      </c>
      <c r="D845" s="5">
        <f>'Rates Data'!D845</f>
        <v>-0.27300000000000002</v>
      </c>
      <c r="E845" s="5">
        <f>'Rates Data'!E845</f>
        <v>-0.16300000000000001</v>
      </c>
      <c r="F845" s="5">
        <f>'Rates Data'!F845</f>
        <v>-0.1845</v>
      </c>
      <c r="G845" s="5">
        <f>'Rates Data'!G845</f>
        <v>-8.2400000000000001E-2</v>
      </c>
      <c r="H845" s="5">
        <f>'Rates Data'!H845</f>
        <v>0.1371</v>
      </c>
      <c r="I845" s="5">
        <f>DAYS360(A845,Summary!$G$10)/Summary!$G$6</f>
        <v>0.83888888888888891</v>
      </c>
      <c r="J845" s="5">
        <f t="shared" si="54"/>
        <v>-0.27300000000000002</v>
      </c>
      <c r="K845" s="5">
        <f t="shared" si="54"/>
        <v>-0.16300000000000001</v>
      </c>
      <c r="L845" s="4">
        <v>0.5</v>
      </c>
      <c r="M845" s="4">
        <v>1</v>
      </c>
      <c r="N845" s="7">
        <f t="shared" si="55"/>
        <v>0.11000000000000001</v>
      </c>
      <c r="O845" s="4">
        <f t="shared" si="56"/>
        <v>0.5</v>
      </c>
      <c r="P845" s="64">
        <f t="shared" si="57"/>
        <v>-0.19844444444444445</v>
      </c>
    </row>
    <row r="846" spans="1:16" x14ac:dyDescent="0.2">
      <c r="A846" s="6">
        <f>'Rates Data'!A846</f>
        <v>42912</v>
      </c>
      <c r="B846" s="5">
        <f>'Rates Data'!B846</f>
        <v>-0.374</v>
      </c>
      <c r="C846" s="5">
        <f>'Rates Data'!C846</f>
        <v>-0.33100000000000002</v>
      </c>
      <c r="D846" s="5">
        <f>'Rates Data'!D846</f>
        <v>-0.27300000000000002</v>
      </c>
      <c r="E846" s="5">
        <f>'Rates Data'!E846</f>
        <v>-0.161</v>
      </c>
      <c r="F846" s="5">
        <f>'Rates Data'!F846</f>
        <v>-0.18</v>
      </c>
      <c r="G846" s="5">
        <f>'Rates Data'!G846</f>
        <v>-8.4000000000000005E-2</v>
      </c>
      <c r="H846" s="5">
        <f>'Rates Data'!H846</f>
        <v>0.1401</v>
      </c>
      <c r="I846" s="5">
        <f>DAYS360(A846,Summary!$G$10)/Summary!$G$6</f>
        <v>0.8305555555555556</v>
      </c>
      <c r="J846" s="5">
        <f t="shared" si="54"/>
        <v>-0.27300000000000002</v>
      </c>
      <c r="K846" s="5">
        <f t="shared" si="54"/>
        <v>-0.161</v>
      </c>
      <c r="L846" s="4">
        <v>0.5</v>
      </c>
      <c r="M846" s="4">
        <v>1</v>
      </c>
      <c r="N846" s="7">
        <f t="shared" si="55"/>
        <v>0.11200000000000002</v>
      </c>
      <c r="O846" s="4">
        <f t="shared" si="56"/>
        <v>0.5</v>
      </c>
      <c r="P846" s="64">
        <f t="shared" si="57"/>
        <v>-0.19895555555555555</v>
      </c>
    </row>
    <row r="847" spans="1:16" x14ac:dyDescent="0.2">
      <c r="A847" s="6">
        <f>'Rates Data'!A847</f>
        <v>42913</v>
      </c>
      <c r="B847" s="5">
        <f>'Rates Data'!B847</f>
        <v>-0.373</v>
      </c>
      <c r="C847" s="5">
        <f>'Rates Data'!C847</f>
        <v>-0.33100000000000002</v>
      </c>
      <c r="D847" s="5">
        <f>'Rates Data'!D847</f>
        <v>-0.27300000000000002</v>
      </c>
      <c r="E847" s="5">
        <f>'Rates Data'!E847</f>
        <v>-0.161</v>
      </c>
      <c r="F847" s="5">
        <f>'Rates Data'!F847</f>
        <v>-0.14599999999999999</v>
      </c>
      <c r="G847" s="5">
        <f>'Rates Data'!G847</f>
        <v>-3.8800000000000001E-2</v>
      </c>
      <c r="H847" s="5">
        <f>'Rates Data'!H847</f>
        <v>0.224</v>
      </c>
      <c r="I847" s="5">
        <f>DAYS360(A847,Summary!$G$10)/Summary!$G$6</f>
        <v>0.82777777777777772</v>
      </c>
      <c r="J847" s="5">
        <f t="shared" si="54"/>
        <v>-0.27300000000000002</v>
      </c>
      <c r="K847" s="5">
        <f t="shared" si="54"/>
        <v>-0.161</v>
      </c>
      <c r="L847" s="4">
        <v>0.5</v>
      </c>
      <c r="M847" s="4">
        <v>1</v>
      </c>
      <c r="N847" s="7">
        <f t="shared" si="55"/>
        <v>0.11200000000000002</v>
      </c>
      <c r="O847" s="4">
        <f t="shared" si="56"/>
        <v>0.5</v>
      </c>
      <c r="P847" s="64">
        <f t="shared" si="57"/>
        <v>-0.1995777777777778</v>
      </c>
    </row>
    <row r="848" spans="1:16" x14ac:dyDescent="0.2">
      <c r="A848" s="6">
        <f>'Rates Data'!A848</f>
        <v>42914</v>
      </c>
      <c r="B848" s="5">
        <f>'Rates Data'!B848</f>
        <v>-0.372</v>
      </c>
      <c r="C848" s="5">
        <f>'Rates Data'!C848</f>
        <v>-0.33100000000000002</v>
      </c>
      <c r="D848" s="5">
        <f>'Rates Data'!D848</f>
        <v>-0.27100000000000002</v>
      </c>
      <c r="E848" s="5">
        <f>'Rates Data'!E848</f>
        <v>-0.158</v>
      </c>
      <c r="F848" s="5">
        <f>'Rates Data'!F848</f>
        <v>-0.1565</v>
      </c>
      <c r="G848" s="5">
        <f>'Rates Data'!G848</f>
        <v>-3.4700000000000002E-2</v>
      </c>
      <c r="H848" s="5">
        <f>'Rates Data'!H848</f>
        <v>0.21229999999999999</v>
      </c>
      <c r="I848" s="5">
        <f>DAYS360(A848,Summary!$G$10)/Summary!$G$6</f>
        <v>0.82499999999999996</v>
      </c>
      <c r="J848" s="5">
        <f t="shared" si="54"/>
        <v>-0.27100000000000002</v>
      </c>
      <c r="K848" s="5">
        <f t="shared" si="54"/>
        <v>-0.158</v>
      </c>
      <c r="L848" s="4">
        <v>0.5</v>
      </c>
      <c r="M848" s="4">
        <v>1</v>
      </c>
      <c r="N848" s="7">
        <f t="shared" si="55"/>
        <v>0.11300000000000002</v>
      </c>
      <c r="O848" s="4">
        <f t="shared" si="56"/>
        <v>0.5</v>
      </c>
      <c r="P848" s="64">
        <f t="shared" si="57"/>
        <v>-0.19755</v>
      </c>
    </row>
    <row r="849" spans="1:16" x14ac:dyDescent="0.2">
      <c r="A849" s="6">
        <f>'Rates Data'!A849</f>
        <v>42915</v>
      </c>
      <c r="B849" s="5">
        <f>'Rates Data'!B849</f>
        <v>-0.373</v>
      </c>
      <c r="C849" s="5">
        <f>'Rates Data'!C849</f>
        <v>-0.33100000000000002</v>
      </c>
      <c r="D849" s="5">
        <f>'Rates Data'!D849</f>
        <v>-0.27</v>
      </c>
      <c r="E849" s="5">
        <f>'Rates Data'!E849</f>
        <v>-0.156</v>
      </c>
      <c r="F849" s="5">
        <f>'Rates Data'!F849</f>
        <v>-0.13900000000000001</v>
      </c>
      <c r="G849" s="5">
        <f>'Rates Data'!G849</f>
        <v>-1.41E-2</v>
      </c>
      <c r="H849" s="5">
        <f>'Rates Data'!H849</f>
        <v>0.25850000000000001</v>
      </c>
      <c r="I849" s="5">
        <f>DAYS360(A849,Summary!$G$10)/Summary!$G$6</f>
        <v>0.82222222222222219</v>
      </c>
      <c r="J849" s="5">
        <f t="shared" si="54"/>
        <v>-0.27</v>
      </c>
      <c r="K849" s="5">
        <f t="shared" si="54"/>
        <v>-0.156</v>
      </c>
      <c r="L849" s="4">
        <v>0.5</v>
      </c>
      <c r="M849" s="4">
        <v>1</v>
      </c>
      <c r="N849" s="7">
        <f t="shared" si="55"/>
        <v>0.11400000000000002</v>
      </c>
      <c r="O849" s="4">
        <f t="shared" si="56"/>
        <v>0.5</v>
      </c>
      <c r="P849" s="64">
        <f t="shared" si="57"/>
        <v>-0.19653333333333334</v>
      </c>
    </row>
    <row r="850" spans="1:16" x14ac:dyDescent="0.2">
      <c r="A850" s="6">
        <f>'Rates Data'!A850</f>
        <v>42916</v>
      </c>
      <c r="B850" s="5">
        <f>'Rates Data'!B850</f>
        <v>-0.373</v>
      </c>
      <c r="C850" s="5">
        <f>'Rates Data'!C850</f>
        <v>-0.33100000000000002</v>
      </c>
      <c r="D850" s="5">
        <f>'Rates Data'!D850</f>
        <v>-0.27100000000000002</v>
      </c>
      <c r="E850" s="5">
        <f>'Rates Data'!E850</f>
        <v>-0.156</v>
      </c>
      <c r="F850" s="5">
        <f>'Rates Data'!F850</f>
        <v>-0.1255</v>
      </c>
      <c r="G850" s="5">
        <f>'Rates Data'!G850</f>
        <v>1.8E-3</v>
      </c>
      <c r="H850" s="5">
        <f>'Rates Data'!H850</f>
        <v>0.27550000000000002</v>
      </c>
      <c r="I850" s="5">
        <f>DAYS360(A850,Summary!$G$10)/Summary!$G$6</f>
        <v>0.81944444444444442</v>
      </c>
      <c r="J850" s="5">
        <f t="shared" si="54"/>
        <v>-0.27100000000000002</v>
      </c>
      <c r="K850" s="5">
        <f t="shared" si="54"/>
        <v>-0.156</v>
      </c>
      <c r="L850" s="4">
        <v>0.5</v>
      </c>
      <c r="M850" s="4">
        <v>1</v>
      </c>
      <c r="N850" s="7">
        <f t="shared" si="55"/>
        <v>0.11500000000000002</v>
      </c>
      <c r="O850" s="4">
        <f t="shared" si="56"/>
        <v>0.5</v>
      </c>
      <c r="P850" s="64">
        <f t="shared" si="57"/>
        <v>-0.1975277777777778</v>
      </c>
    </row>
    <row r="851" spans="1:16" x14ac:dyDescent="0.2">
      <c r="A851" s="6">
        <f>'Rates Data'!A851</f>
        <v>42919</v>
      </c>
      <c r="B851" s="5">
        <f>'Rates Data'!B851</f>
        <v>-0.373</v>
      </c>
      <c r="C851" s="5">
        <f>'Rates Data'!C851</f>
        <v>-0.33100000000000002</v>
      </c>
      <c r="D851" s="5">
        <f>'Rates Data'!D851</f>
        <v>-0.27100000000000002</v>
      </c>
      <c r="E851" s="5">
        <f>'Rates Data'!E851</f>
        <v>-0.157</v>
      </c>
      <c r="F851" s="5">
        <f>'Rates Data'!F851</f>
        <v>-0.127</v>
      </c>
      <c r="G851" s="5">
        <f>'Rates Data'!G851</f>
        <v>1.9E-3</v>
      </c>
      <c r="H851" s="5">
        <f>'Rates Data'!H851</f>
        <v>0.27200000000000002</v>
      </c>
      <c r="I851" s="5">
        <f>DAYS360(A851,Summary!$G$10)/Summary!$G$6</f>
        <v>0.81111111111111112</v>
      </c>
      <c r="J851" s="5">
        <f t="shared" si="54"/>
        <v>-0.27100000000000002</v>
      </c>
      <c r="K851" s="5">
        <f t="shared" si="54"/>
        <v>-0.157</v>
      </c>
      <c r="L851" s="4">
        <v>0.5</v>
      </c>
      <c r="M851" s="4">
        <v>1</v>
      </c>
      <c r="N851" s="7">
        <f t="shared" si="55"/>
        <v>0.11400000000000002</v>
      </c>
      <c r="O851" s="4">
        <f t="shared" si="56"/>
        <v>0.5</v>
      </c>
      <c r="P851" s="64">
        <f t="shared" si="57"/>
        <v>-0.20006666666666667</v>
      </c>
    </row>
    <row r="852" spans="1:16" x14ac:dyDescent="0.2">
      <c r="A852" s="6">
        <f>'Rates Data'!A852</f>
        <v>42920</v>
      </c>
      <c r="B852" s="5">
        <f>'Rates Data'!B852</f>
        <v>-0.373</v>
      </c>
      <c r="C852" s="5">
        <f>'Rates Data'!C852</f>
        <v>-0.32900000000000001</v>
      </c>
      <c r="D852" s="5">
        <f>'Rates Data'!D852</f>
        <v>-0.27200000000000002</v>
      </c>
      <c r="E852" s="5">
        <f>'Rates Data'!E852</f>
        <v>-0.159</v>
      </c>
      <c r="F852" s="5">
        <f>'Rates Data'!F852</f>
        <v>-0.13550000000000001</v>
      </c>
      <c r="G852" s="5">
        <f>'Rates Data'!G852</f>
        <v>-8.0000000000000002E-3</v>
      </c>
      <c r="H852" s="5">
        <f>'Rates Data'!H852</f>
        <v>0.27400000000000002</v>
      </c>
      <c r="I852" s="5">
        <f>DAYS360(A852,Summary!$G$10)/Summary!$G$6</f>
        <v>0.80833333333333335</v>
      </c>
      <c r="J852" s="5">
        <f t="shared" si="54"/>
        <v>-0.27200000000000002</v>
      </c>
      <c r="K852" s="5">
        <f t="shared" si="54"/>
        <v>-0.159</v>
      </c>
      <c r="L852" s="4">
        <v>0.5</v>
      </c>
      <c r="M852" s="4">
        <v>1</v>
      </c>
      <c r="N852" s="7">
        <f t="shared" si="55"/>
        <v>0.11300000000000002</v>
      </c>
      <c r="O852" s="4">
        <f t="shared" si="56"/>
        <v>0.5</v>
      </c>
      <c r="P852" s="64">
        <f t="shared" si="57"/>
        <v>-0.20231666666666667</v>
      </c>
    </row>
    <row r="853" spans="1:16" x14ac:dyDescent="0.2">
      <c r="A853" s="6">
        <f>'Rates Data'!A853</f>
        <v>42921</v>
      </c>
      <c r="B853" s="5">
        <f>'Rates Data'!B853</f>
        <v>-0.373</v>
      </c>
      <c r="C853" s="5">
        <f>'Rates Data'!C853</f>
        <v>-0.33100000000000002</v>
      </c>
      <c r="D853" s="5">
        <f>'Rates Data'!D853</f>
        <v>-0.27400000000000002</v>
      </c>
      <c r="E853" s="5">
        <f>'Rates Data'!E853</f>
        <v>-0.16</v>
      </c>
      <c r="F853" s="5">
        <f>'Rates Data'!F853</f>
        <v>-0.13500000000000001</v>
      </c>
      <c r="G853" s="5">
        <f>'Rates Data'!G853</f>
        <v>-8.2000000000000007E-3</v>
      </c>
      <c r="H853" s="5">
        <f>'Rates Data'!H853</f>
        <v>0.27350000000000002</v>
      </c>
      <c r="I853" s="5">
        <f>DAYS360(A853,Summary!$G$10)/Summary!$G$6</f>
        <v>0.80555555555555558</v>
      </c>
      <c r="J853" s="5">
        <f t="shared" si="54"/>
        <v>-0.27400000000000002</v>
      </c>
      <c r="K853" s="5">
        <f t="shared" si="54"/>
        <v>-0.16</v>
      </c>
      <c r="L853" s="4">
        <v>0.5</v>
      </c>
      <c r="M853" s="4">
        <v>1</v>
      </c>
      <c r="N853" s="7">
        <f t="shared" si="55"/>
        <v>0.11400000000000002</v>
      </c>
      <c r="O853" s="4">
        <f t="shared" si="56"/>
        <v>0.5</v>
      </c>
      <c r="P853" s="64">
        <f t="shared" si="57"/>
        <v>-0.20433333333333334</v>
      </c>
    </row>
    <row r="854" spans="1:16" x14ac:dyDescent="0.2">
      <c r="A854" s="6">
        <f>'Rates Data'!A854</f>
        <v>42922</v>
      </c>
      <c r="B854" s="5">
        <f>'Rates Data'!B854</f>
        <v>-0.373</v>
      </c>
      <c r="C854" s="5">
        <f>'Rates Data'!C854</f>
        <v>-0.33</v>
      </c>
      <c r="D854" s="5">
        <f>'Rates Data'!D854</f>
        <v>-0.27300000000000002</v>
      </c>
      <c r="E854" s="5">
        <f>'Rates Data'!E854</f>
        <v>-0.161</v>
      </c>
      <c r="F854" s="5">
        <f>'Rates Data'!F854</f>
        <v>-0.11899999999999999</v>
      </c>
      <c r="G854" s="5">
        <f>'Rates Data'!G854</f>
        <v>2.35E-2</v>
      </c>
      <c r="H854" s="5">
        <f>'Rates Data'!H854</f>
        <v>0.32900000000000001</v>
      </c>
      <c r="I854" s="5">
        <f>DAYS360(A854,Summary!$G$10)/Summary!$G$6</f>
        <v>0.80277777777777781</v>
      </c>
      <c r="J854" s="5">
        <f t="shared" si="54"/>
        <v>-0.27300000000000002</v>
      </c>
      <c r="K854" s="5">
        <f t="shared" si="54"/>
        <v>-0.161</v>
      </c>
      <c r="L854" s="4">
        <v>0.5</v>
      </c>
      <c r="M854" s="4">
        <v>1</v>
      </c>
      <c r="N854" s="7">
        <f t="shared" si="55"/>
        <v>0.11200000000000002</v>
      </c>
      <c r="O854" s="4">
        <f t="shared" si="56"/>
        <v>0.5</v>
      </c>
      <c r="P854" s="64">
        <f t="shared" si="57"/>
        <v>-0.20517777777777779</v>
      </c>
    </row>
    <row r="855" spans="1:16" x14ac:dyDescent="0.2">
      <c r="A855" s="6">
        <f>'Rates Data'!A855</f>
        <v>42923</v>
      </c>
      <c r="B855" s="5">
        <f>'Rates Data'!B855</f>
        <v>-0.372</v>
      </c>
      <c r="C855" s="5">
        <f>'Rates Data'!C855</f>
        <v>-0.33100000000000002</v>
      </c>
      <c r="D855" s="5">
        <f>'Rates Data'!D855</f>
        <v>-0.27200000000000002</v>
      </c>
      <c r="E855" s="5">
        <f>'Rates Data'!E855</f>
        <v>-0.161</v>
      </c>
      <c r="F855" s="5">
        <f>'Rates Data'!F855</f>
        <v>-0.1195</v>
      </c>
      <c r="G855" s="5">
        <f>'Rates Data'!G855</f>
        <v>2.2800000000000001E-2</v>
      </c>
      <c r="H855" s="5">
        <f>'Rates Data'!H855</f>
        <v>0.32950000000000002</v>
      </c>
      <c r="I855" s="5">
        <f>DAYS360(A855,Summary!$G$10)/Summary!$G$6</f>
        <v>0.8</v>
      </c>
      <c r="J855" s="5">
        <f t="shared" si="54"/>
        <v>-0.27200000000000002</v>
      </c>
      <c r="K855" s="5">
        <f t="shared" si="54"/>
        <v>-0.161</v>
      </c>
      <c r="L855" s="4">
        <v>0.5</v>
      </c>
      <c r="M855" s="4">
        <v>1</v>
      </c>
      <c r="N855" s="7">
        <f t="shared" si="55"/>
        <v>0.11100000000000002</v>
      </c>
      <c r="O855" s="4">
        <f t="shared" si="56"/>
        <v>0.5</v>
      </c>
      <c r="P855" s="64">
        <f t="shared" si="57"/>
        <v>-0.2054</v>
      </c>
    </row>
    <row r="856" spans="1:16" x14ac:dyDescent="0.2">
      <c r="A856" s="6">
        <f>'Rates Data'!A856</f>
        <v>42926</v>
      </c>
      <c r="B856" s="5">
        <f>'Rates Data'!B856</f>
        <v>-0.374</v>
      </c>
      <c r="C856" s="5">
        <f>'Rates Data'!C856</f>
        <v>-0.33100000000000002</v>
      </c>
      <c r="D856" s="5">
        <f>'Rates Data'!D856</f>
        <v>-0.27300000000000002</v>
      </c>
      <c r="E856" s="5">
        <f>'Rates Data'!E856</f>
        <v>-0.156</v>
      </c>
      <c r="F856" s="5">
        <f>'Rates Data'!F856</f>
        <v>-0.1215</v>
      </c>
      <c r="G856" s="5">
        <f>'Rates Data'!G856</f>
        <v>1.34E-2</v>
      </c>
      <c r="H856" s="5">
        <f>'Rates Data'!H856</f>
        <v>0.3165</v>
      </c>
      <c r="I856" s="5">
        <f>DAYS360(A856,Summary!$G$10)/Summary!$G$6</f>
        <v>0.79166666666666663</v>
      </c>
      <c r="J856" s="5">
        <f t="shared" si="54"/>
        <v>-0.27300000000000002</v>
      </c>
      <c r="K856" s="5">
        <f t="shared" si="54"/>
        <v>-0.156</v>
      </c>
      <c r="L856" s="4">
        <v>0.5</v>
      </c>
      <c r="M856" s="4">
        <v>1</v>
      </c>
      <c r="N856" s="7">
        <f t="shared" si="55"/>
        <v>0.11700000000000002</v>
      </c>
      <c r="O856" s="4">
        <f t="shared" si="56"/>
        <v>0.5</v>
      </c>
      <c r="P856" s="64">
        <f t="shared" si="57"/>
        <v>-0.20475000000000002</v>
      </c>
    </row>
    <row r="857" spans="1:16" x14ac:dyDescent="0.2">
      <c r="A857" s="6">
        <f>'Rates Data'!A857</f>
        <v>42927</v>
      </c>
      <c r="B857" s="5">
        <f>'Rates Data'!B857</f>
        <v>-0.374</v>
      </c>
      <c r="C857" s="5">
        <f>'Rates Data'!C857</f>
        <v>-0.33100000000000002</v>
      </c>
      <c r="D857" s="5">
        <f>'Rates Data'!D857</f>
        <v>-0.27300000000000002</v>
      </c>
      <c r="E857" s="5">
        <f>'Rates Data'!E857</f>
        <v>-0.155</v>
      </c>
      <c r="F857" s="5">
        <f>'Rates Data'!F857</f>
        <v>-0.11849999999999999</v>
      </c>
      <c r="G857" s="5">
        <f>'Rates Data'!G857</f>
        <v>1.5900000000000001E-2</v>
      </c>
      <c r="H857" s="5">
        <f>'Rates Data'!H857</f>
        <v>0.315</v>
      </c>
      <c r="I857" s="5">
        <f>DAYS360(A857,Summary!$G$10)/Summary!$G$6</f>
        <v>0.78888888888888886</v>
      </c>
      <c r="J857" s="5">
        <f t="shared" si="54"/>
        <v>-0.27300000000000002</v>
      </c>
      <c r="K857" s="5">
        <f t="shared" si="54"/>
        <v>-0.155</v>
      </c>
      <c r="L857" s="4">
        <v>0.5</v>
      </c>
      <c r="M857" s="4">
        <v>1</v>
      </c>
      <c r="N857" s="7">
        <f t="shared" si="55"/>
        <v>0.11800000000000002</v>
      </c>
      <c r="O857" s="4">
        <f t="shared" si="56"/>
        <v>0.5</v>
      </c>
      <c r="P857" s="64">
        <f t="shared" si="57"/>
        <v>-0.20482222222222224</v>
      </c>
    </row>
    <row r="858" spans="1:16" x14ac:dyDescent="0.2">
      <c r="A858" s="6">
        <f>'Rates Data'!A858</f>
        <v>42928</v>
      </c>
      <c r="B858" s="5">
        <f>'Rates Data'!B858</f>
        <v>-0.374</v>
      </c>
      <c r="C858" s="5">
        <f>'Rates Data'!C858</f>
        <v>-0.33100000000000002</v>
      </c>
      <c r="D858" s="5">
        <f>'Rates Data'!D858</f>
        <v>-0.27300000000000002</v>
      </c>
      <c r="E858" s="5">
        <f>'Rates Data'!E858</f>
        <v>-0.154</v>
      </c>
      <c r="F858" s="5">
        <f>'Rates Data'!F858</f>
        <v>-0.12590000000000001</v>
      </c>
      <c r="G858" s="5">
        <f>'Rates Data'!G858</f>
        <v>9.4000000000000004E-3</v>
      </c>
      <c r="H858" s="5">
        <f>'Rates Data'!H858</f>
        <v>0.30430000000000001</v>
      </c>
      <c r="I858" s="5">
        <f>DAYS360(A858,Summary!$G$10)/Summary!$G$6</f>
        <v>0.78611111111111109</v>
      </c>
      <c r="J858" s="5">
        <f t="shared" si="54"/>
        <v>-0.27300000000000002</v>
      </c>
      <c r="K858" s="5">
        <f t="shared" si="54"/>
        <v>-0.154</v>
      </c>
      <c r="L858" s="4">
        <v>0.5</v>
      </c>
      <c r="M858" s="4">
        <v>1</v>
      </c>
      <c r="N858" s="7">
        <f t="shared" si="55"/>
        <v>0.11900000000000002</v>
      </c>
      <c r="O858" s="4">
        <f t="shared" si="56"/>
        <v>0.5</v>
      </c>
      <c r="P858" s="64">
        <f t="shared" si="57"/>
        <v>-0.20490555555555556</v>
      </c>
    </row>
    <row r="859" spans="1:16" x14ac:dyDescent="0.2">
      <c r="A859" s="6">
        <f>'Rates Data'!A859</f>
        <v>42929</v>
      </c>
      <c r="B859" s="5">
        <f>'Rates Data'!B859</f>
        <v>-0.373</v>
      </c>
      <c r="C859" s="5">
        <f>'Rates Data'!C859</f>
        <v>-0.33100000000000002</v>
      </c>
      <c r="D859" s="5">
        <f>'Rates Data'!D859</f>
        <v>-0.27300000000000002</v>
      </c>
      <c r="E859" s="5">
        <f>'Rates Data'!E859</f>
        <v>-0.151</v>
      </c>
      <c r="F859" s="5">
        <f>'Rates Data'!F859</f>
        <v>-0.125</v>
      </c>
      <c r="G859" s="5">
        <f>'Rates Data'!G859</f>
        <v>6.9999999999999999E-4</v>
      </c>
      <c r="H859" s="5">
        <f>'Rates Data'!H859</f>
        <v>0.309</v>
      </c>
      <c r="I859" s="5">
        <f>DAYS360(A859,Summary!$G$10)/Summary!$G$6</f>
        <v>0.78333333333333333</v>
      </c>
      <c r="J859" s="5">
        <f t="shared" si="54"/>
        <v>-0.27300000000000002</v>
      </c>
      <c r="K859" s="5">
        <f t="shared" si="54"/>
        <v>-0.151</v>
      </c>
      <c r="L859" s="4">
        <v>0.5</v>
      </c>
      <c r="M859" s="4">
        <v>1</v>
      </c>
      <c r="N859" s="7">
        <f t="shared" si="55"/>
        <v>0.12200000000000003</v>
      </c>
      <c r="O859" s="4">
        <f t="shared" si="56"/>
        <v>0.5</v>
      </c>
      <c r="P859" s="64">
        <f t="shared" si="57"/>
        <v>-0.20386666666666667</v>
      </c>
    </row>
    <row r="860" spans="1:16" x14ac:dyDescent="0.2">
      <c r="A860" s="6">
        <f>'Rates Data'!A860</f>
        <v>42930</v>
      </c>
      <c r="B860" s="5">
        <f>'Rates Data'!B860</f>
        <v>-0.373</v>
      </c>
      <c r="C860" s="5">
        <f>'Rates Data'!C860</f>
        <v>-0.33100000000000002</v>
      </c>
      <c r="D860" s="5">
        <f>'Rates Data'!D860</f>
        <v>-0.27300000000000002</v>
      </c>
      <c r="E860" s="5">
        <f>'Rates Data'!E860</f>
        <v>-0.151</v>
      </c>
      <c r="F860" s="5">
        <f>'Rates Data'!F860</f>
        <v>-0.1234</v>
      </c>
      <c r="G860" s="5">
        <f>'Rates Data'!G860</f>
        <v>1.7999999999999999E-2</v>
      </c>
      <c r="H860" s="5">
        <f>'Rates Data'!H860</f>
        <v>0.31950000000000001</v>
      </c>
      <c r="I860" s="5">
        <f>DAYS360(A860,Summary!$G$10)/Summary!$G$6</f>
        <v>0.78055555555555556</v>
      </c>
      <c r="J860" s="5">
        <f t="shared" si="54"/>
        <v>-0.27300000000000002</v>
      </c>
      <c r="K860" s="5">
        <f t="shared" si="54"/>
        <v>-0.151</v>
      </c>
      <c r="L860" s="4">
        <v>0.5</v>
      </c>
      <c r="M860" s="4">
        <v>1</v>
      </c>
      <c r="N860" s="7">
        <f t="shared" si="55"/>
        <v>0.12200000000000003</v>
      </c>
      <c r="O860" s="4">
        <f t="shared" si="56"/>
        <v>0.5</v>
      </c>
      <c r="P860" s="64">
        <f t="shared" si="57"/>
        <v>-0.20454444444444445</v>
      </c>
    </row>
    <row r="861" spans="1:16" x14ac:dyDescent="0.2">
      <c r="A861" s="6">
        <f>'Rates Data'!A861</f>
        <v>42933</v>
      </c>
      <c r="B861" s="5">
        <f>'Rates Data'!B861</f>
        <v>-0.373</v>
      </c>
      <c r="C861" s="5">
        <f>'Rates Data'!C861</f>
        <v>-0.33</v>
      </c>
      <c r="D861" s="5">
        <f>'Rates Data'!D861</f>
        <v>-0.27400000000000002</v>
      </c>
      <c r="E861" s="5">
        <f>'Rates Data'!E861</f>
        <v>-0.151</v>
      </c>
      <c r="F861" s="5">
        <f>'Rates Data'!F861</f>
        <v>-0.13</v>
      </c>
      <c r="G861" s="5">
        <f>'Rates Data'!G861</f>
        <v>2.0999999999999999E-3</v>
      </c>
      <c r="H861" s="5">
        <f>'Rates Data'!H861</f>
        <v>0.3095</v>
      </c>
      <c r="I861" s="5">
        <f>DAYS360(A861,Summary!$G$10)/Summary!$G$6</f>
        <v>0.77222222222222225</v>
      </c>
      <c r="J861" s="5">
        <f t="shared" si="54"/>
        <v>-0.27400000000000002</v>
      </c>
      <c r="K861" s="5">
        <f t="shared" si="54"/>
        <v>-0.151</v>
      </c>
      <c r="L861" s="4">
        <v>0.5</v>
      </c>
      <c r="M861" s="4">
        <v>1</v>
      </c>
      <c r="N861" s="7">
        <f t="shared" si="55"/>
        <v>0.12300000000000003</v>
      </c>
      <c r="O861" s="4">
        <f t="shared" si="56"/>
        <v>0.5</v>
      </c>
      <c r="P861" s="64">
        <f t="shared" si="57"/>
        <v>-0.20703333333333335</v>
      </c>
    </row>
    <row r="862" spans="1:16" x14ac:dyDescent="0.2">
      <c r="A862" s="6">
        <f>'Rates Data'!A862</f>
        <v>42934</v>
      </c>
      <c r="B862" s="5">
        <f>'Rates Data'!B862</f>
        <v>-0.374</v>
      </c>
      <c r="C862" s="5">
        <f>'Rates Data'!C862</f>
        <v>-0.33100000000000002</v>
      </c>
      <c r="D862" s="5">
        <f>'Rates Data'!D862</f>
        <v>-0.27400000000000002</v>
      </c>
      <c r="E862" s="5">
        <f>'Rates Data'!E862</f>
        <v>-0.151</v>
      </c>
      <c r="F862" s="5">
        <f>'Rates Data'!F862</f>
        <v>-0.13650000000000001</v>
      </c>
      <c r="G862" s="5">
        <f>'Rates Data'!G862</f>
        <v>-5.4000000000000003E-3</v>
      </c>
      <c r="H862" s="5">
        <f>'Rates Data'!H862</f>
        <v>0.29770000000000002</v>
      </c>
      <c r="I862" s="5">
        <f>DAYS360(A862,Summary!$G$10)/Summary!$G$6</f>
        <v>0.76944444444444449</v>
      </c>
      <c r="J862" s="5">
        <f t="shared" si="54"/>
        <v>-0.27400000000000002</v>
      </c>
      <c r="K862" s="5">
        <f t="shared" si="54"/>
        <v>-0.151</v>
      </c>
      <c r="L862" s="4">
        <v>0.5</v>
      </c>
      <c r="M862" s="4">
        <v>1</v>
      </c>
      <c r="N862" s="7">
        <f t="shared" si="55"/>
        <v>0.12300000000000003</v>
      </c>
      <c r="O862" s="4">
        <f t="shared" si="56"/>
        <v>0.5</v>
      </c>
      <c r="P862" s="64">
        <f t="shared" si="57"/>
        <v>-0.20771666666666666</v>
      </c>
    </row>
    <row r="863" spans="1:16" x14ac:dyDescent="0.2">
      <c r="A863" s="6">
        <f>'Rates Data'!A863</f>
        <v>42935</v>
      </c>
      <c r="B863" s="5">
        <f>'Rates Data'!B863</f>
        <v>-0.373</v>
      </c>
      <c r="C863" s="5">
        <f>'Rates Data'!C863</f>
        <v>-0.33200000000000002</v>
      </c>
      <c r="D863" s="5">
        <f>'Rates Data'!D863</f>
        <v>-0.27400000000000002</v>
      </c>
      <c r="E863" s="5">
        <f>'Rates Data'!E863</f>
        <v>-0.151</v>
      </c>
      <c r="F863" s="5">
        <f>'Rates Data'!F863</f>
        <v>-0.14599999999999999</v>
      </c>
      <c r="G863" s="5">
        <f>'Rates Data'!G863</f>
        <v>-1.38E-2</v>
      </c>
      <c r="H863" s="5">
        <f>'Rates Data'!H863</f>
        <v>0.27839999999999998</v>
      </c>
      <c r="I863" s="5">
        <f>DAYS360(A863,Summary!$G$10)/Summary!$G$6</f>
        <v>0.76666666666666672</v>
      </c>
      <c r="J863" s="5">
        <f t="shared" si="54"/>
        <v>-0.27400000000000002</v>
      </c>
      <c r="K863" s="5">
        <f t="shared" si="54"/>
        <v>-0.151</v>
      </c>
      <c r="L863" s="4">
        <v>0.5</v>
      </c>
      <c r="M863" s="4">
        <v>1</v>
      </c>
      <c r="N863" s="7">
        <f t="shared" si="55"/>
        <v>0.12300000000000003</v>
      </c>
      <c r="O863" s="4">
        <f t="shared" si="56"/>
        <v>0.5</v>
      </c>
      <c r="P863" s="64">
        <f t="shared" si="57"/>
        <v>-0.20839999999999997</v>
      </c>
    </row>
    <row r="864" spans="1:16" x14ac:dyDescent="0.2">
      <c r="A864" s="6">
        <f>'Rates Data'!A864</f>
        <v>42936</v>
      </c>
      <c r="B864" s="5">
        <f>'Rates Data'!B864</f>
        <v>-0.374</v>
      </c>
      <c r="C864" s="5">
        <f>'Rates Data'!C864</f>
        <v>-0.33200000000000002</v>
      </c>
      <c r="D864" s="5">
        <f>'Rates Data'!D864</f>
        <v>-0.27400000000000002</v>
      </c>
      <c r="E864" s="5">
        <f>'Rates Data'!E864</f>
        <v>-0.151</v>
      </c>
      <c r="F864" s="5">
        <f>'Rates Data'!F864</f>
        <v>-0.15049999999999999</v>
      </c>
      <c r="G864" s="5">
        <f>'Rates Data'!G864</f>
        <v>-1.6E-2</v>
      </c>
      <c r="H864" s="5">
        <f>'Rates Data'!H864</f>
        <v>0.27510000000000001</v>
      </c>
      <c r="I864" s="5">
        <f>DAYS360(A864,Summary!$G$10)/Summary!$G$6</f>
        <v>0.76388888888888884</v>
      </c>
      <c r="J864" s="5">
        <f t="shared" si="54"/>
        <v>-0.27400000000000002</v>
      </c>
      <c r="K864" s="5">
        <f t="shared" si="54"/>
        <v>-0.151</v>
      </c>
      <c r="L864" s="4">
        <v>0.5</v>
      </c>
      <c r="M864" s="4">
        <v>1</v>
      </c>
      <c r="N864" s="7">
        <f t="shared" si="55"/>
        <v>0.12300000000000003</v>
      </c>
      <c r="O864" s="4">
        <f t="shared" si="56"/>
        <v>0.5</v>
      </c>
      <c r="P864" s="64">
        <f t="shared" si="57"/>
        <v>-0.20908333333333334</v>
      </c>
    </row>
    <row r="865" spans="1:16" x14ac:dyDescent="0.2">
      <c r="A865" s="6">
        <f>'Rates Data'!A865</f>
        <v>42937</v>
      </c>
      <c r="B865" s="5">
        <f>'Rates Data'!B865</f>
        <v>-0.374</v>
      </c>
      <c r="C865" s="5">
        <f>'Rates Data'!C865</f>
        <v>-0.33100000000000002</v>
      </c>
      <c r="D865" s="5">
        <f>'Rates Data'!D865</f>
        <v>-0.27200000000000002</v>
      </c>
      <c r="E865" s="5">
        <f>'Rates Data'!E865</f>
        <v>-0.152</v>
      </c>
      <c r="F865" s="5">
        <f>'Rates Data'!F865</f>
        <v>-0.1585</v>
      </c>
      <c r="G865" s="5">
        <f>'Rates Data'!G865</f>
        <v>-3.4000000000000002E-2</v>
      </c>
      <c r="H865" s="5">
        <f>'Rates Data'!H865</f>
        <v>0.25009999999999999</v>
      </c>
      <c r="I865" s="5">
        <f>DAYS360(A865,Summary!$G$10)/Summary!$G$6</f>
        <v>0.76111111111111107</v>
      </c>
      <c r="J865" s="5">
        <f t="shared" si="54"/>
        <v>-0.27200000000000002</v>
      </c>
      <c r="K865" s="5">
        <f t="shared" si="54"/>
        <v>-0.152</v>
      </c>
      <c r="L865" s="4">
        <v>0.5</v>
      </c>
      <c r="M865" s="4">
        <v>1</v>
      </c>
      <c r="N865" s="7">
        <f t="shared" si="55"/>
        <v>0.12000000000000002</v>
      </c>
      <c r="O865" s="4">
        <f t="shared" si="56"/>
        <v>0.5</v>
      </c>
      <c r="P865" s="64">
        <f t="shared" si="57"/>
        <v>-0.20933333333333334</v>
      </c>
    </row>
    <row r="866" spans="1:16" x14ac:dyDescent="0.2">
      <c r="A866" s="6">
        <f>'Rates Data'!A866</f>
        <v>42940</v>
      </c>
      <c r="B866" s="5">
        <f>'Rates Data'!B866</f>
        <v>-0.374</v>
      </c>
      <c r="C866" s="5">
        <f>'Rates Data'!C866</f>
        <v>-0.32900000000000001</v>
      </c>
      <c r="D866" s="5">
        <f>'Rates Data'!D866</f>
        <v>-0.27100000000000002</v>
      </c>
      <c r="E866" s="5">
        <f>'Rates Data'!E866</f>
        <v>-0.153</v>
      </c>
      <c r="F866" s="5">
        <f>'Rates Data'!F866</f>
        <v>-0.16</v>
      </c>
      <c r="G866" s="5">
        <f>'Rates Data'!G866</f>
        <v>-3.7999999999999999E-2</v>
      </c>
      <c r="H866" s="5">
        <f>'Rates Data'!H866</f>
        <v>0.25169999999999998</v>
      </c>
      <c r="I866" s="5">
        <f>DAYS360(A866,Summary!$G$10)/Summary!$G$6</f>
        <v>0.75277777777777777</v>
      </c>
      <c r="J866" s="5">
        <f t="shared" si="54"/>
        <v>-0.27100000000000002</v>
      </c>
      <c r="K866" s="5">
        <f t="shared" si="54"/>
        <v>-0.153</v>
      </c>
      <c r="L866" s="4">
        <v>0.5</v>
      </c>
      <c r="M866" s="4">
        <v>1</v>
      </c>
      <c r="N866" s="7">
        <f t="shared" si="55"/>
        <v>0.11800000000000002</v>
      </c>
      <c r="O866" s="4">
        <f t="shared" si="56"/>
        <v>0.5</v>
      </c>
      <c r="P866" s="64">
        <f t="shared" si="57"/>
        <v>-0.21134444444444445</v>
      </c>
    </row>
    <row r="867" spans="1:16" x14ac:dyDescent="0.2">
      <c r="A867" s="6">
        <f>'Rates Data'!A867</f>
        <v>42941</v>
      </c>
      <c r="B867" s="5">
        <f>'Rates Data'!B867</f>
        <v>-0.371</v>
      </c>
      <c r="C867" s="5">
        <f>'Rates Data'!C867</f>
        <v>-0.32900000000000001</v>
      </c>
      <c r="D867" s="5">
        <f>'Rates Data'!D867</f>
        <v>-0.27200000000000002</v>
      </c>
      <c r="E867" s="5">
        <f>'Rates Data'!E867</f>
        <v>-0.153</v>
      </c>
      <c r="F867" s="5">
        <f>'Rates Data'!F867</f>
        <v>-0.154</v>
      </c>
      <c r="G867" s="5">
        <f>'Rates Data'!G867</f>
        <v>-2.8899999999999999E-2</v>
      </c>
      <c r="H867" s="5">
        <f>'Rates Data'!H867</f>
        <v>0.27750000000000002</v>
      </c>
      <c r="I867" s="5">
        <f>DAYS360(A867,Summary!$G$10)/Summary!$G$6</f>
        <v>0.75</v>
      </c>
      <c r="J867" s="5">
        <f t="shared" si="54"/>
        <v>-0.27200000000000002</v>
      </c>
      <c r="K867" s="5">
        <f t="shared" si="54"/>
        <v>-0.153</v>
      </c>
      <c r="L867" s="4">
        <v>0.5</v>
      </c>
      <c r="M867" s="4">
        <v>1</v>
      </c>
      <c r="N867" s="7">
        <f t="shared" si="55"/>
        <v>0.11900000000000002</v>
      </c>
      <c r="O867" s="4">
        <f t="shared" si="56"/>
        <v>0.5</v>
      </c>
      <c r="P867" s="64">
        <f t="shared" si="57"/>
        <v>-0.21250000000000002</v>
      </c>
    </row>
    <row r="868" spans="1:16" x14ac:dyDescent="0.2">
      <c r="A868" s="6">
        <f>'Rates Data'!A868</f>
        <v>42942</v>
      </c>
      <c r="B868" s="5">
        <f>'Rates Data'!B868</f>
        <v>-0.372</v>
      </c>
      <c r="C868" s="5">
        <f>'Rates Data'!C868</f>
        <v>-0.33</v>
      </c>
      <c r="D868" s="5">
        <f>'Rates Data'!D868</f>
        <v>-0.27200000000000002</v>
      </c>
      <c r="E868" s="5">
        <f>'Rates Data'!E868</f>
        <v>-0.153</v>
      </c>
      <c r="F868" s="5">
        <f>'Rates Data'!F868</f>
        <v>-0.1565</v>
      </c>
      <c r="G868" s="5">
        <f>'Rates Data'!G868</f>
        <v>-3.2500000000000001E-2</v>
      </c>
      <c r="H868" s="5">
        <f>'Rates Data'!H868</f>
        <v>0.27600000000000002</v>
      </c>
      <c r="I868" s="5">
        <f>DAYS360(A868,Summary!$G$10)/Summary!$G$6</f>
        <v>0.74722222222222223</v>
      </c>
      <c r="J868" s="5">
        <f t="shared" ref="J868:K931" si="58">D868</f>
        <v>-0.27200000000000002</v>
      </c>
      <c r="K868" s="5">
        <f t="shared" si="58"/>
        <v>-0.153</v>
      </c>
      <c r="L868" s="4">
        <v>0.5</v>
      </c>
      <c r="M868" s="4">
        <v>1</v>
      </c>
      <c r="N868" s="7">
        <f t="shared" si="55"/>
        <v>0.11900000000000002</v>
      </c>
      <c r="O868" s="4">
        <f t="shared" si="56"/>
        <v>0.5</v>
      </c>
      <c r="P868" s="64">
        <f t="shared" si="57"/>
        <v>-0.21316111111111113</v>
      </c>
    </row>
    <row r="869" spans="1:16" x14ac:dyDescent="0.2">
      <c r="A869" s="6">
        <f>'Rates Data'!A869</f>
        <v>42943</v>
      </c>
      <c r="B869" s="5">
        <f>'Rates Data'!B869</f>
        <v>-0.371</v>
      </c>
      <c r="C869" s="5">
        <f>'Rates Data'!C869</f>
        <v>-0.32900000000000001</v>
      </c>
      <c r="D869" s="5">
        <f>'Rates Data'!D869</f>
        <v>-0.27200000000000002</v>
      </c>
      <c r="E869" s="5">
        <f>'Rates Data'!E869</f>
        <v>-0.153</v>
      </c>
      <c r="F869" s="5">
        <f>'Rates Data'!F869</f>
        <v>-0.158</v>
      </c>
      <c r="G869" s="5">
        <f>'Rates Data'!G869</f>
        <v>-3.1E-2</v>
      </c>
      <c r="H869" s="5">
        <f>'Rates Data'!H869</f>
        <v>0.26600000000000001</v>
      </c>
      <c r="I869" s="5">
        <f>DAYS360(A869,Summary!$G$10)/Summary!$G$6</f>
        <v>0.74444444444444446</v>
      </c>
      <c r="J869" s="5">
        <f t="shared" si="58"/>
        <v>-0.27200000000000002</v>
      </c>
      <c r="K869" s="5">
        <f t="shared" si="58"/>
        <v>-0.153</v>
      </c>
      <c r="L869" s="4">
        <v>0.5</v>
      </c>
      <c r="M869" s="4">
        <v>1</v>
      </c>
      <c r="N869" s="7">
        <f t="shared" si="55"/>
        <v>0.11900000000000002</v>
      </c>
      <c r="O869" s="4">
        <f t="shared" si="56"/>
        <v>0.5</v>
      </c>
      <c r="P869" s="64">
        <f t="shared" si="57"/>
        <v>-0.21382222222222222</v>
      </c>
    </row>
    <row r="870" spans="1:16" x14ac:dyDescent="0.2">
      <c r="A870" s="6">
        <f>'Rates Data'!A870</f>
        <v>42944</v>
      </c>
      <c r="B870" s="5">
        <f>'Rates Data'!B870</f>
        <v>-0.371</v>
      </c>
      <c r="C870" s="5">
        <f>'Rates Data'!C870</f>
        <v>-0.32900000000000001</v>
      </c>
      <c r="D870" s="5">
        <f>'Rates Data'!D870</f>
        <v>-0.27200000000000002</v>
      </c>
      <c r="E870" s="5">
        <f>'Rates Data'!E870</f>
        <v>-0.152</v>
      </c>
      <c r="F870" s="5">
        <f>'Rates Data'!F870</f>
        <v>-0.1545</v>
      </c>
      <c r="G870" s="5">
        <f>'Rates Data'!G870</f>
        <v>-2.5999999999999999E-2</v>
      </c>
      <c r="H870" s="5">
        <f>'Rates Data'!H870</f>
        <v>0.27100000000000002</v>
      </c>
      <c r="I870" s="5">
        <f>DAYS360(A870,Summary!$G$10)/Summary!$G$6</f>
        <v>0.7416666666666667</v>
      </c>
      <c r="J870" s="5">
        <f t="shared" si="58"/>
        <v>-0.27200000000000002</v>
      </c>
      <c r="K870" s="5">
        <f t="shared" si="58"/>
        <v>-0.152</v>
      </c>
      <c r="L870" s="4">
        <v>0.5</v>
      </c>
      <c r="M870" s="4">
        <v>1</v>
      </c>
      <c r="N870" s="7">
        <f t="shared" si="55"/>
        <v>0.12000000000000002</v>
      </c>
      <c r="O870" s="4">
        <f t="shared" si="56"/>
        <v>0.5</v>
      </c>
      <c r="P870" s="64">
        <f t="shared" si="57"/>
        <v>-0.214</v>
      </c>
    </row>
    <row r="871" spans="1:16" x14ac:dyDescent="0.2">
      <c r="A871" s="6">
        <f>'Rates Data'!A871</f>
        <v>42947</v>
      </c>
      <c r="B871" s="5">
        <f>'Rates Data'!B871</f>
        <v>-0.37</v>
      </c>
      <c r="C871" s="5">
        <f>'Rates Data'!C871</f>
        <v>-0.33</v>
      </c>
      <c r="D871" s="5">
        <f>'Rates Data'!D871</f>
        <v>-0.27100000000000002</v>
      </c>
      <c r="E871" s="5">
        <f>'Rates Data'!E871</f>
        <v>-0.151</v>
      </c>
      <c r="F871" s="5">
        <f>'Rates Data'!F871</f>
        <v>-0.153</v>
      </c>
      <c r="G871" s="5">
        <f>'Rates Data'!G871</f>
        <v>-2.18E-2</v>
      </c>
      <c r="H871" s="5">
        <f>'Rates Data'!H871</f>
        <v>0.28000000000000003</v>
      </c>
      <c r="I871" s="5">
        <f>DAYS360(A871,Summary!$G$10)/Summary!$G$6</f>
        <v>0.73611111111111116</v>
      </c>
      <c r="J871" s="5">
        <f t="shared" si="58"/>
        <v>-0.27100000000000002</v>
      </c>
      <c r="K871" s="5">
        <f t="shared" si="58"/>
        <v>-0.151</v>
      </c>
      <c r="L871" s="4">
        <v>0.5</v>
      </c>
      <c r="M871" s="4">
        <v>1</v>
      </c>
      <c r="N871" s="7">
        <f t="shared" si="55"/>
        <v>0.12000000000000002</v>
      </c>
      <c r="O871" s="4">
        <f t="shared" si="56"/>
        <v>0.5</v>
      </c>
      <c r="P871" s="64">
        <f t="shared" si="57"/>
        <v>-0.21433333333333332</v>
      </c>
    </row>
    <row r="872" spans="1:16" x14ac:dyDescent="0.2">
      <c r="A872" s="6">
        <f>'Rates Data'!A872</f>
        <v>42948</v>
      </c>
      <c r="B872" s="5">
        <f>'Rates Data'!B872</f>
        <v>-0.371</v>
      </c>
      <c r="C872" s="5">
        <f>'Rates Data'!C872</f>
        <v>-0.33100000000000002</v>
      </c>
      <c r="D872" s="5">
        <f>'Rates Data'!D872</f>
        <v>-0.27200000000000002</v>
      </c>
      <c r="E872" s="5">
        <f>'Rates Data'!E872</f>
        <v>-0.151</v>
      </c>
      <c r="F872" s="5">
        <f>'Rates Data'!F872</f>
        <v>-0.16200000000000001</v>
      </c>
      <c r="G872" s="5">
        <f>'Rates Data'!G872</f>
        <v>-4.2000000000000003E-2</v>
      </c>
      <c r="H872" s="5">
        <f>'Rates Data'!H872</f>
        <v>0.245</v>
      </c>
      <c r="I872" s="5">
        <f>DAYS360(A872,Summary!$G$10)/Summary!$G$6</f>
        <v>0.73333333333333328</v>
      </c>
      <c r="J872" s="5">
        <f t="shared" si="58"/>
        <v>-0.27200000000000002</v>
      </c>
      <c r="K872" s="5">
        <f t="shared" si="58"/>
        <v>-0.151</v>
      </c>
      <c r="L872" s="4">
        <v>0.5</v>
      </c>
      <c r="M872" s="4">
        <v>1</v>
      </c>
      <c r="N872" s="7">
        <f t="shared" si="55"/>
        <v>0.12100000000000002</v>
      </c>
      <c r="O872" s="4">
        <f t="shared" si="56"/>
        <v>0.5</v>
      </c>
      <c r="P872" s="64">
        <f t="shared" si="57"/>
        <v>-0.21553333333333335</v>
      </c>
    </row>
    <row r="873" spans="1:16" x14ac:dyDescent="0.2">
      <c r="A873" s="6">
        <f>'Rates Data'!A873</f>
        <v>42949</v>
      </c>
      <c r="B873" s="5">
        <f>'Rates Data'!B873</f>
        <v>-0.373</v>
      </c>
      <c r="C873" s="5">
        <f>'Rates Data'!C873</f>
        <v>-0.33100000000000002</v>
      </c>
      <c r="D873" s="5">
        <f>'Rates Data'!D873</f>
        <v>-0.27300000000000002</v>
      </c>
      <c r="E873" s="5">
        <f>'Rates Data'!E873</f>
        <v>-0.153</v>
      </c>
      <c r="F873" s="5">
        <f>'Rates Data'!F873</f>
        <v>-0.16300000000000001</v>
      </c>
      <c r="G873" s="5">
        <f>'Rates Data'!G873</f>
        <v>-3.78E-2</v>
      </c>
      <c r="H873" s="5">
        <f>'Rates Data'!H873</f>
        <v>0.24010000000000001</v>
      </c>
      <c r="I873" s="5">
        <f>DAYS360(A873,Summary!$G$10)/Summary!$G$6</f>
        <v>0.73055555555555551</v>
      </c>
      <c r="J873" s="5">
        <f t="shared" si="58"/>
        <v>-0.27300000000000002</v>
      </c>
      <c r="K873" s="5">
        <f t="shared" si="58"/>
        <v>-0.153</v>
      </c>
      <c r="L873" s="4">
        <v>0.5</v>
      </c>
      <c r="M873" s="4">
        <v>1</v>
      </c>
      <c r="N873" s="7">
        <f t="shared" si="55"/>
        <v>0.12000000000000002</v>
      </c>
      <c r="O873" s="4">
        <f t="shared" si="56"/>
        <v>0.5</v>
      </c>
      <c r="P873" s="64">
        <f t="shared" si="57"/>
        <v>-0.21766666666666667</v>
      </c>
    </row>
    <row r="874" spans="1:16" x14ac:dyDescent="0.2">
      <c r="A874" s="6">
        <f>'Rates Data'!A874</f>
        <v>42950</v>
      </c>
      <c r="B874" s="5">
        <f>'Rates Data'!B874</f>
        <v>-0.372</v>
      </c>
      <c r="C874" s="5">
        <f>'Rates Data'!C874</f>
        <v>-0.32900000000000001</v>
      </c>
      <c r="D874" s="5">
        <f>'Rates Data'!D874</f>
        <v>-0.27200000000000002</v>
      </c>
      <c r="E874" s="5">
        <f>'Rates Data'!E874</f>
        <v>-0.152</v>
      </c>
      <c r="F874" s="5">
        <f>'Rates Data'!F874</f>
        <v>-0.16300000000000001</v>
      </c>
      <c r="G874" s="5">
        <f>'Rates Data'!G874</f>
        <v>-4.87E-2</v>
      </c>
      <c r="H874" s="5">
        <f>'Rates Data'!H874</f>
        <v>0.23300000000000001</v>
      </c>
      <c r="I874" s="5">
        <f>DAYS360(A874,Summary!$G$10)/Summary!$G$6</f>
        <v>0.72777777777777775</v>
      </c>
      <c r="J874" s="5">
        <f t="shared" si="58"/>
        <v>-0.27200000000000002</v>
      </c>
      <c r="K874" s="5">
        <f t="shared" si="58"/>
        <v>-0.152</v>
      </c>
      <c r="L874" s="4">
        <v>0.5</v>
      </c>
      <c r="M874" s="4">
        <v>1</v>
      </c>
      <c r="N874" s="7">
        <f t="shared" si="55"/>
        <v>0.12000000000000002</v>
      </c>
      <c r="O874" s="4">
        <f t="shared" si="56"/>
        <v>0.5</v>
      </c>
      <c r="P874" s="64">
        <f t="shared" si="57"/>
        <v>-0.21733333333333335</v>
      </c>
    </row>
    <row r="875" spans="1:16" x14ac:dyDescent="0.2">
      <c r="A875" s="6">
        <f>'Rates Data'!A875</f>
        <v>42951</v>
      </c>
      <c r="B875" s="5">
        <f>'Rates Data'!B875</f>
        <v>-0.372</v>
      </c>
      <c r="C875" s="5">
        <f>'Rates Data'!C875</f>
        <v>-0.32900000000000001</v>
      </c>
      <c r="D875" s="5">
        <f>'Rates Data'!D875</f>
        <v>-0.27100000000000002</v>
      </c>
      <c r="E875" s="5">
        <f>'Rates Data'!E875</f>
        <v>-0.151</v>
      </c>
      <c r="F875" s="5">
        <f>'Rates Data'!F875</f>
        <v>-0.159</v>
      </c>
      <c r="G875" s="5">
        <f>'Rates Data'!G875</f>
        <v>-4.1000000000000002E-2</v>
      </c>
      <c r="H875" s="5">
        <f>'Rates Data'!H875</f>
        <v>0.23749999999999999</v>
      </c>
      <c r="I875" s="5">
        <f>DAYS360(A875,Summary!$G$10)/Summary!$G$6</f>
        <v>0.72499999999999998</v>
      </c>
      <c r="J875" s="5">
        <f t="shared" si="58"/>
        <v>-0.27100000000000002</v>
      </c>
      <c r="K875" s="5">
        <f t="shared" si="58"/>
        <v>-0.151</v>
      </c>
      <c r="L875" s="4">
        <v>0.5</v>
      </c>
      <c r="M875" s="4">
        <v>1</v>
      </c>
      <c r="N875" s="7">
        <f t="shared" si="55"/>
        <v>0.12000000000000002</v>
      </c>
      <c r="O875" s="4">
        <f t="shared" si="56"/>
        <v>0.5</v>
      </c>
      <c r="P875" s="64">
        <f t="shared" si="57"/>
        <v>-0.21700000000000003</v>
      </c>
    </row>
    <row r="876" spans="1:16" x14ac:dyDescent="0.2">
      <c r="A876" s="6">
        <f>'Rates Data'!A876</f>
        <v>42954</v>
      </c>
      <c r="B876" s="5">
        <f>'Rates Data'!B876</f>
        <v>-0.374</v>
      </c>
      <c r="C876" s="5">
        <f>'Rates Data'!C876</f>
        <v>-0.32800000000000001</v>
      </c>
      <c r="D876" s="5">
        <f>'Rates Data'!D876</f>
        <v>-0.27</v>
      </c>
      <c r="E876" s="5">
        <f>'Rates Data'!E876</f>
        <v>-0.152</v>
      </c>
      <c r="F876" s="5">
        <f>'Rates Data'!F876</f>
        <v>-0.159</v>
      </c>
      <c r="G876" s="5">
        <f>'Rates Data'!G876</f>
        <v>-4.2599999999999999E-2</v>
      </c>
      <c r="H876" s="5">
        <f>'Rates Data'!H876</f>
        <v>0.23400000000000001</v>
      </c>
      <c r="I876" s="5">
        <f>DAYS360(A876,Summary!$G$10)/Summary!$G$6</f>
        <v>0.71666666666666667</v>
      </c>
      <c r="J876" s="5">
        <f t="shared" si="58"/>
        <v>-0.27</v>
      </c>
      <c r="K876" s="5">
        <f t="shared" si="58"/>
        <v>-0.152</v>
      </c>
      <c r="L876" s="4">
        <v>0.5</v>
      </c>
      <c r="M876" s="4">
        <v>1</v>
      </c>
      <c r="N876" s="7">
        <f t="shared" si="55"/>
        <v>0.11800000000000002</v>
      </c>
      <c r="O876" s="4">
        <f t="shared" si="56"/>
        <v>0.5</v>
      </c>
      <c r="P876" s="64">
        <f t="shared" si="57"/>
        <v>-0.21886666666666668</v>
      </c>
    </row>
    <row r="877" spans="1:16" x14ac:dyDescent="0.2">
      <c r="A877" s="6">
        <f>'Rates Data'!A877</f>
        <v>42955</v>
      </c>
      <c r="B877" s="5">
        <f>'Rates Data'!B877</f>
        <v>-0.374</v>
      </c>
      <c r="C877" s="5">
        <f>'Rates Data'!C877</f>
        <v>-0.32800000000000001</v>
      </c>
      <c r="D877" s="5">
        <f>'Rates Data'!D877</f>
        <v>-0.26900000000000002</v>
      </c>
      <c r="E877" s="5">
        <f>'Rates Data'!E877</f>
        <v>-0.152</v>
      </c>
      <c r="F877" s="5">
        <f>'Rates Data'!F877</f>
        <v>-0.1547</v>
      </c>
      <c r="G877" s="5">
        <f>'Rates Data'!G877</f>
        <v>-4.3200000000000002E-2</v>
      </c>
      <c r="H877" s="5">
        <f>'Rates Data'!H877</f>
        <v>0.23799999999999999</v>
      </c>
      <c r="I877" s="5">
        <f>DAYS360(A877,Summary!$G$10)/Summary!$G$6</f>
        <v>0.71388888888888891</v>
      </c>
      <c r="J877" s="5">
        <f t="shared" si="58"/>
        <v>-0.26900000000000002</v>
      </c>
      <c r="K877" s="5">
        <f t="shared" si="58"/>
        <v>-0.152</v>
      </c>
      <c r="L877" s="4">
        <v>0.5</v>
      </c>
      <c r="M877" s="4">
        <v>1</v>
      </c>
      <c r="N877" s="7">
        <f t="shared" si="55"/>
        <v>0.11700000000000002</v>
      </c>
      <c r="O877" s="4">
        <f t="shared" si="56"/>
        <v>0.5</v>
      </c>
      <c r="P877" s="64">
        <f t="shared" si="57"/>
        <v>-0.21895000000000001</v>
      </c>
    </row>
    <row r="878" spans="1:16" x14ac:dyDescent="0.2">
      <c r="A878" s="6">
        <f>'Rates Data'!A878</f>
        <v>42956</v>
      </c>
      <c r="B878" s="5">
        <f>'Rates Data'!B878</f>
        <v>-0.374</v>
      </c>
      <c r="C878" s="5">
        <f>'Rates Data'!C878</f>
        <v>-0.32800000000000001</v>
      </c>
      <c r="D878" s="5">
        <f>'Rates Data'!D878</f>
        <v>-0.27100000000000002</v>
      </c>
      <c r="E878" s="5">
        <f>'Rates Data'!E878</f>
        <v>-0.153</v>
      </c>
      <c r="F878" s="5">
        <f>'Rates Data'!F878</f>
        <v>-0.16400000000000001</v>
      </c>
      <c r="G878" s="5">
        <f>'Rates Data'!G878</f>
        <v>-4.7100000000000003E-2</v>
      </c>
      <c r="H878" s="5">
        <f>'Rates Data'!H878</f>
        <v>0.21629999999999999</v>
      </c>
      <c r="I878" s="5">
        <f>DAYS360(A878,Summary!$G$10)/Summary!$G$6</f>
        <v>0.71111111111111114</v>
      </c>
      <c r="J878" s="5">
        <f t="shared" si="58"/>
        <v>-0.27100000000000002</v>
      </c>
      <c r="K878" s="5">
        <f t="shared" si="58"/>
        <v>-0.153</v>
      </c>
      <c r="L878" s="4">
        <v>0.5</v>
      </c>
      <c r="M878" s="4">
        <v>1</v>
      </c>
      <c r="N878" s="7">
        <f t="shared" si="55"/>
        <v>0.11800000000000002</v>
      </c>
      <c r="O878" s="4">
        <f t="shared" si="56"/>
        <v>0.5</v>
      </c>
      <c r="P878" s="64">
        <f t="shared" si="57"/>
        <v>-0.22117777777777778</v>
      </c>
    </row>
    <row r="879" spans="1:16" x14ac:dyDescent="0.2">
      <c r="A879" s="6">
        <f>'Rates Data'!A879</f>
        <v>42957</v>
      </c>
      <c r="B879" s="5">
        <f>'Rates Data'!B879</f>
        <v>-0.373</v>
      </c>
      <c r="C879" s="5">
        <f>'Rates Data'!C879</f>
        <v>-0.32900000000000001</v>
      </c>
      <c r="D879" s="5">
        <f>'Rates Data'!D879</f>
        <v>-0.27100000000000002</v>
      </c>
      <c r="E879" s="5">
        <f>'Rates Data'!E879</f>
        <v>-0.154</v>
      </c>
      <c r="F879" s="5">
        <f>'Rates Data'!F879</f>
        <v>-0.1696</v>
      </c>
      <c r="G879" s="5">
        <f>'Rates Data'!G879</f>
        <v>-6.9000000000000006E-2</v>
      </c>
      <c r="H879" s="5">
        <f>'Rates Data'!H879</f>
        <v>0.20519999999999999</v>
      </c>
      <c r="I879" s="5">
        <f>DAYS360(A879,Summary!$G$10)/Summary!$G$6</f>
        <v>0.70833333333333337</v>
      </c>
      <c r="J879" s="5">
        <f t="shared" si="58"/>
        <v>-0.27100000000000002</v>
      </c>
      <c r="K879" s="5">
        <f t="shared" si="58"/>
        <v>-0.154</v>
      </c>
      <c r="L879" s="4">
        <v>0.5</v>
      </c>
      <c r="M879" s="4">
        <v>1</v>
      </c>
      <c r="N879" s="7">
        <f t="shared" si="55"/>
        <v>0.11700000000000002</v>
      </c>
      <c r="O879" s="4">
        <f t="shared" si="56"/>
        <v>0.5</v>
      </c>
      <c r="P879" s="64">
        <f t="shared" si="57"/>
        <v>-0.22225</v>
      </c>
    </row>
    <row r="880" spans="1:16" x14ac:dyDescent="0.2">
      <c r="A880" s="6">
        <f>'Rates Data'!A880</f>
        <v>42958</v>
      </c>
      <c r="B880" s="5">
        <f>'Rates Data'!B880</f>
        <v>-0.372</v>
      </c>
      <c r="C880" s="5">
        <f>'Rates Data'!C880</f>
        <v>-0.32900000000000001</v>
      </c>
      <c r="D880" s="5">
        <f>'Rates Data'!D880</f>
        <v>-0.27100000000000002</v>
      </c>
      <c r="E880" s="5">
        <f>'Rates Data'!E880</f>
        <v>-0.156</v>
      </c>
      <c r="F880" s="5">
        <f>'Rates Data'!F880</f>
        <v>-0.17749999999999999</v>
      </c>
      <c r="G880" s="5">
        <f>'Rates Data'!G880</f>
        <v>-7.0400000000000004E-2</v>
      </c>
      <c r="H880" s="5">
        <f>'Rates Data'!H880</f>
        <v>0.1905</v>
      </c>
      <c r="I880" s="5">
        <f>DAYS360(A880,Summary!$G$10)/Summary!$G$6</f>
        <v>0.7055555555555556</v>
      </c>
      <c r="J880" s="5">
        <f t="shared" si="58"/>
        <v>-0.27100000000000002</v>
      </c>
      <c r="K880" s="5">
        <f t="shared" si="58"/>
        <v>-0.156</v>
      </c>
      <c r="L880" s="4">
        <v>0.5</v>
      </c>
      <c r="M880" s="4">
        <v>1</v>
      </c>
      <c r="N880" s="7">
        <f t="shared" si="55"/>
        <v>0.11500000000000002</v>
      </c>
      <c r="O880" s="4">
        <f t="shared" si="56"/>
        <v>0.5</v>
      </c>
      <c r="P880" s="64">
        <f t="shared" si="57"/>
        <v>-0.22372222222222221</v>
      </c>
    </row>
    <row r="881" spans="1:16" x14ac:dyDescent="0.2">
      <c r="A881" s="6">
        <f>'Rates Data'!A881</f>
        <v>42961</v>
      </c>
      <c r="B881" s="5">
        <f>'Rates Data'!B881</f>
        <v>-0.372</v>
      </c>
      <c r="C881" s="5">
        <f>'Rates Data'!C881</f>
        <v>-0.32900000000000001</v>
      </c>
      <c r="D881" s="5">
        <f>'Rates Data'!D881</f>
        <v>-0.27100000000000002</v>
      </c>
      <c r="E881" s="5">
        <f>'Rates Data'!E881</f>
        <v>-0.158</v>
      </c>
      <c r="F881" s="5">
        <f>'Rates Data'!F881</f>
        <v>-0.17699999999999999</v>
      </c>
      <c r="G881" s="5">
        <f>'Rates Data'!G881</f>
        <v>-6.4500000000000002E-2</v>
      </c>
      <c r="H881" s="5">
        <f>'Rates Data'!H881</f>
        <v>0.20300000000000001</v>
      </c>
      <c r="I881" s="5">
        <f>DAYS360(A881,Summary!$G$10)/Summary!$G$6</f>
        <v>0.69722222222222219</v>
      </c>
      <c r="J881" s="5">
        <f t="shared" si="58"/>
        <v>-0.27100000000000002</v>
      </c>
      <c r="K881" s="5">
        <f t="shared" si="58"/>
        <v>-0.158</v>
      </c>
      <c r="L881" s="4">
        <v>0.5</v>
      </c>
      <c r="M881" s="4">
        <v>1</v>
      </c>
      <c r="N881" s="7">
        <f t="shared" si="55"/>
        <v>0.11300000000000002</v>
      </c>
      <c r="O881" s="4">
        <f t="shared" si="56"/>
        <v>0.5</v>
      </c>
      <c r="P881" s="64">
        <f t="shared" si="57"/>
        <v>-0.22642777777777778</v>
      </c>
    </row>
    <row r="882" spans="1:16" x14ac:dyDescent="0.2">
      <c r="A882" s="6">
        <f>'Rates Data'!A882</f>
        <v>42962</v>
      </c>
      <c r="B882" s="5">
        <f>'Rates Data'!B882</f>
        <v>-0.371</v>
      </c>
      <c r="C882" s="5">
        <f>'Rates Data'!C882</f>
        <v>-0.32900000000000001</v>
      </c>
      <c r="D882" s="5">
        <f>'Rates Data'!D882</f>
        <v>-0.27100000000000002</v>
      </c>
      <c r="E882" s="5">
        <f>'Rates Data'!E882</f>
        <v>-0.157</v>
      </c>
      <c r="F882" s="5">
        <f>'Rates Data'!F882</f>
        <v>-0.17050000000000001</v>
      </c>
      <c r="G882" s="5">
        <f>'Rates Data'!G882</f>
        <v>-5.4600000000000003E-2</v>
      </c>
      <c r="H882" s="5">
        <f>'Rates Data'!H882</f>
        <v>0.218</v>
      </c>
      <c r="I882" s="5">
        <f>DAYS360(A882,Summary!$G$10)/Summary!$G$6</f>
        <v>0.69444444444444442</v>
      </c>
      <c r="J882" s="5">
        <f t="shared" si="58"/>
        <v>-0.27100000000000002</v>
      </c>
      <c r="K882" s="5">
        <f t="shared" si="58"/>
        <v>-0.157</v>
      </c>
      <c r="L882" s="4">
        <v>0.5</v>
      </c>
      <c r="M882" s="4">
        <v>1</v>
      </c>
      <c r="N882" s="7">
        <f t="shared" si="55"/>
        <v>0.11400000000000002</v>
      </c>
      <c r="O882" s="4">
        <f t="shared" si="56"/>
        <v>0.5</v>
      </c>
      <c r="P882" s="64">
        <f t="shared" si="57"/>
        <v>-0.22666666666666668</v>
      </c>
    </row>
    <row r="883" spans="1:16" x14ac:dyDescent="0.2">
      <c r="A883" s="6">
        <f>'Rates Data'!A883</f>
        <v>42963</v>
      </c>
      <c r="B883" s="5">
        <f>'Rates Data'!B883</f>
        <v>-0.371</v>
      </c>
      <c r="C883" s="5">
        <f>'Rates Data'!C883</f>
        <v>-0.32900000000000001</v>
      </c>
      <c r="D883" s="5">
        <f>'Rates Data'!D883</f>
        <v>-0.27100000000000002</v>
      </c>
      <c r="E883" s="5">
        <f>'Rates Data'!E883</f>
        <v>-0.157</v>
      </c>
      <c r="F883" s="5">
        <f>'Rates Data'!F883</f>
        <v>-0.16850000000000001</v>
      </c>
      <c r="G883" s="5">
        <f>'Rates Data'!G883</f>
        <v>-6.5100000000000005E-2</v>
      </c>
      <c r="H883" s="5">
        <f>'Rates Data'!H883</f>
        <v>0.221</v>
      </c>
      <c r="I883" s="5">
        <f>DAYS360(A883,Summary!$G$10)/Summary!$G$6</f>
        <v>0.69166666666666665</v>
      </c>
      <c r="J883" s="5">
        <f t="shared" si="58"/>
        <v>-0.27100000000000002</v>
      </c>
      <c r="K883" s="5">
        <f t="shared" si="58"/>
        <v>-0.157</v>
      </c>
      <c r="L883" s="4">
        <v>0.5</v>
      </c>
      <c r="M883" s="4">
        <v>1</v>
      </c>
      <c r="N883" s="7">
        <f t="shared" si="55"/>
        <v>0.11400000000000002</v>
      </c>
      <c r="O883" s="4">
        <f t="shared" si="56"/>
        <v>0.5</v>
      </c>
      <c r="P883" s="64">
        <f t="shared" si="57"/>
        <v>-0.2273</v>
      </c>
    </row>
    <row r="884" spans="1:16" x14ac:dyDescent="0.2">
      <c r="A884" s="6">
        <f>'Rates Data'!A884</f>
        <v>42964</v>
      </c>
      <c r="B884" s="5">
        <f>'Rates Data'!B884</f>
        <v>-0.371</v>
      </c>
      <c r="C884" s="5">
        <f>'Rates Data'!C884</f>
        <v>-0.32900000000000001</v>
      </c>
      <c r="D884" s="5">
        <f>'Rates Data'!D884</f>
        <v>-0.27100000000000002</v>
      </c>
      <c r="E884" s="5">
        <f>'Rates Data'!E884</f>
        <v>-0.158</v>
      </c>
      <c r="F884" s="5">
        <f>'Rates Data'!F884</f>
        <v>-0.17199999999999999</v>
      </c>
      <c r="G884" s="5">
        <f>'Rates Data'!G884</f>
        <v>-6.6600000000000006E-2</v>
      </c>
      <c r="H884" s="5">
        <f>'Rates Data'!H884</f>
        <v>0.20530000000000001</v>
      </c>
      <c r="I884" s="5">
        <f>DAYS360(A884,Summary!$G$10)/Summary!$G$6</f>
        <v>0.68888888888888888</v>
      </c>
      <c r="J884" s="5">
        <f t="shared" si="58"/>
        <v>-0.27100000000000002</v>
      </c>
      <c r="K884" s="5">
        <f t="shared" si="58"/>
        <v>-0.158</v>
      </c>
      <c r="L884" s="4">
        <v>0.5</v>
      </c>
      <c r="M884" s="4">
        <v>1</v>
      </c>
      <c r="N884" s="7">
        <f t="shared" si="55"/>
        <v>0.11300000000000002</v>
      </c>
      <c r="O884" s="4">
        <f t="shared" si="56"/>
        <v>0.5</v>
      </c>
      <c r="P884" s="64">
        <f t="shared" si="57"/>
        <v>-0.22831111111111113</v>
      </c>
    </row>
    <row r="885" spans="1:16" x14ac:dyDescent="0.2">
      <c r="A885" s="6">
        <f>'Rates Data'!A885</f>
        <v>42965</v>
      </c>
      <c r="B885" s="5">
        <f>'Rates Data'!B885</f>
        <v>-0.371</v>
      </c>
      <c r="C885" s="5">
        <f>'Rates Data'!C885</f>
        <v>-0.32900000000000001</v>
      </c>
      <c r="D885" s="5">
        <f>'Rates Data'!D885</f>
        <v>-0.27100000000000002</v>
      </c>
      <c r="E885" s="5">
        <f>'Rates Data'!E885</f>
        <v>-0.158</v>
      </c>
      <c r="F885" s="5">
        <f>'Rates Data'!F885</f>
        <v>-0.17100000000000001</v>
      </c>
      <c r="G885" s="5">
        <f>'Rates Data'!G885</f>
        <v>-6.3E-2</v>
      </c>
      <c r="H885" s="5">
        <f>'Rates Data'!H885</f>
        <v>0.2087</v>
      </c>
      <c r="I885" s="5">
        <f>DAYS360(A885,Summary!$G$10)/Summary!$G$6</f>
        <v>0.68611111111111112</v>
      </c>
      <c r="J885" s="5">
        <f t="shared" si="58"/>
        <v>-0.27100000000000002</v>
      </c>
      <c r="K885" s="5">
        <f t="shared" si="58"/>
        <v>-0.158</v>
      </c>
      <c r="L885" s="4">
        <v>0.5</v>
      </c>
      <c r="M885" s="4">
        <v>1</v>
      </c>
      <c r="N885" s="7">
        <f t="shared" si="55"/>
        <v>0.11300000000000002</v>
      </c>
      <c r="O885" s="4">
        <f t="shared" si="56"/>
        <v>0.5</v>
      </c>
      <c r="P885" s="64">
        <f t="shared" si="57"/>
        <v>-0.22893888888888891</v>
      </c>
    </row>
    <row r="886" spans="1:16" x14ac:dyDescent="0.2">
      <c r="A886" s="6">
        <f>'Rates Data'!A886</f>
        <v>42968</v>
      </c>
      <c r="B886" s="5">
        <f>'Rates Data'!B886</f>
        <v>-0.371</v>
      </c>
      <c r="C886" s="5">
        <f>'Rates Data'!C886</f>
        <v>-0.32900000000000001</v>
      </c>
      <c r="D886" s="5">
        <f>'Rates Data'!D886</f>
        <v>-0.27100000000000002</v>
      </c>
      <c r="E886" s="5">
        <f>'Rates Data'!E886</f>
        <v>-0.158</v>
      </c>
      <c r="F886" s="5">
        <f>'Rates Data'!F886</f>
        <v>-0.17699999999999999</v>
      </c>
      <c r="G886" s="5">
        <f>'Rates Data'!G886</f>
        <v>-7.0999999999999994E-2</v>
      </c>
      <c r="H886" s="5">
        <f>'Rates Data'!H886</f>
        <v>0.192</v>
      </c>
      <c r="I886" s="5">
        <f>DAYS360(A886,Summary!$G$10)/Summary!$G$6</f>
        <v>0.67777777777777781</v>
      </c>
      <c r="J886" s="5">
        <f t="shared" si="58"/>
        <v>-0.27100000000000002</v>
      </c>
      <c r="K886" s="5">
        <f t="shared" si="58"/>
        <v>-0.158</v>
      </c>
      <c r="L886" s="4">
        <v>0.5</v>
      </c>
      <c r="M886" s="4">
        <v>1</v>
      </c>
      <c r="N886" s="7">
        <f t="shared" si="55"/>
        <v>0.11300000000000002</v>
      </c>
      <c r="O886" s="4">
        <f t="shared" si="56"/>
        <v>0.5</v>
      </c>
      <c r="P886" s="64">
        <f t="shared" si="57"/>
        <v>-0.23082222222222223</v>
      </c>
    </row>
    <row r="887" spans="1:16" x14ac:dyDescent="0.2">
      <c r="A887" s="6">
        <f>'Rates Data'!A887</f>
        <v>42969</v>
      </c>
      <c r="B887" s="5">
        <f>'Rates Data'!B887</f>
        <v>-0.371</v>
      </c>
      <c r="C887" s="5">
        <f>'Rates Data'!C887</f>
        <v>-0.32800000000000001</v>
      </c>
      <c r="D887" s="5">
        <f>'Rates Data'!D887</f>
        <v>-0.27300000000000002</v>
      </c>
      <c r="E887" s="5">
        <f>'Rates Data'!E887</f>
        <v>-0.158</v>
      </c>
      <c r="F887" s="5">
        <f>'Rates Data'!F887</f>
        <v>-0.17899999999999999</v>
      </c>
      <c r="G887" s="5">
        <f>'Rates Data'!G887</f>
        <v>-7.2999999999999995E-2</v>
      </c>
      <c r="H887" s="5">
        <f>'Rates Data'!H887</f>
        <v>0.19109999999999999</v>
      </c>
      <c r="I887" s="5">
        <f>DAYS360(A887,Summary!$G$10)/Summary!$G$6</f>
        <v>0.67500000000000004</v>
      </c>
      <c r="J887" s="5">
        <f t="shared" si="58"/>
        <v>-0.27300000000000002</v>
      </c>
      <c r="K887" s="5">
        <f t="shared" si="58"/>
        <v>-0.158</v>
      </c>
      <c r="L887" s="4">
        <v>0.5</v>
      </c>
      <c r="M887" s="4">
        <v>1</v>
      </c>
      <c r="N887" s="7">
        <f t="shared" si="55"/>
        <v>0.11500000000000002</v>
      </c>
      <c r="O887" s="4">
        <f t="shared" si="56"/>
        <v>0.5</v>
      </c>
      <c r="P887" s="64">
        <f t="shared" si="57"/>
        <v>-0.23275000000000001</v>
      </c>
    </row>
    <row r="888" spans="1:16" x14ac:dyDescent="0.2">
      <c r="A888" s="6">
        <f>'Rates Data'!A888</f>
        <v>42970</v>
      </c>
      <c r="B888" s="5">
        <f>'Rates Data'!B888</f>
        <v>-0.371</v>
      </c>
      <c r="C888" s="5">
        <f>'Rates Data'!C888</f>
        <v>-0.32900000000000001</v>
      </c>
      <c r="D888" s="5">
        <f>'Rates Data'!D888</f>
        <v>-0.27300000000000002</v>
      </c>
      <c r="E888" s="5">
        <f>'Rates Data'!E888</f>
        <v>-0.159</v>
      </c>
      <c r="F888" s="5">
        <f>'Rates Data'!F888</f>
        <v>-0.17849999999999999</v>
      </c>
      <c r="G888" s="5">
        <f>'Rates Data'!G888</f>
        <v>-7.7499999999999999E-2</v>
      </c>
      <c r="H888" s="5">
        <f>'Rates Data'!H888</f>
        <v>0.1772</v>
      </c>
      <c r="I888" s="5">
        <f>DAYS360(A888,Summary!$G$10)/Summary!$G$6</f>
        <v>0.67222222222222228</v>
      </c>
      <c r="J888" s="5">
        <f t="shared" si="58"/>
        <v>-0.27300000000000002</v>
      </c>
      <c r="K888" s="5">
        <f t="shared" si="58"/>
        <v>-0.159</v>
      </c>
      <c r="L888" s="4">
        <v>0.5</v>
      </c>
      <c r="M888" s="4">
        <v>1</v>
      </c>
      <c r="N888" s="7">
        <f t="shared" si="55"/>
        <v>0.11400000000000002</v>
      </c>
      <c r="O888" s="4">
        <f t="shared" si="56"/>
        <v>0.5</v>
      </c>
      <c r="P888" s="64">
        <f t="shared" si="57"/>
        <v>-0.23373333333333335</v>
      </c>
    </row>
    <row r="889" spans="1:16" x14ac:dyDescent="0.2">
      <c r="A889" s="6">
        <f>'Rates Data'!A889</f>
        <v>42971</v>
      </c>
      <c r="B889" s="5">
        <f>'Rates Data'!B889</f>
        <v>-0.371</v>
      </c>
      <c r="C889" s="5">
        <f>'Rates Data'!C889</f>
        <v>-0.32900000000000001</v>
      </c>
      <c r="D889" s="5">
        <f>'Rates Data'!D889</f>
        <v>-0.27200000000000002</v>
      </c>
      <c r="E889" s="5">
        <f>'Rates Data'!E889</f>
        <v>-0.159</v>
      </c>
      <c r="F889" s="5">
        <f>'Rates Data'!F889</f>
        <v>-0.17899999999999999</v>
      </c>
      <c r="G889" s="5">
        <f>'Rates Data'!G889</f>
        <v>-7.4499999999999997E-2</v>
      </c>
      <c r="H889" s="5">
        <f>'Rates Data'!H889</f>
        <v>0.1825</v>
      </c>
      <c r="I889" s="5">
        <f>DAYS360(A889,Summary!$G$10)/Summary!$G$6</f>
        <v>0.6694444444444444</v>
      </c>
      <c r="J889" s="5">
        <f t="shared" si="58"/>
        <v>-0.27200000000000002</v>
      </c>
      <c r="K889" s="5">
        <f t="shared" si="58"/>
        <v>-0.159</v>
      </c>
      <c r="L889" s="4">
        <v>0.5</v>
      </c>
      <c r="M889" s="4">
        <v>1</v>
      </c>
      <c r="N889" s="7">
        <f t="shared" si="55"/>
        <v>0.11300000000000002</v>
      </c>
      <c r="O889" s="4">
        <f t="shared" si="56"/>
        <v>0.5</v>
      </c>
      <c r="P889" s="64">
        <f t="shared" si="57"/>
        <v>-0.23370555555555558</v>
      </c>
    </row>
    <row r="890" spans="1:16" x14ac:dyDescent="0.2">
      <c r="A890" s="6">
        <f>'Rates Data'!A890</f>
        <v>42972</v>
      </c>
      <c r="B890" s="5">
        <f>'Rates Data'!B890</f>
        <v>-0.371</v>
      </c>
      <c r="C890" s="5">
        <f>'Rates Data'!C890</f>
        <v>-0.32900000000000001</v>
      </c>
      <c r="D890" s="5">
        <f>'Rates Data'!D890</f>
        <v>-0.27200000000000002</v>
      </c>
      <c r="E890" s="5">
        <f>'Rates Data'!E890</f>
        <v>-0.159</v>
      </c>
      <c r="F890" s="5">
        <f>'Rates Data'!F890</f>
        <v>-0.17799999999999999</v>
      </c>
      <c r="G890" s="5">
        <f>'Rates Data'!G890</f>
        <v>-6.5799999999999997E-2</v>
      </c>
      <c r="H890" s="5">
        <f>'Rates Data'!H890</f>
        <v>0.18</v>
      </c>
      <c r="I890" s="5">
        <f>DAYS360(A890,Summary!$G$10)/Summary!$G$6</f>
        <v>0.66666666666666663</v>
      </c>
      <c r="J890" s="5">
        <f t="shared" si="58"/>
        <v>-0.27200000000000002</v>
      </c>
      <c r="K890" s="5">
        <f t="shared" si="58"/>
        <v>-0.159</v>
      </c>
      <c r="L890" s="4">
        <v>0.5</v>
      </c>
      <c r="M890" s="4">
        <v>1</v>
      </c>
      <c r="N890" s="7">
        <f t="shared" si="55"/>
        <v>0.11300000000000002</v>
      </c>
      <c r="O890" s="4">
        <f t="shared" si="56"/>
        <v>0.5</v>
      </c>
      <c r="P890" s="64">
        <f t="shared" si="57"/>
        <v>-0.23433333333333337</v>
      </c>
    </row>
    <row r="891" spans="1:16" x14ac:dyDescent="0.2">
      <c r="A891" s="6">
        <f>'Rates Data'!A891</f>
        <v>42975</v>
      </c>
      <c r="B891" s="5">
        <f>'Rates Data'!B891</f>
        <v>-0.372</v>
      </c>
      <c r="C891" s="5">
        <f>'Rates Data'!C891</f>
        <v>-0.32900000000000001</v>
      </c>
      <c r="D891" s="5">
        <f>'Rates Data'!D891</f>
        <v>-0.27300000000000002</v>
      </c>
      <c r="E891" s="5">
        <f>'Rates Data'!E891</f>
        <v>-0.159</v>
      </c>
      <c r="F891" s="5">
        <f>'Rates Data'!F891</f>
        <v>-0.18099999999999999</v>
      </c>
      <c r="G891" s="5">
        <f>'Rates Data'!G891</f>
        <v>-7.0300000000000001E-2</v>
      </c>
      <c r="H891" s="5">
        <f>'Rates Data'!H891</f>
        <v>0.17399999999999999</v>
      </c>
      <c r="I891" s="5">
        <f>DAYS360(A891,Summary!$G$10)/Summary!$G$6</f>
        <v>0.65833333333333333</v>
      </c>
      <c r="J891" s="5">
        <f t="shared" si="58"/>
        <v>-0.27300000000000002</v>
      </c>
      <c r="K891" s="5">
        <f t="shared" si="58"/>
        <v>-0.159</v>
      </c>
      <c r="L891" s="4">
        <v>0.5</v>
      </c>
      <c r="M891" s="4">
        <v>1</v>
      </c>
      <c r="N891" s="7">
        <f t="shared" si="55"/>
        <v>0.11400000000000002</v>
      </c>
      <c r="O891" s="4">
        <f t="shared" si="56"/>
        <v>0.5</v>
      </c>
      <c r="P891" s="64">
        <f t="shared" si="57"/>
        <v>-0.2369</v>
      </c>
    </row>
    <row r="892" spans="1:16" x14ac:dyDescent="0.2">
      <c r="A892" s="6">
        <f>'Rates Data'!A892</f>
        <v>42976</v>
      </c>
      <c r="B892" s="5">
        <f>'Rates Data'!B892</f>
        <v>-0.372</v>
      </c>
      <c r="C892" s="5">
        <f>'Rates Data'!C892</f>
        <v>-0.33</v>
      </c>
      <c r="D892" s="5">
        <f>'Rates Data'!D892</f>
        <v>-0.27300000000000002</v>
      </c>
      <c r="E892" s="5">
        <f>'Rates Data'!E892</f>
        <v>-0.16</v>
      </c>
      <c r="F892" s="5">
        <f>'Rates Data'!F892</f>
        <v>-0.187</v>
      </c>
      <c r="G892" s="5">
        <f>'Rates Data'!G892</f>
        <v>-8.5999999999999993E-2</v>
      </c>
      <c r="H892" s="5">
        <f>'Rates Data'!H892</f>
        <v>0.153</v>
      </c>
      <c r="I892" s="5">
        <f>DAYS360(A892,Summary!$G$10)/Summary!$G$6</f>
        <v>0.65555555555555556</v>
      </c>
      <c r="J892" s="5">
        <f t="shared" si="58"/>
        <v>-0.27300000000000002</v>
      </c>
      <c r="K892" s="5">
        <f t="shared" si="58"/>
        <v>-0.16</v>
      </c>
      <c r="L892" s="4">
        <v>0.5</v>
      </c>
      <c r="M892" s="4">
        <v>1</v>
      </c>
      <c r="N892" s="7">
        <f t="shared" si="55"/>
        <v>0.11300000000000002</v>
      </c>
      <c r="O892" s="4">
        <f t="shared" si="56"/>
        <v>0.5</v>
      </c>
      <c r="P892" s="64">
        <f t="shared" si="57"/>
        <v>-0.23784444444444447</v>
      </c>
    </row>
    <row r="893" spans="1:16" x14ac:dyDescent="0.2">
      <c r="A893" s="6">
        <f>'Rates Data'!A893</f>
        <v>42977</v>
      </c>
      <c r="B893" s="5">
        <f>'Rates Data'!B893</f>
        <v>-0.372</v>
      </c>
      <c r="C893" s="5">
        <f>'Rates Data'!C893</f>
        <v>-0.33</v>
      </c>
      <c r="D893" s="5">
        <f>'Rates Data'!D893</f>
        <v>-0.27300000000000002</v>
      </c>
      <c r="E893" s="5">
        <f>'Rates Data'!E893</f>
        <v>-0.161</v>
      </c>
      <c r="F893" s="5">
        <f>'Rates Data'!F893</f>
        <v>-0.186</v>
      </c>
      <c r="G893" s="5">
        <f>'Rates Data'!G893</f>
        <v>-8.5999999999999993E-2</v>
      </c>
      <c r="H893" s="5">
        <f>'Rates Data'!H893</f>
        <v>0.1603</v>
      </c>
      <c r="I893" s="5">
        <f>DAYS360(A893,Summary!$G$10)/Summary!$G$6</f>
        <v>0.65277777777777779</v>
      </c>
      <c r="J893" s="5">
        <f t="shared" si="58"/>
        <v>-0.27300000000000002</v>
      </c>
      <c r="K893" s="5">
        <f t="shared" si="58"/>
        <v>-0.161</v>
      </c>
      <c r="L893" s="4">
        <v>0.5</v>
      </c>
      <c r="M893" s="4">
        <v>1</v>
      </c>
      <c r="N893" s="7">
        <f t="shared" si="55"/>
        <v>0.11200000000000002</v>
      </c>
      <c r="O893" s="4">
        <f t="shared" si="56"/>
        <v>0.5</v>
      </c>
      <c r="P893" s="64">
        <f t="shared" si="57"/>
        <v>-0.23877777777777778</v>
      </c>
    </row>
    <row r="894" spans="1:16" x14ac:dyDescent="0.2">
      <c r="A894" s="6">
        <f>'Rates Data'!A894</f>
        <v>42978</v>
      </c>
      <c r="B894" s="5">
        <f>'Rates Data'!B894</f>
        <v>-0.373</v>
      </c>
      <c r="C894" s="5">
        <f>'Rates Data'!C894</f>
        <v>-0.32900000000000001</v>
      </c>
      <c r="D894" s="5">
        <f>'Rates Data'!D894</f>
        <v>-0.27300000000000002</v>
      </c>
      <c r="E894" s="5">
        <f>'Rates Data'!E894</f>
        <v>-0.161</v>
      </c>
      <c r="F894" s="5">
        <f>'Rates Data'!F894</f>
        <v>-0.1885</v>
      </c>
      <c r="G894" s="5">
        <f>'Rates Data'!G894</f>
        <v>-9.0800000000000006E-2</v>
      </c>
      <c r="H894" s="5">
        <f>'Rates Data'!H894</f>
        <v>0.161</v>
      </c>
      <c r="I894" s="5">
        <f>DAYS360(A894,Summary!$G$10)/Summary!$G$6</f>
        <v>0.65277777777777779</v>
      </c>
      <c r="J894" s="5">
        <f t="shared" si="58"/>
        <v>-0.27300000000000002</v>
      </c>
      <c r="K894" s="5">
        <f t="shared" si="58"/>
        <v>-0.161</v>
      </c>
      <c r="L894" s="4">
        <v>0.5</v>
      </c>
      <c r="M894" s="4">
        <v>1</v>
      </c>
      <c r="N894" s="7">
        <f t="shared" si="55"/>
        <v>0.11200000000000002</v>
      </c>
      <c r="O894" s="4">
        <f t="shared" si="56"/>
        <v>0.5</v>
      </c>
      <c r="P894" s="64">
        <f t="shared" si="57"/>
        <v>-0.23877777777777778</v>
      </c>
    </row>
    <row r="895" spans="1:16" x14ac:dyDescent="0.2">
      <c r="A895" s="6">
        <f>'Rates Data'!A895</f>
        <v>42979</v>
      </c>
      <c r="B895" s="5">
        <f>'Rates Data'!B895</f>
        <v>-0.373</v>
      </c>
      <c r="C895" s="5">
        <f>'Rates Data'!C895</f>
        <v>-0.32900000000000001</v>
      </c>
      <c r="D895" s="5">
        <f>'Rates Data'!D895</f>
        <v>-0.27300000000000002</v>
      </c>
      <c r="E895" s="5">
        <f>'Rates Data'!E895</f>
        <v>-0.161</v>
      </c>
      <c r="F895" s="5">
        <f>'Rates Data'!F895</f>
        <v>-0.188</v>
      </c>
      <c r="G895" s="5">
        <f>'Rates Data'!G895</f>
        <v>-8.7999999999999995E-2</v>
      </c>
      <c r="H895" s="5">
        <f>'Rates Data'!H895</f>
        <v>0.16200000000000001</v>
      </c>
      <c r="I895" s="5">
        <f>DAYS360(A895,Summary!$G$10)/Summary!$G$6</f>
        <v>0.65</v>
      </c>
      <c r="J895" s="5">
        <f t="shared" si="58"/>
        <v>-0.27300000000000002</v>
      </c>
      <c r="K895" s="5">
        <f t="shared" si="58"/>
        <v>-0.161</v>
      </c>
      <c r="L895" s="4">
        <v>0.5</v>
      </c>
      <c r="M895" s="4">
        <v>1</v>
      </c>
      <c r="N895" s="7">
        <f t="shared" si="55"/>
        <v>0.11200000000000002</v>
      </c>
      <c r="O895" s="4">
        <f t="shared" si="56"/>
        <v>0.5</v>
      </c>
      <c r="P895" s="64">
        <f t="shared" si="57"/>
        <v>-0.2394</v>
      </c>
    </row>
    <row r="896" spans="1:16" x14ac:dyDescent="0.2">
      <c r="A896" s="6">
        <f>'Rates Data'!A896</f>
        <v>42982</v>
      </c>
      <c r="B896" s="5">
        <f>'Rates Data'!B896</f>
        <v>-0.372</v>
      </c>
      <c r="C896" s="5">
        <f>'Rates Data'!C896</f>
        <v>-0.32900000000000001</v>
      </c>
      <c r="D896" s="5">
        <f>'Rates Data'!D896</f>
        <v>-0.27400000000000002</v>
      </c>
      <c r="E896" s="5">
        <f>'Rates Data'!E896</f>
        <v>-0.161</v>
      </c>
      <c r="F896" s="5">
        <f>'Rates Data'!F896</f>
        <v>-0.191</v>
      </c>
      <c r="G896" s="5">
        <f>'Rates Data'!G896</f>
        <v>-9.2999999999999999E-2</v>
      </c>
      <c r="H896" s="5">
        <f>'Rates Data'!H896</f>
        <v>0.151</v>
      </c>
      <c r="I896" s="5">
        <f>DAYS360(A896,Summary!$G$10)/Summary!$G$6</f>
        <v>0.64166666666666672</v>
      </c>
      <c r="J896" s="5">
        <f t="shared" si="58"/>
        <v>-0.27400000000000002</v>
      </c>
      <c r="K896" s="5">
        <f t="shared" si="58"/>
        <v>-0.161</v>
      </c>
      <c r="L896" s="4">
        <v>0.5</v>
      </c>
      <c r="M896" s="4">
        <v>1</v>
      </c>
      <c r="N896" s="7">
        <f t="shared" si="55"/>
        <v>0.11300000000000002</v>
      </c>
      <c r="O896" s="4">
        <f t="shared" si="56"/>
        <v>0.5</v>
      </c>
      <c r="P896" s="64">
        <f t="shared" si="57"/>
        <v>-0.24198333333333333</v>
      </c>
    </row>
    <row r="897" spans="1:16" x14ac:dyDescent="0.2">
      <c r="A897" s="6">
        <f>'Rates Data'!A897</f>
        <v>42983</v>
      </c>
      <c r="B897" s="5">
        <f>'Rates Data'!B897</f>
        <v>-0.372</v>
      </c>
      <c r="C897" s="5">
        <f>'Rates Data'!C897</f>
        <v>-0.32900000000000001</v>
      </c>
      <c r="D897" s="5">
        <f>'Rates Data'!D897</f>
        <v>-0.27400000000000002</v>
      </c>
      <c r="E897" s="5">
        <f>'Rates Data'!E897</f>
        <v>-0.161</v>
      </c>
      <c r="F897" s="5">
        <f>'Rates Data'!F897</f>
        <v>-0.20549999999999999</v>
      </c>
      <c r="G897" s="5">
        <f>'Rates Data'!G897</f>
        <v>-0.1186</v>
      </c>
      <c r="H897" s="5">
        <f>'Rates Data'!H897</f>
        <v>0.13150000000000001</v>
      </c>
      <c r="I897" s="5">
        <f>DAYS360(A897,Summary!$G$10)/Summary!$G$6</f>
        <v>0.63888888888888884</v>
      </c>
      <c r="J897" s="5">
        <f t="shared" si="58"/>
        <v>-0.27400000000000002</v>
      </c>
      <c r="K897" s="5">
        <f t="shared" si="58"/>
        <v>-0.161</v>
      </c>
      <c r="L897" s="4">
        <v>0.5</v>
      </c>
      <c r="M897" s="4">
        <v>1</v>
      </c>
      <c r="N897" s="7">
        <f t="shared" si="55"/>
        <v>0.11300000000000002</v>
      </c>
      <c r="O897" s="4">
        <f t="shared" si="56"/>
        <v>0.5</v>
      </c>
      <c r="P897" s="64">
        <f t="shared" si="57"/>
        <v>-0.24261111111111114</v>
      </c>
    </row>
    <row r="898" spans="1:16" x14ac:dyDescent="0.2">
      <c r="A898" s="6">
        <f>'Rates Data'!A898</f>
        <v>42984</v>
      </c>
      <c r="B898" s="5">
        <f>'Rates Data'!B898</f>
        <v>-0.371</v>
      </c>
      <c r="C898" s="5">
        <f>'Rates Data'!C898</f>
        <v>-0.32900000000000001</v>
      </c>
      <c r="D898" s="5">
        <f>'Rates Data'!D898</f>
        <v>-0.27400000000000002</v>
      </c>
      <c r="E898" s="5">
        <f>'Rates Data'!E898</f>
        <v>-0.16300000000000001</v>
      </c>
      <c r="F898" s="5">
        <f>'Rates Data'!F898</f>
        <v>-0.193</v>
      </c>
      <c r="G898" s="5">
        <f>'Rates Data'!G898</f>
        <v>-8.8999999999999996E-2</v>
      </c>
      <c r="H898" s="5">
        <f>'Rates Data'!H898</f>
        <v>0.14810000000000001</v>
      </c>
      <c r="I898" s="5">
        <f>DAYS360(A898,Summary!$G$10)/Summary!$G$6</f>
        <v>0.63611111111111107</v>
      </c>
      <c r="J898" s="5">
        <f t="shared" si="58"/>
        <v>-0.27400000000000002</v>
      </c>
      <c r="K898" s="5">
        <f t="shared" si="58"/>
        <v>-0.16300000000000001</v>
      </c>
      <c r="L898" s="4">
        <v>0.5</v>
      </c>
      <c r="M898" s="4">
        <v>1</v>
      </c>
      <c r="N898" s="7">
        <f t="shared" si="55"/>
        <v>0.11100000000000002</v>
      </c>
      <c r="O898" s="4">
        <f t="shared" si="56"/>
        <v>0.5</v>
      </c>
      <c r="P898" s="64">
        <f t="shared" si="57"/>
        <v>-0.24378333333333335</v>
      </c>
    </row>
    <row r="899" spans="1:16" x14ac:dyDescent="0.2">
      <c r="A899" s="6">
        <f>'Rates Data'!A899</f>
        <v>42985</v>
      </c>
      <c r="B899" s="5">
        <f>'Rates Data'!B899</f>
        <v>-0.372</v>
      </c>
      <c r="C899" s="5">
        <f>'Rates Data'!C899</f>
        <v>-0.33</v>
      </c>
      <c r="D899" s="5">
        <f>'Rates Data'!D899</f>
        <v>-0.27300000000000002</v>
      </c>
      <c r="E899" s="5">
        <f>'Rates Data'!E899</f>
        <v>-0.16200000000000001</v>
      </c>
      <c r="F899" s="5">
        <f>'Rates Data'!F899</f>
        <v>-0.20300000000000001</v>
      </c>
      <c r="G899" s="5">
        <f>'Rates Data'!G899</f>
        <v>-0.1152</v>
      </c>
      <c r="H899" s="5">
        <f>'Rates Data'!H899</f>
        <v>0.13600000000000001</v>
      </c>
      <c r="I899" s="5">
        <f>DAYS360(A899,Summary!$G$10)/Summary!$G$6</f>
        <v>0.6333333333333333</v>
      </c>
      <c r="J899" s="5">
        <f t="shared" si="58"/>
        <v>-0.27300000000000002</v>
      </c>
      <c r="K899" s="5">
        <f t="shared" si="58"/>
        <v>-0.16200000000000001</v>
      </c>
      <c r="L899" s="4">
        <v>0.5</v>
      </c>
      <c r="M899" s="4">
        <v>1</v>
      </c>
      <c r="N899" s="7">
        <f t="shared" ref="N899:N962" si="59">K899-J899</f>
        <v>0.11100000000000002</v>
      </c>
      <c r="O899" s="4">
        <f t="shared" ref="O899:O962" si="60">M899-L899</f>
        <v>0.5</v>
      </c>
      <c r="P899" s="64">
        <f t="shared" ref="P899:P962" si="61">J899+N899/O899*(I899-L899)</f>
        <v>-0.24340000000000003</v>
      </c>
    </row>
    <row r="900" spans="1:16" x14ac:dyDescent="0.2">
      <c r="A900" s="6">
        <f>'Rates Data'!A900</f>
        <v>42986</v>
      </c>
      <c r="B900" s="5">
        <f>'Rates Data'!B900</f>
        <v>-0.372</v>
      </c>
      <c r="C900" s="5">
        <f>'Rates Data'!C900</f>
        <v>-0.33100000000000002</v>
      </c>
      <c r="D900" s="5">
        <f>'Rates Data'!D900</f>
        <v>-0.27500000000000002</v>
      </c>
      <c r="E900" s="5">
        <f>'Rates Data'!E900</f>
        <v>-0.16600000000000001</v>
      </c>
      <c r="F900" s="5">
        <f>'Rates Data'!F900</f>
        <v>-0.19750000000000001</v>
      </c>
      <c r="G900" s="5">
        <f>'Rates Data'!G900</f>
        <v>-0.106</v>
      </c>
      <c r="H900" s="5">
        <f>'Rates Data'!H900</f>
        <v>0.14299999999999999</v>
      </c>
      <c r="I900" s="5">
        <f>DAYS360(A900,Summary!$G$10)/Summary!$G$6</f>
        <v>0.63055555555555554</v>
      </c>
      <c r="J900" s="5">
        <f t="shared" si="58"/>
        <v>-0.27500000000000002</v>
      </c>
      <c r="K900" s="5">
        <f t="shared" si="58"/>
        <v>-0.16600000000000001</v>
      </c>
      <c r="L900" s="4">
        <v>0.5</v>
      </c>
      <c r="M900" s="4">
        <v>1</v>
      </c>
      <c r="N900" s="7">
        <f t="shared" si="59"/>
        <v>0.10900000000000001</v>
      </c>
      <c r="O900" s="4">
        <f t="shared" si="60"/>
        <v>0.5</v>
      </c>
      <c r="P900" s="64">
        <f t="shared" si="61"/>
        <v>-0.24653888888888892</v>
      </c>
    </row>
    <row r="901" spans="1:16" x14ac:dyDescent="0.2">
      <c r="A901" s="6">
        <f>'Rates Data'!A901</f>
        <v>42989</v>
      </c>
      <c r="B901" s="5">
        <f>'Rates Data'!B901</f>
        <v>-0.373</v>
      </c>
      <c r="C901" s="5">
        <f>'Rates Data'!C901</f>
        <v>-0.33100000000000002</v>
      </c>
      <c r="D901" s="5">
        <f>'Rates Data'!D901</f>
        <v>-0.27400000000000002</v>
      </c>
      <c r="E901" s="5">
        <f>'Rates Data'!E901</f>
        <v>-0.16800000000000001</v>
      </c>
      <c r="F901" s="5">
        <f>'Rates Data'!F901</f>
        <v>-0.19900000000000001</v>
      </c>
      <c r="G901" s="5">
        <f>'Rates Data'!G901</f>
        <v>-9.9599999999999994E-2</v>
      </c>
      <c r="H901" s="5">
        <f>'Rates Data'!H901</f>
        <v>0.1532</v>
      </c>
      <c r="I901" s="5">
        <f>DAYS360(A901,Summary!$G$10)/Summary!$G$6</f>
        <v>0.62222222222222223</v>
      </c>
      <c r="J901" s="5">
        <f t="shared" si="58"/>
        <v>-0.27400000000000002</v>
      </c>
      <c r="K901" s="5">
        <f t="shared" si="58"/>
        <v>-0.16800000000000001</v>
      </c>
      <c r="L901" s="4">
        <v>0.5</v>
      </c>
      <c r="M901" s="4">
        <v>1</v>
      </c>
      <c r="N901" s="7">
        <f t="shared" si="59"/>
        <v>0.10600000000000001</v>
      </c>
      <c r="O901" s="4">
        <f t="shared" si="60"/>
        <v>0.5</v>
      </c>
      <c r="P901" s="64">
        <f t="shared" si="61"/>
        <v>-0.24808888888888891</v>
      </c>
    </row>
    <row r="902" spans="1:16" x14ac:dyDescent="0.2">
      <c r="A902" s="6">
        <f>'Rates Data'!A902</f>
        <v>42990</v>
      </c>
      <c r="B902" s="5">
        <f>'Rates Data'!B902</f>
        <v>-0.372</v>
      </c>
      <c r="C902" s="5">
        <f>'Rates Data'!C902</f>
        <v>-0.33</v>
      </c>
      <c r="D902" s="5">
        <f>'Rates Data'!D902</f>
        <v>-0.27200000000000002</v>
      </c>
      <c r="E902" s="5">
        <f>'Rates Data'!E902</f>
        <v>-0.16900000000000001</v>
      </c>
      <c r="F902" s="5">
        <f>'Rates Data'!F902</f>
        <v>-0.1895</v>
      </c>
      <c r="G902" s="5">
        <f>'Rates Data'!G902</f>
        <v>-8.4000000000000005E-2</v>
      </c>
      <c r="H902" s="5">
        <f>'Rates Data'!H902</f>
        <v>0.1862</v>
      </c>
      <c r="I902" s="5">
        <f>DAYS360(A902,Summary!$G$10)/Summary!$G$6</f>
        <v>0.61944444444444446</v>
      </c>
      <c r="J902" s="5">
        <f t="shared" si="58"/>
        <v>-0.27200000000000002</v>
      </c>
      <c r="K902" s="5">
        <f t="shared" si="58"/>
        <v>-0.16900000000000001</v>
      </c>
      <c r="L902" s="4">
        <v>0.5</v>
      </c>
      <c r="M902" s="4">
        <v>1</v>
      </c>
      <c r="N902" s="7">
        <f t="shared" si="59"/>
        <v>0.10300000000000001</v>
      </c>
      <c r="O902" s="4">
        <f t="shared" si="60"/>
        <v>0.5</v>
      </c>
      <c r="P902" s="64">
        <f t="shared" si="61"/>
        <v>-0.24739444444444447</v>
      </c>
    </row>
    <row r="903" spans="1:16" x14ac:dyDescent="0.2">
      <c r="A903" s="6">
        <f>'Rates Data'!A903</f>
        <v>42991</v>
      </c>
      <c r="B903" s="5">
        <f>'Rates Data'!B903</f>
        <v>-0.373</v>
      </c>
      <c r="C903" s="5">
        <f>'Rates Data'!C903</f>
        <v>-0.32900000000000001</v>
      </c>
      <c r="D903" s="5">
        <f>'Rates Data'!D903</f>
        <v>-0.27200000000000002</v>
      </c>
      <c r="E903" s="5">
        <f>'Rates Data'!E903</f>
        <v>-0.16900000000000001</v>
      </c>
      <c r="F903" s="5">
        <f>'Rates Data'!F903</f>
        <v>-0.188</v>
      </c>
      <c r="G903" s="5">
        <f>'Rates Data'!G903</f>
        <v>-8.72E-2</v>
      </c>
      <c r="H903" s="5">
        <f>'Rates Data'!H903</f>
        <v>0.18410000000000001</v>
      </c>
      <c r="I903" s="5">
        <f>DAYS360(A903,Summary!$G$10)/Summary!$G$6</f>
        <v>0.6166666666666667</v>
      </c>
      <c r="J903" s="5">
        <f t="shared" si="58"/>
        <v>-0.27200000000000002</v>
      </c>
      <c r="K903" s="5">
        <f t="shared" si="58"/>
        <v>-0.16900000000000001</v>
      </c>
      <c r="L903" s="4">
        <v>0.5</v>
      </c>
      <c r="M903" s="4">
        <v>1</v>
      </c>
      <c r="N903" s="7">
        <f t="shared" si="59"/>
        <v>0.10300000000000001</v>
      </c>
      <c r="O903" s="4">
        <f t="shared" si="60"/>
        <v>0.5</v>
      </c>
      <c r="P903" s="64">
        <f t="shared" si="61"/>
        <v>-0.24796666666666667</v>
      </c>
    </row>
    <row r="904" spans="1:16" x14ac:dyDescent="0.2">
      <c r="A904" s="6">
        <f>'Rates Data'!A904</f>
        <v>42992</v>
      </c>
      <c r="B904" s="5">
        <f>'Rates Data'!B904</f>
        <v>-0.371</v>
      </c>
      <c r="C904" s="5">
        <f>'Rates Data'!C904</f>
        <v>-0.32900000000000001</v>
      </c>
      <c r="D904" s="5">
        <f>'Rates Data'!D904</f>
        <v>-0.27200000000000002</v>
      </c>
      <c r="E904" s="5">
        <f>'Rates Data'!E904</f>
        <v>-0.17100000000000001</v>
      </c>
      <c r="F904" s="5">
        <f>'Rates Data'!F904</f>
        <v>-0.18210000000000001</v>
      </c>
      <c r="G904" s="5">
        <f>'Rates Data'!G904</f>
        <v>-6.9599999999999995E-2</v>
      </c>
      <c r="H904" s="5">
        <f>'Rates Data'!H904</f>
        <v>0.2011</v>
      </c>
      <c r="I904" s="5">
        <f>DAYS360(A904,Summary!$G$10)/Summary!$G$6</f>
        <v>0.61388888888888893</v>
      </c>
      <c r="J904" s="5">
        <f t="shared" si="58"/>
        <v>-0.27200000000000002</v>
      </c>
      <c r="K904" s="5">
        <f t="shared" si="58"/>
        <v>-0.17100000000000001</v>
      </c>
      <c r="L904" s="4">
        <v>0.5</v>
      </c>
      <c r="M904" s="4">
        <v>1</v>
      </c>
      <c r="N904" s="7">
        <f t="shared" si="59"/>
        <v>0.10100000000000001</v>
      </c>
      <c r="O904" s="4">
        <f t="shared" si="60"/>
        <v>0.5</v>
      </c>
      <c r="P904" s="64">
        <f t="shared" si="61"/>
        <v>-0.24899444444444446</v>
      </c>
    </row>
    <row r="905" spans="1:16" x14ac:dyDescent="0.2">
      <c r="A905" s="6">
        <f>'Rates Data'!A905</f>
        <v>42993</v>
      </c>
      <c r="B905" s="5">
        <f>'Rates Data'!B905</f>
        <v>-0.371</v>
      </c>
      <c r="C905" s="5">
        <f>'Rates Data'!C905</f>
        <v>-0.32900000000000001</v>
      </c>
      <c r="D905" s="5">
        <f>'Rates Data'!D905</f>
        <v>-0.27100000000000002</v>
      </c>
      <c r="E905" s="5">
        <f>'Rates Data'!E905</f>
        <v>-0.17100000000000001</v>
      </c>
      <c r="F905" s="5">
        <f>'Rates Data'!F905</f>
        <v>-0.17499999999999999</v>
      </c>
      <c r="G905" s="5">
        <f>'Rates Data'!G905</f>
        <v>-5.6500000000000002E-2</v>
      </c>
      <c r="H905" s="5">
        <f>'Rates Data'!H905</f>
        <v>0.22</v>
      </c>
      <c r="I905" s="5">
        <f>DAYS360(A905,Summary!$G$10)/Summary!$G$6</f>
        <v>0.61111111111111116</v>
      </c>
      <c r="J905" s="5">
        <f t="shared" si="58"/>
        <v>-0.27100000000000002</v>
      </c>
      <c r="K905" s="5">
        <f t="shared" si="58"/>
        <v>-0.17100000000000001</v>
      </c>
      <c r="L905" s="4">
        <v>0.5</v>
      </c>
      <c r="M905" s="4">
        <v>1</v>
      </c>
      <c r="N905" s="7">
        <f t="shared" si="59"/>
        <v>0.1</v>
      </c>
      <c r="O905" s="4">
        <f t="shared" si="60"/>
        <v>0.5</v>
      </c>
      <c r="P905" s="64">
        <f t="shared" si="61"/>
        <v>-0.24877777777777779</v>
      </c>
    </row>
    <row r="906" spans="1:16" x14ac:dyDescent="0.2">
      <c r="A906" s="6">
        <f>'Rates Data'!A906</f>
        <v>42996</v>
      </c>
      <c r="B906" s="5">
        <f>'Rates Data'!B906</f>
        <v>-0.373</v>
      </c>
      <c r="C906" s="5">
        <f>'Rates Data'!C906</f>
        <v>-0.32900000000000001</v>
      </c>
      <c r="D906" s="5">
        <f>'Rates Data'!D906</f>
        <v>-0.27100000000000002</v>
      </c>
      <c r="E906" s="5">
        <f>'Rates Data'!E906</f>
        <v>-0.17100000000000001</v>
      </c>
      <c r="F906" s="5">
        <f>'Rates Data'!F906</f>
        <v>-0.17249999999999999</v>
      </c>
      <c r="G906" s="5">
        <f>'Rates Data'!G906</f>
        <v>-5.1999999999999998E-2</v>
      </c>
      <c r="H906" s="5">
        <f>'Rates Data'!H906</f>
        <v>0.23350000000000001</v>
      </c>
      <c r="I906" s="5">
        <f>DAYS360(A906,Summary!$G$10)/Summary!$G$6</f>
        <v>0.60277777777777775</v>
      </c>
      <c r="J906" s="5">
        <f t="shared" si="58"/>
        <v>-0.27100000000000002</v>
      </c>
      <c r="K906" s="5">
        <f t="shared" si="58"/>
        <v>-0.17100000000000001</v>
      </c>
      <c r="L906" s="4">
        <v>0.5</v>
      </c>
      <c r="M906" s="4">
        <v>1</v>
      </c>
      <c r="N906" s="7">
        <f t="shared" si="59"/>
        <v>0.1</v>
      </c>
      <c r="O906" s="4">
        <f t="shared" si="60"/>
        <v>0.5</v>
      </c>
      <c r="P906" s="64">
        <f t="shared" si="61"/>
        <v>-0.25044444444444447</v>
      </c>
    </row>
    <row r="907" spans="1:16" x14ac:dyDescent="0.2">
      <c r="A907" s="6">
        <f>'Rates Data'!A907</f>
        <v>42997</v>
      </c>
      <c r="B907" s="5">
        <f>'Rates Data'!B907</f>
        <v>-0.373</v>
      </c>
      <c r="C907" s="5">
        <f>'Rates Data'!C907</f>
        <v>-0.33</v>
      </c>
      <c r="D907" s="5">
        <f>'Rates Data'!D907</f>
        <v>-0.27200000000000002</v>
      </c>
      <c r="E907" s="5">
        <f>'Rates Data'!E907</f>
        <v>-0.17100000000000001</v>
      </c>
      <c r="F907" s="5">
        <f>'Rates Data'!F907</f>
        <v>-0.17399999999999999</v>
      </c>
      <c r="G907" s="5">
        <f>'Rates Data'!G907</f>
        <v>-5.6000000000000001E-2</v>
      </c>
      <c r="H907" s="5">
        <f>'Rates Data'!H907</f>
        <v>0.22409999999999999</v>
      </c>
      <c r="I907" s="5">
        <f>DAYS360(A907,Summary!$G$10)/Summary!$G$6</f>
        <v>0.6</v>
      </c>
      <c r="J907" s="5">
        <f t="shared" si="58"/>
        <v>-0.27200000000000002</v>
      </c>
      <c r="K907" s="5">
        <f t="shared" si="58"/>
        <v>-0.17100000000000001</v>
      </c>
      <c r="L907" s="4">
        <v>0.5</v>
      </c>
      <c r="M907" s="4">
        <v>1</v>
      </c>
      <c r="N907" s="7">
        <f t="shared" si="59"/>
        <v>0.10100000000000001</v>
      </c>
      <c r="O907" s="4">
        <f t="shared" si="60"/>
        <v>0.5</v>
      </c>
      <c r="P907" s="64">
        <f t="shared" si="61"/>
        <v>-0.25180000000000002</v>
      </c>
    </row>
    <row r="908" spans="1:16" x14ac:dyDescent="0.2">
      <c r="A908" s="6">
        <f>'Rates Data'!A908</f>
        <v>42998</v>
      </c>
      <c r="B908" s="5">
        <f>'Rates Data'!B908</f>
        <v>-0.373</v>
      </c>
      <c r="C908" s="5">
        <f>'Rates Data'!C908</f>
        <v>-0.32900000000000001</v>
      </c>
      <c r="D908" s="5">
        <f>'Rates Data'!D908</f>
        <v>-0.27100000000000002</v>
      </c>
      <c r="E908" s="5">
        <f>'Rates Data'!E908</f>
        <v>-0.17100000000000001</v>
      </c>
      <c r="F908" s="5">
        <f>'Rates Data'!F908</f>
        <v>-0.17499999999999999</v>
      </c>
      <c r="G908" s="5">
        <f>'Rates Data'!G908</f>
        <v>-6.4299999999999996E-2</v>
      </c>
      <c r="H908" s="5">
        <f>'Rates Data'!H908</f>
        <v>0.221</v>
      </c>
      <c r="I908" s="5">
        <f>DAYS360(A908,Summary!$G$10)/Summary!$G$6</f>
        <v>0.59722222222222221</v>
      </c>
      <c r="J908" s="5">
        <f t="shared" si="58"/>
        <v>-0.27100000000000002</v>
      </c>
      <c r="K908" s="5">
        <f t="shared" si="58"/>
        <v>-0.17100000000000001</v>
      </c>
      <c r="L908" s="4">
        <v>0.5</v>
      </c>
      <c r="M908" s="4">
        <v>1</v>
      </c>
      <c r="N908" s="7">
        <f t="shared" si="59"/>
        <v>0.1</v>
      </c>
      <c r="O908" s="4">
        <f t="shared" si="60"/>
        <v>0.5</v>
      </c>
      <c r="P908" s="64">
        <f t="shared" si="61"/>
        <v>-0.25155555555555559</v>
      </c>
    </row>
    <row r="909" spans="1:16" x14ac:dyDescent="0.2">
      <c r="A909" s="6">
        <f>'Rates Data'!A909</f>
        <v>42999</v>
      </c>
      <c r="B909" s="5">
        <f>'Rates Data'!B909</f>
        <v>-0.373</v>
      </c>
      <c r="C909" s="5">
        <f>'Rates Data'!C909</f>
        <v>-0.33</v>
      </c>
      <c r="D909" s="5">
        <f>'Rates Data'!D909</f>
        <v>-0.27200000000000002</v>
      </c>
      <c r="E909" s="5">
        <f>'Rates Data'!E909</f>
        <v>-0.17100000000000001</v>
      </c>
      <c r="F909" s="5">
        <f>'Rates Data'!F909</f>
        <v>-0.1711</v>
      </c>
      <c r="G909" s="5">
        <f>'Rates Data'!G909</f>
        <v>-5.0299999999999997E-2</v>
      </c>
      <c r="H909" s="5">
        <f>'Rates Data'!H909</f>
        <v>0.23899999999999999</v>
      </c>
      <c r="I909" s="5">
        <f>DAYS360(A909,Summary!$G$10)/Summary!$G$6</f>
        <v>0.59444444444444444</v>
      </c>
      <c r="J909" s="5">
        <f t="shared" si="58"/>
        <v>-0.27200000000000002</v>
      </c>
      <c r="K909" s="5">
        <f t="shared" si="58"/>
        <v>-0.17100000000000001</v>
      </c>
      <c r="L909" s="4">
        <v>0.5</v>
      </c>
      <c r="M909" s="4">
        <v>1</v>
      </c>
      <c r="N909" s="7">
        <f t="shared" si="59"/>
        <v>0.10100000000000001</v>
      </c>
      <c r="O909" s="4">
        <f t="shared" si="60"/>
        <v>0.5</v>
      </c>
      <c r="P909" s="64">
        <f t="shared" si="61"/>
        <v>-0.25292222222222227</v>
      </c>
    </row>
    <row r="910" spans="1:16" x14ac:dyDescent="0.2">
      <c r="A910" s="6">
        <f>'Rates Data'!A910</f>
        <v>43000</v>
      </c>
      <c r="B910" s="5">
        <f>'Rates Data'!B910</f>
        <v>-0.372</v>
      </c>
      <c r="C910" s="5">
        <f>'Rates Data'!C910</f>
        <v>-0.32900000000000001</v>
      </c>
      <c r="D910" s="5">
        <f>'Rates Data'!D910</f>
        <v>-0.27100000000000002</v>
      </c>
      <c r="E910" s="5">
        <f>'Rates Data'!E910</f>
        <v>-0.17100000000000001</v>
      </c>
      <c r="F910" s="5">
        <f>'Rates Data'!F910</f>
        <v>-0.16900000000000001</v>
      </c>
      <c r="G910" s="5">
        <f>'Rates Data'!G910</f>
        <v>-3.8199999999999998E-2</v>
      </c>
      <c r="H910" s="5">
        <f>'Rates Data'!H910</f>
        <v>0.24</v>
      </c>
      <c r="I910" s="5">
        <f>DAYS360(A910,Summary!$G$10)/Summary!$G$6</f>
        <v>0.59166666666666667</v>
      </c>
      <c r="J910" s="5">
        <f t="shared" si="58"/>
        <v>-0.27100000000000002</v>
      </c>
      <c r="K910" s="5">
        <f t="shared" si="58"/>
        <v>-0.17100000000000001</v>
      </c>
      <c r="L910" s="4">
        <v>0.5</v>
      </c>
      <c r="M910" s="4">
        <v>1</v>
      </c>
      <c r="N910" s="7">
        <f t="shared" si="59"/>
        <v>0.1</v>
      </c>
      <c r="O910" s="4">
        <f t="shared" si="60"/>
        <v>0.5</v>
      </c>
      <c r="P910" s="64">
        <f t="shared" si="61"/>
        <v>-0.25266666666666671</v>
      </c>
    </row>
    <row r="911" spans="1:16" x14ac:dyDescent="0.2">
      <c r="A911" s="6">
        <f>'Rates Data'!A911</f>
        <v>43003</v>
      </c>
      <c r="B911" s="5">
        <f>'Rates Data'!B911</f>
        <v>-0.371</v>
      </c>
      <c r="C911" s="5">
        <f>'Rates Data'!C911</f>
        <v>-0.32900000000000001</v>
      </c>
      <c r="D911" s="5">
        <f>'Rates Data'!D911</f>
        <v>-0.27200000000000002</v>
      </c>
      <c r="E911" s="5">
        <f>'Rates Data'!E911</f>
        <v>-0.17100000000000001</v>
      </c>
      <c r="F911" s="5">
        <f>'Rates Data'!F911</f>
        <v>-0.17849999999999999</v>
      </c>
      <c r="G911" s="5">
        <f>'Rates Data'!G911</f>
        <v>-6.4000000000000001E-2</v>
      </c>
      <c r="H911" s="5">
        <f>'Rates Data'!H911</f>
        <v>0.21</v>
      </c>
      <c r="I911" s="5">
        <f>DAYS360(A911,Summary!$G$10)/Summary!$G$6</f>
        <v>0.58333333333333337</v>
      </c>
      <c r="J911" s="5">
        <f t="shared" si="58"/>
        <v>-0.27200000000000002</v>
      </c>
      <c r="K911" s="5">
        <f t="shared" si="58"/>
        <v>-0.17100000000000001</v>
      </c>
      <c r="L911" s="4">
        <v>0.5</v>
      </c>
      <c r="M911" s="4">
        <v>1</v>
      </c>
      <c r="N911" s="7">
        <f t="shared" si="59"/>
        <v>0.10100000000000001</v>
      </c>
      <c r="O911" s="4">
        <f t="shared" si="60"/>
        <v>0.5</v>
      </c>
      <c r="P911" s="64">
        <f t="shared" si="61"/>
        <v>-0.25516666666666665</v>
      </c>
    </row>
    <row r="912" spans="1:16" x14ac:dyDescent="0.2">
      <c r="A912" s="6">
        <f>'Rates Data'!A912</f>
        <v>43004</v>
      </c>
      <c r="B912" s="5">
        <f>'Rates Data'!B912</f>
        <v>-0.371</v>
      </c>
      <c r="C912" s="5">
        <f>'Rates Data'!C912</f>
        <v>-0.32900000000000001</v>
      </c>
      <c r="D912" s="5">
        <f>'Rates Data'!D912</f>
        <v>-0.27300000000000002</v>
      </c>
      <c r="E912" s="5">
        <f>'Rates Data'!E912</f>
        <v>-0.17100000000000001</v>
      </c>
      <c r="F912" s="5">
        <f>'Rates Data'!F912</f>
        <v>-0.17399999999999999</v>
      </c>
      <c r="G912" s="5">
        <f>'Rates Data'!G912</f>
        <v>-0.06</v>
      </c>
      <c r="H912" s="5">
        <f>'Rates Data'!H912</f>
        <v>0.217</v>
      </c>
      <c r="I912" s="5">
        <f>DAYS360(A912,Summary!$G$10)/Summary!$G$6</f>
        <v>0.5805555555555556</v>
      </c>
      <c r="J912" s="5">
        <f t="shared" si="58"/>
        <v>-0.27300000000000002</v>
      </c>
      <c r="K912" s="5">
        <f t="shared" si="58"/>
        <v>-0.17100000000000001</v>
      </c>
      <c r="L912" s="4">
        <v>0.5</v>
      </c>
      <c r="M912" s="4">
        <v>1</v>
      </c>
      <c r="N912" s="7">
        <f t="shared" si="59"/>
        <v>0.10200000000000001</v>
      </c>
      <c r="O912" s="4">
        <f t="shared" si="60"/>
        <v>0.5</v>
      </c>
      <c r="P912" s="64">
        <f t="shared" si="61"/>
        <v>-0.25656666666666667</v>
      </c>
    </row>
    <row r="913" spans="1:16" x14ac:dyDescent="0.2">
      <c r="A913" s="6">
        <f>'Rates Data'!A913</f>
        <v>43005</v>
      </c>
      <c r="B913" s="5">
        <f>'Rates Data'!B913</f>
        <v>-0.372</v>
      </c>
      <c r="C913" s="5">
        <f>'Rates Data'!C913</f>
        <v>-0.32900000000000001</v>
      </c>
      <c r="D913" s="5">
        <f>'Rates Data'!D913</f>
        <v>-0.27300000000000002</v>
      </c>
      <c r="E913" s="5">
        <f>'Rates Data'!E913</f>
        <v>-0.17100000000000001</v>
      </c>
      <c r="F913" s="5">
        <f>'Rates Data'!F913</f>
        <v>-0.16700000000000001</v>
      </c>
      <c r="G913" s="5">
        <f>'Rates Data'!G913</f>
        <v>-4.5400000000000003E-2</v>
      </c>
      <c r="H913" s="5">
        <f>'Rates Data'!H913</f>
        <v>0.24679999999999999</v>
      </c>
      <c r="I913" s="5">
        <f>DAYS360(A913,Summary!$G$10)/Summary!$G$6</f>
        <v>0.57777777777777772</v>
      </c>
      <c r="J913" s="5">
        <f t="shared" si="58"/>
        <v>-0.27300000000000002</v>
      </c>
      <c r="K913" s="5">
        <f t="shared" si="58"/>
        <v>-0.17100000000000001</v>
      </c>
      <c r="L913" s="4">
        <v>0.5</v>
      </c>
      <c r="M913" s="4">
        <v>1</v>
      </c>
      <c r="N913" s="7">
        <f t="shared" si="59"/>
        <v>0.10200000000000001</v>
      </c>
      <c r="O913" s="4">
        <f t="shared" si="60"/>
        <v>0.5</v>
      </c>
      <c r="P913" s="64">
        <f t="shared" si="61"/>
        <v>-0.25713333333333338</v>
      </c>
    </row>
    <row r="914" spans="1:16" x14ac:dyDescent="0.2">
      <c r="A914" s="6">
        <f>'Rates Data'!A914</f>
        <v>43006</v>
      </c>
      <c r="B914" s="5">
        <f>'Rates Data'!B914</f>
        <v>-0.372</v>
      </c>
      <c r="C914" s="5">
        <f>'Rates Data'!C914</f>
        <v>-0.32900000000000001</v>
      </c>
      <c r="D914" s="5">
        <f>'Rates Data'!D914</f>
        <v>-0.27300000000000002</v>
      </c>
      <c r="E914" s="5">
        <f>'Rates Data'!E914</f>
        <v>-0.17199999999999999</v>
      </c>
      <c r="F914" s="5">
        <f>'Rates Data'!F914</f>
        <v>-0.16600000000000001</v>
      </c>
      <c r="G914" s="5">
        <f>'Rates Data'!G914</f>
        <v>-4.4900000000000002E-2</v>
      </c>
      <c r="H914" s="5">
        <f>'Rates Data'!H914</f>
        <v>0.249</v>
      </c>
      <c r="I914" s="5">
        <f>DAYS360(A914,Summary!$G$10)/Summary!$G$6</f>
        <v>0.57499999999999996</v>
      </c>
      <c r="J914" s="5">
        <f t="shared" si="58"/>
        <v>-0.27300000000000002</v>
      </c>
      <c r="K914" s="5">
        <f t="shared" si="58"/>
        <v>-0.17199999999999999</v>
      </c>
      <c r="L914" s="4">
        <v>0.5</v>
      </c>
      <c r="M914" s="4">
        <v>1</v>
      </c>
      <c r="N914" s="7">
        <f t="shared" si="59"/>
        <v>0.10100000000000003</v>
      </c>
      <c r="O914" s="4">
        <f t="shared" si="60"/>
        <v>0.5</v>
      </c>
      <c r="P914" s="64">
        <f t="shared" si="61"/>
        <v>-0.25785000000000002</v>
      </c>
    </row>
    <row r="915" spans="1:16" x14ac:dyDescent="0.2">
      <c r="A915" s="6">
        <f>'Rates Data'!A915</f>
        <v>43007</v>
      </c>
      <c r="B915" s="5">
        <f>'Rates Data'!B915</f>
        <v>-0.372</v>
      </c>
      <c r="C915" s="5">
        <f>'Rates Data'!C915</f>
        <v>-0.32900000000000001</v>
      </c>
      <c r="D915" s="5">
        <f>'Rates Data'!D915</f>
        <v>-0.27300000000000002</v>
      </c>
      <c r="E915" s="5">
        <f>'Rates Data'!E915</f>
        <v>-0.17199999999999999</v>
      </c>
      <c r="F915" s="5">
        <f>'Rates Data'!F915</f>
        <v>-0.16550000000000001</v>
      </c>
      <c r="G915" s="5">
        <f>'Rates Data'!G915</f>
        <v>-4.3499999999999997E-2</v>
      </c>
      <c r="H915" s="5">
        <f>'Rates Data'!H915</f>
        <v>0.24929999999999999</v>
      </c>
      <c r="I915" s="5">
        <f>DAYS360(A915,Summary!$G$10)/Summary!$G$6</f>
        <v>0.57222222222222219</v>
      </c>
      <c r="J915" s="5">
        <f t="shared" si="58"/>
        <v>-0.27300000000000002</v>
      </c>
      <c r="K915" s="5">
        <f t="shared" si="58"/>
        <v>-0.17199999999999999</v>
      </c>
      <c r="L915" s="4">
        <v>0.5</v>
      </c>
      <c r="M915" s="4">
        <v>1</v>
      </c>
      <c r="N915" s="7">
        <f t="shared" si="59"/>
        <v>0.10100000000000003</v>
      </c>
      <c r="O915" s="4">
        <f t="shared" si="60"/>
        <v>0.5</v>
      </c>
      <c r="P915" s="64">
        <f t="shared" si="61"/>
        <v>-0.25841111111111115</v>
      </c>
    </row>
    <row r="916" spans="1:16" x14ac:dyDescent="0.2">
      <c r="A916" s="6">
        <f>'Rates Data'!A916</f>
        <v>43010</v>
      </c>
      <c r="B916" s="5">
        <f>'Rates Data'!B916</f>
        <v>-0.373</v>
      </c>
      <c r="C916" s="5">
        <f>'Rates Data'!C916</f>
        <v>-0.32900000000000001</v>
      </c>
      <c r="D916" s="5">
        <f>'Rates Data'!D916</f>
        <v>-0.27200000000000002</v>
      </c>
      <c r="E916" s="5">
        <f>'Rates Data'!E916</f>
        <v>-0.17199999999999999</v>
      </c>
      <c r="F916" s="5">
        <f>'Rates Data'!F916</f>
        <v>-0.16819999999999999</v>
      </c>
      <c r="G916" s="5">
        <f>'Rates Data'!G916</f>
        <v>-4.3999999999999997E-2</v>
      </c>
      <c r="H916" s="5">
        <f>'Rates Data'!H916</f>
        <v>0.24399999999999999</v>
      </c>
      <c r="I916" s="5">
        <f>DAYS360(A916,Summary!$G$10)/Summary!$G$6</f>
        <v>0.56388888888888888</v>
      </c>
      <c r="J916" s="5">
        <f t="shared" si="58"/>
        <v>-0.27200000000000002</v>
      </c>
      <c r="K916" s="5">
        <f t="shared" si="58"/>
        <v>-0.17199999999999999</v>
      </c>
      <c r="L916" s="4">
        <v>0.5</v>
      </c>
      <c r="M916" s="4">
        <v>1</v>
      </c>
      <c r="N916" s="7">
        <f t="shared" si="59"/>
        <v>0.10000000000000003</v>
      </c>
      <c r="O916" s="4">
        <f t="shared" si="60"/>
        <v>0.5</v>
      </c>
      <c r="P916" s="64">
        <f t="shared" si="61"/>
        <v>-0.25922222222222224</v>
      </c>
    </row>
    <row r="917" spans="1:16" x14ac:dyDescent="0.2">
      <c r="A917" s="6">
        <f>'Rates Data'!A917</f>
        <v>43011</v>
      </c>
      <c r="B917" s="5">
        <f>'Rates Data'!B917</f>
        <v>-0.373</v>
      </c>
      <c r="C917" s="5">
        <f>'Rates Data'!C917</f>
        <v>-0.33</v>
      </c>
      <c r="D917" s="5">
        <f>'Rates Data'!D917</f>
        <v>-0.27300000000000002</v>
      </c>
      <c r="E917" s="5">
        <f>'Rates Data'!E917</f>
        <v>-0.17100000000000001</v>
      </c>
      <c r="F917" s="5">
        <f>'Rates Data'!F917</f>
        <v>-0.16950000000000001</v>
      </c>
      <c r="G917" s="5">
        <f>'Rates Data'!G917</f>
        <v>-4.5999999999999999E-2</v>
      </c>
      <c r="H917" s="5">
        <f>'Rates Data'!H917</f>
        <v>0.24440000000000001</v>
      </c>
      <c r="I917" s="5">
        <f>DAYS360(A917,Summary!$G$10)/Summary!$G$6</f>
        <v>0.56111111111111112</v>
      </c>
      <c r="J917" s="5">
        <f t="shared" si="58"/>
        <v>-0.27300000000000002</v>
      </c>
      <c r="K917" s="5">
        <f t="shared" si="58"/>
        <v>-0.17100000000000001</v>
      </c>
      <c r="L917" s="4">
        <v>0.5</v>
      </c>
      <c r="M917" s="4">
        <v>1</v>
      </c>
      <c r="N917" s="7">
        <f t="shared" si="59"/>
        <v>0.10200000000000001</v>
      </c>
      <c r="O917" s="4">
        <f t="shared" si="60"/>
        <v>0.5</v>
      </c>
      <c r="P917" s="64">
        <f t="shared" si="61"/>
        <v>-0.26053333333333334</v>
      </c>
    </row>
    <row r="918" spans="1:16" x14ac:dyDescent="0.2">
      <c r="A918" s="6">
        <f>'Rates Data'!A918</f>
        <v>43012</v>
      </c>
      <c r="B918" s="5">
        <f>'Rates Data'!B918</f>
        <v>-0.373</v>
      </c>
      <c r="C918" s="5">
        <f>'Rates Data'!C918</f>
        <v>-0.32900000000000001</v>
      </c>
      <c r="D918" s="5">
        <f>'Rates Data'!D918</f>
        <v>-0.27300000000000002</v>
      </c>
      <c r="E918" s="5">
        <f>'Rates Data'!E918</f>
        <v>-0.16800000000000001</v>
      </c>
      <c r="F918" s="5">
        <f>'Rates Data'!F918</f>
        <v>-0.16950000000000001</v>
      </c>
      <c r="G918" s="5">
        <f>'Rates Data'!G918</f>
        <v>-4.5999999999999999E-2</v>
      </c>
      <c r="H918" s="5">
        <f>'Rates Data'!H918</f>
        <v>0.24110000000000001</v>
      </c>
      <c r="I918" s="5">
        <f>DAYS360(A918,Summary!$G$10)/Summary!$G$6</f>
        <v>0.55833333333333335</v>
      </c>
      <c r="J918" s="5">
        <f t="shared" si="58"/>
        <v>-0.27300000000000002</v>
      </c>
      <c r="K918" s="5">
        <f t="shared" si="58"/>
        <v>-0.16800000000000001</v>
      </c>
      <c r="L918" s="4">
        <v>0.5</v>
      </c>
      <c r="M918" s="4">
        <v>1</v>
      </c>
      <c r="N918" s="7">
        <f t="shared" si="59"/>
        <v>0.10500000000000001</v>
      </c>
      <c r="O918" s="4">
        <f t="shared" si="60"/>
        <v>0.5</v>
      </c>
      <c r="P918" s="64">
        <f t="shared" si="61"/>
        <v>-0.26075000000000004</v>
      </c>
    </row>
    <row r="919" spans="1:16" x14ac:dyDescent="0.2">
      <c r="A919" s="6">
        <f>'Rates Data'!A919</f>
        <v>43013</v>
      </c>
      <c r="B919" s="5">
        <f>'Rates Data'!B919</f>
        <v>-0.372</v>
      </c>
      <c r="C919" s="5">
        <f>'Rates Data'!C919</f>
        <v>-0.32900000000000001</v>
      </c>
      <c r="D919" s="5">
        <f>'Rates Data'!D919</f>
        <v>-0.27200000000000002</v>
      </c>
      <c r="E919" s="5">
        <f>'Rates Data'!E919</f>
        <v>-0.17100000000000001</v>
      </c>
      <c r="F919" s="5">
        <f>'Rates Data'!F919</f>
        <v>-0.1686</v>
      </c>
      <c r="G919" s="5">
        <f>'Rates Data'!G919</f>
        <v>-4.4600000000000001E-2</v>
      </c>
      <c r="H919" s="5">
        <f>'Rates Data'!H919</f>
        <v>0.23899999999999999</v>
      </c>
      <c r="I919" s="5">
        <f>DAYS360(A919,Summary!$G$10)/Summary!$G$6</f>
        <v>0.55555555555555558</v>
      </c>
      <c r="J919" s="5">
        <f t="shared" si="58"/>
        <v>-0.27200000000000002</v>
      </c>
      <c r="K919" s="5">
        <f t="shared" si="58"/>
        <v>-0.17100000000000001</v>
      </c>
      <c r="L919" s="4">
        <v>0.5</v>
      </c>
      <c r="M919" s="4">
        <v>1</v>
      </c>
      <c r="N919" s="7">
        <f t="shared" si="59"/>
        <v>0.10100000000000001</v>
      </c>
      <c r="O919" s="4">
        <f t="shared" si="60"/>
        <v>0.5</v>
      </c>
      <c r="P919" s="64">
        <f t="shared" si="61"/>
        <v>-0.26077777777777778</v>
      </c>
    </row>
    <row r="920" spans="1:16" x14ac:dyDescent="0.2">
      <c r="A920" s="6">
        <f>'Rates Data'!A920</f>
        <v>43014</v>
      </c>
      <c r="B920" s="5">
        <f>'Rates Data'!B920</f>
        <v>-0.373</v>
      </c>
      <c r="C920" s="5">
        <f>'Rates Data'!C920</f>
        <v>-0.32900000000000001</v>
      </c>
      <c r="D920" s="5">
        <f>'Rates Data'!D920</f>
        <v>-0.27300000000000002</v>
      </c>
      <c r="E920" s="5">
        <f>'Rates Data'!E920</f>
        <v>-0.17299999999999999</v>
      </c>
      <c r="F920" s="5">
        <f>'Rates Data'!F920</f>
        <v>-0.16500000000000001</v>
      </c>
      <c r="G920" s="5">
        <f>'Rates Data'!G920</f>
        <v>-3.5000000000000003E-2</v>
      </c>
      <c r="H920" s="5">
        <f>'Rates Data'!H920</f>
        <v>0.25009999999999999</v>
      </c>
      <c r="I920" s="5">
        <f>DAYS360(A920,Summary!$G$10)/Summary!$G$6</f>
        <v>0.55277777777777781</v>
      </c>
      <c r="J920" s="5">
        <f t="shared" si="58"/>
        <v>-0.27300000000000002</v>
      </c>
      <c r="K920" s="5">
        <f t="shared" si="58"/>
        <v>-0.17299999999999999</v>
      </c>
      <c r="L920" s="4">
        <v>0.5</v>
      </c>
      <c r="M920" s="4">
        <v>1</v>
      </c>
      <c r="N920" s="7">
        <f t="shared" si="59"/>
        <v>0.10000000000000003</v>
      </c>
      <c r="O920" s="4">
        <f t="shared" si="60"/>
        <v>0.5</v>
      </c>
      <c r="P920" s="64">
        <f t="shared" si="61"/>
        <v>-0.26244444444444448</v>
      </c>
    </row>
    <row r="921" spans="1:16" x14ac:dyDescent="0.2">
      <c r="A921" s="6">
        <f>'Rates Data'!A921</f>
        <v>43017</v>
      </c>
      <c r="B921" s="5">
        <f>'Rates Data'!B921</f>
        <v>-0.373</v>
      </c>
      <c r="C921" s="5">
        <f>'Rates Data'!C921</f>
        <v>-0.32900000000000001</v>
      </c>
      <c r="D921" s="5">
        <f>'Rates Data'!D921</f>
        <v>-0.27400000000000002</v>
      </c>
      <c r="E921" s="5">
        <f>'Rates Data'!E921</f>
        <v>-0.17599999999999999</v>
      </c>
      <c r="F921" s="5">
        <f>'Rates Data'!F921</f>
        <v>-0.1736</v>
      </c>
      <c r="G921" s="5">
        <f>'Rates Data'!G921</f>
        <v>-4.5999999999999999E-2</v>
      </c>
      <c r="H921" s="5">
        <f>'Rates Data'!H921</f>
        <v>0.24</v>
      </c>
      <c r="I921" s="5">
        <f>DAYS360(A921,Summary!$G$10)/Summary!$G$6</f>
        <v>0.5444444444444444</v>
      </c>
      <c r="J921" s="5">
        <f t="shared" si="58"/>
        <v>-0.27400000000000002</v>
      </c>
      <c r="K921" s="5">
        <f t="shared" si="58"/>
        <v>-0.17599999999999999</v>
      </c>
      <c r="L921" s="4">
        <v>0.5</v>
      </c>
      <c r="M921" s="4">
        <v>1</v>
      </c>
      <c r="N921" s="7">
        <f t="shared" si="59"/>
        <v>9.8000000000000032E-2</v>
      </c>
      <c r="O921" s="4">
        <f t="shared" si="60"/>
        <v>0.5</v>
      </c>
      <c r="P921" s="64">
        <f t="shared" si="61"/>
        <v>-0.26528888888888891</v>
      </c>
    </row>
    <row r="922" spans="1:16" x14ac:dyDescent="0.2">
      <c r="A922" s="6">
        <f>'Rates Data'!A922</f>
        <v>43018</v>
      </c>
      <c r="B922" s="5">
        <f>'Rates Data'!B922</f>
        <v>-0.371</v>
      </c>
      <c r="C922" s="5">
        <f>'Rates Data'!C922</f>
        <v>-0.32900000000000001</v>
      </c>
      <c r="D922" s="5">
        <f>'Rates Data'!D922</f>
        <v>-0.27400000000000002</v>
      </c>
      <c r="E922" s="5">
        <f>'Rates Data'!E922</f>
        <v>-0.18099999999999999</v>
      </c>
      <c r="F922" s="5">
        <f>'Rates Data'!F922</f>
        <v>-0.17299999999999999</v>
      </c>
      <c r="G922" s="5">
        <f>'Rates Data'!G922</f>
        <v>-5.4199999999999998E-2</v>
      </c>
      <c r="H922" s="5">
        <f>'Rates Data'!H922</f>
        <v>0.23699999999999999</v>
      </c>
      <c r="I922" s="5">
        <f>DAYS360(A922,Summary!$G$10)/Summary!$G$6</f>
        <v>0.54166666666666663</v>
      </c>
      <c r="J922" s="5">
        <f t="shared" si="58"/>
        <v>-0.27400000000000002</v>
      </c>
      <c r="K922" s="5">
        <f t="shared" si="58"/>
        <v>-0.18099999999999999</v>
      </c>
      <c r="L922" s="4">
        <v>0.5</v>
      </c>
      <c r="M922" s="4">
        <v>1</v>
      </c>
      <c r="N922" s="7">
        <f t="shared" si="59"/>
        <v>9.3000000000000027E-2</v>
      </c>
      <c r="O922" s="4">
        <f t="shared" si="60"/>
        <v>0.5</v>
      </c>
      <c r="P922" s="64">
        <f t="shared" si="61"/>
        <v>-0.26625000000000004</v>
      </c>
    </row>
    <row r="923" spans="1:16" x14ac:dyDescent="0.2">
      <c r="A923" s="6">
        <f>'Rates Data'!A923</f>
        <v>43019</v>
      </c>
      <c r="B923" s="5">
        <f>'Rates Data'!B923</f>
        <v>-0.372</v>
      </c>
      <c r="C923" s="5">
        <f>'Rates Data'!C923</f>
        <v>-0.32900000000000001</v>
      </c>
      <c r="D923" s="5">
        <f>'Rates Data'!D923</f>
        <v>-0.27400000000000002</v>
      </c>
      <c r="E923" s="5">
        <f>'Rates Data'!E923</f>
        <v>-0.18099999999999999</v>
      </c>
      <c r="F923" s="5">
        <f>'Rates Data'!F923</f>
        <v>-0.16800000000000001</v>
      </c>
      <c r="G923" s="5">
        <f>'Rates Data'!G923</f>
        <v>-0.04</v>
      </c>
      <c r="H923" s="5">
        <f>'Rates Data'!H923</f>
        <v>0.2545</v>
      </c>
      <c r="I923" s="5">
        <f>DAYS360(A923,Summary!$G$10)/Summary!$G$6</f>
        <v>0.53888888888888886</v>
      </c>
      <c r="J923" s="5">
        <f t="shared" si="58"/>
        <v>-0.27400000000000002</v>
      </c>
      <c r="K923" s="5">
        <f t="shared" si="58"/>
        <v>-0.18099999999999999</v>
      </c>
      <c r="L923" s="4">
        <v>0.5</v>
      </c>
      <c r="M923" s="4">
        <v>1</v>
      </c>
      <c r="N923" s="7">
        <f t="shared" si="59"/>
        <v>9.3000000000000027E-2</v>
      </c>
      <c r="O923" s="4">
        <f t="shared" si="60"/>
        <v>0.5</v>
      </c>
      <c r="P923" s="64">
        <f t="shared" si="61"/>
        <v>-0.26676666666666671</v>
      </c>
    </row>
    <row r="924" spans="1:16" x14ac:dyDescent="0.2">
      <c r="A924" s="6">
        <f>'Rates Data'!A924</f>
        <v>43020</v>
      </c>
      <c r="B924" s="5">
        <f>'Rates Data'!B924</f>
        <v>-0.372</v>
      </c>
      <c r="C924" s="5">
        <f>'Rates Data'!C924</f>
        <v>-0.32900000000000001</v>
      </c>
      <c r="D924" s="5">
        <f>'Rates Data'!D924</f>
        <v>-0.27400000000000002</v>
      </c>
      <c r="E924" s="5">
        <f>'Rates Data'!E924</f>
        <v>-0.18099999999999999</v>
      </c>
      <c r="F924" s="5">
        <f>'Rates Data'!F924</f>
        <v>-0.17199999999999999</v>
      </c>
      <c r="G924" s="5">
        <f>'Rates Data'!G924</f>
        <v>-5.0500000000000003E-2</v>
      </c>
      <c r="H924" s="5">
        <f>'Rates Data'!H924</f>
        <v>0.23749999999999999</v>
      </c>
      <c r="I924" s="5">
        <f>DAYS360(A924,Summary!$G$10)/Summary!$G$6</f>
        <v>0.53611111111111109</v>
      </c>
      <c r="J924" s="5">
        <f t="shared" si="58"/>
        <v>-0.27400000000000002</v>
      </c>
      <c r="K924" s="5">
        <f t="shared" si="58"/>
        <v>-0.18099999999999999</v>
      </c>
      <c r="L924" s="4">
        <v>0.5</v>
      </c>
      <c r="M924" s="4">
        <v>1</v>
      </c>
      <c r="N924" s="7">
        <f t="shared" si="59"/>
        <v>9.3000000000000027E-2</v>
      </c>
      <c r="O924" s="4">
        <f t="shared" si="60"/>
        <v>0.5</v>
      </c>
      <c r="P924" s="64">
        <f t="shared" si="61"/>
        <v>-0.26728333333333337</v>
      </c>
    </row>
    <row r="925" spans="1:16" x14ac:dyDescent="0.2">
      <c r="A925" s="6">
        <f>'Rates Data'!A925</f>
        <v>43021</v>
      </c>
      <c r="B925" s="5">
        <f>'Rates Data'!B925</f>
        <v>-0.371</v>
      </c>
      <c r="C925" s="5">
        <f>'Rates Data'!C925</f>
        <v>-0.32900000000000001</v>
      </c>
      <c r="D925" s="5">
        <f>'Rates Data'!D925</f>
        <v>-0.27400000000000002</v>
      </c>
      <c r="E925" s="5">
        <f>'Rates Data'!E925</f>
        <v>-0.18099999999999999</v>
      </c>
      <c r="F925" s="5">
        <f>'Rates Data'!F925</f>
        <v>-0.182</v>
      </c>
      <c r="G925" s="5">
        <f>'Rates Data'!G925</f>
        <v>-6.5500000000000003E-2</v>
      </c>
      <c r="H925" s="5">
        <f>'Rates Data'!H925</f>
        <v>0.216</v>
      </c>
      <c r="I925" s="5">
        <f>DAYS360(A925,Summary!$G$10)/Summary!$G$6</f>
        <v>0.53333333333333333</v>
      </c>
      <c r="J925" s="5">
        <f t="shared" si="58"/>
        <v>-0.27400000000000002</v>
      </c>
      <c r="K925" s="5">
        <f t="shared" si="58"/>
        <v>-0.18099999999999999</v>
      </c>
      <c r="L925" s="4">
        <v>0.5</v>
      </c>
      <c r="M925" s="4">
        <v>1</v>
      </c>
      <c r="N925" s="7">
        <f t="shared" si="59"/>
        <v>9.3000000000000027E-2</v>
      </c>
      <c r="O925" s="4">
        <f t="shared" si="60"/>
        <v>0.5</v>
      </c>
      <c r="P925" s="64">
        <f t="shared" si="61"/>
        <v>-0.26780000000000004</v>
      </c>
    </row>
    <row r="926" spans="1:16" x14ac:dyDescent="0.2">
      <c r="A926" s="6">
        <f>'Rates Data'!A926</f>
        <v>43024</v>
      </c>
      <c r="B926" s="5">
        <f>'Rates Data'!B926</f>
        <v>-0.371</v>
      </c>
      <c r="C926" s="5">
        <f>'Rates Data'!C926</f>
        <v>-0.32900000000000001</v>
      </c>
      <c r="D926" s="5">
        <f>'Rates Data'!D926</f>
        <v>-0.27400000000000002</v>
      </c>
      <c r="E926" s="5">
        <f>'Rates Data'!E926</f>
        <v>-0.182</v>
      </c>
      <c r="F926" s="5">
        <f>'Rates Data'!F926</f>
        <v>-0.19</v>
      </c>
      <c r="G926" s="5">
        <f>'Rates Data'!G926</f>
        <v>-7.0000000000000007E-2</v>
      </c>
      <c r="H926" s="5">
        <f>'Rates Data'!H926</f>
        <v>0.19550000000000001</v>
      </c>
      <c r="I926" s="5">
        <f>DAYS360(A926,Summary!$G$10)/Summary!$G$6</f>
        <v>0.52500000000000002</v>
      </c>
      <c r="J926" s="5">
        <f t="shared" si="58"/>
        <v>-0.27400000000000002</v>
      </c>
      <c r="K926" s="5">
        <f t="shared" si="58"/>
        <v>-0.182</v>
      </c>
      <c r="L926" s="4">
        <v>0.5</v>
      </c>
      <c r="M926" s="4">
        <v>1</v>
      </c>
      <c r="N926" s="7">
        <f t="shared" si="59"/>
        <v>9.2000000000000026E-2</v>
      </c>
      <c r="O926" s="4">
        <f t="shared" si="60"/>
        <v>0.5</v>
      </c>
      <c r="P926" s="64">
        <f t="shared" si="61"/>
        <v>-0.26940000000000003</v>
      </c>
    </row>
    <row r="927" spans="1:16" x14ac:dyDescent="0.2">
      <c r="A927" s="6">
        <f>'Rates Data'!A927</f>
        <v>43025</v>
      </c>
      <c r="B927" s="5">
        <f>'Rates Data'!B927</f>
        <v>-0.373</v>
      </c>
      <c r="C927" s="5">
        <f>'Rates Data'!C927</f>
        <v>-0.32900000000000001</v>
      </c>
      <c r="D927" s="5">
        <f>'Rates Data'!D927</f>
        <v>-0.27400000000000002</v>
      </c>
      <c r="E927" s="5">
        <f>'Rates Data'!E927</f>
        <v>-0.183</v>
      </c>
      <c r="F927" s="5">
        <f>'Rates Data'!F927</f>
        <v>-0.188</v>
      </c>
      <c r="G927" s="5">
        <f>'Rates Data'!G927</f>
        <v>-7.4999999999999997E-2</v>
      </c>
      <c r="H927" s="5">
        <f>'Rates Data'!H927</f>
        <v>0.19320000000000001</v>
      </c>
      <c r="I927" s="5">
        <f>DAYS360(A927,Summary!$G$10)/Summary!$G$6</f>
        <v>0.52222222222222225</v>
      </c>
      <c r="J927" s="5">
        <f t="shared" si="58"/>
        <v>-0.27400000000000002</v>
      </c>
      <c r="K927" s="5">
        <f t="shared" si="58"/>
        <v>-0.183</v>
      </c>
      <c r="L927" s="4">
        <v>0.5</v>
      </c>
      <c r="M927" s="4">
        <v>1</v>
      </c>
      <c r="N927" s="7">
        <f t="shared" si="59"/>
        <v>9.1000000000000025E-2</v>
      </c>
      <c r="O927" s="4">
        <f t="shared" si="60"/>
        <v>0.5</v>
      </c>
      <c r="P927" s="64">
        <f t="shared" si="61"/>
        <v>-0.26995555555555556</v>
      </c>
    </row>
    <row r="928" spans="1:16" x14ac:dyDescent="0.2">
      <c r="A928" s="6">
        <f>'Rates Data'!A928</f>
        <v>43026</v>
      </c>
      <c r="B928" s="5">
        <f>'Rates Data'!B928</f>
        <v>-0.373</v>
      </c>
      <c r="C928" s="5">
        <f>'Rates Data'!C928</f>
        <v>-0.32900000000000001</v>
      </c>
      <c r="D928" s="5">
        <f>'Rates Data'!D928</f>
        <v>-0.27400000000000002</v>
      </c>
      <c r="E928" s="5">
        <f>'Rates Data'!E928</f>
        <v>-0.183</v>
      </c>
      <c r="F928" s="5">
        <f>'Rates Data'!F928</f>
        <v>-0.186</v>
      </c>
      <c r="G928" s="5">
        <f>'Rates Data'!G928</f>
        <v>-6.7000000000000004E-2</v>
      </c>
      <c r="H928" s="5">
        <f>'Rates Data'!H928</f>
        <v>0.21310000000000001</v>
      </c>
      <c r="I928" s="5">
        <f>DAYS360(A928,Summary!$G$10)/Summary!$G$6</f>
        <v>0.51944444444444449</v>
      </c>
      <c r="J928" s="5">
        <f t="shared" si="58"/>
        <v>-0.27400000000000002</v>
      </c>
      <c r="K928" s="5">
        <f t="shared" si="58"/>
        <v>-0.183</v>
      </c>
      <c r="L928" s="4">
        <v>0.5</v>
      </c>
      <c r="M928" s="4">
        <v>1</v>
      </c>
      <c r="N928" s="7">
        <f t="shared" si="59"/>
        <v>9.1000000000000025E-2</v>
      </c>
      <c r="O928" s="4">
        <f t="shared" si="60"/>
        <v>0.5</v>
      </c>
      <c r="P928" s="64">
        <f t="shared" si="61"/>
        <v>-0.2704611111111111</v>
      </c>
    </row>
    <row r="929" spans="1:16" x14ac:dyDescent="0.2">
      <c r="A929" s="6">
        <f>'Rates Data'!A929</f>
        <v>43027</v>
      </c>
      <c r="B929" s="5">
        <f>'Rates Data'!B929</f>
        <v>-0.373</v>
      </c>
      <c r="C929" s="5">
        <f>'Rates Data'!C929</f>
        <v>-0.32900000000000001</v>
      </c>
      <c r="D929" s="5">
        <f>'Rates Data'!D929</f>
        <v>-0.27400000000000002</v>
      </c>
      <c r="E929" s="5">
        <f>'Rates Data'!E929</f>
        <v>-0.183</v>
      </c>
      <c r="F929" s="5">
        <f>'Rates Data'!F929</f>
        <v>-0.187</v>
      </c>
      <c r="G929" s="5">
        <f>'Rates Data'!G929</f>
        <v>-6.6000000000000003E-2</v>
      </c>
      <c r="H929" s="5">
        <f>'Rates Data'!H929</f>
        <v>0.21410000000000001</v>
      </c>
      <c r="I929" s="5">
        <f>DAYS360(A929,Summary!$G$10)/Summary!$G$6</f>
        <v>0.51666666666666672</v>
      </c>
      <c r="J929" s="5">
        <f t="shared" si="58"/>
        <v>-0.27400000000000002</v>
      </c>
      <c r="K929" s="5">
        <f t="shared" si="58"/>
        <v>-0.183</v>
      </c>
      <c r="L929" s="4">
        <v>0.5</v>
      </c>
      <c r="M929" s="4">
        <v>1</v>
      </c>
      <c r="N929" s="7">
        <f t="shared" si="59"/>
        <v>9.1000000000000025E-2</v>
      </c>
      <c r="O929" s="4">
        <f t="shared" si="60"/>
        <v>0.5</v>
      </c>
      <c r="P929" s="64">
        <f t="shared" si="61"/>
        <v>-0.27096666666666669</v>
      </c>
    </row>
    <row r="930" spans="1:16" x14ac:dyDescent="0.2">
      <c r="A930" s="6">
        <f>'Rates Data'!A930</f>
        <v>43028</v>
      </c>
      <c r="B930" s="5">
        <f>'Rates Data'!B930</f>
        <v>-0.373</v>
      </c>
      <c r="C930" s="5">
        <f>'Rates Data'!C930</f>
        <v>-0.32900000000000001</v>
      </c>
      <c r="D930" s="5">
        <f>'Rates Data'!D930</f>
        <v>-0.27400000000000002</v>
      </c>
      <c r="E930" s="5">
        <f>'Rates Data'!E930</f>
        <v>-0.183</v>
      </c>
      <c r="F930" s="5">
        <f>'Rates Data'!F930</f>
        <v>-0.18</v>
      </c>
      <c r="G930" s="5">
        <f>'Rates Data'!G930</f>
        <v>-4.9000000000000002E-2</v>
      </c>
      <c r="H930" s="5">
        <f>'Rates Data'!H930</f>
        <v>0.24310000000000001</v>
      </c>
      <c r="I930" s="5">
        <f>DAYS360(A930,Summary!$G$10)/Summary!$G$6</f>
        <v>0.51388888888888884</v>
      </c>
      <c r="J930" s="5">
        <f t="shared" si="58"/>
        <v>-0.27400000000000002</v>
      </c>
      <c r="K930" s="5">
        <f t="shared" si="58"/>
        <v>-0.183</v>
      </c>
      <c r="L930" s="4">
        <v>0.5</v>
      </c>
      <c r="M930" s="4">
        <v>1</v>
      </c>
      <c r="N930" s="7">
        <f t="shared" si="59"/>
        <v>9.1000000000000025E-2</v>
      </c>
      <c r="O930" s="4">
        <f t="shared" si="60"/>
        <v>0.5</v>
      </c>
      <c r="P930" s="64">
        <f t="shared" si="61"/>
        <v>-0.27147222222222223</v>
      </c>
    </row>
    <row r="931" spans="1:16" x14ac:dyDescent="0.2">
      <c r="A931" s="6">
        <f>'Rates Data'!A931</f>
        <v>43031</v>
      </c>
      <c r="B931" s="5">
        <f>'Rates Data'!B931</f>
        <v>-0.373</v>
      </c>
      <c r="C931" s="5">
        <f>'Rates Data'!C931</f>
        <v>-0.32900000000000001</v>
      </c>
      <c r="D931" s="5">
        <f>'Rates Data'!D931</f>
        <v>-0.27400000000000002</v>
      </c>
      <c r="E931" s="5">
        <f>'Rates Data'!E931</f>
        <v>-0.183</v>
      </c>
      <c r="F931" s="5">
        <f>'Rates Data'!F931</f>
        <v>-0.1845</v>
      </c>
      <c r="G931" s="5">
        <f>'Rates Data'!G931</f>
        <v>-6.1600000000000002E-2</v>
      </c>
      <c r="H931" s="5">
        <f>'Rates Data'!H931</f>
        <v>0.23</v>
      </c>
      <c r="I931" s="5">
        <f>DAYS360(A931,Summary!$G$10)/Summary!$G$6</f>
        <v>0.50555555555555554</v>
      </c>
      <c r="J931" s="5">
        <f t="shared" si="58"/>
        <v>-0.27400000000000002</v>
      </c>
      <c r="K931" s="5">
        <f t="shared" si="58"/>
        <v>-0.183</v>
      </c>
      <c r="L931" s="4">
        <v>0.5</v>
      </c>
      <c r="M931" s="4">
        <v>1</v>
      </c>
      <c r="N931" s="7">
        <f t="shared" si="59"/>
        <v>9.1000000000000025E-2</v>
      </c>
      <c r="O931" s="4">
        <f t="shared" si="60"/>
        <v>0.5</v>
      </c>
      <c r="P931" s="64">
        <f t="shared" si="61"/>
        <v>-0.27298888888888889</v>
      </c>
    </row>
    <row r="932" spans="1:16" x14ac:dyDescent="0.2">
      <c r="A932" s="6">
        <f>'Rates Data'!A932</f>
        <v>43032</v>
      </c>
      <c r="B932" s="5">
        <f>'Rates Data'!B932</f>
        <v>-0.372</v>
      </c>
      <c r="C932" s="5">
        <f>'Rates Data'!C932</f>
        <v>-0.33</v>
      </c>
      <c r="D932" s="5">
        <f>'Rates Data'!D932</f>
        <v>-0.27400000000000002</v>
      </c>
      <c r="E932" s="5">
        <f>'Rates Data'!E932</f>
        <v>-0.183</v>
      </c>
      <c r="F932" s="5">
        <f>'Rates Data'!F932</f>
        <v>-0.17699999999999999</v>
      </c>
      <c r="G932" s="5">
        <f>'Rates Data'!G932</f>
        <v>-4.6399999999999997E-2</v>
      </c>
      <c r="H932" s="5">
        <f>'Rates Data'!H932</f>
        <v>0.2545</v>
      </c>
      <c r="I932" s="5">
        <f>DAYS360(A932,Summary!$G$10)/Summary!$G$6</f>
        <v>0.50277777777777777</v>
      </c>
      <c r="J932" s="5">
        <f t="shared" ref="J932:K933" si="62">D932</f>
        <v>-0.27400000000000002</v>
      </c>
      <c r="K932" s="5">
        <f t="shared" si="62"/>
        <v>-0.183</v>
      </c>
      <c r="L932" s="4">
        <v>0.5</v>
      </c>
      <c r="M932" s="4">
        <v>1</v>
      </c>
      <c r="N932" s="7">
        <f t="shared" si="59"/>
        <v>9.1000000000000025E-2</v>
      </c>
      <c r="O932" s="4">
        <f t="shared" si="60"/>
        <v>0.5</v>
      </c>
      <c r="P932" s="64">
        <f t="shared" si="61"/>
        <v>-0.27349444444444448</v>
      </c>
    </row>
    <row r="933" spans="1:16" x14ac:dyDescent="0.2">
      <c r="A933" s="6">
        <f>'Rates Data'!A933</f>
        <v>43033</v>
      </c>
      <c r="B933" s="5">
        <f>'Rates Data'!B933</f>
        <v>-0.373</v>
      </c>
      <c r="C933" s="5">
        <f>'Rates Data'!C933</f>
        <v>-0.33100000000000002</v>
      </c>
      <c r="D933" s="5">
        <f>'Rates Data'!D933</f>
        <v>-0.27400000000000002</v>
      </c>
      <c r="E933" s="5">
        <f>'Rates Data'!E933</f>
        <v>-0.183</v>
      </c>
      <c r="F933" s="5">
        <f>'Rates Data'!F933</f>
        <v>-0.17399999999999999</v>
      </c>
      <c r="G933" s="5">
        <f>'Rates Data'!G933</f>
        <v>-3.9699999999999999E-2</v>
      </c>
      <c r="H933" s="5">
        <f>'Rates Data'!H933</f>
        <v>0.26450000000000001</v>
      </c>
      <c r="I933" s="12">
        <f>DAYS360(A933,Summary!$G$10)/Summary!$G$6</f>
        <v>0.5</v>
      </c>
      <c r="J933" s="12">
        <f t="shared" si="62"/>
        <v>-0.27400000000000002</v>
      </c>
      <c r="K933" s="12">
        <f t="shared" si="62"/>
        <v>-0.183</v>
      </c>
      <c r="L933" s="11">
        <v>0.5</v>
      </c>
      <c r="M933" s="11">
        <v>1</v>
      </c>
      <c r="N933" s="13">
        <f t="shared" si="59"/>
        <v>9.1000000000000025E-2</v>
      </c>
      <c r="O933" s="11">
        <f t="shared" si="60"/>
        <v>0.5</v>
      </c>
      <c r="P933" s="65">
        <f t="shared" si="61"/>
        <v>-0.27400000000000002</v>
      </c>
    </row>
    <row r="934" spans="1:16" x14ac:dyDescent="0.2">
      <c r="A934" s="6">
        <f>'Rates Data'!A934</f>
        <v>43034</v>
      </c>
      <c r="B934" s="5">
        <f>'Rates Data'!B934</f>
        <v>-0.371</v>
      </c>
      <c r="C934" s="5">
        <f>'Rates Data'!C934</f>
        <v>-0.33100000000000002</v>
      </c>
      <c r="D934" s="5">
        <f>'Rates Data'!D934</f>
        <v>-0.27400000000000002</v>
      </c>
      <c r="E934" s="5">
        <f>'Rates Data'!E934</f>
        <v>-0.183</v>
      </c>
      <c r="F934" s="5">
        <f>'Rates Data'!F934</f>
        <v>-0.1915</v>
      </c>
      <c r="G934" s="5">
        <f>'Rates Data'!G934</f>
        <v>-6.7000000000000004E-2</v>
      </c>
      <c r="H934" s="5">
        <f>'Rates Data'!H934</f>
        <v>0.22209999999999999</v>
      </c>
      <c r="I934" s="5">
        <f>DAYS360(A934,Summary!$G$10)/Summary!$G$6</f>
        <v>0.49722222222222223</v>
      </c>
      <c r="J934" s="5">
        <f>C934</f>
        <v>-0.33100000000000002</v>
      </c>
      <c r="K934" s="5">
        <f>D934</f>
        <v>-0.27400000000000002</v>
      </c>
      <c r="L934" s="4">
        <v>0.25</v>
      </c>
      <c r="M934" s="4">
        <v>0.5</v>
      </c>
      <c r="N934" s="7">
        <f t="shared" si="59"/>
        <v>5.6999999999999995E-2</v>
      </c>
      <c r="O934" s="4">
        <f t="shared" si="60"/>
        <v>0.25</v>
      </c>
      <c r="P934" s="64">
        <f t="shared" si="61"/>
        <v>-0.27463333333333334</v>
      </c>
    </row>
    <row r="935" spans="1:16" x14ac:dyDescent="0.2">
      <c r="A935" s="6">
        <f>'Rates Data'!A935</f>
        <v>43035</v>
      </c>
      <c r="B935" s="5">
        <f>'Rates Data'!B935</f>
        <v>-0.372</v>
      </c>
      <c r="C935" s="5">
        <f>'Rates Data'!C935</f>
        <v>-0.33100000000000002</v>
      </c>
      <c r="D935" s="5">
        <f>'Rates Data'!D935</f>
        <v>-0.27500000000000002</v>
      </c>
      <c r="E935" s="5">
        <f>'Rates Data'!E935</f>
        <v>-0.184</v>
      </c>
      <c r="F935" s="5">
        <f>'Rates Data'!F935</f>
        <v>-0.19650000000000001</v>
      </c>
      <c r="G935" s="5">
        <f>'Rates Data'!G935</f>
        <v>-7.6999999999999999E-2</v>
      </c>
      <c r="H935" s="5">
        <f>'Rates Data'!H935</f>
        <v>0.20669999999999999</v>
      </c>
      <c r="I935" s="5">
        <f>DAYS360(A935,Summary!$G$10)/Summary!$G$6</f>
        <v>0.49444444444444446</v>
      </c>
      <c r="J935" s="5">
        <f t="shared" ref="J935:K998" si="63">C935</f>
        <v>-0.33100000000000002</v>
      </c>
      <c r="K935" s="5">
        <f t="shared" si="63"/>
        <v>-0.27500000000000002</v>
      </c>
      <c r="L935" s="4">
        <v>0.25</v>
      </c>
      <c r="M935" s="4">
        <v>0.5</v>
      </c>
      <c r="N935" s="7">
        <f t="shared" si="59"/>
        <v>5.5999999999999994E-2</v>
      </c>
      <c r="O935" s="4">
        <f t="shared" si="60"/>
        <v>0.25</v>
      </c>
      <c r="P935" s="64">
        <f t="shared" si="61"/>
        <v>-0.27624444444444446</v>
      </c>
    </row>
    <row r="936" spans="1:16" x14ac:dyDescent="0.2">
      <c r="A936" s="6">
        <f>'Rates Data'!A936</f>
        <v>43038</v>
      </c>
      <c r="B936" s="5">
        <f>'Rates Data'!B936</f>
        <v>-0.372</v>
      </c>
      <c r="C936" s="5">
        <f>'Rates Data'!C936</f>
        <v>-0.33100000000000002</v>
      </c>
      <c r="D936" s="5">
        <f>'Rates Data'!D936</f>
        <v>-0.27600000000000002</v>
      </c>
      <c r="E936" s="5">
        <f>'Rates Data'!E936</f>
        <v>-0.185</v>
      </c>
      <c r="F936" s="5">
        <f>'Rates Data'!F936</f>
        <v>-0.19850000000000001</v>
      </c>
      <c r="G936" s="5">
        <f>'Rates Data'!G936</f>
        <v>-8.2199999999999995E-2</v>
      </c>
      <c r="H936" s="5">
        <f>'Rates Data'!H936</f>
        <v>0.19700000000000001</v>
      </c>
      <c r="I936" s="5">
        <f>DAYS360(A936,Summary!$G$10)/Summary!$G$6</f>
        <v>0.4861111111111111</v>
      </c>
      <c r="J936" s="5">
        <f t="shared" si="63"/>
        <v>-0.33100000000000002</v>
      </c>
      <c r="K936" s="5">
        <f t="shared" si="63"/>
        <v>-0.27600000000000002</v>
      </c>
      <c r="L936" s="4">
        <v>0.25</v>
      </c>
      <c r="M936" s="4">
        <v>0.5</v>
      </c>
      <c r="N936" s="7">
        <f t="shared" si="59"/>
        <v>5.4999999999999993E-2</v>
      </c>
      <c r="O936" s="4">
        <f t="shared" si="60"/>
        <v>0.25</v>
      </c>
      <c r="P936" s="64">
        <f t="shared" si="61"/>
        <v>-0.27905555555555556</v>
      </c>
    </row>
    <row r="937" spans="1:16" x14ac:dyDescent="0.2">
      <c r="A937" s="6">
        <f>'Rates Data'!A937</f>
        <v>43039</v>
      </c>
      <c r="B937" s="5">
        <f>'Rates Data'!B937</f>
        <v>-0.372</v>
      </c>
      <c r="C937" s="5">
        <f>'Rates Data'!C937</f>
        <v>-0.33100000000000002</v>
      </c>
      <c r="D937" s="5">
        <f>'Rates Data'!D937</f>
        <v>-0.27600000000000002</v>
      </c>
      <c r="E937" s="5">
        <f>'Rates Data'!E937</f>
        <v>-0.185</v>
      </c>
      <c r="F937" s="5">
        <f>'Rates Data'!F937</f>
        <v>-0.19750000000000001</v>
      </c>
      <c r="G937" s="5">
        <f>'Rates Data'!G937</f>
        <v>-8.4099999999999994E-2</v>
      </c>
      <c r="H937" s="5">
        <f>'Rates Data'!H937</f>
        <v>0.1946</v>
      </c>
      <c r="I937" s="5">
        <f>DAYS360(A937,Summary!$G$10)/Summary!$G$6</f>
        <v>0.4861111111111111</v>
      </c>
      <c r="J937" s="5">
        <f t="shared" si="63"/>
        <v>-0.33100000000000002</v>
      </c>
      <c r="K937" s="5">
        <f t="shared" si="63"/>
        <v>-0.27600000000000002</v>
      </c>
      <c r="L937" s="4">
        <v>0.25</v>
      </c>
      <c r="M937" s="4">
        <v>0.5</v>
      </c>
      <c r="N937" s="7">
        <f t="shared" si="59"/>
        <v>5.4999999999999993E-2</v>
      </c>
      <c r="O937" s="4">
        <f t="shared" si="60"/>
        <v>0.25</v>
      </c>
      <c r="P937" s="64">
        <f t="shared" si="61"/>
        <v>-0.27905555555555556</v>
      </c>
    </row>
    <row r="938" spans="1:16" x14ac:dyDescent="0.2">
      <c r="A938" s="6">
        <f>'Rates Data'!A938</f>
        <v>43040</v>
      </c>
      <c r="B938" s="5">
        <f>'Rates Data'!B938</f>
        <v>-0.371</v>
      </c>
      <c r="C938" s="5">
        <f>'Rates Data'!C938</f>
        <v>-0.32900000000000001</v>
      </c>
      <c r="D938" s="5">
        <f>'Rates Data'!D938</f>
        <v>-0.27600000000000002</v>
      </c>
      <c r="E938" s="5">
        <f>'Rates Data'!E938</f>
        <v>-0.187</v>
      </c>
      <c r="F938" s="5">
        <f>'Rates Data'!F938</f>
        <v>-0.19670000000000001</v>
      </c>
      <c r="G938" s="5">
        <f>'Rates Data'!G938</f>
        <v>-7.7399999999999997E-2</v>
      </c>
      <c r="H938" s="5">
        <f>'Rates Data'!H938</f>
        <v>0.20150000000000001</v>
      </c>
      <c r="I938" s="5">
        <f>DAYS360(A938,Summary!$G$10)/Summary!$G$6</f>
        <v>0.48333333333333334</v>
      </c>
      <c r="J938" s="5">
        <f t="shared" si="63"/>
        <v>-0.32900000000000001</v>
      </c>
      <c r="K938" s="5">
        <f t="shared" si="63"/>
        <v>-0.27600000000000002</v>
      </c>
      <c r="L938" s="4">
        <v>0.25</v>
      </c>
      <c r="M938" s="4">
        <v>0.5</v>
      </c>
      <c r="N938" s="7">
        <f t="shared" si="59"/>
        <v>5.2999999999999992E-2</v>
      </c>
      <c r="O938" s="4">
        <f t="shared" si="60"/>
        <v>0.25</v>
      </c>
      <c r="P938" s="64">
        <f t="shared" si="61"/>
        <v>-0.27953333333333336</v>
      </c>
    </row>
    <row r="939" spans="1:16" x14ac:dyDescent="0.2">
      <c r="A939" s="6">
        <f>'Rates Data'!A939</f>
        <v>43041</v>
      </c>
      <c r="B939" s="5">
        <f>'Rates Data'!B939</f>
        <v>-0.372</v>
      </c>
      <c r="C939" s="5">
        <f>'Rates Data'!C939</f>
        <v>-0.32900000000000001</v>
      </c>
      <c r="D939" s="5">
        <f>'Rates Data'!D939</f>
        <v>-0.27600000000000002</v>
      </c>
      <c r="E939" s="5">
        <f>'Rates Data'!E939</f>
        <v>-0.189</v>
      </c>
      <c r="F939" s="5">
        <f>'Rates Data'!F939</f>
        <v>-0.19900000000000001</v>
      </c>
      <c r="G939" s="5">
        <f>'Rates Data'!G939</f>
        <v>-8.2100000000000006E-2</v>
      </c>
      <c r="H939" s="5">
        <f>'Rates Data'!H939</f>
        <v>0.19839999999999999</v>
      </c>
      <c r="I939" s="5">
        <f>DAYS360(A939,Summary!$G$10)/Summary!$G$6</f>
        <v>0.48055555555555557</v>
      </c>
      <c r="J939" s="5">
        <f t="shared" si="63"/>
        <v>-0.32900000000000001</v>
      </c>
      <c r="K939" s="5">
        <f t="shared" si="63"/>
        <v>-0.27600000000000002</v>
      </c>
      <c r="L939" s="4">
        <v>0.25</v>
      </c>
      <c r="M939" s="4">
        <v>0.5</v>
      </c>
      <c r="N939" s="7">
        <f t="shared" si="59"/>
        <v>5.2999999999999992E-2</v>
      </c>
      <c r="O939" s="4">
        <f t="shared" si="60"/>
        <v>0.25</v>
      </c>
      <c r="P939" s="64">
        <f t="shared" si="61"/>
        <v>-0.28012222222222227</v>
      </c>
    </row>
    <row r="940" spans="1:16" x14ac:dyDescent="0.2">
      <c r="A940" s="6">
        <f>'Rates Data'!A940</f>
        <v>43042</v>
      </c>
      <c r="B940" s="5">
        <f>'Rates Data'!B940</f>
        <v>-0.372</v>
      </c>
      <c r="C940" s="5">
        <f>'Rates Data'!C940</f>
        <v>-0.32900000000000001</v>
      </c>
      <c r="D940" s="5">
        <f>'Rates Data'!D940</f>
        <v>-0.27600000000000002</v>
      </c>
      <c r="E940" s="5">
        <f>'Rates Data'!E940</f>
        <v>-0.191</v>
      </c>
      <c r="F940" s="5">
        <f>'Rates Data'!F940</f>
        <v>-0.19900000000000001</v>
      </c>
      <c r="G940" s="5">
        <f>'Rates Data'!G940</f>
        <v>-8.3099999999999993E-2</v>
      </c>
      <c r="H940" s="5">
        <f>'Rates Data'!H940</f>
        <v>0.19700000000000001</v>
      </c>
      <c r="I940" s="5">
        <f>DAYS360(A940,Summary!$G$10)/Summary!$G$6</f>
        <v>0.4777777777777778</v>
      </c>
      <c r="J940" s="5">
        <f t="shared" si="63"/>
        <v>-0.32900000000000001</v>
      </c>
      <c r="K940" s="5">
        <f t="shared" si="63"/>
        <v>-0.27600000000000002</v>
      </c>
      <c r="L940" s="4">
        <v>0.25</v>
      </c>
      <c r="M940" s="4">
        <v>0.5</v>
      </c>
      <c r="N940" s="7">
        <f t="shared" si="59"/>
        <v>5.2999999999999992E-2</v>
      </c>
      <c r="O940" s="4">
        <f t="shared" si="60"/>
        <v>0.25</v>
      </c>
      <c r="P940" s="64">
        <f t="shared" si="61"/>
        <v>-0.28071111111111113</v>
      </c>
    </row>
    <row r="941" spans="1:16" x14ac:dyDescent="0.2">
      <c r="A941" s="6">
        <f>'Rates Data'!A941</f>
        <v>43045</v>
      </c>
      <c r="B941" s="5">
        <f>'Rates Data'!B941</f>
        <v>-0.371</v>
      </c>
      <c r="C941" s="5">
        <f>'Rates Data'!C941</f>
        <v>-0.32900000000000001</v>
      </c>
      <c r="D941" s="5">
        <f>'Rates Data'!D941</f>
        <v>-0.27600000000000002</v>
      </c>
      <c r="E941" s="5">
        <f>'Rates Data'!E941</f>
        <v>-0.191</v>
      </c>
      <c r="F941" s="5">
        <f>'Rates Data'!F941</f>
        <v>-0.20499999999999999</v>
      </c>
      <c r="G941" s="5">
        <f>'Rates Data'!G941</f>
        <v>-8.2799999999999999E-2</v>
      </c>
      <c r="H941" s="5">
        <f>'Rates Data'!H941</f>
        <v>0.17949999999999999</v>
      </c>
      <c r="I941" s="5">
        <f>DAYS360(A941,Summary!$G$10)/Summary!$G$6</f>
        <v>0.46944444444444444</v>
      </c>
      <c r="J941" s="5">
        <f t="shared" si="63"/>
        <v>-0.32900000000000001</v>
      </c>
      <c r="K941" s="5">
        <f t="shared" si="63"/>
        <v>-0.27600000000000002</v>
      </c>
      <c r="L941" s="4">
        <v>0.25</v>
      </c>
      <c r="M941" s="4">
        <v>0.5</v>
      </c>
      <c r="N941" s="7">
        <f t="shared" si="59"/>
        <v>5.2999999999999992E-2</v>
      </c>
      <c r="O941" s="4">
        <f t="shared" si="60"/>
        <v>0.25</v>
      </c>
      <c r="P941" s="64">
        <f t="shared" si="61"/>
        <v>-0.28247777777777783</v>
      </c>
    </row>
    <row r="942" spans="1:16" x14ac:dyDescent="0.2">
      <c r="A942" s="6">
        <f>'Rates Data'!A942</f>
        <v>43046</v>
      </c>
      <c r="B942" s="5">
        <f>'Rates Data'!B942</f>
        <v>-0.372</v>
      </c>
      <c r="C942" s="5">
        <f>'Rates Data'!C942</f>
        <v>-0.32900000000000001</v>
      </c>
      <c r="D942" s="5">
        <f>'Rates Data'!D942</f>
        <v>-0.27500000000000002</v>
      </c>
      <c r="E942" s="5">
        <f>'Rates Data'!E942</f>
        <v>-0.19</v>
      </c>
      <c r="F942" s="5">
        <f>'Rates Data'!F942</f>
        <v>-0.20449999999999999</v>
      </c>
      <c r="G942" s="5">
        <f>'Rates Data'!G942</f>
        <v>-9.1499999999999998E-2</v>
      </c>
      <c r="H942" s="5">
        <f>'Rates Data'!H942</f>
        <v>0.17649999999999999</v>
      </c>
      <c r="I942" s="5">
        <f>DAYS360(A942,Summary!$G$10)/Summary!$G$6</f>
        <v>0.46666666666666667</v>
      </c>
      <c r="J942" s="5">
        <f t="shared" si="63"/>
        <v>-0.32900000000000001</v>
      </c>
      <c r="K942" s="5">
        <f t="shared" si="63"/>
        <v>-0.27500000000000002</v>
      </c>
      <c r="L942" s="4">
        <v>0.25</v>
      </c>
      <c r="M942" s="4">
        <v>0.5</v>
      </c>
      <c r="N942" s="7">
        <f t="shared" si="59"/>
        <v>5.3999999999999992E-2</v>
      </c>
      <c r="O942" s="4">
        <f t="shared" si="60"/>
        <v>0.25</v>
      </c>
      <c r="P942" s="64">
        <f t="shared" si="61"/>
        <v>-0.28220000000000001</v>
      </c>
    </row>
    <row r="943" spans="1:16" x14ac:dyDescent="0.2">
      <c r="A943" s="6">
        <f>'Rates Data'!A943</f>
        <v>43047</v>
      </c>
      <c r="B943" s="5">
        <f>'Rates Data'!B943</f>
        <v>-0.372</v>
      </c>
      <c r="C943" s="5">
        <f>'Rates Data'!C943</f>
        <v>-0.32900000000000001</v>
      </c>
      <c r="D943" s="5">
        <f>'Rates Data'!D943</f>
        <v>-0.27600000000000002</v>
      </c>
      <c r="E943" s="5">
        <f>'Rates Data'!E943</f>
        <v>-0.191</v>
      </c>
      <c r="F943" s="5">
        <f>'Rates Data'!F943</f>
        <v>-0.20499999999999999</v>
      </c>
      <c r="G943" s="5">
        <f>'Rates Data'!G943</f>
        <v>-9.2999999999999999E-2</v>
      </c>
      <c r="H943" s="5">
        <f>'Rates Data'!H943</f>
        <v>0.17949999999999999</v>
      </c>
      <c r="I943" s="5">
        <f>DAYS360(A943,Summary!$G$10)/Summary!$G$6</f>
        <v>0.46388888888888891</v>
      </c>
      <c r="J943" s="5">
        <f t="shared" si="63"/>
        <v>-0.32900000000000001</v>
      </c>
      <c r="K943" s="5">
        <f t="shared" si="63"/>
        <v>-0.27600000000000002</v>
      </c>
      <c r="L943" s="4">
        <v>0.25</v>
      </c>
      <c r="M943" s="4">
        <v>0.5</v>
      </c>
      <c r="N943" s="7">
        <f t="shared" si="59"/>
        <v>5.2999999999999992E-2</v>
      </c>
      <c r="O943" s="4">
        <f t="shared" si="60"/>
        <v>0.25</v>
      </c>
      <c r="P943" s="64">
        <f t="shared" si="61"/>
        <v>-0.28365555555555555</v>
      </c>
    </row>
    <row r="944" spans="1:16" x14ac:dyDescent="0.2">
      <c r="A944" s="6">
        <f>'Rates Data'!A944</f>
        <v>43048</v>
      </c>
      <c r="B944" s="5">
        <f>'Rates Data'!B944</f>
        <v>-0.371</v>
      </c>
      <c r="C944" s="5">
        <f>'Rates Data'!C944</f>
        <v>-0.32900000000000001</v>
      </c>
      <c r="D944" s="5">
        <f>'Rates Data'!D944</f>
        <v>-0.27600000000000002</v>
      </c>
      <c r="E944" s="5">
        <f>'Rates Data'!E944</f>
        <v>-0.191</v>
      </c>
      <c r="F944" s="5">
        <f>'Rates Data'!F944</f>
        <v>-0.20100000000000001</v>
      </c>
      <c r="G944" s="5">
        <f>'Rates Data'!G944</f>
        <v>-8.4099999999999994E-2</v>
      </c>
      <c r="H944" s="5">
        <f>'Rates Data'!H944</f>
        <v>0.1943</v>
      </c>
      <c r="I944" s="5">
        <f>DAYS360(A944,Summary!$G$10)/Summary!$G$6</f>
        <v>0.46111111111111114</v>
      </c>
      <c r="J944" s="5">
        <f t="shared" si="63"/>
        <v>-0.32900000000000001</v>
      </c>
      <c r="K944" s="5">
        <f t="shared" si="63"/>
        <v>-0.27600000000000002</v>
      </c>
      <c r="L944" s="4">
        <v>0.25</v>
      </c>
      <c r="M944" s="4">
        <v>0.5</v>
      </c>
      <c r="N944" s="7">
        <f t="shared" si="59"/>
        <v>5.2999999999999992E-2</v>
      </c>
      <c r="O944" s="4">
        <f t="shared" si="60"/>
        <v>0.25</v>
      </c>
      <c r="P944" s="64">
        <f t="shared" si="61"/>
        <v>-0.28424444444444447</v>
      </c>
    </row>
    <row r="945" spans="1:16" x14ac:dyDescent="0.2">
      <c r="A945" s="6">
        <f>'Rates Data'!A945</f>
        <v>43049</v>
      </c>
      <c r="B945" s="5">
        <f>'Rates Data'!B945</f>
        <v>-0.371</v>
      </c>
      <c r="C945" s="5">
        <f>'Rates Data'!C945</f>
        <v>-0.32900000000000001</v>
      </c>
      <c r="D945" s="5">
        <f>'Rates Data'!D945</f>
        <v>-0.27500000000000002</v>
      </c>
      <c r="E945" s="5">
        <f>'Rates Data'!E945</f>
        <v>-0.191</v>
      </c>
      <c r="F945" s="5">
        <f>'Rates Data'!F945</f>
        <v>-0.19800000000000001</v>
      </c>
      <c r="G945" s="5">
        <f>'Rates Data'!G945</f>
        <v>-7.4999999999999997E-2</v>
      </c>
      <c r="H945" s="5">
        <f>'Rates Data'!H945</f>
        <v>0.21690000000000001</v>
      </c>
      <c r="I945" s="5">
        <f>DAYS360(A945,Summary!$G$10)/Summary!$G$6</f>
        <v>0.45833333333333331</v>
      </c>
      <c r="J945" s="5">
        <f t="shared" si="63"/>
        <v>-0.32900000000000001</v>
      </c>
      <c r="K945" s="5">
        <f t="shared" si="63"/>
        <v>-0.27500000000000002</v>
      </c>
      <c r="L945" s="4">
        <v>0.25</v>
      </c>
      <c r="M945" s="4">
        <v>0.5</v>
      </c>
      <c r="N945" s="7">
        <f t="shared" si="59"/>
        <v>5.3999999999999992E-2</v>
      </c>
      <c r="O945" s="4">
        <f t="shared" si="60"/>
        <v>0.25</v>
      </c>
      <c r="P945" s="64">
        <f t="shared" si="61"/>
        <v>-0.28400000000000003</v>
      </c>
    </row>
    <row r="946" spans="1:16" x14ac:dyDescent="0.2">
      <c r="A946" s="6">
        <f>'Rates Data'!A946</f>
        <v>43052</v>
      </c>
      <c r="B946" s="5">
        <f>'Rates Data'!B946</f>
        <v>-0.371</v>
      </c>
      <c r="C946" s="5">
        <f>'Rates Data'!C946</f>
        <v>-0.32900000000000001</v>
      </c>
      <c r="D946" s="5">
        <f>'Rates Data'!D946</f>
        <v>-0.27500000000000002</v>
      </c>
      <c r="E946" s="5">
        <f>'Rates Data'!E946</f>
        <v>-0.191</v>
      </c>
      <c r="F946" s="5">
        <f>'Rates Data'!F946</f>
        <v>-0.19600000000000001</v>
      </c>
      <c r="G946" s="5">
        <f>'Rates Data'!G946</f>
        <v>-7.0999999999999994E-2</v>
      </c>
      <c r="H946" s="5">
        <f>'Rates Data'!H946</f>
        <v>0.22109999999999999</v>
      </c>
      <c r="I946" s="5">
        <f>DAYS360(A946,Summary!$G$10)/Summary!$G$6</f>
        <v>0.45</v>
      </c>
      <c r="J946" s="5">
        <f t="shared" si="63"/>
        <v>-0.32900000000000001</v>
      </c>
      <c r="K946" s="5">
        <f t="shared" si="63"/>
        <v>-0.27500000000000002</v>
      </c>
      <c r="L946" s="4">
        <v>0.25</v>
      </c>
      <c r="M946" s="4">
        <v>0.5</v>
      </c>
      <c r="N946" s="7">
        <f t="shared" si="59"/>
        <v>5.3999999999999992E-2</v>
      </c>
      <c r="O946" s="4">
        <f t="shared" si="60"/>
        <v>0.25</v>
      </c>
      <c r="P946" s="64">
        <f t="shared" si="61"/>
        <v>-0.2858</v>
      </c>
    </row>
    <row r="947" spans="1:16" x14ac:dyDescent="0.2">
      <c r="A947" s="6">
        <f>'Rates Data'!A947</f>
        <v>43053</v>
      </c>
      <c r="B947" s="5">
        <f>'Rates Data'!B947</f>
        <v>-0.372</v>
      </c>
      <c r="C947" s="5">
        <f>'Rates Data'!C947</f>
        <v>-0.32900000000000001</v>
      </c>
      <c r="D947" s="5">
        <f>'Rates Data'!D947</f>
        <v>-0.27500000000000002</v>
      </c>
      <c r="E947" s="5">
        <f>'Rates Data'!E947</f>
        <v>-0.191</v>
      </c>
      <c r="F947" s="5">
        <f>'Rates Data'!F947</f>
        <v>-0.19650000000000001</v>
      </c>
      <c r="G947" s="5">
        <f>'Rates Data'!G947</f>
        <v>-7.5999999999999998E-2</v>
      </c>
      <c r="H947" s="5">
        <f>'Rates Data'!H947</f>
        <v>0.20799999999999999</v>
      </c>
      <c r="I947" s="5">
        <f>DAYS360(A947,Summary!$G$10)/Summary!$G$6</f>
        <v>0.44722222222222224</v>
      </c>
      <c r="J947" s="5">
        <f t="shared" si="63"/>
        <v>-0.32900000000000001</v>
      </c>
      <c r="K947" s="5">
        <f t="shared" si="63"/>
        <v>-0.27500000000000002</v>
      </c>
      <c r="L947" s="4">
        <v>0.25</v>
      </c>
      <c r="M947" s="4">
        <v>0.5</v>
      </c>
      <c r="N947" s="7">
        <f t="shared" si="59"/>
        <v>5.3999999999999992E-2</v>
      </c>
      <c r="O947" s="4">
        <f t="shared" si="60"/>
        <v>0.25</v>
      </c>
      <c r="P947" s="64">
        <f t="shared" si="61"/>
        <v>-0.28639999999999999</v>
      </c>
    </row>
    <row r="948" spans="1:16" x14ac:dyDescent="0.2">
      <c r="A948" s="6">
        <f>'Rates Data'!A948</f>
        <v>43054</v>
      </c>
      <c r="B948" s="5">
        <f>'Rates Data'!B948</f>
        <v>-0.372</v>
      </c>
      <c r="C948" s="5">
        <f>'Rates Data'!C948</f>
        <v>-0.32900000000000001</v>
      </c>
      <c r="D948" s="5">
        <f>'Rates Data'!D948</f>
        <v>-0.27500000000000002</v>
      </c>
      <c r="E948" s="5">
        <f>'Rates Data'!E948</f>
        <v>-0.192</v>
      </c>
      <c r="F948" s="5">
        <f>'Rates Data'!F948</f>
        <v>-0.19450000000000001</v>
      </c>
      <c r="G948" s="5">
        <f>'Rates Data'!G948</f>
        <v>-8.1699999999999995E-2</v>
      </c>
      <c r="H948" s="5">
        <f>'Rates Data'!H948</f>
        <v>0.19950000000000001</v>
      </c>
      <c r="I948" s="5">
        <f>DAYS360(A948,Summary!$G$10)/Summary!$G$6</f>
        <v>0.44444444444444442</v>
      </c>
      <c r="J948" s="5">
        <f t="shared" si="63"/>
        <v>-0.32900000000000001</v>
      </c>
      <c r="K948" s="5">
        <f t="shared" si="63"/>
        <v>-0.27500000000000002</v>
      </c>
      <c r="L948" s="4">
        <v>0.25</v>
      </c>
      <c r="M948" s="4">
        <v>0.5</v>
      </c>
      <c r="N948" s="7">
        <f t="shared" si="59"/>
        <v>5.3999999999999992E-2</v>
      </c>
      <c r="O948" s="4">
        <f t="shared" si="60"/>
        <v>0.25</v>
      </c>
      <c r="P948" s="64">
        <f t="shared" si="61"/>
        <v>-0.28700000000000003</v>
      </c>
    </row>
    <row r="949" spans="1:16" x14ac:dyDescent="0.2">
      <c r="A949" s="6">
        <f>'Rates Data'!A949</f>
        <v>43055</v>
      </c>
      <c r="B949" s="5">
        <f>'Rates Data'!B949</f>
        <v>-0.372</v>
      </c>
      <c r="C949" s="5">
        <f>'Rates Data'!C949</f>
        <v>-0.32900000000000001</v>
      </c>
      <c r="D949" s="5">
        <f>'Rates Data'!D949</f>
        <v>-0.27500000000000002</v>
      </c>
      <c r="E949" s="5">
        <f>'Rates Data'!E949</f>
        <v>-0.192</v>
      </c>
      <c r="F949" s="5">
        <f>'Rates Data'!F949</f>
        <v>-0.19400000000000001</v>
      </c>
      <c r="G949" s="5">
        <f>'Rates Data'!G949</f>
        <v>-7.3899999999999993E-2</v>
      </c>
      <c r="H949" s="5">
        <f>'Rates Data'!H949</f>
        <v>0.20300000000000001</v>
      </c>
      <c r="I949" s="5">
        <f>DAYS360(A949,Summary!$G$10)/Summary!$G$6</f>
        <v>0.44166666666666665</v>
      </c>
      <c r="J949" s="5">
        <f t="shared" si="63"/>
        <v>-0.32900000000000001</v>
      </c>
      <c r="K949" s="5">
        <f t="shared" si="63"/>
        <v>-0.27500000000000002</v>
      </c>
      <c r="L949" s="4">
        <v>0.25</v>
      </c>
      <c r="M949" s="4">
        <v>0.5</v>
      </c>
      <c r="N949" s="7">
        <f t="shared" si="59"/>
        <v>5.3999999999999992E-2</v>
      </c>
      <c r="O949" s="4">
        <f t="shared" si="60"/>
        <v>0.25</v>
      </c>
      <c r="P949" s="64">
        <f t="shared" si="61"/>
        <v>-0.28760000000000002</v>
      </c>
    </row>
    <row r="950" spans="1:16" x14ac:dyDescent="0.2">
      <c r="A950" s="6">
        <f>'Rates Data'!A950</f>
        <v>43056</v>
      </c>
      <c r="B950" s="5">
        <f>'Rates Data'!B950</f>
        <v>-0.373</v>
      </c>
      <c r="C950" s="5">
        <f>'Rates Data'!C950</f>
        <v>-0.32900000000000001</v>
      </c>
      <c r="D950" s="5">
        <f>'Rates Data'!D950</f>
        <v>-0.27400000000000002</v>
      </c>
      <c r="E950" s="5">
        <f>'Rates Data'!E950</f>
        <v>-0.192</v>
      </c>
      <c r="F950" s="5">
        <f>'Rates Data'!F950</f>
        <v>-0.1948</v>
      </c>
      <c r="G950" s="5">
        <f>'Rates Data'!G950</f>
        <v>-8.1100000000000005E-2</v>
      </c>
      <c r="H950" s="5">
        <f>'Rates Data'!H950</f>
        <v>0.19900000000000001</v>
      </c>
      <c r="I950" s="5">
        <f>DAYS360(A950,Summary!$G$10)/Summary!$G$6</f>
        <v>0.43888888888888888</v>
      </c>
      <c r="J950" s="5">
        <f t="shared" si="63"/>
        <v>-0.32900000000000001</v>
      </c>
      <c r="K950" s="5">
        <f t="shared" si="63"/>
        <v>-0.27400000000000002</v>
      </c>
      <c r="L950" s="4">
        <v>0.25</v>
      </c>
      <c r="M950" s="4">
        <v>0.5</v>
      </c>
      <c r="N950" s="7">
        <f t="shared" si="59"/>
        <v>5.4999999999999993E-2</v>
      </c>
      <c r="O950" s="4">
        <f t="shared" si="60"/>
        <v>0.25</v>
      </c>
      <c r="P950" s="64">
        <f t="shared" si="61"/>
        <v>-0.28744444444444445</v>
      </c>
    </row>
    <row r="951" spans="1:16" x14ac:dyDescent="0.2">
      <c r="A951" s="6">
        <f>'Rates Data'!A951</f>
        <v>43059</v>
      </c>
      <c r="B951" s="5">
        <f>'Rates Data'!B951</f>
        <v>-0.372</v>
      </c>
      <c r="C951" s="5">
        <f>'Rates Data'!C951</f>
        <v>-0.32900000000000001</v>
      </c>
      <c r="D951" s="5">
        <f>'Rates Data'!D951</f>
        <v>-0.27400000000000002</v>
      </c>
      <c r="E951" s="5">
        <f>'Rates Data'!E951</f>
        <v>-0.187</v>
      </c>
      <c r="F951" s="5">
        <f>'Rates Data'!F951</f>
        <v>-0.1915</v>
      </c>
      <c r="G951" s="5">
        <f>'Rates Data'!G951</f>
        <v>-7.1999999999999995E-2</v>
      </c>
      <c r="H951" s="5">
        <f>'Rates Data'!H951</f>
        <v>0.20250000000000001</v>
      </c>
      <c r="I951" s="5">
        <f>DAYS360(A951,Summary!$G$10)/Summary!$G$6</f>
        <v>0.43055555555555558</v>
      </c>
      <c r="J951" s="5">
        <f t="shared" si="63"/>
        <v>-0.32900000000000001</v>
      </c>
      <c r="K951" s="5">
        <f t="shared" si="63"/>
        <v>-0.27400000000000002</v>
      </c>
      <c r="L951" s="4">
        <v>0.25</v>
      </c>
      <c r="M951" s="4">
        <v>0.5</v>
      </c>
      <c r="N951" s="7">
        <f t="shared" si="59"/>
        <v>5.4999999999999993E-2</v>
      </c>
      <c r="O951" s="4">
        <f t="shared" si="60"/>
        <v>0.25</v>
      </c>
      <c r="P951" s="64">
        <f t="shared" si="61"/>
        <v>-0.2892777777777778</v>
      </c>
    </row>
    <row r="952" spans="1:16" x14ac:dyDescent="0.2">
      <c r="A952" s="6">
        <f>'Rates Data'!A952</f>
        <v>43060</v>
      </c>
      <c r="B952" s="5">
        <f>'Rates Data'!B952</f>
        <v>-0.372</v>
      </c>
      <c r="C952" s="5">
        <f>'Rates Data'!C952</f>
        <v>-0.32900000000000001</v>
      </c>
      <c r="D952" s="5">
        <f>'Rates Data'!D952</f>
        <v>-0.27300000000000002</v>
      </c>
      <c r="E952" s="5">
        <f>'Rates Data'!E952</f>
        <v>-0.186</v>
      </c>
      <c r="F952" s="5">
        <f>'Rates Data'!F952</f>
        <v>-0.19350000000000001</v>
      </c>
      <c r="G952" s="5">
        <f>'Rates Data'!G952</f>
        <v>-7.4999999999999997E-2</v>
      </c>
      <c r="H952" s="5">
        <f>'Rates Data'!H952</f>
        <v>0.1953</v>
      </c>
      <c r="I952" s="5">
        <f>DAYS360(A952,Summary!$G$10)/Summary!$G$6</f>
        <v>0.42777777777777776</v>
      </c>
      <c r="J952" s="5">
        <f t="shared" si="63"/>
        <v>-0.32900000000000001</v>
      </c>
      <c r="K952" s="5">
        <f t="shared" si="63"/>
        <v>-0.27300000000000002</v>
      </c>
      <c r="L952" s="4">
        <v>0.25</v>
      </c>
      <c r="M952" s="4">
        <v>0.5</v>
      </c>
      <c r="N952" s="7">
        <f t="shared" si="59"/>
        <v>5.5999999999999994E-2</v>
      </c>
      <c r="O952" s="4">
        <f t="shared" si="60"/>
        <v>0.25</v>
      </c>
      <c r="P952" s="64">
        <f t="shared" si="61"/>
        <v>-0.28917777777777781</v>
      </c>
    </row>
    <row r="953" spans="1:16" x14ac:dyDescent="0.2">
      <c r="A953" s="6">
        <f>'Rates Data'!A953</f>
        <v>43061</v>
      </c>
      <c r="B953" s="5">
        <f>'Rates Data'!B953</f>
        <v>-0.371</v>
      </c>
      <c r="C953" s="5">
        <f>'Rates Data'!C953</f>
        <v>-0.32900000000000001</v>
      </c>
      <c r="D953" s="5">
        <f>'Rates Data'!D953</f>
        <v>-0.27200000000000002</v>
      </c>
      <c r="E953" s="5">
        <f>'Rates Data'!E953</f>
        <v>-0.186</v>
      </c>
      <c r="F953" s="5">
        <f>'Rates Data'!F953</f>
        <v>-0.1875</v>
      </c>
      <c r="G953" s="5">
        <f>'Rates Data'!G953</f>
        <v>-7.1599999999999997E-2</v>
      </c>
      <c r="H953" s="5">
        <f>'Rates Data'!H953</f>
        <v>0.20349999999999999</v>
      </c>
      <c r="I953" s="5">
        <f>DAYS360(A953,Summary!$G$10)/Summary!$G$6</f>
        <v>0.42499999999999999</v>
      </c>
      <c r="J953" s="5">
        <f t="shared" si="63"/>
        <v>-0.32900000000000001</v>
      </c>
      <c r="K953" s="5">
        <f t="shared" si="63"/>
        <v>-0.27200000000000002</v>
      </c>
      <c r="L953" s="4">
        <v>0.25</v>
      </c>
      <c r="M953" s="4">
        <v>0.5</v>
      </c>
      <c r="N953" s="7">
        <f t="shared" si="59"/>
        <v>5.6999999999999995E-2</v>
      </c>
      <c r="O953" s="4">
        <f t="shared" si="60"/>
        <v>0.25</v>
      </c>
      <c r="P953" s="64">
        <f t="shared" si="61"/>
        <v>-0.28910000000000002</v>
      </c>
    </row>
    <row r="954" spans="1:16" x14ac:dyDescent="0.2">
      <c r="A954" s="6">
        <f>'Rates Data'!A954</f>
        <v>43062</v>
      </c>
      <c r="B954" s="5">
        <f>'Rates Data'!B954</f>
        <v>-0.372</v>
      </c>
      <c r="C954" s="5">
        <f>'Rates Data'!C954</f>
        <v>-0.32900000000000001</v>
      </c>
      <c r="D954" s="5">
        <f>'Rates Data'!D954</f>
        <v>-0.27100000000000002</v>
      </c>
      <c r="E954" s="5">
        <f>'Rates Data'!E954</f>
        <v>-0.186</v>
      </c>
      <c r="F954" s="5">
        <f>'Rates Data'!F954</f>
        <v>-0.1867</v>
      </c>
      <c r="G954" s="5">
        <f>'Rates Data'!G954</f>
        <v>-6.5000000000000002E-2</v>
      </c>
      <c r="H954" s="5">
        <f>'Rates Data'!H954</f>
        <v>0.20599999999999999</v>
      </c>
      <c r="I954" s="5">
        <f>DAYS360(A954,Summary!$G$10)/Summary!$G$6</f>
        <v>0.42222222222222222</v>
      </c>
      <c r="J954" s="5">
        <f t="shared" si="63"/>
        <v>-0.32900000000000001</v>
      </c>
      <c r="K954" s="5">
        <f t="shared" si="63"/>
        <v>-0.27100000000000002</v>
      </c>
      <c r="L954" s="4">
        <v>0.25</v>
      </c>
      <c r="M954" s="4">
        <v>0.5</v>
      </c>
      <c r="N954" s="7">
        <f t="shared" si="59"/>
        <v>5.7999999999999996E-2</v>
      </c>
      <c r="O954" s="4">
        <f t="shared" si="60"/>
        <v>0.25</v>
      </c>
      <c r="P954" s="64">
        <f t="shared" si="61"/>
        <v>-0.28904444444444444</v>
      </c>
    </row>
    <row r="955" spans="1:16" x14ac:dyDescent="0.2">
      <c r="A955" s="6">
        <f>'Rates Data'!A955</f>
        <v>43063</v>
      </c>
      <c r="B955" s="5">
        <f>'Rates Data'!B955</f>
        <v>-0.372</v>
      </c>
      <c r="C955" s="5">
        <f>'Rates Data'!C955</f>
        <v>-0.32900000000000001</v>
      </c>
      <c r="D955" s="5">
        <f>'Rates Data'!D955</f>
        <v>-0.27200000000000002</v>
      </c>
      <c r="E955" s="5">
        <f>'Rates Data'!E955</f>
        <v>-0.186</v>
      </c>
      <c r="F955" s="5">
        <f>'Rates Data'!F955</f>
        <v>-0.184</v>
      </c>
      <c r="G955" s="5">
        <f>'Rates Data'!G955</f>
        <v>-5.8299999999999998E-2</v>
      </c>
      <c r="H955" s="5">
        <f>'Rates Data'!H955</f>
        <v>0.2155</v>
      </c>
      <c r="I955" s="5">
        <f>DAYS360(A955,Summary!$G$10)/Summary!$G$6</f>
        <v>0.41944444444444445</v>
      </c>
      <c r="J955" s="5">
        <f t="shared" si="63"/>
        <v>-0.32900000000000001</v>
      </c>
      <c r="K955" s="5">
        <f t="shared" si="63"/>
        <v>-0.27200000000000002</v>
      </c>
      <c r="L955" s="4">
        <v>0.25</v>
      </c>
      <c r="M955" s="4">
        <v>0.5</v>
      </c>
      <c r="N955" s="7">
        <f t="shared" si="59"/>
        <v>5.6999999999999995E-2</v>
      </c>
      <c r="O955" s="4">
        <f t="shared" si="60"/>
        <v>0.25</v>
      </c>
      <c r="P955" s="64">
        <f t="shared" si="61"/>
        <v>-0.29036666666666666</v>
      </c>
    </row>
    <row r="956" spans="1:16" x14ac:dyDescent="0.2">
      <c r="A956" s="6">
        <f>'Rates Data'!A956</f>
        <v>43066</v>
      </c>
      <c r="B956" s="5">
        <f>'Rates Data'!B956</f>
        <v>-0.372</v>
      </c>
      <c r="C956" s="5">
        <f>'Rates Data'!C956</f>
        <v>-0.32900000000000001</v>
      </c>
      <c r="D956" s="5">
        <f>'Rates Data'!D956</f>
        <v>-0.27200000000000002</v>
      </c>
      <c r="E956" s="5">
        <f>'Rates Data'!E956</f>
        <v>-0.186</v>
      </c>
      <c r="F956" s="5">
        <f>'Rates Data'!F956</f>
        <v>-0.187</v>
      </c>
      <c r="G956" s="5">
        <f>'Rates Data'!G956</f>
        <v>-6.1400000000000003E-2</v>
      </c>
      <c r="H956" s="5">
        <f>'Rates Data'!H956</f>
        <v>0.19950000000000001</v>
      </c>
      <c r="I956" s="5">
        <f>DAYS360(A956,Summary!$G$10)/Summary!$G$6</f>
        <v>0.41111111111111109</v>
      </c>
      <c r="J956" s="5">
        <f t="shared" si="63"/>
        <v>-0.32900000000000001</v>
      </c>
      <c r="K956" s="5">
        <f t="shared" si="63"/>
        <v>-0.27200000000000002</v>
      </c>
      <c r="L956" s="4">
        <v>0.25</v>
      </c>
      <c r="M956" s="4">
        <v>0.5</v>
      </c>
      <c r="N956" s="7">
        <f t="shared" si="59"/>
        <v>5.6999999999999995E-2</v>
      </c>
      <c r="O956" s="4">
        <f t="shared" si="60"/>
        <v>0.25</v>
      </c>
      <c r="P956" s="64">
        <f t="shared" si="61"/>
        <v>-0.29226666666666667</v>
      </c>
    </row>
    <row r="957" spans="1:16" x14ac:dyDescent="0.2">
      <c r="A957" s="6">
        <f>'Rates Data'!A957</f>
        <v>43067</v>
      </c>
      <c r="B957" s="5">
        <f>'Rates Data'!B957</f>
        <v>-0.371</v>
      </c>
      <c r="C957" s="5">
        <f>'Rates Data'!C957</f>
        <v>-0.32900000000000001</v>
      </c>
      <c r="D957" s="5">
        <f>'Rates Data'!D957</f>
        <v>-0.27400000000000002</v>
      </c>
      <c r="E957" s="5">
        <f>'Rates Data'!E957</f>
        <v>-0.186</v>
      </c>
      <c r="F957" s="5">
        <f>'Rates Data'!F957</f>
        <v>-0.1855</v>
      </c>
      <c r="G957" s="5">
        <f>'Rates Data'!G957</f>
        <v>-6.9199999999999998E-2</v>
      </c>
      <c r="H957" s="5">
        <f>'Rates Data'!H957</f>
        <v>0.20549999999999999</v>
      </c>
      <c r="I957" s="5">
        <f>DAYS360(A957,Summary!$G$10)/Summary!$G$6</f>
        <v>0.40833333333333333</v>
      </c>
      <c r="J957" s="5">
        <f t="shared" si="63"/>
        <v>-0.32900000000000001</v>
      </c>
      <c r="K957" s="5">
        <f t="shared" si="63"/>
        <v>-0.27400000000000002</v>
      </c>
      <c r="L957" s="4">
        <v>0.25</v>
      </c>
      <c r="M957" s="4">
        <v>0.5</v>
      </c>
      <c r="N957" s="7">
        <f t="shared" si="59"/>
        <v>5.4999999999999993E-2</v>
      </c>
      <c r="O957" s="4">
        <f t="shared" si="60"/>
        <v>0.25</v>
      </c>
      <c r="P957" s="64">
        <f t="shared" si="61"/>
        <v>-0.29416666666666669</v>
      </c>
    </row>
    <row r="958" spans="1:16" x14ac:dyDescent="0.2">
      <c r="A958" s="6">
        <f>'Rates Data'!A958</f>
        <v>43068</v>
      </c>
      <c r="B958" s="5">
        <f>'Rates Data'!B958</f>
        <v>-0.371</v>
      </c>
      <c r="C958" s="5">
        <f>'Rates Data'!C958</f>
        <v>-0.32900000000000001</v>
      </c>
      <c r="D958" s="5">
        <f>'Rates Data'!D958</f>
        <v>-0.27400000000000002</v>
      </c>
      <c r="E958" s="5">
        <f>'Rates Data'!E958</f>
        <v>-0.187</v>
      </c>
      <c r="F958" s="5">
        <f>'Rates Data'!F958</f>
        <v>-0.18049999999999999</v>
      </c>
      <c r="G958" s="5">
        <f>'Rates Data'!G958</f>
        <v>-0.05</v>
      </c>
      <c r="H958" s="5">
        <f>'Rates Data'!H958</f>
        <v>0.23050000000000001</v>
      </c>
      <c r="I958" s="5">
        <f>DAYS360(A958,Summary!$G$10)/Summary!$G$6</f>
        <v>0.40555555555555556</v>
      </c>
      <c r="J958" s="5">
        <f t="shared" si="63"/>
        <v>-0.32900000000000001</v>
      </c>
      <c r="K958" s="5">
        <f t="shared" si="63"/>
        <v>-0.27400000000000002</v>
      </c>
      <c r="L958" s="4">
        <v>0.25</v>
      </c>
      <c r="M958" s="4">
        <v>0.5</v>
      </c>
      <c r="N958" s="7">
        <f t="shared" si="59"/>
        <v>5.4999999999999993E-2</v>
      </c>
      <c r="O958" s="4">
        <f t="shared" si="60"/>
        <v>0.25</v>
      </c>
      <c r="P958" s="64">
        <f t="shared" si="61"/>
        <v>-0.29477777777777781</v>
      </c>
    </row>
    <row r="959" spans="1:16" x14ac:dyDescent="0.2">
      <c r="A959" s="6">
        <f>'Rates Data'!A959</f>
        <v>43069</v>
      </c>
      <c r="B959" s="5">
        <f>'Rates Data'!B959</f>
        <v>-0.371</v>
      </c>
      <c r="C959" s="5">
        <f>'Rates Data'!C959</f>
        <v>-0.32900000000000001</v>
      </c>
      <c r="D959" s="5">
        <f>'Rates Data'!D959</f>
        <v>-0.27200000000000002</v>
      </c>
      <c r="E959" s="5">
        <f>'Rates Data'!E959</f>
        <v>-0.188</v>
      </c>
      <c r="F959" s="5">
        <f>'Rates Data'!F959</f>
        <v>-0.18049999999999999</v>
      </c>
      <c r="G959" s="5">
        <f>'Rates Data'!G959</f>
        <v>-4.4999999999999998E-2</v>
      </c>
      <c r="H959" s="5">
        <f>'Rates Data'!H959</f>
        <v>0.2235</v>
      </c>
      <c r="I959" s="5">
        <f>DAYS360(A959,Summary!$G$10)/Summary!$G$6</f>
        <v>0.40277777777777779</v>
      </c>
      <c r="J959" s="5">
        <f t="shared" si="63"/>
        <v>-0.32900000000000001</v>
      </c>
      <c r="K959" s="5">
        <f t="shared" si="63"/>
        <v>-0.27200000000000002</v>
      </c>
      <c r="L959" s="4">
        <v>0.25</v>
      </c>
      <c r="M959" s="4">
        <v>0.5</v>
      </c>
      <c r="N959" s="7">
        <f t="shared" si="59"/>
        <v>5.6999999999999995E-2</v>
      </c>
      <c r="O959" s="4">
        <f t="shared" si="60"/>
        <v>0.25</v>
      </c>
      <c r="P959" s="64">
        <f t="shared" si="61"/>
        <v>-0.29416666666666669</v>
      </c>
    </row>
    <row r="960" spans="1:16" x14ac:dyDescent="0.2">
      <c r="A960" s="6">
        <f>'Rates Data'!A960</f>
        <v>43070</v>
      </c>
      <c r="B960" s="5">
        <f>'Rates Data'!B960</f>
        <v>-0.36899999999999999</v>
      </c>
      <c r="C960" s="5">
        <f>'Rates Data'!C960</f>
        <v>-0.32600000000000001</v>
      </c>
      <c r="D960" s="5">
        <f>'Rates Data'!D960</f>
        <v>-0.27100000000000002</v>
      </c>
      <c r="E960" s="5">
        <f>'Rates Data'!E960</f>
        <v>-0.188</v>
      </c>
      <c r="F960" s="5">
        <f>'Rates Data'!F960</f>
        <v>-0.187</v>
      </c>
      <c r="G960" s="5">
        <f>'Rates Data'!G960</f>
        <v>-6.7299999999999999E-2</v>
      </c>
      <c r="H960" s="5">
        <f>'Rates Data'!H960</f>
        <v>0.20050000000000001</v>
      </c>
      <c r="I960" s="5">
        <f>DAYS360(A960,Summary!$G$10)/Summary!$G$6</f>
        <v>0.4</v>
      </c>
      <c r="J960" s="5">
        <f t="shared" si="63"/>
        <v>-0.32600000000000001</v>
      </c>
      <c r="K960" s="5">
        <f t="shared" si="63"/>
        <v>-0.27100000000000002</v>
      </c>
      <c r="L960" s="4">
        <v>0.25</v>
      </c>
      <c r="M960" s="4">
        <v>0.5</v>
      </c>
      <c r="N960" s="7">
        <f t="shared" si="59"/>
        <v>5.4999999999999993E-2</v>
      </c>
      <c r="O960" s="4">
        <f t="shared" si="60"/>
        <v>0.25</v>
      </c>
      <c r="P960" s="64">
        <f t="shared" si="61"/>
        <v>-0.29300000000000004</v>
      </c>
    </row>
    <row r="961" spans="1:16" x14ac:dyDescent="0.2">
      <c r="A961" s="6">
        <f>'Rates Data'!A961</f>
        <v>43073</v>
      </c>
      <c r="B961" s="5">
        <f>'Rates Data'!B961</f>
        <v>-0.36799999999999999</v>
      </c>
      <c r="C961" s="5">
        <f>'Rates Data'!C961</f>
        <v>-0.32600000000000001</v>
      </c>
      <c r="D961" s="5">
        <f>'Rates Data'!D961</f>
        <v>-0.27200000000000002</v>
      </c>
      <c r="E961" s="5">
        <f>'Rates Data'!E961</f>
        <v>-0.19</v>
      </c>
      <c r="F961" s="5">
        <f>'Rates Data'!F961</f>
        <v>-0.1865</v>
      </c>
      <c r="G961" s="5">
        <f>'Rates Data'!G961</f>
        <v>-6.2E-2</v>
      </c>
      <c r="H961" s="5">
        <f>'Rates Data'!H961</f>
        <v>0.20810000000000001</v>
      </c>
      <c r="I961" s="5">
        <f>DAYS360(A961,Summary!$G$10)/Summary!$G$6</f>
        <v>0.39166666666666666</v>
      </c>
      <c r="J961" s="5">
        <f t="shared" si="63"/>
        <v>-0.32600000000000001</v>
      </c>
      <c r="K961" s="5">
        <f t="shared" si="63"/>
        <v>-0.27200000000000002</v>
      </c>
      <c r="L961" s="4">
        <v>0.25</v>
      </c>
      <c r="M961" s="4">
        <v>0.5</v>
      </c>
      <c r="N961" s="7">
        <f t="shared" si="59"/>
        <v>5.3999999999999992E-2</v>
      </c>
      <c r="O961" s="4">
        <f t="shared" si="60"/>
        <v>0.25</v>
      </c>
      <c r="P961" s="64">
        <f t="shared" si="61"/>
        <v>-0.2954</v>
      </c>
    </row>
    <row r="962" spans="1:16" x14ac:dyDescent="0.2">
      <c r="A962" s="6">
        <f>'Rates Data'!A962</f>
        <v>43074</v>
      </c>
      <c r="B962" s="5">
        <f>'Rates Data'!B962</f>
        <v>-0.36699999999999999</v>
      </c>
      <c r="C962" s="5">
        <f>'Rates Data'!C962</f>
        <v>-0.32600000000000001</v>
      </c>
      <c r="D962" s="5">
        <f>'Rates Data'!D962</f>
        <v>-0.27100000000000002</v>
      </c>
      <c r="E962" s="5">
        <f>'Rates Data'!E962</f>
        <v>-0.191</v>
      </c>
      <c r="F962" s="5">
        <f>'Rates Data'!F962</f>
        <v>-0.1915</v>
      </c>
      <c r="G962" s="5">
        <f>'Rates Data'!G962</f>
        <v>-7.8100000000000003E-2</v>
      </c>
      <c r="H962" s="5">
        <f>'Rates Data'!H962</f>
        <v>0.1915</v>
      </c>
      <c r="I962" s="5">
        <f>DAYS360(A962,Summary!$G$10)/Summary!$G$6</f>
        <v>0.3888888888888889</v>
      </c>
      <c r="J962" s="5">
        <f t="shared" si="63"/>
        <v>-0.32600000000000001</v>
      </c>
      <c r="K962" s="5">
        <f t="shared" si="63"/>
        <v>-0.27100000000000002</v>
      </c>
      <c r="L962" s="4">
        <v>0.25</v>
      </c>
      <c r="M962" s="4">
        <v>0.5</v>
      </c>
      <c r="N962" s="7">
        <f t="shared" si="59"/>
        <v>5.4999999999999993E-2</v>
      </c>
      <c r="O962" s="4">
        <f t="shared" si="60"/>
        <v>0.25</v>
      </c>
      <c r="P962" s="64">
        <f t="shared" si="61"/>
        <v>-0.29544444444444445</v>
      </c>
    </row>
    <row r="963" spans="1:16" x14ac:dyDescent="0.2">
      <c r="A963" s="6">
        <f>'Rates Data'!A963</f>
        <v>43075</v>
      </c>
      <c r="B963" s="5">
        <f>'Rates Data'!B963</f>
        <v>-0.36699999999999999</v>
      </c>
      <c r="C963" s="5">
        <f>'Rates Data'!C963</f>
        <v>-0.32600000000000001</v>
      </c>
      <c r="D963" s="5">
        <f>'Rates Data'!D963</f>
        <v>-0.27100000000000002</v>
      </c>
      <c r="E963" s="5">
        <f>'Rates Data'!E963</f>
        <v>-0.191</v>
      </c>
      <c r="F963" s="5">
        <f>'Rates Data'!F963</f>
        <v>-0.19420000000000001</v>
      </c>
      <c r="G963" s="5">
        <f>'Rates Data'!G963</f>
        <v>-7.51E-2</v>
      </c>
      <c r="H963" s="5">
        <f>'Rates Data'!H963</f>
        <v>0.1875</v>
      </c>
      <c r="I963" s="5">
        <f>DAYS360(A963,Summary!$G$10)/Summary!$G$6</f>
        <v>0.38611111111111113</v>
      </c>
      <c r="J963" s="5">
        <f t="shared" si="63"/>
        <v>-0.32600000000000001</v>
      </c>
      <c r="K963" s="5">
        <f t="shared" si="63"/>
        <v>-0.27100000000000002</v>
      </c>
      <c r="L963" s="4">
        <v>0.25</v>
      </c>
      <c r="M963" s="4">
        <v>0.5</v>
      </c>
      <c r="N963" s="7">
        <f t="shared" ref="N963:N1026" si="64">K963-J963</f>
        <v>5.4999999999999993E-2</v>
      </c>
      <c r="O963" s="4">
        <f t="shared" ref="O963:O1026" si="65">M963-L963</f>
        <v>0.25</v>
      </c>
      <c r="P963" s="64">
        <f t="shared" ref="P963:P1026" si="66">J963+N963/O963*(I963-L963)</f>
        <v>-0.29605555555555557</v>
      </c>
    </row>
    <row r="964" spans="1:16" x14ac:dyDescent="0.2">
      <c r="A964" s="6">
        <f>'Rates Data'!A964</f>
        <v>43076</v>
      </c>
      <c r="B964" s="5">
        <f>'Rates Data'!B964</f>
        <v>-0.36599999999999999</v>
      </c>
      <c r="C964" s="5">
        <f>'Rates Data'!C964</f>
        <v>-0.32500000000000001</v>
      </c>
      <c r="D964" s="5">
        <f>'Rates Data'!D964</f>
        <v>-0.27100000000000002</v>
      </c>
      <c r="E964" s="5">
        <f>'Rates Data'!E964</f>
        <v>-0.19</v>
      </c>
      <c r="F964" s="5">
        <f>'Rates Data'!F964</f>
        <v>-0.19320000000000001</v>
      </c>
      <c r="G964" s="5">
        <f>'Rates Data'!G964</f>
        <v>-7.5600000000000001E-2</v>
      </c>
      <c r="H964" s="5">
        <f>'Rates Data'!H964</f>
        <v>0.1925</v>
      </c>
      <c r="I964" s="5">
        <f>DAYS360(A964,Summary!$G$10)/Summary!$G$6</f>
        <v>0.38333333333333336</v>
      </c>
      <c r="J964" s="5">
        <f t="shared" si="63"/>
        <v>-0.32500000000000001</v>
      </c>
      <c r="K964" s="5">
        <f t="shared" si="63"/>
        <v>-0.27100000000000002</v>
      </c>
      <c r="L964" s="4">
        <v>0.25</v>
      </c>
      <c r="M964" s="4">
        <v>0.5</v>
      </c>
      <c r="N964" s="7">
        <f t="shared" si="64"/>
        <v>5.3999999999999992E-2</v>
      </c>
      <c r="O964" s="4">
        <f t="shared" si="65"/>
        <v>0.25</v>
      </c>
      <c r="P964" s="64">
        <f t="shared" si="66"/>
        <v>-0.29620000000000002</v>
      </c>
    </row>
    <row r="965" spans="1:16" x14ac:dyDescent="0.2">
      <c r="A965" s="6">
        <f>'Rates Data'!A965</f>
        <v>43077</v>
      </c>
      <c r="B965" s="5">
        <f>'Rates Data'!B965</f>
        <v>-0.36899999999999999</v>
      </c>
      <c r="C965" s="5">
        <f>'Rates Data'!C965</f>
        <v>-0.32600000000000001</v>
      </c>
      <c r="D965" s="5">
        <f>'Rates Data'!D965</f>
        <v>-0.27100000000000002</v>
      </c>
      <c r="E965" s="5">
        <f>'Rates Data'!E965</f>
        <v>-0.191</v>
      </c>
      <c r="F965" s="5">
        <f>'Rates Data'!F965</f>
        <v>-0.191</v>
      </c>
      <c r="G965" s="5">
        <f>'Rates Data'!G965</f>
        <v>-7.5899999999999995E-2</v>
      </c>
      <c r="H965" s="5">
        <f>'Rates Data'!H965</f>
        <v>0.20749999999999999</v>
      </c>
      <c r="I965" s="5">
        <f>DAYS360(A965,Summary!$G$10)/Summary!$G$6</f>
        <v>0.38055555555555554</v>
      </c>
      <c r="J965" s="5">
        <f t="shared" si="63"/>
        <v>-0.32600000000000001</v>
      </c>
      <c r="K965" s="5">
        <f t="shared" si="63"/>
        <v>-0.27100000000000002</v>
      </c>
      <c r="L965" s="4">
        <v>0.25</v>
      </c>
      <c r="M965" s="4">
        <v>0.5</v>
      </c>
      <c r="N965" s="7">
        <f t="shared" si="64"/>
        <v>5.4999999999999993E-2</v>
      </c>
      <c r="O965" s="4">
        <f t="shared" si="65"/>
        <v>0.25</v>
      </c>
      <c r="P965" s="64">
        <f t="shared" si="66"/>
        <v>-0.29727777777777781</v>
      </c>
    </row>
    <row r="966" spans="1:16" x14ac:dyDescent="0.2">
      <c r="A966" s="6">
        <f>'Rates Data'!A966</f>
        <v>43080</v>
      </c>
      <c r="B966" s="5">
        <f>'Rates Data'!B966</f>
        <v>-0.36899999999999999</v>
      </c>
      <c r="C966" s="5">
        <f>'Rates Data'!C966</f>
        <v>-0.32700000000000001</v>
      </c>
      <c r="D966" s="5">
        <f>'Rates Data'!D966</f>
        <v>-0.27100000000000002</v>
      </c>
      <c r="E966" s="5">
        <f>'Rates Data'!E966</f>
        <v>-0.191</v>
      </c>
      <c r="F966" s="5">
        <f>'Rates Data'!F966</f>
        <v>-0.191</v>
      </c>
      <c r="G966" s="5">
        <f>'Rates Data'!G966</f>
        <v>-6.83E-2</v>
      </c>
      <c r="H966" s="5">
        <f>'Rates Data'!H966</f>
        <v>0.20200000000000001</v>
      </c>
      <c r="I966" s="5">
        <f>DAYS360(A966,Summary!$G$10)/Summary!$G$6</f>
        <v>0.37222222222222223</v>
      </c>
      <c r="J966" s="5">
        <f t="shared" si="63"/>
        <v>-0.32700000000000001</v>
      </c>
      <c r="K966" s="5">
        <f t="shared" si="63"/>
        <v>-0.27100000000000002</v>
      </c>
      <c r="L966" s="4">
        <v>0.25</v>
      </c>
      <c r="M966" s="4">
        <v>0.5</v>
      </c>
      <c r="N966" s="7">
        <f t="shared" si="64"/>
        <v>5.5999999999999994E-2</v>
      </c>
      <c r="O966" s="4">
        <f t="shared" si="65"/>
        <v>0.25</v>
      </c>
      <c r="P966" s="64">
        <f t="shared" si="66"/>
        <v>-0.29962222222222223</v>
      </c>
    </row>
    <row r="967" spans="1:16" x14ac:dyDescent="0.2">
      <c r="A967" s="6">
        <f>'Rates Data'!A967</f>
        <v>43081</v>
      </c>
      <c r="B967" s="5">
        <f>'Rates Data'!B967</f>
        <v>-0.36899999999999999</v>
      </c>
      <c r="C967" s="5">
        <f>'Rates Data'!C967</f>
        <v>-0.32700000000000001</v>
      </c>
      <c r="D967" s="5">
        <f>'Rates Data'!D967</f>
        <v>-0.27100000000000002</v>
      </c>
      <c r="E967" s="5">
        <f>'Rates Data'!E967</f>
        <v>-0.191</v>
      </c>
      <c r="F967" s="5">
        <f>'Rates Data'!F967</f>
        <v>-0.186</v>
      </c>
      <c r="G967" s="5">
        <f>'Rates Data'!G967</f>
        <v>-6.7299999999999999E-2</v>
      </c>
      <c r="H967" s="5">
        <f>'Rates Data'!H967</f>
        <v>0.214</v>
      </c>
      <c r="I967" s="5">
        <f>DAYS360(A967,Summary!$G$10)/Summary!$G$6</f>
        <v>0.36944444444444446</v>
      </c>
      <c r="J967" s="5">
        <f t="shared" si="63"/>
        <v>-0.32700000000000001</v>
      </c>
      <c r="K967" s="5">
        <f t="shared" si="63"/>
        <v>-0.27100000000000002</v>
      </c>
      <c r="L967" s="4">
        <v>0.25</v>
      </c>
      <c r="M967" s="4">
        <v>0.5</v>
      </c>
      <c r="N967" s="7">
        <f t="shared" si="64"/>
        <v>5.5999999999999994E-2</v>
      </c>
      <c r="O967" s="4">
        <f t="shared" si="65"/>
        <v>0.25</v>
      </c>
      <c r="P967" s="64">
        <f t="shared" si="66"/>
        <v>-0.30024444444444448</v>
      </c>
    </row>
    <row r="968" spans="1:16" x14ac:dyDescent="0.2">
      <c r="A968" s="6">
        <f>'Rates Data'!A968</f>
        <v>43082</v>
      </c>
      <c r="B968" s="5">
        <f>'Rates Data'!B968</f>
        <v>-0.371</v>
      </c>
      <c r="C968" s="5">
        <f>'Rates Data'!C968</f>
        <v>-0.32900000000000001</v>
      </c>
      <c r="D968" s="5">
        <f>'Rates Data'!D968</f>
        <v>-0.27300000000000002</v>
      </c>
      <c r="E968" s="5">
        <f>'Rates Data'!E968</f>
        <v>-0.191</v>
      </c>
      <c r="F968" s="5">
        <f>'Rates Data'!F968</f>
        <v>-0.18990000000000001</v>
      </c>
      <c r="G968" s="5">
        <f>'Rates Data'!G968</f>
        <v>-6.8099999999999994E-2</v>
      </c>
      <c r="H968" s="5">
        <f>'Rates Data'!H968</f>
        <v>0.20899999999999999</v>
      </c>
      <c r="I968" s="5">
        <f>DAYS360(A968,Summary!$G$10)/Summary!$G$6</f>
        <v>0.36666666666666664</v>
      </c>
      <c r="J968" s="5">
        <f t="shared" si="63"/>
        <v>-0.32900000000000001</v>
      </c>
      <c r="K968" s="5">
        <f t="shared" si="63"/>
        <v>-0.27300000000000002</v>
      </c>
      <c r="L968" s="4">
        <v>0.25</v>
      </c>
      <c r="M968" s="4">
        <v>0.5</v>
      </c>
      <c r="N968" s="7">
        <f t="shared" si="64"/>
        <v>5.5999999999999994E-2</v>
      </c>
      <c r="O968" s="4">
        <f t="shared" si="65"/>
        <v>0.25</v>
      </c>
      <c r="P968" s="64">
        <f t="shared" si="66"/>
        <v>-0.30286666666666667</v>
      </c>
    </row>
    <row r="969" spans="1:16" x14ac:dyDescent="0.2">
      <c r="A969" s="6">
        <f>'Rates Data'!A969</f>
        <v>43083</v>
      </c>
      <c r="B969" s="5">
        <f>'Rates Data'!B969</f>
        <v>-0.371</v>
      </c>
      <c r="C969" s="5">
        <f>'Rates Data'!C969</f>
        <v>-0.33100000000000002</v>
      </c>
      <c r="D969" s="5">
        <f>'Rates Data'!D969</f>
        <v>-0.27100000000000002</v>
      </c>
      <c r="E969" s="5">
        <f>'Rates Data'!E969</f>
        <v>-0.192</v>
      </c>
      <c r="F969" s="5">
        <f>'Rates Data'!F969</f>
        <v>-0.189</v>
      </c>
      <c r="G969" s="5">
        <f>'Rates Data'!G969</f>
        <v>-6.2E-2</v>
      </c>
      <c r="H969" s="5">
        <f>'Rates Data'!H969</f>
        <v>0.20749999999999999</v>
      </c>
      <c r="I969" s="5">
        <f>DAYS360(A969,Summary!$G$10)/Summary!$G$6</f>
        <v>0.36388888888888887</v>
      </c>
      <c r="J969" s="5">
        <f t="shared" si="63"/>
        <v>-0.33100000000000002</v>
      </c>
      <c r="K969" s="5">
        <f t="shared" si="63"/>
        <v>-0.27100000000000002</v>
      </c>
      <c r="L969" s="4">
        <v>0.25</v>
      </c>
      <c r="M969" s="4">
        <v>0.5</v>
      </c>
      <c r="N969" s="7">
        <f t="shared" si="64"/>
        <v>0.06</v>
      </c>
      <c r="O969" s="4">
        <f t="shared" si="65"/>
        <v>0.25</v>
      </c>
      <c r="P969" s="64">
        <f t="shared" si="66"/>
        <v>-0.3036666666666667</v>
      </c>
    </row>
    <row r="970" spans="1:16" x14ac:dyDescent="0.2">
      <c r="A970" s="6">
        <f>'Rates Data'!A970</f>
        <v>43084</v>
      </c>
      <c r="B970" s="5">
        <f>'Rates Data'!B970</f>
        <v>-0.371</v>
      </c>
      <c r="C970" s="5">
        <f>'Rates Data'!C970</f>
        <v>-0.32900000000000001</v>
      </c>
      <c r="D970" s="5">
        <f>'Rates Data'!D970</f>
        <v>-0.27200000000000002</v>
      </c>
      <c r="E970" s="5">
        <f>'Rates Data'!E970</f>
        <v>-0.193</v>
      </c>
      <c r="F970" s="5">
        <f>'Rates Data'!F970</f>
        <v>-0.189</v>
      </c>
      <c r="G970" s="5">
        <f>'Rates Data'!G970</f>
        <v>-6.25E-2</v>
      </c>
      <c r="H970" s="5">
        <f>'Rates Data'!H970</f>
        <v>0.2087</v>
      </c>
      <c r="I970" s="5">
        <f>DAYS360(A970,Summary!$G$10)/Summary!$G$6</f>
        <v>0.3611111111111111</v>
      </c>
      <c r="J970" s="5">
        <f t="shared" si="63"/>
        <v>-0.32900000000000001</v>
      </c>
      <c r="K970" s="5">
        <f t="shared" si="63"/>
        <v>-0.27200000000000002</v>
      </c>
      <c r="L970" s="4">
        <v>0.25</v>
      </c>
      <c r="M970" s="4">
        <v>0.5</v>
      </c>
      <c r="N970" s="7">
        <f t="shared" si="64"/>
        <v>5.6999999999999995E-2</v>
      </c>
      <c r="O970" s="4">
        <f t="shared" si="65"/>
        <v>0.25</v>
      </c>
      <c r="P970" s="64">
        <f t="shared" si="66"/>
        <v>-0.3036666666666667</v>
      </c>
    </row>
    <row r="971" spans="1:16" x14ac:dyDescent="0.2">
      <c r="A971" s="6">
        <f>'Rates Data'!A971</f>
        <v>43087</v>
      </c>
      <c r="B971" s="5">
        <f>'Rates Data'!B971</f>
        <v>-0.37</v>
      </c>
      <c r="C971" s="5">
        <f>'Rates Data'!C971</f>
        <v>-0.32900000000000001</v>
      </c>
      <c r="D971" s="5">
        <f>'Rates Data'!D971</f>
        <v>-0.27100000000000002</v>
      </c>
      <c r="E971" s="5">
        <f>'Rates Data'!E971</f>
        <v>-0.19400000000000001</v>
      </c>
      <c r="F971" s="5">
        <f>'Rates Data'!F971</f>
        <v>-0.187</v>
      </c>
      <c r="G971" s="5">
        <f>'Rates Data'!G971</f>
        <v>-5.5E-2</v>
      </c>
      <c r="H971" s="5">
        <f>'Rates Data'!H971</f>
        <v>0.2155</v>
      </c>
      <c r="I971" s="5">
        <f>DAYS360(A971,Summary!$G$10)/Summary!$G$6</f>
        <v>0.3527777777777778</v>
      </c>
      <c r="J971" s="5">
        <f t="shared" si="63"/>
        <v>-0.32900000000000001</v>
      </c>
      <c r="K971" s="5">
        <f t="shared" si="63"/>
        <v>-0.27100000000000002</v>
      </c>
      <c r="L971" s="4">
        <v>0.25</v>
      </c>
      <c r="M971" s="4">
        <v>0.5</v>
      </c>
      <c r="N971" s="7">
        <f t="shared" si="64"/>
        <v>5.7999999999999996E-2</v>
      </c>
      <c r="O971" s="4">
        <f t="shared" si="65"/>
        <v>0.25</v>
      </c>
      <c r="P971" s="64">
        <f t="shared" si="66"/>
        <v>-0.30515555555555557</v>
      </c>
    </row>
    <row r="972" spans="1:16" x14ac:dyDescent="0.2">
      <c r="A972" s="6">
        <f>'Rates Data'!A972</f>
        <v>43088</v>
      </c>
      <c r="B972" s="5">
        <f>'Rates Data'!B972</f>
        <v>-0.37</v>
      </c>
      <c r="C972" s="5">
        <f>'Rates Data'!C972</f>
        <v>-0.32900000000000001</v>
      </c>
      <c r="D972" s="5">
        <f>'Rates Data'!D972</f>
        <v>-0.27400000000000002</v>
      </c>
      <c r="E972" s="5">
        <f>'Rates Data'!E972</f>
        <v>-0.19400000000000001</v>
      </c>
      <c r="F972" s="5">
        <f>'Rates Data'!F972</f>
        <v>-0.17699999999999999</v>
      </c>
      <c r="G972" s="5">
        <f>'Rates Data'!G972</f>
        <v>-3.9E-2</v>
      </c>
      <c r="H972" s="5">
        <f>'Rates Data'!H972</f>
        <v>0.25600000000000001</v>
      </c>
      <c r="I972" s="5">
        <f>DAYS360(A972,Summary!$G$10)/Summary!$G$6</f>
        <v>0.35</v>
      </c>
      <c r="J972" s="5">
        <f t="shared" si="63"/>
        <v>-0.32900000000000001</v>
      </c>
      <c r="K972" s="5">
        <f t="shared" si="63"/>
        <v>-0.27400000000000002</v>
      </c>
      <c r="L972" s="4">
        <v>0.25</v>
      </c>
      <c r="M972" s="4">
        <v>0.5</v>
      </c>
      <c r="N972" s="7">
        <f t="shared" si="64"/>
        <v>5.4999999999999993E-2</v>
      </c>
      <c r="O972" s="4">
        <f t="shared" si="65"/>
        <v>0.25</v>
      </c>
      <c r="P972" s="64">
        <f t="shared" si="66"/>
        <v>-0.30700000000000005</v>
      </c>
    </row>
    <row r="973" spans="1:16" x14ac:dyDescent="0.2">
      <c r="A973" s="6">
        <f>'Rates Data'!A973</f>
        <v>43089</v>
      </c>
      <c r="B973" s="5">
        <f>'Rates Data'!B973</f>
        <v>-0.37</v>
      </c>
      <c r="C973" s="5">
        <f>'Rates Data'!C973</f>
        <v>-0.32900000000000001</v>
      </c>
      <c r="D973" s="5">
        <f>'Rates Data'!D973</f>
        <v>-0.27100000000000002</v>
      </c>
      <c r="E973" s="5">
        <f>'Rates Data'!E973</f>
        <v>-0.188</v>
      </c>
      <c r="F973" s="5">
        <f>'Rates Data'!F973</f>
        <v>-0.16750000000000001</v>
      </c>
      <c r="G973" s="5">
        <f>'Rates Data'!G973</f>
        <v>-1.7899999999999999E-2</v>
      </c>
      <c r="H973" s="5">
        <f>'Rates Data'!H973</f>
        <v>0.2767</v>
      </c>
      <c r="I973" s="5">
        <f>DAYS360(A973,Summary!$G$10)/Summary!$G$6</f>
        <v>0.34722222222222221</v>
      </c>
      <c r="J973" s="5">
        <f t="shared" si="63"/>
        <v>-0.32900000000000001</v>
      </c>
      <c r="K973" s="5">
        <f t="shared" si="63"/>
        <v>-0.27100000000000002</v>
      </c>
      <c r="L973" s="4">
        <v>0.25</v>
      </c>
      <c r="M973" s="4">
        <v>0.5</v>
      </c>
      <c r="N973" s="7">
        <f t="shared" si="64"/>
        <v>5.7999999999999996E-2</v>
      </c>
      <c r="O973" s="4">
        <f t="shared" si="65"/>
        <v>0.25</v>
      </c>
      <c r="P973" s="64">
        <f t="shared" si="66"/>
        <v>-0.30644444444444446</v>
      </c>
    </row>
    <row r="974" spans="1:16" x14ac:dyDescent="0.2">
      <c r="A974" s="6">
        <f>'Rates Data'!A974</f>
        <v>43090</v>
      </c>
      <c r="B974" s="5">
        <f>'Rates Data'!B974</f>
        <v>-0.36899999999999999</v>
      </c>
      <c r="C974" s="5">
        <f>'Rates Data'!C974</f>
        <v>-0.32900000000000001</v>
      </c>
      <c r="D974" s="5">
        <f>'Rates Data'!D974</f>
        <v>-0.27100000000000002</v>
      </c>
      <c r="E974" s="5">
        <f>'Rates Data'!E974</f>
        <v>-0.186</v>
      </c>
      <c r="F974" s="5">
        <f>'Rates Data'!F974</f>
        <v>-0.1615</v>
      </c>
      <c r="G974" s="5">
        <f>'Rates Data'!G974</f>
        <v>-9.2999999999999992E-3</v>
      </c>
      <c r="H974" s="5">
        <f>'Rates Data'!H974</f>
        <v>0.29849999999999999</v>
      </c>
      <c r="I974" s="5">
        <f>DAYS360(A974,Summary!$G$10)/Summary!$G$6</f>
        <v>0.34444444444444444</v>
      </c>
      <c r="J974" s="5">
        <f t="shared" si="63"/>
        <v>-0.32900000000000001</v>
      </c>
      <c r="K974" s="5">
        <f t="shared" si="63"/>
        <v>-0.27100000000000002</v>
      </c>
      <c r="L974" s="4">
        <v>0.25</v>
      </c>
      <c r="M974" s="4">
        <v>0.5</v>
      </c>
      <c r="N974" s="7">
        <f t="shared" si="64"/>
        <v>5.7999999999999996E-2</v>
      </c>
      <c r="O974" s="4">
        <f t="shared" si="65"/>
        <v>0.25</v>
      </c>
      <c r="P974" s="64">
        <f t="shared" si="66"/>
        <v>-0.30708888888888891</v>
      </c>
    </row>
    <row r="975" spans="1:16" x14ac:dyDescent="0.2">
      <c r="A975" s="6">
        <f>'Rates Data'!A975</f>
        <v>43091</v>
      </c>
      <c r="B975" s="5">
        <f>'Rates Data'!B975</f>
        <v>-0.36699999999999999</v>
      </c>
      <c r="C975" s="5">
        <f>'Rates Data'!C975</f>
        <v>-0.32900000000000001</v>
      </c>
      <c r="D975" s="5">
        <f>'Rates Data'!D975</f>
        <v>-0.27100000000000002</v>
      </c>
      <c r="E975" s="5">
        <f>'Rates Data'!E975</f>
        <v>-0.186</v>
      </c>
      <c r="F975" s="5">
        <f>'Rates Data'!F975</f>
        <v>-0.155</v>
      </c>
      <c r="G975" s="5">
        <f>'Rates Data'!G975</f>
        <v>6.0000000000000001E-3</v>
      </c>
      <c r="H975" s="5">
        <f>'Rates Data'!H975</f>
        <v>0.3075</v>
      </c>
      <c r="I975" s="5">
        <f>DAYS360(A975,Summary!$G$10)/Summary!$G$6</f>
        <v>0.34166666666666667</v>
      </c>
      <c r="J975" s="5">
        <f t="shared" si="63"/>
        <v>-0.32900000000000001</v>
      </c>
      <c r="K975" s="5">
        <f t="shared" si="63"/>
        <v>-0.27100000000000002</v>
      </c>
      <c r="L975" s="4">
        <v>0.25</v>
      </c>
      <c r="M975" s="4">
        <v>0.5</v>
      </c>
      <c r="N975" s="7">
        <f t="shared" si="64"/>
        <v>5.7999999999999996E-2</v>
      </c>
      <c r="O975" s="4">
        <f t="shared" si="65"/>
        <v>0.25</v>
      </c>
      <c r="P975" s="64">
        <f t="shared" si="66"/>
        <v>-0.30773333333333336</v>
      </c>
    </row>
    <row r="976" spans="1:16" x14ac:dyDescent="0.2">
      <c r="A976" s="6">
        <f>'Rates Data'!A976</f>
        <v>43094</v>
      </c>
      <c r="B976" s="5">
        <f>'Rates Data'!B976</f>
        <v>0</v>
      </c>
      <c r="C976" s="5">
        <f>'Rates Data'!C976</f>
        <v>0</v>
      </c>
      <c r="D976" s="5">
        <f>'Rates Data'!D976</f>
        <v>0</v>
      </c>
      <c r="E976" s="5">
        <f>'Rates Data'!E976</f>
        <v>0</v>
      </c>
      <c r="F976" s="5">
        <f>'Rates Data'!F976</f>
        <v>0</v>
      </c>
      <c r="G976" s="5">
        <f>'Rates Data'!G976</f>
        <v>4.4999999999999997E-3</v>
      </c>
      <c r="H976" s="5">
        <f>'Rates Data'!H976</f>
        <v>0</v>
      </c>
      <c r="I976" s="5">
        <f>DAYS360(A976,Summary!$G$10)/Summary!$G$6</f>
        <v>0.33333333333333331</v>
      </c>
      <c r="J976" s="5">
        <f t="shared" si="63"/>
        <v>0</v>
      </c>
      <c r="K976" s="5">
        <f t="shared" si="63"/>
        <v>0</v>
      </c>
      <c r="L976" s="4">
        <v>0.25</v>
      </c>
      <c r="M976" s="4">
        <v>0.5</v>
      </c>
      <c r="N976" s="7">
        <f t="shared" si="64"/>
        <v>0</v>
      </c>
      <c r="O976" s="4">
        <f t="shared" si="65"/>
        <v>0.25</v>
      </c>
      <c r="P976" s="64">
        <f t="shared" si="66"/>
        <v>0</v>
      </c>
    </row>
    <row r="977" spans="1:16" x14ac:dyDescent="0.2">
      <c r="A977" s="6">
        <f>'Rates Data'!A977</f>
        <v>43095</v>
      </c>
      <c r="B977" s="5">
        <f>'Rates Data'!B977</f>
        <v>0</v>
      </c>
      <c r="C977" s="5">
        <f>'Rates Data'!C977</f>
        <v>0</v>
      </c>
      <c r="D977" s="5">
        <f>'Rates Data'!D977</f>
        <v>0</v>
      </c>
      <c r="E977" s="5">
        <f>'Rates Data'!E977</f>
        <v>0</v>
      </c>
      <c r="F977" s="5">
        <f>'Rates Data'!F977</f>
        <v>0</v>
      </c>
      <c r="G977" s="5">
        <f>'Rates Data'!G977</f>
        <v>3.3E-3</v>
      </c>
      <c r="H977" s="5">
        <f>'Rates Data'!H977</f>
        <v>0</v>
      </c>
      <c r="I977" s="5">
        <f>DAYS360(A977,Summary!$G$10)/Summary!$G$6</f>
        <v>0.33055555555555555</v>
      </c>
      <c r="J977" s="5">
        <f t="shared" si="63"/>
        <v>0</v>
      </c>
      <c r="K977" s="5">
        <f t="shared" si="63"/>
        <v>0</v>
      </c>
      <c r="L977" s="4">
        <v>0.25</v>
      </c>
      <c r="M977" s="4">
        <v>0.5</v>
      </c>
      <c r="N977" s="7">
        <f t="shared" si="64"/>
        <v>0</v>
      </c>
      <c r="O977" s="4">
        <f t="shared" si="65"/>
        <v>0.25</v>
      </c>
      <c r="P977" s="64">
        <f t="shared" si="66"/>
        <v>0</v>
      </c>
    </row>
    <row r="978" spans="1:16" x14ac:dyDescent="0.2">
      <c r="A978" s="6">
        <f>'Rates Data'!A978</f>
        <v>43096</v>
      </c>
      <c r="B978" s="5">
        <f>'Rates Data'!B978</f>
        <v>-0.36799999999999999</v>
      </c>
      <c r="C978" s="5">
        <f>'Rates Data'!C978</f>
        <v>-0.32900000000000001</v>
      </c>
      <c r="D978" s="5">
        <f>'Rates Data'!D978</f>
        <v>-0.27100000000000002</v>
      </c>
      <c r="E978" s="5">
        <f>'Rates Data'!E978</f>
        <v>-0.186</v>
      </c>
      <c r="F978" s="5">
        <f>'Rates Data'!F978</f>
        <v>-0.1585</v>
      </c>
      <c r="G978" s="5">
        <f>'Rates Data'!G978</f>
        <v>-4.4999999999999997E-3</v>
      </c>
      <c r="H978" s="5">
        <f>'Rates Data'!H978</f>
        <v>0.29649999999999999</v>
      </c>
      <c r="I978" s="5">
        <f>DAYS360(A978,Summary!$G$10)/Summary!$G$6</f>
        <v>0.32777777777777778</v>
      </c>
      <c r="J978" s="5">
        <f t="shared" si="63"/>
        <v>-0.32900000000000001</v>
      </c>
      <c r="K978" s="5">
        <f t="shared" si="63"/>
        <v>-0.27100000000000002</v>
      </c>
      <c r="L978" s="4">
        <v>0.25</v>
      </c>
      <c r="M978" s="4">
        <v>0.5</v>
      </c>
      <c r="N978" s="7">
        <f t="shared" si="64"/>
        <v>5.7999999999999996E-2</v>
      </c>
      <c r="O978" s="4">
        <f t="shared" si="65"/>
        <v>0.25</v>
      </c>
      <c r="P978" s="64">
        <f t="shared" si="66"/>
        <v>-0.3109555555555556</v>
      </c>
    </row>
    <row r="979" spans="1:16" x14ac:dyDescent="0.2">
      <c r="A979" s="6">
        <f>'Rates Data'!A979</f>
        <v>43097</v>
      </c>
      <c r="B979" s="5">
        <f>'Rates Data'!B979</f>
        <v>-0.36699999999999999</v>
      </c>
      <c r="C979" s="5">
        <f>'Rates Data'!C979</f>
        <v>-0.32900000000000001</v>
      </c>
      <c r="D979" s="5">
        <f>'Rates Data'!D979</f>
        <v>-0.27100000000000002</v>
      </c>
      <c r="E979" s="5">
        <f>'Rates Data'!E979</f>
        <v>-0.186</v>
      </c>
      <c r="F979" s="5">
        <f>'Rates Data'!F979</f>
        <v>-0.153</v>
      </c>
      <c r="G979" s="5">
        <f>'Rates Data'!G979</f>
        <v>7.0000000000000001E-3</v>
      </c>
      <c r="H979" s="5">
        <f>'Rates Data'!H979</f>
        <v>0.313</v>
      </c>
      <c r="I979" s="5">
        <f>DAYS360(A979,Summary!$G$10)/Summary!$G$6</f>
        <v>0.32500000000000001</v>
      </c>
      <c r="J979" s="5">
        <f t="shared" si="63"/>
        <v>-0.32900000000000001</v>
      </c>
      <c r="K979" s="5">
        <f t="shared" si="63"/>
        <v>-0.27100000000000002</v>
      </c>
      <c r="L979" s="4">
        <v>0.25</v>
      </c>
      <c r="M979" s="4">
        <v>0.5</v>
      </c>
      <c r="N979" s="7">
        <f t="shared" si="64"/>
        <v>5.7999999999999996E-2</v>
      </c>
      <c r="O979" s="4">
        <f t="shared" si="65"/>
        <v>0.25</v>
      </c>
      <c r="P979" s="64">
        <f t="shared" si="66"/>
        <v>-0.31159999999999999</v>
      </c>
    </row>
    <row r="980" spans="1:16" x14ac:dyDescent="0.2">
      <c r="A980" s="6">
        <f>'Rates Data'!A980</f>
        <v>43098</v>
      </c>
      <c r="B980" s="5">
        <f>'Rates Data'!B980</f>
        <v>-0.36799999999999999</v>
      </c>
      <c r="C980" s="5">
        <f>'Rates Data'!C980</f>
        <v>-0.32900000000000001</v>
      </c>
      <c r="D980" s="5">
        <f>'Rates Data'!D980</f>
        <v>-0.27100000000000002</v>
      </c>
      <c r="E980" s="5">
        <f>'Rates Data'!E980</f>
        <v>-0.186</v>
      </c>
      <c r="F980" s="5">
        <f>'Rates Data'!F980</f>
        <v>-0.14979999999999999</v>
      </c>
      <c r="G980" s="5">
        <f>'Rates Data'!G980</f>
        <v>1.2999999999999999E-2</v>
      </c>
      <c r="H980" s="5">
        <f>'Rates Data'!H980</f>
        <v>0.316</v>
      </c>
      <c r="I980" s="5">
        <f>DAYS360(A980,Summary!$G$10)/Summary!$G$6</f>
        <v>0.32222222222222224</v>
      </c>
      <c r="J980" s="5">
        <f t="shared" si="63"/>
        <v>-0.32900000000000001</v>
      </c>
      <c r="K980" s="5">
        <f t="shared" si="63"/>
        <v>-0.27100000000000002</v>
      </c>
      <c r="L980" s="4">
        <v>0.25</v>
      </c>
      <c r="M980" s="4">
        <v>0.5</v>
      </c>
      <c r="N980" s="7">
        <f t="shared" si="64"/>
        <v>5.7999999999999996E-2</v>
      </c>
      <c r="O980" s="4">
        <f t="shared" si="65"/>
        <v>0.25</v>
      </c>
      <c r="P980" s="64">
        <f t="shared" si="66"/>
        <v>-0.31224444444444444</v>
      </c>
    </row>
    <row r="981" spans="1:16" x14ac:dyDescent="0.2">
      <c r="A981" s="6">
        <f>'Rates Data'!A981</f>
        <v>43101</v>
      </c>
      <c r="B981" s="5">
        <f>'Rates Data'!B981</f>
        <v>0</v>
      </c>
      <c r="C981" s="5">
        <f>'Rates Data'!C981</f>
        <v>0</v>
      </c>
      <c r="D981" s="5">
        <f>'Rates Data'!D981</f>
        <v>0</v>
      </c>
      <c r="E981" s="5">
        <f>'Rates Data'!E981</f>
        <v>0</v>
      </c>
      <c r="F981" s="5">
        <f>'Rates Data'!F981</f>
        <v>0</v>
      </c>
      <c r="G981" s="5">
        <f>'Rates Data'!G981</f>
        <v>1.2E-2</v>
      </c>
      <c r="H981" s="5">
        <f>'Rates Data'!H981</f>
        <v>0</v>
      </c>
      <c r="I981" s="5">
        <f>DAYS360(A981,Summary!$G$10)/Summary!$G$6</f>
        <v>0.31666666666666665</v>
      </c>
      <c r="J981" s="5">
        <f t="shared" si="63"/>
        <v>0</v>
      </c>
      <c r="K981" s="5">
        <f t="shared" si="63"/>
        <v>0</v>
      </c>
      <c r="L981" s="4">
        <v>0.25</v>
      </c>
      <c r="M981" s="4">
        <v>0.5</v>
      </c>
      <c r="N981" s="7">
        <f t="shared" si="64"/>
        <v>0</v>
      </c>
      <c r="O981" s="4">
        <f t="shared" si="65"/>
        <v>0.25</v>
      </c>
      <c r="P981" s="64">
        <f t="shared" si="66"/>
        <v>0</v>
      </c>
    </row>
    <row r="982" spans="1:16" x14ac:dyDescent="0.2">
      <c r="A982" s="6">
        <f>'Rates Data'!A982</f>
        <v>43102</v>
      </c>
      <c r="B982" s="5">
        <f>'Rates Data'!B982</f>
        <v>-0.36799999999999999</v>
      </c>
      <c r="C982" s="5">
        <f>'Rates Data'!C982</f>
        <v>-0.32900000000000001</v>
      </c>
      <c r="D982" s="5">
        <f>'Rates Data'!D982</f>
        <v>-0.27100000000000002</v>
      </c>
      <c r="E982" s="5">
        <f>'Rates Data'!E982</f>
        <v>-0.186</v>
      </c>
      <c r="F982" s="5">
        <f>'Rates Data'!F982</f>
        <v>-0.15029999999999999</v>
      </c>
      <c r="G982" s="5">
        <f>'Rates Data'!G982</f>
        <v>6.0000000000000001E-3</v>
      </c>
      <c r="H982" s="5">
        <f>'Rates Data'!H982</f>
        <v>0.31850000000000001</v>
      </c>
      <c r="I982" s="5">
        <f>DAYS360(A982,Summary!$G$10)/Summary!$G$6</f>
        <v>0.31388888888888888</v>
      </c>
      <c r="J982" s="5">
        <f t="shared" si="63"/>
        <v>-0.32900000000000001</v>
      </c>
      <c r="K982" s="5">
        <f t="shared" si="63"/>
        <v>-0.27100000000000002</v>
      </c>
      <c r="L982" s="4">
        <v>0.25</v>
      </c>
      <c r="M982" s="4">
        <v>0.5</v>
      </c>
      <c r="N982" s="7">
        <f t="shared" si="64"/>
        <v>5.7999999999999996E-2</v>
      </c>
      <c r="O982" s="4">
        <f t="shared" si="65"/>
        <v>0.25</v>
      </c>
      <c r="P982" s="64">
        <f t="shared" si="66"/>
        <v>-0.31417777777777778</v>
      </c>
    </row>
    <row r="983" spans="1:16" x14ac:dyDescent="0.2">
      <c r="A983" s="6">
        <f>'Rates Data'!A983</f>
        <v>43103</v>
      </c>
      <c r="B983" s="5">
        <f>'Rates Data'!B983</f>
        <v>-0.36799999999999999</v>
      </c>
      <c r="C983" s="5">
        <f>'Rates Data'!C983</f>
        <v>-0.32900000000000001</v>
      </c>
      <c r="D983" s="5">
        <f>'Rates Data'!D983</f>
        <v>-0.27100000000000002</v>
      </c>
      <c r="E983" s="5">
        <f>'Rates Data'!E983</f>
        <v>-0.187</v>
      </c>
      <c r="F983" s="5">
        <f>'Rates Data'!F983</f>
        <v>-0.15179999999999999</v>
      </c>
      <c r="G983" s="5">
        <f>'Rates Data'!G983</f>
        <v>2E-3</v>
      </c>
      <c r="H983" s="5">
        <f>'Rates Data'!H983</f>
        <v>0.29749999999999999</v>
      </c>
      <c r="I983" s="5">
        <f>DAYS360(A983,Summary!$G$10)/Summary!$G$6</f>
        <v>0.31111111111111112</v>
      </c>
      <c r="J983" s="5">
        <f t="shared" si="63"/>
        <v>-0.32900000000000001</v>
      </c>
      <c r="K983" s="5">
        <f t="shared" si="63"/>
        <v>-0.27100000000000002</v>
      </c>
      <c r="L983" s="4">
        <v>0.25</v>
      </c>
      <c r="M983" s="4">
        <v>0.5</v>
      </c>
      <c r="N983" s="7">
        <f t="shared" si="64"/>
        <v>5.7999999999999996E-2</v>
      </c>
      <c r="O983" s="4">
        <f t="shared" si="65"/>
        <v>0.25</v>
      </c>
      <c r="P983" s="64">
        <f t="shared" si="66"/>
        <v>-0.31482222222222223</v>
      </c>
    </row>
    <row r="984" spans="1:16" x14ac:dyDescent="0.2">
      <c r="A984" s="6">
        <f>'Rates Data'!A984</f>
        <v>43104</v>
      </c>
      <c r="B984" s="5">
        <f>'Rates Data'!B984</f>
        <v>-0.36799999999999999</v>
      </c>
      <c r="C984" s="5">
        <f>'Rates Data'!C984</f>
        <v>-0.32900000000000001</v>
      </c>
      <c r="D984" s="5">
        <f>'Rates Data'!D984</f>
        <v>-0.27100000000000002</v>
      </c>
      <c r="E984" s="5">
        <f>'Rates Data'!E984</f>
        <v>-0.187</v>
      </c>
      <c r="F984" s="5">
        <f>'Rates Data'!F984</f>
        <v>-0.15</v>
      </c>
      <c r="G984" s="5">
        <f>'Rates Data'!G984</f>
        <v>3.0000000000000001E-3</v>
      </c>
      <c r="H984" s="5">
        <f>'Rates Data'!H984</f>
        <v>0.30149999999999999</v>
      </c>
      <c r="I984" s="5">
        <f>DAYS360(A984,Summary!$G$10)/Summary!$G$6</f>
        <v>0.30833333333333335</v>
      </c>
      <c r="J984" s="5">
        <f t="shared" si="63"/>
        <v>-0.32900000000000001</v>
      </c>
      <c r="K984" s="5">
        <f t="shared" si="63"/>
        <v>-0.27100000000000002</v>
      </c>
      <c r="L984" s="4">
        <v>0.25</v>
      </c>
      <c r="M984" s="4">
        <v>0.5</v>
      </c>
      <c r="N984" s="7">
        <f t="shared" si="64"/>
        <v>5.7999999999999996E-2</v>
      </c>
      <c r="O984" s="4">
        <f t="shared" si="65"/>
        <v>0.25</v>
      </c>
      <c r="P984" s="64">
        <f t="shared" si="66"/>
        <v>-0.31546666666666667</v>
      </c>
    </row>
    <row r="985" spans="1:16" x14ac:dyDescent="0.2">
      <c r="A985" s="6">
        <f>'Rates Data'!A985</f>
        <v>43105</v>
      </c>
      <c r="B985" s="5">
        <f>'Rates Data'!B985</f>
        <v>-0.36899999999999999</v>
      </c>
      <c r="C985" s="5">
        <f>'Rates Data'!C985</f>
        <v>-0.32900000000000001</v>
      </c>
      <c r="D985" s="5">
        <f>'Rates Data'!D985</f>
        <v>-0.27100000000000002</v>
      </c>
      <c r="E985" s="5">
        <f>'Rates Data'!E985</f>
        <v>-0.187</v>
      </c>
      <c r="F985" s="5">
        <f>'Rates Data'!F985</f>
        <v>-0.15029999999999999</v>
      </c>
      <c r="G985" s="5">
        <f>'Rates Data'!G985</f>
        <v>-2.9999999999999997E-4</v>
      </c>
      <c r="H985" s="5">
        <f>'Rates Data'!H985</f>
        <v>0.30399999999999999</v>
      </c>
      <c r="I985" s="5">
        <f>DAYS360(A985,Summary!$G$10)/Summary!$G$6</f>
        <v>0.30555555555555558</v>
      </c>
      <c r="J985" s="5">
        <f t="shared" si="63"/>
        <v>-0.32900000000000001</v>
      </c>
      <c r="K985" s="5">
        <f t="shared" si="63"/>
        <v>-0.27100000000000002</v>
      </c>
      <c r="L985" s="4">
        <v>0.25</v>
      </c>
      <c r="M985" s="4">
        <v>0.5</v>
      </c>
      <c r="N985" s="7">
        <f t="shared" si="64"/>
        <v>5.7999999999999996E-2</v>
      </c>
      <c r="O985" s="4">
        <f t="shared" si="65"/>
        <v>0.25</v>
      </c>
      <c r="P985" s="64">
        <f t="shared" si="66"/>
        <v>-0.31611111111111112</v>
      </c>
    </row>
    <row r="986" spans="1:16" x14ac:dyDescent="0.2">
      <c r="A986" s="6">
        <f>'Rates Data'!A986</f>
        <v>43108</v>
      </c>
      <c r="B986" s="5">
        <f>'Rates Data'!B986</f>
        <v>-0.36799999999999999</v>
      </c>
      <c r="C986" s="5">
        <f>'Rates Data'!C986</f>
        <v>-0.32900000000000001</v>
      </c>
      <c r="D986" s="5">
        <f>'Rates Data'!D986</f>
        <v>-0.27100000000000002</v>
      </c>
      <c r="E986" s="5">
        <f>'Rates Data'!E986</f>
        <v>-0.187</v>
      </c>
      <c r="F986" s="5">
        <f>'Rates Data'!F986</f>
        <v>-0.15590000000000001</v>
      </c>
      <c r="G986" s="5">
        <f>'Rates Data'!G986</f>
        <v>-1.01E-2</v>
      </c>
      <c r="H986" s="5">
        <f>'Rates Data'!H986</f>
        <v>0.29399999999999998</v>
      </c>
      <c r="I986" s="5">
        <f>DAYS360(A986,Summary!$G$10)/Summary!$G$6</f>
        <v>0.29722222222222222</v>
      </c>
      <c r="J986" s="5">
        <f t="shared" si="63"/>
        <v>-0.32900000000000001</v>
      </c>
      <c r="K986" s="5">
        <f t="shared" si="63"/>
        <v>-0.27100000000000002</v>
      </c>
      <c r="L986" s="4">
        <v>0.25</v>
      </c>
      <c r="M986" s="4">
        <v>0.5</v>
      </c>
      <c r="N986" s="7">
        <f t="shared" si="64"/>
        <v>5.7999999999999996E-2</v>
      </c>
      <c r="O986" s="4">
        <f t="shared" si="65"/>
        <v>0.25</v>
      </c>
      <c r="P986" s="64">
        <f t="shared" si="66"/>
        <v>-0.31804444444444446</v>
      </c>
    </row>
    <row r="987" spans="1:16" x14ac:dyDescent="0.2">
      <c r="A987" s="6">
        <f>'Rates Data'!A987</f>
        <v>43109</v>
      </c>
      <c r="B987" s="5">
        <f>'Rates Data'!B987</f>
        <v>-0.36899999999999999</v>
      </c>
      <c r="C987" s="5">
        <f>'Rates Data'!C987</f>
        <v>-0.32900000000000001</v>
      </c>
      <c r="D987" s="5">
        <f>'Rates Data'!D987</f>
        <v>-0.27100000000000002</v>
      </c>
      <c r="E987" s="5">
        <f>'Rates Data'!E987</f>
        <v>-0.187</v>
      </c>
      <c r="F987" s="5">
        <f>'Rates Data'!F987</f>
        <v>-0.1515</v>
      </c>
      <c r="G987" s="5">
        <f>'Rates Data'!G987</f>
        <v>2E-3</v>
      </c>
      <c r="H987" s="5">
        <f>'Rates Data'!H987</f>
        <v>0.309</v>
      </c>
      <c r="I987" s="5">
        <f>DAYS360(A987,Summary!$G$10)/Summary!$G$6</f>
        <v>0.29444444444444445</v>
      </c>
      <c r="J987" s="5">
        <f t="shared" si="63"/>
        <v>-0.32900000000000001</v>
      </c>
      <c r="K987" s="5">
        <f t="shared" si="63"/>
        <v>-0.27100000000000002</v>
      </c>
      <c r="L987" s="4">
        <v>0.25</v>
      </c>
      <c r="M987" s="4">
        <v>0.5</v>
      </c>
      <c r="N987" s="7">
        <f t="shared" si="64"/>
        <v>5.7999999999999996E-2</v>
      </c>
      <c r="O987" s="4">
        <f t="shared" si="65"/>
        <v>0.25</v>
      </c>
      <c r="P987" s="64">
        <f t="shared" si="66"/>
        <v>-0.31868888888888891</v>
      </c>
    </row>
    <row r="988" spans="1:16" x14ac:dyDescent="0.2">
      <c r="A988" s="6">
        <f>'Rates Data'!A988</f>
        <v>43110</v>
      </c>
      <c r="B988" s="5">
        <f>'Rates Data'!B988</f>
        <v>-0.36899999999999999</v>
      </c>
      <c r="C988" s="5">
        <f>'Rates Data'!C988</f>
        <v>-0.32900000000000001</v>
      </c>
      <c r="D988" s="5">
        <f>'Rates Data'!D988</f>
        <v>-0.27100000000000002</v>
      </c>
      <c r="E988" s="5">
        <f>'Rates Data'!E988</f>
        <v>-0.186</v>
      </c>
      <c r="F988" s="5">
        <f>'Rates Data'!F988</f>
        <v>-0.14899999999999999</v>
      </c>
      <c r="G988" s="5">
        <f>'Rates Data'!G988</f>
        <v>1.2500000000000001E-2</v>
      </c>
      <c r="H988" s="5">
        <f>'Rates Data'!H988</f>
        <v>0.32350000000000001</v>
      </c>
      <c r="I988" s="5">
        <f>DAYS360(A988,Summary!$G$10)/Summary!$G$6</f>
        <v>0.29166666666666669</v>
      </c>
      <c r="J988" s="5">
        <f t="shared" si="63"/>
        <v>-0.32900000000000001</v>
      </c>
      <c r="K988" s="5">
        <f t="shared" si="63"/>
        <v>-0.27100000000000002</v>
      </c>
      <c r="L988" s="4">
        <v>0.25</v>
      </c>
      <c r="M988" s="4">
        <v>0.5</v>
      </c>
      <c r="N988" s="7">
        <f t="shared" si="64"/>
        <v>5.7999999999999996E-2</v>
      </c>
      <c r="O988" s="4">
        <f t="shared" si="65"/>
        <v>0.25</v>
      </c>
      <c r="P988" s="64">
        <f t="shared" si="66"/>
        <v>-0.31933333333333336</v>
      </c>
    </row>
    <row r="989" spans="1:16" x14ac:dyDescent="0.2">
      <c r="A989" s="6">
        <f>'Rates Data'!A989</f>
        <v>43111</v>
      </c>
      <c r="B989" s="5">
        <f>'Rates Data'!B989</f>
        <v>-0.36899999999999999</v>
      </c>
      <c r="C989" s="5">
        <f>'Rates Data'!C989</f>
        <v>-0.32900000000000001</v>
      </c>
      <c r="D989" s="5">
        <f>'Rates Data'!D989</f>
        <v>-0.27100000000000002</v>
      </c>
      <c r="E989" s="5">
        <f>'Rates Data'!E989</f>
        <v>-0.188</v>
      </c>
      <c r="F989" s="5">
        <f>'Rates Data'!F989</f>
        <v>-0.1295</v>
      </c>
      <c r="G989" s="5">
        <f>'Rates Data'!G989</f>
        <v>4.3999999999999997E-2</v>
      </c>
      <c r="H989" s="5">
        <f>'Rates Data'!H989</f>
        <v>0.37</v>
      </c>
      <c r="I989" s="5">
        <f>DAYS360(A989,Summary!$G$10)/Summary!$G$6</f>
        <v>0.28888888888888886</v>
      </c>
      <c r="J989" s="5">
        <f t="shared" si="63"/>
        <v>-0.32900000000000001</v>
      </c>
      <c r="K989" s="5">
        <f t="shared" si="63"/>
        <v>-0.27100000000000002</v>
      </c>
      <c r="L989" s="4">
        <v>0.25</v>
      </c>
      <c r="M989" s="4">
        <v>0.5</v>
      </c>
      <c r="N989" s="7">
        <f t="shared" si="64"/>
        <v>5.7999999999999996E-2</v>
      </c>
      <c r="O989" s="4">
        <f t="shared" si="65"/>
        <v>0.25</v>
      </c>
      <c r="P989" s="64">
        <f t="shared" si="66"/>
        <v>-0.31997777777777781</v>
      </c>
    </row>
    <row r="990" spans="1:16" x14ac:dyDescent="0.2">
      <c r="A990" s="6">
        <f>'Rates Data'!A990</f>
        <v>43112</v>
      </c>
      <c r="B990" s="5">
        <f>'Rates Data'!B990</f>
        <v>-0.36899999999999999</v>
      </c>
      <c r="C990" s="5">
        <f>'Rates Data'!C990</f>
        <v>-0.32900000000000001</v>
      </c>
      <c r="D990" s="5">
        <f>'Rates Data'!D990</f>
        <v>-0.27100000000000002</v>
      </c>
      <c r="E990" s="5">
        <f>'Rates Data'!E990</f>
        <v>-0.186</v>
      </c>
      <c r="F990" s="5">
        <f>'Rates Data'!F990</f>
        <v>-0.126</v>
      </c>
      <c r="G990" s="5">
        <f>'Rates Data'!G990</f>
        <v>5.3499999999999999E-2</v>
      </c>
      <c r="H990" s="5">
        <f>'Rates Data'!H990</f>
        <v>0.3805</v>
      </c>
      <c r="I990" s="5">
        <f>DAYS360(A990,Summary!$G$10)/Summary!$G$6</f>
        <v>0.28611111111111109</v>
      </c>
      <c r="J990" s="5">
        <f t="shared" si="63"/>
        <v>-0.32900000000000001</v>
      </c>
      <c r="K990" s="5">
        <f t="shared" si="63"/>
        <v>-0.27100000000000002</v>
      </c>
      <c r="L990" s="4">
        <v>0.25</v>
      </c>
      <c r="M990" s="4">
        <v>0.5</v>
      </c>
      <c r="N990" s="7">
        <f t="shared" si="64"/>
        <v>5.7999999999999996E-2</v>
      </c>
      <c r="O990" s="4">
        <f t="shared" si="65"/>
        <v>0.25</v>
      </c>
      <c r="P990" s="64">
        <f t="shared" si="66"/>
        <v>-0.32062222222222225</v>
      </c>
    </row>
    <row r="991" spans="1:16" x14ac:dyDescent="0.2">
      <c r="A991" s="6">
        <f>'Rates Data'!A991</f>
        <v>43115</v>
      </c>
      <c r="B991" s="5">
        <f>'Rates Data'!B991</f>
        <v>-0.36899999999999999</v>
      </c>
      <c r="C991" s="5">
        <f>'Rates Data'!C991</f>
        <v>-0.32900000000000001</v>
      </c>
      <c r="D991" s="5">
        <f>'Rates Data'!D991</f>
        <v>-0.27400000000000002</v>
      </c>
      <c r="E991" s="5">
        <f>'Rates Data'!E991</f>
        <v>-0.187</v>
      </c>
      <c r="F991" s="5">
        <f>'Rates Data'!F991</f>
        <v>-0.124</v>
      </c>
      <c r="G991" s="5">
        <f>'Rates Data'!G991</f>
        <v>5.8999999999999997E-2</v>
      </c>
      <c r="H991" s="5">
        <f>'Rates Data'!H991</f>
        <v>0.38950000000000001</v>
      </c>
      <c r="I991" s="5">
        <f>DAYS360(A991,Summary!$G$10)/Summary!$G$6</f>
        <v>0.27777777777777779</v>
      </c>
      <c r="J991" s="5">
        <f t="shared" si="63"/>
        <v>-0.32900000000000001</v>
      </c>
      <c r="K991" s="5">
        <f t="shared" si="63"/>
        <v>-0.27400000000000002</v>
      </c>
      <c r="L991" s="4">
        <v>0.25</v>
      </c>
      <c r="M991" s="4">
        <v>0.5</v>
      </c>
      <c r="N991" s="7">
        <f t="shared" si="64"/>
        <v>5.4999999999999993E-2</v>
      </c>
      <c r="O991" s="4">
        <f t="shared" si="65"/>
        <v>0.25</v>
      </c>
      <c r="P991" s="64">
        <f t="shared" si="66"/>
        <v>-0.32288888888888889</v>
      </c>
    </row>
    <row r="992" spans="1:16" x14ac:dyDescent="0.2">
      <c r="A992" s="6">
        <f>'Rates Data'!A992</f>
        <v>43116</v>
      </c>
      <c r="B992" s="5">
        <f>'Rates Data'!B992</f>
        <v>-0.36899999999999999</v>
      </c>
      <c r="C992" s="5">
        <f>'Rates Data'!C992</f>
        <v>-0.32900000000000001</v>
      </c>
      <c r="D992" s="5">
        <f>'Rates Data'!D992</f>
        <v>-0.27200000000000002</v>
      </c>
      <c r="E992" s="5">
        <f>'Rates Data'!E992</f>
        <v>-0.186</v>
      </c>
      <c r="F992" s="5">
        <f>'Rates Data'!F992</f>
        <v>-0.124</v>
      </c>
      <c r="G992" s="5">
        <f>'Rates Data'!G992</f>
        <v>4.65E-2</v>
      </c>
      <c r="H992" s="5">
        <f>'Rates Data'!H992</f>
        <v>0.38150000000000001</v>
      </c>
      <c r="I992" s="5">
        <f>DAYS360(A992,Summary!$G$10)/Summary!$G$6</f>
        <v>0.27500000000000002</v>
      </c>
      <c r="J992" s="5">
        <f t="shared" si="63"/>
        <v>-0.32900000000000001</v>
      </c>
      <c r="K992" s="5">
        <f t="shared" si="63"/>
        <v>-0.27200000000000002</v>
      </c>
      <c r="L992" s="4">
        <v>0.25</v>
      </c>
      <c r="M992" s="4">
        <v>0.5</v>
      </c>
      <c r="N992" s="7">
        <f t="shared" si="64"/>
        <v>5.6999999999999995E-2</v>
      </c>
      <c r="O992" s="4">
        <f t="shared" si="65"/>
        <v>0.25</v>
      </c>
      <c r="P992" s="64">
        <f t="shared" si="66"/>
        <v>-0.32330000000000003</v>
      </c>
    </row>
    <row r="993" spans="1:16" x14ac:dyDescent="0.2">
      <c r="A993" s="6">
        <f>'Rates Data'!A993</f>
        <v>43117</v>
      </c>
      <c r="B993" s="5">
        <f>'Rates Data'!B993</f>
        <v>-0.36899999999999999</v>
      </c>
      <c r="C993" s="5">
        <f>'Rates Data'!C993</f>
        <v>-0.32800000000000001</v>
      </c>
      <c r="D993" s="5">
        <f>'Rates Data'!D993</f>
        <v>-0.27400000000000002</v>
      </c>
      <c r="E993" s="5">
        <f>'Rates Data'!E993</f>
        <v>-0.186</v>
      </c>
      <c r="F993" s="5">
        <f>'Rates Data'!F993</f>
        <v>-0.13150000000000001</v>
      </c>
      <c r="G993" s="5">
        <f>'Rates Data'!G993</f>
        <v>4.5999999999999999E-2</v>
      </c>
      <c r="H993" s="5">
        <f>'Rates Data'!H993</f>
        <v>0.36799999999999999</v>
      </c>
      <c r="I993" s="5">
        <f>DAYS360(A993,Summary!$G$10)/Summary!$G$6</f>
        <v>0.2722222222222222</v>
      </c>
      <c r="J993" s="5">
        <f t="shared" si="63"/>
        <v>-0.32800000000000001</v>
      </c>
      <c r="K993" s="5">
        <f t="shared" si="63"/>
        <v>-0.27400000000000002</v>
      </c>
      <c r="L993" s="4">
        <v>0.25</v>
      </c>
      <c r="M993" s="4">
        <v>0.5</v>
      </c>
      <c r="N993" s="7">
        <f t="shared" si="64"/>
        <v>5.3999999999999992E-2</v>
      </c>
      <c r="O993" s="4">
        <f t="shared" si="65"/>
        <v>0.25</v>
      </c>
      <c r="P993" s="64">
        <f t="shared" si="66"/>
        <v>-0.32320000000000004</v>
      </c>
    </row>
    <row r="994" spans="1:16" x14ac:dyDescent="0.2">
      <c r="A994" s="6">
        <f>'Rates Data'!A994</f>
        <v>43118</v>
      </c>
      <c r="B994" s="5">
        <f>'Rates Data'!B994</f>
        <v>-0.36899999999999999</v>
      </c>
      <c r="C994" s="5">
        <f>'Rates Data'!C994</f>
        <v>-0.32800000000000001</v>
      </c>
      <c r="D994" s="5">
        <f>'Rates Data'!D994</f>
        <v>-0.27500000000000002</v>
      </c>
      <c r="E994" s="5">
        <f>'Rates Data'!E994</f>
        <v>-0.191</v>
      </c>
      <c r="F994" s="5">
        <f>'Rates Data'!F994</f>
        <v>-0.13250000000000001</v>
      </c>
      <c r="G994" s="5">
        <f>'Rates Data'!G994</f>
        <v>4.5999999999999999E-2</v>
      </c>
      <c r="H994" s="5">
        <f>'Rates Data'!H994</f>
        <v>0.37830000000000003</v>
      </c>
      <c r="I994" s="5">
        <f>DAYS360(A994,Summary!$G$10)/Summary!$G$6</f>
        <v>0.26944444444444443</v>
      </c>
      <c r="J994" s="5">
        <f t="shared" si="63"/>
        <v>-0.32800000000000001</v>
      </c>
      <c r="K994" s="5">
        <f t="shared" si="63"/>
        <v>-0.27500000000000002</v>
      </c>
      <c r="L994" s="4">
        <v>0.25</v>
      </c>
      <c r="M994" s="4">
        <v>0.5</v>
      </c>
      <c r="N994" s="7">
        <f t="shared" si="64"/>
        <v>5.2999999999999992E-2</v>
      </c>
      <c r="O994" s="4">
        <f t="shared" si="65"/>
        <v>0.25</v>
      </c>
      <c r="P994" s="64">
        <f t="shared" si="66"/>
        <v>-0.32387777777777782</v>
      </c>
    </row>
    <row r="995" spans="1:16" x14ac:dyDescent="0.2">
      <c r="A995" s="6">
        <f>'Rates Data'!A995</f>
        <v>43119</v>
      </c>
      <c r="B995" s="5">
        <f>'Rates Data'!B995</f>
        <v>-0.36899999999999999</v>
      </c>
      <c r="C995" s="5">
        <f>'Rates Data'!C995</f>
        <v>-0.32800000000000001</v>
      </c>
      <c r="D995" s="5">
        <f>'Rates Data'!D995</f>
        <v>-0.27600000000000002</v>
      </c>
      <c r="E995" s="5">
        <f>'Rates Data'!E995</f>
        <v>-0.191</v>
      </c>
      <c r="F995" s="5">
        <f>'Rates Data'!F995</f>
        <v>-0.13800000000000001</v>
      </c>
      <c r="G995" s="5">
        <f>'Rates Data'!G995</f>
        <v>3.95E-2</v>
      </c>
      <c r="H995" s="5">
        <f>'Rates Data'!H995</f>
        <v>0.375</v>
      </c>
      <c r="I995" s="5">
        <f>DAYS360(A995,Summary!$G$10)/Summary!$G$6</f>
        <v>0.26666666666666666</v>
      </c>
      <c r="J995" s="5">
        <f t="shared" si="63"/>
        <v>-0.32800000000000001</v>
      </c>
      <c r="K995" s="5">
        <f t="shared" si="63"/>
        <v>-0.27600000000000002</v>
      </c>
      <c r="L995" s="4">
        <v>0.25</v>
      </c>
      <c r="M995" s="4">
        <v>0.5</v>
      </c>
      <c r="N995" s="7">
        <f t="shared" si="64"/>
        <v>5.1999999999999991E-2</v>
      </c>
      <c r="O995" s="4">
        <f t="shared" si="65"/>
        <v>0.25</v>
      </c>
      <c r="P995" s="64">
        <f t="shared" si="66"/>
        <v>-0.32453333333333334</v>
      </c>
    </row>
    <row r="996" spans="1:16" x14ac:dyDescent="0.2">
      <c r="A996" s="6">
        <f>'Rates Data'!A996</f>
        <v>43122</v>
      </c>
      <c r="B996" s="5">
        <f>'Rates Data'!B996</f>
        <v>-0.36899999999999999</v>
      </c>
      <c r="C996" s="5">
        <f>'Rates Data'!C996</f>
        <v>-0.32800000000000001</v>
      </c>
      <c r="D996" s="5">
        <f>'Rates Data'!D996</f>
        <v>-0.27700000000000002</v>
      </c>
      <c r="E996" s="5">
        <f>'Rates Data'!E996</f>
        <v>-0.191</v>
      </c>
      <c r="F996" s="5">
        <f>'Rates Data'!F996</f>
        <v>-0.13739999999999999</v>
      </c>
      <c r="G996" s="5">
        <f>'Rates Data'!G996</f>
        <v>4.2000000000000003E-2</v>
      </c>
      <c r="H996" s="5">
        <f>'Rates Data'!H996</f>
        <v>0.3785</v>
      </c>
      <c r="I996" s="5">
        <f>DAYS360(A996,Summary!$G$10)/Summary!$G$6</f>
        <v>0.25833333333333336</v>
      </c>
      <c r="J996" s="5">
        <f t="shared" si="63"/>
        <v>-0.32800000000000001</v>
      </c>
      <c r="K996" s="5">
        <f t="shared" si="63"/>
        <v>-0.27700000000000002</v>
      </c>
      <c r="L996" s="4">
        <v>0.25</v>
      </c>
      <c r="M996" s="4">
        <v>0.5</v>
      </c>
      <c r="N996" s="7">
        <f t="shared" si="64"/>
        <v>5.099999999999999E-2</v>
      </c>
      <c r="O996" s="4">
        <f t="shared" si="65"/>
        <v>0.25</v>
      </c>
      <c r="P996" s="64">
        <f t="shared" si="66"/>
        <v>-0.32630000000000003</v>
      </c>
    </row>
    <row r="997" spans="1:16" x14ac:dyDescent="0.2">
      <c r="A997" s="6">
        <f>'Rates Data'!A997</f>
        <v>43123</v>
      </c>
      <c r="B997" s="5">
        <f>'Rates Data'!B997</f>
        <v>-0.36899999999999999</v>
      </c>
      <c r="C997" s="5">
        <f>'Rates Data'!C997</f>
        <v>-0.32800000000000001</v>
      </c>
      <c r="D997" s="5">
        <f>'Rates Data'!D997</f>
        <v>-0.27600000000000002</v>
      </c>
      <c r="E997" s="5">
        <f>'Rates Data'!E997</f>
        <v>-0.191</v>
      </c>
      <c r="F997" s="5">
        <f>'Rates Data'!F997</f>
        <v>-0.1348</v>
      </c>
      <c r="G997" s="5">
        <f>'Rates Data'!G997</f>
        <v>4.1000000000000002E-2</v>
      </c>
      <c r="H997" s="5">
        <f>'Rates Data'!H997</f>
        <v>0.37930000000000003</v>
      </c>
      <c r="I997" s="5">
        <f>DAYS360(A997,Summary!$G$10)/Summary!$G$6</f>
        <v>0.25555555555555554</v>
      </c>
      <c r="J997" s="5">
        <f t="shared" si="63"/>
        <v>-0.32800000000000001</v>
      </c>
      <c r="K997" s="5">
        <f t="shared" si="63"/>
        <v>-0.27600000000000002</v>
      </c>
      <c r="L997" s="4">
        <v>0.25</v>
      </c>
      <c r="M997" s="4">
        <v>0.5</v>
      </c>
      <c r="N997" s="7">
        <f t="shared" si="64"/>
        <v>5.1999999999999991E-2</v>
      </c>
      <c r="O997" s="4">
        <f t="shared" si="65"/>
        <v>0.25</v>
      </c>
      <c r="P997" s="64">
        <f t="shared" si="66"/>
        <v>-0.32684444444444444</v>
      </c>
    </row>
    <row r="998" spans="1:16" x14ac:dyDescent="0.2">
      <c r="A998" s="6">
        <f>'Rates Data'!A998</f>
        <v>43124</v>
      </c>
      <c r="B998" s="5">
        <f>'Rates Data'!B998</f>
        <v>-0.36899999999999999</v>
      </c>
      <c r="C998" s="5">
        <f>'Rates Data'!C998</f>
        <v>-0.32800000000000001</v>
      </c>
      <c r="D998" s="5">
        <f>'Rates Data'!D998</f>
        <v>-0.27800000000000002</v>
      </c>
      <c r="E998" s="5">
        <f>'Rates Data'!E998</f>
        <v>-0.192</v>
      </c>
      <c r="F998" s="5">
        <f>'Rates Data'!F998</f>
        <v>-0.13450000000000001</v>
      </c>
      <c r="G998" s="5">
        <f>'Rates Data'!G998</f>
        <v>4.4999999999999998E-2</v>
      </c>
      <c r="H998" s="5">
        <f>'Rates Data'!H998</f>
        <v>0.38979999999999998</v>
      </c>
      <c r="I998" s="5">
        <f>DAYS360(A998,Summary!$G$10)/Summary!$G$6</f>
        <v>0.25277777777777777</v>
      </c>
      <c r="J998" s="5">
        <f t="shared" si="63"/>
        <v>-0.32800000000000001</v>
      </c>
      <c r="K998" s="5">
        <f t="shared" si="63"/>
        <v>-0.27800000000000002</v>
      </c>
      <c r="L998" s="4">
        <v>0.25</v>
      </c>
      <c r="M998" s="4">
        <v>0.5</v>
      </c>
      <c r="N998" s="7">
        <f t="shared" si="64"/>
        <v>4.9999999999999989E-2</v>
      </c>
      <c r="O998" s="4">
        <f t="shared" si="65"/>
        <v>0.25</v>
      </c>
      <c r="P998" s="64">
        <f t="shared" si="66"/>
        <v>-0.32744444444444448</v>
      </c>
    </row>
    <row r="999" spans="1:16" x14ac:dyDescent="0.2">
      <c r="A999" s="6">
        <f>'Rates Data'!A999</f>
        <v>43125</v>
      </c>
      <c r="B999" s="5">
        <f>'Rates Data'!B999</f>
        <v>-0.36899999999999999</v>
      </c>
      <c r="C999" s="5">
        <f>'Rates Data'!C999</f>
        <v>-0.32700000000000001</v>
      </c>
      <c r="D999" s="5">
        <f>'Rates Data'!D999</f>
        <v>-0.27800000000000002</v>
      </c>
      <c r="E999" s="5">
        <f>'Rates Data'!E999</f>
        <v>-0.191</v>
      </c>
      <c r="F999" s="5">
        <f>'Rates Data'!F999</f>
        <v>-0.1288</v>
      </c>
      <c r="G999" s="5">
        <f>'Rates Data'!G999</f>
        <v>5.7500000000000002E-2</v>
      </c>
      <c r="H999" s="5">
        <f>'Rates Data'!H999</f>
        <v>0.42699999999999999</v>
      </c>
      <c r="I999" s="5">
        <f>DAYS360(A999,Summary!$G$10)/Summary!$G$6</f>
        <v>0.25</v>
      </c>
      <c r="J999" s="5">
        <f t="shared" ref="J999:K999" si="67">C999</f>
        <v>-0.32700000000000001</v>
      </c>
      <c r="K999" s="5">
        <f t="shared" si="67"/>
        <v>-0.27800000000000002</v>
      </c>
      <c r="L999" s="4">
        <v>0.25</v>
      </c>
      <c r="M999" s="4">
        <v>0.5</v>
      </c>
      <c r="N999" s="7">
        <f t="shared" si="64"/>
        <v>4.8999999999999988E-2</v>
      </c>
      <c r="O999" s="4">
        <f t="shared" si="65"/>
        <v>0.25</v>
      </c>
      <c r="P999" s="64">
        <f t="shared" si="66"/>
        <v>-0.32700000000000001</v>
      </c>
    </row>
    <row r="1000" spans="1:16" x14ac:dyDescent="0.2">
      <c r="A1000" s="6">
        <f>'Rates Data'!A1000</f>
        <v>43126</v>
      </c>
      <c r="B1000" s="5">
        <f>'Rates Data'!B1000</f>
        <v>-0.36899999999999999</v>
      </c>
      <c r="C1000" s="5">
        <f>'Rates Data'!C1000</f>
        <v>-0.32800000000000001</v>
      </c>
      <c r="D1000" s="5">
        <f>'Rates Data'!D1000</f>
        <v>-0.27800000000000002</v>
      </c>
      <c r="E1000" s="5">
        <f>'Rates Data'!E1000</f>
        <v>-0.191</v>
      </c>
      <c r="F1000" s="5">
        <f>'Rates Data'!F1000</f>
        <v>-0.1229</v>
      </c>
      <c r="G1000" s="5">
        <f>'Rates Data'!G1000</f>
        <v>7.9100000000000004E-2</v>
      </c>
      <c r="H1000" s="5">
        <f>'Rates Data'!H1000</f>
        <v>0.45350000000000001</v>
      </c>
      <c r="I1000" s="5">
        <f>DAYS360(A1000,Summary!$G$10)/Summary!$G$6</f>
        <v>0.24722222222222223</v>
      </c>
      <c r="J1000" s="5">
        <f>B1000</f>
        <v>-0.36899999999999999</v>
      </c>
      <c r="K1000" s="5">
        <f>C1000</f>
        <v>-0.32800000000000001</v>
      </c>
      <c r="L1000" s="4">
        <f>1/12</f>
        <v>8.3333333333333329E-2</v>
      </c>
      <c r="M1000" s="4">
        <v>0.25</v>
      </c>
      <c r="N1000" s="7">
        <f t="shared" si="64"/>
        <v>4.0999999999999981E-2</v>
      </c>
      <c r="O1000" s="4">
        <f t="shared" si="65"/>
        <v>0.16666666666666669</v>
      </c>
      <c r="P1000" s="64">
        <f t="shared" si="66"/>
        <v>-0.32868333333333333</v>
      </c>
    </row>
    <row r="1001" spans="1:16" x14ac:dyDescent="0.2">
      <c r="A1001" s="6">
        <f>'Rates Data'!A1001</f>
        <v>43129</v>
      </c>
      <c r="B1001" s="5">
        <f>'Rates Data'!B1001</f>
        <v>-0.36899999999999999</v>
      </c>
      <c r="C1001" s="5">
        <f>'Rates Data'!C1001</f>
        <v>-0.32800000000000001</v>
      </c>
      <c r="D1001" s="5">
        <f>'Rates Data'!D1001</f>
        <v>-0.27800000000000002</v>
      </c>
      <c r="E1001" s="5">
        <f>'Rates Data'!E1001</f>
        <v>-0.191</v>
      </c>
      <c r="F1001" s="5">
        <f>'Rates Data'!F1001</f>
        <v>-0.1201</v>
      </c>
      <c r="G1001" s="5">
        <f>'Rates Data'!G1001</f>
        <v>0.09</v>
      </c>
      <c r="H1001" s="5">
        <f>'Rates Data'!H1001</f>
        <v>0.48099999999999998</v>
      </c>
      <c r="I1001" s="5">
        <f>DAYS360(A1001,Summary!$G$10)/Summary!$G$6</f>
        <v>0.2388888888888889</v>
      </c>
      <c r="J1001" s="5">
        <f t="shared" ref="J1001:K1041" si="68">B1001</f>
        <v>-0.36899999999999999</v>
      </c>
      <c r="K1001" s="5">
        <f t="shared" si="68"/>
        <v>-0.32800000000000001</v>
      </c>
      <c r="L1001" s="4">
        <f t="shared" ref="L1001:L1041" si="69">1/12</f>
        <v>8.3333333333333329E-2</v>
      </c>
      <c r="M1001" s="4">
        <v>0.25</v>
      </c>
      <c r="N1001" s="7">
        <f t="shared" si="64"/>
        <v>4.0999999999999981E-2</v>
      </c>
      <c r="O1001" s="4">
        <f t="shared" si="65"/>
        <v>0.16666666666666669</v>
      </c>
      <c r="P1001" s="64">
        <f t="shared" si="66"/>
        <v>-0.33073333333333332</v>
      </c>
    </row>
    <row r="1002" spans="1:16" x14ac:dyDescent="0.2">
      <c r="A1002" s="6">
        <f>'Rates Data'!A1002</f>
        <v>43130</v>
      </c>
      <c r="B1002" s="5">
        <f>'Rates Data'!B1002</f>
        <v>-0.36899999999999999</v>
      </c>
      <c r="C1002" s="5">
        <f>'Rates Data'!C1002</f>
        <v>-0.32800000000000001</v>
      </c>
      <c r="D1002" s="5">
        <f>'Rates Data'!D1002</f>
        <v>-0.27800000000000002</v>
      </c>
      <c r="E1002" s="5">
        <f>'Rates Data'!E1002</f>
        <v>-0.191</v>
      </c>
      <c r="F1002" s="5">
        <f>'Rates Data'!F1002</f>
        <v>-0.12089999999999999</v>
      </c>
      <c r="G1002" s="5">
        <f>'Rates Data'!G1002</f>
        <v>7.9500000000000001E-2</v>
      </c>
      <c r="H1002" s="5">
        <f>'Rates Data'!H1002</f>
        <v>0.4733</v>
      </c>
      <c r="I1002" s="5">
        <f>DAYS360(A1002,Summary!$G$10)/Summary!$G$6</f>
        <v>0.2361111111111111</v>
      </c>
      <c r="J1002" s="5">
        <f t="shared" si="68"/>
        <v>-0.36899999999999999</v>
      </c>
      <c r="K1002" s="5">
        <f t="shared" si="68"/>
        <v>-0.32800000000000001</v>
      </c>
      <c r="L1002" s="4">
        <f t="shared" si="69"/>
        <v>8.3333333333333329E-2</v>
      </c>
      <c r="M1002" s="4">
        <v>0.25</v>
      </c>
      <c r="N1002" s="7">
        <f t="shared" si="64"/>
        <v>4.0999999999999981E-2</v>
      </c>
      <c r="O1002" s="4">
        <f t="shared" si="65"/>
        <v>0.16666666666666669</v>
      </c>
      <c r="P1002" s="64">
        <f t="shared" si="66"/>
        <v>-0.33141666666666669</v>
      </c>
    </row>
    <row r="1003" spans="1:16" x14ac:dyDescent="0.2">
      <c r="A1003" s="6">
        <f>'Rates Data'!A1003</f>
        <v>43131</v>
      </c>
      <c r="B1003" s="5">
        <f>'Rates Data'!B1003</f>
        <v>-0.36899999999999999</v>
      </c>
      <c r="C1003" s="5">
        <f>'Rates Data'!C1003</f>
        <v>-0.32800000000000001</v>
      </c>
      <c r="D1003" s="5">
        <f>'Rates Data'!D1003</f>
        <v>-0.27900000000000003</v>
      </c>
      <c r="E1003" s="5">
        <f>'Rates Data'!E1003</f>
        <v>-0.191</v>
      </c>
      <c r="F1003" s="5">
        <f>'Rates Data'!F1003</f>
        <v>-0.126</v>
      </c>
      <c r="G1003" s="5">
        <f>'Rates Data'!G1003</f>
        <v>8.3099999999999993E-2</v>
      </c>
      <c r="H1003" s="5">
        <f>'Rates Data'!H1003</f>
        <v>0.47449999999999998</v>
      </c>
      <c r="I1003" s="5">
        <f>DAYS360(A1003,Summary!$G$10)/Summary!$G$6</f>
        <v>0.2361111111111111</v>
      </c>
      <c r="J1003" s="5">
        <f t="shared" si="68"/>
        <v>-0.36899999999999999</v>
      </c>
      <c r="K1003" s="5">
        <f t="shared" si="68"/>
        <v>-0.32800000000000001</v>
      </c>
      <c r="L1003" s="4">
        <f t="shared" si="69"/>
        <v>8.3333333333333329E-2</v>
      </c>
      <c r="M1003" s="4">
        <v>0.25</v>
      </c>
      <c r="N1003" s="7">
        <f t="shared" si="64"/>
        <v>4.0999999999999981E-2</v>
      </c>
      <c r="O1003" s="4">
        <f t="shared" si="65"/>
        <v>0.16666666666666669</v>
      </c>
      <c r="P1003" s="64">
        <f t="shared" si="66"/>
        <v>-0.33141666666666669</v>
      </c>
    </row>
    <row r="1004" spans="1:16" x14ac:dyDescent="0.2">
      <c r="A1004" s="6">
        <f>'Rates Data'!A1004</f>
        <v>43132</v>
      </c>
      <c r="B1004" s="5">
        <f>'Rates Data'!B1004</f>
        <v>-0.36899999999999999</v>
      </c>
      <c r="C1004" s="5">
        <f>'Rates Data'!C1004</f>
        <v>-0.32800000000000001</v>
      </c>
      <c r="D1004" s="5">
        <f>'Rates Data'!D1004</f>
        <v>-0.27800000000000002</v>
      </c>
      <c r="E1004" s="5">
        <f>'Rates Data'!E1004</f>
        <v>-0.191</v>
      </c>
      <c r="F1004" s="5">
        <f>'Rates Data'!F1004</f>
        <v>-0.129</v>
      </c>
      <c r="G1004" s="5">
        <f>'Rates Data'!G1004</f>
        <v>7.3400000000000007E-2</v>
      </c>
      <c r="H1004" s="5">
        <f>'Rates Data'!H1004</f>
        <v>0.47949999999999998</v>
      </c>
      <c r="I1004" s="5">
        <f>DAYS360(A1004,Summary!$G$10)/Summary!$G$6</f>
        <v>0.23333333333333334</v>
      </c>
      <c r="J1004" s="5">
        <f t="shared" si="68"/>
        <v>-0.36899999999999999</v>
      </c>
      <c r="K1004" s="5">
        <f t="shared" si="68"/>
        <v>-0.32800000000000001</v>
      </c>
      <c r="L1004" s="4">
        <f t="shared" si="69"/>
        <v>8.3333333333333329E-2</v>
      </c>
      <c r="M1004" s="4">
        <v>0.25</v>
      </c>
      <c r="N1004" s="7">
        <f t="shared" si="64"/>
        <v>4.0999999999999981E-2</v>
      </c>
      <c r="O1004" s="4">
        <f t="shared" si="65"/>
        <v>0.16666666666666669</v>
      </c>
      <c r="P1004" s="64">
        <f t="shared" si="66"/>
        <v>-0.33210000000000001</v>
      </c>
    </row>
    <row r="1005" spans="1:16" x14ac:dyDescent="0.2">
      <c r="A1005" s="6">
        <f>'Rates Data'!A1005</f>
        <v>43133</v>
      </c>
      <c r="B1005" s="5">
        <f>'Rates Data'!B1005</f>
        <v>-0.371</v>
      </c>
      <c r="C1005" s="5">
        <f>'Rates Data'!C1005</f>
        <v>-0.32900000000000001</v>
      </c>
      <c r="D1005" s="5">
        <f>'Rates Data'!D1005</f>
        <v>-0.27800000000000002</v>
      </c>
      <c r="E1005" s="5">
        <f>'Rates Data'!E1005</f>
        <v>-0.191</v>
      </c>
      <c r="F1005" s="5">
        <f>'Rates Data'!F1005</f>
        <v>-0.1236</v>
      </c>
      <c r="G1005" s="5">
        <f>'Rates Data'!G1005</f>
        <v>8.8499999999999995E-2</v>
      </c>
      <c r="H1005" s="5">
        <f>'Rates Data'!H1005</f>
        <v>0.49330000000000002</v>
      </c>
      <c r="I1005" s="5">
        <f>DAYS360(A1005,Summary!$G$10)/Summary!$G$6</f>
        <v>0.23055555555555557</v>
      </c>
      <c r="J1005" s="5">
        <f t="shared" si="68"/>
        <v>-0.371</v>
      </c>
      <c r="K1005" s="5">
        <f t="shared" si="68"/>
        <v>-0.32900000000000001</v>
      </c>
      <c r="L1005" s="4">
        <f t="shared" si="69"/>
        <v>8.3333333333333329E-2</v>
      </c>
      <c r="M1005" s="4">
        <v>0.25</v>
      </c>
      <c r="N1005" s="7">
        <f t="shared" si="64"/>
        <v>4.1999999999999982E-2</v>
      </c>
      <c r="O1005" s="4">
        <f t="shared" si="65"/>
        <v>0.16666666666666669</v>
      </c>
      <c r="P1005" s="64">
        <f t="shared" si="66"/>
        <v>-0.33390000000000003</v>
      </c>
    </row>
    <row r="1006" spans="1:16" x14ac:dyDescent="0.2">
      <c r="A1006" s="6">
        <f>'Rates Data'!A1006</f>
        <v>43136</v>
      </c>
      <c r="B1006" s="5">
        <f>'Rates Data'!B1006</f>
        <v>-0.36899999999999999</v>
      </c>
      <c r="C1006" s="5">
        <f>'Rates Data'!C1006</f>
        <v>-0.32900000000000001</v>
      </c>
      <c r="D1006" s="5">
        <f>'Rates Data'!D1006</f>
        <v>-0.27800000000000002</v>
      </c>
      <c r="E1006" s="5">
        <f>'Rates Data'!E1006</f>
        <v>-0.191</v>
      </c>
      <c r="F1006" s="5">
        <f>'Rates Data'!F1006</f>
        <v>-0.13100000000000001</v>
      </c>
      <c r="G1006" s="5">
        <f>'Rates Data'!G1006</f>
        <v>7.9000000000000001E-2</v>
      </c>
      <c r="H1006" s="5">
        <f>'Rates Data'!H1006</f>
        <v>0.47099999999999997</v>
      </c>
      <c r="I1006" s="5">
        <f>DAYS360(A1006,Summary!$G$10)/Summary!$G$6</f>
        <v>0.22222222222222221</v>
      </c>
      <c r="J1006" s="5">
        <f t="shared" si="68"/>
        <v>-0.36899999999999999</v>
      </c>
      <c r="K1006" s="5">
        <f t="shared" si="68"/>
        <v>-0.32900000000000001</v>
      </c>
      <c r="L1006" s="4">
        <f t="shared" si="69"/>
        <v>8.3333333333333329E-2</v>
      </c>
      <c r="M1006" s="4">
        <v>0.25</v>
      </c>
      <c r="N1006" s="7">
        <f t="shared" si="64"/>
        <v>3.999999999999998E-2</v>
      </c>
      <c r="O1006" s="4">
        <f t="shared" si="65"/>
        <v>0.16666666666666669</v>
      </c>
      <c r="P1006" s="64">
        <f t="shared" si="66"/>
        <v>-0.33566666666666667</v>
      </c>
    </row>
    <row r="1007" spans="1:16" x14ac:dyDescent="0.2">
      <c r="A1007" s="6">
        <f>'Rates Data'!A1007</f>
        <v>43137</v>
      </c>
      <c r="B1007" s="5">
        <f>'Rates Data'!B1007</f>
        <v>-0.36899999999999999</v>
      </c>
      <c r="C1007" s="5">
        <f>'Rates Data'!C1007</f>
        <v>-0.32900000000000001</v>
      </c>
      <c r="D1007" s="5">
        <f>'Rates Data'!D1007</f>
        <v>-0.27900000000000003</v>
      </c>
      <c r="E1007" s="5">
        <f>'Rates Data'!E1007</f>
        <v>-0.191</v>
      </c>
      <c r="F1007" s="5">
        <f>'Rates Data'!F1007</f>
        <v>-0.1348</v>
      </c>
      <c r="G1007" s="5">
        <f>'Rates Data'!G1007</f>
        <v>6.8000000000000005E-2</v>
      </c>
      <c r="H1007" s="5">
        <f>'Rates Data'!H1007</f>
        <v>0.45600000000000002</v>
      </c>
      <c r="I1007" s="5">
        <f>DAYS360(A1007,Summary!$G$10)/Summary!$G$6</f>
        <v>0.21944444444444444</v>
      </c>
      <c r="J1007" s="5">
        <f t="shared" si="68"/>
        <v>-0.36899999999999999</v>
      </c>
      <c r="K1007" s="5">
        <f t="shared" si="68"/>
        <v>-0.32900000000000001</v>
      </c>
      <c r="L1007" s="4">
        <f t="shared" si="69"/>
        <v>8.3333333333333329E-2</v>
      </c>
      <c r="M1007" s="4">
        <v>0.25</v>
      </c>
      <c r="N1007" s="7">
        <f t="shared" si="64"/>
        <v>3.999999999999998E-2</v>
      </c>
      <c r="O1007" s="4">
        <f t="shared" si="65"/>
        <v>0.16666666666666669</v>
      </c>
      <c r="P1007" s="64">
        <f t="shared" si="66"/>
        <v>-0.33633333333333337</v>
      </c>
    </row>
    <row r="1008" spans="1:16" x14ac:dyDescent="0.2">
      <c r="A1008" s="6">
        <f>'Rates Data'!A1008</f>
        <v>43138</v>
      </c>
      <c r="B1008" s="5">
        <f>'Rates Data'!B1008</f>
        <v>-0.36899999999999999</v>
      </c>
      <c r="C1008" s="5">
        <f>'Rates Data'!C1008</f>
        <v>-0.32900000000000001</v>
      </c>
      <c r="D1008" s="5">
        <f>'Rates Data'!D1008</f>
        <v>-0.27800000000000002</v>
      </c>
      <c r="E1008" s="5">
        <f>'Rates Data'!E1008</f>
        <v>-0.191</v>
      </c>
      <c r="F1008" s="5">
        <f>'Rates Data'!F1008</f>
        <v>-0.1265</v>
      </c>
      <c r="G1008" s="5">
        <f>'Rates Data'!G1008</f>
        <v>8.3000000000000004E-2</v>
      </c>
      <c r="H1008" s="5">
        <f>'Rates Data'!H1008</f>
        <v>0.47549999999999998</v>
      </c>
      <c r="I1008" s="5">
        <f>DAYS360(A1008,Summary!$G$10)/Summary!$G$6</f>
        <v>0.21666666666666667</v>
      </c>
      <c r="J1008" s="5">
        <f t="shared" si="68"/>
        <v>-0.36899999999999999</v>
      </c>
      <c r="K1008" s="5">
        <f t="shared" si="68"/>
        <v>-0.32900000000000001</v>
      </c>
      <c r="L1008" s="4">
        <f t="shared" si="69"/>
        <v>8.3333333333333329E-2</v>
      </c>
      <c r="M1008" s="4">
        <v>0.25</v>
      </c>
      <c r="N1008" s="7">
        <f t="shared" si="64"/>
        <v>3.999999999999998E-2</v>
      </c>
      <c r="O1008" s="4">
        <f t="shared" si="65"/>
        <v>0.16666666666666669</v>
      </c>
      <c r="P1008" s="64">
        <f t="shared" si="66"/>
        <v>-0.33700000000000002</v>
      </c>
    </row>
    <row r="1009" spans="1:16" x14ac:dyDescent="0.2">
      <c r="A1009" s="6">
        <f>'Rates Data'!A1009</f>
        <v>43139</v>
      </c>
      <c r="B1009" s="5">
        <f>'Rates Data'!B1009</f>
        <v>-0.36899999999999999</v>
      </c>
      <c r="C1009" s="5">
        <f>'Rates Data'!C1009</f>
        <v>-0.32900000000000001</v>
      </c>
      <c r="D1009" s="5">
        <f>'Rates Data'!D1009</f>
        <v>-0.27800000000000002</v>
      </c>
      <c r="E1009" s="5">
        <f>'Rates Data'!E1009</f>
        <v>-0.191</v>
      </c>
      <c r="F1009" s="5">
        <f>'Rates Data'!F1009</f>
        <v>-0.1273</v>
      </c>
      <c r="G1009" s="5">
        <f>'Rates Data'!G1009</f>
        <v>7.9000000000000001E-2</v>
      </c>
      <c r="H1009" s="5">
        <f>'Rates Data'!H1009</f>
        <v>0.47970000000000002</v>
      </c>
      <c r="I1009" s="5">
        <f>DAYS360(A1009,Summary!$G$10)/Summary!$G$6</f>
        <v>0.21388888888888888</v>
      </c>
      <c r="J1009" s="5">
        <f t="shared" si="68"/>
        <v>-0.36899999999999999</v>
      </c>
      <c r="K1009" s="5">
        <f t="shared" si="68"/>
        <v>-0.32900000000000001</v>
      </c>
      <c r="L1009" s="4">
        <f t="shared" si="69"/>
        <v>8.3333333333333329E-2</v>
      </c>
      <c r="M1009" s="4">
        <v>0.25</v>
      </c>
      <c r="N1009" s="7">
        <f t="shared" si="64"/>
        <v>3.999999999999998E-2</v>
      </c>
      <c r="O1009" s="4">
        <f t="shared" si="65"/>
        <v>0.16666666666666669</v>
      </c>
      <c r="P1009" s="64">
        <f t="shared" si="66"/>
        <v>-0.33766666666666667</v>
      </c>
    </row>
    <row r="1010" spans="1:16" x14ac:dyDescent="0.2">
      <c r="A1010" s="6">
        <f>'Rates Data'!A1010</f>
        <v>43140</v>
      </c>
      <c r="B1010" s="5">
        <f>'Rates Data'!B1010</f>
        <v>-0.37</v>
      </c>
      <c r="C1010" s="5">
        <f>'Rates Data'!C1010</f>
        <v>-0.32900000000000001</v>
      </c>
      <c r="D1010" s="5">
        <f>'Rates Data'!D1010</f>
        <v>-0.27800000000000002</v>
      </c>
      <c r="E1010" s="5">
        <f>'Rates Data'!E1010</f>
        <v>-0.191</v>
      </c>
      <c r="F1010" s="5">
        <f>'Rates Data'!F1010</f>
        <v>-0.13100000000000001</v>
      </c>
      <c r="G1010" s="5">
        <f>'Rates Data'!G1010</f>
        <v>7.6499999999999999E-2</v>
      </c>
      <c r="H1010" s="5">
        <f>'Rates Data'!H1010</f>
        <v>0.47749999999999998</v>
      </c>
      <c r="I1010" s="5">
        <f>DAYS360(A1010,Summary!$G$10)/Summary!$G$6</f>
        <v>0.21111111111111111</v>
      </c>
      <c r="J1010" s="5">
        <f t="shared" si="68"/>
        <v>-0.37</v>
      </c>
      <c r="K1010" s="5">
        <f t="shared" si="68"/>
        <v>-0.32900000000000001</v>
      </c>
      <c r="L1010" s="4">
        <f t="shared" si="69"/>
        <v>8.3333333333333329E-2</v>
      </c>
      <c r="M1010" s="4">
        <v>0.25</v>
      </c>
      <c r="N1010" s="7">
        <f t="shared" si="64"/>
        <v>4.0999999999999981E-2</v>
      </c>
      <c r="O1010" s="4">
        <f t="shared" si="65"/>
        <v>0.16666666666666669</v>
      </c>
      <c r="P1010" s="64">
        <f t="shared" si="66"/>
        <v>-0.33856666666666668</v>
      </c>
    </row>
    <row r="1011" spans="1:16" x14ac:dyDescent="0.2">
      <c r="A1011" s="6">
        <f>'Rates Data'!A1011</f>
        <v>43143</v>
      </c>
      <c r="B1011" s="5">
        <f>'Rates Data'!B1011</f>
        <v>-0.36899999999999999</v>
      </c>
      <c r="C1011" s="5">
        <f>'Rates Data'!C1011</f>
        <v>-0.32900000000000001</v>
      </c>
      <c r="D1011" s="5">
        <f>'Rates Data'!D1011</f>
        <v>-0.27800000000000002</v>
      </c>
      <c r="E1011" s="5">
        <f>'Rates Data'!E1011</f>
        <v>-0.191</v>
      </c>
      <c r="F1011" s="5">
        <f>'Rates Data'!F1011</f>
        <v>-0.13200000000000001</v>
      </c>
      <c r="G1011" s="5">
        <f>'Rates Data'!G1011</f>
        <v>7.85E-2</v>
      </c>
      <c r="H1011" s="5">
        <f>'Rates Data'!H1011</f>
        <v>0.4975</v>
      </c>
      <c r="I1011" s="5">
        <f>DAYS360(A1011,Summary!$G$10)/Summary!$G$6</f>
        <v>0.20277777777777778</v>
      </c>
      <c r="J1011" s="5">
        <f t="shared" si="68"/>
        <v>-0.36899999999999999</v>
      </c>
      <c r="K1011" s="5">
        <f t="shared" si="68"/>
        <v>-0.32900000000000001</v>
      </c>
      <c r="L1011" s="4">
        <f t="shared" si="69"/>
        <v>8.3333333333333329E-2</v>
      </c>
      <c r="M1011" s="4">
        <v>0.25</v>
      </c>
      <c r="N1011" s="7">
        <f t="shared" si="64"/>
        <v>3.999999999999998E-2</v>
      </c>
      <c r="O1011" s="4">
        <f t="shared" si="65"/>
        <v>0.16666666666666669</v>
      </c>
      <c r="P1011" s="64">
        <f t="shared" si="66"/>
        <v>-0.34033333333333332</v>
      </c>
    </row>
    <row r="1012" spans="1:16" x14ac:dyDescent="0.2">
      <c r="A1012" s="6">
        <f>'Rates Data'!A1012</f>
        <v>43144</v>
      </c>
      <c r="B1012" s="5">
        <f>'Rates Data'!B1012</f>
        <v>-0.36899999999999999</v>
      </c>
      <c r="C1012" s="5">
        <f>'Rates Data'!C1012</f>
        <v>-0.32900000000000001</v>
      </c>
      <c r="D1012" s="5">
        <f>'Rates Data'!D1012</f>
        <v>-0.27600000000000002</v>
      </c>
      <c r="E1012" s="5">
        <f>'Rates Data'!E1012</f>
        <v>-0.191</v>
      </c>
      <c r="F1012" s="5">
        <f>'Rates Data'!F1012</f>
        <v>-0.13189999999999999</v>
      </c>
      <c r="G1012" s="5">
        <f>'Rates Data'!G1012</f>
        <v>7.2999999999999995E-2</v>
      </c>
      <c r="H1012" s="5">
        <f>'Rates Data'!H1012</f>
        <v>0.48699999999999999</v>
      </c>
      <c r="I1012" s="5">
        <f>DAYS360(A1012,Summary!$G$10)/Summary!$G$6</f>
        <v>0.2</v>
      </c>
      <c r="J1012" s="5">
        <f t="shared" si="68"/>
        <v>-0.36899999999999999</v>
      </c>
      <c r="K1012" s="5">
        <f t="shared" si="68"/>
        <v>-0.32900000000000001</v>
      </c>
      <c r="L1012" s="4">
        <f t="shared" si="69"/>
        <v>8.3333333333333329E-2</v>
      </c>
      <c r="M1012" s="4">
        <v>0.25</v>
      </c>
      <c r="N1012" s="7">
        <f t="shared" si="64"/>
        <v>3.999999999999998E-2</v>
      </c>
      <c r="O1012" s="4">
        <f t="shared" si="65"/>
        <v>0.16666666666666669</v>
      </c>
      <c r="P1012" s="64">
        <f t="shared" si="66"/>
        <v>-0.34100000000000003</v>
      </c>
    </row>
    <row r="1013" spans="1:16" x14ac:dyDescent="0.2">
      <c r="A1013" s="6">
        <f>'Rates Data'!A1013</f>
        <v>43145</v>
      </c>
      <c r="B1013" s="5">
        <f>'Rates Data'!B1013</f>
        <v>-0.36899999999999999</v>
      </c>
      <c r="C1013" s="5">
        <f>'Rates Data'!C1013</f>
        <v>-0.32800000000000001</v>
      </c>
      <c r="D1013" s="5">
        <f>'Rates Data'!D1013</f>
        <v>-0.27600000000000002</v>
      </c>
      <c r="E1013" s="5">
        <f>'Rates Data'!E1013</f>
        <v>-0.192</v>
      </c>
      <c r="F1013" s="5">
        <f>'Rates Data'!F1013</f>
        <v>-0.12609999999999999</v>
      </c>
      <c r="G1013" s="5">
        <f>'Rates Data'!G1013</f>
        <v>8.1600000000000006E-2</v>
      </c>
      <c r="H1013" s="5">
        <f>'Rates Data'!H1013</f>
        <v>0.4965</v>
      </c>
      <c r="I1013" s="5">
        <f>DAYS360(A1013,Summary!$G$10)/Summary!$G$6</f>
        <v>0.19722222222222222</v>
      </c>
      <c r="J1013" s="5">
        <f t="shared" si="68"/>
        <v>-0.36899999999999999</v>
      </c>
      <c r="K1013" s="5">
        <f t="shared" si="68"/>
        <v>-0.32800000000000001</v>
      </c>
      <c r="L1013" s="4">
        <f t="shared" si="69"/>
        <v>8.3333333333333329E-2</v>
      </c>
      <c r="M1013" s="4">
        <v>0.25</v>
      </c>
      <c r="N1013" s="7">
        <f t="shared" si="64"/>
        <v>4.0999999999999981E-2</v>
      </c>
      <c r="O1013" s="4">
        <f t="shared" si="65"/>
        <v>0.16666666666666669</v>
      </c>
      <c r="P1013" s="64">
        <f t="shared" si="66"/>
        <v>-0.34098333333333336</v>
      </c>
    </row>
    <row r="1014" spans="1:16" x14ac:dyDescent="0.2">
      <c r="A1014" s="6">
        <f>'Rates Data'!A1014</f>
        <v>43146</v>
      </c>
      <c r="B1014" s="5">
        <f>'Rates Data'!B1014</f>
        <v>-0.36899999999999999</v>
      </c>
      <c r="C1014" s="5">
        <f>'Rates Data'!C1014</f>
        <v>-0.32800000000000001</v>
      </c>
      <c r="D1014" s="5">
        <f>'Rates Data'!D1014</f>
        <v>-0.27600000000000002</v>
      </c>
      <c r="E1014" s="5">
        <f>'Rates Data'!E1014</f>
        <v>-0.191</v>
      </c>
      <c r="F1014" s="5">
        <f>'Rates Data'!F1014</f>
        <v>-0.121</v>
      </c>
      <c r="G1014" s="5">
        <f>'Rates Data'!G1014</f>
        <v>8.8800000000000004E-2</v>
      </c>
      <c r="H1014" s="5">
        <f>'Rates Data'!H1014</f>
        <v>0.50939999999999996</v>
      </c>
      <c r="I1014" s="5">
        <f>DAYS360(A1014,Summary!$G$10)/Summary!$G$6</f>
        <v>0.19444444444444445</v>
      </c>
      <c r="J1014" s="5">
        <f t="shared" si="68"/>
        <v>-0.36899999999999999</v>
      </c>
      <c r="K1014" s="5">
        <f t="shared" si="68"/>
        <v>-0.32800000000000001</v>
      </c>
      <c r="L1014" s="4">
        <f t="shared" si="69"/>
        <v>8.3333333333333329E-2</v>
      </c>
      <c r="M1014" s="4">
        <v>0.25</v>
      </c>
      <c r="N1014" s="7">
        <f t="shared" si="64"/>
        <v>4.0999999999999981E-2</v>
      </c>
      <c r="O1014" s="4">
        <f t="shared" si="65"/>
        <v>0.16666666666666669</v>
      </c>
      <c r="P1014" s="64">
        <f t="shared" si="66"/>
        <v>-0.34166666666666667</v>
      </c>
    </row>
    <row r="1015" spans="1:16" x14ac:dyDescent="0.2">
      <c r="A1015" s="6">
        <f>'Rates Data'!A1015</f>
        <v>43147</v>
      </c>
      <c r="B1015" s="5">
        <f>'Rates Data'!B1015</f>
        <v>-0.36899999999999999</v>
      </c>
      <c r="C1015" s="5">
        <f>'Rates Data'!C1015</f>
        <v>-0.32800000000000001</v>
      </c>
      <c r="D1015" s="5">
        <f>'Rates Data'!D1015</f>
        <v>-0.27400000000000002</v>
      </c>
      <c r="E1015" s="5">
        <f>'Rates Data'!E1015</f>
        <v>-0.192</v>
      </c>
      <c r="F1015" s="5">
        <f>'Rates Data'!F1015</f>
        <v>-0.1245</v>
      </c>
      <c r="G1015" s="5">
        <f>'Rates Data'!G1015</f>
        <v>7.7299999999999994E-2</v>
      </c>
      <c r="H1015" s="5">
        <f>'Rates Data'!H1015</f>
        <v>0.47799999999999998</v>
      </c>
      <c r="I1015" s="5">
        <f>DAYS360(A1015,Summary!$G$10)/Summary!$G$6</f>
        <v>0.19166666666666668</v>
      </c>
      <c r="J1015" s="5">
        <f t="shared" si="68"/>
        <v>-0.36899999999999999</v>
      </c>
      <c r="K1015" s="5">
        <f t="shared" si="68"/>
        <v>-0.32800000000000001</v>
      </c>
      <c r="L1015" s="4">
        <f t="shared" si="69"/>
        <v>8.3333333333333329E-2</v>
      </c>
      <c r="M1015" s="4">
        <v>0.25</v>
      </c>
      <c r="N1015" s="7">
        <f t="shared" si="64"/>
        <v>4.0999999999999981E-2</v>
      </c>
      <c r="O1015" s="4">
        <f t="shared" si="65"/>
        <v>0.16666666666666669</v>
      </c>
      <c r="P1015" s="64">
        <f t="shared" si="66"/>
        <v>-0.34234999999999999</v>
      </c>
    </row>
    <row r="1016" spans="1:16" x14ac:dyDescent="0.2">
      <c r="A1016" s="6">
        <f>'Rates Data'!A1016</f>
        <v>43150</v>
      </c>
      <c r="B1016" s="5">
        <f>'Rates Data'!B1016</f>
        <v>-0.36899999999999999</v>
      </c>
      <c r="C1016" s="5">
        <f>'Rates Data'!C1016</f>
        <v>-0.32900000000000001</v>
      </c>
      <c r="D1016" s="5">
        <f>'Rates Data'!D1016</f>
        <v>-0.27400000000000002</v>
      </c>
      <c r="E1016" s="5">
        <f>'Rates Data'!E1016</f>
        <v>-0.193</v>
      </c>
      <c r="F1016" s="5">
        <f>'Rates Data'!F1016</f>
        <v>-0.1195</v>
      </c>
      <c r="G1016" s="5">
        <f>'Rates Data'!G1016</f>
        <v>8.7999999999999995E-2</v>
      </c>
      <c r="H1016" s="5">
        <f>'Rates Data'!H1016</f>
        <v>0.49249999999999999</v>
      </c>
      <c r="I1016" s="5">
        <f>DAYS360(A1016,Summary!$G$10)/Summary!$G$6</f>
        <v>0.18333333333333332</v>
      </c>
      <c r="J1016" s="5">
        <f t="shared" si="68"/>
        <v>-0.36899999999999999</v>
      </c>
      <c r="K1016" s="5">
        <f t="shared" si="68"/>
        <v>-0.32900000000000001</v>
      </c>
      <c r="L1016" s="4">
        <f t="shared" si="69"/>
        <v>8.3333333333333329E-2</v>
      </c>
      <c r="M1016" s="4">
        <v>0.25</v>
      </c>
      <c r="N1016" s="7">
        <f t="shared" si="64"/>
        <v>3.999999999999998E-2</v>
      </c>
      <c r="O1016" s="4">
        <f t="shared" si="65"/>
        <v>0.16666666666666669</v>
      </c>
      <c r="P1016" s="64">
        <f t="shared" si="66"/>
        <v>-0.34500000000000003</v>
      </c>
    </row>
    <row r="1017" spans="1:16" x14ac:dyDescent="0.2">
      <c r="A1017" s="6">
        <f>'Rates Data'!A1017</f>
        <v>43151</v>
      </c>
      <c r="B1017" s="5">
        <f>'Rates Data'!B1017</f>
        <v>-0.37</v>
      </c>
      <c r="C1017" s="5">
        <f>'Rates Data'!C1017</f>
        <v>-0.32900000000000001</v>
      </c>
      <c r="D1017" s="5">
        <f>'Rates Data'!D1017</f>
        <v>-0.27300000000000002</v>
      </c>
      <c r="E1017" s="5">
        <f>'Rates Data'!E1017</f>
        <v>-0.193</v>
      </c>
      <c r="F1017" s="5">
        <f>'Rates Data'!F1017</f>
        <v>-0.1192</v>
      </c>
      <c r="G1017" s="5">
        <f>'Rates Data'!G1017</f>
        <v>8.7999999999999995E-2</v>
      </c>
      <c r="H1017" s="5">
        <f>'Rates Data'!H1017</f>
        <v>0.48949999999999999</v>
      </c>
      <c r="I1017" s="5">
        <f>DAYS360(A1017,Summary!$G$10)/Summary!$G$6</f>
        <v>0.18055555555555555</v>
      </c>
      <c r="J1017" s="5">
        <f t="shared" si="68"/>
        <v>-0.37</v>
      </c>
      <c r="K1017" s="5">
        <f t="shared" si="68"/>
        <v>-0.32900000000000001</v>
      </c>
      <c r="L1017" s="4">
        <f t="shared" si="69"/>
        <v>8.3333333333333329E-2</v>
      </c>
      <c r="M1017" s="4">
        <v>0.25</v>
      </c>
      <c r="N1017" s="7">
        <f t="shared" si="64"/>
        <v>4.0999999999999981E-2</v>
      </c>
      <c r="O1017" s="4">
        <f t="shared" si="65"/>
        <v>0.16666666666666669</v>
      </c>
      <c r="P1017" s="64">
        <f t="shared" si="66"/>
        <v>-0.34608333333333335</v>
      </c>
    </row>
    <row r="1018" spans="1:16" x14ac:dyDescent="0.2">
      <c r="A1018" s="6">
        <f>'Rates Data'!A1018</f>
        <v>43152</v>
      </c>
      <c r="B1018" s="5">
        <f>'Rates Data'!B1018</f>
        <v>-0.37</v>
      </c>
      <c r="C1018" s="5">
        <f>'Rates Data'!C1018</f>
        <v>-0.32900000000000001</v>
      </c>
      <c r="D1018" s="5">
        <f>'Rates Data'!D1018</f>
        <v>-0.27100000000000002</v>
      </c>
      <c r="E1018" s="5">
        <f>'Rates Data'!E1018</f>
        <v>-0.191</v>
      </c>
      <c r="F1018" s="5">
        <f>'Rates Data'!F1018</f>
        <v>-0.12</v>
      </c>
      <c r="G1018" s="5">
        <f>'Rates Data'!G1018</f>
        <v>8.6800000000000002E-2</v>
      </c>
      <c r="H1018" s="5">
        <f>'Rates Data'!H1018</f>
        <v>0.48349999999999999</v>
      </c>
      <c r="I1018" s="5">
        <f>DAYS360(A1018,Summary!$G$10)/Summary!$G$6</f>
        <v>0.17777777777777778</v>
      </c>
      <c r="J1018" s="5">
        <f t="shared" si="68"/>
        <v>-0.37</v>
      </c>
      <c r="K1018" s="5">
        <f t="shared" si="68"/>
        <v>-0.32900000000000001</v>
      </c>
      <c r="L1018" s="4">
        <f t="shared" si="69"/>
        <v>8.3333333333333329E-2</v>
      </c>
      <c r="M1018" s="4">
        <v>0.25</v>
      </c>
      <c r="N1018" s="7">
        <f t="shared" si="64"/>
        <v>4.0999999999999981E-2</v>
      </c>
      <c r="O1018" s="4">
        <f t="shared" si="65"/>
        <v>0.16666666666666669</v>
      </c>
      <c r="P1018" s="64">
        <f t="shared" si="66"/>
        <v>-0.34676666666666667</v>
      </c>
    </row>
    <row r="1019" spans="1:16" x14ac:dyDescent="0.2">
      <c r="A1019" s="6">
        <f>'Rates Data'!A1019</f>
        <v>43153</v>
      </c>
      <c r="B1019" s="5">
        <f>'Rates Data'!B1019</f>
        <v>-0.37</v>
      </c>
      <c r="C1019" s="5">
        <f>'Rates Data'!C1019</f>
        <v>-0.32800000000000001</v>
      </c>
      <c r="D1019" s="5">
        <f>'Rates Data'!D1019</f>
        <v>-0.27</v>
      </c>
      <c r="E1019" s="5">
        <f>'Rates Data'!E1019</f>
        <v>-0.191</v>
      </c>
      <c r="F1019" s="5">
        <f>'Rates Data'!F1019</f>
        <v>-0.1137</v>
      </c>
      <c r="G1019" s="5">
        <f>'Rates Data'!G1019</f>
        <v>8.8800000000000004E-2</v>
      </c>
      <c r="H1019" s="5">
        <f>'Rates Data'!H1019</f>
        <v>0.48699999999999999</v>
      </c>
      <c r="I1019" s="5">
        <f>DAYS360(A1019,Summary!$G$10)/Summary!$G$6</f>
        <v>0.17499999999999999</v>
      </c>
      <c r="J1019" s="5">
        <f t="shared" si="68"/>
        <v>-0.37</v>
      </c>
      <c r="K1019" s="5">
        <f t="shared" si="68"/>
        <v>-0.32800000000000001</v>
      </c>
      <c r="L1019" s="4">
        <f t="shared" si="69"/>
        <v>8.3333333333333329E-2</v>
      </c>
      <c r="M1019" s="4">
        <v>0.25</v>
      </c>
      <c r="N1019" s="7">
        <f t="shared" si="64"/>
        <v>4.1999999999999982E-2</v>
      </c>
      <c r="O1019" s="4">
        <f t="shared" si="65"/>
        <v>0.16666666666666669</v>
      </c>
      <c r="P1019" s="64">
        <f t="shared" si="66"/>
        <v>-0.34689999999999999</v>
      </c>
    </row>
    <row r="1020" spans="1:16" x14ac:dyDescent="0.2">
      <c r="A1020" s="6">
        <f>'Rates Data'!A1020</f>
        <v>43154</v>
      </c>
      <c r="B1020" s="5">
        <f>'Rates Data'!B1020</f>
        <v>-0.37</v>
      </c>
      <c r="C1020" s="5">
        <f>'Rates Data'!C1020</f>
        <v>-0.32800000000000001</v>
      </c>
      <c r="D1020" s="5">
        <f>'Rates Data'!D1020</f>
        <v>-0.27100000000000002</v>
      </c>
      <c r="E1020" s="5">
        <f>'Rates Data'!E1020</f>
        <v>-0.191</v>
      </c>
      <c r="F1020" s="5">
        <f>'Rates Data'!F1020</f>
        <v>-0.11799999999999999</v>
      </c>
      <c r="G1020" s="5">
        <f>'Rates Data'!G1020</f>
        <v>7.6999999999999999E-2</v>
      </c>
      <c r="H1020" s="5">
        <f>'Rates Data'!H1020</f>
        <v>0.45979999999999999</v>
      </c>
      <c r="I1020" s="5">
        <f>DAYS360(A1020,Summary!$G$10)/Summary!$G$6</f>
        <v>0.17222222222222222</v>
      </c>
      <c r="J1020" s="5">
        <f t="shared" si="68"/>
        <v>-0.37</v>
      </c>
      <c r="K1020" s="5">
        <f t="shared" si="68"/>
        <v>-0.32800000000000001</v>
      </c>
      <c r="L1020" s="4">
        <f t="shared" si="69"/>
        <v>8.3333333333333329E-2</v>
      </c>
      <c r="M1020" s="4">
        <v>0.25</v>
      </c>
      <c r="N1020" s="7">
        <f t="shared" si="64"/>
        <v>4.1999999999999982E-2</v>
      </c>
      <c r="O1020" s="4">
        <f t="shared" si="65"/>
        <v>0.16666666666666669</v>
      </c>
      <c r="P1020" s="64">
        <f t="shared" si="66"/>
        <v>-0.34760000000000002</v>
      </c>
    </row>
    <row r="1021" spans="1:16" x14ac:dyDescent="0.2">
      <c r="A1021" s="6">
        <f>'Rates Data'!A1021</f>
        <v>43157</v>
      </c>
      <c r="B1021" s="5">
        <f>'Rates Data'!B1021</f>
        <v>-0.371</v>
      </c>
      <c r="C1021" s="5">
        <f>'Rates Data'!C1021</f>
        <v>-0.32800000000000001</v>
      </c>
      <c r="D1021" s="5">
        <f>'Rates Data'!D1021</f>
        <v>-0.27100000000000002</v>
      </c>
      <c r="E1021" s="5">
        <f>'Rates Data'!E1021</f>
        <v>-0.19</v>
      </c>
      <c r="F1021" s="5">
        <f>'Rates Data'!F1021</f>
        <v>-0.115</v>
      </c>
      <c r="G1021" s="5">
        <f>'Rates Data'!G1021</f>
        <v>8.4000000000000005E-2</v>
      </c>
      <c r="H1021" s="5">
        <f>'Rates Data'!H1021</f>
        <v>0.46400000000000002</v>
      </c>
      <c r="I1021" s="5">
        <f>DAYS360(A1021,Summary!$G$10)/Summary!$G$6</f>
        <v>0.16388888888888889</v>
      </c>
      <c r="J1021" s="5">
        <f t="shared" si="68"/>
        <v>-0.371</v>
      </c>
      <c r="K1021" s="5">
        <f t="shared" si="68"/>
        <v>-0.32800000000000001</v>
      </c>
      <c r="L1021" s="4">
        <f t="shared" si="69"/>
        <v>8.3333333333333329E-2</v>
      </c>
      <c r="M1021" s="4">
        <v>0.25</v>
      </c>
      <c r="N1021" s="7">
        <f t="shared" si="64"/>
        <v>4.2999999999999983E-2</v>
      </c>
      <c r="O1021" s="4">
        <f t="shared" si="65"/>
        <v>0.16666666666666669</v>
      </c>
      <c r="P1021" s="64">
        <f t="shared" si="66"/>
        <v>-0.35021666666666668</v>
      </c>
    </row>
    <row r="1022" spans="1:16" x14ac:dyDescent="0.2">
      <c r="A1022" s="6">
        <f>'Rates Data'!A1022</f>
        <v>43158</v>
      </c>
      <c r="B1022" s="5">
        <f>'Rates Data'!B1022</f>
        <v>-0.371</v>
      </c>
      <c r="C1022" s="5">
        <f>'Rates Data'!C1022</f>
        <v>-0.32800000000000001</v>
      </c>
      <c r="D1022" s="5">
        <f>'Rates Data'!D1022</f>
        <v>-0.27100000000000002</v>
      </c>
      <c r="E1022" s="5">
        <f>'Rates Data'!E1022</f>
        <v>-0.191</v>
      </c>
      <c r="F1022" s="5">
        <f>'Rates Data'!F1022</f>
        <v>-0.11600000000000001</v>
      </c>
      <c r="G1022" s="5">
        <f>'Rates Data'!G1022</f>
        <v>8.5000000000000006E-2</v>
      </c>
      <c r="H1022" s="5">
        <f>'Rates Data'!H1022</f>
        <v>0.47449999999999998</v>
      </c>
      <c r="I1022" s="5">
        <f>DAYS360(A1022,Summary!$G$10)/Summary!$G$6</f>
        <v>0.16111111111111112</v>
      </c>
      <c r="J1022" s="5">
        <f t="shared" si="68"/>
        <v>-0.371</v>
      </c>
      <c r="K1022" s="5">
        <f t="shared" si="68"/>
        <v>-0.32800000000000001</v>
      </c>
      <c r="L1022" s="4">
        <f t="shared" si="69"/>
        <v>8.3333333333333329E-2</v>
      </c>
      <c r="M1022" s="4">
        <v>0.25</v>
      </c>
      <c r="N1022" s="7">
        <f t="shared" si="64"/>
        <v>4.2999999999999983E-2</v>
      </c>
      <c r="O1022" s="4">
        <f t="shared" si="65"/>
        <v>0.16666666666666669</v>
      </c>
      <c r="P1022" s="64">
        <f t="shared" si="66"/>
        <v>-0.35093333333333332</v>
      </c>
    </row>
    <row r="1023" spans="1:16" x14ac:dyDescent="0.2">
      <c r="A1023" s="6">
        <f>'Rates Data'!A1023</f>
        <v>43159</v>
      </c>
      <c r="B1023" s="5">
        <f>'Rates Data'!B1023</f>
        <v>-0.37</v>
      </c>
      <c r="C1023" s="5">
        <f>'Rates Data'!C1023</f>
        <v>-0.32700000000000001</v>
      </c>
      <c r="D1023" s="5">
        <f>'Rates Data'!D1023</f>
        <v>-0.27</v>
      </c>
      <c r="E1023" s="5">
        <f>'Rates Data'!E1023</f>
        <v>-0.191</v>
      </c>
      <c r="F1023" s="5">
        <f>'Rates Data'!F1023</f>
        <v>-0.1212</v>
      </c>
      <c r="G1023" s="5">
        <f>'Rates Data'!G1023</f>
        <v>7.85E-2</v>
      </c>
      <c r="H1023" s="5">
        <f>'Rates Data'!H1023</f>
        <v>0.45450000000000002</v>
      </c>
      <c r="I1023" s="5">
        <f>DAYS360(A1023,Summary!$G$10)/Summary!$G$6</f>
        <v>0.15277777777777779</v>
      </c>
      <c r="J1023" s="5">
        <f t="shared" si="68"/>
        <v>-0.37</v>
      </c>
      <c r="K1023" s="5">
        <f t="shared" si="68"/>
        <v>-0.32700000000000001</v>
      </c>
      <c r="L1023" s="4">
        <f t="shared" si="69"/>
        <v>8.3333333333333329E-2</v>
      </c>
      <c r="M1023" s="4">
        <v>0.25</v>
      </c>
      <c r="N1023" s="7">
        <f t="shared" si="64"/>
        <v>4.2999999999999983E-2</v>
      </c>
      <c r="O1023" s="4">
        <f t="shared" si="65"/>
        <v>0.16666666666666669</v>
      </c>
      <c r="P1023" s="64">
        <f t="shared" si="66"/>
        <v>-0.35208333333333336</v>
      </c>
    </row>
    <row r="1024" spans="1:16" x14ac:dyDescent="0.2">
      <c r="A1024" s="6">
        <f>'Rates Data'!A1024</f>
        <v>43160</v>
      </c>
      <c r="B1024" s="5">
        <f>'Rates Data'!B1024</f>
        <v>-0.371</v>
      </c>
      <c r="C1024" s="5">
        <f>'Rates Data'!C1024</f>
        <v>-0.32700000000000001</v>
      </c>
      <c r="D1024" s="5">
        <f>'Rates Data'!D1024</f>
        <v>-0.27100000000000002</v>
      </c>
      <c r="E1024" s="5">
        <f>'Rates Data'!E1024</f>
        <v>-0.191</v>
      </c>
      <c r="F1024" s="5">
        <f>'Rates Data'!F1024</f>
        <v>-0.1258</v>
      </c>
      <c r="G1024" s="5">
        <f>'Rates Data'!G1024</f>
        <v>7.2300000000000003E-2</v>
      </c>
      <c r="H1024" s="5">
        <f>'Rates Data'!H1024</f>
        <v>0.45450000000000002</v>
      </c>
      <c r="I1024" s="5">
        <f>DAYS360(A1024,Summary!$G$10)/Summary!$G$6</f>
        <v>0.15</v>
      </c>
      <c r="J1024" s="5">
        <f t="shared" si="68"/>
        <v>-0.371</v>
      </c>
      <c r="K1024" s="5">
        <f t="shared" si="68"/>
        <v>-0.32700000000000001</v>
      </c>
      <c r="L1024" s="4">
        <f t="shared" si="69"/>
        <v>8.3333333333333329E-2</v>
      </c>
      <c r="M1024" s="4">
        <v>0.25</v>
      </c>
      <c r="N1024" s="7">
        <f t="shared" si="64"/>
        <v>4.3999999999999984E-2</v>
      </c>
      <c r="O1024" s="4">
        <f t="shared" si="65"/>
        <v>0.16666666666666669</v>
      </c>
      <c r="P1024" s="64">
        <f t="shared" si="66"/>
        <v>-0.35339999999999999</v>
      </c>
    </row>
    <row r="1025" spans="1:16" x14ac:dyDescent="0.2">
      <c r="A1025" s="6">
        <f>'Rates Data'!A1025</f>
        <v>43161</v>
      </c>
      <c r="B1025" s="5">
        <f>'Rates Data'!B1025</f>
        <v>-0.37</v>
      </c>
      <c r="C1025" s="5">
        <f>'Rates Data'!C1025</f>
        <v>-0.32700000000000001</v>
      </c>
      <c r="D1025" s="5">
        <f>'Rates Data'!D1025</f>
        <v>-0.27100000000000002</v>
      </c>
      <c r="E1025" s="5">
        <f>'Rates Data'!E1025</f>
        <v>-0.191</v>
      </c>
      <c r="F1025" s="5">
        <f>'Rates Data'!F1025</f>
        <v>-0.1234</v>
      </c>
      <c r="G1025" s="5">
        <f>'Rates Data'!G1025</f>
        <v>7.2700000000000001E-2</v>
      </c>
      <c r="H1025" s="5">
        <f>'Rates Data'!H1025</f>
        <v>0.45350000000000001</v>
      </c>
      <c r="I1025" s="5">
        <f>DAYS360(A1025,Summary!$G$10)/Summary!$G$6</f>
        <v>0.14722222222222223</v>
      </c>
      <c r="J1025" s="5">
        <f t="shared" si="68"/>
        <v>-0.37</v>
      </c>
      <c r="K1025" s="5">
        <f t="shared" si="68"/>
        <v>-0.32700000000000001</v>
      </c>
      <c r="L1025" s="4">
        <f t="shared" si="69"/>
        <v>8.3333333333333329E-2</v>
      </c>
      <c r="M1025" s="4">
        <v>0.25</v>
      </c>
      <c r="N1025" s="7">
        <f t="shared" si="64"/>
        <v>4.2999999999999983E-2</v>
      </c>
      <c r="O1025" s="4">
        <f t="shared" si="65"/>
        <v>0.16666666666666669</v>
      </c>
      <c r="P1025" s="64">
        <f t="shared" si="66"/>
        <v>-0.35351666666666665</v>
      </c>
    </row>
    <row r="1026" spans="1:16" x14ac:dyDescent="0.2">
      <c r="A1026" s="6">
        <f>'Rates Data'!A1026</f>
        <v>43164</v>
      </c>
      <c r="B1026" s="5">
        <f>'Rates Data'!B1026</f>
        <v>-0.37</v>
      </c>
      <c r="C1026" s="5">
        <f>'Rates Data'!C1026</f>
        <v>-0.32700000000000001</v>
      </c>
      <c r="D1026" s="5">
        <f>'Rates Data'!D1026</f>
        <v>-0.27200000000000002</v>
      </c>
      <c r="E1026" s="5">
        <f>'Rates Data'!E1026</f>
        <v>-0.191</v>
      </c>
      <c r="F1026" s="5">
        <f>'Rates Data'!F1026</f>
        <v>-0.123</v>
      </c>
      <c r="G1026" s="5">
        <f>'Rates Data'!G1026</f>
        <v>7.3999999999999996E-2</v>
      </c>
      <c r="H1026" s="5">
        <f>'Rates Data'!H1026</f>
        <v>0.45650000000000002</v>
      </c>
      <c r="I1026" s="5">
        <f>DAYS360(A1026,Summary!$G$10)/Summary!$G$6</f>
        <v>0.1388888888888889</v>
      </c>
      <c r="J1026" s="5">
        <f t="shared" si="68"/>
        <v>-0.37</v>
      </c>
      <c r="K1026" s="5">
        <f t="shared" si="68"/>
        <v>-0.32700000000000001</v>
      </c>
      <c r="L1026" s="4">
        <f t="shared" si="69"/>
        <v>8.3333333333333329E-2</v>
      </c>
      <c r="M1026" s="4">
        <v>0.25</v>
      </c>
      <c r="N1026" s="7">
        <f t="shared" si="64"/>
        <v>4.2999999999999983E-2</v>
      </c>
      <c r="O1026" s="4">
        <f t="shared" si="65"/>
        <v>0.16666666666666669</v>
      </c>
      <c r="P1026" s="64">
        <f t="shared" si="66"/>
        <v>-0.35566666666666669</v>
      </c>
    </row>
    <row r="1027" spans="1:16" x14ac:dyDescent="0.2">
      <c r="A1027" s="6">
        <f>'Rates Data'!A1027</f>
        <v>43165</v>
      </c>
      <c r="B1027" s="5">
        <f>'Rates Data'!B1027</f>
        <v>-0.371</v>
      </c>
      <c r="C1027" s="5">
        <f>'Rates Data'!C1027</f>
        <v>-0.32700000000000001</v>
      </c>
      <c r="D1027" s="5">
        <f>'Rates Data'!D1027</f>
        <v>-0.27100000000000002</v>
      </c>
      <c r="E1027" s="5">
        <f>'Rates Data'!E1027</f>
        <v>-0.191</v>
      </c>
      <c r="F1027" s="5">
        <f>'Rates Data'!F1027</f>
        <v>-0.1212</v>
      </c>
      <c r="G1027" s="5">
        <f>'Rates Data'!G1027</f>
        <v>8.1000000000000003E-2</v>
      </c>
      <c r="H1027" s="5">
        <f>'Rates Data'!H1027</f>
        <v>0.47470000000000001</v>
      </c>
      <c r="I1027" s="5">
        <f>DAYS360(A1027,Summary!$G$10)/Summary!$G$6</f>
        <v>0.1361111111111111</v>
      </c>
      <c r="J1027" s="5">
        <f t="shared" si="68"/>
        <v>-0.371</v>
      </c>
      <c r="K1027" s="5">
        <f t="shared" si="68"/>
        <v>-0.32700000000000001</v>
      </c>
      <c r="L1027" s="4">
        <f t="shared" si="69"/>
        <v>8.3333333333333329E-2</v>
      </c>
      <c r="M1027" s="4">
        <v>0.25</v>
      </c>
      <c r="N1027" s="7">
        <f t="shared" ref="N1027:N1062" si="70">K1027-J1027</f>
        <v>4.3999999999999984E-2</v>
      </c>
      <c r="O1027" s="4">
        <f t="shared" ref="O1027:O1062" si="71">M1027-L1027</f>
        <v>0.16666666666666669</v>
      </c>
      <c r="P1027" s="64">
        <f t="shared" ref="P1027:P1062" si="72">J1027+N1027/O1027*(I1027-L1027)</f>
        <v>-0.3570666666666667</v>
      </c>
    </row>
    <row r="1028" spans="1:16" x14ac:dyDescent="0.2">
      <c r="A1028" s="6">
        <f>'Rates Data'!A1028</f>
        <v>43166</v>
      </c>
      <c r="B1028" s="5">
        <f>'Rates Data'!B1028</f>
        <v>-0.371</v>
      </c>
      <c r="C1028" s="5">
        <f>'Rates Data'!C1028</f>
        <v>-0.32700000000000001</v>
      </c>
      <c r="D1028" s="5">
        <f>'Rates Data'!D1028</f>
        <v>-0.27200000000000002</v>
      </c>
      <c r="E1028" s="5">
        <f>'Rates Data'!E1028</f>
        <v>-0.191</v>
      </c>
      <c r="F1028" s="5">
        <f>'Rates Data'!F1028</f>
        <v>-0.124</v>
      </c>
      <c r="G1028" s="5">
        <f>'Rates Data'!G1028</f>
        <v>7.85E-2</v>
      </c>
      <c r="H1028" s="5">
        <f>'Rates Data'!H1028</f>
        <v>0.45750000000000002</v>
      </c>
      <c r="I1028" s="5">
        <f>DAYS360(A1028,Summary!$G$10)/Summary!$G$6</f>
        <v>0.13333333333333333</v>
      </c>
      <c r="J1028" s="5">
        <f t="shared" si="68"/>
        <v>-0.371</v>
      </c>
      <c r="K1028" s="5">
        <f t="shared" si="68"/>
        <v>-0.32700000000000001</v>
      </c>
      <c r="L1028" s="4">
        <f t="shared" si="69"/>
        <v>8.3333333333333329E-2</v>
      </c>
      <c r="M1028" s="4">
        <v>0.25</v>
      </c>
      <c r="N1028" s="7">
        <f t="shared" si="70"/>
        <v>4.3999999999999984E-2</v>
      </c>
      <c r="O1028" s="4">
        <f t="shared" si="71"/>
        <v>0.16666666666666669</v>
      </c>
      <c r="P1028" s="64">
        <f t="shared" si="72"/>
        <v>-0.35780000000000001</v>
      </c>
    </row>
    <row r="1029" spans="1:16" x14ac:dyDescent="0.2">
      <c r="A1029" s="6">
        <f>'Rates Data'!A1029</f>
        <v>43167</v>
      </c>
      <c r="B1029" s="5">
        <f>'Rates Data'!B1029</f>
        <v>-0.371</v>
      </c>
      <c r="C1029" s="5">
        <f>'Rates Data'!C1029</f>
        <v>-0.32700000000000001</v>
      </c>
      <c r="D1029" s="5">
        <f>'Rates Data'!D1029</f>
        <v>-0.27200000000000002</v>
      </c>
      <c r="E1029" s="5">
        <f>'Rates Data'!E1029</f>
        <v>-0.191</v>
      </c>
      <c r="F1029" s="5">
        <f>'Rates Data'!F1029</f>
        <v>-0.127</v>
      </c>
      <c r="G1029" s="5">
        <f>'Rates Data'!G1029</f>
        <v>7.2499999999999995E-2</v>
      </c>
      <c r="H1029" s="5">
        <f>'Rates Data'!H1029</f>
        <v>0.45</v>
      </c>
      <c r="I1029" s="5">
        <f>DAYS360(A1029,Summary!$G$10)/Summary!$G$6</f>
        <v>0.13055555555555556</v>
      </c>
      <c r="J1029" s="5">
        <f t="shared" si="68"/>
        <v>-0.371</v>
      </c>
      <c r="K1029" s="5">
        <f t="shared" si="68"/>
        <v>-0.32700000000000001</v>
      </c>
      <c r="L1029" s="4">
        <f t="shared" si="69"/>
        <v>8.3333333333333329E-2</v>
      </c>
      <c r="M1029" s="4">
        <v>0.25</v>
      </c>
      <c r="N1029" s="7">
        <f t="shared" si="70"/>
        <v>4.3999999999999984E-2</v>
      </c>
      <c r="O1029" s="4">
        <f t="shared" si="71"/>
        <v>0.16666666666666669</v>
      </c>
      <c r="P1029" s="64">
        <f t="shared" si="72"/>
        <v>-0.35853333333333332</v>
      </c>
    </row>
    <row r="1030" spans="1:16" x14ac:dyDescent="0.2">
      <c r="A1030" s="6">
        <f>'Rates Data'!A1030</f>
        <v>43168</v>
      </c>
      <c r="B1030" s="5">
        <f>'Rates Data'!B1030</f>
        <v>-0.371</v>
      </c>
      <c r="C1030" s="5">
        <f>'Rates Data'!C1030</f>
        <v>-0.32700000000000001</v>
      </c>
      <c r="D1030" s="5">
        <f>'Rates Data'!D1030</f>
        <v>-0.27100000000000002</v>
      </c>
      <c r="E1030" s="5">
        <f>'Rates Data'!E1030</f>
        <v>-0.191</v>
      </c>
      <c r="F1030" s="5">
        <f>'Rates Data'!F1030</f>
        <v>-0.12509999999999999</v>
      </c>
      <c r="G1030" s="5">
        <f>'Rates Data'!G1030</f>
        <v>8.0299999999999996E-2</v>
      </c>
      <c r="H1030" s="5">
        <f>'Rates Data'!H1030</f>
        <v>0.45450000000000002</v>
      </c>
      <c r="I1030" s="5">
        <f>DAYS360(A1030,Summary!$G$10)/Summary!$G$6</f>
        <v>0.12777777777777777</v>
      </c>
      <c r="J1030" s="5">
        <f t="shared" si="68"/>
        <v>-0.371</v>
      </c>
      <c r="K1030" s="5">
        <f t="shared" si="68"/>
        <v>-0.32700000000000001</v>
      </c>
      <c r="L1030" s="4">
        <f t="shared" si="69"/>
        <v>8.3333333333333329E-2</v>
      </c>
      <c r="M1030" s="4">
        <v>0.25</v>
      </c>
      <c r="N1030" s="7">
        <f t="shared" si="70"/>
        <v>4.3999999999999984E-2</v>
      </c>
      <c r="O1030" s="4">
        <f t="shared" si="71"/>
        <v>0.16666666666666669</v>
      </c>
      <c r="P1030" s="64">
        <f t="shared" si="72"/>
        <v>-0.35926666666666668</v>
      </c>
    </row>
    <row r="1031" spans="1:16" x14ac:dyDescent="0.2">
      <c r="A1031" s="6">
        <f>'Rates Data'!A1031</f>
        <v>43171</v>
      </c>
      <c r="B1031" s="5">
        <f>'Rates Data'!B1031</f>
        <v>-0.37</v>
      </c>
      <c r="C1031" s="5">
        <f>'Rates Data'!C1031</f>
        <v>-0.32700000000000001</v>
      </c>
      <c r="D1031" s="5">
        <f>'Rates Data'!D1031</f>
        <v>-0.27100000000000002</v>
      </c>
      <c r="E1031" s="5">
        <f>'Rates Data'!E1031</f>
        <v>-0.191</v>
      </c>
      <c r="F1031" s="5">
        <f>'Rates Data'!F1031</f>
        <v>-0.1305</v>
      </c>
      <c r="G1031" s="5">
        <f>'Rates Data'!G1031</f>
        <v>6.8599999999999994E-2</v>
      </c>
      <c r="H1031" s="5">
        <f>'Rates Data'!H1031</f>
        <v>0.44350000000000001</v>
      </c>
      <c r="I1031" s="5">
        <f>DAYS360(A1031,Summary!$G$10)/Summary!$G$6</f>
        <v>0.11944444444444445</v>
      </c>
      <c r="J1031" s="5">
        <f t="shared" si="68"/>
        <v>-0.37</v>
      </c>
      <c r="K1031" s="5">
        <f t="shared" si="68"/>
        <v>-0.32700000000000001</v>
      </c>
      <c r="L1031" s="4">
        <f t="shared" si="69"/>
        <v>8.3333333333333329E-2</v>
      </c>
      <c r="M1031" s="4">
        <v>0.25</v>
      </c>
      <c r="N1031" s="7">
        <f t="shared" si="70"/>
        <v>4.2999999999999983E-2</v>
      </c>
      <c r="O1031" s="4">
        <f t="shared" si="71"/>
        <v>0.16666666666666669</v>
      </c>
      <c r="P1031" s="64">
        <f t="shared" si="72"/>
        <v>-0.36068333333333336</v>
      </c>
    </row>
    <row r="1032" spans="1:16" x14ac:dyDescent="0.2">
      <c r="A1032" s="6">
        <f>'Rates Data'!A1032</f>
        <v>43172</v>
      </c>
      <c r="B1032" s="5">
        <f>'Rates Data'!B1032</f>
        <v>-0.371</v>
      </c>
      <c r="C1032" s="5">
        <f>'Rates Data'!C1032</f>
        <v>-0.32700000000000001</v>
      </c>
      <c r="D1032" s="5">
        <f>'Rates Data'!D1032</f>
        <v>-0.27100000000000002</v>
      </c>
      <c r="E1032" s="5">
        <f>'Rates Data'!E1032</f>
        <v>-0.191</v>
      </c>
      <c r="F1032" s="5">
        <f>'Rates Data'!F1032</f>
        <v>-0.13400000000000001</v>
      </c>
      <c r="G1032" s="5">
        <f>'Rates Data'!G1032</f>
        <v>6.25E-2</v>
      </c>
      <c r="H1032" s="5">
        <f>'Rates Data'!H1032</f>
        <v>0.44</v>
      </c>
      <c r="I1032" s="5">
        <f>DAYS360(A1032,Summary!$G$10)/Summary!$G$6</f>
        <v>0.11666666666666667</v>
      </c>
      <c r="J1032" s="5">
        <f t="shared" si="68"/>
        <v>-0.371</v>
      </c>
      <c r="K1032" s="5">
        <f t="shared" si="68"/>
        <v>-0.32700000000000001</v>
      </c>
      <c r="L1032" s="4">
        <f t="shared" si="69"/>
        <v>8.3333333333333329E-2</v>
      </c>
      <c r="M1032" s="4">
        <v>0.25</v>
      </c>
      <c r="N1032" s="7">
        <f t="shared" si="70"/>
        <v>4.3999999999999984E-2</v>
      </c>
      <c r="O1032" s="4">
        <f t="shared" si="71"/>
        <v>0.16666666666666669</v>
      </c>
      <c r="P1032" s="64">
        <f t="shared" si="72"/>
        <v>-0.36220000000000002</v>
      </c>
    </row>
    <row r="1033" spans="1:16" x14ac:dyDescent="0.2">
      <c r="A1033" s="6">
        <f>'Rates Data'!A1033</f>
        <v>43173</v>
      </c>
      <c r="B1033" s="5">
        <f>'Rates Data'!B1033</f>
        <v>-0.371</v>
      </c>
      <c r="C1033" s="5">
        <f>'Rates Data'!C1033</f>
        <v>-0.32700000000000001</v>
      </c>
      <c r="D1033" s="5">
        <f>'Rates Data'!D1033</f>
        <v>-0.27100000000000002</v>
      </c>
      <c r="E1033" s="5">
        <f>'Rates Data'!E1033</f>
        <v>-0.191</v>
      </c>
      <c r="F1033" s="5">
        <f>'Rates Data'!F1033</f>
        <v>-0.14099999999999999</v>
      </c>
      <c r="G1033" s="5">
        <f>'Rates Data'!G1033</f>
        <v>4.8000000000000001E-2</v>
      </c>
      <c r="H1033" s="5">
        <f>'Rates Data'!H1033</f>
        <v>0.42059999999999997</v>
      </c>
      <c r="I1033" s="5">
        <f>DAYS360(A1033,Summary!$G$10)/Summary!$G$6</f>
        <v>0.11388888888888889</v>
      </c>
      <c r="J1033" s="5">
        <f t="shared" si="68"/>
        <v>-0.371</v>
      </c>
      <c r="K1033" s="5">
        <f t="shared" si="68"/>
        <v>-0.32700000000000001</v>
      </c>
      <c r="L1033" s="4">
        <f t="shared" si="69"/>
        <v>8.3333333333333329E-2</v>
      </c>
      <c r="M1033" s="4">
        <v>0.25</v>
      </c>
      <c r="N1033" s="7">
        <f t="shared" si="70"/>
        <v>4.3999999999999984E-2</v>
      </c>
      <c r="O1033" s="4">
        <f t="shared" si="71"/>
        <v>0.16666666666666669</v>
      </c>
      <c r="P1033" s="64">
        <f t="shared" si="72"/>
        <v>-0.36293333333333333</v>
      </c>
    </row>
    <row r="1034" spans="1:16" x14ac:dyDescent="0.2">
      <c r="A1034" s="6">
        <f>'Rates Data'!A1034</f>
        <v>43174</v>
      </c>
      <c r="B1034" s="5">
        <f>'Rates Data'!B1034</f>
        <v>-0.371</v>
      </c>
      <c r="C1034" s="5">
        <f>'Rates Data'!C1034</f>
        <v>-0.32800000000000001</v>
      </c>
      <c r="D1034" s="5">
        <f>'Rates Data'!D1034</f>
        <v>-0.27100000000000002</v>
      </c>
      <c r="E1034" s="5">
        <f>'Rates Data'!E1034</f>
        <v>-0.191</v>
      </c>
      <c r="F1034" s="5">
        <f>'Rates Data'!F1034</f>
        <v>-0.1467</v>
      </c>
      <c r="G1034" s="5">
        <f>'Rates Data'!G1034</f>
        <v>0.04</v>
      </c>
      <c r="H1034" s="5">
        <f>'Rates Data'!H1034</f>
        <v>0.40749999999999997</v>
      </c>
      <c r="I1034" s="5">
        <f>DAYS360(A1034,Summary!$G$10)/Summary!$G$6</f>
        <v>0.1111111111111111</v>
      </c>
      <c r="J1034" s="5">
        <f t="shared" si="68"/>
        <v>-0.371</v>
      </c>
      <c r="K1034" s="5">
        <f t="shared" si="68"/>
        <v>-0.32800000000000001</v>
      </c>
      <c r="L1034" s="4">
        <f t="shared" si="69"/>
        <v>8.3333333333333329E-2</v>
      </c>
      <c r="M1034" s="4">
        <v>0.25</v>
      </c>
      <c r="N1034" s="7">
        <f t="shared" si="70"/>
        <v>4.2999999999999983E-2</v>
      </c>
      <c r="O1034" s="4">
        <f t="shared" si="71"/>
        <v>0.16666666666666669</v>
      </c>
      <c r="P1034" s="64">
        <f t="shared" si="72"/>
        <v>-0.36383333333333334</v>
      </c>
    </row>
    <row r="1035" spans="1:16" x14ac:dyDescent="0.2">
      <c r="A1035" s="6">
        <f>'Rates Data'!A1035</f>
        <v>43175</v>
      </c>
      <c r="B1035" s="5">
        <f>'Rates Data'!B1035</f>
        <v>-0.37</v>
      </c>
      <c r="C1035" s="5">
        <f>'Rates Data'!C1035</f>
        <v>-0.32800000000000001</v>
      </c>
      <c r="D1035" s="5">
        <f>'Rates Data'!D1035</f>
        <v>-0.27200000000000002</v>
      </c>
      <c r="E1035" s="5">
        <f>'Rates Data'!E1035</f>
        <v>-0.192</v>
      </c>
      <c r="F1035" s="5">
        <f>'Rates Data'!F1035</f>
        <v>-0.15210000000000001</v>
      </c>
      <c r="G1035" s="5">
        <f>'Rates Data'!G1035</f>
        <v>3.8199999999999998E-2</v>
      </c>
      <c r="H1035" s="5">
        <f>'Rates Data'!H1035</f>
        <v>0.40250000000000002</v>
      </c>
      <c r="I1035" s="5">
        <f>DAYS360(A1035,Summary!$G$10)/Summary!$G$6</f>
        <v>0.10833333333333334</v>
      </c>
      <c r="J1035" s="5">
        <f t="shared" si="68"/>
        <v>-0.37</v>
      </c>
      <c r="K1035" s="5">
        <f t="shared" si="68"/>
        <v>-0.32800000000000001</v>
      </c>
      <c r="L1035" s="4">
        <f t="shared" si="69"/>
        <v>8.3333333333333329E-2</v>
      </c>
      <c r="M1035" s="4">
        <v>0.25</v>
      </c>
      <c r="N1035" s="7">
        <f t="shared" si="70"/>
        <v>4.1999999999999982E-2</v>
      </c>
      <c r="O1035" s="4">
        <f t="shared" si="71"/>
        <v>0.16666666666666669</v>
      </c>
      <c r="P1035" s="64">
        <f t="shared" si="72"/>
        <v>-0.36370000000000002</v>
      </c>
    </row>
    <row r="1036" spans="1:16" x14ac:dyDescent="0.2">
      <c r="A1036" s="6">
        <f>'Rates Data'!A1036</f>
        <v>43178</v>
      </c>
      <c r="B1036" s="5">
        <f>'Rates Data'!B1036</f>
        <v>-0.37</v>
      </c>
      <c r="C1036" s="5">
        <f>'Rates Data'!C1036</f>
        <v>-0.32900000000000001</v>
      </c>
      <c r="D1036" s="5">
        <f>'Rates Data'!D1036</f>
        <v>-0.27200000000000002</v>
      </c>
      <c r="E1036" s="5">
        <f>'Rates Data'!E1036</f>
        <v>-0.192</v>
      </c>
      <c r="F1036" s="5">
        <f>'Rates Data'!F1036</f>
        <v>-0.14749999999999999</v>
      </c>
      <c r="G1036" s="5">
        <f>'Rates Data'!G1036</f>
        <v>4.2799999999999998E-2</v>
      </c>
      <c r="H1036" s="5">
        <f>'Rates Data'!H1036</f>
        <v>0.41149999999999998</v>
      </c>
      <c r="I1036" s="5">
        <f>DAYS360(A1036,Summary!$G$10)/Summary!$G$6</f>
        <v>0.1</v>
      </c>
      <c r="J1036" s="5">
        <f t="shared" si="68"/>
        <v>-0.37</v>
      </c>
      <c r="K1036" s="5">
        <f t="shared" si="68"/>
        <v>-0.32900000000000001</v>
      </c>
      <c r="L1036" s="4">
        <f t="shared" si="69"/>
        <v>8.3333333333333329E-2</v>
      </c>
      <c r="M1036" s="4">
        <v>0.25</v>
      </c>
      <c r="N1036" s="7">
        <f t="shared" si="70"/>
        <v>4.0999999999999981E-2</v>
      </c>
      <c r="O1036" s="4">
        <f t="shared" si="71"/>
        <v>0.16666666666666669</v>
      </c>
      <c r="P1036" s="64">
        <f t="shared" si="72"/>
        <v>-0.3659</v>
      </c>
    </row>
    <row r="1037" spans="1:16" x14ac:dyDescent="0.2">
      <c r="A1037" s="6">
        <f>'Rates Data'!A1037</f>
        <v>43179</v>
      </c>
      <c r="B1037" s="5">
        <f>'Rates Data'!B1037</f>
        <v>-0.37</v>
      </c>
      <c r="C1037" s="5">
        <f>'Rates Data'!C1037</f>
        <v>-0.32900000000000001</v>
      </c>
      <c r="D1037" s="5">
        <f>'Rates Data'!D1037</f>
        <v>-0.27300000000000002</v>
      </c>
      <c r="E1037" s="5">
        <f>'Rates Data'!E1037</f>
        <v>-0.191</v>
      </c>
      <c r="F1037" s="5">
        <f>'Rates Data'!F1037</f>
        <v>-0.14699999999999999</v>
      </c>
      <c r="G1037" s="5">
        <f>'Rates Data'!G1037</f>
        <v>4.5499999999999999E-2</v>
      </c>
      <c r="H1037" s="5">
        <f>'Rates Data'!H1037</f>
        <v>0.41959999999999997</v>
      </c>
      <c r="I1037" s="5">
        <f>DAYS360(A1037,Summary!$G$10)/Summary!$G$6</f>
        <v>9.7222222222222224E-2</v>
      </c>
      <c r="J1037" s="5">
        <f t="shared" si="68"/>
        <v>-0.37</v>
      </c>
      <c r="K1037" s="5">
        <f t="shared" si="68"/>
        <v>-0.32900000000000001</v>
      </c>
      <c r="L1037" s="4">
        <f t="shared" si="69"/>
        <v>8.3333333333333329E-2</v>
      </c>
      <c r="M1037" s="4">
        <v>0.25</v>
      </c>
      <c r="N1037" s="7">
        <f t="shared" si="70"/>
        <v>4.0999999999999981E-2</v>
      </c>
      <c r="O1037" s="4">
        <f t="shared" si="71"/>
        <v>0.16666666666666669</v>
      </c>
      <c r="P1037" s="64">
        <f t="shared" si="72"/>
        <v>-0.36658333333333332</v>
      </c>
    </row>
    <row r="1038" spans="1:16" x14ac:dyDescent="0.2">
      <c r="A1038" s="6">
        <f>'Rates Data'!A1038</f>
        <v>43180</v>
      </c>
      <c r="B1038" s="5">
        <f>'Rates Data'!B1038</f>
        <v>-0.37</v>
      </c>
      <c r="C1038" s="5">
        <f>'Rates Data'!C1038</f>
        <v>-0.32900000000000001</v>
      </c>
      <c r="D1038" s="5">
        <f>'Rates Data'!D1038</f>
        <v>-0.27200000000000002</v>
      </c>
      <c r="E1038" s="5">
        <f>'Rates Data'!E1038</f>
        <v>-0.191</v>
      </c>
      <c r="F1038" s="5">
        <f>'Rates Data'!F1038</f>
        <v>-0.14680000000000001</v>
      </c>
      <c r="G1038" s="5">
        <f>'Rates Data'!G1038</f>
        <v>5.0999999999999997E-2</v>
      </c>
      <c r="H1038" s="5">
        <f>'Rates Data'!H1038</f>
        <v>0.42949999999999999</v>
      </c>
      <c r="I1038" s="5">
        <f>DAYS360(A1038,Summary!$G$10)/Summary!$G$6</f>
        <v>9.4444444444444442E-2</v>
      </c>
      <c r="J1038" s="5">
        <f t="shared" si="68"/>
        <v>-0.37</v>
      </c>
      <c r="K1038" s="5">
        <f t="shared" si="68"/>
        <v>-0.32900000000000001</v>
      </c>
      <c r="L1038" s="4">
        <f t="shared" si="69"/>
        <v>8.3333333333333329E-2</v>
      </c>
      <c r="M1038" s="4">
        <v>0.25</v>
      </c>
      <c r="N1038" s="7">
        <f t="shared" si="70"/>
        <v>4.0999999999999981E-2</v>
      </c>
      <c r="O1038" s="4">
        <f t="shared" si="71"/>
        <v>0.16666666666666669</v>
      </c>
      <c r="P1038" s="64">
        <f t="shared" si="72"/>
        <v>-0.36726666666666669</v>
      </c>
    </row>
    <row r="1039" spans="1:16" x14ac:dyDescent="0.2">
      <c r="A1039" s="6">
        <f>'Rates Data'!A1039</f>
        <v>43181</v>
      </c>
      <c r="B1039" s="5">
        <f>'Rates Data'!B1039</f>
        <v>-0.371</v>
      </c>
      <c r="C1039" s="5">
        <f>'Rates Data'!C1039</f>
        <v>-0.32900000000000001</v>
      </c>
      <c r="D1039" s="5">
        <f>'Rates Data'!D1039</f>
        <v>-0.27100000000000002</v>
      </c>
      <c r="E1039" s="5">
        <f>'Rates Data'!E1039</f>
        <v>-0.191</v>
      </c>
      <c r="F1039" s="5">
        <f>'Rates Data'!F1039</f>
        <v>-0.15529999999999999</v>
      </c>
      <c r="G1039" s="5">
        <f>'Rates Data'!G1039</f>
        <v>3.0499999999999999E-2</v>
      </c>
      <c r="H1039" s="5">
        <f>'Rates Data'!H1039</f>
        <v>0.3952</v>
      </c>
      <c r="I1039" s="5">
        <f>DAYS360(A1039,Summary!$G$10)/Summary!$G$6</f>
        <v>9.166666666666666E-2</v>
      </c>
      <c r="J1039" s="5">
        <f t="shared" si="68"/>
        <v>-0.371</v>
      </c>
      <c r="K1039" s="5">
        <f t="shared" si="68"/>
        <v>-0.32900000000000001</v>
      </c>
      <c r="L1039" s="4">
        <f t="shared" si="69"/>
        <v>8.3333333333333329E-2</v>
      </c>
      <c r="M1039" s="4">
        <v>0.25</v>
      </c>
      <c r="N1039" s="7">
        <f t="shared" si="70"/>
        <v>4.1999999999999982E-2</v>
      </c>
      <c r="O1039" s="4">
        <f t="shared" si="71"/>
        <v>0.16666666666666669</v>
      </c>
      <c r="P1039" s="64">
        <f t="shared" si="72"/>
        <v>-0.36890000000000001</v>
      </c>
    </row>
    <row r="1040" spans="1:16" x14ac:dyDescent="0.2">
      <c r="A1040" s="6">
        <f>'Rates Data'!A1040</f>
        <v>43182</v>
      </c>
      <c r="B1040" s="5">
        <f>'Rates Data'!B1040</f>
        <v>-0.37</v>
      </c>
      <c r="C1040" s="5">
        <f>'Rates Data'!C1040</f>
        <v>-0.32900000000000001</v>
      </c>
      <c r="D1040" s="5">
        <f>'Rates Data'!D1040</f>
        <v>-0.27</v>
      </c>
      <c r="E1040" s="5">
        <f>'Rates Data'!E1040</f>
        <v>-0.19</v>
      </c>
      <c r="F1040" s="5">
        <f>'Rates Data'!F1040</f>
        <v>-0.154</v>
      </c>
      <c r="G1040" s="5">
        <f>'Rates Data'!G1040</f>
        <v>3.3500000000000002E-2</v>
      </c>
      <c r="H1040" s="5">
        <f>'Rates Data'!H1040</f>
        <v>0.40100000000000002</v>
      </c>
      <c r="I1040" s="5">
        <f>DAYS360(A1040,Summary!$G$10)/Summary!$G$6</f>
        <v>8.8888888888888892E-2</v>
      </c>
      <c r="J1040" s="5">
        <f t="shared" si="68"/>
        <v>-0.37</v>
      </c>
      <c r="K1040" s="5">
        <f t="shared" si="68"/>
        <v>-0.32900000000000001</v>
      </c>
      <c r="L1040" s="4">
        <f t="shared" si="69"/>
        <v>8.3333333333333329E-2</v>
      </c>
      <c r="M1040" s="4">
        <v>0.25</v>
      </c>
      <c r="N1040" s="7">
        <f t="shared" si="70"/>
        <v>4.0999999999999981E-2</v>
      </c>
      <c r="O1040" s="4">
        <f t="shared" si="71"/>
        <v>0.16666666666666669</v>
      </c>
      <c r="P1040" s="64">
        <f t="shared" si="72"/>
        <v>-0.36863333333333331</v>
      </c>
    </row>
    <row r="1041" spans="1:16" x14ac:dyDescent="0.2">
      <c r="A1041" s="6">
        <f>'Rates Data'!A1041</f>
        <v>43185</v>
      </c>
      <c r="B1041" s="5">
        <f>'Rates Data'!B1041</f>
        <v>-0.37</v>
      </c>
      <c r="C1041" s="5">
        <f>'Rates Data'!C1041</f>
        <v>-0.32900000000000001</v>
      </c>
      <c r="D1041" s="5">
        <f>'Rates Data'!D1041</f>
        <v>-0.27100000000000002</v>
      </c>
      <c r="E1041" s="5">
        <f>'Rates Data'!E1041</f>
        <v>-0.191</v>
      </c>
      <c r="F1041" s="5">
        <f>'Rates Data'!F1041</f>
        <v>-0.155</v>
      </c>
      <c r="G1041" s="5">
        <f>'Rates Data'!G1041</f>
        <v>3.1099999999999999E-2</v>
      </c>
      <c r="H1041" s="5">
        <f>'Rates Data'!H1041</f>
        <v>0.40150000000000002</v>
      </c>
      <c r="I1041" s="5">
        <f>DAYS360(A1041,Summary!$G$10)/Summary!$G$6</f>
        <v>8.0555555555555561E-2</v>
      </c>
      <c r="J1041" s="5">
        <f t="shared" si="68"/>
        <v>-0.37</v>
      </c>
      <c r="K1041" s="5">
        <f t="shared" si="68"/>
        <v>-0.32900000000000001</v>
      </c>
      <c r="L1041" s="4">
        <f t="shared" si="69"/>
        <v>8.3333333333333329E-2</v>
      </c>
      <c r="M1041" s="4">
        <v>0.25</v>
      </c>
      <c r="N1041" s="7">
        <f t="shared" si="70"/>
        <v>4.0999999999999981E-2</v>
      </c>
      <c r="O1041" s="4">
        <f t="shared" si="71"/>
        <v>0.16666666666666669</v>
      </c>
      <c r="P1041" s="64">
        <f t="shared" si="72"/>
        <v>-0.37068333333333331</v>
      </c>
    </row>
    <row r="1042" spans="1:16" x14ac:dyDescent="0.2">
      <c r="A1042" s="6">
        <f>'Rates Data'!A1042</f>
        <v>43186</v>
      </c>
      <c r="B1042" s="5">
        <f>'Rates Data'!B1042</f>
        <v>-0.371</v>
      </c>
      <c r="C1042" s="5">
        <f>'Rates Data'!C1042</f>
        <v>-0.32900000000000001</v>
      </c>
      <c r="D1042" s="5">
        <f>'Rates Data'!D1042</f>
        <v>-0.27100000000000002</v>
      </c>
      <c r="E1042" s="5">
        <f>'Rates Data'!E1042</f>
        <v>-0.191</v>
      </c>
      <c r="F1042" s="5">
        <f>'Rates Data'!F1042</f>
        <v>-0.15890000000000001</v>
      </c>
      <c r="G1042" s="5">
        <f>'Rates Data'!G1042</f>
        <v>2.1000000000000001E-2</v>
      </c>
      <c r="H1042" s="5">
        <f>'Rates Data'!H1042</f>
        <v>0.37469999999999998</v>
      </c>
      <c r="I1042" s="5">
        <f>DAYS360(A1042,Summary!$G$10)/Summary!$G$6</f>
        <v>7.7777777777777779E-2</v>
      </c>
      <c r="J1042" s="5">
        <v>0</v>
      </c>
      <c r="K1042" s="5">
        <f>Table1[[#This Row],[Eur_1M]]</f>
        <v>-0.371</v>
      </c>
      <c r="L1042" s="4">
        <v>0</v>
      </c>
      <c r="M1042" s="4">
        <f>1/12</f>
        <v>8.3333333333333329E-2</v>
      </c>
      <c r="N1042" s="7">
        <f t="shared" si="70"/>
        <v>-0.371</v>
      </c>
      <c r="O1042" s="4">
        <f t="shared" si="71"/>
        <v>8.3333333333333329E-2</v>
      </c>
      <c r="P1042" s="64">
        <f t="shared" si="72"/>
        <v>-0.34626666666666667</v>
      </c>
    </row>
    <row r="1043" spans="1:16" x14ac:dyDescent="0.2">
      <c r="A1043" s="6">
        <f>'Rates Data'!A1043</f>
        <v>43187</v>
      </c>
      <c r="B1043" s="5">
        <f>'Rates Data'!B1043</f>
        <v>-0.371</v>
      </c>
      <c r="C1043" s="5">
        <f>'Rates Data'!C1043</f>
        <v>-0.32900000000000001</v>
      </c>
      <c r="D1043" s="5">
        <f>'Rates Data'!D1043</f>
        <v>-0.27100000000000002</v>
      </c>
      <c r="E1043" s="5">
        <f>'Rates Data'!E1043</f>
        <v>-0.191</v>
      </c>
      <c r="F1043" s="5">
        <f>'Rates Data'!F1043</f>
        <v>-0.158</v>
      </c>
      <c r="G1043" s="5">
        <f>'Rates Data'!G1043</f>
        <v>1.9300000000000001E-2</v>
      </c>
      <c r="H1043" s="5">
        <f>'Rates Data'!H1043</f>
        <v>0.37430000000000002</v>
      </c>
      <c r="I1043" s="5">
        <f>DAYS360(A1043,Summary!$G$10)/Summary!$G$6</f>
        <v>7.4999999999999997E-2</v>
      </c>
      <c r="J1043" s="5">
        <v>0</v>
      </c>
      <c r="K1043" s="5">
        <f>Table1[[#This Row],[Eur_1M]]</f>
        <v>-0.371</v>
      </c>
      <c r="L1043" s="4">
        <v>0</v>
      </c>
      <c r="M1043" s="4">
        <f t="shared" ref="M1043:M1062" si="73">1/12</f>
        <v>8.3333333333333329E-2</v>
      </c>
      <c r="N1043" s="7">
        <f t="shared" si="70"/>
        <v>-0.371</v>
      </c>
      <c r="O1043" s="4">
        <f t="shared" si="71"/>
        <v>8.3333333333333329E-2</v>
      </c>
      <c r="P1043" s="64">
        <f t="shared" si="72"/>
        <v>-0.33389999999999997</v>
      </c>
    </row>
    <row r="1044" spans="1:16" x14ac:dyDescent="0.2">
      <c r="A1044" s="6">
        <f>'Rates Data'!A1044</f>
        <v>43188</v>
      </c>
      <c r="B1044" s="5">
        <f>'Rates Data'!B1044</f>
        <v>-0.372</v>
      </c>
      <c r="C1044" s="5">
        <f>'Rates Data'!C1044</f>
        <v>-0.32800000000000001</v>
      </c>
      <c r="D1044" s="5">
        <f>'Rates Data'!D1044</f>
        <v>-0.27100000000000002</v>
      </c>
      <c r="E1044" s="5">
        <f>'Rates Data'!E1044</f>
        <v>-0.19</v>
      </c>
      <c r="F1044" s="5">
        <f>'Rates Data'!F1044</f>
        <v>-0.157</v>
      </c>
      <c r="G1044" s="5">
        <f>'Rates Data'!G1044</f>
        <v>1.72E-2</v>
      </c>
      <c r="H1044" s="5">
        <f>'Rates Data'!H1044</f>
        <v>0.36420000000000002</v>
      </c>
      <c r="I1044" s="5">
        <f>DAYS360(A1044,Summary!$G$10)/Summary!$G$6</f>
        <v>7.2222222222222215E-2</v>
      </c>
      <c r="J1044" s="5">
        <v>0</v>
      </c>
      <c r="K1044" s="5">
        <f>Table1[[#This Row],[Eur_1M]]</f>
        <v>-0.372</v>
      </c>
      <c r="L1044" s="4">
        <v>0</v>
      </c>
      <c r="M1044" s="4">
        <f t="shared" si="73"/>
        <v>8.3333333333333329E-2</v>
      </c>
      <c r="N1044" s="7">
        <f t="shared" si="70"/>
        <v>-0.372</v>
      </c>
      <c r="O1044" s="4">
        <f t="shared" si="71"/>
        <v>8.3333333333333329E-2</v>
      </c>
      <c r="P1044" s="64">
        <f t="shared" si="72"/>
        <v>-0.32240000000000002</v>
      </c>
    </row>
    <row r="1045" spans="1:16" x14ac:dyDescent="0.2">
      <c r="A1045" s="6">
        <f>'Rates Data'!A1045</f>
        <v>43192</v>
      </c>
      <c r="B1045" s="5">
        <f>'Rates Data'!B1045</f>
        <v>0</v>
      </c>
      <c r="C1045" s="5">
        <f>'Rates Data'!C1045</f>
        <v>0</v>
      </c>
      <c r="D1045" s="5">
        <f>'Rates Data'!D1045</f>
        <v>0</v>
      </c>
      <c r="E1045" s="5">
        <f>'Rates Data'!E1045</f>
        <v>0</v>
      </c>
      <c r="F1045" s="5">
        <f>'Rates Data'!F1045</f>
        <v>0</v>
      </c>
      <c r="G1045" s="5">
        <f>'Rates Data'!G1045</f>
        <v>1.7500000000000002E-2</v>
      </c>
      <c r="H1045" s="5">
        <f>'Rates Data'!H1045</f>
        <v>0</v>
      </c>
      <c r="I1045" s="5">
        <f>DAYS360(A1045,Summary!$G$10)/Summary!$G$6</f>
        <v>6.3888888888888884E-2</v>
      </c>
      <c r="J1045" s="5">
        <v>0</v>
      </c>
      <c r="K1045" s="5">
        <f>Table1[[#This Row],[Eur_1M]]</f>
        <v>0</v>
      </c>
      <c r="L1045" s="4">
        <v>0</v>
      </c>
      <c r="M1045" s="4">
        <f t="shared" si="73"/>
        <v>8.3333333333333329E-2</v>
      </c>
      <c r="N1045" s="7">
        <f t="shared" si="70"/>
        <v>0</v>
      </c>
      <c r="O1045" s="4">
        <f t="shared" si="71"/>
        <v>8.3333333333333329E-2</v>
      </c>
      <c r="P1045" s="64">
        <f t="shared" si="72"/>
        <v>0</v>
      </c>
    </row>
    <row r="1046" spans="1:16" x14ac:dyDescent="0.2">
      <c r="A1046" s="6">
        <f>'Rates Data'!A1046</f>
        <v>43193</v>
      </c>
      <c r="B1046" s="5">
        <f>'Rates Data'!B1046</f>
        <v>-0.372</v>
      </c>
      <c r="C1046" s="5">
        <f>'Rates Data'!C1046</f>
        <v>-0.32800000000000001</v>
      </c>
      <c r="D1046" s="5">
        <f>'Rates Data'!D1046</f>
        <v>-0.27</v>
      </c>
      <c r="E1046" s="5">
        <f>'Rates Data'!E1046</f>
        <v>-0.19</v>
      </c>
      <c r="F1046" s="5">
        <f>'Rates Data'!F1046</f>
        <v>-0.1547</v>
      </c>
      <c r="G1046" s="5">
        <f>'Rates Data'!G1046</f>
        <v>2.1000000000000001E-2</v>
      </c>
      <c r="H1046" s="5">
        <f>'Rates Data'!H1046</f>
        <v>0.36320000000000002</v>
      </c>
      <c r="I1046" s="5">
        <f>DAYS360(A1046,Summary!$G$10)/Summary!$G$6</f>
        <v>6.1111111111111109E-2</v>
      </c>
      <c r="J1046" s="5">
        <v>0</v>
      </c>
      <c r="K1046" s="5">
        <f>Table1[[#This Row],[Eur_1M]]</f>
        <v>-0.372</v>
      </c>
      <c r="L1046" s="4">
        <v>0</v>
      </c>
      <c r="M1046" s="4">
        <f t="shared" si="73"/>
        <v>8.3333333333333329E-2</v>
      </c>
      <c r="N1046" s="7">
        <f t="shared" si="70"/>
        <v>-0.372</v>
      </c>
      <c r="O1046" s="4">
        <f t="shared" si="71"/>
        <v>8.3333333333333329E-2</v>
      </c>
      <c r="P1046" s="64">
        <f t="shared" si="72"/>
        <v>-0.27280000000000004</v>
      </c>
    </row>
    <row r="1047" spans="1:16" x14ac:dyDescent="0.2">
      <c r="A1047" s="6">
        <f>'Rates Data'!A1047</f>
        <v>43194</v>
      </c>
      <c r="B1047" s="5">
        <f>'Rates Data'!B1047</f>
        <v>-0.372</v>
      </c>
      <c r="C1047" s="5">
        <f>'Rates Data'!C1047</f>
        <v>-0.32800000000000001</v>
      </c>
      <c r="D1047" s="5">
        <f>'Rates Data'!D1047</f>
        <v>-0.27100000000000002</v>
      </c>
      <c r="E1047" s="5">
        <f>'Rates Data'!E1047</f>
        <v>-0.19</v>
      </c>
      <c r="F1047" s="5">
        <f>'Rates Data'!F1047</f>
        <v>-0.155</v>
      </c>
      <c r="G1047" s="5">
        <f>'Rates Data'!G1047</f>
        <v>1.89E-2</v>
      </c>
      <c r="H1047" s="5">
        <f>'Rates Data'!H1047</f>
        <v>0.36049999999999999</v>
      </c>
      <c r="I1047" s="5">
        <f>DAYS360(A1047,Summary!$G$10)/Summary!$G$6</f>
        <v>5.8333333333333334E-2</v>
      </c>
      <c r="J1047" s="5">
        <v>0</v>
      </c>
      <c r="K1047" s="5">
        <f>Table1[[#This Row],[Eur_1M]]</f>
        <v>-0.372</v>
      </c>
      <c r="L1047" s="4">
        <v>0</v>
      </c>
      <c r="M1047" s="4">
        <f t="shared" si="73"/>
        <v>8.3333333333333329E-2</v>
      </c>
      <c r="N1047" s="7">
        <f t="shared" si="70"/>
        <v>-0.372</v>
      </c>
      <c r="O1047" s="4">
        <f t="shared" si="71"/>
        <v>8.3333333333333329E-2</v>
      </c>
      <c r="P1047" s="64">
        <f t="shared" si="72"/>
        <v>-0.26040000000000002</v>
      </c>
    </row>
    <row r="1048" spans="1:16" x14ac:dyDescent="0.2">
      <c r="A1048" s="6">
        <f>'Rates Data'!A1048</f>
        <v>43195</v>
      </c>
      <c r="B1048" s="5">
        <f>'Rates Data'!B1048</f>
        <v>-0.372</v>
      </c>
      <c r="C1048" s="5">
        <f>'Rates Data'!C1048</f>
        <v>-0.32800000000000001</v>
      </c>
      <c r="D1048" s="5">
        <f>'Rates Data'!D1048</f>
        <v>-0.27100000000000002</v>
      </c>
      <c r="E1048" s="5">
        <f>'Rates Data'!E1048</f>
        <v>-0.191</v>
      </c>
      <c r="F1048" s="5">
        <f>'Rates Data'!F1048</f>
        <v>-0.15</v>
      </c>
      <c r="G1048" s="5">
        <f>'Rates Data'!G1048</f>
        <v>2.9499999999999998E-2</v>
      </c>
      <c r="H1048" s="5">
        <f>'Rates Data'!H1048</f>
        <v>0.378</v>
      </c>
      <c r="I1048" s="5">
        <f>DAYS360(A1048,Summary!$G$10)/Summary!$G$6</f>
        <v>5.5555555555555552E-2</v>
      </c>
      <c r="J1048" s="5">
        <v>0</v>
      </c>
      <c r="K1048" s="5">
        <f>Table1[[#This Row],[Eur_1M]]</f>
        <v>-0.372</v>
      </c>
      <c r="L1048" s="4">
        <v>0</v>
      </c>
      <c r="M1048" s="4">
        <f t="shared" si="73"/>
        <v>8.3333333333333329E-2</v>
      </c>
      <c r="N1048" s="7">
        <f t="shared" si="70"/>
        <v>-0.372</v>
      </c>
      <c r="O1048" s="4">
        <f t="shared" si="71"/>
        <v>8.3333333333333329E-2</v>
      </c>
      <c r="P1048" s="64">
        <f t="shared" si="72"/>
        <v>-0.248</v>
      </c>
    </row>
    <row r="1049" spans="1:16" x14ac:dyDescent="0.2">
      <c r="A1049" s="6">
        <f>'Rates Data'!A1049</f>
        <v>43196</v>
      </c>
      <c r="B1049" s="5">
        <f>'Rates Data'!B1049</f>
        <v>-0.372</v>
      </c>
      <c r="C1049" s="5">
        <f>'Rates Data'!C1049</f>
        <v>-0.32900000000000001</v>
      </c>
      <c r="D1049" s="5">
        <f>'Rates Data'!D1049</f>
        <v>-0.27</v>
      </c>
      <c r="E1049" s="5">
        <f>'Rates Data'!E1049</f>
        <v>-0.191</v>
      </c>
      <c r="F1049" s="5">
        <f>'Rates Data'!F1049</f>
        <v>-0.15049999999999999</v>
      </c>
      <c r="G1049" s="5">
        <f>'Rates Data'!G1049</f>
        <v>2.2499999999999999E-2</v>
      </c>
      <c r="H1049" s="5">
        <f>'Rates Data'!H1049</f>
        <v>0.36299999999999999</v>
      </c>
      <c r="I1049" s="5">
        <f>DAYS360(A1049,Summary!$G$10)/Summary!$G$6</f>
        <v>5.2777777777777778E-2</v>
      </c>
      <c r="J1049" s="5">
        <v>0</v>
      </c>
      <c r="K1049" s="5">
        <f>Table1[[#This Row],[Eur_1M]]</f>
        <v>-0.372</v>
      </c>
      <c r="L1049" s="4">
        <v>0</v>
      </c>
      <c r="M1049" s="4">
        <f t="shared" si="73"/>
        <v>8.3333333333333329E-2</v>
      </c>
      <c r="N1049" s="7">
        <f t="shared" si="70"/>
        <v>-0.372</v>
      </c>
      <c r="O1049" s="4">
        <f t="shared" si="71"/>
        <v>8.3333333333333329E-2</v>
      </c>
      <c r="P1049" s="64">
        <f t="shared" si="72"/>
        <v>-0.23560000000000003</v>
      </c>
    </row>
    <row r="1050" spans="1:16" x14ac:dyDescent="0.2">
      <c r="A1050" s="6">
        <f>'Rates Data'!A1050</f>
        <v>43199</v>
      </c>
      <c r="B1050" s="5">
        <f>'Rates Data'!B1050</f>
        <v>-0.372</v>
      </c>
      <c r="C1050" s="5">
        <f>'Rates Data'!C1050</f>
        <v>-0.32900000000000001</v>
      </c>
      <c r="D1050" s="5">
        <f>'Rates Data'!D1050</f>
        <v>-0.27</v>
      </c>
      <c r="E1050" s="5">
        <f>'Rates Data'!E1050</f>
        <v>-0.191</v>
      </c>
      <c r="F1050" s="5">
        <f>'Rates Data'!F1050</f>
        <v>-0.1489</v>
      </c>
      <c r="G1050" s="5">
        <f>'Rates Data'!G1050</f>
        <v>2.7E-2</v>
      </c>
      <c r="H1050" s="5">
        <f>'Rates Data'!H1050</f>
        <v>0.3649</v>
      </c>
      <c r="I1050" s="5">
        <f>DAYS360(A1050,Summary!$G$10)/Summary!$G$6</f>
        <v>4.4444444444444446E-2</v>
      </c>
      <c r="J1050" s="5">
        <v>0</v>
      </c>
      <c r="K1050" s="5">
        <f>Table1[[#This Row],[Eur_1M]]</f>
        <v>-0.372</v>
      </c>
      <c r="L1050" s="4">
        <v>0</v>
      </c>
      <c r="M1050" s="4">
        <f t="shared" si="73"/>
        <v>8.3333333333333329E-2</v>
      </c>
      <c r="N1050" s="7">
        <f t="shared" si="70"/>
        <v>-0.372</v>
      </c>
      <c r="O1050" s="4">
        <f t="shared" si="71"/>
        <v>8.3333333333333329E-2</v>
      </c>
      <c r="P1050" s="64">
        <f t="shared" si="72"/>
        <v>-0.19840000000000002</v>
      </c>
    </row>
    <row r="1051" spans="1:16" x14ac:dyDescent="0.2">
      <c r="A1051" s="6">
        <f>'Rates Data'!A1051</f>
        <v>43200</v>
      </c>
      <c r="B1051" s="5">
        <f>'Rates Data'!B1051</f>
        <v>-0.372</v>
      </c>
      <c r="C1051" s="5">
        <f>'Rates Data'!C1051</f>
        <v>-0.32900000000000001</v>
      </c>
      <c r="D1051" s="5">
        <f>'Rates Data'!D1051</f>
        <v>-0.27100000000000002</v>
      </c>
      <c r="E1051" s="5">
        <f>'Rates Data'!E1051</f>
        <v>-0.191</v>
      </c>
      <c r="F1051" s="5">
        <f>'Rates Data'!F1051</f>
        <v>-0.14299999999999999</v>
      </c>
      <c r="G1051" s="5">
        <f>'Rates Data'!G1051</f>
        <v>3.44E-2</v>
      </c>
      <c r="H1051" s="5">
        <f>'Rates Data'!H1051</f>
        <v>0.36849999999999999</v>
      </c>
      <c r="I1051" s="5">
        <f>DAYS360(A1051,Summary!$G$10)/Summary!$G$6</f>
        <v>4.1666666666666664E-2</v>
      </c>
      <c r="J1051" s="5">
        <v>0</v>
      </c>
      <c r="K1051" s="5">
        <f>Table1[[#This Row],[Eur_1M]]</f>
        <v>-0.372</v>
      </c>
      <c r="L1051" s="4">
        <v>0</v>
      </c>
      <c r="M1051" s="4">
        <f t="shared" si="73"/>
        <v>8.3333333333333329E-2</v>
      </c>
      <c r="N1051" s="7">
        <f t="shared" si="70"/>
        <v>-0.372</v>
      </c>
      <c r="O1051" s="4">
        <f t="shared" si="71"/>
        <v>8.3333333333333329E-2</v>
      </c>
      <c r="P1051" s="64">
        <f t="shared" si="72"/>
        <v>-0.186</v>
      </c>
    </row>
    <row r="1052" spans="1:16" x14ac:dyDescent="0.2">
      <c r="A1052" s="6">
        <f>'Rates Data'!A1052</f>
        <v>43201</v>
      </c>
      <c r="B1052" s="5">
        <f>'Rates Data'!B1052</f>
        <v>-0.372</v>
      </c>
      <c r="C1052" s="5">
        <f>'Rates Data'!C1052</f>
        <v>-0.32900000000000001</v>
      </c>
      <c r="D1052" s="5">
        <f>'Rates Data'!D1052</f>
        <v>-0.27</v>
      </c>
      <c r="E1052" s="5">
        <f>'Rates Data'!E1052</f>
        <v>-0.19</v>
      </c>
      <c r="F1052" s="5">
        <f>'Rates Data'!F1052</f>
        <v>-0.14099999999999999</v>
      </c>
      <c r="G1052" s="5">
        <f>'Rates Data'!G1052</f>
        <v>3.0499999999999999E-2</v>
      </c>
      <c r="H1052" s="5">
        <f>'Rates Data'!H1052</f>
        <v>0.36749999999999999</v>
      </c>
      <c r="I1052" s="5">
        <f>DAYS360(A1052,Summary!$G$10)/Summary!$G$6</f>
        <v>3.888888888888889E-2</v>
      </c>
      <c r="J1052" s="5">
        <v>0</v>
      </c>
      <c r="K1052" s="5">
        <f>Table1[[#This Row],[Eur_1M]]</f>
        <v>-0.372</v>
      </c>
      <c r="L1052" s="4">
        <v>0</v>
      </c>
      <c r="M1052" s="4">
        <f t="shared" si="73"/>
        <v>8.3333333333333329E-2</v>
      </c>
      <c r="N1052" s="7">
        <f t="shared" si="70"/>
        <v>-0.372</v>
      </c>
      <c r="O1052" s="4">
        <f t="shared" si="71"/>
        <v>8.3333333333333329E-2</v>
      </c>
      <c r="P1052" s="64">
        <f t="shared" si="72"/>
        <v>-0.17360000000000003</v>
      </c>
    </row>
    <row r="1053" spans="1:16" x14ac:dyDescent="0.2">
      <c r="A1053" s="6">
        <f>'Rates Data'!A1053</f>
        <v>43202</v>
      </c>
      <c r="B1053" s="5">
        <f>'Rates Data'!B1053</f>
        <v>-0.371</v>
      </c>
      <c r="C1053" s="5">
        <f>'Rates Data'!C1053</f>
        <v>-0.32900000000000001</v>
      </c>
      <c r="D1053" s="5">
        <f>'Rates Data'!D1053</f>
        <v>-0.27100000000000002</v>
      </c>
      <c r="E1053" s="5">
        <f>'Rates Data'!E1053</f>
        <v>-0.191</v>
      </c>
      <c r="F1053" s="5">
        <f>'Rates Data'!F1053</f>
        <v>-0.14330000000000001</v>
      </c>
      <c r="G1053" s="5">
        <f>'Rates Data'!G1053</f>
        <v>3.1099999999999999E-2</v>
      </c>
      <c r="H1053" s="5">
        <f>'Rates Data'!H1053</f>
        <v>0.37269999999999998</v>
      </c>
      <c r="I1053" s="5">
        <f>DAYS360(A1053,Summary!$G$10)/Summary!$G$6</f>
        <v>3.6111111111111108E-2</v>
      </c>
      <c r="J1053" s="5">
        <v>0</v>
      </c>
      <c r="K1053" s="5">
        <f>Table1[[#This Row],[Eur_1M]]</f>
        <v>-0.371</v>
      </c>
      <c r="L1053" s="4">
        <v>0</v>
      </c>
      <c r="M1053" s="4">
        <f t="shared" si="73"/>
        <v>8.3333333333333329E-2</v>
      </c>
      <c r="N1053" s="7">
        <f t="shared" si="70"/>
        <v>-0.371</v>
      </c>
      <c r="O1053" s="4">
        <f t="shared" si="71"/>
        <v>8.3333333333333329E-2</v>
      </c>
      <c r="P1053" s="64">
        <f t="shared" si="72"/>
        <v>-0.16076666666666664</v>
      </c>
    </row>
    <row r="1054" spans="1:16" x14ac:dyDescent="0.2">
      <c r="A1054" s="6">
        <f>'Rates Data'!A1054</f>
        <v>43203</v>
      </c>
      <c r="B1054" s="5">
        <f>'Rates Data'!B1054</f>
        <v>-0.371</v>
      </c>
      <c r="C1054" s="5">
        <f>'Rates Data'!C1054</f>
        <v>-0.32900000000000001</v>
      </c>
      <c r="D1054" s="5">
        <f>'Rates Data'!D1054</f>
        <v>-0.27100000000000002</v>
      </c>
      <c r="E1054" s="5">
        <f>'Rates Data'!E1054</f>
        <v>-0.19</v>
      </c>
      <c r="F1054" s="5">
        <f>'Rates Data'!F1054</f>
        <v>-0.1459</v>
      </c>
      <c r="G1054" s="5">
        <f>'Rates Data'!G1054</f>
        <v>3.1399999999999997E-2</v>
      </c>
      <c r="H1054" s="5">
        <f>'Rates Data'!H1054</f>
        <v>0.36749999999999999</v>
      </c>
      <c r="I1054" s="5">
        <f>DAYS360(A1054,Summary!$G$10)/Summary!$G$6</f>
        <v>3.3333333333333333E-2</v>
      </c>
      <c r="J1054" s="5">
        <v>0</v>
      </c>
      <c r="K1054" s="5">
        <f>Table1[[#This Row],[Eur_1M]]</f>
        <v>-0.371</v>
      </c>
      <c r="L1054" s="4">
        <v>0</v>
      </c>
      <c r="M1054" s="4">
        <f t="shared" si="73"/>
        <v>8.3333333333333329E-2</v>
      </c>
      <c r="N1054" s="7">
        <f t="shared" si="70"/>
        <v>-0.371</v>
      </c>
      <c r="O1054" s="4">
        <f t="shared" si="71"/>
        <v>8.3333333333333329E-2</v>
      </c>
      <c r="P1054" s="64">
        <f t="shared" si="72"/>
        <v>-0.1484</v>
      </c>
    </row>
    <row r="1055" spans="1:16" x14ac:dyDescent="0.2">
      <c r="A1055" s="6">
        <f>'Rates Data'!A1055</f>
        <v>43206</v>
      </c>
      <c r="B1055" s="5">
        <f>'Rates Data'!B1055</f>
        <v>-0.371</v>
      </c>
      <c r="C1055" s="5">
        <f>'Rates Data'!C1055</f>
        <v>-0.32900000000000001</v>
      </c>
      <c r="D1055" s="5">
        <f>'Rates Data'!D1055</f>
        <v>-0.27</v>
      </c>
      <c r="E1055" s="5">
        <f>'Rates Data'!E1055</f>
        <v>-0.189</v>
      </c>
      <c r="F1055" s="5">
        <f>'Rates Data'!F1055</f>
        <v>-0.14349999999999999</v>
      </c>
      <c r="G1055" s="5">
        <f>'Rates Data'!G1055</f>
        <v>3.1199999999999999E-2</v>
      </c>
      <c r="H1055" s="5">
        <f>'Rates Data'!H1055</f>
        <v>0.37580000000000002</v>
      </c>
      <c r="I1055" s="5">
        <f>DAYS360(A1055,Summary!$G$10)/Summary!$G$6</f>
        <v>2.5000000000000001E-2</v>
      </c>
      <c r="J1055" s="5">
        <v>0</v>
      </c>
      <c r="K1055" s="5">
        <f>Table1[[#This Row],[Eur_1M]]</f>
        <v>-0.371</v>
      </c>
      <c r="L1055" s="4">
        <v>0</v>
      </c>
      <c r="M1055" s="4">
        <f t="shared" si="73"/>
        <v>8.3333333333333329E-2</v>
      </c>
      <c r="N1055" s="7">
        <f t="shared" si="70"/>
        <v>-0.371</v>
      </c>
      <c r="O1055" s="4">
        <f t="shared" si="71"/>
        <v>8.3333333333333329E-2</v>
      </c>
      <c r="P1055" s="64">
        <f t="shared" si="72"/>
        <v>-0.11130000000000001</v>
      </c>
    </row>
    <row r="1056" spans="1:16" x14ac:dyDescent="0.2">
      <c r="A1056" s="6">
        <f>'Rates Data'!A1056</f>
        <v>43207</v>
      </c>
      <c r="B1056" s="5">
        <f>'Rates Data'!B1056</f>
        <v>-0.371</v>
      </c>
      <c r="C1056" s="5">
        <f>'Rates Data'!C1056</f>
        <v>-0.32800000000000001</v>
      </c>
      <c r="D1056" s="5">
        <f>'Rates Data'!D1056</f>
        <v>-0.27</v>
      </c>
      <c r="E1056" s="5">
        <f>'Rates Data'!E1056</f>
        <v>-0.189</v>
      </c>
      <c r="F1056" s="5">
        <f>'Rates Data'!F1056</f>
        <v>-0.1474</v>
      </c>
      <c r="G1056" s="5">
        <f>'Rates Data'!G1056</f>
        <v>2.35E-2</v>
      </c>
      <c r="H1056" s="5">
        <f>'Rates Data'!H1056</f>
        <v>0.36199999999999999</v>
      </c>
      <c r="I1056" s="5">
        <f>DAYS360(A1056,Summary!$G$10)/Summary!$G$6</f>
        <v>2.2222222222222223E-2</v>
      </c>
      <c r="J1056" s="5">
        <v>0</v>
      </c>
      <c r="K1056" s="5">
        <f>Table1[[#This Row],[Eur_1M]]</f>
        <v>-0.371</v>
      </c>
      <c r="L1056" s="4">
        <v>0</v>
      </c>
      <c r="M1056" s="4">
        <f t="shared" si="73"/>
        <v>8.3333333333333329E-2</v>
      </c>
      <c r="N1056" s="7">
        <f t="shared" si="70"/>
        <v>-0.371</v>
      </c>
      <c r="O1056" s="4">
        <f t="shared" si="71"/>
        <v>8.3333333333333329E-2</v>
      </c>
      <c r="P1056" s="64">
        <f t="shared" si="72"/>
        <v>-9.8933333333333331E-2</v>
      </c>
    </row>
    <row r="1057" spans="1:16" x14ac:dyDescent="0.2">
      <c r="A1057" s="6">
        <f>'Rates Data'!A1057</f>
        <v>43208</v>
      </c>
      <c r="B1057" s="5">
        <f>'Rates Data'!B1057</f>
        <v>-0.371</v>
      </c>
      <c r="C1057" s="5">
        <f>'Rates Data'!C1057</f>
        <v>-0.32800000000000001</v>
      </c>
      <c r="D1057" s="5">
        <f>'Rates Data'!D1057</f>
        <v>-0.27100000000000002</v>
      </c>
      <c r="E1057" s="5">
        <f>'Rates Data'!E1057</f>
        <v>-0.189</v>
      </c>
      <c r="F1057" s="5">
        <f>'Rates Data'!F1057</f>
        <v>-0.14729999999999999</v>
      </c>
      <c r="G1057" s="5">
        <f>'Rates Data'!G1057</f>
        <v>2.81E-2</v>
      </c>
      <c r="H1057" s="5">
        <f>'Rates Data'!H1057</f>
        <v>0.3715</v>
      </c>
      <c r="I1057" s="5">
        <f>DAYS360(A1057,Summary!$G$10)/Summary!$G$6</f>
        <v>1.9444444444444445E-2</v>
      </c>
      <c r="J1057" s="5">
        <v>0</v>
      </c>
      <c r="K1057" s="5">
        <f>Table1[[#This Row],[Eur_1M]]</f>
        <v>-0.371</v>
      </c>
      <c r="L1057" s="4">
        <v>0</v>
      </c>
      <c r="M1057" s="4">
        <f t="shared" si="73"/>
        <v>8.3333333333333329E-2</v>
      </c>
      <c r="N1057" s="7">
        <f t="shared" si="70"/>
        <v>-0.371</v>
      </c>
      <c r="O1057" s="4">
        <f t="shared" si="71"/>
        <v>8.3333333333333329E-2</v>
      </c>
      <c r="P1057" s="64">
        <f t="shared" si="72"/>
        <v>-8.6566666666666667E-2</v>
      </c>
    </row>
    <row r="1058" spans="1:16" x14ac:dyDescent="0.2">
      <c r="A1058" s="6">
        <f>'Rates Data'!A1058</f>
        <v>43209</v>
      </c>
      <c r="B1058" s="5">
        <f>'Rates Data'!B1058</f>
        <v>-0.372</v>
      </c>
      <c r="C1058" s="5">
        <f>'Rates Data'!C1058</f>
        <v>-0.32800000000000001</v>
      </c>
      <c r="D1058" s="5">
        <f>'Rates Data'!D1058</f>
        <v>-0.27</v>
      </c>
      <c r="E1058" s="5">
        <f>'Rates Data'!E1058</f>
        <v>-0.189</v>
      </c>
      <c r="F1058" s="5">
        <f>'Rates Data'!F1058</f>
        <v>-0.14219999999999999</v>
      </c>
      <c r="G1058" s="5">
        <f>'Rates Data'!G1058</f>
        <v>4.3299999999999998E-2</v>
      </c>
      <c r="H1058" s="5">
        <f>'Rates Data'!H1058</f>
        <v>0.41349999999999998</v>
      </c>
      <c r="I1058" s="5">
        <f>DAYS360(A1058,Summary!$G$10)/Summary!$G$6</f>
        <v>1.6666666666666666E-2</v>
      </c>
      <c r="J1058" s="5">
        <v>0</v>
      </c>
      <c r="K1058" s="5">
        <f>Table1[[#This Row],[Eur_1M]]</f>
        <v>-0.372</v>
      </c>
      <c r="L1058" s="4">
        <v>0</v>
      </c>
      <c r="M1058" s="4">
        <f t="shared" si="73"/>
        <v>8.3333333333333329E-2</v>
      </c>
      <c r="N1058" s="7">
        <f t="shared" si="70"/>
        <v>-0.372</v>
      </c>
      <c r="O1058" s="4">
        <f t="shared" si="71"/>
        <v>8.3333333333333329E-2</v>
      </c>
      <c r="P1058" s="64">
        <f t="shared" si="72"/>
        <v>-7.4400000000000008E-2</v>
      </c>
    </row>
    <row r="1059" spans="1:16" x14ac:dyDescent="0.2">
      <c r="A1059" s="6">
        <f>'Rates Data'!A1059</f>
        <v>43210</v>
      </c>
      <c r="B1059" s="5">
        <f>'Rates Data'!B1059</f>
        <v>-0.372</v>
      </c>
      <c r="C1059" s="5">
        <f>'Rates Data'!C1059</f>
        <v>-0.32800000000000001</v>
      </c>
      <c r="D1059" s="5">
        <f>'Rates Data'!D1059</f>
        <v>-0.27100000000000002</v>
      </c>
      <c r="E1059" s="5">
        <f>'Rates Data'!E1059</f>
        <v>-0.189</v>
      </c>
      <c r="F1059" s="5">
        <f>'Rates Data'!F1059</f>
        <v>-0.14199999999999999</v>
      </c>
      <c r="G1059" s="5">
        <f>'Rates Data'!G1059</f>
        <v>4.5199999999999997E-2</v>
      </c>
      <c r="H1059" s="5">
        <f>'Rates Data'!H1059</f>
        <v>0.40849999999999997</v>
      </c>
      <c r="I1059" s="5">
        <f>DAYS360(A1059,Summary!$G$10)/Summary!$G$6</f>
        <v>1.3888888888888888E-2</v>
      </c>
      <c r="J1059" s="5">
        <v>0</v>
      </c>
      <c r="K1059" s="5">
        <f>Table1[[#This Row],[Eur_1M]]</f>
        <v>-0.372</v>
      </c>
      <c r="L1059" s="4">
        <v>0</v>
      </c>
      <c r="M1059" s="4">
        <f t="shared" si="73"/>
        <v>8.3333333333333329E-2</v>
      </c>
      <c r="N1059" s="7">
        <f t="shared" si="70"/>
        <v>-0.372</v>
      </c>
      <c r="O1059" s="4">
        <f t="shared" si="71"/>
        <v>8.3333333333333329E-2</v>
      </c>
      <c r="P1059" s="64">
        <f t="shared" si="72"/>
        <v>-6.2E-2</v>
      </c>
    </row>
    <row r="1060" spans="1:16" x14ac:dyDescent="0.2">
      <c r="A1060" s="6">
        <f>'Rates Data'!A1060</f>
        <v>43213</v>
      </c>
      <c r="B1060" s="5">
        <f>'Rates Data'!B1060</f>
        <v>-0.372</v>
      </c>
      <c r="C1060" s="5">
        <f>'Rates Data'!C1060</f>
        <v>-0.32800000000000001</v>
      </c>
      <c r="D1060" s="5">
        <f>'Rates Data'!D1060</f>
        <v>-0.27</v>
      </c>
      <c r="E1060" s="5">
        <f>'Rates Data'!E1060</f>
        <v>-0.189</v>
      </c>
      <c r="F1060" s="5">
        <f>'Rates Data'!F1060</f>
        <v>-0.13250000000000001</v>
      </c>
      <c r="G1060" s="5">
        <f>'Rates Data'!G1060</f>
        <v>5.6500000000000002E-2</v>
      </c>
      <c r="H1060" s="5">
        <f>'Rates Data'!H1060</f>
        <v>0.42399999999999999</v>
      </c>
      <c r="I1060" s="5">
        <f>DAYS360(A1060,Summary!$G$10)/Summary!$G$6</f>
        <v>5.5555555555555558E-3</v>
      </c>
      <c r="J1060" s="5">
        <v>0</v>
      </c>
      <c r="K1060" s="5">
        <f>Table1[[#This Row],[Eur_1M]]</f>
        <v>-0.372</v>
      </c>
      <c r="L1060" s="4">
        <v>0</v>
      </c>
      <c r="M1060" s="4">
        <f t="shared" si="73"/>
        <v>8.3333333333333329E-2</v>
      </c>
      <c r="N1060" s="7">
        <f t="shared" si="70"/>
        <v>-0.372</v>
      </c>
      <c r="O1060" s="4">
        <f t="shared" si="71"/>
        <v>8.3333333333333329E-2</v>
      </c>
      <c r="P1060" s="64">
        <f t="shared" si="72"/>
        <v>-2.4800000000000003E-2</v>
      </c>
    </row>
    <row r="1061" spans="1:16" x14ac:dyDescent="0.2">
      <c r="A1061" s="6">
        <f>'Rates Data'!A1061</f>
        <v>43214</v>
      </c>
      <c r="B1061" s="5">
        <f>'Rates Data'!B1061</f>
        <v>-0.372</v>
      </c>
      <c r="C1061" s="5">
        <f>'Rates Data'!C1061</f>
        <v>-0.32800000000000001</v>
      </c>
      <c r="D1061" s="5">
        <f>'Rates Data'!D1061</f>
        <v>-0.27</v>
      </c>
      <c r="E1061" s="5">
        <f>'Rates Data'!E1061</f>
        <v>-0.189</v>
      </c>
      <c r="F1061" s="5">
        <f>'Rates Data'!F1061</f>
        <v>-0.13109999999999999</v>
      </c>
      <c r="G1061" s="5">
        <f>'Rates Data'!G1061</f>
        <v>5.8000000000000003E-2</v>
      </c>
      <c r="H1061" s="5">
        <f>'Rates Data'!H1061</f>
        <v>0.41920000000000002</v>
      </c>
      <c r="I1061" s="5">
        <f>DAYS360(A1061,Summary!$G$10)/Summary!$G$6</f>
        <v>2.7777777777777779E-3</v>
      </c>
      <c r="J1061" s="5">
        <v>0</v>
      </c>
      <c r="K1061" s="5">
        <f>Table1[[#This Row],[Eur_1M]]</f>
        <v>-0.372</v>
      </c>
      <c r="L1061" s="4">
        <v>0</v>
      </c>
      <c r="M1061" s="4">
        <f t="shared" si="73"/>
        <v>8.3333333333333329E-2</v>
      </c>
      <c r="N1061" s="7">
        <f t="shared" si="70"/>
        <v>-0.372</v>
      </c>
      <c r="O1061" s="4">
        <f t="shared" si="71"/>
        <v>8.3333333333333329E-2</v>
      </c>
      <c r="P1061" s="64">
        <f t="shared" si="72"/>
        <v>-1.2400000000000001E-2</v>
      </c>
    </row>
    <row r="1062" spans="1:16" x14ac:dyDescent="0.2">
      <c r="A1062" s="58">
        <f>'Rates Data'!A1062</f>
        <v>43215</v>
      </c>
      <c r="B1062" s="12">
        <f>'Rates Data'!B1062</f>
        <v>-0.371</v>
      </c>
      <c r="C1062" s="12">
        <f>'Rates Data'!C1062</f>
        <v>-0.32800000000000001</v>
      </c>
      <c r="D1062" s="12">
        <f>'Rates Data'!D1062</f>
        <v>-0.27</v>
      </c>
      <c r="E1062" s="12">
        <f>'Rates Data'!E1062</f>
        <v>-0.189</v>
      </c>
      <c r="F1062" s="12">
        <f>'Rates Data'!F1062</f>
        <v>-0.1288</v>
      </c>
      <c r="G1062" s="12">
        <f>'Rates Data'!G1062</f>
        <v>6.3E-2</v>
      </c>
      <c r="H1062" s="12">
        <f>'Rates Data'!H1062</f>
        <v>0.4365</v>
      </c>
      <c r="I1062" s="12">
        <f>DAYS360(A1062,Summary!$G$10)/Summary!$G$6</f>
        <v>0</v>
      </c>
      <c r="J1062" s="12">
        <v>0</v>
      </c>
      <c r="K1062" s="12">
        <f>Table1[[#This Row],[Eur_1M]]</f>
        <v>-0.371</v>
      </c>
      <c r="L1062" s="11">
        <v>0</v>
      </c>
      <c r="M1062" s="11">
        <f t="shared" si="73"/>
        <v>8.3333333333333329E-2</v>
      </c>
      <c r="N1062" s="13">
        <f t="shared" si="70"/>
        <v>-0.371</v>
      </c>
      <c r="O1062" s="11">
        <f t="shared" si="71"/>
        <v>8.3333333333333329E-2</v>
      </c>
      <c r="P1062" s="65">
        <f t="shared" si="72"/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8AA7-F544-4591-95D5-FB2FBF60048F}">
  <dimension ref="B1:L1134"/>
  <sheetViews>
    <sheetView topLeftCell="A1086" workbookViewId="0">
      <selection activeCell="R35" sqref="R35"/>
    </sheetView>
  </sheetViews>
  <sheetFormatPr baseColWidth="10" defaultColWidth="8.83203125" defaultRowHeight="15" x14ac:dyDescent="0.2"/>
  <cols>
    <col min="2" max="2" width="11.83203125" bestFit="1" customWidth="1"/>
    <col min="3" max="3" width="10.5" bestFit="1" customWidth="1"/>
    <col min="4" max="4" width="14.83203125" customWidth="1"/>
    <col min="5" max="5" width="18.5" customWidth="1"/>
    <col min="6" max="6" width="14.1640625" customWidth="1"/>
    <col min="7" max="7" width="10.5" bestFit="1" customWidth="1"/>
    <col min="8" max="8" width="13" bestFit="1" customWidth="1"/>
    <col min="9" max="9" width="10.5" customWidth="1"/>
    <col min="10" max="10" width="19" bestFit="1" customWidth="1"/>
    <col min="11" max="11" width="17.5" customWidth="1"/>
    <col min="12" max="12" width="22.83203125" customWidth="1"/>
  </cols>
  <sheetData>
    <row r="1" spans="2:12" ht="16" thickBot="1" x14ac:dyDescent="0.25"/>
    <row r="2" spans="2:12" ht="17" x14ac:dyDescent="0.25">
      <c r="B2" s="28" t="s">
        <v>57</v>
      </c>
      <c r="C2" s="34">
        <f>Table1[[#This Row],[Eur_1M]]</f>
        <v>0.23499999999999999</v>
      </c>
    </row>
    <row r="3" spans="2:12" ht="18" thickBot="1" x14ac:dyDescent="0.3">
      <c r="B3" s="31" t="s">
        <v>58</v>
      </c>
      <c r="C3" s="35">
        <f>SQRT(252)</f>
        <v>15.874507866387544</v>
      </c>
    </row>
    <row r="5" spans="2:12" ht="17" x14ac:dyDescent="0.2">
      <c r="B5" s="18" t="s">
        <v>8</v>
      </c>
      <c r="C5" s="19" t="s">
        <v>26</v>
      </c>
      <c r="D5" s="10" t="s">
        <v>27</v>
      </c>
      <c r="E5" s="10" t="s">
        <v>28</v>
      </c>
      <c r="F5" s="10" t="s">
        <v>29</v>
      </c>
      <c r="G5" s="10" t="s">
        <v>30</v>
      </c>
      <c r="H5" s="10" t="s">
        <v>56</v>
      </c>
      <c r="I5" s="10" t="s">
        <v>25</v>
      </c>
      <c r="J5" s="10" t="s">
        <v>31</v>
      </c>
      <c r="K5" s="10" t="s">
        <v>32</v>
      </c>
      <c r="L5" s="10" t="s">
        <v>33</v>
      </c>
    </row>
    <row r="6" spans="2:12" x14ac:dyDescent="0.2">
      <c r="B6" s="52">
        <f>'Fund Data'!A111</f>
        <v>41437</v>
      </c>
      <c r="C6" s="53">
        <f>'Fund Data'!B111</f>
        <v>115.03</v>
      </c>
      <c r="D6" s="55"/>
      <c r="E6" s="55"/>
      <c r="F6" s="55"/>
      <c r="G6" s="54"/>
      <c r="H6" s="54"/>
      <c r="I6" s="54"/>
      <c r="J6" s="55"/>
      <c r="K6" s="43"/>
      <c r="L6" s="44"/>
    </row>
    <row r="7" spans="2:12" x14ac:dyDescent="0.2">
      <c r="B7" s="6">
        <f>'Fund Data'!A112</f>
        <v>41444</v>
      </c>
      <c r="C7" s="4">
        <f>'Fund Data'!B112</f>
        <v>115.8</v>
      </c>
      <c r="D7" s="7">
        <f t="shared" ref="D7:D32" si="0">C7/C6</f>
        <v>1.0066939059375815</v>
      </c>
      <c r="E7" s="7">
        <f t="shared" ref="E7:E32" si="1">LN(D7)</f>
        <v>6.6716012309759086E-3</v>
      </c>
      <c r="F7" s="7"/>
      <c r="G7" s="5"/>
      <c r="H7" s="5"/>
      <c r="I7" s="5"/>
      <c r="J7" s="7"/>
      <c r="L7" s="45"/>
    </row>
    <row r="8" spans="2:12" x14ac:dyDescent="0.2">
      <c r="B8" s="6">
        <f>'Fund Data'!A113</f>
        <v>41451</v>
      </c>
      <c r="C8" s="4">
        <f>'Fund Data'!B113</f>
        <v>113.15</v>
      </c>
      <c r="D8" s="7">
        <f t="shared" si="0"/>
        <v>0.97711571675302256</v>
      </c>
      <c r="E8" s="7">
        <f t="shared" si="1"/>
        <v>-2.315019305934838E-2</v>
      </c>
      <c r="F8" s="7"/>
      <c r="G8" s="5"/>
      <c r="H8" s="5"/>
      <c r="I8" s="5"/>
      <c r="J8" s="7"/>
      <c r="L8" s="45"/>
    </row>
    <row r="9" spans="2:12" x14ac:dyDescent="0.2">
      <c r="B9" s="6">
        <f>'Fund Data'!A114</f>
        <v>41458</v>
      </c>
      <c r="C9" s="4">
        <f>'Fund Data'!B114</f>
        <v>114</v>
      </c>
      <c r="D9" s="7">
        <f t="shared" si="0"/>
        <v>1.0075121520106054</v>
      </c>
      <c r="E9" s="7">
        <f t="shared" si="1"/>
        <v>7.4840763149490877E-3</v>
      </c>
      <c r="F9" s="7"/>
      <c r="G9" s="5"/>
      <c r="H9" s="5"/>
      <c r="I9" s="5"/>
      <c r="J9" s="7"/>
      <c r="L9" s="45"/>
    </row>
    <row r="10" spans="2:12" x14ac:dyDescent="0.2">
      <c r="B10" s="6">
        <f>'Fund Data'!A115</f>
        <v>41465</v>
      </c>
      <c r="C10" s="4">
        <f>'Fund Data'!B115</f>
        <v>114.07</v>
      </c>
      <c r="D10" s="7">
        <f t="shared" si="0"/>
        <v>1.0006140350877193</v>
      </c>
      <c r="E10" s="7">
        <f t="shared" si="1"/>
        <v>6.13846645311035E-4</v>
      </c>
      <c r="F10" s="7"/>
      <c r="G10" s="5"/>
      <c r="H10" s="5"/>
      <c r="I10" s="5"/>
      <c r="J10" s="7"/>
      <c r="L10" s="45"/>
    </row>
    <row r="11" spans="2:12" x14ac:dyDescent="0.2">
      <c r="B11" s="6">
        <f>'Fund Data'!A116</f>
        <v>41472</v>
      </c>
      <c r="C11" s="4">
        <f>'Fund Data'!B116</f>
        <v>114.39</v>
      </c>
      <c r="D11" s="7">
        <f t="shared" si="0"/>
        <v>1.0028052949943018</v>
      </c>
      <c r="E11" s="7">
        <f t="shared" si="1"/>
        <v>2.8013674977756362E-3</v>
      </c>
      <c r="F11" s="7"/>
      <c r="G11" s="5"/>
      <c r="H11" s="5"/>
      <c r="I11" s="5"/>
      <c r="J11" s="7"/>
      <c r="L11" s="45"/>
    </row>
    <row r="12" spans="2:12" x14ac:dyDescent="0.2">
      <c r="B12" s="6">
        <f>'Fund Data'!A117</f>
        <v>41479</v>
      </c>
      <c r="C12" s="4">
        <f>'Fund Data'!B117</f>
        <v>114.99</v>
      </c>
      <c r="D12" s="7">
        <f t="shared" si="0"/>
        <v>1.0052452137424599</v>
      </c>
      <c r="E12" s="7">
        <f t="shared" si="1"/>
        <v>5.2315055229912406E-3</v>
      </c>
      <c r="F12" s="7"/>
      <c r="G12" s="5"/>
      <c r="H12" s="5"/>
      <c r="I12" s="5"/>
      <c r="J12" s="7"/>
      <c r="L12" s="45"/>
    </row>
    <row r="13" spans="2:12" x14ac:dyDescent="0.2">
      <c r="B13" s="6">
        <f>'Fund Data'!A118</f>
        <v>41486</v>
      </c>
      <c r="C13" s="4">
        <f>'Fund Data'!B118</f>
        <v>114.87</v>
      </c>
      <c r="D13" s="7">
        <f t="shared" si="0"/>
        <v>0.99895643099399956</v>
      </c>
      <c r="E13" s="7">
        <f t="shared" si="1"/>
        <v>-1.0441139032605004E-3</v>
      </c>
      <c r="F13" s="7"/>
      <c r="G13" s="5"/>
      <c r="H13" s="5"/>
      <c r="I13" s="5"/>
      <c r="J13" s="7"/>
      <c r="L13" s="45"/>
    </row>
    <row r="14" spans="2:12" x14ac:dyDescent="0.2">
      <c r="B14" s="6">
        <f>'Fund Data'!A119</f>
        <v>41493</v>
      </c>
      <c r="C14" s="4">
        <f>'Fund Data'!B119</f>
        <v>115.65</v>
      </c>
      <c r="D14" s="7">
        <f t="shared" si="0"/>
        <v>1.0067902846696266</v>
      </c>
      <c r="E14" s="7">
        <f t="shared" si="1"/>
        <v>6.7673345201354302E-3</v>
      </c>
      <c r="F14" s="7"/>
      <c r="G14" s="5"/>
      <c r="H14" s="5"/>
      <c r="I14" s="5"/>
      <c r="J14" s="7"/>
      <c r="L14" s="45"/>
    </row>
    <row r="15" spans="2:12" x14ac:dyDescent="0.2">
      <c r="B15" s="6">
        <f>'Fund Data'!A120</f>
        <v>41499</v>
      </c>
      <c r="C15" s="4">
        <f>'Fund Data'!B120</f>
        <v>115.89</v>
      </c>
      <c r="D15" s="7">
        <f t="shared" si="0"/>
        <v>1.0020752269779507</v>
      </c>
      <c r="E15" s="7">
        <f t="shared" si="1"/>
        <v>2.073076668851434E-3</v>
      </c>
      <c r="F15" s="7"/>
      <c r="G15" s="5"/>
      <c r="H15" s="5"/>
      <c r="I15" s="5"/>
      <c r="J15" s="7"/>
      <c r="K15" s="7"/>
      <c r="L15" s="67"/>
    </row>
    <row r="16" spans="2:12" x14ac:dyDescent="0.2">
      <c r="B16" s="6">
        <f>'Fund Data'!A121</f>
        <v>41507</v>
      </c>
      <c r="C16" s="4">
        <f>'Fund Data'!B121</f>
        <v>115.3</v>
      </c>
      <c r="D16" s="7">
        <f t="shared" si="0"/>
        <v>0.99490896539822238</v>
      </c>
      <c r="E16" s="7">
        <f t="shared" si="1"/>
        <v>-5.1040380712863613E-3</v>
      </c>
      <c r="F16" s="7"/>
      <c r="G16" s="5"/>
      <c r="H16" s="5"/>
      <c r="I16" s="5"/>
      <c r="J16" s="7"/>
      <c r="K16" s="7"/>
      <c r="L16" s="67"/>
    </row>
    <row r="17" spans="2:12" x14ac:dyDescent="0.2">
      <c r="B17" s="6">
        <f>'Fund Data'!A122</f>
        <v>41514</v>
      </c>
      <c r="C17" s="4">
        <f>'Fund Data'!B122</f>
        <v>115.12</v>
      </c>
      <c r="D17" s="7">
        <f t="shared" si="0"/>
        <v>0.99843885516045106</v>
      </c>
      <c r="E17" s="7">
        <f t="shared" si="1"/>
        <v>-1.5623646959009069E-3</v>
      </c>
      <c r="F17" s="7"/>
      <c r="G17" s="5"/>
      <c r="H17" s="5"/>
      <c r="I17" s="5"/>
      <c r="J17" s="7"/>
      <c r="K17" s="7"/>
      <c r="L17" s="67"/>
    </row>
    <row r="18" spans="2:12" x14ac:dyDescent="0.2">
      <c r="B18" s="6">
        <f>'Fund Data'!A123</f>
        <v>41521</v>
      </c>
      <c r="C18" s="4">
        <f>'Fund Data'!B123</f>
        <v>114.97</v>
      </c>
      <c r="D18" s="7">
        <f t="shared" si="0"/>
        <v>0.99869701181375947</v>
      </c>
      <c r="E18" s="7">
        <f t="shared" si="1"/>
        <v>-1.3038378134636189E-3</v>
      </c>
      <c r="F18" s="7"/>
      <c r="G18" s="5"/>
      <c r="H18" s="5"/>
      <c r="I18" s="5"/>
      <c r="J18" s="7"/>
      <c r="K18" s="7"/>
      <c r="L18" s="67"/>
    </row>
    <row r="19" spans="2:12" x14ac:dyDescent="0.2">
      <c r="B19" s="6">
        <f>'Fund Data'!A124</f>
        <v>41528</v>
      </c>
      <c r="C19" s="4">
        <f>'Fund Data'!B124</f>
        <v>114.81</v>
      </c>
      <c r="D19" s="7">
        <f t="shared" si="0"/>
        <v>0.99860833260850657</v>
      </c>
      <c r="E19" s="7">
        <f t="shared" si="1"/>
        <v>-1.3926366599282575E-3</v>
      </c>
      <c r="F19" s="7"/>
      <c r="G19" s="5"/>
      <c r="H19" s="5"/>
      <c r="I19" s="5"/>
      <c r="J19" s="7"/>
      <c r="K19" s="7"/>
      <c r="L19" s="67"/>
    </row>
    <row r="20" spans="2:12" x14ac:dyDescent="0.2">
      <c r="B20" s="6">
        <f>'Fund Data'!A125</f>
        <v>41535</v>
      </c>
      <c r="C20" s="4">
        <f>'Fund Data'!B125</f>
        <v>115.3</v>
      </c>
      <c r="D20" s="7">
        <f t="shared" si="0"/>
        <v>1.0042679209128125</v>
      </c>
      <c r="E20" s="7">
        <f t="shared" si="1"/>
        <v>4.2588391692927573E-3</v>
      </c>
      <c r="F20" s="7"/>
      <c r="G20" s="5"/>
      <c r="H20" s="5"/>
      <c r="I20" s="5"/>
      <c r="J20" s="7"/>
      <c r="K20" s="7"/>
      <c r="L20" s="67"/>
    </row>
    <row r="21" spans="2:12" x14ac:dyDescent="0.2">
      <c r="B21" s="6">
        <f>'Fund Data'!A126</f>
        <v>41542</v>
      </c>
      <c r="C21" s="4">
        <f>'Fund Data'!B126</f>
        <v>116.24</v>
      </c>
      <c r="D21" s="7">
        <f t="shared" si="0"/>
        <v>1.0081526452732004</v>
      </c>
      <c r="E21" s="7">
        <f t="shared" si="1"/>
        <v>8.1195919870141395E-3</v>
      </c>
      <c r="F21" s="7"/>
      <c r="G21" s="5"/>
      <c r="H21" s="5"/>
      <c r="I21" s="5"/>
      <c r="J21" s="7"/>
      <c r="K21" s="7"/>
      <c r="L21" s="67"/>
    </row>
    <row r="22" spans="2:12" x14ac:dyDescent="0.2">
      <c r="B22" s="6">
        <f>'Fund Data'!A127</f>
        <v>41549</v>
      </c>
      <c r="C22" s="4">
        <f>'Fund Data'!B127</f>
        <v>116.25</v>
      </c>
      <c r="D22" s="7">
        <f t="shared" si="0"/>
        <v>1.0000860289057123</v>
      </c>
      <c r="E22" s="7">
        <f t="shared" si="1"/>
        <v>8.6025205438208509E-5</v>
      </c>
      <c r="F22" s="7"/>
      <c r="G22" s="5"/>
      <c r="H22" s="5"/>
      <c r="I22" s="5"/>
      <c r="J22" s="7"/>
      <c r="K22" s="7"/>
      <c r="L22" s="67"/>
    </row>
    <row r="23" spans="2:12" x14ac:dyDescent="0.2">
      <c r="B23" s="6">
        <f>'Fund Data'!A128</f>
        <v>41555</v>
      </c>
      <c r="C23" s="4">
        <f>'Fund Data'!B128</f>
        <v>116.34</v>
      </c>
      <c r="D23" s="7">
        <f t="shared" si="0"/>
        <v>1.0007741935483871</v>
      </c>
      <c r="E23" s="7">
        <f t="shared" si="1"/>
        <v>7.7389401514979549E-4</v>
      </c>
      <c r="F23" s="7"/>
      <c r="G23" s="5"/>
      <c r="H23" s="5"/>
      <c r="I23" s="5"/>
      <c r="J23" s="7"/>
      <c r="K23" s="7"/>
      <c r="L23" s="67"/>
    </row>
    <row r="24" spans="2:12" x14ac:dyDescent="0.2">
      <c r="B24" s="6">
        <f>'Fund Data'!A129</f>
        <v>41556</v>
      </c>
      <c r="C24" s="4">
        <f>'Fund Data'!B129</f>
        <v>116.35</v>
      </c>
      <c r="D24" s="7">
        <f t="shared" si="0"/>
        <v>1.0000859549596011</v>
      </c>
      <c r="E24" s="7">
        <f t="shared" si="1"/>
        <v>8.5951265685196544E-5</v>
      </c>
      <c r="F24" s="7"/>
      <c r="G24" s="5"/>
      <c r="H24" s="5"/>
      <c r="I24" s="5"/>
      <c r="J24" s="7"/>
      <c r="K24" s="7"/>
      <c r="L24" s="67"/>
    </row>
    <row r="25" spans="2:12" x14ac:dyDescent="0.2">
      <c r="B25" s="6">
        <f>'Fund Data'!A130</f>
        <v>41563</v>
      </c>
      <c r="C25" s="4">
        <f>'Fund Data'!B130</f>
        <v>116.43</v>
      </c>
      <c r="D25" s="7">
        <f t="shared" si="0"/>
        <v>1.0006875805758488</v>
      </c>
      <c r="E25" s="7">
        <f t="shared" si="1"/>
        <v>6.8734430062399174E-4</v>
      </c>
      <c r="F25" s="7"/>
      <c r="G25" s="5"/>
      <c r="H25" s="5"/>
      <c r="I25" s="5"/>
      <c r="J25" s="7"/>
      <c r="K25" s="7"/>
      <c r="L25" s="67"/>
    </row>
    <row r="26" spans="2:12" x14ac:dyDescent="0.2">
      <c r="B26" s="6">
        <f>'Fund Data'!A131</f>
        <v>41570</v>
      </c>
      <c r="C26" s="4">
        <f>'Fund Data'!B131</f>
        <v>117.38</v>
      </c>
      <c r="D26" s="7">
        <f t="shared" si="0"/>
        <v>1.008159409087005</v>
      </c>
      <c r="E26" s="7">
        <f t="shared" si="1"/>
        <v>8.1263010812637117E-3</v>
      </c>
      <c r="F26" s="7">
        <f>SQRT(Summary!$G$2/Summary!$G$3)*SQRT(SUMSQ(E7:E26)-Summary!$G$4/Summary!$G$5*SUM(E7:E26)^2)</f>
        <v>0.10566397431240661</v>
      </c>
      <c r="G26" s="5"/>
      <c r="H26" s="5"/>
      <c r="I26" s="5"/>
      <c r="J26" s="7"/>
      <c r="K26" s="7"/>
      <c r="L26" s="67"/>
    </row>
    <row r="27" spans="2:12" x14ac:dyDescent="0.2">
      <c r="B27" s="6">
        <f>'Fund Data'!A132</f>
        <v>41577</v>
      </c>
      <c r="C27" s="4">
        <f>'Fund Data'!B132</f>
        <v>117.56</v>
      </c>
      <c r="D27" s="7">
        <f t="shared" si="0"/>
        <v>1.0015334810018743</v>
      </c>
      <c r="E27" s="7">
        <f t="shared" si="1"/>
        <v>1.5323064205282439E-3</v>
      </c>
      <c r="F27" s="7">
        <f>SQRT(Summary!$G$2/Summary!$G$3)*SQRT(SUMSQ(E8:E27)-Summary!$G$4/Summary!$G$5*SUM(E8:E27)^2)</f>
        <v>0.10367231391875197</v>
      </c>
      <c r="G27" s="5"/>
      <c r="H27" s="5"/>
      <c r="I27" s="5"/>
      <c r="J27" s="7"/>
      <c r="K27" s="7"/>
      <c r="L27" s="67"/>
    </row>
    <row r="28" spans="2:12" x14ac:dyDescent="0.2">
      <c r="B28" s="6">
        <f>'Fund Data'!A133</f>
        <v>41584</v>
      </c>
      <c r="C28" s="4">
        <f>'Fund Data'!B133</f>
        <v>117.51</v>
      </c>
      <c r="D28" s="7">
        <f t="shared" si="0"/>
        <v>0.9995746852670977</v>
      </c>
      <c r="E28" s="7">
        <f t="shared" si="1"/>
        <v>-4.2540520486693197E-4</v>
      </c>
      <c r="F28" s="7">
        <f>SQRT(Summary!$G$2/Summary!$G$3)*SQRT(SUMSQ(E9:E28)-Summary!$G$4/Summary!$G$5*SUM(E9:E28)^2)</f>
        <v>5.6923098095404245E-2</v>
      </c>
      <c r="G28" s="5">
        <f>MIN(Summary!$G$8,Summary!$G$9/F26)</f>
        <v>0.56783781218188623</v>
      </c>
      <c r="H28" s="5">
        <f>IFERROR(VLOOKUP(Table3[[#This Row],[Date]],Table1[#All],2,FALSE),$C$2)</f>
        <v>0.23499999999999999</v>
      </c>
      <c r="I28" s="5"/>
      <c r="J28" s="7"/>
      <c r="K28" s="7"/>
      <c r="L28" s="67"/>
    </row>
    <row r="29" spans="2:12" x14ac:dyDescent="0.2">
      <c r="B29" s="6">
        <f>'Fund Data'!A134</f>
        <v>41591</v>
      </c>
      <c r="C29" s="4">
        <f>'Fund Data'!B134</f>
        <v>117.75</v>
      </c>
      <c r="D29" s="7">
        <f t="shared" si="0"/>
        <v>1.0020423793719684</v>
      </c>
      <c r="E29" s="7">
        <f t="shared" si="1"/>
        <v>2.0402965506775422E-3</v>
      </c>
      <c r="F29" s="7">
        <f>SQRT(Summary!$G$2/Summary!$G$3)*SQRT(SUMSQ(E10:E29)-Summary!$G$4/Summary!$G$5*SUM(E10:E29)^2)</f>
        <v>5.3175328070518051E-2</v>
      </c>
      <c r="G29" s="5">
        <f>MIN(Summary!$G$8,Summary!$G$9/F27)</f>
        <v>0.57874660776860853</v>
      </c>
      <c r="H29" s="5">
        <f>IFERROR(VLOOKUP(Table3[[#This Row],[Date]],Table1[#All],2,FALSE),$C$2)</f>
        <v>0.23499999999999999</v>
      </c>
      <c r="I29" s="5">
        <f>Table3[[#This Row],[Date]]-B28</f>
        <v>7</v>
      </c>
      <c r="J29" s="7">
        <f>G28*(D29-1)+(1-G28)*H28/100*Table3[[#This Row],[Actt,t-1]]/Summary!$G$6</f>
        <v>1.179487645306186E-3</v>
      </c>
      <c r="K29" s="7"/>
      <c r="L29" s="67"/>
    </row>
    <row r="30" spans="2:12" x14ac:dyDescent="0.2">
      <c r="B30" s="6">
        <f>'Fund Data'!A135</f>
        <v>41598</v>
      </c>
      <c r="C30" s="4">
        <f>'Fund Data'!B135</f>
        <v>118.13</v>
      </c>
      <c r="D30" s="7">
        <f t="shared" si="0"/>
        <v>1.0032271762208067</v>
      </c>
      <c r="E30" s="7">
        <f t="shared" si="1"/>
        <v>3.2219800639013436E-3</v>
      </c>
      <c r="F30" s="7">
        <f>SQRT(Summary!$G$2/Summary!$G$3)*SQRT(SUMSQ(E11:E30)-Summary!$G$4/Summary!$G$5*SUM(E11:E30)^2)</f>
        <v>5.3320019283064422E-2</v>
      </c>
      <c r="G30" s="5">
        <f>MIN(Summary!$G$8,Summary!$G$9/F28)</f>
        <v>1.0540536620027041</v>
      </c>
      <c r="H30" s="5">
        <f>IFERROR(VLOOKUP(Table3[[#This Row],[Date]],Table1[#All],2,FALSE),$C$2)</f>
        <v>0.23499999999999999</v>
      </c>
      <c r="I30" s="5">
        <f>Table3[[#This Row],[Date]]-B29</f>
        <v>7</v>
      </c>
      <c r="J30" s="7">
        <f>G29*(D30-1)+(1-G29)*H29/100*Table3[[#This Row],[Actt,t-1]]/Summary!$G$6</f>
        <v>1.8869662301917492E-3</v>
      </c>
      <c r="K30" s="7"/>
      <c r="L30" s="67"/>
    </row>
    <row r="31" spans="2:12" x14ac:dyDescent="0.2">
      <c r="B31" s="6">
        <f>'Fund Data'!A136</f>
        <v>41605</v>
      </c>
      <c r="C31" s="4">
        <f>'Fund Data'!B136</f>
        <v>118.27</v>
      </c>
      <c r="D31" s="7">
        <f t="shared" si="0"/>
        <v>1.0011851350207399</v>
      </c>
      <c r="E31" s="7">
        <f t="shared" si="1"/>
        <v>1.1844333025969982E-3</v>
      </c>
      <c r="F31" s="7">
        <f>SQRT(Summary!$G$2/Summary!$G$3)*SQRT(SUMSQ(E12:E31)-Summary!$G$4/Summary!$G$5*SUM(E12:E31)^2)</f>
        <v>5.3211143380121458E-2</v>
      </c>
      <c r="G31" s="5">
        <f>MIN(Summary!$G$8,Summary!$G$9/F29)</f>
        <v>1.1283428269672631</v>
      </c>
      <c r="H31" s="5">
        <f>IFERROR(VLOOKUP(Table3[[#This Row],[Date]],Table1[#All],2,FALSE),$C$2)</f>
        <v>0.23499999999999999</v>
      </c>
      <c r="I31" s="5">
        <f>Table3[[#This Row],[Date]]-B30</f>
        <v>7</v>
      </c>
      <c r="J31" s="7">
        <f>G30*(D31-1)+(1-G30)*H30/100*Table3[[#This Row],[Actt,t-1]]/Summary!$G$6</f>
        <v>1.2467259565231553E-3</v>
      </c>
      <c r="K31" s="7"/>
      <c r="L31" s="67"/>
    </row>
    <row r="32" spans="2:12" x14ac:dyDescent="0.2">
      <c r="B32" s="6">
        <f>'Fund Data'!A137</f>
        <v>41607</v>
      </c>
      <c r="C32" s="4">
        <f>'Fund Data'!B137</f>
        <v>117.63</v>
      </c>
      <c r="D32" s="7">
        <f t="shared" si="0"/>
        <v>0.99458865308193112</v>
      </c>
      <c r="E32" s="7">
        <f t="shared" si="1"/>
        <v>-5.4260412906756046E-3</v>
      </c>
      <c r="F32" s="7">
        <f>SQRT(Summary!$G$2/Summary!$G$3)*SQRT(SUMSQ(E13:E32)-Summary!$G$4/Summary!$G$5*SUM(E13:E32)^2)</f>
        <v>5.6867560108654305E-2</v>
      </c>
      <c r="G32" s="5">
        <f>MIN(Summary!$G$8,Summary!$G$9/F30)</f>
        <v>1.1252809133746371</v>
      </c>
      <c r="H32" s="5">
        <f>IFERROR(VLOOKUP(Table3[[#This Row],[Date]],Table1[#All],2,FALSE),$C$2)</f>
        <v>0.23499999999999999</v>
      </c>
      <c r="I32" s="5">
        <f>Table3[[#This Row],[Date]]-B31</f>
        <v>2</v>
      </c>
      <c r="J32" s="7">
        <f>G31*(D32-1)+(1-G31)*H31/100*Table3[[#This Row],[Actt,t-1]]/Summary!$G$6</f>
        <v>-6.107530066142057E-3</v>
      </c>
      <c r="K32" s="7"/>
      <c r="L32" s="67"/>
    </row>
    <row r="33" spans="2:12" x14ac:dyDescent="0.2">
      <c r="B33" s="6">
        <f>'Fund Data'!A138</f>
        <v>41612</v>
      </c>
      <c r="C33" s="4">
        <f>'Fund Data'!B138</f>
        <v>117.93</v>
      </c>
      <c r="D33" s="7">
        <f t="shared" ref="D33:D96" si="2">C33/C32</f>
        <v>1.0025503698036216</v>
      </c>
      <c r="E33" s="7">
        <f t="shared" ref="E33:E96" si="3">LN(D33)</f>
        <v>2.5471231295287138E-3</v>
      </c>
      <c r="F33" s="7">
        <f>SQRT(Summary!$G$2/Summary!$G$3)*SQRT(SUMSQ(E14:E33)-Summary!$G$4/Summary!$G$5*SUM(E14:E33)^2)</f>
        <v>5.6489760914134164E-2</v>
      </c>
      <c r="G33" s="5">
        <f>MIN(Summary!$G$8,Summary!$G$9/F31)</f>
        <v>1.1275833629693195</v>
      </c>
      <c r="H33" s="5">
        <f>IFERROR(VLOOKUP(Table3[[#This Row],[Date]],Table1[#All],2,FALSE),$C$2)</f>
        <v>0.23499999999999999</v>
      </c>
      <c r="I33" s="5">
        <f>Table3[[#This Row],[Date]]-B32</f>
        <v>5</v>
      </c>
      <c r="J33" s="7">
        <f>G32*(D33-1)+(1-G32)*H32/100*Table3[[#This Row],[Actt,t-1]]/Summary!$G$6</f>
        <v>2.8657934322508243E-3</v>
      </c>
      <c r="K33" s="7"/>
      <c r="L33" s="67"/>
    </row>
    <row r="34" spans="2:12" x14ac:dyDescent="0.2">
      <c r="B34" s="6">
        <f>'Fund Data'!A139</f>
        <v>41619</v>
      </c>
      <c r="C34" s="4">
        <f>'Fund Data'!B139</f>
        <v>118.44</v>
      </c>
      <c r="D34" s="7">
        <f t="shared" si="2"/>
        <v>1.0043245993385905</v>
      </c>
      <c r="E34" s="7">
        <f t="shared" si="3"/>
        <v>4.3152751315117194E-3</v>
      </c>
      <c r="F34" s="7">
        <f>SQRT(Summary!$G$2/Summary!$G$3)*SQRT(SUMSQ(E15:E34)-Summary!$G$4/Summary!$G$5*SUM(E15:E34)^2)</f>
        <v>5.4093654007030076E-2</v>
      </c>
      <c r="G34" s="5">
        <f>MIN(Summary!$G$8,Summary!$G$9/F32)</f>
        <v>1.0550830717083814</v>
      </c>
      <c r="H34" s="5">
        <f>IFERROR(VLOOKUP(Table3[[#This Row],[Date]],Table1[#All],2,FALSE),$C$2)</f>
        <v>0.23499999999999999</v>
      </c>
      <c r="I34" s="5">
        <f>Table3[[#This Row],[Date]]-B33</f>
        <v>7</v>
      </c>
      <c r="J34" s="7">
        <f>G33*(D34-1)+(1-G33)*H33/100*Table3[[#This Row],[Actt,t-1]]/Summary!$G$6</f>
        <v>4.8705164148115671E-3</v>
      </c>
      <c r="K34" s="7"/>
      <c r="L34" s="67"/>
    </row>
    <row r="35" spans="2:12" x14ac:dyDescent="0.2">
      <c r="B35" s="6">
        <f>'Fund Data'!A140</f>
        <v>41620</v>
      </c>
      <c r="C35" s="4">
        <f>'Fund Data'!B140</f>
        <v>118.24</v>
      </c>
      <c r="D35" s="7">
        <f t="shared" si="2"/>
        <v>0.99831138129010466</v>
      </c>
      <c r="E35" s="7">
        <f t="shared" si="3"/>
        <v>-1.6900460334989158E-3</v>
      </c>
      <c r="F35" s="7">
        <f>SQRT(Summary!$G$2/Summary!$G$3)*SQRT(SUMSQ(E16:E35)-Summary!$G$4/Summary!$G$5*SUM(E16:E35)^2)</f>
        <v>5.4882325301826608E-2</v>
      </c>
      <c r="G35" s="5">
        <f>MIN(Summary!$G$8,Summary!$G$9/F33)</f>
        <v>1.0621393864845965</v>
      </c>
      <c r="H35" s="5">
        <f>IFERROR(VLOOKUP(Table3[[#This Row],[Date]],Table1[#All],2,FALSE),$C$2)</f>
        <v>0.23499999999999999</v>
      </c>
      <c r="I35" s="5">
        <f>Table3[[#This Row],[Date]]-B34</f>
        <v>1</v>
      </c>
      <c r="J35" s="7">
        <f>G34*(D35-1)+(1-G34)*H34/100*Table3[[#This Row],[Actt,t-1]]/Summary!$G$6</f>
        <v>-1.7819925854320492E-3</v>
      </c>
      <c r="K35" s="7"/>
      <c r="L35" s="67"/>
    </row>
    <row r="36" spans="2:12" x14ac:dyDescent="0.2">
      <c r="B36" s="6">
        <f>'Fund Data'!A141</f>
        <v>41621</v>
      </c>
      <c r="C36" s="4">
        <f>'Fund Data'!B141</f>
        <v>118.34</v>
      </c>
      <c r="D36" s="7">
        <f t="shared" si="2"/>
        <v>1.0008457374830853</v>
      </c>
      <c r="E36" s="7">
        <f t="shared" si="3"/>
        <v>8.4538004865636958E-4</v>
      </c>
      <c r="F36" s="7">
        <f>SQRT(Summary!$G$2/Summary!$G$3)*SQRT(SUMSQ(E17:E36)-Summary!$G$4/Summary!$G$5*SUM(E17:E36)^2)</f>
        <v>5.0200025431349937E-2</v>
      </c>
      <c r="G36" s="5">
        <f>MIN(Summary!$G$8,Summary!$G$9/F34)</f>
        <v>1.109187410268168</v>
      </c>
      <c r="H36" s="5">
        <f>IFERROR(VLOOKUP(Table3[[#This Row],[Date]],Table1[#All],2,FALSE),$C$2)</f>
        <v>0.23499999999999999</v>
      </c>
      <c r="I36" s="5">
        <f>Table3[[#This Row],[Date]]-B35</f>
        <v>1</v>
      </c>
      <c r="J36" s="7">
        <f>G35*(D36-1)+(1-G35)*H35/100*Table3[[#This Row],[Actt,t-1]]/Summary!$G$6</f>
        <v>8.9788545930497693E-4</v>
      </c>
      <c r="K36" s="7"/>
      <c r="L36" s="67"/>
    </row>
    <row r="37" spans="2:12" x14ac:dyDescent="0.2">
      <c r="B37" s="6">
        <f>'Fund Data'!A142</f>
        <v>41624</v>
      </c>
      <c r="C37" s="4">
        <f>'Fund Data'!B142</f>
        <v>118.47</v>
      </c>
      <c r="D37" s="7">
        <f t="shared" si="2"/>
        <v>1.0010985296603008</v>
      </c>
      <c r="E37" s="7">
        <f t="shared" si="3"/>
        <v>1.0979267181196735E-3</v>
      </c>
      <c r="F37" s="7">
        <f>SQRT(Summary!$G$2/Summary!$G$3)*SQRT(SUMSQ(E18:E37)-Summary!$G$4/Summary!$G$5*SUM(E18:E37)^2)</f>
        <v>4.9120089289449796E-2</v>
      </c>
      <c r="G37" s="5">
        <f>MIN(Summary!$G$8,Summary!$G$9/F35)</f>
        <v>1.0932481389960906</v>
      </c>
      <c r="H37" s="5">
        <f>IFERROR(VLOOKUP(Table3[[#This Row],[Date]],Table1[#All],2,FALSE),$C$2)</f>
        <v>0.23499999999999999</v>
      </c>
      <c r="I37" s="5">
        <f>Table3[[#This Row],[Date]]-B36</f>
        <v>3</v>
      </c>
      <c r="J37" s="7">
        <f>G36*(D37-1)+(1-G36)*H36/100*Table3[[#This Row],[Actt,t-1]]/Summary!$G$6</f>
        <v>1.2163370155606999E-3</v>
      </c>
      <c r="K37" s="7"/>
      <c r="L37" s="67"/>
    </row>
    <row r="38" spans="2:12" x14ac:dyDescent="0.2">
      <c r="B38" s="6">
        <f>'Fund Data'!A143</f>
        <v>41625</v>
      </c>
      <c r="C38" s="4">
        <f>'Fund Data'!B143</f>
        <v>118.52</v>
      </c>
      <c r="D38" s="7">
        <f t="shared" si="2"/>
        <v>1.0004220477758081</v>
      </c>
      <c r="E38" s="7">
        <f t="shared" si="3"/>
        <v>4.21958738696651E-4</v>
      </c>
      <c r="F38" s="7">
        <f>SQRT(Summary!$G$2/Summary!$G$3)*SQRT(SUMSQ(E19:E38)-Summary!$G$4/Summary!$G$5*SUM(E19:E38)^2)</f>
        <v>4.8263395193430834E-2</v>
      </c>
      <c r="G38" s="5">
        <f>MIN(Summary!$G$8,Summary!$G$9/F36)</f>
        <v>1.1952185180075621</v>
      </c>
      <c r="H38" s="5">
        <f>IFERROR(VLOOKUP(Table3[[#This Row],[Date]],Table1[#All],2,FALSE),$C$2)</f>
        <v>0.23499999999999999</v>
      </c>
      <c r="I38" s="5">
        <f>Table3[[#This Row],[Date]]-B37</f>
        <v>1</v>
      </c>
      <c r="J38" s="7">
        <f>G37*(D38-1)+(1-G37)*H37/100*Table3[[#This Row],[Actt,t-1]]/Summary!$G$6</f>
        <v>4.6079424234010967E-4</v>
      </c>
      <c r="K38" s="7"/>
      <c r="L38" s="67"/>
    </row>
    <row r="39" spans="2:12" x14ac:dyDescent="0.2">
      <c r="B39" s="6">
        <f>'Fund Data'!A144</f>
        <v>41626</v>
      </c>
      <c r="C39" s="4">
        <f>'Fund Data'!B144</f>
        <v>118.33</v>
      </c>
      <c r="D39" s="7">
        <f t="shared" si="2"/>
        <v>0.99839689503881202</v>
      </c>
      <c r="E39" s="7">
        <f t="shared" si="3"/>
        <v>-1.6043913088970218E-3</v>
      </c>
      <c r="F39" s="7">
        <f>SQRT(Summary!$G$2/Summary!$G$3)*SQRT(SUMSQ(E20:E39)-Summary!$G$4/Summary!$G$5*SUM(E20:E39)^2)</f>
        <v>4.8429715190625229E-2</v>
      </c>
      <c r="G39" s="5">
        <f>MIN(Summary!$G$8,Summary!$G$9/F37)</f>
        <v>1.2214961509218394</v>
      </c>
      <c r="H39" s="5">
        <f>IFERROR(VLOOKUP(Table3[[#This Row],[Date]],Table1[#All],2,FALSE),$C$2)</f>
        <v>0.23499999999999999</v>
      </c>
      <c r="I39" s="5">
        <f>Table3[[#This Row],[Date]]-B38</f>
        <v>1</v>
      </c>
      <c r="J39" s="7">
        <f>G38*(D39-1)+(1-G38)*H38/100*Table3[[#This Row],[Actt,t-1]]/Summary!$G$6</f>
        <v>-1.9173350790253334E-3</v>
      </c>
      <c r="K39" s="7"/>
      <c r="L39" s="67"/>
    </row>
    <row r="40" spans="2:12" x14ac:dyDescent="0.2">
      <c r="B40" s="6">
        <f>'Fund Data'!A145</f>
        <v>41627</v>
      </c>
      <c r="C40" s="4">
        <f>'Fund Data'!B145</f>
        <v>118.36</v>
      </c>
      <c r="D40" s="7">
        <f t="shared" si="2"/>
        <v>1.000253528268402</v>
      </c>
      <c r="E40" s="7">
        <f t="shared" si="3"/>
        <v>2.5349613554147499E-4</v>
      </c>
      <c r="F40" s="7">
        <f>SQRT(Summary!$G$2/Summary!$G$3)*SQRT(SUMSQ(E21:E40)-Summary!$G$4/Summary!$G$5*SUM(E21:E40)^2)</f>
        <v>4.7539560973965986E-2</v>
      </c>
      <c r="G40" s="5">
        <f>MIN(Summary!$G$8,Summary!$G$9/F38)</f>
        <v>1.2431781842021474</v>
      </c>
      <c r="H40" s="5">
        <f>IFERROR(VLOOKUP(Table3[[#This Row],[Date]],Table1[#All],2,FALSE),$C$2)</f>
        <v>0.23499999999999999</v>
      </c>
      <c r="I40" s="5">
        <f>Table3[[#This Row],[Date]]-B39</f>
        <v>1</v>
      </c>
      <c r="J40" s="7">
        <f>G39*(D40-1)+(1-G39)*H39/100*Table3[[#This Row],[Actt,t-1]]/Summary!$G$6</f>
        <v>3.0823792635103467E-4</v>
      </c>
      <c r="K40" s="7"/>
      <c r="L40" s="67"/>
    </row>
    <row r="41" spans="2:12" x14ac:dyDescent="0.2">
      <c r="B41" s="6">
        <f>'Fund Data'!A146</f>
        <v>41628</v>
      </c>
      <c r="C41" s="4">
        <f>'Fund Data'!B146</f>
        <v>118.27</v>
      </c>
      <c r="D41" s="7">
        <f t="shared" si="2"/>
        <v>0.99923960797566747</v>
      </c>
      <c r="E41" s="7">
        <f t="shared" si="3"/>
        <v>-7.6068126898338085E-4</v>
      </c>
      <c r="F41" s="7">
        <f>SQRT(Summary!$G$2/Summary!$G$3)*SQRT(SUMSQ(E22:E41)-Summary!$G$4/Summary!$G$5*SUM(E22:E41)^2)</f>
        <v>4.0987938763214833E-2</v>
      </c>
      <c r="G41" s="5">
        <f>MIN(Summary!$G$8,Summary!$G$9/F39)</f>
        <v>1.2389087931620644</v>
      </c>
      <c r="H41" s="5">
        <f>IFERROR(VLOOKUP(Table3[[#This Row],[Date]],Table1[#All],2,FALSE),$C$2)</f>
        <v>0.23499999999999999</v>
      </c>
      <c r="I41" s="5">
        <f>Table3[[#This Row],[Date]]-B40</f>
        <v>1</v>
      </c>
      <c r="J41" s="7">
        <f>G40*(D41-1)+(1-G40)*H40/100*Table3[[#This Row],[Actt,t-1]]/Summary!$G$6</f>
        <v>-9.4689018923839062E-4</v>
      </c>
      <c r="K41" s="7"/>
      <c r="L41" s="67"/>
    </row>
    <row r="42" spans="2:12" x14ac:dyDescent="0.2">
      <c r="B42" s="6">
        <f>'Fund Data'!A147</f>
        <v>41631</v>
      </c>
      <c r="C42" s="4">
        <f>'Fund Data'!B147</f>
        <v>118.01</v>
      </c>
      <c r="D42" s="7">
        <f t="shared" si="2"/>
        <v>0.99780164031453467</v>
      </c>
      <c r="E42" s="7">
        <f t="shared" si="3"/>
        <v>-2.2007796253680437E-3</v>
      </c>
      <c r="F42" s="7">
        <f>SQRT(Summary!$G$2/Summary!$G$3)*SQRT(SUMSQ(E23:E42)-Summary!$G$4/Summary!$G$5*SUM(E23:E42)^2)</f>
        <v>4.2279263656366854E-2</v>
      </c>
      <c r="G42" s="5">
        <f>MIN(Summary!$G$8,Summary!$G$9/F40)</f>
        <v>1.2621067332291458</v>
      </c>
      <c r="H42" s="5">
        <f>IFERROR(VLOOKUP(Table3[[#This Row],[Date]],Table1[#All],2,FALSE),$C$2)</f>
        <v>0.23499999999999999</v>
      </c>
      <c r="I42" s="5">
        <f>Table3[[#This Row],[Date]]-B41</f>
        <v>3</v>
      </c>
      <c r="J42" s="7">
        <f>G41*(D42-1)+(1-G41)*H41/100*Table3[[#This Row],[Actt,t-1]]/Summary!$G$6</f>
        <v>-2.72824577538875E-3</v>
      </c>
      <c r="K42" s="7"/>
      <c r="L42" s="67"/>
    </row>
    <row r="43" spans="2:12" x14ac:dyDescent="0.2">
      <c r="B43" s="6">
        <f>'Fund Data'!A148</f>
        <v>41635</v>
      </c>
      <c r="C43" s="4">
        <f>'Fund Data'!B148</f>
        <v>117.74</v>
      </c>
      <c r="D43" s="7">
        <f t="shared" si="2"/>
        <v>0.99771205830014398</v>
      </c>
      <c r="E43" s="7">
        <f t="shared" si="3"/>
        <v>-2.2905630375421168E-3</v>
      </c>
      <c r="F43" s="7">
        <f>SQRT(Summary!$G$2/Summary!$G$3)*SQRT(SUMSQ(E24:E43)-Summary!$G$4/Summary!$G$5*SUM(E24:E43)^2)</f>
        <v>4.356835559567579E-2</v>
      </c>
      <c r="G43" s="5">
        <f>MIN(Summary!$G$8,Summary!$G$9/F41)</f>
        <v>1.4638452630325434</v>
      </c>
      <c r="H43" s="5">
        <f>IFERROR(VLOOKUP(Table3[[#This Row],[Date]],Table1[#All],2,FALSE),$C$2)</f>
        <v>0.23499999999999999</v>
      </c>
      <c r="I43" s="5">
        <f>Table3[[#This Row],[Date]]-B42</f>
        <v>4</v>
      </c>
      <c r="J43" s="7">
        <f>G42*(D43-1)+(1-G42)*H42/100*Table3[[#This Row],[Actt,t-1]]/Summary!$G$6</f>
        <v>-2.894470522658339E-3</v>
      </c>
      <c r="K43" s="7"/>
      <c r="L43" s="67"/>
    </row>
    <row r="44" spans="2:12" x14ac:dyDescent="0.2">
      <c r="B44" s="6">
        <f>'Fund Data'!A149</f>
        <v>41638</v>
      </c>
      <c r="C44" s="4">
        <f>'Fund Data'!B149</f>
        <v>118.15</v>
      </c>
      <c r="D44" s="7">
        <f t="shared" si="2"/>
        <v>1.0034822490232718</v>
      </c>
      <c r="E44" s="7">
        <f t="shared" si="3"/>
        <v>3.4762000328016933E-3</v>
      </c>
      <c r="F44" s="7">
        <f>SQRT(Summary!$G$2/Summary!$G$3)*SQRT(SUMSQ(E25:E44)-Summary!$G$4/Summary!$G$5*SUM(E25:E44)^2)</f>
        <v>4.463213819238869E-2</v>
      </c>
      <c r="G44" s="5">
        <f>MIN(Summary!$G$8,Summary!$G$9/F42)</f>
        <v>1.4191354061334172</v>
      </c>
      <c r="H44" s="5">
        <f>IFERROR(VLOOKUP(Table3[[#This Row],[Date]],Table1[#All],2,FALSE),$C$2)</f>
        <v>0.23499999999999999</v>
      </c>
      <c r="I44" s="5">
        <f>Table3[[#This Row],[Date]]-B43</f>
        <v>3</v>
      </c>
      <c r="J44" s="7">
        <f>G43*(D44-1)+(1-G43)*H43/100*Table3[[#This Row],[Actt,t-1]]/Summary!$G$6</f>
        <v>5.0883901010150218E-3</v>
      </c>
      <c r="K44" s="7"/>
      <c r="L44" s="67"/>
    </row>
    <row r="45" spans="2:12" x14ac:dyDescent="0.2">
      <c r="B45" s="6">
        <f>'Fund Data'!A150</f>
        <v>41639</v>
      </c>
      <c r="C45" s="4">
        <f>'Fund Data'!B150</f>
        <v>118.19</v>
      </c>
      <c r="D45" s="7">
        <f t="shared" si="2"/>
        <v>1.0003385526872619</v>
      </c>
      <c r="E45" s="7">
        <f t="shared" si="3"/>
        <v>3.3849539123233165E-4</v>
      </c>
      <c r="F45" s="7">
        <f>SQRT(Summary!$G$2/Summary!$G$3)*SQRT(SUMSQ(E26:E45)-Summary!$G$4/Summary!$G$5*SUM(E26:E45)^2)</f>
        <v>4.4656354898348051E-2</v>
      </c>
      <c r="G45" s="5">
        <f>MIN(Summary!$G$8,Summary!$G$9/F43)</f>
        <v>1.3771463067556093</v>
      </c>
      <c r="H45" s="5">
        <f>IFERROR(VLOOKUP(Table3[[#This Row],[Date]],Table1[#All],2,FALSE),$C$2)</f>
        <v>0.23499999999999999</v>
      </c>
      <c r="I45" s="5">
        <f>Table3[[#This Row],[Date]]-B44</f>
        <v>1</v>
      </c>
      <c r="J45" s="7">
        <f>G44*(D45-1)+(1-G44)*H44/100*Table3[[#This Row],[Actt,t-1]]/Summary!$G$6</f>
        <v>4.7771608254494716E-4</v>
      </c>
      <c r="K45" s="7"/>
      <c r="L45" s="67"/>
    </row>
    <row r="46" spans="2:12" x14ac:dyDescent="0.2">
      <c r="B46" s="6">
        <f>'Fund Data'!A151</f>
        <v>41641</v>
      </c>
      <c r="C46" s="4">
        <f>'Fund Data'!B151</f>
        <v>118.63</v>
      </c>
      <c r="D46" s="7">
        <f t="shared" si="2"/>
        <v>1.0037228191894407</v>
      </c>
      <c r="E46" s="7">
        <f t="shared" si="3"/>
        <v>3.7159066488626929E-3</v>
      </c>
      <c r="F46" s="7">
        <f>SQRT(Summary!$G$2/Summary!$G$3)*SQRT(SUMSQ(E27:E46)-Summary!$G$4/Summary!$G$5*SUM(E27:E46)^2)</f>
        <v>3.7513026642152912E-2</v>
      </c>
      <c r="G46" s="5">
        <f>MIN(Summary!$G$8,Summary!$G$9/F44)</f>
        <v>1.3443227779356548</v>
      </c>
      <c r="H46" s="5">
        <f>IFERROR(VLOOKUP(Table3[[#This Row],[Date]],Table1[#All],2,FALSE),$C$2)</f>
        <v>0.23499999999999999</v>
      </c>
      <c r="I46" s="5">
        <f>Table3[[#This Row],[Date]]-B45</f>
        <v>2</v>
      </c>
      <c r="J46" s="7">
        <f>G45*(D46-1)+(1-G45)*H45/100*Table3[[#This Row],[Actt,t-1]]/Summary!$G$6</f>
        <v>5.1219428428967914E-3</v>
      </c>
      <c r="K46" s="7"/>
      <c r="L46" s="67"/>
    </row>
    <row r="47" spans="2:12" x14ac:dyDescent="0.2">
      <c r="B47" s="6">
        <f>'Fund Data'!A152</f>
        <v>41642</v>
      </c>
      <c r="C47" s="4">
        <f>'Fund Data'!B152</f>
        <v>118.93</v>
      </c>
      <c r="D47" s="7">
        <f t="shared" si="2"/>
        <v>1.0025288712804519</v>
      </c>
      <c r="E47" s="7">
        <f t="shared" si="3"/>
        <v>2.5256790661420882E-3</v>
      </c>
      <c r="F47" s="7">
        <f>SQRT(Summary!$G$2/Summary!$G$3)*SQRT(SUMSQ(E28:E47)-Summary!$G$4/Summary!$G$5*SUM(E28:E47)^2)</f>
        <v>3.8001824766580747E-2</v>
      </c>
      <c r="G47" s="5">
        <f>MIN(Summary!$G$8,Summary!$G$9/F45)</f>
        <v>1.3435937647973939</v>
      </c>
      <c r="H47" s="5">
        <f>IFERROR(VLOOKUP(Table3[[#This Row],[Date]],Table1[#All],2,FALSE),$C$2)</f>
        <v>0.23499999999999999</v>
      </c>
      <c r="I47" s="5">
        <f>Table3[[#This Row],[Date]]-B46</f>
        <v>1</v>
      </c>
      <c r="J47" s="7">
        <f>G46*(D47-1)+(1-G46)*H46/100*Table3[[#This Row],[Actt,t-1]]/Summary!$G$6</f>
        <v>3.397371602200566E-3</v>
      </c>
      <c r="K47" s="7"/>
      <c r="L47" s="67"/>
    </row>
    <row r="48" spans="2:12" x14ac:dyDescent="0.2">
      <c r="B48" s="6">
        <f>'Fund Data'!A153</f>
        <v>41645</v>
      </c>
      <c r="C48" s="4">
        <f>'Fund Data'!B153</f>
        <v>119.02</v>
      </c>
      <c r="D48" s="7">
        <f t="shared" si="2"/>
        <v>1.0007567476666945</v>
      </c>
      <c r="E48" s="7">
        <f t="shared" si="3"/>
        <v>7.5646147755188708E-4</v>
      </c>
      <c r="F48" s="7">
        <f>SQRT(Summary!$G$2/Summary!$G$3)*SQRT(SUMSQ(E29:E48)-Summary!$G$4/Summary!$G$5*SUM(E29:E48)^2)</f>
        <v>3.7827700825403932E-2</v>
      </c>
      <c r="G48" s="5">
        <f>MIN(Summary!$G$8,Summary!$G$9/F46)</f>
        <v>1.5</v>
      </c>
      <c r="H48" s="5">
        <f>IFERROR(VLOOKUP(Table3[[#This Row],[Date]],Table1[#All],2,FALSE),$C$2)</f>
        <v>0.23499999999999999</v>
      </c>
      <c r="I48" s="5">
        <f>Table3[[#This Row],[Date]]-B47</f>
        <v>3</v>
      </c>
      <c r="J48" s="7">
        <f>G47*(D48-1)+(1-G47)*H47/100*Table3[[#This Row],[Actt,t-1]]/Summary!$G$6</f>
        <v>1.0100327352684714E-3</v>
      </c>
      <c r="K48" s="7"/>
      <c r="L48" s="67"/>
    </row>
    <row r="49" spans="2:12" x14ac:dyDescent="0.2">
      <c r="B49" s="6">
        <f>'Fund Data'!A154</f>
        <v>41646</v>
      </c>
      <c r="C49" s="4">
        <f>'Fund Data'!B154</f>
        <v>119.45</v>
      </c>
      <c r="D49" s="7">
        <f t="shared" si="2"/>
        <v>1.0036128381784575</v>
      </c>
      <c r="E49" s="7">
        <f t="shared" si="3"/>
        <v>3.606327555112609E-3</v>
      </c>
      <c r="F49" s="7">
        <f>SQRT(Summary!$G$2/Summary!$G$3)*SQRT(SUMSQ(E30:E49)-Summary!$G$4/Summary!$G$5*SUM(E30:E49)^2)</f>
        <v>3.8930900527796374E-2</v>
      </c>
      <c r="G49" s="5">
        <f>MIN(Summary!$G$8,Summary!$G$9/F47)</f>
        <v>1.5</v>
      </c>
      <c r="H49" s="5">
        <f>IFERROR(VLOOKUP(Table3[[#This Row],[Date]],Table1[#All],2,FALSE),$C$2)</f>
        <v>0.23499999999999999</v>
      </c>
      <c r="I49" s="5">
        <f>Table3[[#This Row],[Date]]-B48</f>
        <v>1</v>
      </c>
      <c r="J49" s="7">
        <f>G48*(D49-1)+(1-G48)*H48/100*Table3[[#This Row],[Actt,t-1]]/Summary!$G$6</f>
        <v>5.4159933787973286E-3</v>
      </c>
      <c r="K49" s="7"/>
      <c r="L49" s="67"/>
    </row>
    <row r="50" spans="2:12" x14ac:dyDescent="0.2">
      <c r="B50" s="6">
        <f>'Fund Data'!A155</f>
        <v>41647</v>
      </c>
      <c r="C50" s="4">
        <f>'Fund Data'!B155</f>
        <v>119.43</v>
      </c>
      <c r="D50" s="7">
        <f t="shared" si="2"/>
        <v>0.99983256592716618</v>
      </c>
      <c r="E50" s="7">
        <f t="shared" si="3"/>
        <v>-1.6744809148301078E-4</v>
      </c>
      <c r="F50" s="7">
        <f>SQRT(Summary!$G$2/Summary!$G$3)*SQRT(SUMSQ(E31:E50)-Summary!$G$4/Summary!$G$5*SUM(E31:E50)^2)</f>
        <v>3.7936060503009815E-2</v>
      </c>
      <c r="G50" s="5">
        <f>MIN(Summary!$G$8,Summary!$G$9/F48)</f>
        <v>1.5</v>
      </c>
      <c r="H50" s="5">
        <f>IFERROR(VLOOKUP(Table3[[#This Row],[Date]],Table1[#All],2,FALSE),$C$2)</f>
        <v>0.23499999999999999</v>
      </c>
      <c r="I50" s="5">
        <f>Table3[[#This Row],[Date]]-B49</f>
        <v>1</v>
      </c>
      <c r="J50" s="7">
        <f>G49*(D50-1)+(1-G49)*H49/100*Table3[[#This Row],[Actt,t-1]]/Summary!$G$6</f>
        <v>-2.544149981396135E-4</v>
      </c>
      <c r="K50" s="7"/>
      <c r="L50" s="67"/>
    </row>
    <row r="51" spans="2:12" x14ac:dyDescent="0.2">
      <c r="B51" s="6">
        <f>'Fund Data'!A156</f>
        <v>41648</v>
      </c>
      <c r="C51" s="4">
        <f>'Fund Data'!B156</f>
        <v>119.36</v>
      </c>
      <c r="D51" s="7">
        <f t="shared" si="2"/>
        <v>0.99941388260905961</v>
      </c>
      <c r="E51" s="7">
        <f t="shared" si="3"/>
        <v>-5.8628922488489232E-4</v>
      </c>
      <c r="F51" s="7">
        <f>SQRT(Summary!$G$2/Summary!$G$3)*SQRT(SUMSQ(E32:E51)-Summary!$G$4/Summary!$G$5*SUM(E32:E51)^2)</f>
        <v>3.8055787409428554E-2</v>
      </c>
      <c r="G51" s="5">
        <f>MIN(Summary!$G$8,Summary!$G$9/F49)</f>
        <v>1.5</v>
      </c>
      <c r="H51" s="5">
        <f>IFERROR(VLOOKUP(Table3[[#This Row],[Date]],Table1[#All],2,FALSE),$C$2)</f>
        <v>0.23499999999999999</v>
      </c>
      <c r="I51" s="5">
        <f>Table3[[#This Row],[Date]]-B50</f>
        <v>1</v>
      </c>
      <c r="J51" s="7">
        <f>G50*(D51-1)+(1-G50)*H50/100*Table3[[#This Row],[Actt,t-1]]/Summary!$G$6</f>
        <v>-8.8243997529947134E-4</v>
      </c>
      <c r="K51" s="7"/>
      <c r="L51" s="67"/>
    </row>
    <row r="52" spans="2:12" x14ac:dyDescent="0.2">
      <c r="B52" s="6">
        <f>'Fund Data'!A157</f>
        <v>41649</v>
      </c>
      <c r="C52" s="4">
        <f>'Fund Data'!B157</f>
        <v>119.6</v>
      </c>
      <c r="D52" s="7">
        <f t="shared" si="2"/>
        <v>1.0020107238605898</v>
      </c>
      <c r="E52" s="7">
        <f t="shared" si="3"/>
        <v>2.0087050610805872E-3</v>
      </c>
      <c r="F52" s="7">
        <f>SQRT(Summary!$G$2/Summary!$G$3)*SQRT(SUMSQ(E33:E52)-Summary!$G$4/Summary!$G$5*SUM(E33:E52)^2)</f>
        <v>3.1738792361894343E-2</v>
      </c>
      <c r="G52" s="5">
        <f>MIN(Summary!$G$8,Summary!$G$9/F50)</f>
        <v>1.5</v>
      </c>
      <c r="H52" s="5">
        <f>IFERROR(VLOOKUP(Table3[[#This Row],[Date]],Table1[#All],2,FALSE),$C$2)</f>
        <v>0.23499999999999999</v>
      </c>
      <c r="I52" s="5">
        <f>Table3[[#This Row],[Date]]-B51</f>
        <v>1</v>
      </c>
      <c r="J52" s="7">
        <f>G51*(D52-1)+(1-G51)*H51/100*Table3[[#This Row],[Actt,t-1]]/Summary!$G$6</f>
        <v>3.0128219019957482E-3</v>
      </c>
      <c r="K52" s="7"/>
      <c r="L52" s="67"/>
    </row>
    <row r="53" spans="2:12" x14ac:dyDescent="0.2">
      <c r="B53" s="6">
        <f>'Fund Data'!A158</f>
        <v>41652</v>
      </c>
      <c r="C53" s="4">
        <f>'Fund Data'!B158</f>
        <v>119.78</v>
      </c>
      <c r="D53" s="7">
        <f t="shared" si="2"/>
        <v>1.001505016722408</v>
      </c>
      <c r="E53" s="7">
        <f t="shared" si="3"/>
        <v>1.5038853197849482E-3</v>
      </c>
      <c r="F53" s="7">
        <f>SQRT(Summary!$G$2/Summary!$G$3)*SQRT(SUMSQ(E34:E53)-Summary!$G$4/Summary!$G$5*SUM(E34:E53)^2)</f>
        <v>3.122895207827062E-2</v>
      </c>
      <c r="G53" s="5">
        <f>MIN(Summary!$G$8,Summary!$G$9/F51)</f>
        <v>1.5</v>
      </c>
      <c r="H53" s="5">
        <f>IFERROR(VLOOKUP(Table3[[#This Row],[Date]],Table1[#All],2,FALSE),$C$2)</f>
        <v>0.23499999999999999</v>
      </c>
      <c r="I53" s="5">
        <f>Table3[[#This Row],[Date]]-B52</f>
        <v>3</v>
      </c>
      <c r="J53" s="7">
        <f>G52*(D53-1)+(1-G52)*H52/100*Table3[[#This Row],[Actt,t-1]]/Summary!$G$6</f>
        <v>2.247733416945322E-3</v>
      </c>
      <c r="K53" s="7"/>
      <c r="L53" s="67"/>
    </row>
    <row r="54" spans="2:12" x14ac:dyDescent="0.2">
      <c r="B54" s="6">
        <f>'Fund Data'!A159</f>
        <v>41653</v>
      </c>
      <c r="C54" s="4">
        <f>'Fund Data'!B159</f>
        <v>119.86</v>
      </c>
      <c r="D54" s="7">
        <f t="shared" si="2"/>
        <v>1.0006678911337452</v>
      </c>
      <c r="E54" s="7">
        <f t="shared" si="3"/>
        <v>6.6766819372286528E-4</v>
      </c>
      <c r="F54" s="7">
        <f>SQRT(Summary!$G$2/Summary!$G$3)*SQRT(SUMSQ(E35:E54)-Summary!$G$4/Summary!$G$5*SUM(E35:E54)^2)</f>
        <v>2.8449758430612627E-2</v>
      </c>
      <c r="G54" s="5">
        <f>MIN(Summary!$G$8,Summary!$G$9/F52)</f>
        <v>1.5</v>
      </c>
      <c r="H54" s="5">
        <f>IFERROR(VLOOKUP(Table3[[#This Row],[Date]],Table1[#All],2,FALSE),$C$2)</f>
        <v>0.23499999999999999</v>
      </c>
      <c r="I54" s="5">
        <f>Table3[[#This Row],[Date]]-B53</f>
        <v>1</v>
      </c>
      <c r="J54" s="7">
        <f>G53*(D54-1)+(1-G53)*H53/100*Table3[[#This Row],[Actt,t-1]]/Summary!$G$6</f>
        <v>9.985728117289309E-4</v>
      </c>
      <c r="K54" s="7"/>
      <c r="L54" s="67"/>
    </row>
    <row r="55" spans="2:12" x14ac:dyDescent="0.2">
      <c r="B55" s="6">
        <f>'Fund Data'!A160</f>
        <v>41654</v>
      </c>
      <c r="C55" s="4">
        <f>'Fund Data'!B160</f>
        <v>119.99</v>
      </c>
      <c r="D55" s="7">
        <f t="shared" si="2"/>
        <v>1.0010845986984815</v>
      </c>
      <c r="E55" s="7">
        <f t="shared" si="3"/>
        <v>1.0840109462583103E-3</v>
      </c>
      <c r="F55" s="7">
        <f>SQRT(Summary!$G$2/Summary!$G$3)*SQRT(SUMSQ(E36:E55)-Summary!$G$4/Summary!$G$5*SUM(E36:E55)^2)</f>
        <v>2.7234189800227557E-2</v>
      </c>
      <c r="G55" s="5">
        <f>MIN(Summary!$G$8,Summary!$G$9/F53)</f>
        <v>1.5</v>
      </c>
      <c r="H55" s="5">
        <f>IFERROR(VLOOKUP(Table3[[#This Row],[Date]],Table1[#All],2,FALSE),$C$2)</f>
        <v>0.23499999999999999</v>
      </c>
      <c r="I55" s="5">
        <f>Table3[[#This Row],[Date]]-B54</f>
        <v>1</v>
      </c>
      <c r="J55" s="7">
        <f>G54*(D55-1)+(1-G54)*H54/100*Table3[[#This Row],[Actt,t-1]]/Summary!$G$6</f>
        <v>1.623634158833425E-3</v>
      </c>
      <c r="K55" s="7"/>
      <c r="L55" s="67"/>
    </row>
    <row r="56" spans="2:12" x14ac:dyDescent="0.2">
      <c r="B56" s="6">
        <f>'Fund Data'!A161</f>
        <v>41655</v>
      </c>
      <c r="C56" s="4">
        <f>'Fund Data'!B161</f>
        <v>120.26</v>
      </c>
      <c r="D56" s="7">
        <f t="shared" si="2"/>
        <v>1.0022501875156264</v>
      </c>
      <c r="E56" s="7">
        <f t="shared" si="3"/>
        <v>2.2476596351252349E-3</v>
      </c>
      <c r="F56" s="7">
        <f>SQRT(Summary!$G$2/Summary!$G$3)*SQRT(SUMSQ(E37:E56)-Summary!$G$4/Summary!$G$5*SUM(E37:E56)^2)</f>
        <v>2.77336173865468E-2</v>
      </c>
      <c r="G56" s="5">
        <f>MIN(Summary!$G$8,Summary!$G$9/F54)</f>
        <v>1.5</v>
      </c>
      <c r="H56" s="5">
        <f>IFERROR(VLOOKUP(Table3[[#This Row],[Date]],Table1[#All],2,FALSE),$C$2)</f>
        <v>0.23499999999999999</v>
      </c>
      <c r="I56" s="5">
        <f>Table3[[#This Row],[Date]]-B55</f>
        <v>1</v>
      </c>
      <c r="J56" s="7">
        <f>G55*(D56-1)+(1-G55)*H55/100*Table3[[#This Row],[Actt,t-1]]/Summary!$G$6</f>
        <v>3.3720173845507785E-3</v>
      </c>
      <c r="K56" s="7"/>
      <c r="L56" s="67"/>
    </row>
    <row r="57" spans="2:12" x14ac:dyDescent="0.2">
      <c r="B57" s="6">
        <f>'Fund Data'!A162</f>
        <v>41656</v>
      </c>
      <c r="C57" s="4">
        <f>'Fund Data'!B162</f>
        <v>120.57</v>
      </c>
      <c r="D57" s="7">
        <f t="shared" si="2"/>
        <v>1.0025777482122067</v>
      </c>
      <c r="E57" s="7">
        <f t="shared" si="3"/>
        <v>2.5744315177966175E-3</v>
      </c>
      <c r="F57" s="7">
        <f>SQRT(Summary!$G$2/Summary!$G$3)*SQRT(SUMSQ(E38:E57)-Summary!$G$4/Summary!$G$5*SUM(E38:E57)^2)</f>
        <v>2.8392936800121192E-2</v>
      </c>
      <c r="G57" s="5">
        <f>MIN(Summary!$G$8,Summary!$G$9/F55)</f>
        <v>1.5</v>
      </c>
      <c r="H57" s="5">
        <f>IFERROR(VLOOKUP(Table3[[#This Row],[Date]],Table1[#All],2,FALSE),$C$2)</f>
        <v>0.23499999999999999</v>
      </c>
      <c r="I57" s="5">
        <f>Table3[[#This Row],[Date]]-B56</f>
        <v>1</v>
      </c>
      <c r="J57" s="7">
        <f>G56*(D57-1)+(1-G56)*H56/100*Table3[[#This Row],[Actt,t-1]]/Summary!$G$6</f>
        <v>3.8633584294211422E-3</v>
      </c>
      <c r="K57" s="7"/>
      <c r="L57" s="67"/>
    </row>
    <row r="58" spans="2:12" x14ac:dyDescent="0.2">
      <c r="B58" s="6">
        <f>'Fund Data'!A163</f>
        <v>41659</v>
      </c>
      <c r="C58" s="4">
        <f>'Fund Data'!B163</f>
        <v>120.82</v>
      </c>
      <c r="D58" s="7">
        <f t="shared" si="2"/>
        <v>1.002073484282989</v>
      </c>
      <c r="E58" s="7">
        <f t="shared" si="3"/>
        <v>2.0713375813756602E-3</v>
      </c>
      <c r="F58" s="7">
        <f>SQRT(Summary!$G$2/Summary!$G$3)*SQRT(SUMSQ(E39:E58)-Summary!$G$4/Summary!$G$5*SUM(E39:E58)^2)</f>
        <v>2.8631194358918016E-2</v>
      </c>
      <c r="G58" s="5">
        <f>MIN(Summary!$G$8,Summary!$G$9/F56)</f>
        <v>1.5</v>
      </c>
      <c r="H58" s="5">
        <f>IFERROR(VLOOKUP(Table3[[#This Row],[Date]],Table1[#All],2,FALSE),$C$2)</f>
        <v>0.23499999999999999</v>
      </c>
      <c r="I58" s="5">
        <f>Table3[[#This Row],[Date]]-B57</f>
        <v>3</v>
      </c>
      <c r="J58" s="7">
        <f>G57*(D58-1)+(1-G57)*H57/100*Table3[[#This Row],[Actt,t-1]]/Summary!$G$6</f>
        <v>3.1004347578168865E-3</v>
      </c>
      <c r="K58" s="7"/>
      <c r="L58" s="67"/>
    </row>
    <row r="59" spans="2:12" x14ac:dyDescent="0.2">
      <c r="B59" s="6">
        <f>'Fund Data'!A164</f>
        <v>41660</v>
      </c>
      <c r="C59" s="4">
        <f>'Fund Data'!B164</f>
        <v>120.66</v>
      </c>
      <c r="D59" s="7">
        <f t="shared" si="2"/>
        <v>0.99867571594106941</v>
      </c>
      <c r="E59" s="7">
        <f t="shared" si="3"/>
        <v>-1.3251616979794633E-3</v>
      </c>
      <c r="F59" s="7">
        <f>SQRT(Summary!$G$2/Summary!$G$3)*SQRT(SUMSQ(E40:E59)-Summary!$G$4/Summary!$G$5*SUM(E40:E59)^2)</f>
        <v>2.8330671452936548E-2</v>
      </c>
      <c r="G59" s="5">
        <f>MIN(Summary!$G$8,Summary!$G$9/F57)</f>
        <v>1.5</v>
      </c>
      <c r="H59" s="5">
        <f>IFERROR(VLOOKUP(Table3[[#This Row],[Date]],Table1[#All],2,FALSE),$C$2)</f>
        <v>0.23499999999999999</v>
      </c>
      <c r="I59" s="5">
        <f>Table3[[#This Row],[Date]]-B58</f>
        <v>1</v>
      </c>
      <c r="J59" s="7">
        <f>G58*(D59-1)+(1-G58)*H58/100*Table3[[#This Row],[Actt,t-1]]/Summary!$G$6</f>
        <v>-1.9896899772847763E-3</v>
      </c>
      <c r="K59" s="7"/>
      <c r="L59" s="67"/>
    </row>
    <row r="60" spans="2:12" x14ac:dyDescent="0.2">
      <c r="B60" s="6">
        <f>'Fund Data'!A165</f>
        <v>41661</v>
      </c>
      <c r="C60" s="4">
        <f>'Fund Data'!B165</f>
        <v>120.56</v>
      </c>
      <c r="D60" s="7">
        <f t="shared" si="2"/>
        <v>0.99917122492955412</v>
      </c>
      <c r="E60" s="7">
        <f t="shared" si="3"/>
        <v>-8.2911869437565409E-4</v>
      </c>
      <c r="F60" s="7">
        <f>SQRT(Summary!$G$2/Summary!$G$3)*SQRT(SUMSQ(E41:E60)-Summary!$G$4/Summary!$G$5*SUM(E41:E60)^2)</f>
        <v>2.8919535532474124E-2</v>
      </c>
      <c r="G60" s="5">
        <f>MIN(Summary!$G$8,Summary!$G$9/F58)</f>
        <v>1.5</v>
      </c>
      <c r="H60" s="5">
        <f>IFERROR(VLOOKUP(Table3[[#This Row],[Date]],Table1[#All],2,FALSE),$C$2)</f>
        <v>0.23499999999999999</v>
      </c>
      <c r="I60" s="5">
        <f>Table3[[#This Row],[Date]]-B59</f>
        <v>1</v>
      </c>
      <c r="J60" s="7">
        <f>G59*(D60-1)+(1-G59)*H59/100*Table3[[#This Row],[Actt,t-1]]/Summary!$G$6</f>
        <v>-1.2464264945577016E-3</v>
      </c>
      <c r="K60" s="7"/>
      <c r="L60" s="67"/>
    </row>
    <row r="61" spans="2:12" x14ac:dyDescent="0.2">
      <c r="B61" s="6">
        <f>'Fund Data'!A166</f>
        <v>41662</v>
      </c>
      <c r="C61" s="4">
        <f>'Fund Data'!B166</f>
        <v>120.62</v>
      </c>
      <c r="D61" s="7">
        <f t="shared" si="2"/>
        <v>1.0004976775049768</v>
      </c>
      <c r="E61" s="7">
        <f t="shared" si="3"/>
        <v>4.9755370460068192E-4</v>
      </c>
      <c r="F61" s="7">
        <f>SQRT(Summary!$G$2/Summary!$G$3)*SQRT(SUMSQ(E42:E61)-Summary!$G$4/Summary!$G$5*SUM(E42:E61)^2)</f>
        <v>2.831913042984421E-2</v>
      </c>
      <c r="G61" s="5">
        <f>MIN(Summary!$G$8,Summary!$G$9/F59)</f>
        <v>1.5</v>
      </c>
      <c r="H61" s="5">
        <f>IFERROR(VLOOKUP(Table3[[#This Row],[Date]],Table1[#All],2,FALSE),$C$2)</f>
        <v>0.23499999999999999</v>
      </c>
      <c r="I61" s="5">
        <f>Table3[[#This Row],[Date]]-B60</f>
        <v>1</v>
      </c>
      <c r="J61" s="7">
        <f>G60*(D61-1)+(1-G60)*H60/100*Table3[[#This Row],[Actt,t-1]]/Summary!$G$6</f>
        <v>7.4325236857624626E-4</v>
      </c>
      <c r="K61" s="7"/>
      <c r="L61" s="67"/>
    </row>
    <row r="62" spans="2:12" x14ac:dyDescent="0.2">
      <c r="B62" s="6">
        <f>'Fund Data'!A167</f>
        <v>41663</v>
      </c>
      <c r="C62" s="4">
        <f>'Fund Data'!B167</f>
        <v>120.62</v>
      </c>
      <c r="D62" s="7">
        <f t="shared" si="2"/>
        <v>1</v>
      </c>
      <c r="E62" s="7">
        <f t="shared" si="3"/>
        <v>0</v>
      </c>
      <c r="F62" s="7">
        <f>SQRT(Summary!$G$2/Summary!$G$3)*SQRT(SUMSQ(E43:E62)-Summary!$G$4/Summary!$G$5*SUM(E43:E62)^2)</f>
        <v>2.614070074511915E-2</v>
      </c>
      <c r="G62" s="5">
        <f>MIN(Summary!$G$8,Summary!$G$9/F60)</f>
        <v>1.5</v>
      </c>
      <c r="H62" s="5">
        <f>IFERROR(VLOOKUP(Table3[[#This Row],[Date]],Table1[#All],2,FALSE),$C$2)</f>
        <v>0.23499999999999999</v>
      </c>
      <c r="I62" s="5">
        <f>Table3[[#This Row],[Date]]-B61</f>
        <v>1</v>
      </c>
      <c r="J62" s="7">
        <f>G61*(D62-1)+(1-G61)*H61/100*Table3[[#This Row],[Actt,t-1]]/Summary!$G$6</f>
        <v>-3.2638888888888884E-6</v>
      </c>
      <c r="K62" s="7"/>
      <c r="L62" s="67"/>
    </row>
    <row r="63" spans="2:12" x14ac:dyDescent="0.2">
      <c r="B63" s="6">
        <f>'Fund Data'!A168</f>
        <v>41666</v>
      </c>
      <c r="C63" s="4">
        <f>'Fund Data'!B168</f>
        <v>120.67</v>
      </c>
      <c r="D63" s="7">
        <f t="shared" si="2"/>
        <v>1.0004145249544023</v>
      </c>
      <c r="E63" s="7">
        <f t="shared" si="3"/>
        <v>4.1443906266875371E-4</v>
      </c>
      <c r="F63" s="7">
        <f>SQRT(Summary!$G$2/Summary!$G$3)*SQRT(SUMSQ(E44:E63)-Summary!$G$4/Summary!$G$5*SUM(E44:E63)^2)</f>
        <v>2.3242705784885371E-2</v>
      </c>
      <c r="G63" s="5">
        <f>MIN(Summary!$G$8,Summary!$G$9/F61)</f>
        <v>1.5</v>
      </c>
      <c r="H63" s="5">
        <f>IFERROR(VLOOKUP(Table3[[#This Row],[Date]],Table1[#All],2,FALSE),$C$2)</f>
        <v>0.23499999999999999</v>
      </c>
      <c r="I63" s="5">
        <f>Table3[[#This Row],[Date]]-B62</f>
        <v>3</v>
      </c>
      <c r="J63" s="7">
        <f>G62*(D63-1)+(1-G62)*H62/100*Table3[[#This Row],[Actt,t-1]]/Summary!$G$6</f>
        <v>6.1199576493679332E-4</v>
      </c>
      <c r="K63" s="7"/>
      <c r="L63" s="67"/>
    </row>
    <row r="64" spans="2:12" x14ac:dyDescent="0.2">
      <c r="B64" s="6">
        <f>'Fund Data'!A169</f>
        <v>41667</v>
      </c>
      <c r="C64" s="4">
        <f>'Fund Data'!B169</f>
        <v>120.8</v>
      </c>
      <c r="D64" s="7">
        <f t="shared" si="2"/>
        <v>1.0010773183061241</v>
      </c>
      <c r="E64" s="7">
        <f t="shared" si="3"/>
        <v>1.0767384152051307E-3</v>
      </c>
      <c r="F64" s="7">
        <f>SQRT(Summary!$G$2/Summary!$G$3)*SQRT(SUMSQ(E45:E64)-Summary!$G$4/Summary!$G$5*SUM(E45:E64)^2)</f>
        <v>2.1754579299058708E-2</v>
      </c>
      <c r="G64" s="5">
        <f>MIN(Summary!$G$8,Summary!$G$9/F62)</f>
        <v>1.5</v>
      </c>
      <c r="H64" s="5">
        <f>IFERROR(VLOOKUP(Table3[[#This Row],[Date]],Table1[#All],2,FALSE),$C$2)</f>
        <v>0.23499999999999999</v>
      </c>
      <c r="I64" s="5">
        <f>Table3[[#This Row],[Date]]-B63</f>
        <v>1</v>
      </c>
      <c r="J64" s="7">
        <f>G63*(D64-1)+(1-G63)*H63/100*Table3[[#This Row],[Actt,t-1]]/Summary!$G$6</f>
        <v>1.6127135702972909E-3</v>
      </c>
      <c r="K64" s="7"/>
      <c r="L64" s="67"/>
    </row>
    <row r="65" spans="2:12" x14ac:dyDescent="0.2">
      <c r="B65" s="6">
        <f>'Fund Data'!A170</f>
        <v>41668</v>
      </c>
      <c r="C65" s="4">
        <f>'Fund Data'!B170</f>
        <v>121.01</v>
      </c>
      <c r="D65" s="7">
        <f t="shared" si="2"/>
        <v>1.0017384105960265</v>
      </c>
      <c r="E65" s="7">
        <f t="shared" si="3"/>
        <v>1.7369013092465974E-3</v>
      </c>
      <c r="F65" s="7">
        <f>SQRT(Summary!$G$2/Summary!$G$3)*SQRT(SUMSQ(E46:E65)-Summary!$G$4/Summary!$G$5*SUM(E46:E65)^2)</f>
        <v>2.1668290524269034E-2</v>
      </c>
      <c r="G65" s="5">
        <f>MIN(Summary!$G$8,Summary!$G$9/F63)</f>
        <v>1.5</v>
      </c>
      <c r="H65" s="5">
        <f>IFERROR(VLOOKUP(Table3[[#This Row],[Date]],Table1[#All],2,FALSE),$C$2)</f>
        <v>0.23499999999999999</v>
      </c>
      <c r="I65" s="5">
        <f>Table3[[#This Row],[Date]]-B64</f>
        <v>1</v>
      </c>
      <c r="J65" s="7">
        <f>G64*(D65-1)+(1-G64)*H64/100*Table3[[#This Row],[Actt,t-1]]/Summary!$G$6</f>
        <v>2.6043520051509052E-3</v>
      </c>
      <c r="K65" s="7"/>
      <c r="L65" s="67"/>
    </row>
    <row r="66" spans="2:12" x14ac:dyDescent="0.2">
      <c r="B66" s="6">
        <f>'Fund Data'!A171</f>
        <v>41669</v>
      </c>
      <c r="C66" s="4">
        <f>'Fund Data'!B171</f>
        <v>121.2</v>
      </c>
      <c r="D66" s="7">
        <f t="shared" si="2"/>
        <v>1.0015701181720518</v>
      </c>
      <c r="E66" s="7">
        <f t="shared" si="3"/>
        <v>1.5688868252528205E-3</v>
      </c>
      <c r="F66" s="7">
        <f>SQRT(Summary!$G$2/Summary!$G$3)*SQRT(SUMSQ(E47:E66)-Summary!$G$4/Summary!$G$5*SUM(E47:E66)^2)</f>
        <v>1.9683316002727016E-2</v>
      </c>
      <c r="G66" s="5">
        <f>MIN(Summary!$G$8,Summary!$G$9/F64)</f>
        <v>1.5</v>
      </c>
      <c r="H66" s="5">
        <f>IFERROR(VLOOKUP(Table3[[#This Row],[Date]],Table1[#All],2,FALSE),$C$2)</f>
        <v>0.23499999999999999</v>
      </c>
      <c r="I66" s="5">
        <f>Table3[[#This Row],[Date]]-B65</f>
        <v>1</v>
      </c>
      <c r="J66" s="7">
        <f>G65*(D66-1)+(1-G65)*H65/100*Table3[[#This Row],[Actt,t-1]]/Summary!$G$6</f>
        <v>2.3519133691887674E-3</v>
      </c>
      <c r="K66" s="7"/>
      <c r="L66" s="67"/>
    </row>
    <row r="67" spans="2:12" x14ac:dyDescent="0.2">
      <c r="B67" s="6">
        <f>'Fund Data'!A172</f>
        <v>41670</v>
      </c>
      <c r="C67" s="4">
        <f>'Fund Data'!B172</f>
        <v>121.7</v>
      </c>
      <c r="D67" s="7">
        <f t="shared" si="2"/>
        <v>1.0041254125412542</v>
      </c>
      <c r="E67" s="7">
        <f t="shared" si="3"/>
        <v>4.1169263582674894E-3</v>
      </c>
      <c r="F67" s="7">
        <f>SQRT(Summary!$G$2/Summary!$G$3)*SQRT(SUMSQ(E48:E67)-Summary!$G$4/Summary!$G$5*SUM(E48:E67)^2)</f>
        <v>2.1818528529776404E-2</v>
      </c>
      <c r="G67" s="5">
        <f>MIN(Summary!$G$8,Summary!$G$9/F65)</f>
        <v>1.5</v>
      </c>
      <c r="H67" s="5">
        <f>IFERROR(VLOOKUP(Table3[[#This Row],[Date]],Table1[#All],2,FALSE),$C$2)</f>
        <v>0.23499999999999999</v>
      </c>
      <c r="I67" s="5">
        <f>Table3[[#This Row],[Date]]-B66</f>
        <v>1</v>
      </c>
      <c r="J67" s="7">
        <f>G66*(D67-1)+(1-G66)*H66/100*Table3[[#This Row],[Actt,t-1]]/Summary!$G$6</f>
        <v>6.1848549229924161E-3</v>
      </c>
      <c r="K67" s="7"/>
      <c r="L67" s="67"/>
    </row>
    <row r="68" spans="2:12" x14ac:dyDescent="0.2">
      <c r="B68" s="6">
        <f>'Fund Data'!A173</f>
        <v>41673</v>
      </c>
      <c r="C68" s="4">
        <f>'Fund Data'!B173</f>
        <v>121.81</v>
      </c>
      <c r="D68" s="7">
        <f t="shared" si="2"/>
        <v>1.0009038619556285</v>
      </c>
      <c r="E68" s="7">
        <f t="shared" si="3"/>
        <v>9.0345371838599872E-4</v>
      </c>
      <c r="F68" s="7">
        <f>SQRT(Summary!$G$2/Summary!$G$3)*SQRT(SUMSQ(E49:E68)-Summary!$G$4/Summary!$G$5*SUM(E49:E68)^2)</f>
        <v>2.1790930295109125E-2</v>
      </c>
      <c r="G68" s="5">
        <f>MIN(Summary!$G$8,Summary!$G$9/F66)</f>
        <v>1.5</v>
      </c>
      <c r="H68" s="5">
        <f>IFERROR(VLOOKUP(Table3[[#This Row],[Date]],Table1[#All],2,FALSE),$C$2)</f>
        <v>0.23499999999999999</v>
      </c>
      <c r="I68" s="5">
        <f>Table3[[#This Row],[Date]]-B67</f>
        <v>3</v>
      </c>
      <c r="J68" s="7">
        <f>G67*(D68-1)+(1-G67)*H67/100*Table3[[#This Row],[Actt,t-1]]/Summary!$G$6</f>
        <v>1.3460012667761232E-3</v>
      </c>
      <c r="K68" s="7"/>
      <c r="L68" s="67"/>
    </row>
    <row r="69" spans="2:12" x14ac:dyDescent="0.2">
      <c r="B69" s="6">
        <f>'Fund Data'!A174</f>
        <v>41674</v>
      </c>
      <c r="C69" s="4">
        <f>'Fund Data'!B174</f>
        <v>121.75</v>
      </c>
      <c r="D69" s="7">
        <f t="shared" si="2"/>
        <v>0.99950742960348082</v>
      </c>
      <c r="E69" s="7">
        <f t="shared" si="3"/>
        <v>-4.9269174916839102E-4</v>
      </c>
      <c r="F69" s="7">
        <f>SQRT(Summary!$G$2/Summary!$G$3)*SQRT(SUMSQ(E50:E69)-Summary!$G$4/Summary!$G$5*SUM(E50:E69)^2)</f>
        <v>2.0569874425973547E-2</v>
      </c>
      <c r="G69" s="5">
        <f>MIN(Summary!$G$8,Summary!$G$9/F67)</f>
        <v>1.5</v>
      </c>
      <c r="H69" s="5">
        <f>IFERROR(VLOOKUP(Table3[[#This Row],[Date]],Table1[#All],2,FALSE),$C$2)</f>
        <v>0.23499999999999999</v>
      </c>
      <c r="I69" s="5">
        <f>Table3[[#This Row],[Date]]-B68</f>
        <v>1</v>
      </c>
      <c r="J69" s="7">
        <f>G68*(D69-1)+(1-G68)*H68/100*Table3[[#This Row],[Actt,t-1]]/Summary!$G$6</f>
        <v>-7.4211948366765341E-4</v>
      </c>
      <c r="K69" s="7"/>
      <c r="L69" s="67"/>
    </row>
    <row r="70" spans="2:12" x14ac:dyDescent="0.2">
      <c r="B70" s="6">
        <f>'Fund Data'!A175</f>
        <v>41675</v>
      </c>
      <c r="C70" s="4">
        <f>'Fund Data'!B175</f>
        <v>121.91</v>
      </c>
      <c r="D70" s="7">
        <f t="shared" si="2"/>
        <v>1.0013141683778233</v>
      </c>
      <c r="E70" s="7">
        <f t="shared" si="3"/>
        <v>1.313305614355565E-3</v>
      </c>
      <c r="F70" s="7">
        <f>SQRT(Summary!$G$2/Summary!$G$3)*SQRT(SUMSQ(E51:E70)-Summary!$G$4/Summary!$G$5*SUM(E51:E70)^2)</f>
        <v>2.0187467396628495E-2</v>
      </c>
      <c r="G70" s="5">
        <f>MIN(Summary!$G$8,Summary!$G$9/F68)</f>
        <v>1.5</v>
      </c>
      <c r="H70" s="5">
        <f>IFERROR(VLOOKUP(Table3[[#This Row],[Date]],Table1[#All],2,FALSE),$C$2)</f>
        <v>0.23499999999999999</v>
      </c>
      <c r="I70" s="5">
        <f>Table3[[#This Row],[Date]]-B69</f>
        <v>1</v>
      </c>
      <c r="J70" s="7">
        <f>G69*(D70-1)+(1-G69)*H69/100*Table3[[#This Row],[Actt,t-1]]/Summary!$G$6</f>
        <v>1.9679886778460266E-3</v>
      </c>
      <c r="K70" s="7"/>
      <c r="L70" s="67"/>
    </row>
    <row r="71" spans="2:12" x14ac:dyDescent="0.2">
      <c r="B71" s="6">
        <f>'Fund Data'!A176</f>
        <v>41676</v>
      </c>
      <c r="C71" s="4">
        <f>'Fund Data'!B176</f>
        <v>121.64</v>
      </c>
      <c r="D71" s="7">
        <f t="shared" si="2"/>
        <v>0.99778525141497831</v>
      </c>
      <c r="E71" s="7">
        <f t="shared" si="3"/>
        <v>-2.2172047678909205E-3</v>
      </c>
      <c r="F71" s="7">
        <f>SQRT(Summary!$G$2/Summary!$G$3)*SQRT(SUMSQ(E52:E71)-Summary!$G$4/Summary!$G$5*SUM(E52:E71)^2)</f>
        <v>2.2487848661818494E-2</v>
      </c>
      <c r="G71" s="5">
        <f>MIN(Summary!$G$8,Summary!$G$9/F69)</f>
        <v>1.5</v>
      </c>
      <c r="H71" s="5">
        <f>IFERROR(VLOOKUP(Table3[[#This Row],[Date]],Table1[#All],2,FALSE),$C$2)</f>
        <v>0.23499999999999999</v>
      </c>
      <c r="I71" s="5">
        <f>Table3[[#This Row],[Date]]-B70</f>
        <v>1</v>
      </c>
      <c r="J71" s="7">
        <f>G70*(D71-1)+(1-G70)*H70/100*Table3[[#This Row],[Actt,t-1]]/Summary!$G$6</f>
        <v>-3.3253867664214186E-3</v>
      </c>
      <c r="K71" s="7"/>
      <c r="L71" s="67"/>
    </row>
    <row r="72" spans="2:12" x14ac:dyDescent="0.2">
      <c r="B72" s="6">
        <f>'Fund Data'!A177</f>
        <v>41677</v>
      </c>
      <c r="C72" s="4">
        <f>'Fund Data'!B177</f>
        <v>122.01</v>
      </c>
      <c r="D72" s="7">
        <f t="shared" si="2"/>
        <v>1.0030417625780994</v>
      </c>
      <c r="E72" s="7">
        <f t="shared" si="3"/>
        <v>3.0371457780790554E-3</v>
      </c>
      <c r="F72" s="7">
        <f>SQRT(Summary!$G$2/Summary!$G$3)*SQRT(SUMSQ(E53:E72)-Summary!$G$4/Summary!$G$5*SUM(E53:E72)^2)</f>
        <v>2.3364577207034214E-2</v>
      </c>
      <c r="G72" s="5">
        <f>MIN(Summary!$G$8,Summary!$G$9/F70)</f>
        <v>1.5</v>
      </c>
      <c r="H72" s="5">
        <f>IFERROR(VLOOKUP(Table3[[#This Row],[Date]],Table1[#All],2,FALSE),$C$2)</f>
        <v>0.23499999999999999</v>
      </c>
      <c r="I72" s="5">
        <f>Table3[[#This Row],[Date]]-B71</f>
        <v>1</v>
      </c>
      <c r="J72" s="7">
        <f>G71*(D72-1)+(1-G71)*H71/100*Table3[[#This Row],[Actt,t-1]]/Summary!$G$6</f>
        <v>4.559379978260219E-3</v>
      </c>
      <c r="K72" s="7"/>
      <c r="L72" s="67"/>
    </row>
    <row r="73" spans="2:12" x14ac:dyDescent="0.2">
      <c r="B73" s="6">
        <f>'Fund Data'!A178</f>
        <v>41680</v>
      </c>
      <c r="C73" s="4">
        <f>'Fund Data'!B178</f>
        <v>121.97</v>
      </c>
      <c r="D73" s="7">
        <f t="shared" si="2"/>
        <v>0.99967215801983433</v>
      </c>
      <c r="E73" s="7">
        <f t="shared" si="3"/>
        <v>-3.2789573209605959E-4</v>
      </c>
      <c r="F73" s="7">
        <f>SQRT(Summary!$G$2/Summary!$G$3)*SQRT(SUMSQ(E54:E73)-Summary!$G$4/Summary!$G$5*SUM(E54:E73)^2)</f>
        <v>2.372115215645465E-2</v>
      </c>
      <c r="G73" s="5">
        <f>MIN(Summary!$G$8,Summary!$G$9/F71)</f>
        <v>1.5</v>
      </c>
      <c r="H73" s="5">
        <f>IFERROR(VLOOKUP(Table3[[#This Row],[Date]],Table1[#All],2,FALSE),$C$2)</f>
        <v>0.23499999999999999</v>
      </c>
      <c r="I73" s="5">
        <f>Table3[[#This Row],[Date]]-B72</f>
        <v>3</v>
      </c>
      <c r="J73" s="7">
        <f>G72*(D73-1)+(1-G72)*H72/100*Table3[[#This Row],[Actt,t-1]]/Summary!$G$6</f>
        <v>-5.0155463691516598E-4</v>
      </c>
      <c r="K73" s="7"/>
      <c r="L73" s="67"/>
    </row>
    <row r="74" spans="2:12" x14ac:dyDescent="0.2">
      <c r="B74" s="6">
        <f>'Fund Data'!A179</f>
        <v>41681</v>
      </c>
      <c r="C74" s="4">
        <f>'Fund Data'!B179</f>
        <v>122.01</v>
      </c>
      <c r="D74" s="7">
        <f t="shared" si="2"/>
        <v>1.0003279494957777</v>
      </c>
      <c r="E74" s="7">
        <f t="shared" si="3"/>
        <v>3.278957320960495E-4</v>
      </c>
      <c r="F74" s="7">
        <f>SQRT(Summary!$G$2/Summary!$G$3)*SQRT(SUMSQ(E55:E74)-Summary!$G$4/Summary!$G$5*SUM(E55:E74)^2)</f>
        <v>2.3793169388308149E-2</v>
      </c>
      <c r="G74" s="5">
        <f>MIN(Summary!$G$8,Summary!$G$9/F72)</f>
        <v>1.5</v>
      </c>
      <c r="H74" s="5">
        <f>IFERROR(VLOOKUP(Table3[[#This Row],[Date]],Table1[#All],2,FALSE),$C$2)</f>
        <v>0.23499999999999999</v>
      </c>
      <c r="I74" s="5">
        <f>Table3[[#This Row],[Date]]-B73</f>
        <v>1</v>
      </c>
      <c r="J74" s="7">
        <f>G73*(D74-1)+(1-G73)*H73/100*Table3[[#This Row],[Actt,t-1]]/Summary!$G$6</f>
        <v>4.8866035477773044E-4</v>
      </c>
      <c r="K74" s="7"/>
      <c r="L74" s="67"/>
    </row>
    <row r="75" spans="2:12" x14ac:dyDescent="0.2">
      <c r="B75" s="6">
        <f>'Fund Data'!A180</f>
        <v>41682</v>
      </c>
      <c r="C75" s="4">
        <f>'Fund Data'!B180</f>
        <v>121.78</v>
      </c>
      <c r="D75" s="7">
        <f t="shared" si="2"/>
        <v>0.99811490861404795</v>
      </c>
      <c r="E75" s="7">
        <f t="shared" si="3"/>
        <v>-1.8868704068149202E-3</v>
      </c>
      <c r="F75" s="7">
        <f>SQRT(Summary!$G$2/Summary!$G$3)*SQRT(SUMSQ(E56:E75)-Summary!$G$4/Summary!$G$5*SUM(E56:E75)^2)</f>
        <v>2.5635109464736065E-2</v>
      </c>
      <c r="G75" s="5">
        <f>MIN(Summary!$G$8,Summary!$G$9/F73)</f>
        <v>1.5</v>
      </c>
      <c r="H75" s="5">
        <f>IFERROR(VLOOKUP(Table3[[#This Row],[Date]],Table1[#All],2,FALSE),$C$2)</f>
        <v>0.23499999999999999</v>
      </c>
      <c r="I75" s="5">
        <f>Table3[[#This Row],[Date]]-B74</f>
        <v>1</v>
      </c>
      <c r="J75" s="7">
        <f>G74*(D75-1)+(1-G74)*H74/100*Table3[[#This Row],[Actt,t-1]]/Summary!$G$6</f>
        <v>-2.8309009678169693E-3</v>
      </c>
      <c r="K75" s="7"/>
      <c r="L75" s="67"/>
    </row>
    <row r="76" spans="2:12" x14ac:dyDescent="0.2">
      <c r="B76" s="6">
        <f>'Fund Data'!A181</f>
        <v>41683</v>
      </c>
      <c r="C76" s="4">
        <f>'Fund Data'!B181</f>
        <v>122.03</v>
      </c>
      <c r="D76" s="7">
        <f t="shared" si="2"/>
        <v>1.0020528822466743</v>
      </c>
      <c r="E76" s="7">
        <f t="shared" si="3"/>
        <v>2.0507779633201282E-3</v>
      </c>
      <c r="F76" s="7">
        <f>SQRT(Summary!$G$2/Summary!$G$3)*SQRT(SUMSQ(E57:E76)-Summary!$G$4/Summary!$G$5*SUM(E57:E76)^2)</f>
        <v>2.5497933473079968E-2</v>
      </c>
      <c r="G76" s="5">
        <f>MIN(Summary!$G$8,Summary!$G$9/F74)</f>
        <v>1.5</v>
      </c>
      <c r="H76" s="5">
        <f>IFERROR(VLOOKUP(Table3[[#This Row],[Date]],Table1[#All],2,FALSE),$C$2)</f>
        <v>0.23499999999999999</v>
      </c>
      <c r="I76" s="5">
        <f>Table3[[#This Row],[Date]]-B75</f>
        <v>1</v>
      </c>
      <c r="J76" s="7">
        <f>G75*(D76-1)+(1-G75)*H75/100*Table3[[#This Row],[Actt,t-1]]/Summary!$G$6</f>
        <v>3.0760594811225996E-3</v>
      </c>
      <c r="K76" s="7"/>
      <c r="L76" s="67"/>
    </row>
    <row r="77" spans="2:12" x14ac:dyDescent="0.2">
      <c r="B77" s="6">
        <f>'Fund Data'!A182</f>
        <v>41684</v>
      </c>
      <c r="C77" s="4">
        <f>'Fund Data'!B182</f>
        <v>122.07</v>
      </c>
      <c r="D77" s="7">
        <f t="shared" si="2"/>
        <v>1.0003277882487913</v>
      </c>
      <c r="E77" s="7">
        <f t="shared" si="3"/>
        <v>3.2773453796015921E-4</v>
      </c>
      <c r="F77" s="7">
        <f>SQRT(Summary!$G$2/Summary!$G$3)*SQRT(SUMSQ(E58:E77)-Summary!$G$4/Summary!$G$5*SUM(E58:E77)^2)</f>
        <v>2.4620518316071618E-2</v>
      </c>
      <c r="G77" s="5">
        <f>MIN(Summary!$G$8,Summary!$G$9/F75)</f>
        <v>1.5</v>
      </c>
      <c r="H77" s="5">
        <f>IFERROR(VLOOKUP(Table3[[#This Row],[Date]],Table1[#All],2,FALSE),$C$2)</f>
        <v>0.23499999999999999</v>
      </c>
      <c r="I77" s="5">
        <f>Table3[[#This Row],[Date]]-B76</f>
        <v>1</v>
      </c>
      <c r="J77" s="7">
        <f>G76*(D77-1)+(1-G76)*H76/100*Table3[[#This Row],[Actt,t-1]]/Summary!$G$6</f>
        <v>4.884184842980857E-4</v>
      </c>
      <c r="K77" s="7"/>
      <c r="L77" s="67"/>
    </row>
    <row r="78" spans="2:12" x14ac:dyDescent="0.2">
      <c r="B78" s="6">
        <f>'Fund Data'!A183</f>
        <v>41687</v>
      </c>
      <c r="C78" s="4">
        <f>'Fund Data'!B183</f>
        <v>122.31</v>
      </c>
      <c r="D78" s="7">
        <f t="shared" si="2"/>
        <v>1.0019660850331777</v>
      </c>
      <c r="E78" s="7">
        <f t="shared" si="3"/>
        <v>1.96415481756351E-3</v>
      </c>
      <c r="F78" s="7">
        <f>SQRT(Summary!$G$2/Summary!$G$3)*SQRT(SUMSQ(E59:E78)-Summary!$G$4/Summary!$G$5*SUM(E59:E78)^2)</f>
        <v>2.4543482295073114E-2</v>
      </c>
      <c r="G78" s="5">
        <f>MIN(Summary!$G$8,Summary!$G$9/F76)</f>
        <v>1.5</v>
      </c>
      <c r="H78" s="5">
        <f>IFERROR(VLOOKUP(Table3[[#This Row],[Date]],Table1[#All],2,FALSE),$C$2)</f>
        <v>0.23499999999999999</v>
      </c>
      <c r="I78" s="5">
        <f>Table3[[#This Row],[Date]]-B77</f>
        <v>3</v>
      </c>
      <c r="J78" s="7">
        <f>G77*(D78-1)+(1-G77)*H77/100*Table3[[#This Row],[Actt,t-1]]/Summary!$G$6</f>
        <v>2.9393358830999503E-3</v>
      </c>
      <c r="K78" s="7"/>
      <c r="L78" s="67"/>
    </row>
    <row r="79" spans="2:12" x14ac:dyDescent="0.2">
      <c r="B79" s="6">
        <f>'Fund Data'!A184</f>
        <v>41688</v>
      </c>
      <c r="C79" s="4">
        <f>'Fund Data'!B184</f>
        <v>122.65</v>
      </c>
      <c r="D79" s="7">
        <f t="shared" si="2"/>
        <v>1.0027798217643693</v>
      </c>
      <c r="E79" s="7">
        <f t="shared" si="3"/>
        <v>2.7759652052266625E-3</v>
      </c>
      <c r="F79" s="7">
        <f>SQRT(Summary!$G$2/Summary!$G$3)*SQRT(SUMSQ(E60:E79)-Summary!$G$4/Summary!$G$5*SUM(E60:E79)^2)</f>
        <v>2.4564580093264603E-2</v>
      </c>
      <c r="G79" s="5">
        <f>MIN(Summary!$G$8,Summary!$G$9/F77)</f>
        <v>1.5</v>
      </c>
      <c r="H79" s="5">
        <f>IFERROR(VLOOKUP(Table3[[#This Row],[Date]],Table1[#All],2,FALSE),$C$2)</f>
        <v>0.23499999999999999</v>
      </c>
      <c r="I79" s="5">
        <f>Table3[[#This Row],[Date]]-B78</f>
        <v>1</v>
      </c>
      <c r="J79" s="7">
        <f>G78*(D79-1)+(1-G78)*H78/100*Table3[[#This Row],[Actt,t-1]]/Summary!$G$6</f>
        <v>4.16646875766507E-3</v>
      </c>
      <c r="K79" s="7"/>
      <c r="L79" s="67"/>
    </row>
    <row r="80" spans="2:12" x14ac:dyDescent="0.2">
      <c r="B80" s="6">
        <f>'Fund Data'!A185</f>
        <v>41689</v>
      </c>
      <c r="C80" s="4">
        <f>'Fund Data'!B185</f>
        <v>122.55</v>
      </c>
      <c r="D80" s="7">
        <f t="shared" si="2"/>
        <v>0.99918467183041171</v>
      </c>
      <c r="E80" s="7">
        <f t="shared" si="3"/>
        <v>-8.1566073037676043E-4</v>
      </c>
      <c r="F80" s="7">
        <f>SQRT(Summary!$G$2/Summary!$G$3)*SQRT(SUMSQ(E61:E80)-Summary!$G$4/Summary!$G$5*SUM(E61:E80)^2)</f>
        <v>2.455325213508109E-2</v>
      </c>
      <c r="G80" s="5">
        <f>MIN(Summary!$G$8,Summary!$G$9/F78)</f>
        <v>1.5</v>
      </c>
      <c r="H80" s="5">
        <f>IFERROR(VLOOKUP(Table3[[#This Row],[Date]],Table1[#All],2,FALSE),$C$2)</f>
        <v>0.23499999999999999</v>
      </c>
      <c r="I80" s="5">
        <f>Table3[[#This Row],[Date]]-B79</f>
        <v>1</v>
      </c>
      <c r="J80" s="7">
        <f>G79*(D80-1)+(1-G79)*H79/100*Table3[[#This Row],[Actt,t-1]]/Summary!$G$6</f>
        <v>-1.2262561432713267E-3</v>
      </c>
      <c r="K80" s="7"/>
      <c r="L80" s="67"/>
    </row>
    <row r="81" spans="2:12" x14ac:dyDescent="0.2">
      <c r="B81" s="6">
        <f>'Fund Data'!A186</f>
        <v>41690</v>
      </c>
      <c r="C81" s="4">
        <f>'Fund Data'!B186</f>
        <v>122.19</v>
      </c>
      <c r="D81" s="7">
        <f t="shared" si="2"/>
        <v>0.99706242350061203</v>
      </c>
      <c r="E81" s="7">
        <f t="shared" si="3"/>
        <v>-2.9418996456906459E-3</v>
      </c>
      <c r="F81" s="7">
        <f>SQRT(Summary!$G$2/Summary!$G$3)*SQRT(SUMSQ(E62:E81)-Summary!$G$4/Summary!$G$5*SUM(E62:E81)^2)</f>
        <v>2.7790104001501628E-2</v>
      </c>
      <c r="G81" s="5">
        <f>MIN(Summary!$G$8,Summary!$G$9/F79)</f>
        <v>1.5</v>
      </c>
      <c r="H81" s="5">
        <f>IFERROR(VLOOKUP(Table3[[#This Row],[Date]],Table1[#All],2,FALSE),$C$2)</f>
        <v>0.23499999999999999</v>
      </c>
      <c r="I81" s="5">
        <f>Table3[[#This Row],[Date]]-B80</f>
        <v>1</v>
      </c>
      <c r="J81" s="7">
        <f>G80*(D81-1)+(1-G80)*H80/100*Table3[[#This Row],[Actt,t-1]]/Summary!$G$6</f>
        <v>-4.4096286379708477E-3</v>
      </c>
      <c r="K81" s="7"/>
      <c r="L81" s="67"/>
    </row>
    <row r="82" spans="2:12" x14ac:dyDescent="0.2">
      <c r="B82" s="6">
        <f>'Fund Data'!A187</f>
        <v>41691</v>
      </c>
      <c r="C82" s="4">
        <f>'Fund Data'!B187</f>
        <v>122.54</v>
      </c>
      <c r="D82" s="7">
        <f t="shared" si="2"/>
        <v>1.0028643915214013</v>
      </c>
      <c r="E82" s="7">
        <f t="shared" si="3"/>
        <v>2.8602969690777842E-3</v>
      </c>
      <c r="F82" s="7">
        <f>SQRT(Summary!$G$2/Summary!$G$3)*SQRT(SUMSQ(E63:E82)-Summary!$G$4/Summary!$G$5*SUM(E63:E82)^2)</f>
        <v>2.869865961419862E-2</v>
      </c>
      <c r="G82" s="5">
        <f>MIN(Summary!$G$8,Summary!$G$9/F80)</f>
        <v>1.5</v>
      </c>
      <c r="H82" s="5">
        <f>IFERROR(VLOOKUP(Table3[[#This Row],[Date]],Table1[#All],2,FALSE),$C$2)</f>
        <v>0.23499999999999999</v>
      </c>
      <c r="I82" s="5">
        <f>Table3[[#This Row],[Date]]-B81</f>
        <v>1</v>
      </c>
      <c r="J82" s="7">
        <f>G81*(D82-1)+(1-G81)*H81/100*Table3[[#This Row],[Actt,t-1]]/Summary!$G$6</f>
        <v>4.2933233932130272E-3</v>
      </c>
      <c r="K82" s="7"/>
      <c r="L82" s="67"/>
    </row>
    <row r="83" spans="2:12" x14ac:dyDescent="0.2">
      <c r="B83" s="6">
        <f>'Fund Data'!A188</f>
        <v>41694</v>
      </c>
      <c r="C83" s="4">
        <f>'Fund Data'!B188</f>
        <v>122.43</v>
      </c>
      <c r="D83" s="7">
        <f t="shared" si="2"/>
        <v>0.99910233393177739</v>
      </c>
      <c r="E83" s="7">
        <f t="shared" si="3"/>
        <v>-8.9806921168449289E-4</v>
      </c>
      <c r="F83" s="7">
        <f>SQRT(Summary!$G$2/Summary!$G$3)*SQRT(SUMSQ(E64:E83)-Summary!$G$4/Summary!$G$5*SUM(E64:E83)^2)</f>
        <v>2.9268459226418943E-2</v>
      </c>
      <c r="G83" s="5">
        <f>MIN(Summary!$G$8,Summary!$G$9/F81)</f>
        <v>1.5</v>
      </c>
      <c r="H83" s="5">
        <f>IFERROR(VLOOKUP(Table3[[#This Row],[Date]],Table1[#All],2,FALSE),$C$2)</f>
        <v>0.23499999999999999</v>
      </c>
      <c r="I83" s="5">
        <f>Table3[[#This Row],[Date]]-B82</f>
        <v>3</v>
      </c>
      <c r="J83" s="7">
        <f>G82*(D83-1)+(1-G82)*H82/100*Table3[[#This Row],[Actt,t-1]]/Summary!$G$6</f>
        <v>-1.3562907690005867E-3</v>
      </c>
      <c r="K83" s="7"/>
      <c r="L83" s="67"/>
    </row>
    <row r="84" spans="2:12" x14ac:dyDescent="0.2">
      <c r="B84" s="6">
        <f>'Fund Data'!A189</f>
        <v>41695</v>
      </c>
      <c r="C84" s="4">
        <f>'Fund Data'!B189</f>
        <v>122.79</v>
      </c>
      <c r="D84" s="7">
        <f t="shared" si="2"/>
        <v>1.0029404557706445</v>
      </c>
      <c r="E84" s="7">
        <f t="shared" si="3"/>
        <v>2.9361410865973697E-3</v>
      </c>
      <c r="F84" s="7">
        <f>SQRT(Summary!$G$2/Summary!$G$3)*SQRT(SUMSQ(E65:E84)-Summary!$G$4/Summary!$G$5*SUM(E65:E84)^2)</f>
        <v>3.0241627343458113E-2</v>
      </c>
      <c r="G84" s="5">
        <f>MIN(Summary!$G$8,Summary!$G$9/F82)</f>
        <v>1.5</v>
      </c>
      <c r="H84" s="5">
        <f>IFERROR(VLOOKUP(Table3[[#This Row],[Date]],Table1[#All],2,FALSE),$C$2)</f>
        <v>0.23499999999999999</v>
      </c>
      <c r="I84" s="5">
        <f>Table3[[#This Row],[Date]]-B83</f>
        <v>1</v>
      </c>
      <c r="J84" s="7">
        <f>G83*(D84-1)+(1-G83)*H83/100*Table3[[#This Row],[Actt,t-1]]/Summary!$G$6</f>
        <v>4.4074197670778631E-3</v>
      </c>
      <c r="K84" s="7"/>
      <c r="L84" s="67"/>
    </row>
    <row r="85" spans="2:12" x14ac:dyDescent="0.2">
      <c r="B85" s="6">
        <f>'Fund Data'!A190</f>
        <v>41696</v>
      </c>
      <c r="C85" s="4">
        <f>'Fund Data'!B190</f>
        <v>123.14</v>
      </c>
      <c r="D85" s="7">
        <f t="shared" si="2"/>
        <v>1.0028503949833047</v>
      </c>
      <c r="E85" s="7">
        <f t="shared" si="3"/>
        <v>2.8463403106426671E-3</v>
      </c>
      <c r="F85" s="7">
        <f>SQRT(Summary!$G$2/Summary!$G$3)*SQRT(SUMSQ(E66:E85)-Summary!$G$4/Summary!$G$5*SUM(E66:E85)^2)</f>
        <v>3.0903216976631738E-2</v>
      </c>
      <c r="G85" s="5">
        <f>MIN(Summary!$G$8,Summary!$G$9/F83)</f>
        <v>1.5</v>
      </c>
      <c r="H85" s="5">
        <f>IFERROR(VLOOKUP(Table3[[#This Row],[Date]],Table1[#All],2,FALSE),$C$2)</f>
        <v>0.23499999999999999</v>
      </c>
      <c r="I85" s="5">
        <f>Table3[[#This Row],[Date]]-B84</f>
        <v>1</v>
      </c>
      <c r="J85" s="7">
        <f>G84*(D85-1)+(1-G84)*H84/100*Table3[[#This Row],[Actt,t-1]]/Summary!$G$6</f>
        <v>4.2723285860682353E-3</v>
      </c>
      <c r="K85" s="7"/>
      <c r="L85" s="67"/>
    </row>
    <row r="86" spans="2:12" x14ac:dyDescent="0.2">
      <c r="B86" s="6">
        <f>'Fund Data'!A191</f>
        <v>41697</v>
      </c>
      <c r="C86" s="4">
        <f>'Fund Data'!B191</f>
        <v>123.74</v>
      </c>
      <c r="D86" s="7">
        <f t="shared" si="2"/>
        <v>1.0048725028422933</v>
      </c>
      <c r="E86" s="7">
        <f t="shared" si="3"/>
        <v>4.8606706197786885E-3</v>
      </c>
      <c r="F86" s="7">
        <f>SQRT(Summary!$G$2/Summary!$G$3)*SQRT(SUMSQ(E67:E86)-Summary!$G$4/Summary!$G$5*SUM(E67:E86)^2)</f>
        <v>3.3800686826422482E-2</v>
      </c>
      <c r="G86" s="5">
        <f>MIN(Summary!$G$8,Summary!$G$9/F84)</f>
        <v>1.5</v>
      </c>
      <c r="H86" s="5">
        <f>IFERROR(VLOOKUP(Table3[[#This Row],[Date]],Table1[#All],2,FALSE),$C$2)</f>
        <v>0.23499999999999999</v>
      </c>
      <c r="I86" s="5">
        <f>Table3[[#This Row],[Date]]-B85</f>
        <v>1</v>
      </c>
      <c r="J86" s="7">
        <f>G85*(D86-1)+(1-G85)*H85/100*Table3[[#This Row],[Actt,t-1]]/Summary!$G$6</f>
        <v>7.3054903745511319E-3</v>
      </c>
      <c r="K86" s="7"/>
      <c r="L86" s="67"/>
    </row>
    <row r="87" spans="2:12" x14ac:dyDescent="0.2">
      <c r="B87" s="6">
        <f>'Fund Data'!A192</f>
        <v>41698</v>
      </c>
      <c r="C87" s="4">
        <f>'Fund Data'!B192</f>
        <v>123.48</v>
      </c>
      <c r="D87" s="7">
        <f t="shared" si="2"/>
        <v>0.99789882010667541</v>
      </c>
      <c r="E87" s="7">
        <f t="shared" si="3"/>
        <v>-2.1033904688840658E-3</v>
      </c>
      <c r="F87" s="7">
        <f>SQRT(Summary!$G$2/Summary!$G$3)*SQRT(SUMSQ(E68:E87)-Summary!$G$4/Summary!$G$5*SUM(E68:E87)^2)</f>
        <v>3.3509002333022155E-2</v>
      </c>
      <c r="G87" s="5">
        <f>MIN(Summary!$G$8,Summary!$G$9/F85)</f>
        <v>1.5</v>
      </c>
      <c r="H87" s="5">
        <f>IFERROR(VLOOKUP(Table3[[#This Row],[Date]],Table1[#All],2,FALSE),$C$2)</f>
        <v>0.23499999999999999</v>
      </c>
      <c r="I87" s="5">
        <f>Table3[[#This Row],[Date]]-B86</f>
        <v>1</v>
      </c>
      <c r="J87" s="7">
        <f>G86*(D87-1)+(1-G86)*H86/100*Table3[[#This Row],[Actt,t-1]]/Summary!$G$6</f>
        <v>-3.1550337288757733E-3</v>
      </c>
      <c r="K87" s="7"/>
      <c r="L87" s="67"/>
    </row>
    <row r="88" spans="2:12" x14ac:dyDescent="0.2">
      <c r="B88" s="6">
        <f>'Fund Data'!A193</f>
        <v>41701</v>
      </c>
      <c r="C88" s="4">
        <f>'Fund Data'!B193</f>
        <v>124.02</v>
      </c>
      <c r="D88" s="7">
        <f t="shared" si="2"/>
        <v>1.0043731778425655</v>
      </c>
      <c r="E88" s="7">
        <f t="shared" si="3"/>
        <v>4.3636432877732717E-3</v>
      </c>
      <c r="F88" s="7">
        <f>SQRT(Summary!$G$2/Summary!$G$3)*SQRT(SUMSQ(E69:E88)-Summary!$G$4/Summary!$G$5*SUM(E69:E88)^2)</f>
        <v>3.5800021148149272E-2</v>
      </c>
      <c r="G88" s="5">
        <f>MIN(Summary!$G$8,Summary!$G$9/F86)</f>
        <v>1.5</v>
      </c>
      <c r="H88" s="5">
        <f>IFERROR(VLOOKUP(Table3[[#This Row],[Date]],Table1[#All],2,FALSE),$C$2)</f>
        <v>0.23499999999999999</v>
      </c>
      <c r="I88" s="5">
        <f>Table3[[#This Row],[Date]]-B87</f>
        <v>3</v>
      </c>
      <c r="J88" s="7">
        <f>G87*(D88-1)+(1-G87)*H87/100*Table3[[#This Row],[Actt,t-1]]/Summary!$G$6</f>
        <v>6.5499750971816182E-3</v>
      </c>
      <c r="K88" s="7"/>
      <c r="L88" s="67"/>
    </row>
    <row r="89" spans="2:12" x14ac:dyDescent="0.2">
      <c r="B89" s="6">
        <f>'Fund Data'!A194</f>
        <v>41702</v>
      </c>
      <c r="C89" s="4">
        <f>'Fund Data'!B194</f>
        <v>124.07</v>
      </c>
      <c r="D89" s="7">
        <f t="shared" si="2"/>
        <v>1.0004031607805193</v>
      </c>
      <c r="E89" s="7">
        <f t="shared" si="3"/>
        <v>4.0307953304826176E-4</v>
      </c>
      <c r="F89" s="7">
        <f>SQRT(Summary!$G$2/Summary!$G$3)*SQRT(SUMSQ(E70:E89)-Summary!$G$4/Summary!$G$5*SUM(E70:E89)^2)</f>
        <v>3.5494092634507014E-2</v>
      </c>
      <c r="G89" s="5">
        <f>MIN(Summary!$G$8,Summary!$G$9/F87)</f>
        <v>1.5</v>
      </c>
      <c r="H89" s="5">
        <f>IFERROR(VLOOKUP(Table3[[#This Row],[Date]],Table1[#All],2,FALSE),$C$2)</f>
        <v>0.23499999999999999</v>
      </c>
      <c r="I89" s="5">
        <f>Table3[[#This Row],[Date]]-B88</f>
        <v>1</v>
      </c>
      <c r="J89" s="7">
        <f>G88*(D89-1)+(1-G88)*H88/100*Table3[[#This Row],[Actt,t-1]]/Summary!$G$6</f>
        <v>6.0147728189002185E-4</v>
      </c>
      <c r="K89" s="7"/>
      <c r="L89" s="67"/>
    </row>
    <row r="90" spans="2:12" x14ac:dyDescent="0.2">
      <c r="B90" s="6">
        <f>'Fund Data'!A195</f>
        <v>41703</v>
      </c>
      <c r="C90" s="4">
        <f>'Fund Data'!B195</f>
        <v>124.32</v>
      </c>
      <c r="D90" s="7">
        <f t="shared" si="2"/>
        <v>1.0020149915370355</v>
      </c>
      <c r="E90" s="7">
        <f t="shared" si="3"/>
        <v>2.0129641645571612E-3</v>
      </c>
      <c r="F90" s="7">
        <f>SQRT(Summary!$G$2/Summary!$G$3)*SQRT(SUMSQ(E71:E90)-Summary!$G$4/Summary!$G$5*SUM(E71:E90)^2)</f>
        <v>3.566798213321163E-2</v>
      </c>
      <c r="G90" s="5">
        <f>MIN(Summary!$G$8,Summary!$G$9/F88)</f>
        <v>1.5</v>
      </c>
      <c r="H90" s="5">
        <f>IFERROR(VLOOKUP(Table3[[#This Row],[Date]],Table1[#All],2,FALSE),$C$2)</f>
        <v>0.23499999999999999</v>
      </c>
      <c r="I90" s="5">
        <f>Table3[[#This Row],[Date]]-B89</f>
        <v>1</v>
      </c>
      <c r="J90" s="7">
        <f>G89*(D90-1)+(1-G89)*H89/100*Table3[[#This Row],[Actt,t-1]]/Summary!$G$6</f>
        <v>3.019223416664434E-3</v>
      </c>
      <c r="K90" s="7"/>
      <c r="L90" s="67"/>
    </row>
    <row r="91" spans="2:12" x14ac:dyDescent="0.2">
      <c r="B91" s="6">
        <f>'Fund Data'!A196</f>
        <v>41704</v>
      </c>
      <c r="C91" s="4">
        <f>'Fund Data'!B196</f>
        <v>123.86</v>
      </c>
      <c r="D91" s="7">
        <f t="shared" si="2"/>
        <v>0.9962998712998713</v>
      </c>
      <c r="E91" s="7">
        <f t="shared" si="3"/>
        <v>-3.7069911094224448E-3</v>
      </c>
      <c r="F91" s="7">
        <f>SQRT(Summary!$G$2/Summary!$G$3)*SQRT(SUMSQ(E72:E91)-Summary!$G$4/Summary!$G$5*SUM(E72:E91)^2)</f>
        <v>3.7666403665752829E-2</v>
      </c>
      <c r="G91" s="5">
        <f>MIN(Summary!$G$8,Summary!$G$9/F89)</f>
        <v>1.5</v>
      </c>
      <c r="H91" s="5">
        <f>IFERROR(VLOOKUP(Table3[[#This Row],[Date]],Table1[#All],2,FALSE),$C$2)</f>
        <v>0.23499999999999999</v>
      </c>
      <c r="I91" s="5">
        <f>Table3[[#This Row],[Date]]-B90</f>
        <v>1</v>
      </c>
      <c r="J91" s="7">
        <f>G90*(D91-1)+(1-G90)*H90/100*Table3[[#This Row],[Actt,t-1]]/Summary!$G$6</f>
        <v>-5.5534569390819416E-3</v>
      </c>
      <c r="K91" s="7"/>
      <c r="L91" s="67"/>
    </row>
    <row r="92" spans="2:12" x14ac:dyDescent="0.2">
      <c r="B92" s="6">
        <f>'Fund Data'!A197</f>
        <v>41705</v>
      </c>
      <c r="C92" s="4">
        <f>'Fund Data'!B197</f>
        <v>123.94</v>
      </c>
      <c r="D92" s="7">
        <f t="shared" si="2"/>
        <v>1.0006458905215565</v>
      </c>
      <c r="E92" s="7">
        <f t="shared" si="3"/>
        <v>6.45682024046464E-4</v>
      </c>
      <c r="F92" s="7">
        <f>SQRT(Summary!$G$2/Summary!$G$3)*SQRT(SUMSQ(E73:E92)-Summary!$G$4/Summary!$G$5*SUM(E73:E92)^2)</f>
        <v>3.6860276292612425E-2</v>
      </c>
      <c r="G92" s="5">
        <f>MIN(Summary!$G$8,Summary!$G$9/F90)</f>
        <v>1.5</v>
      </c>
      <c r="H92" s="5">
        <f>IFERROR(VLOOKUP(Table3[[#This Row],[Date]],Table1[#All],2,FALSE),$C$2)</f>
        <v>0.23499999999999999</v>
      </c>
      <c r="I92" s="5">
        <f>Table3[[#This Row],[Date]]-B91</f>
        <v>1</v>
      </c>
      <c r="J92" s="7">
        <f>G91*(D92-1)+(1-G91)*H91/100*Table3[[#This Row],[Actt,t-1]]/Summary!$G$6</f>
        <v>9.6557189344586485E-4</v>
      </c>
      <c r="K92" s="7"/>
      <c r="L92" s="67"/>
    </row>
    <row r="93" spans="2:12" x14ac:dyDescent="0.2">
      <c r="B93" s="6">
        <f>'Fund Data'!A198</f>
        <v>41708</v>
      </c>
      <c r="C93" s="4">
        <f>'Fund Data'!B198</f>
        <v>124.3</v>
      </c>
      <c r="D93" s="7">
        <f t="shared" si="2"/>
        <v>1.0029046312731966</v>
      </c>
      <c r="E93" s="7">
        <f t="shared" si="3"/>
        <v>2.9004209827039186E-3</v>
      </c>
      <c r="F93" s="7">
        <f>SQRT(Summary!$G$2/Summary!$G$3)*SQRT(SUMSQ(E74:E93)-Summary!$G$4/Summary!$G$5*SUM(E74:E93)^2)</f>
        <v>3.7321785751691372E-2</v>
      </c>
      <c r="G93" s="5">
        <f>MIN(Summary!$G$8,Summary!$G$9/F91)</f>
        <v>1.5</v>
      </c>
      <c r="H93" s="5">
        <f>IFERROR(VLOOKUP(Table3[[#This Row],[Date]],Table1[#All],2,FALSE),$C$2)</f>
        <v>0.23499999999999999</v>
      </c>
      <c r="I93" s="5">
        <f>Table3[[#This Row],[Date]]-B92</f>
        <v>3</v>
      </c>
      <c r="J93" s="7">
        <f>G92*(D93-1)+(1-G92)*H92/100*Table3[[#This Row],[Actt,t-1]]/Summary!$G$6</f>
        <v>4.3471552431282676E-3</v>
      </c>
      <c r="K93" s="7"/>
      <c r="L93" s="67"/>
    </row>
    <row r="94" spans="2:12" x14ac:dyDescent="0.2">
      <c r="B94" s="6">
        <f>'Fund Data'!A199</f>
        <v>41709</v>
      </c>
      <c r="C94" s="4">
        <f>'Fund Data'!B199</f>
        <v>124.14</v>
      </c>
      <c r="D94" s="7">
        <f t="shared" si="2"/>
        <v>0.99871279163314564</v>
      </c>
      <c r="E94" s="7">
        <f t="shared" si="3"/>
        <v>-1.2880375311587449E-3</v>
      </c>
      <c r="F94" s="7">
        <f>SQRT(Summary!$G$2/Summary!$G$3)*SQRT(SUMSQ(E75:E94)-Summary!$G$4/Summary!$G$5*SUM(E75:E94)^2)</f>
        <v>3.8070306773957292E-2</v>
      </c>
      <c r="G94" s="5">
        <f>MIN(Summary!$G$8,Summary!$G$9/F92)</f>
        <v>1.5</v>
      </c>
      <c r="H94" s="5">
        <f>IFERROR(VLOOKUP(Table3[[#This Row],[Date]],Table1[#All],2,FALSE),$C$2)</f>
        <v>0.23499999999999999</v>
      </c>
      <c r="I94" s="5">
        <f>Table3[[#This Row],[Date]]-B93</f>
        <v>1</v>
      </c>
      <c r="J94" s="7">
        <f>G93*(D94-1)+(1-G93)*H93/100*Table3[[#This Row],[Actt,t-1]]/Summary!$G$6</f>
        <v>-1.9340764391704353E-3</v>
      </c>
      <c r="K94" s="7"/>
      <c r="L94" s="67"/>
    </row>
    <row r="95" spans="2:12" x14ac:dyDescent="0.2">
      <c r="B95" s="6">
        <f>'Fund Data'!A200</f>
        <v>41710</v>
      </c>
      <c r="C95" s="4">
        <f>'Fund Data'!B200</f>
        <v>124.29</v>
      </c>
      <c r="D95" s="7">
        <f t="shared" si="2"/>
        <v>1.0012083131947802</v>
      </c>
      <c r="E95" s="7">
        <f t="shared" si="3"/>
        <v>1.2075837719135909E-3</v>
      </c>
      <c r="F95" s="7">
        <f>SQRT(Summary!$G$2/Summary!$G$3)*SQRT(SUMSQ(E76:E95)-Summary!$G$4/Summary!$G$5*SUM(E76:E95)^2)</f>
        <v>3.6733501215920866E-2</v>
      </c>
      <c r="G95" s="5">
        <f>MIN(Summary!$G$8,Summary!$G$9/F93)</f>
        <v>1.5</v>
      </c>
      <c r="H95" s="5">
        <f>IFERROR(VLOOKUP(Table3[[#This Row],[Date]],Table1[#All],2,FALSE),$C$2)</f>
        <v>0.23499999999999999</v>
      </c>
      <c r="I95" s="5">
        <f>Table3[[#This Row],[Date]]-B94</f>
        <v>1</v>
      </c>
      <c r="J95" s="7">
        <f>G94*(D95-1)+(1-G94)*H94/100*Table3[[#This Row],[Actt,t-1]]/Summary!$G$6</f>
        <v>1.8092059032814238E-3</v>
      </c>
      <c r="K95" s="7"/>
      <c r="L95" s="67"/>
    </row>
    <row r="96" spans="2:12" x14ac:dyDescent="0.2">
      <c r="B96" s="6">
        <f>'Fund Data'!A201</f>
        <v>41711</v>
      </c>
      <c r="C96" s="4">
        <f>'Fund Data'!B201</f>
        <v>124.45</v>
      </c>
      <c r="D96" s="7">
        <f t="shared" si="2"/>
        <v>1.0012873119317725</v>
      </c>
      <c r="E96" s="7">
        <f t="shared" si="3"/>
        <v>1.2864840561808602E-3</v>
      </c>
      <c r="F96" s="7">
        <f>SQRT(Summary!$G$2/Summary!$G$3)*SQRT(SUMSQ(E77:E96)-Summary!$G$4/Summary!$G$5*SUM(E77:E96)^2)</f>
        <v>3.6558045455179086E-2</v>
      </c>
      <c r="G96" s="5">
        <f>MIN(Summary!$G$8,Summary!$G$9/F94)</f>
        <v>1.5</v>
      </c>
      <c r="H96" s="5">
        <f>IFERROR(VLOOKUP(Table3[[#This Row],[Date]],Table1[#All],2,FALSE),$C$2)</f>
        <v>0.23499999999999999</v>
      </c>
      <c r="I96" s="5">
        <f>Table3[[#This Row],[Date]]-B95</f>
        <v>1</v>
      </c>
      <c r="J96" s="7">
        <f>G95*(D96-1)+(1-G95)*H95/100*Table3[[#This Row],[Actt,t-1]]/Summary!$G$6</f>
        <v>1.9277040087697865E-3</v>
      </c>
      <c r="K96" s="7"/>
      <c r="L96" s="67"/>
    </row>
    <row r="97" spans="2:12" x14ac:dyDescent="0.2">
      <c r="B97" s="6">
        <f>'Fund Data'!A202</f>
        <v>41712</v>
      </c>
      <c r="C97" s="4">
        <f>'Fund Data'!B202</f>
        <v>124.53</v>
      </c>
      <c r="D97" s="7">
        <f t="shared" ref="D97:D160" si="4">C97/C96</f>
        <v>1.0006428284451587</v>
      </c>
      <c r="E97" s="7">
        <f t="shared" ref="E97:E160" si="5">LN(D97)</f>
        <v>6.4262191945609938E-4</v>
      </c>
      <c r="F97" s="7">
        <f>SQRT(Summary!$G$2/Summary!$G$3)*SQRT(SUMSQ(E78:E97)-Summary!$G$4/Summary!$G$5*SUM(E78:E97)^2)</f>
        <v>3.6503246496273817E-2</v>
      </c>
      <c r="G97" s="5">
        <f>MIN(Summary!$G$8,Summary!$G$9/F95)</f>
        <v>1.5</v>
      </c>
      <c r="H97" s="5">
        <f>IFERROR(VLOOKUP(Table3[[#This Row],[Date]],Table1[#All],2,FALSE),$C$2)</f>
        <v>0.23499999999999999</v>
      </c>
      <c r="I97" s="5">
        <f>Table3[[#This Row],[Date]]-B96</f>
        <v>1</v>
      </c>
      <c r="J97" s="7">
        <f>G96*(D97-1)+(1-G96)*H96/100*Table3[[#This Row],[Actt,t-1]]/Summary!$G$6</f>
        <v>9.6097877884920217E-4</v>
      </c>
      <c r="K97" s="7"/>
      <c r="L97" s="67"/>
    </row>
    <row r="98" spans="2:12" x14ac:dyDescent="0.2">
      <c r="B98" s="6">
        <f>'Fund Data'!A203</f>
        <v>41715</v>
      </c>
      <c r="C98" s="4">
        <f>'Fund Data'!B203</f>
        <v>124.61</v>
      </c>
      <c r="D98" s="7">
        <f t="shared" si="4"/>
        <v>1.0006424154822131</v>
      </c>
      <c r="E98" s="7">
        <f t="shared" si="5"/>
        <v>6.4220922171911218E-4</v>
      </c>
      <c r="F98" s="7">
        <f>SQRT(Summary!$G$2/Summary!$G$3)*SQRT(SUMSQ(E79:E98)-Summary!$G$4/Summary!$G$5*SUM(E79:E98)^2)</f>
        <v>3.6348400128019716E-2</v>
      </c>
      <c r="G98" s="5">
        <f>MIN(Summary!$G$8,Summary!$G$9/F96)</f>
        <v>1.5</v>
      </c>
      <c r="H98" s="5">
        <f>IFERROR(VLOOKUP(Table3[[#This Row],[Date]],Table1[#All],2,FALSE),$C$2)</f>
        <v>0.23499999999999999</v>
      </c>
      <c r="I98" s="5">
        <f>Table3[[#This Row],[Date]]-B97</f>
        <v>3</v>
      </c>
      <c r="J98" s="7">
        <f>G97*(D98-1)+(1-G97)*H97/100*Table3[[#This Row],[Actt,t-1]]/Summary!$G$6</f>
        <v>9.5383155665299847E-4</v>
      </c>
      <c r="K98" s="7"/>
      <c r="L98" s="67"/>
    </row>
    <row r="99" spans="2:12" x14ac:dyDescent="0.2">
      <c r="B99" s="6">
        <f>'Fund Data'!A204</f>
        <v>41716</v>
      </c>
      <c r="C99" s="4">
        <f>'Fund Data'!B204</f>
        <v>124.73</v>
      </c>
      <c r="D99" s="7">
        <f t="shared" si="4"/>
        <v>1.0009630045742717</v>
      </c>
      <c r="E99" s="7">
        <f t="shared" si="5"/>
        <v>9.6254118284149035E-4</v>
      </c>
      <c r="F99" s="7">
        <f>SQRT(Summary!$G$2/Summary!$G$3)*SQRT(SUMSQ(E80:E99)-Summary!$G$4/Summary!$G$5*SUM(E80:E99)^2)</f>
        <v>3.5725073044280603E-2</v>
      </c>
      <c r="G99" s="5">
        <f>MIN(Summary!$G$8,Summary!$G$9/F97)</f>
        <v>1.5</v>
      </c>
      <c r="H99" s="5">
        <f>IFERROR(VLOOKUP(Table3[[#This Row],[Date]],Table1[#All],2,FALSE),$C$2)</f>
        <v>0.23499999999999999</v>
      </c>
      <c r="I99" s="5">
        <f>Table3[[#This Row],[Date]]-B98</f>
        <v>1</v>
      </c>
      <c r="J99" s="7">
        <f>G98*(D99-1)+(1-G98)*H98/100*Table3[[#This Row],[Actt,t-1]]/Summary!$G$6</f>
        <v>1.4412429725186241E-3</v>
      </c>
      <c r="K99" s="7"/>
      <c r="L99" s="67"/>
    </row>
    <row r="100" spans="2:12" x14ac:dyDescent="0.2">
      <c r="B100" s="6">
        <f>'Fund Data'!A205</f>
        <v>41717</v>
      </c>
      <c r="C100" s="4">
        <f>'Fund Data'!B205</f>
        <v>124.5</v>
      </c>
      <c r="D100" s="7">
        <f t="shared" si="4"/>
        <v>0.99815601699671286</v>
      </c>
      <c r="E100" s="7">
        <f t="shared" si="5"/>
        <v>-1.8456852328554837E-3</v>
      </c>
      <c r="F100" s="7">
        <f>SQRT(Summary!$G$2/Summary!$G$3)*SQRT(SUMSQ(E81:E100)-Summary!$G$4/Summary!$G$5*SUM(E81:E100)^2)</f>
        <v>3.6496264972308345E-2</v>
      </c>
      <c r="G100" s="5">
        <f>MIN(Summary!$G$8,Summary!$G$9/F98)</f>
        <v>1.5</v>
      </c>
      <c r="H100" s="5">
        <f>IFERROR(VLOOKUP(Table3[[#This Row],[Date]],Table1[#All],2,FALSE),$C$2)</f>
        <v>0.23499999999999999</v>
      </c>
      <c r="I100" s="5">
        <f>Table3[[#This Row],[Date]]-B99</f>
        <v>1</v>
      </c>
      <c r="J100" s="7">
        <f>G99*(D100-1)+(1-G99)*H99/100*Table3[[#This Row],[Actt,t-1]]/Summary!$G$6</f>
        <v>-2.7692383938196018E-3</v>
      </c>
      <c r="K100" s="7"/>
      <c r="L100" s="67"/>
    </row>
    <row r="101" spans="2:12" x14ac:dyDescent="0.2">
      <c r="B101" s="6">
        <f>'Fund Data'!A206</f>
        <v>41718</v>
      </c>
      <c r="C101" s="4">
        <f>'Fund Data'!B206</f>
        <v>124.21</v>
      </c>
      <c r="D101" s="7">
        <f t="shared" si="4"/>
        <v>0.99767068273092363</v>
      </c>
      <c r="E101" s="7">
        <f t="shared" si="5"/>
        <v>-2.3320343486600008E-3</v>
      </c>
      <c r="F101" s="7">
        <f>SQRT(Summary!$G$2/Summary!$G$3)*SQRT(SUMSQ(E82:E101)-Summary!$G$4/Summary!$G$5*SUM(E82:E101)^2)</f>
        <v>3.5764306592863088E-2</v>
      </c>
      <c r="G101" s="5">
        <f>MIN(Summary!$G$8,Summary!$G$9/F99)</f>
        <v>1.5</v>
      </c>
      <c r="H101" s="5">
        <f>IFERROR(VLOOKUP(Table3[[#This Row],[Date]],Table1[#All],2,FALSE),$C$2)</f>
        <v>0.23499999999999999</v>
      </c>
      <c r="I101" s="5">
        <f>Table3[[#This Row],[Date]]-B100</f>
        <v>1</v>
      </c>
      <c r="J101" s="7">
        <f>G100*(D101-1)+(1-G100)*H100/100*Table3[[#This Row],[Actt,t-1]]/Summary!$G$6</f>
        <v>-3.4972397925034436E-3</v>
      </c>
      <c r="K101" s="7"/>
      <c r="L101" s="67"/>
    </row>
    <row r="102" spans="2:12" x14ac:dyDescent="0.2">
      <c r="B102" s="6">
        <f>'Fund Data'!A207</f>
        <v>41719</v>
      </c>
      <c r="C102" s="4">
        <f>'Fund Data'!B207</f>
        <v>124.41</v>
      </c>
      <c r="D102" s="7">
        <f t="shared" si="4"/>
        <v>1.0016101763143064</v>
      </c>
      <c r="E102" s="7">
        <f t="shared" si="5"/>
        <v>1.6088813702972221E-3</v>
      </c>
      <c r="F102" s="7">
        <f>SQRT(Summary!$G$2/Summary!$G$3)*SQRT(SUMSQ(E83:E102)-Summary!$G$4/Summary!$G$5*SUM(E83:E102)^2)</f>
        <v>3.512098282389526E-2</v>
      </c>
      <c r="G102" s="5">
        <f>MIN(Summary!$G$8,Summary!$G$9/F100)</f>
        <v>1.5</v>
      </c>
      <c r="H102" s="5">
        <f>IFERROR(VLOOKUP(Table3[[#This Row],[Date]],Table1[#All],2,FALSE),$C$2)</f>
        <v>0.23499999999999999</v>
      </c>
      <c r="I102" s="5">
        <f>Table3[[#This Row],[Date]]-B101</f>
        <v>1</v>
      </c>
      <c r="J102" s="7">
        <f>G101*(D102-1)+(1-G101)*H101/100*Table3[[#This Row],[Actt,t-1]]/Summary!$G$6</f>
        <v>2.4120005825706771E-3</v>
      </c>
      <c r="K102" s="7"/>
      <c r="L102" s="67"/>
    </row>
    <row r="103" spans="2:12" x14ac:dyDescent="0.2">
      <c r="B103" s="6">
        <f>'Fund Data'!A208</f>
        <v>41722</v>
      </c>
      <c r="C103" s="4">
        <f>'Fund Data'!B208</f>
        <v>124.79</v>
      </c>
      <c r="D103" s="7">
        <f t="shared" si="4"/>
        <v>1.0030544168475204</v>
      </c>
      <c r="E103" s="7">
        <f t="shared" si="5"/>
        <v>3.0497615933634229E-3</v>
      </c>
      <c r="F103" s="7">
        <f>SQRT(Summary!$G$2/Summary!$G$3)*SQRT(SUMSQ(E84:E103)-Summary!$G$4/Summary!$G$5*SUM(E84:E103)^2)</f>
        <v>3.5431060174764141E-2</v>
      </c>
      <c r="G103" s="5">
        <f>MIN(Summary!$G$8,Summary!$G$9/F101)</f>
        <v>1.5</v>
      </c>
      <c r="H103" s="5">
        <f>IFERROR(VLOOKUP(Table3[[#This Row],[Date]],Table1[#All],2,FALSE),$C$2)</f>
        <v>0.23499999999999999</v>
      </c>
      <c r="I103" s="5">
        <f>Table3[[#This Row],[Date]]-B102</f>
        <v>3</v>
      </c>
      <c r="J103" s="7">
        <f>G102*(D103-1)+(1-G102)*H102/100*Table3[[#This Row],[Actt,t-1]]/Summary!$G$6</f>
        <v>4.5718336046139205E-3</v>
      </c>
      <c r="K103" s="7"/>
      <c r="L103" s="67"/>
    </row>
    <row r="104" spans="2:12" x14ac:dyDescent="0.2">
      <c r="B104" s="6">
        <f>'Fund Data'!A209</f>
        <v>41723</v>
      </c>
      <c r="C104" s="4">
        <f>'Fund Data'!B209</f>
        <v>124.89</v>
      </c>
      <c r="D104" s="7">
        <f t="shared" si="4"/>
        <v>1.0008013462617196</v>
      </c>
      <c r="E104" s="7">
        <f t="shared" si="5"/>
        <v>8.0102535523068495E-4</v>
      </c>
      <c r="F104" s="7">
        <f>SQRT(Summary!$G$2/Summary!$G$3)*SQRT(SUMSQ(E85:E104)-Summary!$G$4/Summary!$G$5*SUM(E85:E104)^2)</f>
        <v>3.4688811249817514E-2</v>
      </c>
      <c r="G104" s="5">
        <f>MIN(Summary!$G$8,Summary!$G$9/F102)</f>
        <v>1.5</v>
      </c>
      <c r="H104" s="5">
        <f>IFERROR(VLOOKUP(Table3[[#This Row],[Date]],Table1[#All],2,FALSE),$C$2)</f>
        <v>0.23499999999999999</v>
      </c>
      <c r="I104" s="5">
        <f>Table3[[#This Row],[Date]]-B103</f>
        <v>1</v>
      </c>
      <c r="J104" s="7">
        <f>G103*(D104-1)+(1-G103)*H103/100*Table3[[#This Row],[Actt,t-1]]/Summary!$G$6</f>
        <v>1.1987555036904677E-3</v>
      </c>
      <c r="K104" s="7"/>
      <c r="L104" s="67"/>
    </row>
    <row r="105" spans="2:12" x14ac:dyDescent="0.2">
      <c r="B105" s="6">
        <f>'Fund Data'!A210</f>
        <v>41724</v>
      </c>
      <c r="C105" s="4">
        <f>'Fund Data'!B210</f>
        <v>125.19</v>
      </c>
      <c r="D105" s="7">
        <f t="shared" si="4"/>
        <v>1.0024021138601968</v>
      </c>
      <c r="E105" s="7">
        <f t="shared" si="5"/>
        <v>2.3992333965770318E-3</v>
      </c>
      <c r="F105" s="7">
        <f>SQRT(Summary!$G$2/Summary!$G$3)*SQRT(SUMSQ(E86:E105)-Summary!$G$4/Summary!$G$5*SUM(E86:E105)^2)</f>
        <v>3.4397525193263875E-2</v>
      </c>
      <c r="G105" s="5">
        <f>MIN(Summary!$G$8,Summary!$G$9/F103)</f>
        <v>1.5</v>
      </c>
      <c r="H105" s="5">
        <f>IFERROR(VLOOKUP(Table3[[#This Row],[Date]],Table1[#All],2,FALSE),$C$2)</f>
        <v>0.23499999999999999</v>
      </c>
      <c r="I105" s="5">
        <f>Table3[[#This Row],[Date]]-B104</f>
        <v>1</v>
      </c>
      <c r="J105" s="7">
        <f>G104*(D105-1)+(1-G104)*H104/100*Table3[[#This Row],[Actt,t-1]]/Summary!$G$6</f>
        <v>3.5999069014063735E-3</v>
      </c>
      <c r="K105" s="7"/>
      <c r="L105" s="67"/>
    </row>
    <row r="106" spans="2:12" x14ac:dyDescent="0.2">
      <c r="B106" s="6">
        <f>'Fund Data'!A211</f>
        <v>41725</v>
      </c>
      <c r="C106" s="4">
        <f>'Fund Data'!B211</f>
        <v>125.43</v>
      </c>
      <c r="D106" s="7">
        <f t="shared" si="4"/>
        <v>1.0019170860292357</v>
      </c>
      <c r="E106" s="7">
        <f t="shared" si="5"/>
        <v>1.9152507650125317E-3</v>
      </c>
      <c r="F106" s="7">
        <f>SQRT(Summary!$G$2/Summary!$G$3)*SQRT(SUMSQ(E87:E106)-Summary!$G$4/Summary!$G$5*SUM(E87:E106)^2)</f>
        <v>3.1424975251305588E-2</v>
      </c>
      <c r="G106" s="5">
        <f>MIN(Summary!$G$8,Summary!$G$9/F104)</f>
        <v>1.5</v>
      </c>
      <c r="H106" s="5">
        <f>IFERROR(VLOOKUP(Table3[[#This Row],[Date]],Table1[#All],2,FALSE),$C$2)</f>
        <v>0.23499999999999999</v>
      </c>
      <c r="I106" s="5">
        <f>Table3[[#This Row],[Date]]-B105</f>
        <v>1</v>
      </c>
      <c r="J106" s="7">
        <f>G105*(D106-1)+(1-G105)*H105/100*Table3[[#This Row],[Actt,t-1]]/Summary!$G$6</f>
        <v>2.8723651549646336E-3</v>
      </c>
      <c r="K106" s="7"/>
      <c r="L106" s="67"/>
    </row>
    <row r="107" spans="2:12" x14ac:dyDescent="0.2">
      <c r="B107" s="6">
        <f>'Fund Data'!A212</f>
        <v>41726</v>
      </c>
      <c r="C107" s="4">
        <f>'Fund Data'!B212</f>
        <v>125.39</v>
      </c>
      <c r="D107" s="7">
        <f t="shared" si="4"/>
        <v>0.99968109702622976</v>
      </c>
      <c r="E107" s="7">
        <f t="shared" si="5"/>
        <v>-3.1895383413688285E-4</v>
      </c>
      <c r="F107" s="7">
        <f>SQRT(Summary!$G$2/Summary!$G$3)*SQRT(SUMSQ(E88:E107)-Summary!$G$4/Summary!$G$5*SUM(E88:E107)^2)</f>
        <v>3.0009320264531198E-2</v>
      </c>
      <c r="G107" s="5">
        <f>MIN(Summary!$G$8,Summary!$G$9/F105)</f>
        <v>1.5</v>
      </c>
      <c r="H107" s="5">
        <f>IFERROR(VLOOKUP(Table3[[#This Row],[Date]],Table1[#All],2,FALSE),$C$2)</f>
        <v>0.23499999999999999</v>
      </c>
      <c r="I107" s="5">
        <f>Table3[[#This Row],[Date]]-B106</f>
        <v>1</v>
      </c>
      <c r="J107" s="7">
        <f>G106*(D107-1)+(1-G106)*H106/100*Table3[[#This Row],[Actt,t-1]]/Summary!$G$6</f>
        <v>-4.8161834954425027E-4</v>
      </c>
      <c r="K107" s="7"/>
      <c r="L107" s="67"/>
    </row>
    <row r="108" spans="2:12" x14ac:dyDescent="0.2">
      <c r="B108" s="6">
        <f>'Fund Data'!A213</f>
        <v>41729</v>
      </c>
      <c r="C108" s="4">
        <f>'Fund Data'!B213</f>
        <v>125.43</v>
      </c>
      <c r="D108" s="7">
        <f t="shared" si="4"/>
        <v>1.0003190047053194</v>
      </c>
      <c r="E108" s="7">
        <f t="shared" si="5"/>
        <v>3.1895383413689445E-4</v>
      </c>
      <c r="F108" s="7">
        <f>SQRT(Summary!$G$2/Summary!$G$3)*SQRT(SUMSQ(E89:E108)-Summary!$G$4/Summary!$G$5*SUM(E89:E108)^2)</f>
        <v>2.701554951206973E-2</v>
      </c>
      <c r="G108" s="5">
        <f>MIN(Summary!$G$8,Summary!$G$9/F106)</f>
        <v>1.5</v>
      </c>
      <c r="H108" s="5">
        <f>IFERROR(VLOOKUP(Table3[[#This Row],[Date]],Table1[#All],2,FALSE),$C$2)</f>
        <v>0.23499999999999999</v>
      </c>
      <c r="I108" s="5">
        <f>Table3[[#This Row],[Date]]-B107</f>
        <v>3</v>
      </c>
      <c r="J108" s="7">
        <f>G107*(D108-1)+(1-G107)*H107/100*Table3[[#This Row],[Actt,t-1]]/Summary!$G$6</f>
        <v>4.6871539131247171E-4</v>
      </c>
      <c r="K108" s="7"/>
      <c r="L108" s="67"/>
    </row>
    <row r="109" spans="2:12" x14ac:dyDescent="0.2">
      <c r="B109" s="6">
        <f>'Fund Data'!A214</f>
        <v>41730</v>
      </c>
      <c r="C109" s="4">
        <f>'Fund Data'!B214</f>
        <v>125.43</v>
      </c>
      <c r="D109" s="7">
        <f t="shared" si="4"/>
        <v>1</v>
      </c>
      <c r="E109" s="7">
        <f t="shared" si="5"/>
        <v>0</v>
      </c>
      <c r="F109" s="7">
        <f>SQRT(Summary!$G$2/Summary!$G$3)*SQRT(SUMSQ(E90:E109)-Summary!$G$4/Summary!$G$5*SUM(E90:E109)^2)</f>
        <v>2.7081949292366243E-2</v>
      </c>
      <c r="G109" s="5">
        <f>MIN(Summary!$G$8,Summary!$G$9/F107)</f>
        <v>1.5</v>
      </c>
      <c r="H109" s="5">
        <f>IFERROR(VLOOKUP(Table3[[#This Row],[Date]],Table1[#All],2,FALSE),$C$2)</f>
        <v>0.23499999999999999</v>
      </c>
      <c r="I109" s="5">
        <f>Table3[[#This Row],[Date]]-B108</f>
        <v>1</v>
      </c>
      <c r="J109" s="7">
        <f>G108*(D109-1)+(1-G108)*H108/100*Table3[[#This Row],[Actt,t-1]]/Summary!$G$6</f>
        <v>-3.2638888888888884E-6</v>
      </c>
      <c r="K109" s="7"/>
      <c r="L109" s="67"/>
    </row>
    <row r="110" spans="2:12" x14ac:dyDescent="0.2">
      <c r="B110" s="6">
        <f>'Fund Data'!A215</f>
        <v>41731</v>
      </c>
      <c r="C110" s="4">
        <f>'Fund Data'!B215</f>
        <v>125.14</v>
      </c>
      <c r="D110" s="7">
        <f t="shared" si="4"/>
        <v>0.99768795344016581</v>
      </c>
      <c r="E110" s="7">
        <f t="shared" si="5"/>
        <v>-2.3147234663659275E-3</v>
      </c>
      <c r="F110" s="7">
        <f>SQRT(Summary!$G$2/Summary!$G$3)*SQRT(SUMSQ(E91:E110)-Summary!$G$4/Summary!$G$5*SUM(E91:E110)^2)</f>
        <v>2.8240649080087093E-2</v>
      </c>
      <c r="G110" s="5">
        <f>MIN(Summary!$G$8,Summary!$G$9/F108)</f>
        <v>1.5</v>
      </c>
      <c r="H110" s="5">
        <f>IFERROR(VLOOKUP(Table3[[#This Row],[Date]],Table1[#All],2,FALSE),$C$2)</f>
        <v>0.24199999999999999</v>
      </c>
      <c r="I110" s="5">
        <f>Table3[[#This Row],[Date]]-B109</f>
        <v>1</v>
      </c>
      <c r="J110" s="7">
        <f>G109*(D110-1)+(1-G109)*H109/100*Table3[[#This Row],[Actt,t-1]]/Summary!$G$6</f>
        <v>-3.4713337286401756E-3</v>
      </c>
      <c r="K110" s="7"/>
      <c r="L110" s="67"/>
    </row>
    <row r="111" spans="2:12" x14ac:dyDescent="0.2">
      <c r="B111" s="6">
        <f>'Fund Data'!A216</f>
        <v>41732</v>
      </c>
      <c r="C111" s="4">
        <f>'Fund Data'!B216</f>
        <v>125.39</v>
      </c>
      <c r="D111" s="7">
        <f t="shared" si="4"/>
        <v>1.0019977625059933</v>
      </c>
      <c r="E111" s="7">
        <f t="shared" si="5"/>
        <v>1.9957696322290084E-3</v>
      </c>
      <c r="F111" s="7">
        <f>SQRT(Summary!$G$2/Summary!$G$3)*SQRT(SUMSQ(E92:E111)-Summary!$G$4/Summary!$G$5*SUM(E92:E111)^2)</f>
        <v>2.4634271473200478E-2</v>
      </c>
      <c r="G111" s="5">
        <f>MIN(Summary!$G$8,Summary!$G$9/F109)</f>
        <v>1.5</v>
      </c>
      <c r="H111" s="5">
        <f>IFERROR(VLOOKUP(Table3[[#This Row],[Date]],Table1[#All],2,FALSE),$C$2)</f>
        <v>0.24</v>
      </c>
      <c r="I111" s="5">
        <f>Table3[[#This Row],[Date]]-B110</f>
        <v>1</v>
      </c>
      <c r="J111" s="7">
        <f>G110*(D111-1)+(1-G110)*H110/100*Table3[[#This Row],[Actt,t-1]]/Summary!$G$6</f>
        <v>2.9932826478787809E-3</v>
      </c>
      <c r="K111" s="7"/>
      <c r="L111" s="67"/>
    </row>
    <row r="112" spans="2:12" x14ac:dyDescent="0.2">
      <c r="B112" s="6">
        <f>'Fund Data'!A217</f>
        <v>41733</v>
      </c>
      <c r="C112" s="4">
        <f>'Fund Data'!B217</f>
        <v>126</v>
      </c>
      <c r="D112" s="7">
        <f t="shared" si="4"/>
        <v>1.0048648217561209</v>
      </c>
      <c r="E112" s="7">
        <f t="shared" si="5"/>
        <v>4.8530267490315381E-3</v>
      </c>
      <c r="F112" s="7">
        <f>SQRT(Summary!$G$2/Summary!$G$3)*SQRT(SUMSQ(E93:E112)-Summary!$G$4/Summary!$G$5*SUM(E93:E112)^2)</f>
        <v>2.8672501607193673E-2</v>
      </c>
      <c r="G112" s="5">
        <f>MIN(Summary!$G$8,Summary!$G$9/F110)</f>
        <v>1.5</v>
      </c>
      <c r="H112" s="5">
        <f>IFERROR(VLOOKUP(Table3[[#This Row],[Date]],Table1[#All],2,FALSE),$C$2)</f>
        <v>0.249</v>
      </c>
      <c r="I112" s="5">
        <f>Table3[[#This Row],[Date]]-B111</f>
        <v>1</v>
      </c>
      <c r="J112" s="7">
        <f>G111*(D112-1)+(1-G111)*H111/100*Table3[[#This Row],[Actt,t-1]]/Summary!$G$6</f>
        <v>7.2938993008480274E-3</v>
      </c>
      <c r="K112" s="7"/>
      <c r="L112" s="67"/>
    </row>
    <row r="113" spans="2:12" x14ac:dyDescent="0.2">
      <c r="B113" s="6">
        <f>'Fund Data'!A218</f>
        <v>41736</v>
      </c>
      <c r="C113" s="4">
        <f>'Fund Data'!B218</f>
        <v>125.95</v>
      </c>
      <c r="D113" s="7">
        <f t="shared" si="4"/>
        <v>0.9996031746031746</v>
      </c>
      <c r="E113" s="7">
        <f t="shared" si="5"/>
        <v>-3.9690415285879686E-4</v>
      </c>
      <c r="F113" s="7">
        <f>SQRT(Summary!$G$2/Summary!$G$3)*SQRT(SUMSQ(E94:E113)-Summary!$G$4/Summary!$G$5*SUM(E94:E113)^2)</f>
        <v>2.7923774763957458E-2</v>
      </c>
      <c r="G113" s="5">
        <f>MIN(Summary!$G$8,Summary!$G$9/F111)</f>
        <v>1.5</v>
      </c>
      <c r="H113" s="5">
        <f>IFERROR(VLOOKUP(Table3[[#This Row],[Date]],Table1[#All],2,FALSE),$C$2)</f>
        <v>0.252</v>
      </c>
      <c r="I113" s="5">
        <f>Table3[[#This Row],[Date]]-B112</f>
        <v>3</v>
      </c>
      <c r="J113" s="7">
        <f>G112*(D113-1)+(1-G112)*H112/100*Table3[[#This Row],[Actt,t-1]]/Summary!$G$6</f>
        <v>-6.0561309523809309E-4</v>
      </c>
      <c r="K113" s="7"/>
      <c r="L113" s="67"/>
    </row>
    <row r="114" spans="2:12" x14ac:dyDescent="0.2">
      <c r="B114" s="6">
        <f>'Fund Data'!A219</f>
        <v>41737</v>
      </c>
      <c r="C114" s="4">
        <f>'Fund Data'!B219</f>
        <v>125.74</v>
      </c>
      <c r="D114" s="7">
        <f t="shared" si="4"/>
        <v>0.99833267169511708</v>
      </c>
      <c r="E114" s="7">
        <f t="shared" si="5"/>
        <v>-1.6687198437042002E-3</v>
      </c>
      <c r="F114" s="7">
        <f>SQRT(Summary!$G$2/Summary!$G$3)*SQRT(SUMSQ(E95:E114)-Summary!$G$4/Summary!$G$5*SUM(E95:E114)^2)</f>
        <v>2.828698546586017E-2</v>
      </c>
      <c r="G114" s="5">
        <f>MIN(Summary!$G$8,Summary!$G$9/F112)</f>
        <v>1.5</v>
      </c>
      <c r="H114" s="5">
        <f>IFERROR(VLOOKUP(Table3[[#This Row],[Date]],Table1[#All],2,FALSE),$C$2)</f>
        <v>0.251</v>
      </c>
      <c r="I114" s="5">
        <f>Table3[[#This Row],[Date]]-B113</f>
        <v>1</v>
      </c>
      <c r="J114" s="7">
        <f>G113*(D114-1)+(1-G113)*H113/100*Table3[[#This Row],[Actt,t-1]]/Summary!$G$6</f>
        <v>-2.5044924573243803E-3</v>
      </c>
      <c r="K114" s="7"/>
      <c r="L114" s="67"/>
    </row>
    <row r="115" spans="2:12" x14ac:dyDescent="0.2">
      <c r="B115" s="6">
        <f>'Fund Data'!A220</f>
        <v>41738</v>
      </c>
      <c r="C115" s="4">
        <f>'Fund Data'!B220</f>
        <v>125.72</v>
      </c>
      <c r="D115" s="7">
        <f t="shared" si="4"/>
        <v>0.99984094162557657</v>
      </c>
      <c r="E115" s="7">
        <f t="shared" si="5"/>
        <v>-1.5907102554819287E-4</v>
      </c>
      <c r="F115" s="7">
        <f>SQRT(Summary!$G$2/Summary!$G$3)*SQRT(SUMSQ(E96:E115)-Summary!$G$4/Summary!$G$5*SUM(E96:E115)^2)</f>
        <v>2.8336794621294972E-2</v>
      </c>
      <c r="G115" s="5">
        <f>MIN(Summary!$G$8,Summary!$G$9/F113)</f>
        <v>1.5</v>
      </c>
      <c r="H115" s="5">
        <f>IFERROR(VLOOKUP(Table3[[#This Row],[Date]],Table1[#All],2,FALSE),$C$2)</f>
        <v>0.251</v>
      </c>
      <c r="I115" s="5">
        <f>Table3[[#This Row],[Date]]-B114</f>
        <v>1</v>
      </c>
      <c r="J115" s="7">
        <f>G114*(D115-1)+(1-G114)*H114/100*Table3[[#This Row],[Actt,t-1]]/Summary!$G$6</f>
        <v>-2.4207367274625073E-4</v>
      </c>
      <c r="K115" s="7"/>
      <c r="L115" s="67"/>
    </row>
    <row r="116" spans="2:12" x14ac:dyDescent="0.2">
      <c r="B116" s="6">
        <f>'Fund Data'!A221</f>
        <v>41739</v>
      </c>
      <c r="C116" s="4">
        <f>'Fund Data'!B221</f>
        <v>126.21</v>
      </c>
      <c r="D116" s="7">
        <f t="shared" si="4"/>
        <v>1.0038975501113585</v>
      </c>
      <c r="E116" s="7">
        <f t="shared" si="5"/>
        <v>3.8899743411722897E-3</v>
      </c>
      <c r="F116" s="7">
        <f>SQRT(Summary!$G$2/Summary!$G$3)*SQRT(SUMSQ(E97:E116)-Summary!$G$4/Summary!$G$5*SUM(E97:E116)^2)</f>
        <v>3.0512054245371307E-2</v>
      </c>
      <c r="G116" s="5">
        <f>MIN(Summary!$G$8,Summary!$G$9/F114)</f>
        <v>1.5</v>
      </c>
      <c r="H116" s="5">
        <f>IFERROR(VLOOKUP(Table3[[#This Row],[Date]],Table1[#All],2,FALSE),$C$2)</f>
        <v>0.251</v>
      </c>
      <c r="I116" s="5">
        <f>Table3[[#This Row],[Date]]-B115</f>
        <v>1</v>
      </c>
      <c r="J116" s="7">
        <f>G115*(D116-1)+(1-G115)*H115/100*Table3[[#This Row],[Actt,t-1]]/Summary!$G$6</f>
        <v>5.8428390559266468E-3</v>
      </c>
      <c r="K116" s="7"/>
      <c r="L116" s="67"/>
    </row>
    <row r="117" spans="2:12" x14ac:dyDescent="0.2">
      <c r="B117" s="6">
        <f>'Fund Data'!A222</f>
        <v>41740</v>
      </c>
      <c r="C117" s="4">
        <f>'Fund Data'!B222</f>
        <v>126.19</v>
      </c>
      <c r="D117" s="7">
        <f t="shared" si="4"/>
        <v>0.999841533951351</v>
      </c>
      <c r="E117" s="7">
        <f t="shared" si="5"/>
        <v>-1.5847860571988184E-4</v>
      </c>
      <c r="F117" s="7">
        <f>SQRT(Summary!$G$2/Summary!$G$3)*SQRT(SUMSQ(E98:E117)-Summary!$G$4/Summary!$G$5*SUM(E98:E117)^2)</f>
        <v>3.0657286931055985E-2</v>
      </c>
      <c r="G117" s="5">
        <f>MIN(Summary!$G$8,Summary!$G$9/F115)</f>
        <v>1.5</v>
      </c>
      <c r="H117" s="5">
        <f>IFERROR(VLOOKUP(Table3[[#This Row],[Date]],Table1[#All],2,FALSE),$C$2)</f>
        <v>0.253</v>
      </c>
      <c r="I117" s="5">
        <f>Table3[[#This Row],[Date]]-B116</f>
        <v>1</v>
      </c>
      <c r="J117" s="7">
        <f>G116*(D117-1)+(1-G116)*H116/100*Table3[[#This Row],[Actt,t-1]]/Summary!$G$6</f>
        <v>-2.4118518408460736E-4</v>
      </c>
      <c r="K117" s="7"/>
      <c r="L117" s="67"/>
    </row>
    <row r="118" spans="2:12" x14ac:dyDescent="0.2">
      <c r="B118" s="6">
        <f>'Fund Data'!A223</f>
        <v>41743</v>
      </c>
      <c r="C118" s="4">
        <f>'Fund Data'!B223</f>
        <v>126.23</v>
      </c>
      <c r="D118" s="7">
        <f t="shared" si="4"/>
        <v>1.0003169823282352</v>
      </c>
      <c r="E118" s="7">
        <f t="shared" si="5"/>
        <v>3.1693209995101439E-4</v>
      </c>
      <c r="F118" s="7">
        <f>SQRT(Summary!$G$2/Summary!$G$3)*SQRT(SUMSQ(E99:E118)-Summary!$G$4/Summary!$G$5*SUM(E99:E118)^2)</f>
        <v>3.0680593182049905E-2</v>
      </c>
      <c r="G118" s="5">
        <f>MIN(Summary!$G$8,Summary!$G$9/F116)</f>
        <v>1.5</v>
      </c>
      <c r="H118" s="5">
        <f>IFERROR(VLOOKUP(Table3[[#This Row],[Date]],Table1[#All],2,FALSE),$C$2)</f>
        <v>0.252</v>
      </c>
      <c r="I118" s="5">
        <f>Table3[[#This Row],[Date]]-B117</f>
        <v>3</v>
      </c>
      <c r="J118" s="7">
        <f>G117*(D118-1)+(1-G117)*H117/100*Table3[[#This Row],[Actt,t-1]]/Summary!$G$6</f>
        <v>4.6493182568610702E-4</v>
      </c>
      <c r="K118" s="7">
        <f t="shared" ref="K118:K143" si="6">_xlfn.STDEV.S(J29:J118)</f>
        <v>2.8490626693299919E-3</v>
      </c>
      <c r="L118" s="67">
        <f>K118*$C$3</f>
        <v>4.522746775611005E-2</v>
      </c>
    </row>
    <row r="119" spans="2:12" x14ac:dyDescent="0.2">
      <c r="B119" s="6">
        <f>'Fund Data'!A224</f>
        <v>41744</v>
      </c>
      <c r="C119" s="4">
        <f>'Fund Data'!B224</f>
        <v>126.8</v>
      </c>
      <c r="D119" s="7">
        <f t="shared" si="4"/>
        <v>1.0045155668224668</v>
      </c>
      <c r="E119" s="7">
        <f t="shared" si="5"/>
        <v>4.5054022383551329E-3</v>
      </c>
      <c r="F119" s="7">
        <f>SQRT(Summary!$G$2/Summary!$G$3)*SQRT(SUMSQ(E100:E119)-Summary!$G$4/Summary!$G$5*SUM(E100:E119)^2)</f>
        <v>3.3463708977511261E-2</v>
      </c>
      <c r="G119" s="5">
        <f>MIN(Summary!$G$8,Summary!$G$9/F117)</f>
        <v>1.5</v>
      </c>
      <c r="H119" s="5">
        <f>IFERROR(VLOOKUP(Table3[[#This Row],[Date]],Table1[#All],2,FALSE),$C$2)</f>
        <v>0.251</v>
      </c>
      <c r="I119" s="5">
        <f>Table3[[#This Row],[Date]]-B118</f>
        <v>1</v>
      </c>
      <c r="J119" s="7">
        <f>G118*(D119-1)+(1-G118)*H118/100*Table3[[#This Row],[Actt,t-1]]/Summary!$G$6</f>
        <v>6.7698502337001816E-3</v>
      </c>
      <c r="K119" s="7">
        <f t="shared" si="6"/>
        <v>2.9104153794387369E-3</v>
      </c>
      <c r="L119" s="67">
        <f t="shared" ref="L119:L182" si="7">K119*$C$3</f>
        <v>4.6201411835355519E-2</v>
      </c>
    </row>
    <row r="120" spans="2:12" x14ac:dyDescent="0.2">
      <c r="B120" s="6">
        <f>'Fund Data'!A225</f>
        <v>41745</v>
      </c>
      <c r="C120" s="4">
        <f>'Fund Data'!B225</f>
        <v>126.88</v>
      </c>
      <c r="D120" s="7">
        <f t="shared" si="4"/>
        <v>1.0006309148264985</v>
      </c>
      <c r="E120" s="7">
        <f t="shared" si="5"/>
        <v>6.3071588341234589E-4</v>
      </c>
      <c r="F120" s="7">
        <f>SQRT(Summary!$G$2/Summary!$G$3)*SQRT(SUMSQ(E101:E120)-Summary!$G$4/Summary!$G$5*SUM(E101:E120)^2)</f>
        <v>3.2041966042324552E-2</v>
      </c>
      <c r="G120" s="5">
        <f>MIN(Summary!$G$8,Summary!$G$9/F118)</f>
        <v>1.5</v>
      </c>
      <c r="H120" s="5">
        <f>IFERROR(VLOOKUP(Table3[[#This Row],[Date]],Table1[#All],2,FALSE),$C$2)</f>
        <v>0.248</v>
      </c>
      <c r="I120" s="5">
        <f>Table3[[#This Row],[Date]]-B119</f>
        <v>1</v>
      </c>
      <c r="J120" s="7">
        <f>G119*(D120-1)+(1-G119)*H119/100*Table3[[#This Row],[Actt,t-1]]/Summary!$G$6</f>
        <v>9.4288612863658368E-4</v>
      </c>
      <c r="K120" s="7">
        <f t="shared" si="6"/>
        <v>2.9095870651758057E-3</v>
      </c>
      <c r="L120" s="67">
        <f t="shared" si="7"/>
        <v>4.6188262754072777E-2</v>
      </c>
    </row>
    <row r="121" spans="2:12" x14ac:dyDescent="0.2">
      <c r="B121" s="6">
        <f>'Fund Data'!A226</f>
        <v>41746</v>
      </c>
      <c r="C121" s="4">
        <f>'Fund Data'!B226</f>
        <v>126.71</v>
      </c>
      <c r="D121" s="7">
        <f t="shared" si="4"/>
        <v>0.9986601513240857</v>
      </c>
      <c r="E121" s="7">
        <f t="shared" si="5"/>
        <v>-1.3407470757210011E-3</v>
      </c>
      <c r="F121" s="7">
        <f>SQRT(Summary!$G$2/Summary!$G$3)*SQRT(SUMSQ(E102:E121)-Summary!$G$4/Summary!$G$5*SUM(E102:E121)^2)</f>
        <v>3.0928031606423941E-2</v>
      </c>
      <c r="G121" s="5">
        <f>MIN(Summary!$G$8,Summary!$G$9/F119)</f>
        <v>1.5</v>
      </c>
      <c r="H121" s="5">
        <f>IFERROR(VLOOKUP(Table3[[#This Row],[Date]],Table1[#All],2,FALSE),$C$2)</f>
        <v>0.246</v>
      </c>
      <c r="I121" s="5">
        <f>Table3[[#This Row],[Date]]-B120</f>
        <v>1</v>
      </c>
      <c r="J121" s="7">
        <f>G120*(D121-1)+(1-G120)*H120/100*Table3[[#This Row],[Actt,t-1]]/Summary!$G$6</f>
        <v>-2.0132174583158964E-3</v>
      </c>
      <c r="K121" s="7">
        <f t="shared" si="6"/>
        <v>2.9290046961301872E-3</v>
      </c>
      <c r="L121" s="67">
        <f t="shared" si="7"/>
        <v>4.6496508089404712E-2</v>
      </c>
    </row>
    <row r="122" spans="2:12" x14ac:dyDescent="0.2">
      <c r="B122" s="6">
        <f>'Fund Data'!A227</f>
        <v>41751</v>
      </c>
      <c r="C122" s="4">
        <f>'Fund Data'!B227</f>
        <v>126.81</v>
      </c>
      <c r="D122" s="7">
        <f t="shared" si="4"/>
        <v>1.0007892036934734</v>
      </c>
      <c r="E122" s="7">
        <f t="shared" si="5"/>
        <v>7.8889243599139167E-4</v>
      </c>
      <c r="F122" s="7">
        <f>SQRT(Summary!$G$2/Summary!$G$3)*SQRT(SUMSQ(E103:E122)-Summary!$G$4/Summary!$G$5*SUM(E103:E122)^2)</f>
        <v>3.0853439234132234E-2</v>
      </c>
      <c r="G122" s="5">
        <f>MIN(Summary!$G$8,Summary!$G$9/F120)</f>
        <v>1.5</v>
      </c>
      <c r="H122" s="5">
        <f>IFERROR(VLOOKUP(Table3[[#This Row],[Date]],Table1[#All],2,FALSE),$C$2)</f>
        <v>0.248</v>
      </c>
      <c r="I122" s="5">
        <f>Table3[[#This Row],[Date]]-B121</f>
        <v>5</v>
      </c>
      <c r="J122" s="7">
        <f>G121*(D122-1)+(1-G121)*H121/100*Table3[[#This Row],[Actt,t-1]]/Summary!$G$6</f>
        <v>1.1667222068766922E-3</v>
      </c>
      <c r="K122" s="7">
        <f t="shared" si="6"/>
        <v>2.8251132501440654E-3</v>
      </c>
      <c r="L122" s="67">
        <f t="shared" si="7"/>
        <v>4.4847282512847648E-2</v>
      </c>
    </row>
    <row r="123" spans="2:12" x14ac:dyDescent="0.2">
      <c r="B123" s="6">
        <f>'Fund Data'!A228</f>
        <v>41752</v>
      </c>
      <c r="C123" s="4">
        <f>'Fund Data'!B228</f>
        <v>126.93</v>
      </c>
      <c r="D123" s="7">
        <f t="shared" si="4"/>
        <v>1.0009462976105985</v>
      </c>
      <c r="E123" s="7">
        <f t="shared" si="5"/>
        <v>9.4585015327753534E-4</v>
      </c>
      <c r="F123" s="7">
        <f>SQRT(Summary!$G$2/Summary!$G$3)*SQRT(SUMSQ(E104:E123)-Summary!$G$4/Summary!$G$5*SUM(E104:E123)^2)</f>
        <v>2.989778315395876E-2</v>
      </c>
      <c r="G123" s="5">
        <f>MIN(Summary!$G$8,Summary!$G$9/F121)</f>
        <v>1.5</v>
      </c>
      <c r="H123" s="5">
        <f>IFERROR(VLOOKUP(Table3[[#This Row],[Date]],Table1[#All],2,FALSE),$C$2)</f>
        <v>0.253</v>
      </c>
      <c r="I123" s="5">
        <f>Table3[[#This Row],[Date]]-B122</f>
        <v>1</v>
      </c>
      <c r="J123" s="7">
        <f>G122*(D123-1)+(1-G122)*H122/100*Table3[[#This Row],[Actt,t-1]]/Summary!$G$6</f>
        <v>1.4160019714533072E-3</v>
      </c>
      <c r="K123" s="7">
        <f t="shared" si="6"/>
        <v>2.8197925063383478E-3</v>
      </c>
      <c r="L123" s="67">
        <f t="shared" si="7"/>
        <v>4.476281832344875E-2</v>
      </c>
    </row>
    <row r="124" spans="2:12" x14ac:dyDescent="0.2">
      <c r="B124" s="6">
        <f>'Fund Data'!A229</f>
        <v>41753</v>
      </c>
      <c r="C124" s="4">
        <f>'Fund Data'!B229</f>
        <v>126.82</v>
      </c>
      <c r="D124" s="7">
        <f t="shared" si="4"/>
        <v>0.99913338060348211</v>
      </c>
      <c r="E124" s="7">
        <f t="shared" si="5"/>
        <v>-8.6699512820035763E-4</v>
      </c>
      <c r="F124" s="7">
        <f>SQRT(Summary!$G$2/Summary!$G$3)*SQRT(SUMSQ(E105:E124)-Summary!$G$4/Summary!$G$5*SUM(E105:E124)^2)</f>
        <v>3.0483557685329534E-2</v>
      </c>
      <c r="G124" s="5">
        <f>MIN(Summary!$G$8,Summary!$G$9/F122)</f>
        <v>1.5</v>
      </c>
      <c r="H124" s="5">
        <f>IFERROR(VLOOKUP(Table3[[#This Row],[Date]],Table1[#All],2,FALSE),$C$2)</f>
        <v>0.26100000000000001</v>
      </c>
      <c r="I124" s="5">
        <f>Table3[[#This Row],[Date]]-B123</f>
        <v>1</v>
      </c>
      <c r="J124" s="7">
        <f>G123*(D124-1)+(1-G123)*H123/100*Table3[[#This Row],[Actt,t-1]]/Summary!$G$6</f>
        <v>-1.3034429836657193E-3</v>
      </c>
      <c r="K124" s="7">
        <f t="shared" si="6"/>
        <v>2.804822472997306E-3</v>
      </c>
      <c r="L124" s="67">
        <f t="shared" si="7"/>
        <v>4.4525176411416303E-2</v>
      </c>
    </row>
    <row r="125" spans="2:12" x14ac:dyDescent="0.2">
      <c r="B125" s="6">
        <f>'Fund Data'!A230</f>
        <v>41754</v>
      </c>
      <c r="C125" s="4">
        <f>'Fund Data'!B230</f>
        <v>127.17</v>
      </c>
      <c r="D125" s="7">
        <f t="shared" si="4"/>
        <v>1.0027598170635548</v>
      </c>
      <c r="E125" s="7">
        <f t="shared" si="5"/>
        <v>2.7560157607700174E-3</v>
      </c>
      <c r="F125" s="7">
        <f>SQRT(Summary!$G$2/Summary!$G$3)*SQRT(SUMSQ(E106:E125)-Summary!$G$4/Summary!$G$5*SUM(E106:E125)^2)</f>
        <v>3.0748143537739039E-2</v>
      </c>
      <c r="G125" s="5">
        <f>MIN(Summary!$G$8,Summary!$G$9/F123)</f>
        <v>1.5</v>
      </c>
      <c r="H125" s="5">
        <f>IFERROR(VLOOKUP(Table3[[#This Row],[Date]],Table1[#All],2,FALSE),$C$2)</f>
        <v>0.26900000000000002</v>
      </c>
      <c r="I125" s="5">
        <f>Table3[[#This Row],[Date]]-B124</f>
        <v>1</v>
      </c>
      <c r="J125" s="7">
        <f>G124*(D125-1)+(1-G124)*H124/100*Table3[[#This Row],[Actt,t-1]]/Summary!$G$6</f>
        <v>4.1361005953321553E-3</v>
      </c>
      <c r="K125" s="7">
        <f t="shared" si="6"/>
        <v>2.8048658887831835E-3</v>
      </c>
      <c r="L125" s="67">
        <f t="shared" si="7"/>
        <v>4.4525865615650737E-2</v>
      </c>
    </row>
    <row r="126" spans="2:12" x14ac:dyDescent="0.2">
      <c r="B126" s="6">
        <f>'Fund Data'!A231</f>
        <v>41757</v>
      </c>
      <c r="C126" s="4">
        <f>'Fund Data'!B231</f>
        <v>127.03</v>
      </c>
      <c r="D126" s="7">
        <f t="shared" si="4"/>
        <v>0.99889911142565069</v>
      </c>
      <c r="E126" s="7">
        <f t="shared" si="5"/>
        <v>-1.1014949972861221E-3</v>
      </c>
      <c r="F126" s="7">
        <f>SQRT(Summary!$G$2/Summary!$G$3)*SQRT(SUMSQ(E107:E126)-Summary!$G$4/Summary!$G$5*SUM(E107:E126)^2)</f>
        <v>3.1119620316145381E-2</v>
      </c>
      <c r="G126" s="5">
        <f>MIN(Summary!$G$8,Summary!$G$9/F124)</f>
        <v>1.5</v>
      </c>
      <c r="H126" s="5">
        <f>IFERROR(VLOOKUP(Table3[[#This Row],[Date]],Table1[#All],2,FALSE),$C$2)</f>
        <v>0.26900000000000002</v>
      </c>
      <c r="I126" s="5">
        <f>Table3[[#This Row],[Date]]-B125</f>
        <v>3</v>
      </c>
      <c r="J126" s="7">
        <f>G125*(D126-1)+(1-G125)*H125/100*Table3[[#This Row],[Actt,t-1]]/Summary!$G$6</f>
        <v>-1.662541194857302E-3</v>
      </c>
      <c r="K126" s="7">
        <f t="shared" si="6"/>
        <v>2.8209863144467483E-3</v>
      </c>
      <c r="L126" s="67">
        <f t="shared" si="7"/>
        <v>4.4781769439656512E-2</v>
      </c>
    </row>
    <row r="127" spans="2:12" x14ac:dyDescent="0.2">
      <c r="B127" s="6">
        <f>'Fund Data'!A232</f>
        <v>41758</v>
      </c>
      <c r="C127" s="4">
        <f>'Fund Data'!B232</f>
        <v>127</v>
      </c>
      <c r="D127" s="7">
        <f t="shared" si="4"/>
        <v>0.99976383531449264</v>
      </c>
      <c r="E127" s="7">
        <f t="shared" si="5"/>
        <v>-2.3619257677807187E-4</v>
      </c>
      <c r="F127" s="7">
        <f>SQRT(Summary!$G$2/Summary!$G$3)*SQRT(SUMSQ(E108:E127)-Summary!$G$4/Summary!$G$5*SUM(E108:E127)^2)</f>
        <v>3.1088997511487363E-2</v>
      </c>
      <c r="G127" s="5">
        <f>MIN(Summary!$G$8,Summary!$G$9/F125)</f>
        <v>1.5</v>
      </c>
      <c r="H127" s="5">
        <f>IFERROR(VLOOKUP(Table3[[#This Row],[Date]],Table1[#All],2,FALSE),$C$2)</f>
        <v>0.26900000000000002</v>
      </c>
      <c r="I127" s="5">
        <f>Table3[[#This Row],[Date]]-B126</f>
        <v>1</v>
      </c>
      <c r="J127" s="7">
        <f>G126*(D127-1)+(1-G126)*H126/100*Table3[[#This Row],[Actt,t-1]]/Summary!$G$6</f>
        <v>-3.5798313937214548E-4</v>
      </c>
      <c r="K127" s="7">
        <f t="shared" si="6"/>
        <v>2.8256334949483498E-3</v>
      </c>
      <c r="L127" s="67">
        <f t="shared" si="7"/>
        <v>4.4855541143085709E-2</v>
      </c>
    </row>
    <row r="128" spans="2:12" x14ac:dyDescent="0.2">
      <c r="B128" s="6">
        <f>'Fund Data'!A233</f>
        <v>41759</v>
      </c>
      <c r="C128" s="4">
        <f>'Fund Data'!B233</f>
        <v>127.36</v>
      </c>
      <c r="D128" s="7">
        <f t="shared" si="4"/>
        <v>1.0028346456692914</v>
      </c>
      <c r="E128" s="7">
        <f t="shared" si="5"/>
        <v>2.8306356374816414E-3</v>
      </c>
      <c r="F128" s="7">
        <f>SQRT(Summary!$G$2/Summary!$G$3)*SQRT(SUMSQ(E109:E128)-Summary!$G$4/Summary!$G$5*SUM(E109:E128)^2)</f>
        <v>3.1966402716833507E-2</v>
      </c>
      <c r="G128" s="5">
        <f>MIN(Summary!$G$8,Summary!$G$9/F126)</f>
        <v>1.5</v>
      </c>
      <c r="H128" s="5">
        <f>IFERROR(VLOOKUP(Table3[[#This Row],[Date]],Table1[#All],2,FALSE),$C$2)</f>
        <v>0.26100000000000001</v>
      </c>
      <c r="I128" s="5">
        <f>Table3[[#This Row],[Date]]-B127</f>
        <v>1</v>
      </c>
      <c r="J128" s="7">
        <f>G127*(D128-1)+(1-G127)*H127/100*Table3[[#This Row],[Actt,t-1]]/Summary!$G$6</f>
        <v>4.2482323928259421E-3</v>
      </c>
      <c r="K128" s="7">
        <f t="shared" si="6"/>
        <v>2.8432193378184565E-3</v>
      </c>
      <c r="L128" s="67">
        <f t="shared" si="7"/>
        <v>4.5134707744064272E-2</v>
      </c>
    </row>
    <row r="129" spans="2:12" x14ac:dyDescent="0.2">
      <c r="B129" s="6">
        <f>'Fund Data'!A234</f>
        <v>41761</v>
      </c>
      <c r="C129" s="4">
        <f>'Fund Data'!B234</f>
        <v>127.64</v>
      </c>
      <c r="D129" s="7">
        <f t="shared" si="4"/>
        <v>1.0021984924623115</v>
      </c>
      <c r="E129" s="7">
        <f t="shared" si="5"/>
        <v>2.1960793139698372E-3</v>
      </c>
      <c r="F129" s="7">
        <f>SQRT(Summary!$G$2/Summary!$G$3)*SQRT(SUMSQ(E110:E129)-Summary!$G$4/Summary!$G$5*SUM(E110:E129)^2)</f>
        <v>3.2207556512293775E-2</v>
      </c>
      <c r="G129" s="5">
        <f>MIN(Summary!$G$8,Summary!$G$9/F127)</f>
        <v>1.5</v>
      </c>
      <c r="H129" s="5">
        <f>IFERROR(VLOOKUP(Table3[[#This Row],[Date]],Table1[#All],2,FALSE),$C$2)</f>
        <v>0.25800000000000001</v>
      </c>
      <c r="I129" s="5">
        <f>Table3[[#This Row],[Date]]-B128</f>
        <v>2</v>
      </c>
      <c r="J129" s="7">
        <f>G128*(D129-1)+(1-G128)*H128/100*Table3[[#This Row],[Actt,t-1]]/Summary!$G$6</f>
        <v>3.2904886934672782E-3</v>
      </c>
      <c r="K129" s="7">
        <f t="shared" si="6"/>
        <v>2.8319477450431041E-3</v>
      </c>
      <c r="L129" s="67">
        <f t="shared" si="7"/>
        <v>4.4955776755885225E-2</v>
      </c>
    </row>
    <row r="130" spans="2:12" x14ac:dyDescent="0.2">
      <c r="B130" s="6">
        <f>'Fund Data'!A235</f>
        <v>41764</v>
      </c>
      <c r="C130" s="4">
        <f>'Fund Data'!B235</f>
        <v>127.65</v>
      </c>
      <c r="D130" s="7">
        <f t="shared" si="4"/>
        <v>1.0000783453462865</v>
      </c>
      <c r="E130" s="7">
        <f t="shared" si="5"/>
        <v>7.8342277450121773E-5</v>
      </c>
      <c r="F130" s="7">
        <f>SQRT(Summary!$G$2/Summary!$G$3)*SQRT(SUMSQ(E111:E130)-Summary!$G$4/Summary!$G$5*SUM(E111:E130)^2)</f>
        <v>3.0226173793016849E-2</v>
      </c>
      <c r="G130" s="5">
        <f>MIN(Summary!$G$8,Summary!$G$9/F128)</f>
        <v>1.5</v>
      </c>
      <c r="H130" s="5">
        <f>IFERROR(VLOOKUP(Table3[[#This Row],[Date]],Table1[#All],2,FALSE),$C$2)</f>
        <v>0.25800000000000001</v>
      </c>
      <c r="I130" s="5">
        <f>Table3[[#This Row],[Date]]-B129</f>
        <v>3</v>
      </c>
      <c r="J130" s="7">
        <f>G129*(D130-1)+(1-G129)*H129/100*Table3[[#This Row],[Actt,t-1]]/Summary!$G$6</f>
        <v>1.0676801942971873E-4</v>
      </c>
      <c r="K130" s="7">
        <f t="shared" si="6"/>
        <v>2.8327897187280827E-3</v>
      </c>
      <c r="L130" s="67">
        <f t="shared" si="7"/>
        <v>4.496914267377071E-2</v>
      </c>
    </row>
    <row r="131" spans="2:12" x14ac:dyDescent="0.2">
      <c r="B131" s="6">
        <f>'Fund Data'!A236</f>
        <v>41765</v>
      </c>
      <c r="C131" s="4">
        <f>'Fund Data'!B236</f>
        <v>127.88</v>
      </c>
      <c r="D131" s="7">
        <f t="shared" si="4"/>
        <v>1.0018018018018018</v>
      </c>
      <c r="E131" s="7">
        <f t="shared" si="5"/>
        <v>1.8001805041478473E-3</v>
      </c>
      <c r="F131" s="7">
        <f>SQRT(Summary!$G$2/Summary!$G$3)*SQRT(SUMSQ(E112:E131)-Summary!$G$4/Summary!$G$5*SUM(E112:E131)^2)</f>
        <v>3.0151894806089246E-2</v>
      </c>
      <c r="G131" s="5">
        <f>MIN(Summary!$G$8,Summary!$G$9/F129)</f>
        <v>1.5</v>
      </c>
      <c r="H131" s="5">
        <f>IFERROR(VLOOKUP(Table3[[#This Row],[Date]],Table1[#All],2,FALSE),$C$2)</f>
        <v>0.25700000000000001</v>
      </c>
      <c r="I131" s="5">
        <f>Table3[[#This Row],[Date]]-B130</f>
        <v>1</v>
      </c>
      <c r="J131" s="7">
        <f>G130*(D131-1)+(1-G130)*H130/100*Table3[[#This Row],[Actt,t-1]]/Summary!$G$6</f>
        <v>2.6991193693693418E-3</v>
      </c>
      <c r="K131" s="7">
        <f t="shared" si="6"/>
        <v>2.8269411010278618E-3</v>
      </c>
      <c r="L131" s="67">
        <f t="shared" si="7"/>
        <v>4.487629874608106E-2</v>
      </c>
    </row>
    <row r="132" spans="2:12" x14ac:dyDescent="0.2">
      <c r="B132" s="6">
        <f>'Fund Data'!A237</f>
        <v>41766</v>
      </c>
      <c r="C132" s="4">
        <f>'Fund Data'!B237</f>
        <v>127.81</v>
      </c>
      <c r="D132" s="7">
        <f t="shared" si="4"/>
        <v>0.99945261182358469</v>
      </c>
      <c r="E132" s="7">
        <f t="shared" si="5"/>
        <v>-5.4753804801760603E-4</v>
      </c>
      <c r="F132" s="7">
        <f>SQRT(Summary!$G$2/Summary!$G$3)*SQRT(SUMSQ(E113:E132)-Summary!$G$4/Summary!$G$5*SUM(E113:E132)^2)</f>
        <v>2.7047922149699387E-2</v>
      </c>
      <c r="G132" s="5">
        <f>MIN(Summary!$G$8,Summary!$G$9/F130)</f>
        <v>1.5</v>
      </c>
      <c r="H132" s="5">
        <f>IFERROR(VLOOKUP(Table3[[#This Row],[Date]],Table1[#All],2,FALSE),$C$2)</f>
        <v>0.26200000000000001</v>
      </c>
      <c r="I132" s="5">
        <f>Table3[[#This Row],[Date]]-B131</f>
        <v>1</v>
      </c>
      <c r="J132" s="7">
        <f>G131*(D132-1)+(1-G131)*H131/100*Table3[[#This Row],[Actt,t-1]]/Summary!$G$6</f>
        <v>-8.2465170906740768E-4</v>
      </c>
      <c r="K132" s="7">
        <f t="shared" si="6"/>
        <v>2.8034844220817044E-3</v>
      </c>
      <c r="L132" s="67">
        <f t="shared" si="7"/>
        <v>4.4503935511630954E-2</v>
      </c>
    </row>
    <row r="133" spans="2:12" x14ac:dyDescent="0.2">
      <c r="B133" s="6">
        <f>'Fund Data'!A238</f>
        <v>41767</v>
      </c>
      <c r="C133" s="4">
        <f>'Fund Data'!B238</f>
        <v>128.47</v>
      </c>
      <c r="D133" s="7">
        <f t="shared" si="4"/>
        <v>1.0051639151866052</v>
      </c>
      <c r="E133" s="7">
        <f t="shared" si="5"/>
        <v>5.1506278998953627E-3</v>
      </c>
      <c r="F133" s="7">
        <f>SQRT(Summary!$G$2/Summary!$G$3)*SQRT(SUMSQ(E114:E133)-Summary!$G$4/Summary!$G$5*SUM(E114:E133)^2)</f>
        <v>3.0737369587832485E-2</v>
      </c>
      <c r="G133" s="5">
        <f>MIN(Summary!$G$8,Summary!$G$9/F131)</f>
        <v>1.5</v>
      </c>
      <c r="H133" s="5">
        <f>IFERROR(VLOOKUP(Table3[[#This Row],[Date]],Table1[#All],2,FALSE),$C$2)</f>
        <v>0.26200000000000001</v>
      </c>
      <c r="I133" s="5">
        <f>Table3[[#This Row],[Date]]-B132</f>
        <v>1</v>
      </c>
      <c r="J133" s="7">
        <f>G132*(D133-1)+(1-G132)*H132/100*Table3[[#This Row],[Actt,t-1]]/Summary!$G$6</f>
        <v>7.742233891018903E-3</v>
      </c>
      <c r="K133" s="7">
        <f t="shared" si="6"/>
        <v>2.8476116160485627E-3</v>
      </c>
      <c r="L133" s="67">
        <f t="shared" si="7"/>
        <v>4.5204432999379457E-2</v>
      </c>
    </row>
    <row r="134" spans="2:12" x14ac:dyDescent="0.2">
      <c r="B134" s="6">
        <f>'Fund Data'!A239</f>
        <v>41768</v>
      </c>
      <c r="C134" s="4">
        <f>'Fund Data'!B239</f>
        <v>128.19999999999999</v>
      </c>
      <c r="D134" s="7">
        <f t="shared" si="4"/>
        <v>0.99789834202537553</v>
      </c>
      <c r="E134" s="7">
        <f t="shared" si="5"/>
        <v>-2.1038695569486772E-3</v>
      </c>
      <c r="F134" s="7">
        <f>SQRT(Summary!$G$2/Summary!$G$3)*SQRT(SUMSQ(E115:E134)-Summary!$G$4/Summary!$G$5*SUM(E115:E134)^2)</f>
        <v>3.1244409065279248E-2</v>
      </c>
      <c r="G134" s="5">
        <f>MIN(Summary!$G$8,Summary!$G$9/F132)</f>
        <v>1.5</v>
      </c>
      <c r="H134" s="5">
        <f>IFERROR(VLOOKUP(Table3[[#This Row],[Date]],Table1[#All],2,FALSE),$C$2)</f>
        <v>0.26600000000000001</v>
      </c>
      <c r="I134" s="5">
        <f>Table3[[#This Row],[Date]]-B133</f>
        <v>1</v>
      </c>
      <c r="J134" s="7">
        <f>G133*(D134-1)+(1-G133)*H133/100*Table3[[#This Row],[Actt,t-1]]/Summary!$G$6</f>
        <v>-3.1561258508255958E-3</v>
      </c>
      <c r="K134" s="7">
        <f t="shared" si="6"/>
        <v>2.8614938258201585E-3</v>
      </c>
      <c r="L134" s="67">
        <f t="shared" si="7"/>
        <v>4.5424806247601493E-2</v>
      </c>
    </row>
    <row r="135" spans="2:12" x14ac:dyDescent="0.2">
      <c r="B135" s="6">
        <f>'Fund Data'!A240</f>
        <v>41771</v>
      </c>
      <c r="C135" s="4">
        <f>'Fund Data'!B240</f>
        <v>128.08000000000001</v>
      </c>
      <c r="D135" s="7">
        <f t="shared" si="4"/>
        <v>0.99906396255850249</v>
      </c>
      <c r="E135" s="7">
        <f t="shared" si="5"/>
        <v>-9.3647579811026471E-4</v>
      </c>
      <c r="F135" s="7">
        <f>SQRT(Summary!$G$2/Summary!$G$3)*SQRT(SUMSQ(E116:E135)-Summary!$G$4/Summary!$G$5*SUM(E116:E135)^2)</f>
        <v>3.1710285591934076E-2</v>
      </c>
      <c r="G135" s="5">
        <f>MIN(Summary!$G$8,Summary!$G$9/F133)</f>
        <v>1.5</v>
      </c>
      <c r="H135" s="5">
        <f>IFERROR(VLOOKUP(Table3[[#This Row],[Date]],Table1[#All],2,FALSE),$C$2)</f>
        <v>0.26700000000000002</v>
      </c>
      <c r="I135" s="5">
        <f>Table3[[#This Row],[Date]]-B134</f>
        <v>3</v>
      </c>
      <c r="J135" s="7">
        <f>G134*(D135-1)+(1-G134)*H134/100*Table3[[#This Row],[Actt,t-1]]/Summary!$G$6</f>
        <v>-1.4151394955795923E-3</v>
      </c>
      <c r="K135" s="7">
        <f t="shared" si="6"/>
        <v>2.8748878408990375E-3</v>
      </c>
      <c r="L135" s="67">
        <f t="shared" si="7"/>
        <v>4.5637429645333676E-2</v>
      </c>
    </row>
    <row r="136" spans="2:12" x14ac:dyDescent="0.2">
      <c r="B136" s="6">
        <f>'Fund Data'!A241</f>
        <v>41772</v>
      </c>
      <c r="C136" s="4">
        <f>'Fund Data'!B241</f>
        <v>128.51</v>
      </c>
      <c r="D136" s="7">
        <f t="shared" si="4"/>
        <v>1.0033572767020611</v>
      </c>
      <c r="E136" s="7">
        <f t="shared" si="5"/>
        <v>3.3516536305904384E-3</v>
      </c>
      <c r="F136" s="7">
        <f>SQRT(Summary!$G$2/Summary!$G$3)*SQRT(SUMSQ(E117:E136)-Summary!$G$4/Summary!$G$5*SUM(E117:E136)^2)</f>
        <v>3.1126443176264899E-2</v>
      </c>
      <c r="G136" s="5">
        <f>MIN(Summary!$G$8,Summary!$G$9/F134)</f>
        <v>1.5</v>
      </c>
      <c r="H136" s="5">
        <f>IFERROR(VLOOKUP(Table3[[#This Row],[Date]],Table1[#All],2,FALSE),$C$2)</f>
        <v>0.26800000000000002</v>
      </c>
      <c r="I136" s="5">
        <f>Table3[[#This Row],[Date]]-B135</f>
        <v>1</v>
      </c>
      <c r="J136" s="7">
        <f>G135*(D136-1)+(1-G135)*H135/100*Table3[[#This Row],[Actt,t-1]]/Summary!$G$6</f>
        <v>5.0322067197583111E-3</v>
      </c>
      <c r="K136" s="7">
        <f t="shared" si="6"/>
        <v>2.8735721788728679E-3</v>
      </c>
      <c r="L136" s="67">
        <f t="shared" si="7"/>
        <v>4.5616544158149738E-2</v>
      </c>
    </row>
    <row r="137" spans="2:12" x14ac:dyDescent="0.2">
      <c r="B137" s="6">
        <f>'Fund Data'!A242</f>
        <v>41773</v>
      </c>
      <c r="C137" s="4">
        <f>'Fund Data'!B242</f>
        <v>128.97999999999999</v>
      </c>
      <c r="D137" s="7">
        <f t="shared" si="4"/>
        <v>1.0036573029336238</v>
      </c>
      <c r="E137" s="7">
        <f t="shared" si="5"/>
        <v>3.650631263181442E-3</v>
      </c>
      <c r="F137" s="7">
        <f>SQRT(Summary!$G$2/Summary!$G$3)*SQRT(SUMSQ(E118:E137)-Summary!$G$4/Summary!$G$5*SUM(E118:E137)^2)</f>
        <v>3.225900423707366E-2</v>
      </c>
      <c r="G137" s="5">
        <f>MIN(Summary!$G$8,Summary!$G$9/F135)</f>
        <v>1.5</v>
      </c>
      <c r="H137" s="5">
        <f>IFERROR(VLOOKUP(Table3[[#This Row],[Date]],Table1[#All],2,FALSE),$C$2)</f>
        <v>0.26300000000000001</v>
      </c>
      <c r="I137" s="5">
        <f>Table3[[#This Row],[Date]]-B136</f>
        <v>1</v>
      </c>
      <c r="J137" s="7">
        <f>G136*(D137-1)+(1-G136)*H136/100*Table3[[#This Row],[Actt,t-1]]/Summary!$G$6</f>
        <v>5.4822321782134224E-3</v>
      </c>
      <c r="K137" s="7">
        <f t="shared" si="6"/>
        <v>2.8987505420987681E-3</v>
      </c>
      <c r="L137" s="67">
        <f t="shared" si="7"/>
        <v>4.6016238283242049E-2</v>
      </c>
    </row>
    <row r="138" spans="2:12" x14ac:dyDescent="0.2">
      <c r="B138" s="6">
        <f>'Fund Data'!A243</f>
        <v>41774</v>
      </c>
      <c r="C138" s="4">
        <f>'Fund Data'!B243</f>
        <v>128.49</v>
      </c>
      <c r="D138" s="7">
        <f t="shared" si="4"/>
        <v>0.99620096138936287</v>
      </c>
      <c r="E138" s="7">
        <f t="shared" si="5"/>
        <v>-3.80627328684184E-3</v>
      </c>
      <c r="F138" s="7">
        <f>SQRT(Summary!$G$2/Summary!$G$3)*SQRT(SUMSQ(E119:E138)-Summary!$G$4/Summary!$G$5*SUM(E119:E138)^2)</f>
        <v>3.6398149408348825E-2</v>
      </c>
      <c r="G138" s="5">
        <f>MIN(Summary!$G$8,Summary!$G$9/F136)</f>
        <v>1.5</v>
      </c>
      <c r="H138" s="5">
        <f>IFERROR(VLOOKUP(Table3[[#This Row],[Date]],Table1[#All],2,FALSE),$C$2)</f>
        <v>0.25900000000000001</v>
      </c>
      <c r="I138" s="5">
        <f>Table3[[#This Row],[Date]]-B137</f>
        <v>1</v>
      </c>
      <c r="J138" s="7">
        <f>G137*(D138-1)+(1-G137)*H137/100*Table3[[#This Row],[Actt,t-1]]/Summary!$G$6</f>
        <v>-5.7022106937334709E-3</v>
      </c>
      <c r="K138" s="7">
        <f t="shared" si="6"/>
        <v>2.9924109072706714E-3</v>
      </c>
      <c r="L138" s="67">
        <f t="shared" si="7"/>
        <v>4.7503050486932159E-2</v>
      </c>
    </row>
    <row r="139" spans="2:12" x14ac:dyDescent="0.2">
      <c r="B139" s="6">
        <f>'Fund Data'!A244</f>
        <v>41775</v>
      </c>
      <c r="C139" s="4">
        <f>'Fund Data'!B244</f>
        <v>128.51</v>
      </c>
      <c r="D139" s="7">
        <f t="shared" si="4"/>
        <v>1.0001556541365086</v>
      </c>
      <c r="E139" s="7">
        <f t="shared" si="5"/>
        <v>1.5564202366046364E-4</v>
      </c>
      <c r="F139" s="7">
        <f>SQRT(Summary!$G$2/Summary!$G$3)*SQRT(SUMSQ(E120:E139)-Summary!$G$4/Summary!$G$5*SUM(E120:E139)^2)</f>
        <v>3.3980951488958869E-2</v>
      </c>
      <c r="G139" s="5">
        <f>MIN(Summary!$G$8,Summary!$G$9/F137)</f>
        <v>1.5</v>
      </c>
      <c r="H139" s="5">
        <f>IFERROR(VLOOKUP(Table3[[#This Row],[Date]],Table1[#All],2,FALSE),$C$2)</f>
        <v>0.25700000000000001</v>
      </c>
      <c r="I139" s="5">
        <f>Table3[[#This Row],[Date]]-B138</f>
        <v>1</v>
      </c>
      <c r="J139" s="7">
        <f>G138*(D139-1)+(1-G138)*H138/100*Table3[[#This Row],[Actt,t-1]]/Summary!$G$6</f>
        <v>2.2988398254074197E-4</v>
      </c>
      <c r="K139" s="7">
        <f t="shared" si="6"/>
        <v>2.9615412916666733E-3</v>
      </c>
      <c r="L139" s="67">
        <f t="shared" si="7"/>
        <v>4.7013010531194131E-2</v>
      </c>
    </row>
    <row r="140" spans="2:12" x14ac:dyDescent="0.2">
      <c r="B140" s="6">
        <f>'Fund Data'!A245</f>
        <v>41778</v>
      </c>
      <c r="C140" s="4">
        <f>'Fund Data'!B245</f>
        <v>128.07</v>
      </c>
      <c r="D140" s="7">
        <f t="shared" si="4"/>
        <v>0.99657614193447985</v>
      </c>
      <c r="E140" s="7">
        <f t="shared" si="5"/>
        <v>-3.4297328810693698E-3</v>
      </c>
      <c r="F140" s="7">
        <f>SQRT(Summary!$G$2/Summary!$G$3)*SQRT(SUMSQ(E121:E140)-Summary!$G$4/Summary!$G$5*SUM(E121:E140)^2)</f>
        <v>3.682465149019569E-2</v>
      </c>
      <c r="G140" s="5">
        <f>MIN(Summary!$G$8,Summary!$G$9/F138)</f>
        <v>1.5</v>
      </c>
      <c r="H140" s="5">
        <f>IFERROR(VLOOKUP(Table3[[#This Row],[Date]],Table1[#All],2,FALSE),$C$2)</f>
        <v>0.25700000000000001</v>
      </c>
      <c r="I140" s="5">
        <f>Table3[[#This Row],[Date]]-B139</f>
        <v>3</v>
      </c>
      <c r="J140" s="7">
        <f>G139*(D140-1)+(1-G139)*H139/100*Table3[[#This Row],[Actt,t-1]]/Summary!$G$6</f>
        <v>-5.1464954316135531E-3</v>
      </c>
      <c r="K140" s="7">
        <f t="shared" si="6"/>
        <v>3.0328875266401743E-3</v>
      </c>
      <c r="L140" s="67">
        <f t="shared" si="7"/>
        <v>4.8145596899518112E-2</v>
      </c>
    </row>
    <row r="141" spans="2:12" x14ac:dyDescent="0.2">
      <c r="B141" s="6">
        <f>'Fund Data'!A246</f>
        <v>41779</v>
      </c>
      <c r="C141" s="4">
        <f>'Fund Data'!B246</f>
        <v>127.38</v>
      </c>
      <c r="D141" s="7">
        <f t="shared" si="4"/>
        <v>0.9946123213867416</v>
      </c>
      <c r="E141" s="7">
        <f t="shared" si="5"/>
        <v>-5.4022444947606765E-3</v>
      </c>
      <c r="F141" s="7">
        <f>SQRT(Summary!$G$2/Summary!$G$3)*SQRT(SUMSQ(E122:E141)-Summary!$G$4/Summary!$G$5*SUM(E122:E141)^2)</f>
        <v>4.1695410437556722E-2</v>
      </c>
      <c r="G141" s="5">
        <f>MIN(Summary!$G$8,Summary!$G$9/F139)</f>
        <v>1.5</v>
      </c>
      <c r="H141" s="5">
        <f>IFERROR(VLOOKUP(Table3[[#This Row],[Date]],Table1[#All],2,FALSE),$C$2)</f>
        <v>0.25600000000000001</v>
      </c>
      <c r="I141" s="5">
        <f>Table3[[#This Row],[Date]]-B140</f>
        <v>1</v>
      </c>
      <c r="J141" s="7">
        <f>G140*(D141-1)+(1-G140)*H140/100*Table3[[#This Row],[Actt,t-1]]/Summary!$G$6</f>
        <v>-8.085087364332038E-3</v>
      </c>
      <c r="K141" s="7">
        <f t="shared" si="6"/>
        <v>3.178969786355638E-3</v>
      </c>
      <c r="L141" s="67">
        <f t="shared" si="7"/>
        <v>5.0464580880510909E-2</v>
      </c>
    </row>
    <row r="142" spans="2:12" x14ac:dyDescent="0.2">
      <c r="B142" s="6">
        <f>'Fund Data'!A247</f>
        <v>41780</v>
      </c>
      <c r="C142" s="4">
        <f>'Fund Data'!B247</f>
        <v>127.47</v>
      </c>
      <c r="D142" s="7">
        <f t="shared" si="4"/>
        <v>1.0007065473386718</v>
      </c>
      <c r="E142" s="7">
        <f t="shared" si="5"/>
        <v>7.0629785161028548E-4</v>
      </c>
      <c r="F142" s="7">
        <f>SQRT(Summary!$G$2/Summary!$G$3)*SQRT(SUMSQ(E123:E142)-Summary!$G$4/Summary!$G$5*SUM(E123:E142)^2)</f>
        <v>4.1683279078446982E-2</v>
      </c>
      <c r="G142" s="5">
        <f>MIN(Summary!$G$8,Summary!$G$9/F140)</f>
        <v>1.5</v>
      </c>
      <c r="H142" s="5">
        <f>IFERROR(VLOOKUP(Table3[[#This Row],[Date]],Table1[#All],2,FALSE),$C$2)</f>
        <v>0.25900000000000001</v>
      </c>
      <c r="I142" s="5">
        <f>Table3[[#This Row],[Date]]-B141</f>
        <v>1</v>
      </c>
      <c r="J142" s="7">
        <f>G141*(D142-1)+(1-G141)*H141/100*Table3[[#This Row],[Actt,t-1]]/Summary!$G$6</f>
        <v>1.0562654524521665E-3</v>
      </c>
      <c r="K142" s="7">
        <f t="shared" si="6"/>
        <v>3.1723049731361566E-3</v>
      </c>
      <c r="L142" s="67">
        <f t="shared" si="7"/>
        <v>5.0358780250630245E-2</v>
      </c>
    </row>
    <row r="143" spans="2:12" x14ac:dyDescent="0.2">
      <c r="B143" s="6">
        <f>'Fund Data'!A248</f>
        <v>41781</v>
      </c>
      <c r="C143" s="4">
        <f>'Fund Data'!B248</f>
        <v>127.46</v>
      </c>
      <c r="D143" s="7">
        <f t="shared" si="4"/>
        <v>0.99992155016866713</v>
      </c>
      <c r="E143" s="7">
        <f t="shared" si="5"/>
        <v>-7.8452908681836007E-5</v>
      </c>
      <c r="F143" s="7">
        <f>SQRT(Summary!$G$2/Summary!$G$3)*SQRT(SUMSQ(E124:E143)-Summary!$G$4/Summary!$G$5*SUM(E124:E143)^2)</f>
        <v>4.1621385614910689E-2</v>
      </c>
      <c r="G143" s="5">
        <f>MIN(Summary!$G$8,Summary!$G$9/F141)</f>
        <v>1.4390073000925685</v>
      </c>
      <c r="H143" s="5">
        <f>IFERROR(VLOOKUP(Table3[[#This Row],[Date]],Table1[#All],2,FALSE),$C$2)</f>
        <v>0.26200000000000001</v>
      </c>
      <c r="I143" s="5">
        <f>Table3[[#This Row],[Date]]-B142</f>
        <v>1</v>
      </c>
      <c r="J143" s="7">
        <f>G142*(D143-1)+(1-G142)*H142/100*Table3[[#This Row],[Actt,t-1]]/Summary!$G$6</f>
        <v>-1.2127196922153002E-4</v>
      </c>
      <c r="K143" s="7">
        <f t="shared" si="6"/>
        <v>3.172175127190703E-3</v>
      </c>
      <c r="L143" s="67">
        <f t="shared" si="7"/>
        <v>5.0356719010147724E-2</v>
      </c>
    </row>
    <row r="144" spans="2:12" x14ac:dyDescent="0.2">
      <c r="B144" s="6">
        <f>'Fund Data'!A249</f>
        <v>41782</v>
      </c>
      <c r="C144" s="4">
        <f>'Fund Data'!B249</f>
        <v>127.86</v>
      </c>
      <c r="D144" s="7">
        <f t="shared" si="4"/>
        <v>1.00313823944767</v>
      </c>
      <c r="E144" s="7">
        <f t="shared" si="5"/>
        <v>3.1333254524328496E-3</v>
      </c>
      <c r="F144" s="7">
        <f>SQRT(Summary!$G$2/Summary!$G$3)*SQRT(SUMSQ(E125:E144)-Summary!$G$4/Summary!$G$5*SUM(E125:E144)^2)</f>
        <v>4.2608541261968703E-2</v>
      </c>
      <c r="G144" s="5">
        <f>MIN(Summary!$G$8,Summary!$G$9/F142)</f>
        <v>1.4394261038600482</v>
      </c>
      <c r="H144" s="5">
        <f>IFERROR(VLOOKUP(Table3[[#This Row],[Date]],Table1[#All],2,FALSE),$C$2)</f>
        <v>0.26100000000000001</v>
      </c>
      <c r="I144" s="5">
        <f>Table3[[#This Row],[Date]]-B143</f>
        <v>1</v>
      </c>
      <c r="J144" s="7">
        <f>G143*(D144-1)+(1-G143)*H143/100*Table3[[#This Row],[Actt,t-1]]/Summary!$G$6</f>
        <v>4.5127544770627035E-3</v>
      </c>
      <c r="K144" s="7">
        <f t="shared" ref="K144:K207" si="8">_xlfn.STDEV.S(J55:J144)</f>
        <v>3.1932846278553643E-3</v>
      </c>
      <c r="L144" s="67">
        <f t="shared" si="7"/>
        <v>5.0691821944504403E-2</v>
      </c>
    </row>
    <row r="145" spans="2:12" x14ac:dyDescent="0.2">
      <c r="B145" s="6">
        <f>'Fund Data'!A250</f>
        <v>41785</v>
      </c>
      <c r="C145" s="4">
        <f>'Fund Data'!B250</f>
        <v>128.56</v>
      </c>
      <c r="D145" s="7">
        <f t="shared" si="4"/>
        <v>1.0054747379946818</v>
      </c>
      <c r="E145" s="7">
        <f t="shared" si="5"/>
        <v>5.4598060906764796E-3</v>
      </c>
      <c r="F145" s="7">
        <f>SQRT(Summary!$G$2/Summary!$G$3)*SQRT(SUMSQ(E126:E145)-Summary!$G$4/Summary!$G$5*SUM(E126:E145)^2)</f>
        <v>4.541974398250722E-2</v>
      </c>
      <c r="G145" s="5">
        <f>MIN(Summary!$G$8,Summary!$G$9/F143)</f>
        <v>1.4415666156608022</v>
      </c>
      <c r="H145" s="5">
        <f>IFERROR(VLOOKUP(Table3[[#This Row],[Date]],Table1[#All],2,FALSE),$C$2)</f>
        <v>0.25800000000000001</v>
      </c>
      <c r="I145" s="5">
        <f>Table3[[#This Row],[Date]]-B144</f>
        <v>3</v>
      </c>
      <c r="J145" s="7">
        <f>G144*(D145-1)+(1-G144)*H144/100*Table3[[#This Row],[Actt,t-1]]/Summary!$G$6</f>
        <v>7.870923263580425E-3</v>
      </c>
      <c r="K145" s="7">
        <f t="shared" si="8"/>
        <v>3.2722974678468801E-3</v>
      </c>
      <c r="L145" s="67">
        <f t="shared" si="7"/>
        <v>5.1946111894495342E-2</v>
      </c>
    </row>
    <row r="146" spans="2:12" x14ac:dyDescent="0.2">
      <c r="B146" s="6">
        <f>'Fund Data'!A251</f>
        <v>41786</v>
      </c>
      <c r="C146" s="4">
        <f>'Fund Data'!B251</f>
        <v>128.75</v>
      </c>
      <c r="D146" s="7">
        <f t="shared" si="4"/>
        <v>1.0014779091474797</v>
      </c>
      <c r="E146" s="7">
        <f t="shared" si="5"/>
        <v>1.4768181145882987E-3</v>
      </c>
      <c r="F146" s="7">
        <f>SQRT(Summary!$G$2/Summary!$G$3)*SQRT(SUMSQ(E127:E146)-Summary!$G$4/Summary!$G$5*SUM(E127:E146)^2)</f>
        <v>4.5118088944864604E-2</v>
      </c>
      <c r="G146" s="5">
        <f>MIN(Summary!$G$8,Summary!$G$9/F144)</f>
        <v>1.4081683677247705</v>
      </c>
      <c r="H146" s="5">
        <f>IFERROR(VLOOKUP(Table3[[#This Row],[Date]],Table1[#All],2,FALSE),$C$2)</f>
        <v>0.25700000000000001</v>
      </c>
      <c r="I146" s="5">
        <f>Table3[[#This Row],[Date]]-B145</f>
        <v>1</v>
      </c>
      <c r="J146" s="7">
        <f>G145*(D146-1)+(1-G145)*H145/100*Table3[[#This Row],[Actt,t-1]]/Summary!$G$6</f>
        <v>2.1273399272408755E-3</v>
      </c>
      <c r="K146" s="7">
        <f t="shared" si="8"/>
        <v>3.2653942512701267E-3</v>
      </c>
      <c r="L146" s="67">
        <f t="shared" si="7"/>
        <v>5.1836526728644292E-2</v>
      </c>
    </row>
    <row r="147" spans="2:12" x14ac:dyDescent="0.2">
      <c r="B147" s="6">
        <f>'Fund Data'!A252</f>
        <v>41787</v>
      </c>
      <c r="C147" s="4">
        <f>'Fund Data'!B252</f>
        <v>129.32</v>
      </c>
      <c r="D147" s="7">
        <f t="shared" si="4"/>
        <v>1.0044271844660193</v>
      </c>
      <c r="E147" s="7">
        <f t="shared" si="5"/>
        <v>4.417413313386697E-3</v>
      </c>
      <c r="F147" s="7">
        <f>SQRT(Summary!$G$2/Summary!$G$3)*SQRT(SUMSQ(E128:E147)-Summary!$G$4/Summary!$G$5*SUM(E128:E147)^2)</f>
        <v>4.6779333154706705E-2</v>
      </c>
      <c r="G147" s="5">
        <f>MIN(Summary!$G$8,Summary!$G$9/F145)</f>
        <v>1.3210114091155636</v>
      </c>
      <c r="H147" s="5">
        <f>IFERROR(VLOOKUP(Table3[[#This Row],[Date]],Table1[#All],2,FALSE),$C$2)</f>
        <v>0.255</v>
      </c>
      <c r="I147" s="5">
        <f>Table3[[#This Row],[Date]]-B146</f>
        <v>1</v>
      </c>
      <c r="J147" s="7">
        <f>G146*(D147-1)+(1-G146)*H146/100*Table3[[#This Row],[Actt,t-1]]/Summary!$G$6</f>
        <v>6.2313072545057214E-3</v>
      </c>
      <c r="K147" s="7">
        <f t="shared" si="8"/>
        <v>3.2970579608380193E-3</v>
      </c>
      <c r="L147" s="67">
        <f t="shared" si="7"/>
        <v>5.2339172535258813E-2</v>
      </c>
    </row>
    <row r="148" spans="2:12" x14ac:dyDescent="0.2">
      <c r="B148" s="6">
        <f>'Fund Data'!A253</f>
        <v>41789</v>
      </c>
      <c r="C148" s="4">
        <f>'Fund Data'!B253</f>
        <v>129.13</v>
      </c>
      <c r="D148" s="7">
        <f t="shared" si="4"/>
        <v>0.9985307763686978</v>
      </c>
      <c r="E148" s="7">
        <f t="shared" si="5"/>
        <v>-1.4703039986720947E-3</v>
      </c>
      <c r="F148" s="7">
        <f>SQRT(Summary!$G$2/Summary!$G$3)*SQRT(SUMSQ(E129:E148)-Summary!$G$4/Summary!$G$5*SUM(E129:E148)^2)</f>
        <v>4.6915201247095729E-2</v>
      </c>
      <c r="G148" s="5">
        <f>MIN(Summary!$G$8,Summary!$G$9/F146)</f>
        <v>1.3298435594938751</v>
      </c>
      <c r="H148" s="5">
        <f>IFERROR(VLOOKUP(Table3[[#This Row],[Date]],Table1[#All],2,FALSE),$C$2)</f>
        <v>0.251</v>
      </c>
      <c r="I148" s="5">
        <f>Table3[[#This Row],[Date]]-B147</f>
        <v>2</v>
      </c>
      <c r="J148" s="7">
        <f>G147*(D148-1)+(1-G147)*H147/100*Table3[[#This Row],[Actt,t-1]]/Summary!$G$6</f>
        <v>-1.9454088411215373E-3</v>
      </c>
      <c r="K148" s="7">
        <f t="shared" si="8"/>
        <v>3.306501860833329E-3</v>
      </c>
      <c r="L148" s="67">
        <f t="shared" si="7"/>
        <v>5.2489089800023737E-2</v>
      </c>
    </row>
    <row r="149" spans="2:12" x14ac:dyDescent="0.2">
      <c r="B149" s="6">
        <f>'Fund Data'!A254</f>
        <v>41792</v>
      </c>
      <c r="C149" s="4">
        <f>'Fund Data'!B254</f>
        <v>129.09</v>
      </c>
      <c r="D149" s="7">
        <f t="shared" si="4"/>
        <v>0.99969023464725482</v>
      </c>
      <c r="E149" s="7">
        <f t="shared" si="5"/>
        <v>-3.0981333994216766E-4</v>
      </c>
      <c r="F149" s="7">
        <f>SQRT(Summary!$G$2/Summary!$G$3)*SQRT(SUMSQ(E130:E149)-Summary!$G$4/Summary!$G$5*SUM(E130:E149)^2)</f>
        <v>4.6702260553354996E-2</v>
      </c>
      <c r="G149" s="5">
        <f>MIN(Summary!$G$8,Summary!$G$9/F147)</f>
        <v>1.2826176850698243</v>
      </c>
      <c r="H149" s="5">
        <f>IFERROR(VLOOKUP(Table3[[#This Row],[Date]],Table1[#All],2,FALSE),$C$2)</f>
        <v>0.25</v>
      </c>
      <c r="I149" s="5">
        <f>Table3[[#This Row],[Date]]-B148</f>
        <v>3</v>
      </c>
      <c r="J149" s="7">
        <f>G148*(D149-1)+(1-G148)*H148/100*Table3[[#This Row],[Actt,t-1]]/Summary!$G$6</f>
        <v>-4.1883868708861126E-4</v>
      </c>
      <c r="K149" s="7">
        <f t="shared" si="8"/>
        <v>3.2941348707016802E-3</v>
      </c>
      <c r="L149" s="67">
        <f t="shared" si="7"/>
        <v>5.2292769917895339E-2</v>
      </c>
    </row>
    <row r="150" spans="2:12" x14ac:dyDescent="0.2">
      <c r="B150" s="6">
        <f>'Fund Data'!A255</f>
        <v>41793</v>
      </c>
      <c r="C150" s="4">
        <f>'Fund Data'!B255</f>
        <v>128.85</v>
      </c>
      <c r="D150" s="7">
        <f t="shared" si="4"/>
        <v>0.99814083197768988</v>
      </c>
      <c r="E150" s="7">
        <f t="shared" si="5"/>
        <v>-1.8608984202439951E-3</v>
      </c>
      <c r="F150" s="7">
        <f>SQRT(Summary!$G$2/Summary!$G$3)*SQRT(SUMSQ(E131:E150)-Summary!$G$4/Summary!$G$5*SUM(E131:E150)^2)</f>
        <v>4.7432993742320344E-2</v>
      </c>
      <c r="G150" s="5">
        <f>MIN(Summary!$G$8,Summary!$G$9/F148)</f>
        <v>1.278903178609178</v>
      </c>
      <c r="H150" s="5">
        <f>IFERROR(VLOOKUP(Table3[[#This Row],[Date]],Table1[#All],2,FALSE),$C$2)</f>
        <v>0.248</v>
      </c>
      <c r="I150" s="5">
        <f>Table3[[#This Row],[Date]]-B149</f>
        <v>1</v>
      </c>
      <c r="J150" s="7">
        <f>G149*(D150-1)+(1-G149)*H149/100*Table3[[#This Row],[Actt,t-1]]/Summary!$G$6</f>
        <v>-2.386564407744235E-3</v>
      </c>
      <c r="K150" s="7">
        <f t="shared" si="8"/>
        <v>3.3054983988786667E-3</v>
      </c>
      <c r="L150" s="67">
        <f t="shared" si="7"/>
        <v>5.2473160335330823E-2</v>
      </c>
    </row>
    <row r="151" spans="2:12" x14ac:dyDescent="0.2">
      <c r="B151" s="6">
        <f>'Fund Data'!A256</f>
        <v>41794</v>
      </c>
      <c r="C151" s="4">
        <f>'Fund Data'!B256</f>
        <v>128.68</v>
      </c>
      <c r="D151" s="7">
        <f t="shared" si="4"/>
        <v>0.99868063639891358</v>
      </c>
      <c r="E151" s="7">
        <f t="shared" si="5"/>
        <v>-1.3202347275483568E-3</v>
      </c>
      <c r="F151" s="7">
        <f>SQRT(Summary!$G$2/Summary!$G$3)*SQRT(SUMSQ(E132:E151)-Summary!$G$4/Summary!$G$5*SUM(E132:E151)^2)</f>
        <v>4.7557047565423755E-2</v>
      </c>
      <c r="G151" s="5">
        <f>MIN(Summary!$G$8,Summary!$G$9/F149)</f>
        <v>1.284734385211461</v>
      </c>
      <c r="H151" s="5">
        <f>IFERROR(VLOOKUP(Table3[[#This Row],[Date]],Table1[#All],2,FALSE),$C$2)</f>
        <v>0.24099999999999999</v>
      </c>
      <c r="I151" s="5">
        <f>Table3[[#This Row],[Date]]-B150</f>
        <v>1</v>
      </c>
      <c r="J151" s="7">
        <f>G150*(D151-1)+(1-G150)*H150/100*Table3[[#This Row],[Actt,t-1]]/Summary!$G$6</f>
        <v>-1.6892596361788715E-3</v>
      </c>
      <c r="K151" s="7">
        <f t="shared" si="8"/>
        <v>3.3184030901905271E-3</v>
      </c>
      <c r="L151" s="67">
        <f t="shared" si="7"/>
        <v>5.2678015959074259E-2</v>
      </c>
    </row>
    <row r="152" spans="2:12" x14ac:dyDescent="0.2">
      <c r="B152" s="6">
        <f>'Fund Data'!A257</f>
        <v>41795</v>
      </c>
      <c r="C152" s="4">
        <f>'Fund Data'!B257</f>
        <v>129.13</v>
      </c>
      <c r="D152" s="7">
        <f t="shared" si="4"/>
        <v>1.003497046938141</v>
      </c>
      <c r="E152" s="7">
        <f t="shared" si="5"/>
        <v>3.4909464877345294E-3</v>
      </c>
      <c r="F152" s="7">
        <f>SQRT(Summary!$G$2/Summary!$G$3)*SQRT(SUMSQ(E133:E152)-Summary!$G$4/Summary!$G$5*SUM(E133:E152)^2)</f>
        <v>4.8676885542045321E-2</v>
      </c>
      <c r="G152" s="5">
        <f>MIN(Summary!$G$8,Summary!$G$9/F150)</f>
        <v>1.2649422957772789</v>
      </c>
      <c r="H152" s="5">
        <f>IFERROR(VLOOKUP(Table3[[#This Row],[Date]],Table1[#All],2,FALSE),$C$2)</f>
        <v>0.23</v>
      </c>
      <c r="I152" s="5">
        <f>Table3[[#This Row],[Date]]-B151</f>
        <v>1</v>
      </c>
      <c r="J152" s="7">
        <f>G151*(D152-1)+(1-G151)*H151/100*Table3[[#This Row],[Actt,t-1]]/Summary!$G$6</f>
        <v>4.4908703096049954E-3</v>
      </c>
      <c r="K152" s="7">
        <f t="shared" si="8"/>
        <v>3.3357295940340389E-3</v>
      </c>
      <c r="L152" s="67">
        <f t="shared" si="7"/>
        <v>5.2953065680635084E-2</v>
      </c>
    </row>
    <row r="153" spans="2:12" x14ac:dyDescent="0.2">
      <c r="B153" s="6">
        <f>'Fund Data'!A258</f>
        <v>41796</v>
      </c>
      <c r="C153" s="4">
        <f>'Fund Data'!B258</f>
        <v>130.30000000000001</v>
      </c>
      <c r="D153" s="7">
        <f t="shared" si="4"/>
        <v>1.0090606365678001</v>
      </c>
      <c r="E153" s="7">
        <f t="shared" si="5"/>
        <v>9.0198352722393963E-3</v>
      </c>
      <c r="F153" s="7">
        <f>SQRT(Summary!$G$2/Summary!$G$3)*SQRT(SUMSQ(E134:E153)-Summary!$G$4/Summary!$G$5*SUM(E134:E153)^2)</f>
        <v>5.4779140035069451E-2</v>
      </c>
      <c r="G153" s="5">
        <f>MIN(Summary!$G$8,Summary!$G$9/F151)</f>
        <v>1.2616426601642712</v>
      </c>
      <c r="H153" s="5">
        <f>IFERROR(VLOOKUP(Table3[[#This Row],[Date]],Table1[#All],2,FALSE),$C$2)</f>
        <v>0.19700000000000001</v>
      </c>
      <c r="I153" s="5">
        <f>Table3[[#This Row],[Date]]-B152</f>
        <v>1</v>
      </c>
      <c r="J153" s="7">
        <f>G152*(D153-1)+(1-G152)*H152/100*Table3[[#This Row],[Actt,t-1]]/Summary!$G$6</f>
        <v>1.145948973438693E-2</v>
      </c>
      <c r="K153" s="7">
        <f t="shared" si="8"/>
        <v>3.5084093328962506E-3</v>
      </c>
      <c r="L153" s="67">
        <f t="shared" si="7"/>
        <v>5.5694271553569007E-2</v>
      </c>
    </row>
    <row r="154" spans="2:12" x14ac:dyDescent="0.2">
      <c r="B154" s="6">
        <f>'Fund Data'!A259</f>
        <v>41800</v>
      </c>
      <c r="C154" s="4">
        <f>'Fund Data'!B259</f>
        <v>130.19</v>
      </c>
      <c r="D154" s="7">
        <f t="shared" si="4"/>
        <v>0.99915579432079804</v>
      </c>
      <c r="E154" s="7">
        <f t="shared" si="5"/>
        <v>-8.4456222149383259E-4</v>
      </c>
      <c r="F154" s="7">
        <f>SQRT(Summary!$G$2/Summary!$G$3)*SQRT(SUMSQ(E135:E154)-Summary!$G$4/Summary!$G$5*SUM(E135:E154)^2)</f>
        <v>5.4134358246531109E-2</v>
      </c>
      <c r="G154" s="5">
        <f>MIN(Summary!$G$8,Summary!$G$9/F152)</f>
        <v>1.2326178910557903</v>
      </c>
      <c r="H154" s="5">
        <f>IFERROR(VLOOKUP(Table3[[#This Row],[Date]],Table1[#All],2,FALSE),$C$2)</f>
        <v>0.188</v>
      </c>
      <c r="I154" s="5">
        <f>Table3[[#This Row],[Date]]-B153</f>
        <v>4</v>
      </c>
      <c r="J154" s="7">
        <f>G153*(D154-1)+(1-G153)*H153/100*Table3[[#This Row],[Actt,t-1]]/Summary!$G$6</f>
        <v>-1.0708129659510743E-3</v>
      </c>
      <c r="K154" s="7">
        <f t="shared" si="8"/>
        <v>3.516665808083319E-3</v>
      </c>
      <c r="L154" s="67">
        <f t="shared" si="7"/>
        <v>5.5825339033874759E-2</v>
      </c>
    </row>
    <row r="155" spans="2:12" x14ac:dyDescent="0.2">
      <c r="B155" s="6">
        <f>'Fund Data'!A260</f>
        <v>41801</v>
      </c>
      <c r="C155" s="4">
        <f>'Fund Data'!B260</f>
        <v>130.25</v>
      </c>
      <c r="D155" s="7">
        <f t="shared" si="4"/>
        <v>1.0004608648897766</v>
      </c>
      <c r="E155" s="7">
        <f t="shared" si="5"/>
        <v>4.6075872417069105E-4</v>
      </c>
      <c r="F155" s="7">
        <f>SQRT(Summary!$G$2/Summary!$G$3)*SQRT(SUMSQ(E136:E155)-Summary!$G$4/Summary!$G$5*SUM(E136:E155)^2)</f>
        <v>5.3794106171208105E-2</v>
      </c>
      <c r="G155" s="5">
        <f>MIN(Summary!$G$8,Summary!$G$9/F153)</f>
        <v>1.0953074466227137</v>
      </c>
      <c r="H155" s="5">
        <f>IFERROR(VLOOKUP(Table3[[#This Row],[Date]],Table1[#All],2,FALSE),$C$2)</f>
        <v>0.17899999999999999</v>
      </c>
      <c r="I155" s="5">
        <f>Table3[[#This Row],[Date]]-B154</f>
        <v>1</v>
      </c>
      <c r="J155" s="7">
        <f>G154*(D155-1)+(1-G154)*H154/100*Table3[[#This Row],[Actt,t-1]]/Summary!$G$6</f>
        <v>5.6685552617812289E-4</v>
      </c>
      <c r="K155" s="7">
        <f t="shared" si="8"/>
        <v>3.5141973679716446E-3</v>
      </c>
      <c r="L155" s="67">
        <f t="shared" si="7"/>
        <v>5.5786153761904274E-2</v>
      </c>
    </row>
    <row r="156" spans="2:12" x14ac:dyDescent="0.2">
      <c r="B156" s="6">
        <f>'Fund Data'!A261</f>
        <v>41802</v>
      </c>
      <c r="C156" s="4">
        <f>'Fund Data'!B261</f>
        <v>130.06</v>
      </c>
      <c r="D156" s="7">
        <f t="shared" si="4"/>
        <v>0.99854126679462574</v>
      </c>
      <c r="E156" s="7">
        <f t="shared" si="5"/>
        <v>-1.4597981924705183E-3</v>
      </c>
      <c r="F156" s="7">
        <f>SQRT(Summary!$G$2/Summary!$G$3)*SQRT(SUMSQ(E137:E156)-Summary!$G$4/Summary!$G$5*SUM(E137:E156)^2)</f>
        <v>5.3538597658491865E-2</v>
      </c>
      <c r="G156" s="5">
        <f>MIN(Summary!$G$8,Summary!$G$9/F154)</f>
        <v>1.1083533996423567</v>
      </c>
      <c r="H156" s="5">
        <f>IFERROR(VLOOKUP(Table3[[#This Row],[Date]],Table1[#All],2,FALSE),$C$2)</f>
        <v>0.156</v>
      </c>
      <c r="I156" s="5">
        <f>Table3[[#This Row],[Date]]-B155</f>
        <v>1</v>
      </c>
      <c r="J156" s="7">
        <f>G155*(D156-1)+(1-G155)*H155/100*Table3[[#This Row],[Actt,t-1]]/Summary!$G$6</f>
        <v>-1.5982352322862915E-3</v>
      </c>
      <c r="K156" s="7">
        <f t="shared" si="8"/>
        <v>3.5242420587111994E-3</v>
      </c>
      <c r="L156" s="67">
        <f t="shared" si="7"/>
        <v>5.5945608284064773E-2</v>
      </c>
    </row>
    <row r="157" spans="2:12" x14ac:dyDescent="0.2">
      <c r="B157" s="6">
        <f>'Fund Data'!A262</f>
        <v>41803</v>
      </c>
      <c r="C157" s="4">
        <f>'Fund Data'!B262</f>
        <v>130.41999999999999</v>
      </c>
      <c r="D157" s="7">
        <f t="shared" si="4"/>
        <v>1.002767953252345</v>
      </c>
      <c r="E157" s="7">
        <f t="shared" si="5"/>
        <v>2.7641295240504096E-3</v>
      </c>
      <c r="F157" s="7">
        <f>SQRT(Summary!$G$2/Summary!$G$3)*SQRT(SUMSQ(E138:E157)-Summary!$G$4/Summary!$G$5*SUM(E138:E157)^2)</f>
        <v>5.2987033816114165E-2</v>
      </c>
      <c r="G157" s="5">
        <f>MIN(Summary!$G$8,Summary!$G$9/F155)</f>
        <v>1.1153638245989379</v>
      </c>
      <c r="H157" s="5">
        <f>IFERROR(VLOOKUP(Table3[[#This Row],[Date]],Table1[#All],2,FALSE),$C$2)</f>
        <v>0.14000000000000001</v>
      </c>
      <c r="I157" s="5">
        <f>Table3[[#This Row],[Date]]-B156</f>
        <v>1</v>
      </c>
      <c r="J157" s="7">
        <f>G156*(D157-1)+(1-G156)*H156/100*Table3[[#This Row],[Actt,t-1]]/Summary!$G$6</f>
        <v>3.0674008658892744E-3</v>
      </c>
      <c r="K157" s="7">
        <f t="shared" si="8"/>
        <v>3.4893613180193364E-3</v>
      </c>
      <c r="L157" s="67">
        <f t="shared" si="7"/>
        <v>5.5391893691566364E-2</v>
      </c>
    </row>
    <row r="158" spans="2:12" x14ac:dyDescent="0.2">
      <c r="B158" s="6">
        <f>'Fund Data'!A263</f>
        <v>41806</v>
      </c>
      <c r="C158" s="4">
        <f>'Fund Data'!B263</f>
        <v>130.57</v>
      </c>
      <c r="D158" s="7">
        <f t="shared" si="4"/>
        <v>1.0011501303481061</v>
      </c>
      <c r="E158" s="7">
        <f t="shared" si="5"/>
        <v>1.1494694548909441E-3</v>
      </c>
      <c r="F158" s="7">
        <f>SQRT(Summary!$G$2/Summary!$G$3)*SQRT(SUMSQ(E139:E158)-Summary!$G$4/Summary!$G$5*SUM(E139:E158)^2)</f>
        <v>5.0566081758004214E-2</v>
      </c>
      <c r="G158" s="5">
        <f>MIN(Summary!$G$8,Summary!$G$9/F156)</f>
        <v>1.1206868058577786</v>
      </c>
      <c r="H158" s="5">
        <f>IFERROR(VLOOKUP(Table3[[#This Row],[Date]],Table1[#All],2,FALSE),$C$2)</f>
        <v>0.126</v>
      </c>
      <c r="I158" s="5">
        <f>Table3[[#This Row],[Date]]-B157</f>
        <v>3</v>
      </c>
      <c r="J158" s="7">
        <f>G157*(D158-1)+(1-G157)*H157/100*Table3[[#This Row],[Actt,t-1]]/Summary!$G$6</f>
        <v>1.2814678725639075E-3</v>
      </c>
      <c r="K158" s="7">
        <f t="shared" si="8"/>
        <v>3.489320300720074E-3</v>
      </c>
      <c r="L158" s="67">
        <f t="shared" si="7"/>
        <v>5.5391242562126568E-2</v>
      </c>
    </row>
    <row r="159" spans="2:12" x14ac:dyDescent="0.2">
      <c r="B159" s="6">
        <f>'Fund Data'!A264</f>
        <v>41807</v>
      </c>
      <c r="C159" s="4">
        <f>'Fund Data'!B264</f>
        <v>130.12</v>
      </c>
      <c r="D159" s="7">
        <f t="shared" si="4"/>
        <v>0.99655357279620138</v>
      </c>
      <c r="E159" s="7">
        <f t="shared" si="5"/>
        <v>-3.4523798147963964E-3</v>
      </c>
      <c r="F159" s="7">
        <f>SQRT(Summary!$G$2/Summary!$G$3)*SQRT(SUMSQ(E140:E159)-Summary!$G$4/Summary!$G$5*SUM(E140:E159)^2)</f>
        <v>5.2646024155037316E-2</v>
      </c>
      <c r="G159" s="5">
        <f>MIN(Summary!$G$8,Summary!$G$9/F157)</f>
        <v>1.1323524960507052</v>
      </c>
      <c r="H159" s="5">
        <f>IFERROR(VLOOKUP(Table3[[#This Row],[Date]],Table1[#All],2,FALSE),$C$2)</f>
        <v>0.11899999999999999</v>
      </c>
      <c r="I159" s="5">
        <f>Table3[[#This Row],[Date]]-B158</f>
        <v>1</v>
      </c>
      <c r="J159" s="7">
        <f>G158*(D159-1)+(1-G158)*H158/100*Table3[[#This Row],[Actt,t-1]]/Summary!$G$6</f>
        <v>-3.8627878984669314E-3</v>
      </c>
      <c r="K159" s="7">
        <f t="shared" si="8"/>
        <v>3.5233317862003346E-3</v>
      </c>
      <c r="L159" s="67">
        <f t="shared" si="7"/>
        <v>5.5931158155930492E-2</v>
      </c>
    </row>
    <row r="160" spans="2:12" x14ac:dyDescent="0.2">
      <c r="B160" s="6">
        <f>'Fund Data'!A265</f>
        <v>41808</v>
      </c>
      <c r="C160" s="4">
        <f>'Fund Data'!B265</f>
        <v>130.12</v>
      </c>
      <c r="D160" s="7">
        <f t="shared" si="4"/>
        <v>1</v>
      </c>
      <c r="E160" s="7">
        <f t="shared" si="5"/>
        <v>0</v>
      </c>
      <c r="F160" s="7">
        <f>SQRT(Summary!$G$2/Summary!$G$3)*SQRT(SUMSQ(E141:E160)-Summary!$G$4/Summary!$G$5*SUM(E141:E160)^2)</f>
        <v>5.0617927809610198E-2</v>
      </c>
      <c r="G160" s="5">
        <f>MIN(Summary!$G$8,Summary!$G$9/F158)</f>
        <v>1.1865661311695852</v>
      </c>
      <c r="H160" s="5">
        <f>IFERROR(VLOOKUP(Table3[[#This Row],[Date]],Table1[#All],2,FALSE),$C$2)</f>
        <v>0.113</v>
      </c>
      <c r="I160" s="5">
        <f>Table3[[#This Row],[Date]]-B159</f>
        <v>1</v>
      </c>
      <c r="J160" s="7">
        <f>G159*(D160-1)+(1-G159)*H159/100*Table3[[#This Row],[Actt,t-1]]/Summary!$G$6</f>
        <v>-4.374985286120533E-7</v>
      </c>
      <c r="K160" s="7">
        <f t="shared" si="8"/>
        <v>3.5238753922477262E-3</v>
      </c>
      <c r="L160" s="67">
        <f t="shared" si="7"/>
        <v>5.5939787634406025E-2</v>
      </c>
    </row>
    <row r="161" spans="2:12" x14ac:dyDescent="0.2">
      <c r="B161" s="6">
        <f>'Fund Data'!A266</f>
        <v>41809</v>
      </c>
      <c r="C161" s="4">
        <f>'Fund Data'!B266</f>
        <v>130.62</v>
      </c>
      <c r="D161" s="7">
        <f t="shared" ref="D161:D224" si="9">C161/C160</f>
        <v>1.0038426068244697</v>
      </c>
      <c r="E161" s="7">
        <f t="shared" ref="E161:E224" si="10">LN(D161)</f>
        <v>3.8352428693603311E-3</v>
      </c>
      <c r="F161" s="7">
        <f>SQRT(Summary!$G$2/Summary!$G$3)*SQRT(SUMSQ(E142:E161)-Summary!$G$4/Summary!$G$5*SUM(E142:E161)^2)</f>
        <v>4.627306610722326E-2</v>
      </c>
      <c r="G161" s="5">
        <f>MIN(Summary!$G$8,Summary!$G$9/F159)</f>
        <v>1.139687202651922</v>
      </c>
      <c r="H161" s="5">
        <f>IFERROR(VLOOKUP(Table3[[#This Row],[Date]],Table1[#All],2,FALSE),$C$2)</f>
        <v>0.109</v>
      </c>
      <c r="I161" s="5">
        <f>Table3[[#This Row],[Date]]-B160</f>
        <v>1</v>
      </c>
      <c r="J161" s="7">
        <f>G160*(D161-1)+(1-G160)*H160/100*Table3[[#This Row],[Actt,t-1]]/Summary!$G$6</f>
        <v>4.5589215029606693E-3</v>
      </c>
      <c r="K161" s="7">
        <f t="shared" si="8"/>
        <v>3.5116243566274473E-3</v>
      </c>
      <c r="L161" s="67">
        <f t="shared" si="7"/>
        <v>5.5745308473080513E-2</v>
      </c>
    </row>
    <row r="162" spans="2:12" x14ac:dyDescent="0.2">
      <c r="B162" s="6">
        <f>'Fund Data'!A267</f>
        <v>41810</v>
      </c>
      <c r="C162" s="4">
        <f>'Fund Data'!B267</f>
        <v>130.35</v>
      </c>
      <c r="D162" s="7">
        <f t="shared" si="9"/>
        <v>0.99793293523197057</v>
      </c>
      <c r="E162" s="7">
        <f t="shared" si="10"/>
        <v>-2.0692040950003629E-3</v>
      </c>
      <c r="F162" s="7">
        <f>SQRT(Summary!$G$2/Summary!$G$3)*SQRT(SUMSQ(E143:E162)-Summary!$G$4/Summary!$G$5*SUM(E143:E162)^2)</f>
        <v>4.7663882626070367E-2</v>
      </c>
      <c r="G162" s="5">
        <f>MIN(Summary!$G$8,Summary!$G$9/F160)</f>
        <v>1.1853507758294393</v>
      </c>
      <c r="H162" s="5">
        <f>IFERROR(VLOOKUP(Table3[[#This Row],[Date]],Table1[#All],2,FALSE),$C$2)</f>
        <v>0.108</v>
      </c>
      <c r="I162" s="5">
        <f>Table3[[#This Row],[Date]]-B161</f>
        <v>1</v>
      </c>
      <c r="J162" s="7">
        <f>G161*(D162-1)+(1-G161)*H161/100*Table3[[#This Row],[Actt,t-1]]/Summary!$G$6</f>
        <v>-2.3562302049838293E-3</v>
      </c>
      <c r="K162" s="7">
        <f t="shared" si="8"/>
        <v>3.5117804232651841E-3</v>
      </c>
      <c r="L162" s="67">
        <f t="shared" si="7"/>
        <v>5.5747785954148948E-2</v>
      </c>
    </row>
    <row r="163" spans="2:12" x14ac:dyDescent="0.2">
      <c r="B163" s="6">
        <f>'Fund Data'!A269</f>
        <v>41814</v>
      </c>
      <c r="C163" s="4">
        <f>'Fund Data'!B269</f>
        <v>130.93</v>
      </c>
      <c r="D163" s="7">
        <f t="shared" si="9"/>
        <v>1.0044495588799387</v>
      </c>
      <c r="E163" s="7">
        <f t="shared" si="10"/>
        <v>4.439688860151253E-3</v>
      </c>
      <c r="F163" s="7">
        <f>SQRT(Summary!$G$2/Summary!$G$3)*SQRT(SUMSQ(E144:E163)-Summary!$G$4/Summary!$G$5*SUM(E144:E163)^2)</f>
        <v>4.8785999323352654E-2</v>
      </c>
      <c r="G163" s="5">
        <f>MIN(Summary!$G$8,Summary!$G$9/F161)</f>
        <v>1.2966506230853363</v>
      </c>
      <c r="H163" s="5">
        <f>IFERROR(VLOOKUP(Table3[[#This Row],[Date]],Table1[#All],2,FALSE),$C$2)</f>
        <v>0.104</v>
      </c>
      <c r="I163" s="5">
        <f>Table3[[#This Row],[Date]]-B162</f>
        <v>4</v>
      </c>
      <c r="J163" s="7">
        <f>G162*(D163-1)+(1-G162)*H162/100*Table3[[#This Row],[Actt,t-1]]/Summary!$G$6</f>
        <v>5.2720638611241525E-3</v>
      </c>
      <c r="K163" s="7">
        <f t="shared" si="8"/>
        <v>3.5354009420639526E-3</v>
      </c>
      <c r="L163" s="67">
        <f t="shared" si="7"/>
        <v>5.6122750065628148E-2</v>
      </c>
    </row>
    <row r="164" spans="2:12" x14ac:dyDescent="0.2">
      <c r="B164" s="6">
        <f>'Fund Data'!A270</f>
        <v>41815</v>
      </c>
      <c r="C164" s="4">
        <f>'Fund Data'!B270</f>
        <v>131.38999999999999</v>
      </c>
      <c r="D164" s="7">
        <f t="shared" si="9"/>
        <v>1.003513327732376</v>
      </c>
      <c r="E164" s="7">
        <f t="shared" si="10"/>
        <v>3.5071704140687623E-3</v>
      </c>
      <c r="F164" s="7">
        <f>SQRT(Summary!$G$2/Summary!$G$3)*SQRT(SUMSQ(E145:E164)-Summary!$G$4/Summary!$G$5*SUM(E145:E164)^2)</f>
        <v>4.8975636899140265E-2</v>
      </c>
      <c r="G164" s="5">
        <f>MIN(Summary!$G$8,Summary!$G$9/F162)</f>
        <v>1.2588147816389224</v>
      </c>
      <c r="H164" s="5">
        <f>IFERROR(VLOOKUP(Table3[[#This Row],[Date]],Table1[#All],2,FALSE),$C$2)</f>
        <v>0.10299999999999999</v>
      </c>
      <c r="I164" s="5">
        <f>Table3[[#This Row],[Date]]-B163</f>
        <v>1</v>
      </c>
      <c r="J164" s="7">
        <f>G163*(D164-1)+(1-G163)*H163/100*Table3[[#This Row],[Actt,t-1]]/Summary!$G$6</f>
        <v>4.5547016025994239E-3</v>
      </c>
      <c r="K164" s="7">
        <f t="shared" si="8"/>
        <v>3.5529927902715648E-3</v>
      </c>
      <c r="L164" s="67">
        <f t="shared" si="7"/>
        <v>5.6402011998384183E-2</v>
      </c>
    </row>
    <row r="165" spans="2:12" x14ac:dyDescent="0.2">
      <c r="B165" s="6">
        <f>'Fund Data'!A271</f>
        <v>41816</v>
      </c>
      <c r="C165" s="4">
        <f>'Fund Data'!B271</f>
        <v>131.49</v>
      </c>
      <c r="D165" s="7">
        <f t="shared" si="9"/>
        <v>1.0007610929294468</v>
      </c>
      <c r="E165" s="7">
        <f t="shared" si="10"/>
        <v>7.6080344509687147E-4</v>
      </c>
      <c r="F165" s="7">
        <f>SQRT(Summary!$G$2/Summary!$G$3)*SQRT(SUMSQ(E146:E165)-Summary!$G$4/Summary!$G$5*SUM(E146:E165)^2)</f>
        <v>4.6665210962189056E-2</v>
      </c>
      <c r="G165" s="5">
        <f>MIN(Summary!$G$8,Summary!$G$9/F163)</f>
        <v>1.2298610427619032</v>
      </c>
      <c r="H165" s="5">
        <f>IFERROR(VLOOKUP(Table3[[#This Row],[Date]],Table1[#All],2,FALSE),$C$2)</f>
        <v>0.10299999999999999</v>
      </c>
      <c r="I165" s="5">
        <f>Table3[[#This Row],[Date]]-B164</f>
        <v>1</v>
      </c>
      <c r="J165" s="7">
        <f>G164*(D165-1)+(1-G164)*H164/100*Table3[[#This Row],[Actt,t-1]]/Summary!$G$6</f>
        <v>9.5733453194105447E-4</v>
      </c>
      <c r="K165" s="7">
        <f t="shared" si="8"/>
        <v>3.5272944488743698E-3</v>
      </c>
      <c r="L165" s="67">
        <f t="shared" si="7"/>
        <v>5.5994063475721299E-2</v>
      </c>
    </row>
    <row r="166" spans="2:12" x14ac:dyDescent="0.2">
      <c r="B166" s="6">
        <f>'Fund Data'!A272</f>
        <v>41817</v>
      </c>
      <c r="C166" s="4">
        <f>'Fund Data'!B272</f>
        <v>131.41</v>
      </c>
      <c r="D166" s="7">
        <f t="shared" si="9"/>
        <v>0.9993915887139706</v>
      </c>
      <c r="E166" s="7">
        <f t="shared" si="10"/>
        <v>-6.0859644328086502E-4</v>
      </c>
      <c r="F166" s="7">
        <f>SQRT(Summary!$G$2/Summary!$G$3)*SQRT(SUMSQ(E147:E166)-Summary!$G$4/Summary!$G$5*SUM(E147:E166)^2)</f>
        <v>4.702448479968107E-2</v>
      </c>
      <c r="G166" s="5">
        <f>MIN(Summary!$G$8,Summary!$G$9/F164)</f>
        <v>1.225098922624797</v>
      </c>
      <c r="H166" s="5">
        <f>IFERROR(VLOOKUP(Table3[[#This Row],[Date]],Table1[#All],2,FALSE),$C$2)</f>
        <v>0.10100000000000001</v>
      </c>
      <c r="I166" s="5">
        <f>Table3[[#This Row],[Date]]-B165</f>
        <v>1</v>
      </c>
      <c r="J166" s="7">
        <f>G165*(D166-1)+(1-G165)*H165/100*Table3[[#This Row],[Actt,t-1]]/Summary!$G$6</f>
        <v>-7.4891899664768333E-4</v>
      </c>
      <c r="K166" s="7">
        <f t="shared" si="8"/>
        <v>3.5277429086425752E-3</v>
      </c>
      <c r="L166" s="67">
        <f t="shared" si="7"/>
        <v>5.6001182553839436E-2</v>
      </c>
    </row>
    <row r="167" spans="2:12" x14ac:dyDescent="0.2">
      <c r="B167" s="6">
        <f>'Fund Data'!A273</f>
        <v>41820</v>
      </c>
      <c r="C167" s="4">
        <f>'Fund Data'!B273</f>
        <v>131.5</v>
      </c>
      <c r="D167" s="7">
        <f t="shared" si="9"/>
        <v>1.0006848793851306</v>
      </c>
      <c r="E167" s="7">
        <f t="shared" si="10"/>
        <v>6.8464496227268134E-4</v>
      </c>
      <c r="F167" s="7">
        <f>SQRT(Summary!$G$2/Summary!$G$3)*SQRT(SUMSQ(E148:E167)-Summary!$G$4/Summary!$G$5*SUM(E148:E167)^2)</f>
        <v>4.5373342434815951E-2</v>
      </c>
      <c r="G167" s="5">
        <f>MIN(Summary!$G$8,Summary!$G$9/F165)</f>
        <v>1.2857543931091533</v>
      </c>
      <c r="H167" s="5">
        <f>IFERROR(VLOOKUP(Table3[[#This Row],[Date]],Table1[#All],2,FALSE),$C$2)</f>
        <v>9.9000000000000005E-2</v>
      </c>
      <c r="I167" s="5">
        <f>Table3[[#This Row],[Date]]-B166</f>
        <v>3</v>
      </c>
      <c r="J167" s="7">
        <f>G166*(D167-1)+(1-G166)*H166/100*Table3[[#This Row],[Actt,t-1]]/Summary!$G$6</f>
        <v>8.3715041425269871E-4</v>
      </c>
      <c r="K167" s="7">
        <f t="shared" si="8"/>
        <v>3.5271671949063518E-3</v>
      </c>
      <c r="L167" s="67">
        <f t="shared" si="7"/>
        <v>5.5992043381604968E-2</v>
      </c>
    </row>
    <row r="168" spans="2:12" x14ac:dyDescent="0.2">
      <c r="B168" s="6">
        <f>'Fund Data'!A274</f>
        <v>41821</v>
      </c>
      <c r="C168" s="4">
        <f>'Fund Data'!B274</f>
        <v>131.58000000000001</v>
      </c>
      <c r="D168" s="7">
        <f t="shared" si="9"/>
        <v>1.0006083650190114</v>
      </c>
      <c r="E168" s="7">
        <f t="shared" si="10"/>
        <v>6.0818004003258255E-4</v>
      </c>
      <c r="F168" s="7">
        <f>SQRT(Summary!$G$2/Summary!$G$3)*SQRT(SUMSQ(E149:E168)-Summary!$G$4/Summary!$G$5*SUM(E149:E168)^2)</f>
        <v>4.4605613424472605E-2</v>
      </c>
      <c r="G168" s="5">
        <f>MIN(Summary!$G$8,Summary!$G$9/F166)</f>
        <v>1.2759310443398399</v>
      </c>
      <c r="H168" s="5">
        <f>IFERROR(VLOOKUP(Table3[[#This Row],[Date]],Table1[#All],2,FALSE),$C$2)</f>
        <v>9.8000000000000004E-2</v>
      </c>
      <c r="I168" s="5">
        <f>Table3[[#This Row],[Date]]-B167</f>
        <v>1</v>
      </c>
      <c r="J168" s="7">
        <f>G167*(D168-1)+(1-G167)*H167/100*Table3[[#This Row],[Actt,t-1]]/Summary!$G$6</f>
        <v>7.8142217122679505E-4</v>
      </c>
      <c r="K168" s="7">
        <f t="shared" si="8"/>
        <v>3.5224252313831189E-3</v>
      </c>
      <c r="L168" s="67">
        <f t="shared" si="7"/>
        <v>5.5916767044353284E-2</v>
      </c>
    </row>
    <row r="169" spans="2:12" x14ac:dyDescent="0.2">
      <c r="B169" s="6">
        <f>'Fund Data'!A275</f>
        <v>41822</v>
      </c>
      <c r="C169" s="4">
        <f>'Fund Data'!B275</f>
        <v>131</v>
      </c>
      <c r="D169" s="7">
        <f t="shared" si="9"/>
        <v>0.99559203526371776</v>
      </c>
      <c r="E169" s="7">
        <f t="shared" si="10"/>
        <v>-4.4177084567004182E-3</v>
      </c>
      <c r="F169" s="7">
        <f>SQRT(Summary!$G$2/Summary!$G$3)*SQRT(SUMSQ(E150:E169)-Summary!$G$4/Summary!$G$5*SUM(E150:E169)^2)</f>
        <v>4.8176836833913744E-2</v>
      </c>
      <c r="G169" s="5">
        <f>MIN(Summary!$G$8,Summary!$G$9/F167)</f>
        <v>1.3223623559625772</v>
      </c>
      <c r="H169" s="5">
        <f>IFERROR(VLOOKUP(Table3[[#This Row],[Date]],Table1[#All],2,FALSE),$C$2)</f>
        <v>9.6000000000000002E-2</v>
      </c>
      <c r="I169" s="5">
        <f>Table3[[#This Row],[Date]]-B168</f>
        <v>1</v>
      </c>
      <c r="J169" s="7">
        <f>G168*(D169-1)+(1-G168)*H168/100*Table3[[#This Row],[Actt,t-1]]/Summary!$G$6</f>
        <v>-5.6250101949984936E-3</v>
      </c>
      <c r="K169" s="7">
        <f t="shared" si="8"/>
        <v>3.5792455443395812E-3</v>
      </c>
      <c r="L169" s="67">
        <f t="shared" si="7"/>
        <v>5.6818761549351247E-2</v>
      </c>
    </row>
    <row r="170" spans="2:12" x14ac:dyDescent="0.2">
      <c r="B170" s="6">
        <f>'Fund Data'!A276</f>
        <v>41823</v>
      </c>
      <c r="C170" s="4">
        <f>'Fund Data'!B276</f>
        <v>131.19</v>
      </c>
      <c r="D170" s="7">
        <f t="shared" si="9"/>
        <v>1.0014503816793894</v>
      </c>
      <c r="E170" s="7">
        <f t="shared" si="10"/>
        <v>1.4493308917874414E-3</v>
      </c>
      <c r="F170" s="7">
        <f>SQRT(Summary!$G$2/Summary!$G$3)*SQRT(SUMSQ(E151:E170)-Summary!$G$4/Summary!$G$5*SUM(E151:E170)^2)</f>
        <v>4.7282961028173684E-2</v>
      </c>
      <c r="G170" s="5">
        <f>MIN(Summary!$G$8,Summary!$G$9/F168)</f>
        <v>1.3451221806778551</v>
      </c>
      <c r="H170" s="5">
        <f>IFERROR(VLOOKUP(Table3[[#This Row],[Date]],Table1[#All],2,FALSE),$C$2)</f>
        <v>9.7000000000000003E-2</v>
      </c>
      <c r="I170" s="5">
        <f>Table3[[#This Row],[Date]]-B169</f>
        <v>1</v>
      </c>
      <c r="J170" s="7">
        <f>G169*(D170-1)+(1-G169)*H169/100*Table3[[#This Row],[Actt,t-1]]/Summary!$G$6</f>
        <v>1.9170705016530645E-3</v>
      </c>
      <c r="K170" s="7">
        <f t="shared" si="8"/>
        <v>3.5721112343618587E-3</v>
      </c>
      <c r="L170" s="67">
        <f t="shared" si="7"/>
        <v>5.6705507889488645E-2</v>
      </c>
    </row>
    <row r="171" spans="2:12" x14ac:dyDescent="0.2">
      <c r="B171" s="6">
        <f>'Fund Data'!A277</f>
        <v>41824</v>
      </c>
      <c r="C171" s="4">
        <f>'Fund Data'!B277</f>
        <v>131.38999999999999</v>
      </c>
      <c r="D171" s="7">
        <f t="shared" si="9"/>
        <v>1.0015245064410396</v>
      </c>
      <c r="E171" s="7">
        <f t="shared" si="10"/>
        <v>1.5233455607917528E-3</v>
      </c>
      <c r="F171" s="7">
        <f>SQRT(Summary!$G$2/Summary!$G$3)*SQRT(SUMSQ(E152:E171)-Summary!$G$4/Summary!$G$5*SUM(E152:E171)^2)</f>
        <v>4.6619495014388924E-2</v>
      </c>
      <c r="G171" s="5">
        <f>MIN(Summary!$G$8,Summary!$G$9/F169)</f>
        <v>1.2454117775902511</v>
      </c>
      <c r="H171" s="5">
        <f>IFERROR(VLOOKUP(Table3[[#This Row],[Date]],Table1[#All],2,FALSE),$C$2)</f>
        <v>9.7000000000000003E-2</v>
      </c>
      <c r="I171" s="5">
        <f>Table3[[#This Row],[Date]]-B170</f>
        <v>1</v>
      </c>
      <c r="J171" s="7">
        <f>G170*(D171-1)+(1-G170)*H170/100*Table3[[#This Row],[Actt,t-1]]/Summary!$G$6</f>
        <v>2.0497175158862811E-3</v>
      </c>
      <c r="K171" s="7">
        <f t="shared" si="8"/>
        <v>3.5250503119884586E-3</v>
      </c>
      <c r="L171" s="67">
        <f t="shared" si="7"/>
        <v>5.5958438907072652E-2</v>
      </c>
    </row>
    <row r="172" spans="2:12" x14ac:dyDescent="0.2">
      <c r="B172" s="6">
        <f>'Fund Data'!A278</f>
        <v>41827</v>
      </c>
      <c r="C172" s="4">
        <f>'Fund Data'!B278</f>
        <v>131.47999999999999</v>
      </c>
      <c r="D172" s="7">
        <f t="shared" si="9"/>
        <v>1.0006849836365019</v>
      </c>
      <c r="E172" s="7">
        <f t="shared" si="10"/>
        <v>6.8474914228781967E-4</v>
      </c>
      <c r="F172" s="7">
        <f>SQRT(Summary!$G$2/Summary!$G$3)*SQRT(SUMSQ(E153:E172)-Summary!$G$4/Summary!$G$5*SUM(E153:E172)^2)</f>
        <v>4.5765297538434835E-2</v>
      </c>
      <c r="G172" s="5">
        <f>MIN(Summary!$G$8,Summary!$G$9/F170)</f>
        <v>1.2689560614498916</v>
      </c>
      <c r="H172" s="5">
        <f>IFERROR(VLOOKUP(Table3[[#This Row],[Date]],Table1[#All],2,FALSE),$C$2)</f>
        <v>9.7000000000000003E-2</v>
      </c>
      <c r="I172" s="5">
        <f>Table3[[#This Row],[Date]]-B171</f>
        <v>3</v>
      </c>
      <c r="J172" s="7">
        <f>G171*(D172-1)+(1-G171)*H171/100*Table3[[#This Row],[Actt,t-1]]/Summary!$G$6</f>
        <v>8.5110294315392102E-4</v>
      </c>
      <c r="K172" s="7">
        <f t="shared" si="8"/>
        <v>3.5092767946769158E-3</v>
      </c>
      <c r="L172" s="67">
        <f t="shared" si="7"/>
        <v>5.5708042082429965E-2</v>
      </c>
    </row>
    <row r="173" spans="2:12" x14ac:dyDescent="0.2">
      <c r="B173" s="6">
        <f>'Fund Data'!A279</f>
        <v>41828</v>
      </c>
      <c r="C173" s="4">
        <f>'Fund Data'!B279</f>
        <v>131.54</v>
      </c>
      <c r="D173" s="7">
        <f t="shared" si="9"/>
        <v>1.0004563431700639</v>
      </c>
      <c r="E173" s="7">
        <f t="shared" si="10"/>
        <v>4.5623907718634628E-4</v>
      </c>
      <c r="F173" s="7">
        <f>SQRT(Summary!$G$2/Summary!$G$3)*SQRT(SUMSQ(E154:E173)-Summary!$G$4/Summary!$G$5*SUM(E154:E173)^2)</f>
        <v>3.4933959619370326E-2</v>
      </c>
      <c r="G173" s="5">
        <f>MIN(Summary!$G$8,Summary!$G$9/F171)</f>
        <v>1.2870152278887026</v>
      </c>
      <c r="H173" s="5">
        <f>IFERROR(VLOOKUP(Table3[[#This Row],[Date]],Table1[#All],2,FALSE),$C$2)</f>
        <v>9.6000000000000002E-2</v>
      </c>
      <c r="I173" s="5">
        <f>Table3[[#This Row],[Date]]-B172</f>
        <v>1</v>
      </c>
      <c r="J173" s="7">
        <f>G172*(D173-1)+(1-G172)*H172/100*Table3[[#This Row],[Actt,t-1]]/Summary!$G$6</f>
        <v>5.7835474458831331E-4</v>
      </c>
      <c r="K173" s="7">
        <f t="shared" si="8"/>
        <v>3.499858706843828E-3</v>
      </c>
      <c r="L173" s="67">
        <f t="shared" si="7"/>
        <v>5.5558534573037284E-2</v>
      </c>
    </row>
    <row r="174" spans="2:12" x14ac:dyDescent="0.2">
      <c r="B174" s="6">
        <f>'Fund Data'!A280</f>
        <v>41829</v>
      </c>
      <c r="C174" s="4">
        <f>'Fund Data'!B280</f>
        <v>131.30000000000001</v>
      </c>
      <c r="D174" s="7">
        <f t="shared" si="9"/>
        <v>0.99817545993614121</v>
      </c>
      <c r="E174" s="7">
        <f t="shared" si="10"/>
        <v>-1.8262065644543465E-3</v>
      </c>
      <c r="F174" s="7">
        <f>SQRT(Summary!$G$2/Summary!$G$3)*SQRT(SUMSQ(E155:E174)-Summary!$G$4/Summary!$G$5*SUM(E155:E174)^2)</f>
        <v>3.5560138849538535E-2</v>
      </c>
      <c r="G174" s="5">
        <f>MIN(Summary!$G$8,Summary!$G$9/F172)</f>
        <v>1.3110370352035952</v>
      </c>
      <c r="H174" s="5">
        <f>IFERROR(VLOOKUP(Table3[[#This Row],[Date]],Table1[#All],2,FALSE),$C$2)</f>
        <v>9.5000000000000001E-2</v>
      </c>
      <c r="I174" s="5">
        <f>Table3[[#This Row],[Date]]-B173</f>
        <v>1</v>
      </c>
      <c r="J174" s="7">
        <f>G173*(D174-1)+(1-G173)*H173/100*Table3[[#This Row],[Actt,t-1]]/Summary!$G$6</f>
        <v>-2.3489762200203284E-3</v>
      </c>
      <c r="K174" s="7">
        <f t="shared" si="8"/>
        <v>3.5014509086237471E-3</v>
      </c>
      <c r="L174" s="67">
        <f t="shared" si="7"/>
        <v>5.5583809992717489E-2</v>
      </c>
    </row>
    <row r="175" spans="2:12" x14ac:dyDescent="0.2">
      <c r="B175" s="6">
        <f>'Fund Data'!A281</f>
        <v>41830</v>
      </c>
      <c r="C175" s="4">
        <f>'Fund Data'!B281</f>
        <v>131.13</v>
      </c>
      <c r="D175" s="7">
        <f t="shared" si="9"/>
        <v>0.99870525514089858</v>
      </c>
      <c r="E175" s="7">
        <f t="shared" si="10"/>
        <v>-1.2955837654177764E-3</v>
      </c>
      <c r="F175" s="7">
        <f>SQRT(Summary!$G$2/Summary!$G$3)*SQRT(SUMSQ(E156:E175)-Summary!$G$4/Summary!$G$5*SUM(E156:E175)^2)</f>
        <v>3.6053331107910792E-2</v>
      </c>
      <c r="G175" s="5">
        <f>MIN(Summary!$G$8,Summary!$G$9/F173)</f>
        <v>1.5</v>
      </c>
      <c r="H175" s="5">
        <f>IFERROR(VLOOKUP(Table3[[#This Row],[Date]],Table1[#All],2,FALSE),$C$2)</f>
        <v>9.4E-2</v>
      </c>
      <c r="I175" s="5">
        <f>Table3[[#This Row],[Date]]-B174</f>
        <v>1</v>
      </c>
      <c r="J175" s="7">
        <f>G174*(D175-1)+(1-G174)*H174/100*Table3[[#This Row],[Actt,t-1]]/Summary!$G$6</f>
        <v>-1.6982792535976479E-3</v>
      </c>
      <c r="K175" s="7">
        <f t="shared" si="8"/>
        <v>3.4965601924917609E-3</v>
      </c>
      <c r="L175" s="67">
        <f t="shared" si="7"/>
        <v>5.5506172281008008E-2</v>
      </c>
    </row>
    <row r="176" spans="2:12" x14ac:dyDescent="0.2">
      <c r="B176" s="6">
        <f>'Fund Data'!A282</f>
        <v>41831</v>
      </c>
      <c r="C176" s="4">
        <f>'Fund Data'!B282</f>
        <v>131.35</v>
      </c>
      <c r="D176" s="7">
        <f t="shared" si="9"/>
        <v>1.0016777243956378</v>
      </c>
      <c r="E176" s="7">
        <f t="shared" si="10"/>
        <v>1.6763185882159558E-3</v>
      </c>
      <c r="F176" s="7">
        <f>SQRT(Summary!$G$2/Summary!$G$3)*SQRT(SUMSQ(E157:E176)-Summary!$G$4/Summary!$G$5*SUM(E157:E176)^2)</f>
        <v>3.5715469600435173E-2</v>
      </c>
      <c r="G176" s="5">
        <f>MIN(Summary!$G$8,Summary!$G$9/F174)</f>
        <v>1.5</v>
      </c>
      <c r="H176" s="5">
        <f>IFERROR(VLOOKUP(Table3[[#This Row],[Date]],Table1[#All],2,FALSE),$C$2)</f>
        <v>9.2999999999999999E-2</v>
      </c>
      <c r="I176" s="5">
        <f>Table3[[#This Row],[Date]]-B175</f>
        <v>1</v>
      </c>
      <c r="J176" s="7">
        <f>G175*(D176-1)+(1-G175)*H175/100*Table3[[#This Row],[Actt,t-1]]/Summary!$G$6</f>
        <v>2.5152810379012154E-3</v>
      </c>
      <c r="K176" s="7">
        <f t="shared" si="8"/>
        <v>3.4354041616453182E-3</v>
      </c>
      <c r="L176" s="67">
        <f t="shared" si="7"/>
        <v>5.4535350388259109E-2</v>
      </c>
    </row>
    <row r="177" spans="2:12" x14ac:dyDescent="0.2">
      <c r="B177" s="6">
        <f>'Fund Data'!A283</f>
        <v>41834</v>
      </c>
      <c r="C177" s="4">
        <f>'Fund Data'!B283</f>
        <v>131.36000000000001</v>
      </c>
      <c r="D177" s="7">
        <f t="shared" si="9"/>
        <v>1.0000761324704988</v>
      </c>
      <c r="E177" s="7">
        <f t="shared" si="10"/>
        <v>7.6129572569308889E-5</v>
      </c>
      <c r="F177" s="7">
        <f>SQRT(Summary!$G$2/Summary!$G$3)*SQRT(SUMSQ(E158:E177)-Summary!$G$4/Summary!$G$5*SUM(E158:E177)^2)</f>
        <v>3.4760234478771274E-2</v>
      </c>
      <c r="G177" s="5">
        <f>MIN(Summary!$G$8,Summary!$G$9/F175)</f>
        <v>1.5</v>
      </c>
      <c r="H177" s="5">
        <f>IFERROR(VLOOKUP(Table3[[#This Row],[Date]],Table1[#All],2,FALSE),$C$2)</f>
        <v>9.1999999999999998E-2</v>
      </c>
      <c r="I177" s="5">
        <f>Table3[[#This Row],[Date]]-B176</f>
        <v>3</v>
      </c>
      <c r="J177" s="7">
        <f>G176*(D177-1)+(1-G176)*H176/100*Table3[[#This Row],[Actt,t-1]]/Summary!$G$6</f>
        <v>1.103237057481364E-4</v>
      </c>
      <c r="K177" s="7">
        <f t="shared" si="8"/>
        <v>3.4087503811607001E-3</v>
      </c>
      <c r="L177" s="67">
        <f t="shared" si="7"/>
        <v>5.4112234740287077E-2</v>
      </c>
    </row>
    <row r="178" spans="2:12" x14ac:dyDescent="0.2">
      <c r="B178" s="6">
        <f>'Fund Data'!A284</f>
        <v>41835</v>
      </c>
      <c r="C178" s="4">
        <f>'Fund Data'!B284</f>
        <v>131.59</v>
      </c>
      <c r="D178" s="7">
        <f t="shared" si="9"/>
        <v>1.0017509135200973</v>
      </c>
      <c r="E178" s="7">
        <f t="shared" si="10"/>
        <v>1.7493824579309434E-3</v>
      </c>
      <c r="F178" s="7">
        <f>SQRT(Summary!$G$2/Summary!$G$3)*SQRT(SUMSQ(E159:E178)-Summary!$G$4/Summary!$G$5*SUM(E159:E178)^2)</f>
        <v>3.4993296240152169E-2</v>
      </c>
      <c r="G178" s="5">
        <f>MIN(Summary!$G$8,Summary!$G$9/F176)</f>
        <v>1.5</v>
      </c>
      <c r="H178" s="5">
        <f>IFERROR(VLOOKUP(Table3[[#This Row],[Date]],Table1[#All],2,FALSE),$C$2)</f>
        <v>9.1999999999999998E-2</v>
      </c>
      <c r="I178" s="5">
        <f>Table3[[#This Row],[Date]]-B177</f>
        <v>1</v>
      </c>
      <c r="J178" s="7">
        <f>G177*(D178-1)+(1-G177)*H177/100*Table3[[#This Row],[Actt,t-1]]/Summary!$G$6</f>
        <v>2.6250925023681179E-3</v>
      </c>
      <c r="K178" s="7">
        <f t="shared" si="8"/>
        <v>3.3614927999737381E-3</v>
      </c>
      <c r="L178" s="67">
        <f t="shared" si="7"/>
        <v>5.3362043895988198E-2</v>
      </c>
    </row>
    <row r="179" spans="2:12" x14ac:dyDescent="0.2">
      <c r="B179" s="6">
        <f>'Fund Data'!A285</f>
        <v>41836</v>
      </c>
      <c r="C179" s="4">
        <f>'Fund Data'!B285</f>
        <v>131.88</v>
      </c>
      <c r="D179" s="7">
        <f t="shared" si="9"/>
        <v>1.00220381487955</v>
      </c>
      <c r="E179" s="7">
        <f t="shared" si="10"/>
        <v>2.2013900414809889E-3</v>
      </c>
      <c r="F179" s="7">
        <f>SQRT(Summary!$G$2/Summary!$G$3)*SQRT(SUMSQ(E160:E179)-Summary!$G$4/Summary!$G$5*SUM(E160:E179)^2)</f>
        <v>3.2555208219675995E-2</v>
      </c>
      <c r="G179" s="5">
        <f>MIN(Summary!$G$8,Summary!$G$9/F177)</f>
        <v>1.5</v>
      </c>
      <c r="H179" s="5">
        <f>IFERROR(VLOOKUP(Table3[[#This Row],[Date]],Table1[#All],2,FALSE),$C$2)</f>
        <v>9.0999999999999998E-2</v>
      </c>
      <c r="I179" s="5">
        <f>Table3[[#This Row],[Date]]-B178</f>
        <v>1</v>
      </c>
      <c r="J179" s="7">
        <f>G178*(D179-1)+(1-G178)*H178/100*Table3[[#This Row],[Actt,t-1]]/Summary!$G$6</f>
        <v>3.3044445415472442E-3</v>
      </c>
      <c r="K179" s="7">
        <f t="shared" si="8"/>
        <v>3.370513054949177E-3</v>
      </c>
      <c r="L179" s="67">
        <f t="shared" si="7"/>
        <v>5.3505236004552627E-2</v>
      </c>
    </row>
    <row r="180" spans="2:12" x14ac:dyDescent="0.2">
      <c r="B180" s="6">
        <f>'Fund Data'!A286</f>
        <v>41837</v>
      </c>
      <c r="C180" s="4">
        <f>'Fund Data'!B286</f>
        <v>132.22</v>
      </c>
      <c r="D180" s="7">
        <f t="shared" si="9"/>
        <v>1.0025781013042159</v>
      </c>
      <c r="E180" s="7">
        <f t="shared" si="10"/>
        <v>2.5747837019016802E-3</v>
      </c>
      <c r="F180" s="7">
        <f>SQRT(Summary!$G$2/Summary!$G$3)*SQRT(SUMSQ(E161:E180)-Summary!$G$4/Summary!$G$5*SUM(E161:E180)^2)</f>
        <v>3.3099994065418428E-2</v>
      </c>
      <c r="G180" s="5">
        <f>MIN(Summary!$G$8,Summary!$G$9/F178)</f>
        <v>1.5</v>
      </c>
      <c r="H180" s="5">
        <f>IFERROR(VLOOKUP(Table3[[#This Row],[Date]],Table1[#All],2,FALSE),$C$2)</f>
        <v>9.0999999999999998E-2</v>
      </c>
      <c r="I180" s="5">
        <f>Table3[[#This Row],[Date]]-B179</f>
        <v>1</v>
      </c>
      <c r="J180" s="7">
        <f>G179*(D180-1)+(1-G179)*H179/100*Table3[[#This Row],[Actt,t-1]]/Summary!$G$6</f>
        <v>3.8658880674349223E-3</v>
      </c>
      <c r="K180" s="7">
        <f t="shared" si="8"/>
        <v>3.3774761831204454E-3</v>
      </c>
      <c r="L180" s="67">
        <f t="shared" si="7"/>
        <v>5.3615772237482089E-2</v>
      </c>
    </row>
    <row r="181" spans="2:12" x14ac:dyDescent="0.2">
      <c r="B181" s="6">
        <f>'Fund Data'!A287</f>
        <v>41838</v>
      </c>
      <c r="C181" s="4">
        <f>'Fund Data'!B287</f>
        <v>132.27000000000001</v>
      </c>
      <c r="D181" s="7">
        <f t="shared" si="9"/>
        <v>1.0003781576160944</v>
      </c>
      <c r="E181" s="7">
        <f t="shared" si="10"/>
        <v>3.7808613252388599E-4</v>
      </c>
      <c r="F181" s="7">
        <f>SQRT(Summary!$G$2/Summary!$G$3)*SQRT(SUMSQ(E162:E181)-Summary!$G$4/Summary!$G$5*SUM(E162:E181)^2)</f>
        <v>3.1213567855351051E-2</v>
      </c>
      <c r="G181" s="5">
        <f>MIN(Summary!$G$8,Summary!$G$9/F179)</f>
        <v>1.5</v>
      </c>
      <c r="H181" s="5">
        <f>IFERROR(VLOOKUP(Table3[[#This Row],[Date]],Table1[#All],2,FALSE),$C$2)</f>
        <v>9.1999999999999998E-2</v>
      </c>
      <c r="I181" s="5">
        <f>Table3[[#This Row],[Date]]-B180</f>
        <v>1</v>
      </c>
      <c r="J181" s="7">
        <f>G180*(D181-1)+(1-G180)*H180/100*Table3[[#This Row],[Actt,t-1]]/Summary!$G$6</f>
        <v>5.6597253525269284E-4</v>
      </c>
      <c r="K181" s="7">
        <f t="shared" si="8"/>
        <v>3.3053441773405038E-3</v>
      </c>
      <c r="L181" s="67">
        <f t="shared" si="7"/>
        <v>5.2470712144310094E-2</v>
      </c>
    </row>
    <row r="182" spans="2:12" x14ac:dyDescent="0.2">
      <c r="B182" s="6">
        <f>'Fund Data'!A288</f>
        <v>41841</v>
      </c>
      <c r="C182" s="4">
        <f>'Fund Data'!B288</f>
        <v>132.4</v>
      </c>
      <c r="D182" s="7">
        <f t="shared" si="9"/>
        <v>1.0009828381341195</v>
      </c>
      <c r="E182" s="7">
        <f t="shared" si="10"/>
        <v>9.8235546495176011E-4</v>
      </c>
      <c r="F182" s="7">
        <f>SQRT(Summary!$G$2/Summary!$G$3)*SQRT(SUMSQ(E163:E182)-Summary!$G$4/Summary!$G$5*SUM(E163:E182)^2)</f>
        <v>2.9637234506546546E-2</v>
      </c>
      <c r="G182" s="5">
        <f>MIN(Summary!$G$8,Summary!$G$9/F180)</f>
        <v>1.5</v>
      </c>
      <c r="H182" s="5">
        <f>IFERROR(VLOOKUP(Table3[[#This Row],[Date]],Table1[#All],2,FALSE),$C$2)</f>
        <v>9.6000000000000002E-2</v>
      </c>
      <c r="I182" s="5">
        <f>Table3[[#This Row],[Date]]-B181</f>
        <v>3</v>
      </c>
      <c r="J182" s="7">
        <f>G181*(D182-1)+(1-G181)*H181/100*Table3[[#This Row],[Actt,t-1]]/Summary!$G$6</f>
        <v>1.4704238678458854E-3</v>
      </c>
      <c r="K182" s="7">
        <f t="shared" si="8"/>
        <v>3.3056351293107391E-3</v>
      </c>
      <c r="L182" s="67">
        <f t="shared" si="7"/>
        <v>5.2475330863650332E-2</v>
      </c>
    </row>
    <row r="183" spans="2:12" x14ac:dyDescent="0.2">
      <c r="B183" s="6">
        <f>'Fund Data'!A289</f>
        <v>41842</v>
      </c>
      <c r="C183" s="4">
        <f>'Fund Data'!B289</f>
        <v>132.31</v>
      </c>
      <c r="D183" s="7">
        <f t="shared" si="9"/>
        <v>0.99932024169184286</v>
      </c>
      <c r="E183" s="7">
        <f t="shared" si="10"/>
        <v>-6.7998944858825019E-4</v>
      </c>
      <c r="F183" s="7">
        <f>SQRT(Summary!$G$2/Summary!$G$3)*SQRT(SUMSQ(E164:E183)-Summary!$G$4/Summary!$G$5*SUM(E164:E183)^2)</f>
        <v>2.6832510668487745E-2</v>
      </c>
      <c r="G183" s="5">
        <f>MIN(Summary!$G$8,Summary!$G$9/F181)</f>
        <v>1.5</v>
      </c>
      <c r="H183" s="5">
        <f>IFERROR(VLOOKUP(Table3[[#This Row],[Date]],Table1[#All],2,FALSE),$C$2)</f>
        <v>9.6000000000000002E-2</v>
      </c>
      <c r="I183" s="5">
        <f>Table3[[#This Row],[Date]]-B182</f>
        <v>1</v>
      </c>
      <c r="J183" s="7">
        <f>G182*(D183-1)+(1-G182)*H182/100*Table3[[#This Row],[Actt,t-1]]/Summary!$G$6</f>
        <v>-1.0209707955690453E-3</v>
      </c>
      <c r="K183" s="7">
        <f t="shared" si="8"/>
        <v>3.29390637972528E-3</v>
      </c>
      <c r="L183" s="67">
        <f t="shared" ref="L183:L246" si="11">K183*$C$3</f>
        <v>5.2289142736093072E-2</v>
      </c>
    </row>
    <row r="184" spans="2:12" x14ac:dyDescent="0.2">
      <c r="B184" s="6">
        <f>'Fund Data'!A290</f>
        <v>41843</v>
      </c>
      <c r="C184" s="4">
        <f>'Fund Data'!B290</f>
        <v>132.49</v>
      </c>
      <c r="D184" s="7">
        <f t="shared" si="9"/>
        <v>1.0013604413876502</v>
      </c>
      <c r="E184" s="7">
        <f t="shared" si="10"/>
        <v>1.3595168257121734E-3</v>
      </c>
      <c r="F184" s="7">
        <f>SQRT(Summary!$G$2/Summary!$G$3)*SQRT(SUMSQ(E165:E184)-Summary!$G$4/Summary!$G$5*SUM(E165:E184)^2)</f>
        <v>2.4774089776248412E-2</v>
      </c>
      <c r="G184" s="5">
        <f>MIN(Summary!$G$8,Summary!$G$9/F182)</f>
        <v>1.5</v>
      </c>
      <c r="H184" s="5">
        <f>IFERROR(VLOOKUP(Table3[[#This Row],[Date]],Table1[#All],2,FALSE),$C$2)</f>
        <v>9.8000000000000004E-2</v>
      </c>
      <c r="I184" s="5">
        <f>Table3[[#This Row],[Date]]-B183</f>
        <v>1</v>
      </c>
      <c r="J184" s="7">
        <f>G183*(D184-1)+(1-G183)*H183/100*Table3[[#This Row],[Actt,t-1]]/Summary!$G$6</f>
        <v>2.0393287481420197E-3</v>
      </c>
      <c r="K184" s="7">
        <f t="shared" si="8"/>
        <v>3.280854478894377E-3</v>
      </c>
      <c r="L184" s="67">
        <f t="shared" si="11"/>
        <v>5.2081950233681597E-2</v>
      </c>
    </row>
    <row r="185" spans="2:12" x14ac:dyDescent="0.2">
      <c r="B185" s="6">
        <f>'Fund Data'!A291</f>
        <v>41844</v>
      </c>
      <c r="C185" s="4">
        <f>'Fund Data'!B291</f>
        <v>132.4</v>
      </c>
      <c r="D185" s="7">
        <f t="shared" si="9"/>
        <v>0.99932070344931689</v>
      </c>
      <c r="E185" s="7">
        <f t="shared" si="10"/>
        <v>-6.7952737712398078E-4</v>
      </c>
      <c r="F185" s="7">
        <f>SQRT(Summary!$G$2/Summary!$G$3)*SQRT(SUMSQ(E166:E185)-Summary!$G$4/Summary!$G$5*SUM(E166:E185)^2)</f>
        <v>2.5022069915770564E-2</v>
      </c>
      <c r="G185" s="5">
        <f>MIN(Summary!$G$8,Summary!$G$9/F183)</f>
        <v>1.5</v>
      </c>
      <c r="H185" s="5">
        <f>IFERROR(VLOOKUP(Table3[[#This Row],[Date]],Table1[#All],2,FALSE),$C$2)</f>
        <v>9.9000000000000005E-2</v>
      </c>
      <c r="I185" s="5">
        <f>Table3[[#This Row],[Date]]-B184</f>
        <v>1</v>
      </c>
      <c r="J185" s="7">
        <f>G184*(D185-1)+(1-G184)*H184/100*Table3[[#This Row],[Actt,t-1]]/Summary!$G$6</f>
        <v>-1.0203059371357702E-3</v>
      </c>
      <c r="K185" s="7">
        <f t="shared" si="8"/>
        <v>3.2869110251310006E-3</v>
      </c>
      <c r="L185" s="67">
        <f t="shared" si="11"/>
        <v>5.2178094924558015E-2</v>
      </c>
    </row>
    <row r="186" spans="2:12" x14ac:dyDescent="0.2">
      <c r="B186" s="6">
        <f>'Fund Data'!A292</f>
        <v>41845</v>
      </c>
      <c r="C186" s="4">
        <f>'Fund Data'!B292</f>
        <v>132.65</v>
      </c>
      <c r="D186" s="7">
        <f t="shared" si="9"/>
        <v>1.0018882175226587</v>
      </c>
      <c r="E186" s="7">
        <f t="shared" si="10"/>
        <v>1.8864370808408775E-3</v>
      </c>
      <c r="F186" s="7">
        <f>SQRT(Summary!$G$2/Summary!$G$3)*SQRT(SUMSQ(E167:E186)-Summary!$G$4/Summary!$G$5*SUM(E167:E186)^2)</f>
        <v>2.5311504086354689E-2</v>
      </c>
      <c r="G186" s="5">
        <f>MIN(Summary!$G$8,Summary!$G$9/F184)</f>
        <v>1.5</v>
      </c>
      <c r="H186" s="5">
        <f>IFERROR(VLOOKUP(Table3[[#This Row],[Date]],Table1[#All],2,FALSE),$C$2)</f>
        <v>0.1</v>
      </c>
      <c r="I186" s="5">
        <f>Table3[[#This Row],[Date]]-B185</f>
        <v>1</v>
      </c>
      <c r="J186" s="7">
        <f>G185*(D186-1)+(1-G185)*H185/100*Table3[[#This Row],[Actt,t-1]]/Summary!$G$6</f>
        <v>2.8309512839879958E-3</v>
      </c>
      <c r="K186" s="7">
        <f t="shared" si="8"/>
        <v>3.2911383538040163E-3</v>
      </c>
      <c r="L186" s="67">
        <f t="shared" si="11"/>
        <v>5.224520168683161E-2</v>
      </c>
    </row>
    <row r="187" spans="2:12" x14ac:dyDescent="0.2">
      <c r="B187" s="6">
        <f>'Fund Data'!A293</f>
        <v>41848</v>
      </c>
      <c r="C187" s="4">
        <f>'Fund Data'!B293</f>
        <v>132.88999999999999</v>
      </c>
      <c r="D187" s="7">
        <f t="shared" si="9"/>
        <v>1.0018092725216734</v>
      </c>
      <c r="E187" s="7">
        <f t="shared" si="10"/>
        <v>1.8076377596675328E-3</v>
      </c>
      <c r="F187" s="7">
        <f>SQRT(Summary!$G$2/Summary!$G$3)*SQRT(SUMSQ(E168:E187)-Summary!$G$4/Summary!$G$5*SUM(E168:E187)^2)</f>
        <v>2.5726515220201404E-2</v>
      </c>
      <c r="G187" s="5">
        <f>MIN(Summary!$G$8,Summary!$G$9/F185)</f>
        <v>1.5</v>
      </c>
      <c r="H187" s="5">
        <f>IFERROR(VLOOKUP(Table3[[#This Row],[Date]],Table1[#All],2,FALSE),$C$2)</f>
        <v>9.9000000000000005E-2</v>
      </c>
      <c r="I187" s="5">
        <f>Table3[[#This Row],[Date]]-B186</f>
        <v>3</v>
      </c>
      <c r="J187" s="7">
        <f>G186*(D187-1)+(1-G186)*H186/100*Table3[[#This Row],[Actt,t-1]]/Summary!$G$6</f>
        <v>2.7097421158434327E-3</v>
      </c>
      <c r="K187" s="7">
        <f t="shared" si="8"/>
        <v>3.2959784049493902E-3</v>
      </c>
      <c r="L187" s="67">
        <f t="shared" si="11"/>
        <v>5.2322035116812562E-2</v>
      </c>
    </row>
    <row r="188" spans="2:12" x14ac:dyDescent="0.2">
      <c r="B188" s="6">
        <f>'Fund Data'!A294</f>
        <v>41849</v>
      </c>
      <c r="C188" s="4">
        <f>'Fund Data'!B294</f>
        <v>133.36000000000001</v>
      </c>
      <c r="D188" s="7">
        <f t="shared" si="9"/>
        <v>1.0035367597260894</v>
      </c>
      <c r="E188" s="7">
        <f t="shared" si="10"/>
        <v>3.5305200991223016E-3</v>
      </c>
      <c r="F188" s="7">
        <f>SQRT(Summary!$G$2/Summary!$G$3)*SQRT(SUMSQ(E169:E188)-Summary!$G$4/Summary!$G$5*SUM(E169:E188)^2)</f>
        <v>2.7751560747882188E-2</v>
      </c>
      <c r="G188" s="5">
        <f>MIN(Summary!$G$8,Summary!$G$9/F186)</f>
        <v>1.5</v>
      </c>
      <c r="H188" s="5">
        <f>IFERROR(VLOOKUP(Table3[[#This Row],[Date]],Table1[#All],2,FALSE),$C$2)</f>
        <v>9.9000000000000005E-2</v>
      </c>
      <c r="I188" s="5">
        <f>Table3[[#This Row],[Date]]-B187</f>
        <v>1</v>
      </c>
      <c r="J188" s="7">
        <f>G187*(D188-1)+(1-G187)*H187/100*Table3[[#This Row],[Actt,t-1]]/Summary!$G$6</f>
        <v>5.303764589134034E-3</v>
      </c>
      <c r="K188" s="7">
        <f t="shared" si="8"/>
        <v>3.3265449350789972E-3</v>
      </c>
      <c r="L188" s="67">
        <f t="shared" si="11"/>
        <v>5.2807263739803184E-2</v>
      </c>
    </row>
    <row r="189" spans="2:12" x14ac:dyDescent="0.2">
      <c r="B189" s="6">
        <f>'Fund Data'!A295</f>
        <v>41850</v>
      </c>
      <c r="C189" s="4">
        <f>'Fund Data'!B295</f>
        <v>132.9</v>
      </c>
      <c r="D189" s="7">
        <f t="shared" si="9"/>
        <v>0.99655068986202755</v>
      </c>
      <c r="E189" s="7">
        <f t="shared" si="10"/>
        <v>-3.4552727233389613E-3</v>
      </c>
      <c r="F189" s="7">
        <f>SQRT(Summary!$G$2/Summary!$G$3)*SQRT(SUMSQ(E170:E189)-Summary!$G$4/Summary!$G$5*SUM(E170:E189)^2)</f>
        <v>2.5647562797794937E-2</v>
      </c>
      <c r="G189" s="5">
        <f>MIN(Summary!$G$8,Summary!$G$9/F187)</f>
        <v>1.5</v>
      </c>
      <c r="H189" s="5">
        <f>IFERROR(VLOOKUP(Table3[[#This Row],[Date]],Table1[#All],2,FALSE),$C$2)</f>
        <v>9.8000000000000004E-2</v>
      </c>
      <c r="I189" s="5">
        <f>Table3[[#This Row],[Date]]-B188</f>
        <v>1</v>
      </c>
      <c r="J189" s="7">
        <f>G188*(D189-1)+(1-G188)*H188/100*Table3[[#This Row],[Actt,t-1]]/Summary!$G$6</f>
        <v>-5.1753402069586747E-3</v>
      </c>
      <c r="K189" s="7">
        <f t="shared" si="8"/>
        <v>3.3910086581843929E-3</v>
      </c>
      <c r="L189" s="67">
        <f t="shared" si="11"/>
        <v>5.3830593619336418E-2</v>
      </c>
    </row>
    <row r="190" spans="2:12" x14ac:dyDescent="0.2">
      <c r="B190" s="6">
        <f>'Fund Data'!A296</f>
        <v>41851</v>
      </c>
      <c r="C190" s="4">
        <f>'Fund Data'!B296</f>
        <v>133.13999999999999</v>
      </c>
      <c r="D190" s="7">
        <f t="shared" si="9"/>
        <v>1.001805869074492</v>
      </c>
      <c r="E190" s="7">
        <f t="shared" si="10"/>
        <v>1.8042404533577911E-3</v>
      </c>
      <c r="F190" s="7">
        <f>SQRT(Summary!$G$2/Summary!$G$3)*SQRT(SUMSQ(E171:E190)-Summary!$G$4/Summary!$G$5*SUM(E171:E190)^2)</f>
        <v>2.5803649355161121E-2</v>
      </c>
      <c r="G190" s="5">
        <f>MIN(Summary!$G$8,Summary!$G$9/F188)</f>
        <v>1.5</v>
      </c>
      <c r="H190" s="5">
        <f>IFERROR(VLOOKUP(Table3[[#This Row],[Date]],Table1[#All],2,FALSE),$C$2)</f>
        <v>9.8000000000000004E-2</v>
      </c>
      <c r="I190" s="5">
        <f>Table3[[#This Row],[Date]]-B189</f>
        <v>1</v>
      </c>
      <c r="J190" s="7">
        <f>G189*(D190-1)+(1-G189)*H189/100*Table3[[#This Row],[Actt,t-1]]/Summary!$G$6</f>
        <v>2.7074425006268642E-3</v>
      </c>
      <c r="K190" s="7">
        <f t="shared" si="8"/>
        <v>3.3715370491601061E-3</v>
      </c>
      <c r="L190" s="67">
        <f t="shared" si="11"/>
        <v>5.3521491408709154E-2</v>
      </c>
    </row>
    <row r="191" spans="2:12" x14ac:dyDescent="0.2">
      <c r="B191" s="6">
        <f>'Fund Data'!A297</f>
        <v>41852</v>
      </c>
      <c r="C191" s="4">
        <f>'Fund Data'!B297</f>
        <v>132.93</v>
      </c>
      <c r="D191" s="7">
        <f t="shared" si="9"/>
        <v>0.99842271293375406</v>
      </c>
      <c r="E191" s="7">
        <f t="shared" si="10"/>
        <v>-1.5785322930496155E-3</v>
      </c>
      <c r="F191" s="7">
        <f>SQRT(Summary!$G$2/Summary!$G$3)*SQRT(SUMSQ(E172:E191)-Summary!$G$4/Summary!$G$5*SUM(E172:E191)^2)</f>
        <v>2.6825170522583177E-2</v>
      </c>
      <c r="G191" s="5">
        <f>MIN(Summary!$G$8,Summary!$G$9/F189)</f>
        <v>1.5</v>
      </c>
      <c r="H191" s="5">
        <f>IFERROR(VLOOKUP(Table3[[#This Row],[Date]],Table1[#All],2,FALSE),$C$2)</f>
        <v>9.7000000000000003E-2</v>
      </c>
      <c r="I191" s="5">
        <f>Table3[[#This Row],[Date]]-B190</f>
        <v>1</v>
      </c>
      <c r="J191" s="7">
        <f>G190*(D191-1)+(1-G190)*H190/100*Table3[[#This Row],[Actt,t-1]]/Summary!$G$6</f>
        <v>-2.3672917104800152E-3</v>
      </c>
      <c r="K191" s="7">
        <f t="shared" si="8"/>
        <v>3.3564103717073439E-3</v>
      </c>
      <c r="L191" s="67">
        <f t="shared" si="11"/>
        <v>5.3281362848492976E-2</v>
      </c>
    </row>
    <row r="192" spans="2:12" x14ac:dyDescent="0.2">
      <c r="B192" s="6">
        <f>'Fund Data'!A298</f>
        <v>41855</v>
      </c>
      <c r="C192" s="4">
        <f>'Fund Data'!B298</f>
        <v>133.33000000000001</v>
      </c>
      <c r="D192" s="7">
        <f t="shared" si="9"/>
        <v>1.0030091025351688</v>
      </c>
      <c r="E192" s="7">
        <f t="shared" si="10"/>
        <v>3.0045842478592251E-3</v>
      </c>
      <c r="F192" s="7">
        <f>SQRT(Summary!$G$2/Summary!$G$3)*SQRT(SUMSQ(E173:E192)-Summary!$G$4/Summary!$G$5*SUM(E173:E192)^2)</f>
        <v>2.8106540088674789E-2</v>
      </c>
      <c r="G192" s="5">
        <f>MIN(Summary!$G$8,Summary!$G$9/F190)</f>
        <v>1.5</v>
      </c>
      <c r="H192" s="5">
        <f>IFERROR(VLOOKUP(Table3[[#This Row],[Date]],Table1[#All],2,FALSE),$C$2)</f>
        <v>9.6000000000000002E-2</v>
      </c>
      <c r="I192" s="5">
        <f>Table3[[#This Row],[Date]]-B191</f>
        <v>3</v>
      </c>
      <c r="J192" s="7">
        <f>G191*(D192-1)+(1-G191)*H191/100*Table3[[#This Row],[Actt,t-1]]/Summary!$G$6</f>
        <v>4.5096121360865922E-3</v>
      </c>
      <c r="K192" s="7">
        <f t="shared" si="8"/>
        <v>3.3729914533335752E-3</v>
      </c>
      <c r="L192" s="67">
        <f t="shared" si="11"/>
        <v>5.3544579359201795E-2</v>
      </c>
    </row>
    <row r="193" spans="2:12" x14ac:dyDescent="0.2">
      <c r="B193" s="6">
        <f>'Fund Data'!A299</f>
        <v>41856</v>
      </c>
      <c r="C193" s="4">
        <f>'Fund Data'!B299</f>
        <v>132.91999999999999</v>
      </c>
      <c r="D193" s="7">
        <f t="shared" si="9"/>
        <v>0.9969249231230779</v>
      </c>
      <c r="E193" s="7">
        <f t="shared" si="10"/>
        <v>-3.0798146409737343E-3</v>
      </c>
      <c r="F193" s="7">
        <f>SQRT(Summary!$G$2/Summary!$G$3)*SQRT(SUMSQ(E174:E193)-Summary!$G$4/Summary!$G$5*SUM(E174:E193)^2)</f>
        <v>3.1003956148299094E-2</v>
      </c>
      <c r="G193" s="5">
        <f>MIN(Summary!$G$8,Summary!$G$9/F191)</f>
        <v>1.5</v>
      </c>
      <c r="H193" s="5">
        <f>IFERROR(VLOOKUP(Table3[[#This Row],[Date]],Table1[#All],2,FALSE),$C$2)</f>
        <v>9.7000000000000003E-2</v>
      </c>
      <c r="I193" s="5">
        <f>Table3[[#This Row],[Date]]-B192</f>
        <v>1</v>
      </c>
      <c r="J193" s="7">
        <f>G192*(D193-1)+(1-G192)*H192/100*Table3[[#This Row],[Actt,t-1]]/Summary!$G$6</f>
        <v>-4.6139486487164838E-3</v>
      </c>
      <c r="K193" s="7">
        <f t="shared" si="8"/>
        <v>3.4057372126091701E-3</v>
      </c>
      <c r="L193" s="67">
        <f t="shared" si="11"/>
        <v>5.4064402172413061E-2</v>
      </c>
    </row>
    <row r="194" spans="2:12" x14ac:dyDescent="0.2">
      <c r="B194" s="6">
        <f>'Fund Data'!A300</f>
        <v>41857</v>
      </c>
      <c r="C194" s="4">
        <f>'Fund Data'!B300</f>
        <v>132.99</v>
      </c>
      <c r="D194" s="7">
        <f t="shared" si="9"/>
        <v>1.000526632560939</v>
      </c>
      <c r="E194" s="7">
        <f t="shared" si="10"/>
        <v>5.26493938678397E-4</v>
      </c>
      <c r="F194" s="7">
        <f>SQRT(Summary!$G$2/Summary!$G$3)*SQRT(SUMSQ(E175:E194)-Summary!$G$4/Summary!$G$5*SUM(E175:E194)^2)</f>
        <v>2.9804220325994283E-2</v>
      </c>
      <c r="G194" s="5">
        <f>MIN(Summary!$G$8,Summary!$G$9/F192)</f>
        <v>1.5</v>
      </c>
      <c r="H194" s="5">
        <f>IFERROR(VLOOKUP(Table3[[#This Row],[Date]],Table1[#All],2,FALSE),$C$2)</f>
        <v>9.6000000000000002E-2</v>
      </c>
      <c r="I194" s="5">
        <f>Table3[[#This Row],[Date]]-B193</f>
        <v>1</v>
      </c>
      <c r="J194" s="7">
        <f>G193*(D194-1)+(1-G193)*H193/100*Table3[[#This Row],[Actt,t-1]]/Summary!$G$6</f>
        <v>7.8860161918626096E-4</v>
      </c>
      <c r="K194" s="7">
        <f t="shared" si="8"/>
        <v>3.405747085950202E-3</v>
      </c>
      <c r="L194" s="67">
        <f t="shared" si="11"/>
        <v>5.406455890684294E-2</v>
      </c>
    </row>
    <row r="195" spans="2:12" x14ac:dyDescent="0.2">
      <c r="B195" s="6">
        <f>'Fund Data'!A301</f>
        <v>41858</v>
      </c>
      <c r="C195" s="4">
        <f>'Fund Data'!B301</f>
        <v>132.94</v>
      </c>
      <c r="D195" s="7">
        <f t="shared" si="9"/>
        <v>0.99962403188209636</v>
      </c>
      <c r="E195" s="7">
        <f t="shared" si="10"/>
        <v>-3.7603881163609056E-4</v>
      </c>
      <c r="F195" s="7">
        <f>SQRT(Summary!$G$2/Summary!$G$3)*SQRT(SUMSQ(E176:E195)-Summary!$G$4/Summary!$G$5*SUM(E176:E195)^2)</f>
        <v>2.9215973765561388E-2</v>
      </c>
      <c r="G195" s="5">
        <f>MIN(Summary!$G$8,Summary!$G$9/F193)</f>
        <v>1.5</v>
      </c>
      <c r="H195" s="5">
        <f>IFERROR(VLOOKUP(Table3[[#This Row],[Date]],Table1[#All],2,FALSE),$C$2)</f>
        <v>9.6000000000000002E-2</v>
      </c>
      <c r="I195" s="5">
        <f>Table3[[#This Row],[Date]]-B194</f>
        <v>1</v>
      </c>
      <c r="J195" s="7">
        <f>G194*(D195-1)+(1-G194)*H194/100*Table3[[#This Row],[Actt,t-1]]/Summary!$G$6</f>
        <v>-5.6528551018878673E-4</v>
      </c>
      <c r="K195" s="7">
        <f t="shared" si="8"/>
        <v>3.3982944424335491E-3</v>
      </c>
      <c r="L195" s="67">
        <f t="shared" si="11"/>
        <v>5.3946251858712449E-2</v>
      </c>
    </row>
    <row r="196" spans="2:12" x14ac:dyDescent="0.2">
      <c r="B196" s="6">
        <f>'Fund Data'!A302</f>
        <v>41859</v>
      </c>
      <c r="C196" s="4">
        <f>'Fund Data'!B302</f>
        <v>133.34</v>
      </c>
      <c r="D196" s="7">
        <f t="shared" si="9"/>
        <v>1.0030088761847451</v>
      </c>
      <c r="E196" s="7">
        <f t="shared" si="10"/>
        <v>3.0043585764782717E-3</v>
      </c>
      <c r="F196" s="7">
        <f>SQRT(Summary!$G$2/Summary!$G$3)*SQRT(SUMSQ(E177:E196)-Summary!$G$4/Summary!$G$5*SUM(E177:E196)^2)</f>
        <v>3.0130482993564394E-2</v>
      </c>
      <c r="G196" s="5">
        <f>MIN(Summary!$G$8,Summary!$G$9/F194)</f>
        <v>1.5</v>
      </c>
      <c r="H196" s="5">
        <f>IFERROR(VLOOKUP(Table3[[#This Row],[Date]],Table1[#All],2,FALSE),$C$2)</f>
        <v>9.4E-2</v>
      </c>
      <c r="I196" s="5">
        <f>Table3[[#This Row],[Date]]-B195</f>
        <v>1</v>
      </c>
      <c r="J196" s="7">
        <f>G195*(D196-1)+(1-G195)*H195/100*Table3[[#This Row],[Actt,t-1]]/Summary!$G$6</f>
        <v>4.5119809437843194E-3</v>
      </c>
      <c r="K196" s="7">
        <f t="shared" si="8"/>
        <v>3.4130655779622638E-3</v>
      </c>
      <c r="L196" s="67">
        <f t="shared" si="11"/>
        <v>5.418073636585851E-2</v>
      </c>
    </row>
    <row r="197" spans="2:12" x14ac:dyDescent="0.2">
      <c r="B197" s="6">
        <f>'Fund Data'!A303</f>
        <v>41862</v>
      </c>
      <c r="C197" s="4">
        <f>'Fund Data'!B303</f>
        <v>133.43</v>
      </c>
      <c r="D197" s="7">
        <f t="shared" si="9"/>
        <v>1.0006749662516874</v>
      </c>
      <c r="E197" s="7">
        <f t="shared" si="10"/>
        <v>6.7473856441532278E-4</v>
      </c>
      <c r="F197" s="7">
        <f>SQRT(Summary!$G$2/Summary!$G$3)*SQRT(SUMSQ(E178:E197)-Summary!$G$4/Summary!$G$5*SUM(E178:E197)^2)</f>
        <v>3.0032353169383273E-2</v>
      </c>
      <c r="G197" s="5">
        <f>MIN(Summary!$G$8,Summary!$G$9/F195)</f>
        <v>1.5</v>
      </c>
      <c r="H197" s="5">
        <f>IFERROR(VLOOKUP(Table3[[#This Row],[Date]],Table1[#All],2,FALSE),$C$2)</f>
        <v>9.1999999999999998E-2</v>
      </c>
      <c r="I197" s="5">
        <f>Table3[[#This Row],[Date]]-B196</f>
        <v>3</v>
      </c>
      <c r="J197" s="7">
        <f>G196*(D197-1)+(1-G196)*H196/100*Table3[[#This Row],[Actt,t-1]]/Summary!$G$6</f>
        <v>1.0085327108644217E-3</v>
      </c>
      <c r="K197" s="7">
        <f t="shared" si="8"/>
        <v>3.4095540021758068E-3</v>
      </c>
      <c r="L197" s="67">
        <f t="shared" si="11"/>
        <v>5.4124991828412981E-2</v>
      </c>
    </row>
    <row r="198" spans="2:12" x14ac:dyDescent="0.2">
      <c r="B198" s="6">
        <f>'Fund Data'!A304</f>
        <v>41863</v>
      </c>
      <c r="C198" s="4">
        <f>'Fund Data'!B304</f>
        <v>133.6</v>
      </c>
      <c r="D198" s="7">
        <f t="shared" si="9"/>
        <v>1.0012740762946863</v>
      </c>
      <c r="E198" s="7">
        <f t="shared" si="10"/>
        <v>1.2732653482160361E-3</v>
      </c>
      <c r="F198" s="7">
        <f>SQRT(Summary!$G$2/Summary!$G$3)*SQRT(SUMSQ(E179:E198)-Summary!$G$4/Summary!$G$5*SUM(E179:E198)^2)</f>
        <v>2.9883876853363408E-2</v>
      </c>
      <c r="G198" s="5">
        <f>MIN(Summary!$G$8,Summary!$G$9/F196)</f>
        <v>1.5</v>
      </c>
      <c r="H198" s="5">
        <f>IFERROR(VLOOKUP(Table3[[#This Row],[Date]],Table1[#All],2,FALSE),$C$2)</f>
        <v>9.0999999999999998E-2</v>
      </c>
      <c r="I198" s="5">
        <f>Table3[[#This Row],[Date]]-B197</f>
        <v>1</v>
      </c>
      <c r="J198" s="7">
        <f>G197*(D198-1)+(1-G197)*H197/100*Table3[[#This Row],[Actt,t-1]]/Summary!$G$6</f>
        <v>1.9098366642517379E-3</v>
      </c>
      <c r="K198" s="7">
        <f t="shared" si="8"/>
        <v>3.4104755770353158E-3</v>
      </c>
      <c r="L198" s="67">
        <f t="shared" si="11"/>
        <v>5.413962137576972E-2</v>
      </c>
    </row>
    <row r="199" spans="2:12" x14ac:dyDescent="0.2">
      <c r="B199" s="6">
        <f>'Fund Data'!A305</f>
        <v>41864</v>
      </c>
      <c r="C199" s="4">
        <f>'Fund Data'!B305</f>
        <v>133.91999999999999</v>
      </c>
      <c r="D199" s="7">
        <f t="shared" si="9"/>
        <v>1.0023952095808382</v>
      </c>
      <c r="E199" s="7">
        <f t="shared" si="10"/>
        <v>2.3923456386196799E-3</v>
      </c>
      <c r="F199" s="7">
        <f>SQRT(Summary!$G$2/Summary!$G$3)*SQRT(SUMSQ(E180:E199)-Summary!$G$4/Summary!$G$5*SUM(E180:E199)^2)</f>
        <v>3.0007140229746754E-2</v>
      </c>
      <c r="G199" s="5">
        <f>MIN(Summary!$G$8,Summary!$G$9/F197)</f>
        <v>1.5</v>
      </c>
      <c r="H199" s="5">
        <f>IFERROR(VLOOKUP(Table3[[#This Row],[Date]],Table1[#All],2,FALSE),$C$2)</f>
        <v>0.09</v>
      </c>
      <c r="I199" s="5">
        <f>Table3[[#This Row],[Date]]-B198</f>
        <v>1</v>
      </c>
      <c r="J199" s="7">
        <f>G198*(D199-1)+(1-G198)*H198/100*Table3[[#This Row],[Actt,t-1]]/Summary!$G$6</f>
        <v>3.5915504823683581E-3</v>
      </c>
      <c r="K199" s="7">
        <f t="shared" si="8"/>
        <v>3.4195941651683831E-3</v>
      </c>
      <c r="L199" s="67">
        <f t="shared" si="11"/>
        <v>5.4284374474818445E-2</v>
      </c>
    </row>
    <row r="200" spans="2:12" x14ac:dyDescent="0.2">
      <c r="B200" s="6">
        <f>'Fund Data'!A306</f>
        <v>41865</v>
      </c>
      <c r="C200" s="4">
        <f>'Fund Data'!B306</f>
        <v>134.26</v>
      </c>
      <c r="D200" s="7">
        <f t="shared" si="9"/>
        <v>1.0025388291517323</v>
      </c>
      <c r="E200" s="7">
        <f t="shared" si="10"/>
        <v>2.5356117694402135E-3</v>
      </c>
      <c r="F200" s="7">
        <f>SQRT(Summary!$G$2/Summary!$G$3)*SQRT(SUMSQ(E181:E200)-Summary!$G$4/Summary!$G$5*SUM(E181:E200)^2)</f>
        <v>2.9977705257187577E-2</v>
      </c>
      <c r="G200" s="5">
        <f>MIN(Summary!$G$8,Summary!$G$9/F198)</f>
        <v>1.5</v>
      </c>
      <c r="H200" s="5">
        <f>IFERROR(VLOOKUP(Table3[[#This Row],[Date]],Table1[#All],2,FALSE),$C$2)</f>
        <v>8.8999999999999996E-2</v>
      </c>
      <c r="I200" s="5">
        <f>Table3[[#This Row],[Date]]-B199</f>
        <v>1</v>
      </c>
      <c r="J200" s="7">
        <f>G199*(D200-1)+(1-G199)*H199/100*Table3[[#This Row],[Actt,t-1]]/Summary!$G$6</f>
        <v>3.8069937275984705E-3</v>
      </c>
      <c r="K200" s="7">
        <f t="shared" si="8"/>
        <v>3.3976235517630279E-3</v>
      </c>
      <c r="L200" s="67">
        <f t="shared" si="11"/>
        <v>5.3935601799485776E-2</v>
      </c>
    </row>
    <row r="201" spans="2:12" x14ac:dyDescent="0.2">
      <c r="B201" s="6">
        <f>'Fund Data'!A308</f>
        <v>41869</v>
      </c>
      <c r="C201" s="4">
        <f>'Fund Data'!B308</f>
        <v>134.51</v>
      </c>
      <c r="D201" s="7">
        <f t="shared" si="9"/>
        <v>1.0018620586920899</v>
      </c>
      <c r="E201" s="7">
        <f t="shared" si="10"/>
        <v>1.8603272098846213E-3</v>
      </c>
      <c r="F201" s="7">
        <f>SQRT(Summary!$G$2/Summary!$G$3)*SQRT(SUMSQ(E182:E201)-Summary!$G$4/Summary!$G$5*SUM(E182:E201)^2)</f>
        <v>3.0174303623646613E-2</v>
      </c>
      <c r="G201" s="5">
        <f>MIN(Summary!$G$8,Summary!$G$9/F199)</f>
        <v>1.5</v>
      </c>
      <c r="H201" s="5">
        <f>IFERROR(VLOOKUP(Table3[[#This Row],[Date]],Table1[#All],2,FALSE),$C$2)</f>
        <v>8.8999999999999996E-2</v>
      </c>
      <c r="I201" s="5">
        <f>Table3[[#This Row],[Date]]-B200</f>
        <v>4</v>
      </c>
      <c r="J201" s="7">
        <f>G200*(D201-1)+(1-G200)*H200/100*Table3[[#This Row],[Actt,t-1]]/Summary!$G$6</f>
        <v>2.7881435936903832E-3</v>
      </c>
      <c r="K201" s="7">
        <f t="shared" si="8"/>
        <v>3.3964240477866356E-3</v>
      </c>
      <c r="L201" s="67">
        <f t="shared" si="11"/>
        <v>5.3916560264176773E-2</v>
      </c>
    </row>
    <row r="202" spans="2:12" x14ac:dyDescent="0.2">
      <c r="B202" s="6">
        <f>'Fund Data'!A309</f>
        <v>41870</v>
      </c>
      <c r="C202" s="4">
        <f>'Fund Data'!B309</f>
        <v>134.86000000000001</v>
      </c>
      <c r="D202" s="7">
        <f t="shared" si="9"/>
        <v>1.0026020370232698</v>
      </c>
      <c r="E202" s="7">
        <f t="shared" si="10"/>
        <v>2.5986575859458382E-3</v>
      </c>
      <c r="F202" s="7">
        <f>SQRT(Summary!$G$2/Summary!$G$3)*SQRT(SUMSQ(E183:E202)-Summary!$G$4/Summary!$G$5*SUM(E183:E202)^2)</f>
        <v>3.0782647736049811E-2</v>
      </c>
      <c r="G202" s="5">
        <f>MIN(Summary!$G$8,Summary!$G$9/F200)</f>
        <v>1.5</v>
      </c>
      <c r="H202" s="5">
        <f>IFERROR(VLOOKUP(Table3[[#This Row],[Date]],Table1[#All],2,FALSE),$C$2)</f>
        <v>8.6999999999999994E-2</v>
      </c>
      <c r="I202" s="5">
        <f>Table3[[#This Row],[Date]]-B201</f>
        <v>1</v>
      </c>
      <c r="J202" s="7">
        <f>G201*(D202-1)+(1-G201)*H201/100*Table3[[#This Row],[Actt,t-1]]/Summary!$G$6</f>
        <v>3.9018194237935536E-3</v>
      </c>
      <c r="K202" s="7">
        <f t="shared" si="8"/>
        <v>3.3456031853080744E-3</v>
      </c>
      <c r="L202" s="67">
        <f t="shared" si="11"/>
        <v>5.3109804082984255E-2</v>
      </c>
    </row>
    <row r="203" spans="2:12" x14ac:dyDescent="0.2">
      <c r="B203" s="6">
        <f>'Fund Data'!A310</f>
        <v>41871</v>
      </c>
      <c r="C203" s="4">
        <f>'Fund Data'!B310</f>
        <v>135.13999999999999</v>
      </c>
      <c r="D203" s="7">
        <f t="shared" si="9"/>
        <v>1.0020762271985761</v>
      </c>
      <c r="E203" s="7">
        <f t="shared" si="10"/>
        <v>2.0740748175924893E-3</v>
      </c>
      <c r="F203" s="7">
        <f>SQRT(Summary!$G$2/Summary!$G$3)*SQRT(SUMSQ(E184:E203)-Summary!$G$4/Summary!$G$5*SUM(E184:E203)^2)</f>
        <v>3.0451370785822836E-2</v>
      </c>
      <c r="G203" s="5">
        <f>MIN(Summary!$G$8,Summary!$G$9/F201)</f>
        <v>1.5</v>
      </c>
      <c r="H203" s="5">
        <f>IFERROR(VLOOKUP(Table3[[#This Row],[Date]],Table1[#All],2,FALSE),$C$2)</f>
        <v>8.4000000000000005E-2</v>
      </c>
      <c r="I203" s="5">
        <f>Table3[[#This Row],[Date]]-B202</f>
        <v>1</v>
      </c>
      <c r="J203" s="7">
        <f>G202*(D203-1)+(1-G202)*H202/100*Table3[[#This Row],[Actt,t-1]]/Summary!$G$6</f>
        <v>3.1131324645308788E-3</v>
      </c>
      <c r="K203" s="7">
        <f t="shared" si="8"/>
        <v>3.3474641988988411E-3</v>
      </c>
      <c r="L203" s="67">
        <f t="shared" si="11"/>
        <v>5.3139346757870333E-2</v>
      </c>
    </row>
    <row r="204" spans="2:12" x14ac:dyDescent="0.2">
      <c r="B204" s="6">
        <f>'Fund Data'!A311</f>
        <v>41872</v>
      </c>
      <c r="C204" s="4">
        <f>'Fund Data'!B311</f>
        <v>135.25</v>
      </c>
      <c r="D204" s="7">
        <f t="shared" si="9"/>
        <v>1.0008139706970549</v>
      </c>
      <c r="E204" s="7">
        <f t="shared" si="10"/>
        <v>8.1363960256237381E-4</v>
      </c>
      <c r="F204" s="7">
        <f>SQRT(Summary!$G$2/Summary!$G$3)*SQRT(SUMSQ(E185:E204)-Summary!$G$4/Summary!$G$5*SUM(E185:E204)^2)</f>
        <v>3.0441872836973343E-2</v>
      </c>
      <c r="G204" s="5">
        <f>MIN(Summary!$G$8,Summary!$G$9/F202)</f>
        <v>1.5</v>
      </c>
      <c r="H204" s="5">
        <f>IFERROR(VLOOKUP(Table3[[#This Row],[Date]],Table1[#All],2,FALSE),$C$2)</f>
        <v>8.1000000000000003E-2</v>
      </c>
      <c r="I204" s="5">
        <f>Table3[[#This Row],[Date]]-B203</f>
        <v>1</v>
      </c>
      <c r="J204" s="7">
        <f>G203*(D204-1)+(1-G203)*H203/100*Table3[[#This Row],[Actt,t-1]]/Summary!$G$6</f>
        <v>1.2197893789156998E-3</v>
      </c>
      <c r="K204" s="7">
        <f t="shared" si="8"/>
        <v>3.3250325574447469E-3</v>
      </c>
      <c r="L204" s="67">
        <f t="shared" si="11"/>
        <v>5.2783255489151332E-2</v>
      </c>
    </row>
    <row r="205" spans="2:12" x14ac:dyDescent="0.2">
      <c r="B205" s="6">
        <f>'Fund Data'!A312</f>
        <v>41873</v>
      </c>
      <c r="C205" s="4">
        <f>'Fund Data'!B312</f>
        <v>135.52000000000001</v>
      </c>
      <c r="D205" s="7">
        <f t="shared" si="9"/>
        <v>1.0019963031423291</v>
      </c>
      <c r="E205" s="7">
        <f t="shared" si="10"/>
        <v>1.9943131771534652E-3</v>
      </c>
      <c r="F205" s="7">
        <f>SQRT(Summary!$G$2/Summary!$G$3)*SQRT(SUMSQ(E186:E205)-Summary!$G$4/Summary!$G$5*SUM(E186:E205)^2)</f>
        <v>2.9950578250739313E-2</v>
      </c>
      <c r="G205" s="5">
        <f>MIN(Summary!$G$8,Summary!$G$9/F203)</f>
        <v>1.5</v>
      </c>
      <c r="H205" s="5">
        <f>IFERROR(VLOOKUP(Table3[[#This Row],[Date]],Table1[#All],2,FALSE),$C$2)</f>
        <v>7.9000000000000001E-2</v>
      </c>
      <c r="I205" s="5">
        <f>Table3[[#This Row],[Date]]-B204</f>
        <v>1</v>
      </c>
      <c r="J205" s="7">
        <f>G204*(D205-1)+(1-G204)*H204/100*Table3[[#This Row],[Actt,t-1]]/Summary!$G$6</f>
        <v>2.9933297134936885E-3</v>
      </c>
      <c r="K205" s="7">
        <f t="shared" si="8"/>
        <v>3.3271190871238289E-3</v>
      </c>
      <c r="L205" s="67">
        <f t="shared" si="11"/>
        <v>5.2816378120955368E-2</v>
      </c>
    </row>
    <row r="206" spans="2:12" x14ac:dyDescent="0.2">
      <c r="B206" s="6">
        <f>'Fund Data'!A313</f>
        <v>41876</v>
      </c>
      <c r="C206" s="4">
        <f>'Fund Data'!B313</f>
        <v>136.27000000000001</v>
      </c>
      <c r="D206" s="7">
        <f t="shared" si="9"/>
        <v>1.005534238488784</v>
      </c>
      <c r="E206" s="7">
        <f t="shared" si="10"/>
        <v>5.5189808579851783E-3</v>
      </c>
      <c r="F206" s="7">
        <f>SQRT(Summary!$G$2/Summary!$G$3)*SQRT(SUMSQ(E187:E206)-Summary!$G$4/Summary!$G$5*SUM(E187:E206)^2)</f>
        <v>3.3482304239255252E-2</v>
      </c>
      <c r="G206" s="5">
        <f>MIN(Summary!$G$8,Summary!$G$9/F204)</f>
        <v>1.5</v>
      </c>
      <c r="H206" s="5">
        <f>IFERROR(VLOOKUP(Table3[[#This Row],[Date]],Table1[#All],2,FALSE),$C$2)</f>
        <v>7.3999999999999996E-2</v>
      </c>
      <c r="I206" s="5">
        <f>Table3[[#This Row],[Date]]-B205</f>
        <v>3</v>
      </c>
      <c r="J206" s="7">
        <f>G205*(D206-1)+(1-G205)*H205/100*Table3[[#This Row],[Actt,t-1]]/Summary!$G$6</f>
        <v>8.2980660665093065E-3</v>
      </c>
      <c r="K206" s="7">
        <f t="shared" si="8"/>
        <v>3.3753095083586628E-3</v>
      </c>
      <c r="L206" s="67">
        <f t="shared" si="11"/>
        <v>5.3581377341932267E-2</v>
      </c>
    </row>
    <row r="207" spans="2:12" x14ac:dyDescent="0.2">
      <c r="B207" s="6">
        <f>'Fund Data'!A314</f>
        <v>41877</v>
      </c>
      <c r="C207" s="4">
        <f>'Fund Data'!B314</f>
        <v>136.94</v>
      </c>
      <c r="D207" s="7">
        <f t="shared" si="9"/>
        <v>1.0049167094738387</v>
      </c>
      <c r="E207" s="7">
        <f t="shared" si="10"/>
        <v>4.9046619311874573E-3</v>
      </c>
      <c r="F207" s="7">
        <f>SQRT(Summary!$G$2/Summary!$G$3)*SQRT(SUMSQ(E188:E207)-Summary!$G$4/Summary!$G$5*SUM(E188:E207)^2)</f>
        <v>3.5663539607132637E-2</v>
      </c>
      <c r="G207" s="5">
        <f>MIN(Summary!$G$8,Summary!$G$9/F205)</f>
        <v>1.5</v>
      </c>
      <c r="H207" s="5">
        <f>IFERROR(VLOOKUP(Table3[[#This Row],[Date]],Table1[#All],2,FALSE),$C$2)</f>
        <v>7.0999999999999994E-2</v>
      </c>
      <c r="I207" s="5">
        <f>Table3[[#This Row],[Date]]-B206</f>
        <v>1</v>
      </c>
      <c r="J207" s="7">
        <f>G206*(D207-1)+(1-G206)*H206/100*Table3[[#This Row],[Actt,t-1]]/Summary!$G$6</f>
        <v>7.3740364329802867E-3</v>
      </c>
      <c r="K207" s="7">
        <f t="shared" si="8"/>
        <v>3.4329735568225587E-3</v>
      </c>
      <c r="L207" s="67">
        <f t="shared" si="11"/>
        <v>5.4496765732880134E-2</v>
      </c>
    </row>
    <row r="208" spans="2:12" x14ac:dyDescent="0.2">
      <c r="B208" s="6">
        <f>'Fund Data'!A315</f>
        <v>41878</v>
      </c>
      <c r="C208" s="4">
        <f>'Fund Data'!B315</f>
        <v>137.47999999999999</v>
      </c>
      <c r="D208" s="7">
        <f t="shared" si="9"/>
        <v>1.0039433328465022</v>
      </c>
      <c r="E208" s="7">
        <f t="shared" si="10"/>
        <v>3.9355782887163316E-3</v>
      </c>
      <c r="F208" s="7">
        <f>SQRT(Summary!$G$2/Summary!$G$3)*SQRT(SUMSQ(E189:E208)-Summary!$G$4/Summary!$G$5*SUM(E189:E208)^2)</f>
        <v>3.598010101853711E-2</v>
      </c>
      <c r="G208" s="5">
        <f>MIN(Summary!$G$8,Summary!$G$9/F206)</f>
        <v>1.5</v>
      </c>
      <c r="H208" s="5">
        <f>IFERROR(VLOOKUP(Table3[[#This Row],[Date]],Table1[#All],2,FALSE),$C$2)</f>
        <v>6.9000000000000006E-2</v>
      </c>
      <c r="I208" s="5">
        <f>Table3[[#This Row],[Date]]-B207</f>
        <v>1</v>
      </c>
      <c r="J208" s="7">
        <f>G207*(D208-1)+(1-G207)*H207/100*Table3[[#This Row],[Actt,t-1]]/Summary!$G$6</f>
        <v>5.9140131586421403E-3</v>
      </c>
      <c r="K208" s="7">
        <f t="shared" ref="K208:K271" si="12">_xlfn.STDEV.S(J119:J208)</f>
        <v>3.4657152415783089E-3</v>
      </c>
      <c r="L208" s="67">
        <f t="shared" si="11"/>
        <v>5.5016523865094071E-2</v>
      </c>
    </row>
    <row r="209" spans="2:12" x14ac:dyDescent="0.2">
      <c r="B209" s="6">
        <f>'Fund Data'!A316</f>
        <v>41879</v>
      </c>
      <c r="C209" s="4">
        <f>'Fund Data'!B316</f>
        <v>137.41</v>
      </c>
      <c r="D209" s="7">
        <f t="shared" si="9"/>
        <v>0.99949083503054992</v>
      </c>
      <c r="E209" s="7">
        <f t="shared" si="10"/>
        <v>-5.0929463795011307E-4</v>
      </c>
      <c r="F209" s="7">
        <f>SQRT(Summary!$G$2/Summary!$G$3)*SQRT(SUMSQ(E190:E209)-Summary!$G$4/Summary!$G$5*SUM(E190:E209)^2)</f>
        <v>3.207799754022983E-2</v>
      </c>
      <c r="G209" s="5">
        <f>MIN(Summary!$G$8,Summary!$G$9/F207)</f>
        <v>1.5</v>
      </c>
      <c r="H209" s="5">
        <f>IFERROR(VLOOKUP(Table3[[#This Row],[Date]],Table1[#All],2,FALSE),$C$2)</f>
        <v>6.8000000000000005E-2</v>
      </c>
      <c r="I209" s="5">
        <f>Table3[[#This Row],[Date]]-B208</f>
        <v>1</v>
      </c>
      <c r="J209" s="7">
        <f>G208*(D209-1)+(1-G208)*H208/100*Table3[[#This Row],[Actt,t-1]]/Summary!$G$6</f>
        <v>-7.6470578750845652E-4</v>
      </c>
      <c r="K209" s="7">
        <f t="shared" si="12"/>
        <v>3.4246962021030913E-3</v>
      </c>
      <c r="L209" s="67">
        <f t="shared" si="11"/>
        <v>5.4365366800273068E-2</v>
      </c>
    </row>
    <row r="210" spans="2:12" x14ac:dyDescent="0.2">
      <c r="B210" s="6">
        <f>'Fund Data'!A317</f>
        <v>41880</v>
      </c>
      <c r="C210" s="4">
        <f>'Fund Data'!B317</f>
        <v>137.32</v>
      </c>
      <c r="D210" s="7">
        <f t="shared" si="9"/>
        <v>0.99934502583509199</v>
      </c>
      <c r="E210" s="7">
        <f t="shared" si="10"/>
        <v>-6.5518875419176234E-4</v>
      </c>
      <c r="F210" s="7">
        <f>SQRT(Summary!$G$2/Summary!$G$3)*SQRT(SUMSQ(E191:E210)-Summary!$G$4/Summary!$G$5*SUM(E191:E210)^2)</f>
        <v>3.3060488330310715E-2</v>
      </c>
      <c r="G210" s="5">
        <f>MIN(Summary!$G$8,Summary!$G$9/F208)</f>
        <v>1.5</v>
      </c>
      <c r="H210" s="5">
        <f>IFERROR(VLOOKUP(Table3[[#This Row],[Date]],Table1[#All],2,FALSE),$C$2)</f>
        <v>6.7000000000000004E-2</v>
      </c>
      <c r="I210" s="5">
        <f>Table3[[#This Row],[Date]]-B209</f>
        <v>1</v>
      </c>
      <c r="J210" s="7">
        <f>G209*(D210-1)+(1-G209)*H209/100*Table3[[#This Row],[Actt,t-1]]/Summary!$G$6</f>
        <v>-9.8340569180645427E-4</v>
      </c>
      <c r="K210" s="7">
        <f t="shared" si="12"/>
        <v>3.432908397918055E-3</v>
      </c>
      <c r="L210" s="67">
        <f t="shared" si="11"/>
        <v>5.4495731367338027E-2</v>
      </c>
    </row>
    <row r="211" spans="2:12" x14ac:dyDescent="0.2">
      <c r="B211" s="6">
        <f>'Fund Data'!A318</f>
        <v>41883</v>
      </c>
      <c r="C211" s="4">
        <f>'Fund Data'!B318</f>
        <v>137.09</v>
      </c>
      <c r="D211" s="7">
        <f t="shared" si="9"/>
        <v>0.99832508010486465</v>
      </c>
      <c r="E211" s="7">
        <f t="shared" si="10"/>
        <v>-1.6763241416822832E-3</v>
      </c>
      <c r="F211" s="7">
        <f>SQRT(Summary!$G$2/Summary!$G$3)*SQRT(SUMSQ(E192:E211)-Summary!$G$4/Summary!$G$5*SUM(E192:E211)^2)</f>
        <v>3.3178448191177552E-2</v>
      </c>
      <c r="G211" s="5">
        <f>MIN(Summary!$G$8,Summary!$G$9/F209)</f>
        <v>1.5</v>
      </c>
      <c r="H211" s="5">
        <f>IFERROR(VLOOKUP(Table3[[#This Row],[Date]],Table1[#All],2,FALSE),$C$2)</f>
        <v>6.6000000000000003E-2</v>
      </c>
      <c r="I211" s="5">
        <f>Table3[[#This Row],[Date]]-B210</f>
        <v>3</v>
      </c>
      <c r="J211" s="7">
        <f>G210*(D211-1)+(1-G210)*H210/100*Table3[[#This Row],[Actt,t-1]]/Summary!$G$6</f>
        <v>-2.5151715093696941E-3</v>
      </c>
      <c r="K211" s="7">
        <f t="shared" si="12"/>
        <v>3.4387052842567178E-3</v>
      </c>
      <c r="L211" s="67">
        <f t="shared" si="11"/>
        <v>5.4587754085121683E-2</v>
      </c>
    </row>
    <row r="212" spans="2:12" x14ac:dyDescent="0.2">
      <c r="B212" s="6">
        <f>'Fund Data'!A319</f>
        <v>41884</v>
      </c>
      <c r="C212" s="4">
        <f>'Fund Data'!B319</f>
        <v>136.52000000000001</v>
      </c>
      <c r="D212" s="7">
        <f t="shared" si="9"/>
        <v>0.99584214749434685</v>
      </c>
      <c r="E212" s="7">
        <f t="shared" si="10"/>
        <v>-4.1665204093025597E-3</v>
      </c>
      <c r="F212" s="7">
        <f>SQRT(Summary!$G$2/Summary!$G$3)*SQRT(SUMSQ(E193:E212)-Summary!$G$4/Summary!$G$5*SUM(E193:E212)^2)</f>
        <v>3.8102902037869639E-2</v>
      </c>
      <c r="G212" s="5">
        <f>MIN(Summary!$G$8,Summary!$G$9/F210)</f>
        <v>1.5</v>
      </c>
      <c r="H212" s="5">
        <f>IFERROR(VLOOKUP(Table3[[#This Row],[Date]],Table1[#All],2,FALSE),$C$2)</f>
        <v>0.06</v>
      </c>
      <c r="I212" s="5">
        <f>Table3[[#This Row],[Date]]-B211</f>
        <v>1</v>
      </c>
      <c r="J212" s="7">
        <f>G211*(D212-1)+(1-G211)*H211/100*Table3[[#This Row],[Actt,t-1]]/Summary!$G$6</f>
        <v>-6.2376954251463883E-3</v>
      </c>
      <c r="K212" s="7">
        <f t="shared" si="12"/>
        <v>3.5284733661811282E-3</v>
      </c>
      <c r="L212" s="67">
        <f t="shared" si="11"/>
        <v>5.6012778207781257E-2</v>
      </c>
    </row>
    <row r="213" spans="2:12" x14ac:dyDescent="0.2">
      <c r="B213" s="6">
        <f>'Fund Data'!A320</f>
        <v>41885</v>
      </c>
      <c r="C213" s="4">
        <f>'Fund Data'!B320</f>
        <v>136.56</v>
      </c>
      <c r="D213" s="7">
        <f t="shared" si="9"/>
        <v>1.0002929973630237</v>
      </c>
      <c r="E213" s="7">
        <f t="shared" si="10"/>
        <v>2.9295444767883161E-4</v>
      </c>
      <c r="F213" s="7">
        <f>SQRT(Summary!$G$2/Summary!$G$3)*SQRT(SUMSQ(E194:E213)-Summary!$G$4/Summary!$G$5*SUM(E194:E213)^2)</f>
        <v>3.5010749251470207E-2</v>
      </c>
      <c r="G213" s="5">
        <f>MIN(Summary!$G$8,Summary!$G$9/F211)</f>
        <v>1.5</v>
      </c>
      <c r="H213" s="5">
        <f>IFERROR(VLOOKUP(Table3[[#This Row],[Date]],Table1[#All],2,FALSE),$C$2)</f>
        <v>6.0999999999999999E-2</v>
      </c>
      <c r="I213" s="5">
        <f>Table3[[#This Row],[Date]]-B212</f>
        <v>1</v>
      </c>
      <c r="J213" s="7">
        <f>G212*(D213-1)+(1-G212)*H212/100*Table3[[#This Row],[Actt,t-1]]/Summary!$G$6</f>
        <v>4.3866271120219228E-4</v>
      </c>
      <c r="K213" s="7">
        <f t="shared" si="12"/>
        <v>3.5292494813602784E-3</v>
      </c>
      <c r="L213" s="67">
        <f t="shared" si="11"/>
        <v>5.6025098654297903E-2</v>
      </c>
    </row>
    <row r="214" spans="2:12" x14ac:dyDescent="0.2">
      <c r="B214" s="6">
        <f>'Fund Data'!A321</f>
        <v>41886</v>
      </c>
      <c r="C214" s="4">
        <f>'Fund Data'!B321</f>
        <v>137.03</v>
      </c>
      <c r="D214" s="7">
        <f t="shared" si="9"/>
        <v>1.0034417106033977</v>
      </c>
      <c r="E214" s="7">
        <f t="shared" si="10"/>
        <v>3.4358014719243664E-3</v>
      </c>
      <c r="F214" s="7">
        <f>SQRT(Summary!$G$2/Summary!$G$3)*SQRT(SUMSQ(E195:E214)-Summary!$G$4/Summary!$G$5*SUM(E195:E214)^2)</f>
        <v>3.5589767200209343E-2</v>
      </c>
      <c r="G214" s="5">
        <f>MIN(Summary!$G$8,Summary!$G$9/F212)</f>
        <v>1.5</v>
      </c>
      <c r="H214" s="5">
        <f>IFERROR(VLOOKUP(Table3[[#This Row],[Date]],Table1[#All],2,FALSE),$C$2)</f>
        <v>5.8999999999999997E-2</v>
      </c>
      <c r="I214" s="5">
        <f>Table3[[#This Row],[Date]]-B213</f>
        <v>1</v>
      </c>
      <c r="J214" s="7">
        <f>G213*(D214-1)+(1-G213)*H213/100*Table3[[#This Row],[Actt,t-1]]/Summary!$G$6</f>
        <v>5.1617186828743387E-3</v>
      </c>
      <c r="K214" s="7">
        <f t="shared" si="12"/>
        <v>3.5440773993648772E-3</v>
      </c>
      <c r="L214" s="67">
        <f t="shared" si="11"/>
        <v>5.6260484555304052E-2</v>
      </c>
    </row>
    <row r="215" spans="2:12" x14ac:dyDescent="0.2">
      <c r="B215" s="6">
        <f>'Fund Data'!A322</f>
        <v>41887</v>
      </c>
      <c r="C215" s="4">
        <f>'Fund Data'!B322</f>
        <v>137.94</v>
      </c>
      <c r="D215" s="7">
        <f t="shared" si="9"/>
        <v>1.0066408815587826</v>
      </c>
      <c r="E215" s="7">
        <f t="shared" si="10"/>
        <v>6.6189280450354472E-3</v>
      </c>
      <c r="F215" s="7">
        <f>SQRT(Summary!$G$2/Summary!$G$3)*SQRT(SUMSQ(E196:E215)-Summary!$G$4/Summary!$G$5*SUM(E196:E215)^2)</f>
        <v>3.9016352943963863E-2</v>
      </c>
      <c r="G215" s="5">
        <f>MIN(Summary!$G$8,Summary!$G$9/F213)</f>
        <v>1.5</v>
      </c>
      <c r="H215" s="5">
        <f>IFERROR(VLOOKUP(Table3[[#This Row],[Date]],Table1[#All],2,FALSE),$C$2)</f>
        <v>1.9E-2</v>
      </c>
      <c r="I215" s="5">
        <f>Table3[[#This Row],[Date]]-B214</f>
        <v>1</v>
      </c>
      <c r="J215" s="7">
        <f>G214*(D215-1)+(1-G214)*H214/100*Table3[[#This Row],[Actt,t-1]]/Summary!$G$6</f>
        <v>9.9605028937294841E-3</v>
      </c>
      <c r="K215" s="7">
        <f t="shared" si="12"/>
        <v>3.6491177341088487E-3</v>
      </c>
      <c r="L215" s="67">
        <f t="shared" si="11"/>
        <v>5.792794817548521E-2</v>
      </c>
    </row>
    <row r="216" spans="2:12" x14ac:dyDescent="0.2">
      <c r="B216" s="6">
        <f>'Fund Data'!A323</f>
        <v>41890</v>
      </c>
      <c r="C216" s="4">
        <f>'Fund Data'!B323</f>
        <v>137.5</v>
      </c>
      <c r="D216" s="7">
        <f t="shared" si="9"/>
        <v>0.99681020733652315</v>
      </c>
      <c r="E216" s="7">
        <f t="shared" si="10"/>
        <v>-3.1948908965191767E-3</v>
      </c>
      <c r="F216" s="7">
        <f>SQRT(Summary!$G$2/Summary!$G$3)*SQRT(SUMSQ(E197:E216)-Summary!$G$4/Summary!$G$5*SUM(E197:E216)^2)</f>
        <v>4.2442175630293927E-2</v>
      </c>
      <c r="G216" s="5">
        <f>MIN(Summary!$G$8,Summary!$G$9/F214)</f>
        <v>1.5</v>
      </c>
      <c r="H216" s="5">
        <f>IFERROR(VLOOKUP(Table3[[#This Row],[Date]],Table1[#All],2,FALSE),$C$2)</f>
        <v>1.2999999999999999E-2</v>
      </c>
      <c r="I216" s="5">
        <f>Table3[[#This Row],[Date]]-B215</f>
        <v>3</v>
      </c>
      <c r="J216" s="7">
        <f>G215*(D216-1)+(1-G215)*H215/100*Table3[[#This Row],[Actt,t-1]]/Summary!$G$6</f>
        <v>-4.7854806618819468E-3</v>
      </c>
      <c r="K216" s="7">
        <f t="shared" si="12"/>
        <v>3.6922732946978536E-3</v>
      </c>
      <c r="L216" s="67">
        <f t="shared" si="11"/>
        <v>5.8613021461533736E-2</v>
      </c>
    </row>
    <row r="217" spans="2:12" x14ac:dyDescent="0.2">
      <c r="B217" s="6">
        <f>'Fund Data'!A324</f>
        <v>41891</v>
      </c>
      <c r="C217" s="4">
        <f>'Fund Data'!B324</f>
        <v>136.79</v>
      </c>
      <c r="D217" s="7">
        <f t="shared" si="9"/>
        <v>0.99483636363636363</v>
      </c>
      <c r="E217" s="7">
        <f t="shared" si="10"/>
        <v>-5.177014005273043E-3</v>
      </c>
      <c r="F217" s="7">
        <f>SQRT(Summary!$G$2/Summary!$G$3)*SQRT(SUMSQ(E198:E217)-Summary!$G$4/Summary!$G$5*SUM(E198:E217)^2)</f>
        <v>4.8355398010745503E-2</v>
      </c>
      <c r="G217" s="5">
        <f>MIN(Summary!$G$8,Summary!$G$9/F215)</f>
        <v>1.5</v>
      </c>
      <c r="H217" s="5">
        <f>IFERROR(VLOOKUP(Table3[[#This Row],[Date]],Table1[#All],2,FALSE),$C$2)</f>
        <v>0.01</v>
      </c>
      <c r="I217" s="5">
        <f>Table3[[#This Row],[Date]]-B216</f>
        <v>1</v>
      </c>
      <c r="J217" s="7">
        <f>G216*(D217-1)+(1-G216)*H216/100*Table3[[#This Row],[Actt,t-1]]/Summary!$G$6</f>
        <v>-7.7456351010101107E-3</v>
      </c>
      <c r="K217" s="7">
        <f t="shared" si="12"/>
        <v>3.8092113600393376E-3</v>
      </c>
      <c r="L217" s="67">
        <f t="shared" si="11"/>
        <v>6.0469355699677263E-2</v>
      </c>
    </row>
    <row r="218" spans="2:12" x14ac:dyDescent="0.2">
      <c r="B218" s="6">
        <f>'Fund Data'!A325</f>
        <v>41892</v>
      </c>
      <c r="C218" s="4">
        <f>'Fund Data'!B325</f>
        <v>136.46</v>
      </c>
      <c r="D218" s="7">
        <f t="shared" si="9"/>
        <v>0.99758754294904606</v>
      </c>
      <c r="E218" s="7">
        <f t="shared" si="10"/>
        <v>-2.4153717140753036E-3</v>
      </c>
      <c r="F218" s="7">
        <f>SQRT(Summary!$G$2/Summary!$G$3)*SQRT(SUMSQ(E199:E218)-Summary!$G$4/Summary!$G$5*SUM(E199:E218)^2)</f>
        <v>4.9983413523928148E-2</v>
      </c>
      <c r="G218" s="5">
        <f>MIN(Summary!$G$8,Summary!$G$9/F216)</f>
        <v>1.4136881323579895</v>
      </c>
      <c r="H218" s="5">
        <f>IFERROR(VLOOKUP(Table3[[#This Row],[Date]],Table1[#All],2,FALSE),$C$2)</f>
        <v>0.01</v>
      </c>
      <c r="I218" s="5">
        <f>Table3[[#This Row],[Date]]-B217</f>
        <v>1</v>
      </c>
      <c r="J218" s="7">
        <f>G217*(D218-1)+(1-G217)*H217/100*Table3[[#This Row],[Actt,t-1]]/Summary!$G$6</f>
        <v>-3.6188244653198023E-3</v>
      </c>
      <c r="K218" s="7">
        <f t="shared" si="12"/>
        <v>3.828484828632316E-3</v>
      </c>
      <c r="L218" s="67">
        <f t="shared" si="11"/>
        <v>6.0775312528469072E-2</v>
      </c>
    </row>
    <row r="219" spans="2:12" x14ac:dyDescent="0.2">
      <c r="B219" s="6">
        <f>'Fund Data'!A326</f>
        <v>41893</v>
      </c>
      <c r="C219" s="4">
        <f>'Fund Data'!B326</f>
        <v>136.35</v>
      </c>
      <c r="D219" s="7">
        <f t="shared" si="9"/>
        <v>0.9991939029752307</v>
      </c>
      <c r="E219" s="7">
        <f t="shared" si="10"/>
        <v>-8.06422095680177E-4</v>
      </c>
      <c r="F219" s="7">
        <f>SQRT(Summary!$G$2/Summary!$G$3)*SQRT(SUMSQ(E200:E219)-Summary!$G$4/Summary!$G$5*SUM(E200:E219)^2)</f>
        <v>5.0133278132359495E-2</v>
      </c>
      <c r="G219" s="5">
        <f>MIN(Summary!$G$8,Summary!$G$9/F217)</f>
        <v>1.2408128661595721</v>
      </c>
      <c r="H219" s="5">
        <f>IFERROR(VLOOKUP(Table3[[#This Row],[Date]],Table1[#All],2,FALSE),$C$2)</f>
        <v>7.0000000000000001E-3</v>
      </c>
      <c r="I219" s="5">
        <f>Table3[[#This Row],[Date]]-B218</f>
        <v>1</v>
      </c>
      <c r="J219" s="7">
        <f>G218*(D219-1)+(1-G218)*H218/100*Table3[[#This Row],[Actt,t-1]]/Summary!$G$6</f>
        <v>-1.1396847108155479E-3</v>
      </c>
      <c r="K219" s="7">
        <f t="shared" si="12"/>
        <v>3.8285322640961425E-3</v>
      </c>
      <c r="L219" s="67">
        <f t="shared" si="11"/>
        <v>6.0776065543112726E-2</v>
      </c>
    </row>
    <row r="220" spans="2:12" x14ac:dyDescent="0.2">
      <c r="B220" s="6">
        <f>'Fund Data'!A327</f>
        <v>41894</v>
      </c>
      <c r="C220" s="4">
        <f>'Fund Data'!B327</f>
        <v>136.13</v>
      </c>
      <c r="D220" s="7">
        <f t="shared" si="9"/>
        <v>0.99838650531719841</v>
      </c>
      <c r="E220" s="7">
        <f t="shared" si="10"/>
        <v>-1.614797767215779E-3</v>
      </c>
      <c r="F220" s="7">
        <f>SQRT(Summary!$G$2/Summary!$G$3)*SQRT(SUMSQ(E201:E220)-Summary!$G$4/Summary!$G$5*SUM(E201:E220)^2)</f>
        <v>5.0481471146319241E-2</v>
      </c>
      <c r="G220" s="5">
        <f>MIN(Summary!$G$8,Summary!$G$9/F218)</f>
        <v>1.2003982075229154</v>
      </c>
      <c r="H220" s="5">
        <f>IFERROR(VLOOKUP(Table3[[#This Row],[Date]],Table1[#All],2,FALSE),$C$2)</f>
        <v>6.0000000000000001E-3</v>
      </c>
      <c r="I220" s="5">
        <f>Table3[[#This Row],[Date]]-B219</f>
        <v>1</v>
      </c>
      <c r="J220" s="7">
        <f>G219*(D220-1)+(1-G219)*H219/100*Table3[[#This Row],[Actt,t-1]]/Summary!$G$6</f>
        <v>-2.0020917866242411E-3</v>
      </c>
      <c r="K220" s="7">
        <f t="shared" si="12"/>
        <v>3.8408311372160778E-3</v>
      </c>
      <c r="L220" s="67">
        <f t="shared" si="11"/>
        <v>6.0971304101202842E-2</v>
      </c>
    </row>
    <row r="221" spans="2:12" x14ac:dyDescent="0.2">
      <c r="B221" s="6">
        <f>'Fund Data'!A328</f>
        <v>41897</v>
      </c>
      <c r="C221" s="4">
        <f>'Fund Data'!B328</f>
        <v>136.16</v>
      </c>
      <c r="D221" s="7">
        <f t="shared" si="9"/>
        <v>1.0002203775802543</v>
      </c>
      <c r="E221" s="7">
        <f t="shared" si="10"/>
        <v>2.2035330068239354E-4</v>
      </c>
      <c r="F221" s="7">
        <f>SQRT(Summary!$G$2/Summary!$G$3)*SQRT(SUMSQ(E202:E221)-Summary!$G$4/Summary!$G$5*SUM(E202:E221)^2)</f>
        <v>5.032168736472456E-2</v>
      </c>
      <c r="G221" s="5">
        <f>MIN(Summary!$G$8,Summary!$G$9/F219)</f>
        <v>1.1968098284255591</v>
      </c>
      <c r="H221" s="5">
        <f>IFERROR(VLOOKUP(Table3[[#This Row],[Date]],Table1[#All],2,FALSE),$C$2)</f>
        <v>7.0000000000000001E-3</v>
      </c>
      <c r="I221" s="5">
        <f>Table3[[#This Row],[Date]]-B220</f>
        <v>3</v>
      </c>
      <c r="J221" s="7">
        <f>G220*(D221-1)+(1-G220)*H220/100*Table3[[#This Row],[Actt,t-1]]/Summary!$G$6</f>
        <v>2.6444065321171715E-4</v>
      </c>
      <c r="K221" s="7">
        <f t="shared" si="12"/>
        <v>3.8375227852538154E-3</v>
      </c>
      <c r="L221" s="67">
        <f t="shared" si="11"/>
        <v>6.0918785641953133E-2</v>
      </c>
    </row>
    <row r="222" spans="2:12" x14ac:dyDescent="0.2">
      <c r="B222" s="6">
        <f>'Fund Data'!A329</f>
        <v>41898</v>
      </c>
      <c r="C222" s="4">
        <f>'Fund Data'!B329</f>
        <v>136.12</v>
      </c>
      <c r="D222" s="7">
        <f t="shared" si="9"/>
        <v>0.99970622796709763</v>
      </c>
      <c r="E222" s="7">
        <f t="shared" si="10"/>
        <v>-2.938151923589319E-4</v>
      </c>
      <c r="F222" s="7">
        <f>SQRT(Summary!$G$2/Summary!$G$3)*SQRT(SUMSQ(E203:E222)-Summary!$G$4/Summary!$G$5*SUM(E203:E222)^2)</f>
        <v>4.9874195879202832E-2</v>
      </c>
      <c r="G222" s="5">
        <f>MIN(Summary!$G$8,Summary!$G$9/F220)</f>
        <v>1.188554902175722</v>
      </c>
      <c r="H222" s="5">
        <f>IFERROR(VLOOKUP(Table3[[#This Row],[Date]],Table1[#All],2,FALSE),$C$2)</f>
        <v>6.0000000000000001E-3</v>
      </c>
      <c r="I222" s="5">
        <f>Table3[[#This Row],[Date]]-B221</f>
        <v>1</v>
      </c>
      <c r="J222" s="7">
        <f>G221*(D222-1)+(1-G221)*H221/100*Table3[[#This Row],[Actt,t-1]]/Summary!$G$6</f>
        <v>-3.516275248718661E-4</v>
      </c>
      <c r="K222" s="7">
        <f t="shared" si="12"/>
        <v>3.8353134968628125E-3</v>
      </c>
      <c r="L222" s="67">
        <f t="shared" si="11"/>
        <v>6.0883714276011039E-2</v>
      </c>
    </row>
    <row r="223" spans="2:12" x14ac:dyDescent="0.2">
      <c r="B223" s="6">
        <f>'Fund Data'!A330</f>
        <v>41899</v>
      </c>
      <c r="C223" s="4">
        <f>'Fund Data'!B330</f>
        <v>136.41999999999999</v>
      </c>
      <c r="D223" s="7">
        <f t="shared" si="9"/>
        <v>1.0022039377020275</v>
      </c>
      <c r="E223" s="7">
        <f t="shared" si="10"/>
        <v>2.2015125938682103E-3</v>
      </c>
      <c r="F223" s="7">
        <f>SQRT(Summary!$G$2/Summary!$G$3)*SQRT(SUMSQ(E204:E223)-Summary!$G$4/Summary!$G$5*SUM(E204:E223)^2)</f>
        <v>4.9927921077449373E-2</v>
      </c>
      <c r="G223" s="5">
        <f>MIN(Summary!$G$8,Summary!$G$9/F221)</f>
        <v>1.1923288574393061</v>
      </c>
      <c r="H223" s="5">
        <f>IFERROR(VLOOKUP(Table3[[#This Row],[Date]],Table1[#All],2,FALSE),$C$2)</f>
        <v>6.0000000000000001E-3</v>
      </c>
      <c r="I223" s="5">
        <f>Table3[[#This Row],[Date]]-B222</f>
        <v>1</v>
      </c>
      <c r="J223" s="7">
        <f>G222*(D223-1)+(1-G222)*H222/100*Table3[[#This Row],[Actt,t-1]]/Summary!$G$6</f>
        <v>2.6194695340176948E-3</v>
      </c>
      <c r="K223" s="7">
        <f t="shared" si="12"/>
        <v>3.7717530560361576E-3</v>
      </c>
      <c r="L223" s="67">
        <f t="shared" si="11"/>
        <v>5.9874723558117245E-2</v>
      </c>
    </row>
    <row r="224" spans="2:12" x14ac:dyDescent="0.2">
      <c r="B224" s="6">
        <f>'Fund Data'!A331</f>
        <v>41900</v>
      </c>
      <c r="C224" s="4">
        <f>'Fund Data'!B331</f>
        <v>136.22999999999999</v>
      </c>
      <c r="D224" s="7">
        <f t="shared" si="9"/>
        <v>0.99860724233983289</v>
      </c>
      <c r="E224" s="7">
        <f t="shared" si="10"/>
        <v>-1.3937284486038031E-3</v>
      </c>
      <c r="F224" s="7">
        <f>SQRT(Summary!$G$2/Summary!$G$3)*SQRT(SUMSQ(E205:E224)-Summary!$G$4/Summary!$G$5*SUM(E205:E224)^2)</f>
        <v>5.0319786935431411E-2</v>
      </c>
      <c r="G224" s="5">
        <f>MIN(Summary!$G$8,Summary!$G$9/F222)</f>
        <v>1.2030269148664019</v>
      </c>
      <c r="H224" s="5">
        <f>IFERROR(VLOOKUP(Table3[[#This Row],[Date]],Table1[#All],2,FALSE),$C$2)</f>
        <v>7.0000000000000001E-3</v>
      </c>
      <c r="I224" s="5">
        <f>Table3[[#This Row],[Date]]-B223</f>
        <v>1</v>
      </c>
      <c r="J224" s="7">
        <f>G223*(D224-1)+(1-G223)*H223/100*Table3[[#This Row],[Actt,t-1]]/Summary!$G$6</f>
        <v>-1.6606572044464646E-3</v>
      </c>
      <c r="K224" s="7">
        <f t="shared" si="12"/>
        <v>3.7567143486962246E-3</v>
      </c>
      <c r="L224" s="67">
        <f t="shared" si="11"/>
        <v>5.9635991480149177E-2</v>
      </c>
    </row>
    <row r="225" spans="2:12" x14ac:dyDescent="0.2">
      <c r="B225" s="6">
        <f>'Fund Data'!A332</f>
        <v>41901</v>
      </c>
      <c r="C225" s="4">
        <f>'Fund Data'!B332</f>
        <v>136.72999999999999</v>
      </c>
      <c r="D225" s="7">
        <f t="shared" ref="D225:D288" si="13">C225/C224</f>
        <v>1.0036702635249211</v>
      </c>
      <c r="E225" s="7">
        <f t="shared" ref="E225:E288" si="14">LN(D225)</f>
        <v>3.6635445430208071E-3</v>
      </c>
      <c r="F225" s="7">
        <f>SQRT(Summary!$G$2/Summary!$G$3)*SQRT(SUMSQ(E206:E225)-Summary!$G$4/Summary!$G$5*SUM(E206:E225)^2)</f>
        <v>5.132386072604736E-2</v>
      </c>
      <c r="G225" s="5">
        <f>MIN(Summary!$G$8,Summary!$G$9/F223)</f>
        <v>1.2017323915194982</v>
      </c>
      <c r="H225" s="5">
        <f>IFERROR(VLOOKUP(Table3[[#This Row],[Date]],Table1[#All],2,FALSE),$C$2)</f>
        <v>8.0000000000000002E-3</v>
      </c>
      <c r="I225" s="5">
        <f>Table3[[#This Row],[Date]]-B224</f>
        <v>1</v>
      </c>
      <c r="J225" s="7">
        <f>G224*(D225-1)+(1-G224)*H224/100*Table3[[#This Row],[Actt,t-1]]/Summary!$G$6</f>
        <v>4.4153863276767975E-3</v>
      </c>
      <c r="K225" s="7">
        <f t="shared" si="12"/>
        <v>3.7654030605220345E-3</v>
      </c>
      <c r="L225" s="67">
        <f t="shared" si="11"/>
        <v>5.9773920504376771E-2</v>
      </c>
    </row>
    <row r="226" spans="2:12" x14ac:dyDescent="0.2">
      <c r="B226" s="6">
        <f>'Fund Data'!A333</f>
        <v>41904</v>
      </c>
      <c r="C226" s="4">
        <f>'Fund Data'!B333</f>
        <v>136.93</v>
      </c>
      <c r="D226" s="7">
        <f t="shared" si="13"/>
        <v>1.0014627367805164</v>
      </c>
      <c r="E226" s="7">
        <f t="shared" si="14"/>
        <v>1.4616680231521084E-3</v>
      </c>
      <c r="F226" s="7">
        <f>SQRT(Summary!$G$2/Summary!$G$3)*SQRT(SUMSQ(E207:E226)-Summary!$G$4/Summary!$G$5*SUM(E207:E226)^2)</f>
        <v>4.8086840562756507E-2</v>
      </c>
      <c r="G226" s="5">
        <f>MIN(Summary!$G$8,Summary!$G$9/F224)</f>
        <v>1.1923738881682846</v>
      </c>
      <c r="H226" s="5">
        <f>IFERROR(VLOOKUP(Table3[[#This Row],[Date]],Table1[#All],2,FALSE),$C$2)</f>
        <v>5.0000000000000001E-3</v>
      </c>
      <c r="I226" s="5">
        <f>Table3[[#This Row],[Date]]-B225</f>
        <v>3</v>
      </c>
      <c r="J226" s="7">
        <f>G225*(D226-1)+(1-G225)*H225/100*Table3[[#This Row],[Actt,t-1]]/Summary!$G$6</f>
        <v>1.7576836811525509E-3</v>
      </c>
      <c r="K226" s="7">
        <f t="shared" si="12"/>
        <v>3.7420808595329709E-3</v>
      </c>
      <c r="L226" s="67">
        <f t="shared" si="11"/>
        <v>5.9403692041314411E-2</v>
      </c>
    </row>
    <row r="227" spans="2:12" x14ac:dyDescent="0.2">
      <c r="B227" s="6">
        <f>'Fund Data'!A334</f>
        <v>41905</v>
      </c>
      <c r="C227" s="4">
        <f>'Fund Data'!B334</f>
        <v>136.99</v>
      </c>
      <c r="D227" s="7">
        <f t="shared" si="13"/>
        <v>1.0004381800920179</v>
      </c>
      <c r="E227" s="7">
        <f t="shared" si="14"/>
        <v>4.3808411915595798E-4</v>
      </c>
      <c r="F227" s="7">
        <f>SQRT(Summary!$G$2/Summary!$G$3)*SQRT(SUMSQ(E208:E227)-Summary!$G$4/Summary!$G$5*SUM(E208:E227)^2)</f>
        <v>4.501426071511664E-2</v>
      </c>
      <c r="G227" s="5">
        <f>MIN(Summary!$G$8,Summary!$G$9/F225)</f>
        <v>1.1690468945869734</v>
      </c>
      <c r="H227" s="5">
        <f>IFERROR(VLOOKUP(Table3[[#This Row],[Date]],Table1[#All],2,FALSE),$C$2)</f>
        <v>5.0000000000000001E-3</v>
      </c>
      <c r="I227" s="5">
        <f>Table3[[#This Row],[Date]]-B226</f>
        <v>1</v>
      </c>
      <c r="J227" s="7">
        <f>G226*(D227-1)+(1-G226)*H226/100*Table3[[#This Row],[Actt,t-1]]/Summary!$G$6</f>
        <v>5.224477814417454E-4</v>
      </c>
      <c r="K227" s="7">
        <f t="shared" si="12"/>
        <v>3.7116876843072723E-3</v>
      </c>
      <c r="L227" s="67">
        <f t="shared" si="11"/>
        <v>5.8921215342109562E-2</v>
      </c>
    </row>
    <row r="228" spans="2:12" x14ac:dyDescent="0.2">
      <c r="B228" s="6">
        <f>'Fund Data'!A335</f>
        <v>41906</v>
      </c>
      <c r="C228" s="4">
        <f>'Fund Data'!B335</f>
        <v>137.13999999999999</v>
      </c>
      <c r="D228" s="7">
        <f t="shared" si="13"/>
        <v>1.0010949704357981</v>
      </c>
      <c r="E228" s="7">
        <f t="shared" si="14"/>
        <v>1.0943713929200726E-3</v>
      </c>
      <c r="F228" s="7">
        <f>SQRT(Summary!$G$2/Summary!$G$3)*SQRT(SUMSQ(E209:E228)-Summary!$G$4/Summary!$G$5*SUM(E209:E228)^2)</f>
        <v>4.2923614538567155E-2</v>
      </c>
      <c r="G228" s="5">
        <f>MIN(Summary!$G$8,Summary!$G$9/F226)</f>
        <v>1.2477426110308918</v>
      </c>
      <c r="H228" s="5">
        <f>IFERROR(VLOOKUP(Table3[[#This Row],[Date]],Table1[#All],2,FALSE),$C$2)</f>
        <v>7.0000000000000001E-3</v>
      </c>
      <c r="I228" s="5">
        <f>Table3[[#This Row],[Date]]-B227</f>
        <v>1</v>
      </c>
      <c r="J228" s="7">
        <f>G227*(D228-1)+(1-G227)*H227/100*Table3[[#This Row],[Actt,t-1]]/Summary!$G$6</f>
        <v>1.2800483088989459E-3</v>
      </c>
      <c r="K228" s="7">
        <f t="shared" si="12"/>
        <v>3.6435936521826088E-3</v>
      </c>
      <c r="L228" s="67">
        <f t="shared" si="11"/>
        <v>5.7840256093492547E-2</v>
      </c>
    </row>
    <row r="229" spans="2:12" x14ac:dyDescent="0.2">
      <c r="B229" s="6">
        <f>'Fund Data'!A336</f>
        <v>41907</v>
      </c>
      <c r="C229" s="4">
        <f>'Fund Data'!B336</f>
        <v>137.32</v>
      </c>
      <c r="D229" s="7">
        <f t="shared" si="13"/>
        <v>1.0013125273443197</v>
      </c>
      <c r="E229" s="7">
        <f t="shared" si="14"/>
        <v>1.3116667332729991E-3</v>
      </c>
      <c r="F229" s="7">
        <f>SQRT(Summary!$G$2/Summary!$G$3)*SQRT(SUMSQ(E210:E229)-Summary!$G$4/Summary!$G$5*SUM(E210:E229)^2)</f>
        <v>4.3179146482988727E-2</v>
      </c>
      <c r="G229" s="5">
        <f>MIN(Summary!$G$8,Summary!$G$9/F227)</f>
        <v>1.3329109274886051</v>
      </c>
      <c r="H229" s="5">
        <f>IFERROR(VLOOKUP(Table3[[#This Row],[Date]],Table1[#All],2,FALSE),$C$2)</f>
        <v>6.0000000000000001E-3</v>
      </c>
      <c r="I229" s="5">
        <f>Table3[[#This Row],[Date]]-B228</f>
        <v>1</v>
      </c>
      <c r="J229" s="7">
        <f>G228*(D229-1)+(1-G228)*H228/100*Table3[[#This Row],[Actt,t-1]]/Summary!$G$6</f>
        <v>1.6376481234765966E-3</v>
      </c>
      <c r="K229" s="7">
        <f t="shared" si="12"/>
        <v>3.6431862774419644E-3</v>
      </c>
      <c r="L229" s="67">
        <f t="shared" si="11"/>
        <v>5.7833789219967617E-2</v>
      </c>
    </row>
    <row r="230" spans="2:12" x14ac:dyDescent="0.2">
      <c r="B230" s="6">
        <f>'Fund Data'!A337</f>
        <v>41908</v>
      </c>
      <c r="C230" s="4">
        <f>'Fund Data'!B337</f>
        <v>137.4</v>
      </c>
      <c r="D230" s="7">
        <f t="shared" si="13"/>
        <v>1.0005825808330906</v>
      </c>
      <c r="E230" s="7">
        <f t="shared" si="14"/>
        <v>5.8241119875766323E-4</v>
      </c>
      <c r="F230" s="7">
        <f>SQRT(Summary!$G$2/Summary!$G$3)*SQRT(SUMSQ(E211:E230)-Summary!$G$4/Summary!$G$5*SUM(E211:E230)^2)</f>
        <v>4.3166660272647928E-2</v>
      </c>
      <c r="G230" s="5">
        <f>MIN(Summary!$G$8,Summary!$G$9/F228)</f>
        <v>1.3978319543916693</v>
      </c>
      <c r="H230" s="5">
        <f>IFERROR(VLOOKUP(Table3[[#This Row],[Date]],Table1[#All],2,FALSE),$C$2)</f>
        <v>7.0000000000000001E-3</v>
      </c>
      <c r="I230" s="5">
        <f>Table3[[#This Row],[Date]]-B229</f>
        <v>1</v>
      </c>
      <c r="J230" s="7">
        <f>G229*(D230-1)+(1-G229)*H229/100*Table3[[#This Row],[Actt,t-1]]/Summary!$G$6</f>
        <v>7.7647287341728875E-4</v>
      </c>
      <c r="K230" s="7">
        <f t="shared" si="12"/>
        <v>3.5832646688121568E-3</v>
      </c>
      <c r="L230" s="67">
        <f t="shared" si="11"/>
        <v>5.6882563172407141E-2</v>
      </c>
    </row>
    <row r="231" spans="2:12" x14ac:dyDescent="0.2">
      <c r="B231" s="6">
        <f>'Fund Data'!A338</f>
        <v>41911</v>
      </c>
      <c r="C231" s="4">
        <f>'Fund Data'!B338</f>
        <v>137.38999999999999</v>
      </c>
      <c r="D231" s="7">
        <f t="shared" si="13"/>
        <v>0.99992721979621524</v>
      </c>
      <c r="E231" s="7">
        <f t="shared" si="14"/>
        <v>-7.2782852392304413E-5</v>
      </c>
      <c r="F231" s="7">
        <f>SQRT(Summary!$G$2/Summary!$G$3)*SQRT(SUMSQ(E212:E231)-Summary!$G$4/Summary!$G$5*SUM(E212:E231)^2)</f>
        <v>4.2722638374301632E-2</v>
      </c>
      <c r="G231" s="5">
        <f>MIN(Summary!$G$8,Summary!$G$9/F229)</f>
        <v>1.3895596575452962</v>
      </c>
      <c r="H231" s="5">
        <f>IFERROR(VLOOKUP(Table3[[#This Row],[Date]],Table1[#All],2,FALSE),$C$2)</f>
        <v>7.0000000000000001E-3</v>
      </c>
      <c r="I231" s="5">
        <f>Table3[[#This Row],[Date]]-B230</f>
        <v>3</v>
      </c>
      <c r="J231" s="7">
        <f>G230*(D231-1)+(1-G230)*H230/100*Table3[[#This Row],[Actt,t-1]]/Summary!$G$6</f>
        <v>-1.0196656313753874E-4</v>
      </c>
      <c r="K231" s="7">
        <f t="shared" si="12"/>
        <v>3.4496247012700642E-3</v>
      </c>
      <c r="L231" s="67">
        <f t="shared" si="11"/>
        <v>5.4761094456396417E-2</v>
      </c>
    </row>
    <row r="232" spans="2:12" x14ac:dyDescent="0.2">
      <c r="B232" s="6">
        <f>'Fund Data'!A339</f>
        <v>41912</v>
      </c>
      <c r="C232" s="4">
        <f>'Fund Data'!B339</f>
        <v>137.76</v>
      </c>
      <c r="D232" s="7">
        <f t="shared" si="13"/>
        <v>1.0026930635417426</v>
      </c>
      <c r="E232" s="7">
        <f t="shared" si="14"/>
        <v>2.6894437435639241E-3</v>
      </c>
      <c r="F232" s="7">
        <f>SQRT(Summary!$G$2/Summary!$G$3)*SQRT(SUMSQ(E213:E232)-Summary!$G$4/Summary!$G$5*SUM(E213:E232)^2)</f>
        <v>4.060948517031323E-2</v>
      </c>
      <c r="G232" s="5">
        <f>MIN(Summary!$G$8,Summary!$G$9/F230)</f>
        <v>1.3899615958480422</v>
      </c>
      <c r="H232" s="5">
        <f>IFERROR(VLOOKUP(Table3[[#This Row],[Date]],Table1[#All],2,FALSE),$C$2)</f>
        <v>7.0000000000000001E-3</v>
      </c>
      <c r="I232" s="5">
        <f>Table3[[#This Row],[Date]]-B231</f>
        <v>1</v>
      </c>
      <c r="J232" s="7">
        <f>G231*(D232-1)+(1-G231)*H231/100*Table3[[#This Row],[Actt,t-1]]/Summary!$G$6</f>
        <v>3.7420967051003677E-3</v>
      </c>
      <c r="K232" s="7">
        <f t="shared" si="12"/>
        <v>3.4600570920067897E-3</v>
      </c>
      <c r="L232" s="67">
        <f t="shared" si="11"/>
        <v>5.4926703525211791E-2</v>
      </c>
    </row>
    <row r="233" spans="2:12" x14ac:dyDescent="0.2">
      <c r="B233" s="6">
        <f>'Fund Data'!A340</f>
        <v>41913</v>
      </c>
      <c r="C233" s="4">
        <f>'Fund Data'!B340</f>
        <v>138.36000000000001</v>
      </c>
      <c r="D233" s="7">
        <f t="shared" si="13"/>
        <v>1.0043554006968642</v>
      </c>
      <c r="E233" s="7">
        <f t="shared" si="14"/>
        <v>4.3459433895474287E-3</v>
      </c>
      <c r="F233" s="7">
        <f>SQRT(Summary!$G$2/Summary!$G$3)*SQRT(SUMSQ(E214:E233)-Summary!$G$4/Summary!$G$5*SUM(E214:E233)^2)</f>
        <v>4.2772703446729787E-2</v>
      </c>
      <c r="G233" s="5">
        <f>MIN(Summary!$G$8,Summary!$G$9/F231)</f>
        <v>1.4044076462302708</v>
      </c>
      <c r="H233" s="5">
        <f>IFERROR(VLOOKUP(Table3[[#This Row],[Date]],Table1[#All],2,FALSE),$C$2)</f>
        <v>6.0000000000000001E-3</v>
      </c>
      <c r="I233" s="5">
        <f>Table3[[#This Row],[Date]]-B232</f>
        <v>1</v>
      </c>
      <c r="J233" s="7">
        <f>G232*(D233-1)+(1-G232)*H232/100*Table3[[#This Row],[Actt,t-1]]/Summary!$G$6</f>
        <v>6.0537638773052382E-3</v>
      </c>
      <c r="K233" s="7">
        <f t="shared" si="12"/>
        <v>3.4942214226705952E-3</v>
      </c>
      <c r="L233" s="67">
        <f t="shared" si="11"/>
        <v>5.5469045461084242E-2</v>
      </c>
    </row>
    <row r="234" spans="2:12" x14ac:dyDescent="0.2">
      <c r="B234" s="6">
        <f>'Fund Data'!A341</f>
        <v>41914</v>
      </c>
      <c r="C234" s="4">
        <f>'Fund Data'!B341</f>
        <v>138.31</v>
      </c>
      <c r="D234" s="7">
        <f t="shared" si="13"/>
        <v>0.9996386238797339</v>
      </c>
      <c r="E234" s="7">
        <f t="shared" si="14"/>
        <v>-3.6144143235154112E-4</v>
      </c>
      <c r="F234" s="7">
        <f>SQRT(Summary!$G$2/Summary!$G$3)*SQRT(SUMSQ(E215:E234)-Summary!$G$4/Summary!$G$5*SUM(E215:E234)^2)</f>
        <v>4.166508749637407E-2</v>
      </c>
      <c r="G234" s="5">
        <f>MIN(Summary!$G$8,Summary!$G$9/F232)</f>
        <v>1.4774873345073043</v>
      </c>
      <c r="H234" s="5">
        <f>IFERROR(VLOOKUP(Table3[[#This Row],[Date]],Table1[#All],2,FALSE),$C$2)</f>
        <v>6.0000000000000001E-3</v>
      </c>
      <c r="I234" s="5">
        <f>Table3[[#This Row],[Date]]-B233</f>
        <v>1</v>
      </c>
      <c r="J234" s="7">
        <f>G233*(D234-1)+(1-G233)*H233/100*Table3[[#This Row],[Actt,t-1]]/Summary!$G$6</f>
        <v>-5.0758678774111136E-4</v>
      </c>
      <c r="K234" s="7">
        <f t="shared" si="12"/>
        <v>3.4822210601893689E-3</v>
      </c>
      <c r="L234" s="67">
        <f t="shared" si="11"/>
        <v>5.5278545612476512E-2</v>
      </c>
    </row>
    <row r="235" spans="2:12" x14ac:dyDescent="0.2">
      <c r="B235" s="6">
        <f>'Fund Data'!A342</f>
        <v>41915</v>
      </c>
      <c r="C235" s="4">
        <f>'Fund Data'!B342</f>
        <v>138.37</v>
      </c>
      <c r="D235" s="7">
        <f t="shared" si="13"/>
        <v>1.0004338081122117</v>
      </c>
      <c r="E235" s="7">
        <f t="shared" si="14"/>
        <v>4.3371404467646622E-4</v>
      </c>
      <c r="F235" s="7">
        <f>SQRT(Summary!$G$2/Summary!$G$3)*SQRT(SUMSQ(E216:E235)-Summary!$G$4/Summary!$G$5*SUM(E216:E235)^2)</f>
        <v>3.513828881934819E-2</v>
      </c>
      <c r="G235" s="5">
        <f>MIN(Summary!$G$8,Summary!$G$9/F233)</f>
        <v>1.4027637994574162</v>
      </c>
      <c r="H235" s="5">
        <f>IFERROR(VLOOKUP(Table3[[#This Row],[Date]],Table1[#All],2,FALSE),$C$2)</f>
        <v>7.0000000000000001E-3</v>
      </c>
      <c r="I235" s="5">
        <f>Table3[[#This Row],[Date]]-B234</f>
        <v>1</v>
      </c>
      <c r="J235" s="7">
        <f>G234*(D235-1)+(1-G234)*H234/100*Table3[[#This Row],[Actt,t-1]]/Summary!$G$6</f>
        <v>6.4086641017692164E-4</v>
      </c>
      <c r="K235" s="7">
        <f t="shared" si="12"/>
        <v>3.4100049850019046E-3</v>
      </c>
      <c r="L235" s="67">
        <f t="shared" si="11"/>
        <v>5.4132150958833475E-2</v>
      </c>
    </row>
    <row r="236" spans="2:12" x14ac:dyDescent="0.2">
      <c r="B236" s="6">
        <f>'Fund Data'!A343</f>
        <v>41918</v>
      </c>
      <c r="C236" s="4">
        <f>'Fund Data'!B343</f>
        <v>138.38999999999999</v>
      </c>
      <c r="D236" s="7">
        <f t="shared" si="13"/>
        <v>1.0001445400014453</v>
      </c>
      <c r="E236" s="7">
        <f t="shared" si="14"/>
        <v>1.4452955654570865E-4</v>
      </c>
      <c r="F236" s="7">
        <f>SQRT(Summary!$G$2/Summary!$G$3)*SQRT(SUMSQ(E217:E236)-Summary!$G$4/Summary!$G$5*SUM(E217:E236)^2)</f>
        <v>3.2957980273146767E-2</v>
      </c>
      <c r="G236" s="5">
        <f>MIN(Summary!$G$8,Summary!$G$9/F234)</f>
        <v>1.4400545781938303</v>
      </c>
      <c r="H236" s="5">
        <f>IFERROR(VLOOKUP(Table3[[#This Row],[Date]],Table1[#All],2,FALSE),$C$2)</f>
        <v>7.0000000000000001E-3</v>
      </c>
      <c r="I236" s="5">
        <f>Table3[[#This Row],[Date]]-B235</f>
        <v>3</v>
      </c>
      <c r="J236" s="7">
        <f>G235*(D236-1)+(1-G235)*H235/100*Table3[[#This Row],[Actt,t-1]]/Summary!$G$6</f>
        <v>2.0252053605124864E-4</v>
      </c>
      <c r="K236" s="7">
        <f t="shared" si="12"/>
        <v>3.4098568761164521E-3</v>
      </c>
      <c r="L236" s="67">
        <f t="shared" si="11"/>
        <v>5.4129799803166276E-2</v>
      </c>
    </row>
    <row r="237" spans="2:12" x14ac:dyDescent="0.2">
      <c r="B237" s="6">
        <f>'Fund Data'!A344</f>
        <v>41919</v>
      </c>
      <c r="C237" s="4">
        <f>'Fund Data'!B344</f>
        <v>138.31</v>
      </c>
      <c r="D237" s="7">
        <f t="shared" si="13"/>
        <v>0.99942192354938952</v>
      </c>
      <c r="E237" s="7">
        <f t="shared" si="14"/>
        <v>-5.7824360122217717E-4</v>
      </c>
      <c r="F237" s="7">
        <f>SQRT(Summary!$G$2/Summary!$G$3)*SQRT(SUMSQ(E218:E237)-Summary!$G$4/Summary!$G$5*SUM(E218:E237)^2)</f>
        <v>2.6495927736503572E-2</v>
      </c>
      <c r="G237" s="5">
        <f>MIN(Summary!$G$8,Summary!$G$9/F235)</f>
        <v>1.5</v>
      </c>
      <c r="H237" s="5">
        <f>IFERROR(VLOOKUP(Table3[[#This Row],[Date]],Table1[#All],2,FALSE),$C$2)</f>
        <v>6.0000000000000001E-3</v>
      </c>
      <c r="I237" s="5">
        <f>Table3[[#This Row],[Date]]-B236</f>
        <v>1</v>
      </c>
      <c r="J237" s="7">
        <f>G236*(D237-1)+(1-G236)*H236/100*Table3[[#This Row],[Actt,t-1]]/Summary!$G$6</f>
        <v>-8.3254720541563816E-4</v>
      </c>
      <c r="K237" s="7">
        <f t="shared" si="12"/>
        <v>3.3722268835427245E-3</v>
      </c>
      <c r="L237" s="67">
        <f t="shared" si="11"/>
        <v>5.3532442190042537E-2</v>
      </c>
    </row>
    <row r="238" spans="2:12" x14ac:dyDescent="0.2">
      <c r="B238" s="6">
        <f>'Fund Data'!A345</f>
        <v>41920</v>
      </c>
      <c r="C238" s="4">
        <f>'Fund Data'!B345</f>
        <v>138.36000000000001</v>
      </c>
      <c r="D238" s="7">
        <f t="shared" si="13"/>
        <v>1.0003615067601765</v>
      </c>
      <c r="E238" s="7">
        <f t="shared" si="14"/>
        <v>3.6144143235154362E-4</v>
      </c>
      <c r="F238" s="7">
        <f>SQRT(Summary!$G$2/Summary!$G$3)*SQRT(SUMSQ(E219:E238)-Summary!$G$4/Summary!$G$5*SUM(E219:E238)^2)</f>
        <v>2.4220859779002582E-2</v>
      </c>
      <c r="G238" s="5">
        <f>MIN(Summary!$G$8,Summary!$G$9/F236)</f>
        <v>1.5</v>
      </c>
      <c r="H238" s="5">
        <f>IFERROR(VLOOKUP(Table3[[#This Row],[Date]],Table1[#All],2,FALSE),$C$2)</f>
        <v>6.0000000000000001E-3</v>
      </c>
      <c r="I238" s="5">
        <f>Table3[[#This Row],[Date]]-B237</f>
        <v>1</v>
      </c>
      <c r="J238" s="7">
        <f>G237*(D238-1)+(1-G237)*H237/100*Table3[[#This Row],[Actt,t-1]]/Summary!$G$6</f>
        <v>5.4217680693148301E-4</v>
      </c>
      <c r="K238" s="7">
        <f t="shared" si="12"/>
        <v>3.3575423832968242E-3</v>
      </c>
      <c r="L238" s="67">
        <f t="shared" si="11"/>
        <v>5.3299332975375022E-2</v>
      </c>
    </row>
    <row r="239" spans="2:12" x14ac:dyDescent="0.2">
      <c r="B239" s="6">
        <f>'Fund Data'!A346</f>
        <v>41921</v>
      </c>
      <c r="C239" s="4">
        <f>'Fund Data'!B346</f>
        <v>138.5</v>
      </c>
      <c r="D239" s="7">
        <f t="shared" si="13"/>
        <v>1.0010118531367447</v>
      </c>
      <c r="E239" s="7">
        <f t="shared" si="14"/>
        <v>1.0113415584251766E-3</v>
      </c>
      <c r="F239" s="7">
        <f>SQRT(Summary!$G$2/Summary!$G$3)*SQRT(SUMSQ(E220:E239)-Summary!$G$4/Summary!$G$5*SUM(E220:E239)^2)</f>
        <v>2.36133786025664E-2</v>
      </c>
      <c r="G239" s="5">
        <f>MIN(Summary!$G$8,Summary!$G$9/F237)</f>
        <v>1.5</v>
      </c>
      <c r="H239" s="5">
        <f>IFERROR(VLOOKUP(Table3[[#This Row],[Date]],Table1[#All],2,FALSE),$C$2)</f>
        <v>6.0000000000000001E-3</v>
      </c>
      <c r="I239" s="5">
        <f>Table3[[#This Row],[Date]]-B238</f>
        <v>1</v>
      </c>
      <c r="J239" s="7">
        <f>G238*(D239-1)+(1-G238)*H238/100*Table3[[#This Row],[Actt,t-1]]/Summary!$G$6</f>
        <v>1.5176963717836839E-3</v>
      </c>
      <c r="K239" s="7">
        <f t="shared" si="12"/>
        <v>3.3540321770468349E-3</v>
      </c>
      <c r="L239" s="67">
        <f t="shared" si="11"/>
        <v>5.324361017864692E-2</v>
      </c>
    </row>
    <row r="240" spans="2:12" x14ac:dyDescent="0.2">
      <c r="B240" s="6">
        <f>'Fund Data'!A347</f>
        <v>41922</v>
      </c>
      <c r="C240" s="4">
        <f>'Fund Data'!B347</f>
        <v>138.58000000000001</v>
      </c>
      <c r="D240" s="7">
        <f t="shared" si="13"/>
        <v>1.0005776173285199</v>
      </c>
      <c r="E240" s="7">
        <f t="shared" si="14"/>
        <v>5.7745057184207952E-4</v>
      </c>
      <c r="F240" s="7">
        <f>SQRT(Summary!$G$2/Summary!$G$3)*SQRT(SUMSQ(E221:E240)-Summary!$G$4/Summary!$G$5*SUM(E221:E240)^2)</f>
        <v>2.1970303179082749E-2</v>
      </c>
      <c r="G240" s="5">
        <f>MIN(Summary!$G$8,Summary!$G$9/F238)</f>
        <v>1.5</v>
      </c>
      <c r="H240" s="5">
        <f>IFERROR(VLOOKUP(Table3[[#This Row],[Date]],Table1[#All],2,FALSE),$C$2)</f>
        <v>6.0000000000000001E-3</v>
      </c>
      <c r="I240" s="5">
        <f>Table3[[#This Row],[Date]]-B239</f>
        <v>1</v>
      </c>
      <c r="J240" s="7">
        <f>G239*(D240-1)+(1-G239)*H239/100*Table3[[#This Row],[Actt,t-1]]/Summary!$G$6</f>
        <v>8.6634265944652894E-4</v>
      </c>
      <c r="K240" s="7">
        <f t="shared" si="12"/>
        <v>3.3334853973252974E-3</v>
      </c>
      <c r="L240" s="67">
        <f t="shared" si="11"/>
        <v>5.2917440162328445E-2</v>
      </c>
    </row>
    <row r="241" spans="2:12" x14ac:dyDescent="0.2">
      <c r="B241" s="6">
        <f>'Fund Data'!A348</f>
        <v>41925</v>
      </c>
      <c r="C241" s="4">
        <f>'Fund Data'!B348</f>
        <v>138.34</v>
      </c>
      <c r="D241" s="7">
        <f t="shared" si="13"/>
        <v>0.99826814836195688</v>
      </c>
      <c r="E241" s="7">
        <f t="shared" si="14"/>
        <v>-1.7333530267966744E-3</v>
      </c>
      <c r="F241" s="7">
        <f>SQRT(Summary!$G$2/Summary!$G$3)*SQRT(SUMSQ(E222:E241)-Summary!$G$4/Summary!$G$5*SUM(E222:E241)^2)</f>
        <v>2.3694821012226041E-2</v>
      </c>
      <c r="G241" s="5">
        <f>MIN(Summary!$G$8,Summary!$G$9/F239)</f>
        <v>1.5</v>
      </c>
      <c r="H241" s="5">
        <f>IFERROR(VLOOKUP(Table3[[#This Row],[Date]],Table1[#All],2,FALSE),$C$2)</f>
        <v>6.0000000000000001E-3</v>
      </c>
      <c r="I241" s="5">
        <f>Table3[[#This Row],[Date]]-B240</f>
        <v>3</v>
      </c>
      <c r="J241" s="7">
        <f>G240*(D241-1)+(1-G240)*H240/100*Table3[[#This Row],[Actt,t-1]]/Summary!$G$6</f>
        <v>-2.598027457064687E-3</v>
      </c>
      <c r="K241" s="7">
        <f t="shared" si="12"/>
        <v>3.3435060216802565E-3</v>
      </c>
      <c r="L241" s="67">
        <f t="shared" si="11"/>
        <v>5.3076512642477355E-2</v>
      </c>
    </row>
    <row r="242" spans="2:12" x14ac:dyDescent="0.2">
      <c r="B242" s="6">
        <f>'Fund Data'!A349</f>
        <v>41926</v>
      </c>
      <c r="C242" s="4">
        <f>'Fund Data'!B349</f>
        <v>139.22</v>
      </c>
      <c r="D242" s="7">
        <f t="shared" si="13"/>
        <v>1.006361139222206</v>
      </c>
      <c r="E242" s="7">
        <f t="shared" si="14"/>
        <v>6.3409925680816409E-3</v>
      </c>
      <c r="F242" s="7">
        <f>SQRT(Summary!$G$2/Summary!$G$3)*SQRT(SUMSQ(E223:E242)-Summary!$G$4/Summary!$G$5*SUM(E223:E242)^2)</f>
        <v>3.0107490523234283E-2</v>
      </c>
      <c r="G242" s="5">
        <f>MIN(Summary!$G$8,Summary!$G$9/F240)</f>
        <v>1.5</v>
      </c>
      <c r="H242" s="5">
        <f>IFERROR(VLOOKUP(Table3[[#This Row],[Date]],Table1[#All],2,FALSE),$C$2)</f>
        <v>8.0000000000000002E-3</v>
      </c>
      <c r="I242" s="5">
        <f>Table3[[#This Row],[Date]]-B241</f>
        <v>1</v>
      </c>
      <c r="J242" s="7">
        <f>G241*(D242-1)+(1-G241)*H241/100*Table3[[#This Row],[Actt,t-1]]/Summary!$G$6</f>
        <v>9.5416254999757377E-3</v>
      </c>
      <c r="K242" s="7">
        <f t="shared" si="12"/>
        <v>3.441541794878458E-3</v>
      </c>
      <c r="L242" s="67">
        <f t="shared" si="11"/>
        <v>5.4632782295299588E-2</v>
      </c>
    </row>
    <row r="243" spans="2:12" x14ac:dyDescent="0.2">
      <c r="B243" s="6">
        <f>'Fund Data'!A350</f>
        <v>41927</v>
      </c>
      <c r="C243" s="4">
        <f>'Fund Data'!B350</f>
        <v>139.71</v>
      </c>
      <c r="D243" s="7">
        <f t="shared" si="13"/>
        <v>1.0035196092515444</v>
      </c>
      <c r="E243" s="7">
        <f t="shared" si="14"/>
        <v>3.5134299218751784E-3</v>
      </c>
      <c r="F243" s="7">
        <f>SQRT(Summary!$G$2/Summary!$G$3)*SQRT(SUMSQ(E224:E243)-Summary!$G$4/Summary!$G$5*SUM(E224:E243)^2)</f>
        <v>3.1026150806673918E-2</v>
      </c>
      <c r="G243" s="5">
        <f>MIN(Summary!$G$8,Summary!$G$9/F241)</f>
        <v>1.5</v>
      </c>
      <c r="H243" s="5">
        <f>IFERROR(VLOOKUP(Table3[[#This Row],[Date]],Table1[#All],2,FALSE),$C$2)</f>
        <v>6.0000000000000001E-3</v>
      </c>
      <c r="I243" s="5">
        <f>Table3[[#This Row],[Date]]-B242</f>
        <v>1</v>
      </c>
      <c r="J243" s="7">
        <f>G242*(D243-1)+(1-G242)*H242/100*Table3[[#This Row],[Actt,t-1]]/Summary!$G$6</f>
        <v>5.279302766205452E-3</v>
      </c>
      <c r="K243" s="7">
        <f t="shared" si="12"/>
        <v>3.2926418637421739E-3</v>
      </c>
      <c r="L243" s="67">
        <f t="shared" si="11"/>
        <v>5.2269069167172083E-2</v>
      </c>
    </row>
    <row r="244" spans="2:12" x14ac:dyDescent="0.2">
      <c r="B244" s="6">
        <f>'Fund Data'!A351</f>
        <v>41928</v>
      </c>
      <c r="C244" s="4">
        <f>'Fund Data'!B351</f>
        <v>138.29</v>
      </c>
      <c r="D244" s="7">
        <f t="shared" si="13"/>
        <v>0.98983608904158604</v>
      </c>
      <c r="E244" s="7">
        <f t="shared" si="14"/>
        <v>-1.0215916185828648E-2</v>
      </c>
      <c r="F244" s="7">
        <f>SQRT(Summary!$G$2/Summary!$G$3)*SQRT(SUMSQ(E225:E244)-Summary!$G$4/Summary!$G$5*SUM(E225:E244)^2)</f>
        <v>4.9689135407646197E-2</v>
      </c>
      <c r="G244" s="5">
        <f>MIN(Summary!$G$8,Summary!$G$9/F242)</f>
        <v>1.5</v>
      </c>
      <c r="H244" s="5">
        <f>IFERROR(VLOOKUP(Table3[[#This Row],[Date]],Table1[#All],2,FALSE),$C$2)</f>
        <v>6.0000000000000001E-3</v>
      </c>
      <c r="I244" s="5">
        <f>Table3[[#This Row],[Date]]-B243</f>
        <v>1</v>
      </c>
      <c r="J244" s="7">
        <f>G243*(D244-1)+(1-G243)*H243/100*Table3[[#This Row],[Actt,t-1]]/Summary!$G$6</f>
        <v>-1.5245949770954269E-2</v>
      </c>
      <c r="K244" s="7">
        <f t="shared" si="12"/>
        <v>3.710847126757824E-3</v>
      </c>
      <c r="L244" s="67">
        <f t="shared" si="11"/>
        <v>5.8907871904678694E-2</v>
      </c>
    </row>
    <row r="245" spans="2:12" x14ac:dyDescent="0.2">
      <c r="B245" s="6">
        <f>'Fund Data'!A352</f>
        <v>41929</v>
      </c>
      <c r="C245" s="4">
        <f>'Fund Data'!B352</f>
        <v>138.05000000000001</v>
      </c>
      <c r="D245" s="7">
        <f t="shared" si="13"/>
        <v>0.99826451659556015</v>
      </c>
      <c r="E245" s="7">
        <f t="shared" si="14"/>
        <v>-1.7369911004034583E-3</v>
      </c>
      <c r="F245" s="7">
        <f>SQRT(Summary!$G$2/Summary!$G$3)*SQRT(SUMSQ(E226:E245)-Summary!$G$4/Summary!$G$5*SUM(E226:E245)^2)</f>
        <v>4.92104318951005E-2</v>
      </c>
      <c r="G245" s="5">
        <f>MIN(Summary!$G$8,Summary!$G$9/F243)</f>
        <v>1.5</v>
      </c>
      <c r="H245" s="5">
        <f>IFERROR(VLOOKUP(Table3[[#This Row],[Date]],Table1[#All],2,FALSE),$C$2)</f>
        <v>6.0000000000000001E-3</v>
      </c>
      <c r="I245" s="5">
        <f>Table3[[#This Row],[Date]]-B244</f>
        <v>1</v>
      </c>
      <c r="J245" s="7">
        <f>G244*(D245-1)+(1-G244)*H244/100*Table3[[#This Row],[Actt,t-1]]/Summary!$G$6</f>
        <v>-2.6033084399931122E-3</v>
      </c>
      <c r="K245" s="7">
        <f t="shared" si="12"/>
        <v>3.7295958616965679E-3</v>
      </c>
      <c r="L245" s="67">
        <f t="shared" si="11"/>
        <v>5.9205498844948599E-2</v>
      </c>
    </row>
    <row r="246" spans="2:12" x14ac:dyDescent="0.2">
      <c r="B246" s="6">
        <f>'Fund Data'!A353</f>
        <v>41932</v>
      </c>
      <c r="C246" s="4">
        <f>'Fund Data'!B353</f>
        <v>137.9</v>
      </c>
      <c r="D246" s="7">
        <f t="shared" si="13"/>
        <v>0.99891343716044911</v>
      </c>
      <c r="E246" s="7">
        <f t="shared" si="14"/>
        <v>-1.0871535769073079E-3</v>
      </c>
      <c r="F246" s="7">
        <f>SQRT(Summary!$G$2/Summary!$G$3)*SQRT(SUMSQ(E227:E246)-Summary!$G$4/Summary!$G$5*SUM(E227:E246)^2)</f>
        <v>4.9359919943295437E-2</v>
      </c>
      <c r="G246" s="5">
        <f>MIN(Summary!$G$8,Summary!$G$9/F244)</f>
        <v>1.2075074260754224</v>
      </c>
      <c r="H246" s="5">
        <f>IFERROR(VLOOKUP(Table3[[#This Row],[Date]],Table1[#All],2,FALSE),$C$2)</f>
        <v>6.0000000000000001E-3</v>
      </c>
      <c r="I246" s="5">
        <f>Table3[[#This Row],[Date]]-B245</f>
        <v>3</v>
      </c>
      <c r="J246" s="7">
        <f>G245*(D246-1)+(1-G245)*H245/100*Table3[[#This Row],[Actt,t-1]]/Summary!$G$6</f>
        <v>-1.6300942593263296E-3</v>
      </c>
      <c r="K246" s="7">
        <f t="shared" si="12"/>
        <v>3.7298392890842765E-3</v>
      </c>
      <c r="L246" s="67">
        <f t="shared" si="11"/>
        <v>5.9209363134929673E-2</v>
      </c>
    </row>
    <row r="247" spans="2:12" x14ac:dyDescent="0.2">
      <c r="B247" s="6">
        <f>'Fund Data'!A354</f>
        <v>41933</v>
      </c>
      <c r="C247" s="4">
        <f>'Fund Data'!B354</f>
        <v>138.06</v>
      </c>
      <c r="D247" s="7">
        <f t="shared" si="13"/>
        <v>1.0011602610587382</v>
      </c>
      <c r="E247" s="7">
        <f t="shared" si="14"/>
        <v>1.159588476073399E-3</v>
      </c>
      <c r="F247" s="7">
        <f>SQRT(Summary!$G$2/Summary!$G$3)*SQRT(SUMSQ(E228:E247)-Summary!$G$4/Summary!$G$5*SUM(E228:E247)^2)</f>
        <v>4.9438657536609178E-2</v>
      </c>
      <c r="G247" s="5">
        <f>MIN(Summary!$G$8,Summary!$G$9/F245)</f>
        <v>1.2192536762916266</v>
      </c>
      <c r="H247" s="5">
        <f>IFERROR(VLOOKUP(Table3[[#This Row],[Date]],Table1[#All],2,FALSE),$C$2)</f>
        <v>8.0000000000000002E-3</v>
      </c>
      <c r="I247" s="5">
        <f>Table3[[#This Row],[Date]]-B246</f>
        <v>1</v>
      </c>
      <c r="J247" s="7">
        <f>G246*(D247-1)+(1-G246)*H246/100*Table3[[#This Row],[Actt,t-1]]/Summary!$G$6</f>
        <v>1.4009892600415348E-3</v>
      </c>
      <c r="K247" s="7">
        <f t="shared" si="12"/>
        <v>3.72319956623749E-3</v>
      </c>
      <c r="L247" s="67">
        <f t="shared" ref="L247:L310" si="15">K247*$C$3</f>
        <v>5.9103960802367725E-2</v>
      </c>
    </row>
    <row r="248" spans="2:12" x14ac:dyDescent="0.2">
      <c r="B248" s="6">
        <f>'Fund Data'!A355</f>
        <v>41934</v>
      </c>
      <c r="C248" s="4">
        <f>'Fund Data'!B355</f>
        <v>138.26</v>
      </c>
      <c r="D248" s="7">
        <f t="shared" si="13"/>
        <v>1.001448645516442</v>
      </c>
      <c r="E248" s="7">
        <f t="shared" si="14"/>
        <v>1.4475972417892797E-3</v>
      </c>
      <c r="F248" s="7">
        <f>SQRT(Summary!$G$2/Summary!$G$3)*SQRT(SUMSQ(E229:E248)-Summary!$G$4/Summary!$G$5*SUM(E229:E248)^2)</f>
        <v>4.9517197590316975E-2</v>
      </c>
      <c r="G248" s="5">
        <f>MIN(Summary!$G$8,Summary!$G$9/F246)</f>
        <v>1.2155611287240307</v>
      </c>
      <c r="H248" s="5">
        <f>IFERROR(VLOOKUP(Table3[[#This Row],[Date]],Table1[#All],2,FALSE),$C$2)</f>
        <v>8.9999999999999993E-3</v>
      </c>
      <c r="I248" s="5">
        <f>Table3[[#This Row],[Date]]-B247</f>
        <v>1</v>
      </c>
      <c r="J248" s="7">
        <f>G247*(D248-1)+(1-G247)*H247/100*Table3[[#This Row],[Actt,t-1]]/Summary!$G$6</f>
        <v>1.7662176485260792E-3</v>
      </c>
      <c r="K248" s="7">
        <f t="shared" si="12"/>
        <v>3.7241030740873355E-3</v>
      </c>
      <c r="L248" s="67">
        <f t="shared" si="15"/>
        <v>5.9118303544837443E-2</v>
      </c>
    </row>
    <row r="249" spans="2:12" x14ac:dyDescent="0.2">
      <c r="B249" s="6">
        <f>'Fund Data'!A356</f>
        <v>41935</v>
      </c>
      <c r="C249" s="4">
        <f>'Fund Data'!B356</f>
        <v>138.13999999999999</v>
      </c>
      <c r="D249" s="7">
        <f t="shared" si="13"/>
        <v>0.99913207001301896</v>
      </c>
      <c r="E249" s="7">
        <f t="shared" si="14"/>
        <v>-8.6830685629208921E-4</v>
      </c>
      <c r="F249" s="7">
        <f>SQRT(Summary!$G$2/Summary!$G$3)*SQRT(SUMSQ(E230:E249)-Summary!$G$4/Summary!$G$5*SUM(E230:E249)^2)</f>
        <v>4.9589536664414527E-2</v>
      </c>
      <c r="G249" s="5">
        <f>MIN(Summary!$G$8,Summary!$G$9/F247)</f>
        <v>1.2136251870425523</v>
      </c>
      <c r="H249" s="5">
        <f>IFERROR(VLOOKUP(Table3[[#This Row],[Date]],Table1[#All],2,FALSE),$C$2)</f>
        <v>1.0999999999999999E-2</v>
      </c>
      <c r="I249" s="5">
        <f>Table3[[#This Row],[Date]]-B248</f>
        <v>1</v>
      </c>
      <c r="J249" s="7">
        <f>G248*(D249-1)+(1-G248)*H248/100*Table3[[#This Row],[Actt,t-1]]/Summary!$G$6</f>
        <v>-1.0550758449102895E-3</v>
      </c>
      <c r="K249" s="7">
        <f t="shared" si="12"/>
        <v>3.69533097489274E-3</v>
      </c>
      <c r="L249" s="67">
        <f t="shared" si="15"/>
        <v>5.8661560629840355E-2</v>
      </c>
    </row>
    <row r="250" spans="2:12" x14ac:dyDescent="0.2">
      <c r="B250" s="6">
        <f>'Fund Data'!A357</f>
        <v>41936</v>
      </c>
      <c r="C250" s="4">
        <f>'Fund Data'!B357</f>
        <v>138.19</v>
      </c>
      <c r="D250" s="7">
        <f t="shared" si="13"/>
        <v>1.0003619516432605</v>
      </c>
      <c r="E250" s="7">
        <f t="shared" si="14"/>
        <v>3.6188615456645947E-4</v>
      </c>
      <c r="F250" s="7">
        <f>SQRT(Summary!$G$2/Summary!$G$3)*SQRT(SUMSQ(E231:E250)-Summary!$G$4/Summary!$G$5*SUM(E231:E250)^2)</f>
        <v>4.9579451111662794E-2</v>
      </c>
      <c r="G250" s="5">
        <f>MIN(Summary!$G$8,Summary!$G$9/F248)</f>
        <v>1.2117002358738678</v>
      </c>
      <c r="H250" s="5">
        <f>IFERROR(VLOOKUP(Table3[[#This Row],[Date]],Table1[#All],2,FALSE),$C$2)</f>
        <v>1.2E-2</v>
      </c>
      <c r="I250" s="5">
        <f>Table3[[#This Row],[Date]]-B249</f>
        <v>1</v>
      </c>
      <c r="J250" s="7">
        <f>G249*(D250-1)+(1-G249)*H249/100*Table3[[#This Row],[Actt,t-1]]/Summary!$G$6</f>
        <v>4.3920835638964193E-4</v>
      </c>
      <c r="K250" s="7">
        <f t="shared" si="12"/>
        <v>3.6943642291888223E-3</v>
      </c>
      <c r="L250" s="67">
        <f t="shared" si="15"/>
        <v>5.8646214017558713E-2</v>
      </c>
    </row>
    <row r="251" spans="2:12" x14ac:dyDescent="0.2">
      <c r="B251" s="6">
        <f>'Fund Data'!A358</f>
        <v>41939</v>
      </c>
      <c r="C251" s="4">
        <f>'Fund Data'!B358</f>
        <v>138.29</v>
      </c>
      <c r="D251" s="7">
        <f t="shared" si="13"/>
        <v>1.0007236413633402</v>
      </c>
      <c r="E251" s="7">
        <f t="shared" si="14"/>
        <v>7.2337966117360666E-4</v>
      </c>
      <c r="F251" s="7">
        <f>SQRT(Summary!$G$2/Summary!$G$3)*SQRT(SUMSQ(E232:E251)-Summary!$G$4/Summary!$G$5*SUM(E232:E251)^2)</f>
        <v>4.958324187897617E-2</v>
      </c>
      <c r="G251" s="5">
        <f>MIN(Summary!$G$8,Summary!$G$9/F249)</f>
        <v>1.2099326599083959</v>
      </c>
      <c r="H251" s="5">
        <f>IFERROR(VLOOKUP(Table3[[#This Row],[Date]],Table1[#All],2,FALSE),$C$2)</f>
        <v>1.2E-2</v>
      </c>
      <c r="I251" s="5">
        <f>Table3[[#This Row],[Date]]-B250</f>
        <v>3</v>
      </c>
      <c r="J251" s="7">
        <f>G250*(D251-1)+(1-G250)*H250/100*Table3[[#This Row],[Actt,t-1]]/Summary!$G$6</f>
        <v>8.7662471041158687E-4</v>
      </c>
      <c r="K251" s="7">
        <f t="shared" si="12"/>
        <v>3.6742256440359944E-3</v>
      </c>
      <c r="L251" s="67">
        <f t="shared" si="15"/>
        <v>5.8326523889132231E-2</v>
      </c>
    </row>
    <row r="252" spans="2:12" x14ac:dyDescent="0.2">
      <c r="B252" s="6">
        <f>'Fund Data'!A359</f>
        <v>41940</v>
      </c>
      <c r="C252" s="4">
        <f>'Fund Data'!B359</f>
        <v>138.37</v>
      </c>
      <c r="D252" s="7">
        <f t="shared" si="13"/>
        <v>1.0005784944681468</v>
      </c>
      <c r="E252" s="7">
        <f t="shared" si="14"/>
        <v>5.783272047262016E-4</v>
      </c>
      <c r="F252" s="7">
        <f>SQRT(Summary!$G$2/Summary!$G$3)*SQRT(SUMSQ(E233:E252)-Summary!$G$4/Summary!$G$5*SUM(E233:E252)^2)</f>
        <v>4.8848083089515548E-2</v>
      </c>
      <c r="G252" s="5">
        <f>MIN(Summary!$G$8,Summary!$G$9/F250)</f>
        <v>1.2101787868701501</v>
      </c>
      <c r="H252" s="5">
        <f>IFERROR(VLOOKUP(Table3[[#This Row],[Date]],Table1[#All],2,FALSE),$C$2)</f>
        <v>1.2E-2</v>
      </c>
      <c r="I252" s="5">
        <f>Table3[[#This Row],[Date]]-B251</f>
        <v>1</v>
      </c>
      <c r="J252" s="7">
        <f>G251*(D252-1)+(1-G251)*H251/100*Table3[[#This Row],[Actt,t-1]]/Summary!$G$6</f>
        <v>6.9986937303389554E-4</v>
      </c>
      <c r="K252" s="7">
        <f t="shared" si="12"/>
        <v>3.6578419227292934E-3</v>
      </c>
      <c r="L252" s="67">
        <f t="shared" si="15"/>
        <v>5.8066440376368308E-2</v>
      </c>
    </row>
    <row r="253" spans="2:12" x14ac:dyDescent="0.2">
      <c r="B253" s="6">
        <f>'Fund Data'!A360</f>
        <v>41941</v>
      </c>
      <c r="C253" s="4">
        <f>'Fund Data'!B360</f>
        <v>138.43</v>
      </c>
      <c r="D253" s="7">
        <f t="shared" si="13"/>
        <v>1.0004336200043362</v>
      </c>
      <c r="E253" s="7">
        <f t="shared" si="14"/>
        <v>4.3352601835062868E-4</v>
      </c>
      <c r="F253" s="7">
        <f>SQRT(Summary!$G$2/Summary!$G$3)*SQRT(SUMSQ(E234:E253)-Summary!$G$4/Summary!$G$5*SUM(E234:E253)^2)</f>
        <v>4.6504420527963622E-2</v>
      </c>
      <c r="G253" s="5">
        <f>MIN(Summary!$G$8,Summary!$G$9/F251)</f>
        <v>1.210086265566283</v>
      </c>
      <c r="H253" s="5">
        <f>IFERROR(VLOOKUP(Table3[[#This Row],[Date]],Table1[#All],2,FALSE),$C$2)</f>
        <v>0.01</v>
      </c>
      <c r="I253" s="5">
        <f>Table3[[#This Row],[Date]]-B252</f>
        <v>1</v>
      </c>
      <c r="J253" s="7">
        <f>G252*(D253-1)+(1-G252)*H252/100*Table3[[#This Row],[Actt,t-1]]/Summary!$G$6</f>
        <v>5.2468767121461441E-4</v>
      </c>
      <c r="K253" s="7">
        <f t="shared" si="12"/>
        <v>3.6287535336851449E-3</v>
      </c>
      <c r="L253" s="67">
        <f t="shared" si="15"/>
        <v>5.7604676515666434E-2</v>
      </c>
    </row>
    <row r="254" spans="2:12" x14ac:dyDescent="0.2">
      <c r="B254" s="6">
        <f>'Fund Data'!A361</f>
        <v>41942</v>
      </c>
      <c r="C254" s="4">
        <f>'Fund Data'!B361</f>
        <v>138.86000000000001</v>
      </c>
      <c r="D254" s="7">
        <f t="shared" si="13"/>
        <v>1.0031062630932601</v>
      </c>
      <c r="E254" s="7">
        <f t="shared" si="14"/>
        <v>3.1014486254837027E-3</v>
      </c>
      <c r="F254" s="7">
        <f>SQRT(Summary!$G$2/Summary!$G$3)*SQRT(SUMSQ(E235:E254)-Summary!$G$4/Summary!$G$5*SUM(E235:E254)^2)</f>
        <v>4.7670248840672697E-2</v>
      </c>
      <c r="G254" s="5">
        <f>MIN(Summary!$G$8,Summary!$G$9/F252)</f>
        <v>1.2282979434433126</v>
      </c>
      <c r="H254" s="5">
        <f>IFERROR(VLOOKUP(Table3[[#This Row],[Date]],Table1[#All],2,FALSE),$C$2)</f>
        <v>0.01</v>
      </c>
      <c r="I254" s="5">
        <f>Table3[[#This Row],[Date]]-B253</f>
        <v>1</v>
      </c>
      <c r="J254" s="7">
        <f>G253*(D254-1)+(1-G253)*H253/100*Table3[[#This Row],[Actt,t-1]]/Summary!$G$6</f>
        <v>3.7587879490935182E-3</v>
      </c>
      <c r="K254" s="7">
        <f t="shared" si="12"/>
        <v>3.6206711480939449E-3</v>
      </c>
      <c r="L254" s="67">
        <f t="shared" si="15"/>
        <v>5.7476372622019746E-2</v>
      </c>
    </row>
    <row r="255" spans="2:12" x14ac:dyDescent="0.2">
      <c r="B255" s="6">
        <f>'Fund Data'!A362</f>
        <v>41943</v>
      </c>
      <c r="C255" s="4">
        <f>'Fund Data'!B362</f>
        <v>139.36000000000001</v>
      </c>
      <c r="D255" s="7">
        <f t="shared" si="13"/>
        <v>1.0036007489557828</v>
      </c>
      <c r="E255" s="7">
        <f t="shared" si="14"/>
        <v>3.5942817790653161E-3</v>
      </c>
      <c r="F255" s="7">
        <f>SQRT(Summary!$G$2/Summary!$G$3)*SQRT(SUMSQ(E236:E255)-Summary!$G$4/Summary!$G$5*SUM(E236:E255)^2)</f>
        <v>4.909951488324886E-2</v>
      </c>
      <c r="G255" s="5">
        <f>MIN(Summary!$G$8,Summary!$G$9/F253)</f>
        <v>1.2901999276374454</v>
      </c>
      <c r="H255" s="5">
        <f>IFERROR(VLOOKUP(Table3[[#This Row],[Date]],Table1[#All],2,FALSE),$C$2)</f>
        <v>0.01</v>
      </c>
      <c r="I255" s="5">
        <f>Table3[[#This Row],[Date]]-B254</f>
        <v>1</v>
      </c>
      <c r="J255" s="7">
        <f>G254*(D255-1)+(1-G254)*H254/100*Table3[[#This Row],[Actt,t-1]]/Summary!$G$6</f>
        <v>4.4227291211482349E-3</v>
      </c>
      <c r="K255" s="7">
        <f t="shared" si="12"/>
        <v>3.6399171951080975E-3</v>
      </c>
      <c r="L255" s="67">
        <f t="shared" si="15"/>
        <v>5.7781894146742778E-2</v>
      </c>
    </row>
    <row r="256" spans="2:12" x14ac:dyDescent="0.2">
      <c r="B256" s="6">
        <f>'Fund Data'!A363</f>
        <v>41946</v>
      </c>
      <c r="C256" s="4">
        <f>'Fund Data'!B363</f>
        <v>139.09</v>
      </c>
      <c r="D256" s="7">
        <f t="shared" si="13"/>
        <v>0.99806257175660151</v>
      </c>
      <c r="E256" s="7">
        <f t="shared" si="14"/>
        <v>-1.9393074851539744E-3</v>
      </c>
      <c r="F256" s="7">
        <f>SQRT(Summary!$G$2/Summary!$G$3)*SQRT(SUMSQ(E237:E256)-Summary!$G$4/Summary!$G$5*SUM(E237:E256)^2)</f>
        <v>4.9738011609011243E-2</v>
      </c>
      <c r="G256" s="5">
        <f>MIN(Summary!$G$8,Summary!$G$9/F254)</f>
        <v>1.2586466708100639</v>
      </c>
      <c r="H256" s="5">
        <f>IFERROR(VLOOKUP(Table3[[#This Row],[Date]],Table1[#All],2,FALSE),$C$2)</f>
        <v>0.01</v>
      </c>
      <c r="I256" s="5">
        <f>Table3[[#This Row],[Date]]-B255</f>
        <v>3</v>
      </c>
      <c r="J256" s="7">
        <f>G255*(D256-1)+(1-G255)*H255/100*Table3[[#This Row],[Actt,t-1]]/Summary!$G$6</f>
        <v>-2.4999116127085016E-3</v>
      </c>
      <c r="K256" s="7">
        <f t="shared" si="12"/>
        <v>3.6535641387906927E-3</v>
      </c>
      <c r="L256" s="67">
        <f t="shared" si="15"/>
        <v>5.7998532661584286E-2</v>
      </c>
    </row>
    <row r="257" spans="2:12" x14ac:dyDescent="0.2">
      <c r="B257" s="6">
        <f>'Fund Data'!A364</f>
        <v>41947</v>
      </c>
      <c r="C257" s="4">
        <f>'Fund Data'!B364</f>
        <v>139.38</v>
      </c>
      <c r="D257" s="7">
        <f t="shared" si="13"/>
        <v>1.0020849809475878</v>
      </c>
      <c r="E257" s="7">
        <f t="shared" si="14"/>
        <v>2.0828103913338968E-3</v>
      </c>
      <c r="F257" s="7">
        <f>SQRT(Summary!$G$2/Summary!$G$3)*SQRT(SUMSQ(E238:E257)-Summary!$G$4/Summary!$G$5*SUM(E238:E257)^2)</f>
        <v>5.0029378880138246E-2</v>
      </c>
      <c r="G257" s="5">
        <f>MIN(Summary!$G$8,Summary!$G$9/F255)</f>
        <v>1.2220080003370875</v>
      </c>
      <c r="H257" s="5">
        <f>IFERROR(VLOOKUP(Table3[[#This Row],[Date]],Table1[#All],2,FALSE),$C$2)</f>
        <v>8.9999999999999993E-3</v>
      </c>
      <c r="I257" s="5">
        <f>Table3[[#This Row],[Date]]-B256</f>
        <v>1</v>
      </c>
      <c r="J257" s="7">
        <f>G256*(D257-1)+(1-G256)*H256/100*Table3[[#This Row],[Actt,t-1]]/Summary!$G$6</f>
        <v>2.6241824820863492E-3</v>
      </c>
      <c r="K257" s="7">
        <f t="shared" si="12"/>
        <v>3.6580970418386149E-3</v>
      </c>
      <c r="L257" s="67">
        <f t="shared" si="15"/>
        <v>5.80704902666761E-2</v>
      </c>
    </row>
    <row r="258" spans="2:12" x14ac:dyDescent="0.2">
      <c r="B258" s="6">
        <f>'Fund Data'!A365</f>
        <v>41948</v>
      </c>
      <c r="C258" s="4">
        <f>'Fund Data'!B365</f>
        <v>139.15</v>
      </c>
      <c r="D258" s="7">
        <f t="shared" si="13"/>
        <v>0.99834983498349839</v>
      </c>
      <c r="E258" s="7">
        <f t="shared" si="14"/>
        <v>-1.6515280384729533E-3</v>
      </c>
      <c r="F258" s="7">
        <f>SQRT(Summary!$G$2/Summary!$G$3)*SQRT(SUMSQ(E239:E258)-Summary!$G$4/Summary!$G$5*SUM(E239:E258)^2)</f>
        <v>5.0523788585119897E-2</v>
      </c>
      <c r="G258" s="5">
        <f>MIN(Summary!$G$8,Summary!$G$9/F256)</f>
        <v>1.2063208411236437</v>
      </c>
      <c r="H258" s="5">
        <f>IFERROR(VLOOKUP(Table3[[#This Row],[Date]],Table1[#All],2,FALSE),$C$2)</f>
        <v>8.9999999999999993E-3</v>
      </c>
      <c r="I258" s="5">
        <f>Table3[[#This Row],[Date]]-B257</f>
        <v>1</v>
      </c>
      <c r="J258" s="7">
        <f>G257*(D258-1)+(1-G257)*H257/100*Table3[[#This Row],[Actt,t-1]]/Summary!$G$6</f>
        <v>-2.0165703540414395E-3</v>
      </c>
      <c r="K258" s="7">
        <f t="shared" si="12"/>
        <v>3.671113809635414E-3</v>
      </c>
      <c r="L258" s="67">
        <f t="shared" si="15"/>
        <v>5.8277125049461323E-2</v>
      </c>
    </row>
    <row r="259" spans="2:12" x14ac:dyDescent="0.2">
      <c r="B259" s="6">
        <f>'Fund Data'!A366</f>
        <v>41949</v>
      </c>
      <c r="C259" s="4">
        <f>'Fund Data'!B366</f>
        <v>139.24</v>
      </c>
      <c r="D259" s="7">
        <f t="shared" si="13"/>
        <v>1.0006467840459936</v>
      </c>
      <c r="E259" s="7">
        <f t="shared" si="14"/>
        <v>6.4657497133844351E-4</v>
      </c>
      <c r="F259" s="7">
        <f>SQRT(Summary!$G$2/Summary!$G$3)*SQRT(SUMSQ(E240:E259)-Summary!$G$4/Summary!$G$5*SUM(E240:E259)^2)</f>
        <v>5.0473421464734339E-2</v>
      </c>
      <c r="G259" s="5">
        <f>MIN(Summary!$G$8,Summary!$G$9/F257)</f>
        <v>1.1992953209303205</v>
      </c>
      <c r="H259" s="5">
        <f>IFERROR(VLOOKUP(Table3[[#This Row],[Date]],Table1[#All],2,FALSE),$C$2)</f>
        <v>8.9999999999999993E-3</v>
      </c>
      <c r="I259" s="5">
        <f>Table3[[#This Row],[Date]]-B258</f>
        <v>1</v>
      </c>
      <c r="J259" s="7">
        <f>G258*(D259-1)+(1-G258)*H258/100*Table3[[#This Row],[Actt,t-1]]/Summary!$G$6</f>
        <v>7.8017749417808317E-4</v>
      </c>
      <c r="K259" s="7">
        <f t="shared" si="12"/>
        <v>3.6049982504664747E-3</v>
      </c>
      <c r="L259" s="67">
        <f t="shared" si="15"/>
        <v>5.7227573085343389E-2</v>
      </c>
    </row>
    <row r="260" spans="2:12" x14ac:dyDescent="0.2">
      <c r="B260" s="6">
        <f>'Fund Data'!A367</f>
        <v>41950</v>
      </c>
      <c r="C260" s="4">
        <f>'Fund Data'!B367</f>
        <v>139.35</v>
      </c>
      <c r="D260" s="7">
        <f t="shared" si="13"/>
        <v>1.0007900028727377</v>
      </c>
      <c r="E260" s="7">
        <f t="shared" si="14"/>
        <v>7.8969098471901597E-4</v>
      </c>
      <c r="F260" s="7">
        <f>SQRT(Summary!$G$2/Summary!$G$3)*SQRT(SUMSQ(E241:E260)-Summary!$G$4/Summary!$G$5*SUM(E241:E260)^2)</f>
        <v>5.0495236594764598E-2</v>
      </c>
      <c r="G260" s="5">
        <f>MIN(Summary!$G$8,Summary!$G$9/F258)</f>
        <v>1.1875593988545625</v>
      </c>
      <c r="H260" s="5">
        <f>IFERROR(VLOOKUP(Table3[[#This Row],[Date]],Table1[#All],2,FALSE),$C$2)</f>
        <v>8.0000000000000002E-3</v>
      </c>
      <c r="I260" s="5">
        <f>Table3[[#This Row],[Date]]-B259</f>
        <v>1</v>
      </c>
      <c r="J260" s="7">
        <f>G259*(D260-1)+(1-G259)*H259/100*Table3[[#This Row],[Actt,t-1]]/Summary!$G$6</f>
        <v>9.4739692496556875E-4</v>
      </c>
      <c r="K260" s="7">
        <f t="shared" si="12"/>
        <v>3.6035404383209396E-3</v>
      </c>
      <c r="L260" s="67">
        <f t="shared" si="15"/>
        <v>5.7204431034971373E-2</v>
      </c>
    </row>
    <row r="261" spans="2:12" x14ac:dyDescent="0.2">
      <c r="B261" s="6">
        <f>'Fund Data'!A368</f>
        <v>41953</v>
      </c>
      <c r="C261" s="4">
        <f>'Fund Data'!B368</f>
        <v>139.44</v>
      </c>
      <c r="D261" s="7">
        <f t="shared" si="13"/>
        <v>1.0006458557588804</v>
      </c>
      <c r="E261" s="7">
        <f t="shared" si="14"/>
        <v>6.4564728380817971E-4</v>
      </c>
      <c r="F261" s="7">
        <f>SQRT(Summary!$G$2/Summary!$G$3)*SQRT(SUMSQ(E242:E261)-Summary!$G$4/Summary!$G$5*SUM(E242:E261)^2)</f>
        <v>4.9969887136809478E-2</v>
      </c>
      <c r="G261" s="5">
        <f>MIN(Summary!$G$8,Summary!$G$9/F259)</f>
        <v>1.1887444571579491</v>
      </c>
      <c r="H261" s="5">
        <f>IFERROR(VLOOKUP(Table3[[#This Row],[Date]],Table1[#All],2,FALSE),$C$2)</f>
        <v>8.9999999999999993E-3</v>
      </c>
      <c r="I261" s="5">
        <f>Table3[[#This Row],[Date]]-B260</f>
        <v>3</v>
      </c>
      <c r="J261" s="7">
        <f>G260*(D261-1)+(1-G260)*H260/100*Table3[[#This Row],[Actt,t-1]]/Summary!$G$6</f>
        <v>7.6686703716356613E-4</v>
      </c>
      <c r="K261" s="7">
        <f t="shared" si="12"/>
        <v>3.6016566212286631E-3</v>
      </c>
      <c r="L261" s="67">
        <f t="shared" si="15"/>
        <v>5.7174526365721193E-2</v>
      </c>
    </row>
    <row r="262" spans="2:12" x14ac:dyDescent="0.2">
      <c r="B262" s="6">
        <f>'Fund Data'!A369</f>
        <v>41954</v>
      </c>
      <c r="C262" s="4">
        <f>'Fund Data'!B369</f>
        <v>139.6</v>
      </c>
      <c r="D262" s="7">
        <f t="shared" si="13"/>
        <v>1.0011474469305794</v>
      </c>
      <c r="E262" s="7">
        <f t="shared" si="14"/>
        <v>1.1467891165066004E-3</v>
      </c>
      <c r="F262" s="7">
        <f>SQRT(Summary!$G$2/Summary!$G$3)*SQRT(SUMSQ(E243:E262)-Summary!$G$4/Summary!$G$5*SUM(E243:E262)^2)</f>
        <v>4.518598958869454E-2</v>
      </c>
      <c r="G262" s="5">
        <f>MIN(Summary!$G$8,Summary!$G$9/F260)</f>
        <v>1.1882308915891062</v>
      </c>
      <c r="H262" s="5">
        <f>IFERROR(VLOOKUP(Table3[[#This Row],[Date]],Table1[#All],2,FALSE),$C$2)</f>
        <v>8.9999999999999993E-3</v>
      </c>
      <c r="I262" s="5">
        <f>Table3[[#This Row],[Date]]-B261</f>
        <v>1</v>
      </c>
      <c r="J262" s="7">
        <f>G261*(D262-1)+(1-G261)*H261/100*Table3[[#This Row],[Actt,t-1]]/Summary!$G$6</f>
        <v>1.3639739924949255E-3</v>
      </c>
      <c r="K262" s="7">
        <f t="shared" si="12"/>
        <v>3.6019355816537578E-3</v>
      </c>
      <c r="L262" s="67">
        <f t="shared" si="15"/>
        <v>5.7178954725183771E-2</v>
      </c>
    </row>
    <row r="263" spans="2:12" x14ac:dyDescent="0.2">
      <c r="B263" s="6">
        <f>'Fund Data'!A370</f>
        <v>41955</v>
      </c>
      <c r="C263" s="4">
        <f>'Fund Data'!B370</f>
        <v>139.69</v>
      </c>
      <c r="D263" s="7">
        <f t="shared" si="13"/>
        <v>1.0006446991404012</v>
      </c>
      <c r="E263" s="7">
        <f t="shared" si="14"/>
        <v>6.4449141118750198E-4</v>
      </c>
      <c r="F263" s="7">
        <f>SQRT(Summary!$G$2/Summary!$G$3)*SQRT(SUMSQ(E244:E263)-Summary!$G$4/Summary!$G$5*SUM(E244:E263)^2)</f>
        <v>4.3544671388563536E-2</v>
      </c>
      <c r="G263" s="5">
        <f>MIN(Summary!$G$8,Summary!$G$9/F261)</f>
        <v>1.2007231442354411</v>
      </c>
      <c r="H263" s="5">
        <f>IFERROR(VLOOKUP(Table3[[#This Row],[Date]],Table1[#All],2,FALSE),$C$2)</f>
        <v>8.9999999999999993E-3</v>
      </c>
      <c r="I263" s="5">
        <f>Table3[[#This Row],[Date]]-B262</f>
        <v>1</v>
      </c>
      <c r="J263" s="7">
        <f>G262*(D263-1)+(1-G262)*H262/100*Table3[[#This Row],[Actt,t-1]]/Summary!$G$6</f>
        <v>7.6600437668277116E-4</v>
      </c>
      <c r="K263" s="7">
        <f t="shared" si="12"/>
        <v>3.6017805215771744E-3</v>
      </c>
      <c r="L263" s="67">
        <f t="shared" si="15"/>
        <v>5.7176493222778291E-2</v>
      </c>
    </row>
    <row r="264" spans="2:12" x14ac:dyDescent="0.2">
      <c r="B264" s="6">
        <f>'Fund Data'!A371</f>
        <v>41956</v>
      </c>
      <c r="C264" s="4">
        <f>'Fund Data'!B371</f>
        <v>139.72999999999999</v>
      </c>
      <c r="D264" s="7">
        <f t="shared" si="13"/>
        <v>1.0002863483427589</v>
      </c>
      <c r="E264" s="7">
        <f t="shared" si="14"/>
        <v>2.8630735289690096E-4</v>
      </c>
      <c r="F264" s="7">
        <f>SQRT(Summary!$G$2/Summary!$G$3)*SQRT(SUMSQ(E245:E264)-Summary!$G$4/Summary!$G$5*SUM(E245:E264)^2)</f>
        <v>2.268436693511169E-2</v>
      </c>
      <c r="G264" s="5">
        <f>MIN(Summary!$G$8,Summary!$G$9/F262)</f>
        <v>1.327845213663571</v>
      </c>
      <c r="H264" s="5">
        <f>IFERROR(VLOOKUP(Table3[[#This Row],[Date]],Table1[#All],2,FALSE),$C$2)</f>
        <v>8.0000000000000002E-3</v>
      </c>
      <c r="I264" s="5">
        <f>Table3[[#This Row],[Date]]-B263</f>
        <v>1</v>
      </c>
      <c r="J264" s="7">
        <f>G263*(D264-1)+(1-G263)*H263/100*Table3[[#This Row],[Actt,t-1]]/Summary!$G$6</f>
        <v>3.4377490167797776E-4</v>
      </c>
      <c r="K264" s="7">
        <f t="shared" si="12"/>
        <v>3.5853148532837258E-3</v>
      </c>
      <c r="L264" s="67">
        <f t="shared" si="15"/>
        <v>5.6915108841928609E-2</v>
      </c>
    </row>
    <row r="265" spans="2:12" x14ac:dyDescent="0.2">
      <c r="B265" s="6">
        <f>'Fund Data'!A372</f>
        <v>41957</v>
      </c>
      <c r="C265" s="4">
        <f>'Fund Data'!B372</f>
        <v>139.88999999999999</v>
      </c>
      <c r="D265" s="7">
        <f t="shared" si="13"/>
        <v>1.0011450654834324</v>
      </c>
      <c r="E265" s="7">
        <f t="shared" si="14"/>
        <v>1.1444103959827271E-3</v>
      </c>
      <c r="F265" s="7">
        <f>SQRT(Summary!$G$2/Summary!$G$3)*SQRT(SUMSQ(E246:E265)-Summary!$G$4/Summary!$G$5*SUM(E246:E265)^2)</f>
        <v>2.1218545259146085E-2</v>
      </c>
      <c r="G265" s="5">
        <f>MIN(Summary!$G$8,Summary!$G$9/F263)</f>
        <v>1.3778953448655087</v>
      </c>
      <c r="H265" s="5">
        <f>IFERROR(VLOOKUP(Table3[[#This Row],[Date]],Table1[#All],2,FALSE),$C$2)</f>
        <v>8.0000000000000002E-3</v>
      </c>
      <c r="I265" s="5">
        <f>Table3[[#This Row],[Date]]-B264</f>
        <v>1</v>
      </c>
      <c r="J265" s="7">
        <f>G264*(D265-1)+(1-G264)*H264/100*Table3[[#This Row],[Actt,t-1]]/Summary!$G$6</f>
        <v>1.520396867015158E-3</v>
      </c>
      <c r="K265" s="7">
        <f t="shared" si="12"/>
        <v>3.5744563863735722E-3</v>
      </c>
      <c r="L265" s="67">
        <f t="shared" si="15"/>
        <v>5.6742736023546465E-2</v>
      </c>
    </row>
    <row r="266" spans="2:12" x14ac:dyDescent="0.2">
      <c r="B266" s="6">
        <f>'Fund Data'!A373</f>
        <v>41960</v>
      </c>
      <c r="C266" s="4">
        <f>'Fund Data'!B373</f>
        <v>139.84</v>
      </c>
      <c r="D266" s="7">
        <f t="shared" si="13"/>
        <v>0.9996425763099579</v>
      </c>
      <c r="E266" s="7">
        <f t="shared" si="14"/>
        <v>-3.574875811137793E-4</v>
      </c>
      <c r="F266" s="7">
        <f>SQRT(Summary!$G$2/Summary!$G$3)*SQRT(SUMSQ(E247:E266)-Summary!$G$4/Summary!$G$5*SUM(E247:E266)^2)</f>
        <v>2.0601856941766424E-2</v>
      </c>
      <c r="G266" s="5">
        <f>MIN(Summary!$G$8,Summary!$G$9/F264)</f>
        <v>1.5</v>
      </c>
      <c r="H266" s="5">
        <f>IFERROR(VLOOKUP(Table3[[#This Row],[Date]],Table1[#All],2,FALSE),$C$2)</f>
        <v>8.0000000000000002E-3</v>
      </c>
      <c r="I266" s="5">
        <f>Table3[[#This Row],[Date]]-B265</f>
        <v>3</v>
      </c>
      <c r="J266" s="7">
        <f>G265*(D266-1)+(1-G265)*H265/100*Table3[[#This Row],[Actt,t-1]]/Summary!$G$6</f>
        <v>-4.9274436888357563E-4</v>
      </c>
      <c r="K266" s="7">
        <f t="shared" si="12"/>
        <v>3.5742277184546384E-3</v>
      </c>
      <c r="L266" s="67">
        <f t="shared" si="15"/>
        <v>5.673910603286856E-2</v>
      </c>
    </row>
    <row r="267" spans="2:12" x14ac:dyDescent="0.2">
      <c r="B267" s="6">
        <f>'Fund Data'!A374</f>
        <v>41961</v>
      </c>
      <c r="C267" s="4">
        <f>'Fund Data'!B374</f>
        <v>139.75</v>
      </c>
      <c r="D267" s="7">
        <f t="shared" si="13"/>
        <v>0.99935640732265441</v>
      </c>
      <c r="E267" s="7">
        <f t="shared" si="14"/>
        <v>-6.4379987201684612E-4</v>
      </c>
      <c r="F267" s="7">
        <f>SQRT(Summary!$G$2/Summary!$G$3)*SQRT(SUMSQ(E248:E267)-Summary!$G$4/Summary!$G$5*SUM(E248:E267)^2)</f>
        <v>2.1033577975420267E-2</v>
      </c>
      <c r="G267" s="5">
        <f>MIN(Summary!$G$8,Summary!$G$9/F265)</f>
        <v>1.5</v>
      </c>
      <c r="H267" s="5">
        <f>IFERROR(VLOOKUP(Table3[[#This Row],[Date]],Table1[#All],2,FALSE),$C$2)</f>
        <v>8.9999999999999993E-3</v>
      </c>
      <c r="I267" s="5">
        <f>Table3[[#This Row],[Date]]-B266</f>
        <v>1</v>
      </c>
      <c r="J267" s="7">
        <f>G266*(D267-1)+(1-G266)*H266/100*Table3[[#This Row],[Actt,t-1]]/Summary!$G$6</f>
        <v>-9.655001271295031E-4</v>
      </c>
      <c r="K267" s="7">
        <f t="shared" si="12"/>
        <v>3.5789322667000609E-3</v>
      </c>
      <c r="L267" s="67">
        <f t="shared" si="15"/>
        <v>5.6813788420998323E-2</v>
      </c>
    </row>
    <row r="268" spans="2:12" x14ac:dyDescent="0.2">
      <c r="B268" s="6">
        <f>'Fund Data'!A375</f>
        <v>41962</v>
      </c>
      <c r="C268" s="4">
        <f>'Fund Data'!B375</f>
        <v>139.4</v>
      </c>
      <c r="D268" s="7">
        <f t="shared" si="13"/>
        <v>0.99749552772808592</v>
      </c>
      <c r="E268" s="7">
        <f t="shared" si="14"/>
        <v>-2.5076137087849809E-3</v>
      </c>
      <c r="F268" s="7">
        <f>SQRT(Summary!$G$2/Summary!$G$3)*SQRT(SUMSQ(E249:E268)-Summary!$G$4/Summary!$G$5*SUM(E249:E268)^2)</f>
        <v>2.3366990321670823E-2</v>
      </c>
      <c r="G268" s="5">
        <f>MIN(Summary!$G$8,Summary!$G$9/F266)</f>
        <v>1.5</v>
      </c>
      <c r="H268" s="5">
        <f>IFERROR(VLOOKUP(Table3[[#This Row],[Date]],Table1[#All],2,FALSE),$C$2)</f>
        <v>8.9999999999999993E-3</v>
      </c>
      <c r="I268" s="5">
        <f>Table3[[#This Row],[Date]]-B267</f>
        <v>1</v>
      </c>
      <c r="J268" s="7">
        <f>G267*(D268-1)+(1-G267)*H267/100*Table3[[#This Row],[Actt,t-1]]/Summary!$G$6</f>
        <v>-3.7568334078711234E-3</v>
      </c>
      <c r="K268" s="7">
        <f t="shared" si="12"/>
        <v>3.608639101648917E-3</v>
      </c>
      <c r="L268" s="67">
        <f t="shared" si="15"/>
        <v>5.7285369806079414E-2</v>
      </c>
    </row>
    <row r="269" spans="2:12" x14ac:dyDescent="0.2">
      <c r="B269" s="6">
        <f>'Fund Data'!A376</f>
        <v>41963</v>
      </c>
      <c r="C269" s="4">
        <f>'Fund Data'!B376</f>
        <v>139.76</v>
      </c>
      <c r="D269" s="7">
        <f t="shared" si="13"/>
        <v>1.0025824964131993</v>
      </c>
      <c r="E269" s="7">
        <f t="shared" si="14"/>
        <v>2.5791674993774875E-3</v>
      </c>
      <c r="F269" s="7">
        <f>SQRT(Summary!$G$2/Summary!$G$3)*SQRT(SUMSQ(E250:E269)-Summary!$G$4/Summary!$G$5*SUM(E250:E269)^2)</f>
        <v>2.4024485928721966E-2</v>
      </c>
      <c r="G269" s="5">
        <f>MIN(Summary!$G$8,Summary!$G$9/F267)</f>
        <v>1.5</v>
      </c>
      <c r="H269" s="5">
        <f>IFERROR(VLOOKUP(Table3[[#This Row],[Date]],Table1[#All],2,FALSE),$C$2)</f>
        <v>8.9999999999999993E-3</v>
      </c>
      <c r="I269" s="5">
        <f>Table3[[#This Row],[Date]]-B268</f>
        <v>1</v>
      </c>
      <c r="J269" s="7">
        <f>G268*(D269-1)+(1-G268)*H268/100*Table3[[#This Row],[Actt,t-1]]/Summary!$G$6</f>
        <v>3.8736196197989466E-3</v>
      </c>
      <c r="K269" s="7">
        <f t="shared" si="12"/>
        <v>3.6134179671142171E-3</v>
      </c>
      <c r="L269" s="67">
        <f t="shared" si="15"/>
        <v>5.7361231943500728E-2</v>
      </c>
    </row>
    <row r="270" spans="2:12" x14ac:dyDescent="0.2">
      <c r="B270" s="6">
        <f>'Fund Data'!A377</f>
        <v>41964</v>
      </c>
      <c r="C270" s="4">
        <f>'Fund Data'!B377</f>
        <v>140.19999999999999</v>
      </c>
      <c r="D270" s="7">
        <f t="shared" si="13"/>
        <v>1.0031482541499714</v>
      </c>
      <c r="E270" s="7">
        <f t="shared" si="14"/>
        <v>3.1433087746886522E-3</v>
      </c>
      <c r="F270" s="7">
        <f>SQRT(Summary!$G$2/Summary!$G$3)*SQRT(SUMSQ(E251:E270)-Summary!$G$4/Summary!$G$5*SUM(E251:E270)^2)</f>
        <v>2.5578991277969646E-2</v>
      </c>
      <c r="G270" s="5">
        <f>MIN(Summary!$G$8,Summary!$G$9/F268)</f>
        <v>1.5</v>
      </c>
      <c r="H270" s="5">
        <f>IFERROR(VLOOKUP(Table3[[#This Row],[Date]],Table1[#All],2,FALSE),$C$2)</f>
        <v>8.9999999999999993E-3</v>
      </c>
      <c r="I270" s="5">
        <f>Table3[[#This Row],[Date]]-B269</f>
        <v>1</v>
      </c>
      <c r="J270" s="7">
        <f>G269*(D270-1)+(1-G269)*H269/100*Table3[[#This Row],[Actt,t-1]]/Summary!$G$6</f>
        <v>4.7222562249571616E-3</v>
      </c>
      <c r="K270" s="7">
        <f t="shared" si="12"/>
        <v>3.6224484537926063E-3</v>
      </c>
      <c r="L270" s="67">
        <f t="shared" si="15"/>
        <v>5.7504586475314125E-2</v>
      </c>
    </row>
    <row r="271" spans="2:12" x14ac:dyDescent="0.2">
      <c r="B271" s="6">
        <f>'Fund Data'!A378</f>
        <v>41967</v>
      </c>
      <c r="C271" s="4">
        <f>'Fund Data'!B378</f>
        <v>140.30000000000001</v>
      </c>
      <c r="D271" s="7">
        <f t="shared" si="13"/>
        <v>1.0007132667617691</v>
      </c>
      <c r="E271" s="7">
        <f t="shared" si="14"/>
        <v>7.1301250792572043E-4</v>
      </c>
      <c r="F271" s="7">
        <f>SQRT(Summary!$G$2/Summary!$G$3)*SQRT(SUMSQ(E252:E271)-Summary!$G$4/Summary!$G$5*SUM(E252:E271)^2)</f>
        <v>2.5579009488596503E-2</v>
      </c>
      <c r="G271" s="5">
        <f>MIN(Summary!$G$8,Summary!$G$9/F269)</f>
        <v>1.5</v>
      </c>
      <c r="H271" s="5">
        <f>IFERROR(VLOOKUP(Table3[[#This Row],[Date]],Table1[#All],2,FALSE),$C$2)</f>
        <v>8.9999999999999993E-3</v>
      </c>
      <c r="I271" s="5">
        <f>Table3[[#This Row],[Date]]-B270</f>
        <v>3</v>
      </c>
      <c r="J271" s="7">
        <f>G270*(D271-1)+(1-G270)*H270/100*Table3[[#This Row],[Actt,t-1]]/Summary!$G$6</f>
        <v>1.0695251426536237E-3</v>
      </c>
      <c r="K271" s="7">
        <f t="shared" si="12"/>
        <v>3.6223103821105499E-3</v>
      </c>
      <c r="L271" s="67">
        <f t="shared" si="15"/>
        <v>5.7502394655311193E-2</v>
      </c>
    </row>
    <row r="272" spans="2:12" x14ac:dyDescent="0.2">
      <c r="B272" s="6">
        <f>'Fund Data'!A379</f>
        <v>41968</v>
      </c>
      <c r="C272" s="4">
        <f>'Fund Data'!B379</f>
        <v>140.69999999999999</v>
      </c>
      <c r="D272" s="7">
        <f t="shared" si="13"/>
        <v>1.0028510334996434</v>
      </c>
      <c r="E272" s="7">
        <f t="shared" si="14"/>
        <v>2.846977011927937E-3</v>
      </c>
      <c r="F272" s="7">
        <f>SQRT(Summary!$G$2/Summary!$G$3)*SQRT(SUMSQ(E253:E272)-Summary!$G$4/Summary!$G$5*SUM(E253:E272)^2)</f>
        <v>2.6602767464017147E-2</v>
      </c>
      <c r="G272" s="5">
        <f>MIN(Summary!$G$8,Summary!$G$9/F270)</f>
        <v>1.5</v>
      </c>
      <c r="H272" s="5">
        <f>IFERROR(VLOOKUP(Table3[[#This Row],[Date]],Table1[#All],2,FALSE),$C$2)</f>
        <v>8.9999999999999993E-3</v>
      </c>
      <c r="I272" s="5">
        <f>Table3[[#This Row],[Date]]-B271</f>
        <v>1</v>
      </c>
      <c r="J272" s="7">
        <f>G271*(D272-1)+(1-G271)*H271/100*Table3[[#This Row],[Actt,t-1]]/Summary!$G$6</f>
        <v>4.2764252494651607E-3</v>
      </c>
      <c r="K272" s="7">
        <f t="shared" ref="K272:K335" si="16">_xlfn.STDEV.S(J183:J272)</f>
        <v>3.6392337365515931E-3</v>
      </c>
      <c r="L272" s="67">
        <f t="shared" si="15"/>
        <v>5.7771044578511198E-2</v>
      </c>
    </row>
    <row r="273" spans="2:12" x14ac:dyDescent="0.2">
      <c r="B273" s="6">
        <f>'Fund Data'!A380</f>
        <v>41969</v>
      </c>
      <c r="C273" s="4">
        <f>'Fund Data'!B380</f>
        <v>140.88</v>
      </c>
      <c r="D273" s="7">
        <f t="shared" si="13"/>
        <v>1.0012793176972281</v>
      </c>
      <c r="E273" s="7">
        <f t="shared" si="14"/>
        <v>1.2785000676072934E-3</v>
      </c>
      <c r="F273" s="7">
        <f>SQRT(Summary!$G$2/Summary!$G$3)*SQRT(SUMSQ(E254:E273)-Summary!$G$4/Summary!$G$5*SUM(E254:E273)^2)</f>
        <v>2.660274878216181E-2</v>
      </c>
      <c r="G273" s="5">
        <f>MIN(Summary!$G$8,Summary!$G$9/F271)</f>
        <v>1.5</v>
      </c>
      <c r="H273" s="5">
        <f>IFERROR(VLOOKUP(Table3[[#This Row],[Date]],Table1[#All],2,FALSE),$C$2)</f>
        <v>8.9999999999999993E-3</v>
      </c>
      <c r="I273" s="5">
        <f>Table3[[#This Row],[Date]]-B272</f>
        <v>1</v>
      </c>
      <c r="J273" s="7">
        <f>G272*(D273-1)+(1-G272)*H272/100*Table3[[#This Row],[Actt,t-1]]/Summary!$G$6</f>
        <v>1.918851545842166E-3</v>
      </c>
      <c r="K273" s="7">
        <f t="shared" si="16"/>
        <v>3.6346243343861411E-3</v>
      </c>
      <c r="L273" s="67">
        <f t="shared" si="15"/>
        <v>5.7697872587576388E-2</v>
      </c>
    </row>
    <row r="274" spans="2:12" x14ac:dyDescent="0.2">
      <c r="B274" s="6">
        <f>'Fund Data'!A381</f>
        <v>41970</v>
      </c>
      <c r="C274" s="4">
        <f>'Fund Data'!B381</f>
        <v>141.66</v>
      </c>
      <c r="D274" s="7">
        <f t="shared" si="13"/>
        <v>1.0055366269165247</v>
      </c>
      <c r="E274" s="7">
        <f t="shared" si="14"/>
        <v>5.5213561375258282E-3</v>
      </c>
      <c r="F274" s="7">
        <f>SQRT(Summary!$G$2/Summary!$G$3)*SQRT(SUMSQ(E255:E274)-Summary!$G$4/Summary!$G$5*SUM(E255:E274)^2)</f>
        <v>3.022319238423574E-2</v>
      </c>
      <c r="G274" s="5">
        <f>MIN(Summary!$G$8,Summary!$G$9/F272)</f>
        <v>1.5</v>
      </c>
      <c r="H274" s="5">
        <f>IFERROR(VLOOKUP(Table3[[#This Row],[Date]],Table1[#All],2,FALSE),$C$2)</f>
        <v>1.6E-2</v>
      </c>
      <c r="I274" s="5">
        <f>Table3[[#This Row],[Date]]-B273</f>
        <v>1</v>
      </c>
      <c r="J274" s="7">
        <f>G273*(D274-1)+(1-G273)*H273/100*Table3[[#This Row],[Actt,t-1]]/Summary!$G$6</f>
        <v>8.3048153747870175E-3</v>
      </c>
      <c r="K274" s="7">
        <f t="shared" si="16"/>
        <v>3.7144100153567888E-3</v>
      </c>
      <c r="L274" s="67">
        <f t="shared" si="15"/>
        <v>5.8964431007770025E-2</v>
      </c>
    </row>
    <row r="275" spans="2:12" x14ac:dyDescent="0.2">
      <c r="B275" s="6">
        <f>'Fund Data'!A382</f>
        <v>41971</v>
      </c>
      <c r="C275" s="4">
        <f>'Fund Data'!B382</f>
        <v>141.85</v>
      </c>
      <c r="D275" s="7">
        <f t="shared" si="13"/>
        <v>1.0013412395877452</v>
      </c>
      <c r="E275" s="7">
        <f t="shared" si="14"/>
        <v>1.3403409293837336E-3</v>
      </c>
      <c r="F275" s="7">
        <f>SQRT(Summary!$G$2/Summary!$G$3)*SQRT(SUMSQ(E256:E275)-Summary!$G$4/Summary!$G$5*SUM(E256:E275)^2)</f>
        <v>2.8754045336396198E-2</v>
      </c>
      <c r="G275" s="5">
        <f>MIN(Summary!$G$8,Summary!$G$9/F273)</f>
        <v>1.5</v>
      </c>
      <c r="H275" s="5">
        <f>IFERROR(VLOOKUP(Table3[[#This Row],[Date]],Table1[#All],2,FALSE),$C$2)</f>
        <v>0.02</v>
      </c>
      <c r="I275" s="5">
        <f>Table3[[#This Row],[Date]]-B274</f>
        <v>1</v>
      </c>
      <c r="J275" s="7">
        <f>G274*(D275-1)+(1-G274)*H274/100*Table3[[#This Row],[Actt,t-1]]/Summary!$G$6</f>
        <v>2.011637159395631E-3</v>
      </c>
      <c r="K275" s="7">
        <f t="shared" si="16"/>
        <v>3.7092375104842983E-3</v>
      </c>
      <c r="L275" s="67">
        <f t="shared" si="15"/>
        <v>5.8882320038482747E-2</v>
      </c>
    </row>
    <row r="276" spans="2:12" x14ac:dyDescent="0.2">
      <c r="B276" s="6">
        <f>'Fund Data'!A383</f>
        <v>41974</v>
      </c>
      <c r="C276" s="4">
        <f>'Fund Data'!B383</f>
        <v>141.83000000000001</v>
      </c>
      <c r="D276" s="7">
        <f t="shared" si="13"/>
        <v>0.99985900599224542</v>
      </c>
      <c r="E276" s="7">
        <f t="shared" si="14"/>
        <v>-1.4100394834407818E-4</v>
      </c>
      <c r="F276" s="7">
        <f>SQRT(Summary!$G$2/Summary!$G$3)*SQRT(SUMSQ(E257:E276)-Summary!$G$4/Summary!$G$5*SUM(E257:E276)^2)</f>
        <v>2.7156825042062325E-2</v>
      </c>
      <c r="G276" s="5">
        <f>MIN(Summary!$G$8,Summary!$G$9/F274)</f>
        <v>1.5</v>
      </c>
      <c r="H276" s="5">
        <f>IFERROR(VLOOKUP(Table3[[#This Row],[Date]],Table1[#All],2,FALSE),$C$2)</f>
        <v>2.1000000000000001E-2</v>
      </c>
      <c r="I276" s="5">
        <f>Table3[[#This Row],[Date]]-B275</f>
        <v>3</v>
      </c>
      <c r="J276" s="7">
        <f>G275*(D276-1)+(1-G275)*H275/100*Table3[[#This Row],[Actt,t-1]]/Summary!$G$6</f>
        <v>-2.1232434496520357E-4</v>
      </c>
      <c r="K276" s="7">
        <f t="shared" si="16"/>
        <v>3.7069309481899682E-3</v>
      </c>
      <c r="L276" s="67">
        <f t="shared" si="15"/>
        <v>5.8845704497197088E-2</v>
      </c>
    </row>
    <row r="277" spans="2:12" x14ac:dyDescent="0.2">
      <c r="B277" s="6">
        <f>'Fund Data'!A384</f>
        <v>41975</v>
      </c>
      <c r="C277" s="4">
        <f>'Fund Data'!B384</f>
        <v>141.69</v>
      </c>
      <c r="D277" s="7">
        <f t="shared" si="13"/>
        <v>0.99901290277092281</v>
      </c>
      <c r="E277" s="7">
        <f t="shared" si="14"/>
        <v>-9.8758473038088024E-4</v>
      </c>
      <c r="F277" s="7">
        <f>SQRT(Summary!$G$2/Summary!$G$3)*SQRT(SUMSQ(E258:E277)-Summary!$G$4/Summary!$G$5*SUM(E258:E277)^2)</f>
        <v>2.7652365722286257E-2</v>
      </c>
      <c r="G277" s="5">
        <f>MIN(Summary!$G$8,Summary!$G$9/F275)</f>
        <v>1.5</v>
      </c>
      <c r="H277" s="5">
        <f>IFERROR(VLOOKUP(Table3[[#This Row],[Date]],Table1[#All],2,FALSE),$C$2)</f>
        <v>2.1999999999999999E-2</v>
      </c>
      <c r="I277" s="5">
        <f>Table3[[#This Row],[Date]]-B276</f>
        <v>1</v>
      </c>
      <c r="J277" s="7">
        <f>G276*(D277-1)+(1-G276)*H276/100*Table3[[#This Row],[Actt,t-1]]/Summary!$G$6</f>
        <v>-1.4809375102824577E-3</v>
      </c>
      <c r="K277" s="7">
        <f t="shared" si="16"/>
        <v>3.7120666345056915E-3</v>
      </c>
      <c r="L277" s="67">
        <f t="shared" si="15"/>
        <v>5.8927230990015338E-2</v>
      </c>
    </row>
    <row r="278" spans="2:12" x14ac:dyDescent="0.2">
      <c r="B278" s="6">
        <f>'Fund Data'!A385</f>
        <v>41976</v>
      </c>
      <c r="C278" s="4">
        <f>'Fund Data'!B385</f>
        <v>141.69999999999999</v>
      </c>
      <c r="D278" s="7">
        <f t="shared" si="13"/>
        <v>1.000070576610911</v>
      </c>
      <c r="E278" s="7">
        <f t="shared" si="14"/>
        <v>7.0574120499204858E-5</v>
      </c>
      <c r="F278" s="7">
        <f>SQRT(Summary!$G$2/Summary!$G$3)*SQRT(SUMSQ(E259:E278)-Summary!$G$4/Summary!$G$5*SUM(E259:E278)^2)</f>
        <v>2.6321353688957726E-2</v>
      </c>
      <c r="G278" s="5">
        <f>MIN(Summary!$G$8,Summary!$G$9/F276)</f>
        <v>1.5</v>
      </c>
      <c r="H278" s="5">
        <f>IFERROR(VLOOKUP(Table3[[#This Row],[Date]],Table1[#All],2,FALSE),$C$2)</f>
        <v>2.1999999999999999E-2</v>
      </c>
      <c r="I278" s="5">
        <f>Table3[[#This Row],[Date]]-B277</f>
        <v>1</v>
      </c>
      <c r="J278" s="7">
        <f>G277*(D278-1)+(1-G277)*H277/100*Table3[[#This Row],[Actt,t-1]]/Summary!$G$6</f>
        <v>1.0555936081099371E-4</v>
      </c>
      <c r="K278" s="7">
        <f t="shared" si="16"/>
        <v>3.6846216836384682E-3</v>
      </c>
      <c r="L278" s="67">
        <f t="shared" si="15"/>
        <v>5.8491555901580984E-2</v>
      </c>
    </row>
    <row r="279" spans="2:12" x14ac:dyDescent="0.2">
      <c r="B279" s="6">
        <f>'Fund Data'!A386</f>
        <v>41977</v>
      </c>
      <c r="C279" s="4">
        <f>'Fund Data'!B386</f>
        <v>141.37</v>
      </c>
      <c r="D279" s="7">
        <f t="shared" si="13"/>
        <v>0.99767113620324643</v>
      </c>
      <c r="E279" s="7">
        <f t="shared" si="14"/>
        <v>-2.3315798176934263E-3</v>
      </c>
      <c r="F279" s="7">
        <f>SQRT(Summary!$G$2/Summary!$G$3)*SQRT(SUMSQ(E260:E279)-Summary!$G$4/Summary!$G$5*SUM(E260:E279)^2)</f>
        <v>2.8611168910939667E-2</v>
      </c>
      <c r="G279" s="5">
        <f>MIN(Summary!$G$8,Summary!$G$9/F277)</f>
        <v>1.5</v>
      </c>
      <c r="H279" s="5">
        <f>IFERROR(VLOOKUP(Table3[[#This Row],[Date]],Table1[#All],2,FALSE),$C$2)</f>
        <v>2.1999999999999999E-2</v>
      </c>
      <c r="I279" s="5">
        <f>Table3[[#This Row],[Date]]-B278</f>
        <v>1</v>
      </c>
      <c r="J279" s="7">
        <f>G278*(D279-1)+(1-G278)*H278/100*Table3[[#This Row],[Actt,t-1]]/Summary!$G$6</f>
        <v>-3.493601250685905E-3</v>
      </c>
      <c r="K279" s="7">
        <f t="shared" si="16"/>
        <v>3.6574347403927994E-3</v>
      </c>
      <c r="L279" s="67">
        <f t="shared" si="15"/>
        <v>5.8059976557164578E-2</v>
      </c>
    </row>
    <row r="280" spans="2:12" x14ac:dyDescent="0.2">
      <c r="B280" s="6">
        <f>'Fund Data'!A387</f>
        <v>41978</v>
      </c>
      <c r="C280" s="4">
        <f>'Fund Data'!B387</f>
        <v>141.75</v>
      </c>
      <c r="D280" s="7">
        <f t="shared" si="13"/>
        <v>1.0026879818914904</v>
      </c>
      <c r="E280" s="7">
        <f t="shared" si="14"/>
        <v>2.6843757289202923E-3</v>
      </c>
      <c r="F280" s="7">
        <f>SQRT(Summary!$G$2/Summary!$G$3)*SQRT(SUMSQ(E261:E280)-Summary!$G$4/Summary!$G$5*SUM(E261:E280)^2)</f>
        <v>2.9377389911500792E-2</v>
      </c>
      <c r="G280" s="5">
        <f>MIN(Summary!$G$8,Summary!$G$9/F278)</f>
        <v>1.5</v>
      </c>
      <c r="H280" s="5">
        <f>IFERROR(VLOOKUP(Table3[[#This Row],[Date]],Table1[#All],2,FALSE),$C$2)</f>
        <v>2.1999999999999999E-2</v>
      </c>
      <c r="I280" s="5">
        <f>Table3[[#This Row],[Date]]-B279</f>
        <v>1</v>
      </c>
      <c r="J280" s="7">
        <f>G279*(D280-1)+(1-G279)*H279/100*Table3[[#This Row],[Actt,t-1]]/Summary!$G$6</f>
        <v>4.031667281680109E-3</v>
      </c>
      <c r="K280" s="7">
        <f t="shared" si="16"/>
        <v>3.6672078015736846E-3</v>
      </c>
      <c r="L280" s="67">
        <f t="shared" si="15"/>
        <v>5.8215119093759232E-2</v>
      </c>
    </row>
    <row r="281" spans="2:12" x14ac:dyDescent="0.2">
      <c r="B281" s="6">
        <f>'Fund Data'!A388</f>
        <v>41981</v>
      </c>
      <c r="C281" s="4">
        <f>'Fund Data'!B388</f>
        <v>142.24</v>
      </c>
      <c r="D281" s="7">
        <f t="shared" si="13"/>
        <v>1.0034567901234568</v>
      </c>
      <c r="E281" s="7">
        <f t="shared" si="14"/>
        <v>3.4508291577329936E-3</v>
      </c>
      <c r="F281" s="7">
        <f>SQRT(Summary!$G$2/Summary!$G$3)*SQRT(SUMSQ(E262:E281)-Summary!$G$4/Summary!$G$5*SUM(E262:E281)^2)</f>
        <v>3.0700299786807876E-2</v>
      </c>
      <c r="G281" s="5">
        <f>MIN(Summary!$G$8,Summary!$G$9/F279)</f>
        <v>1.5</v>
      </c>
      <c r="H281" s="5">
        <f>IFERROR(VLOOKUP(Table3[[#This Row],[Date]],Table1[#All],2,FALSE),$C$2)</f>
        <v>2.1999999999999999E-2</v>
      </c>
      <c r="I281" s="5">
        <f>Table3[[#This Row],[Date]]-B280</f>
        <v>3</v>
      </c>
      <c r="J281" s="7">
        <f>G280*(D281-1)+(1-G280)*H280/100*Table3[[#This Row],[Actt,t-1]]/Summary!$G$6</f>
        <v>5.1842685185185151E-3</v>
      </c>
      <c r="K281" s="7">
        <f t="shared" si="16"/>
        <v>3.6763397732721215E-3</v>
      </c>
      <c r="L281" s="67">
        <f t="shared" si="15"/>
        <v>5.8360084650321692E-2</v>
      </c>
    </row>
    <row r="282" spans="2:12" x14ac:dyDescent="0.2">
      <c r="B282" s="6">
        <f>'Fund Data'!A389</f>
        <v>41982</v>
      </c>
      <c r="C282" s="4">
        <f>'Fund Data'!B389</f>
        <v>142.05000000000001</v>
      </c>
      <c r="D282" s="7">
        <f t="shared" si="13"/>
        <v>0.99866422947131606</v>
      </c>
      <c r="E282" s="7">
        <f t="shared" si="14"/>
        <v>-1.3366634653975353E-3</v>
      </c>
      <c r="F282" s="7">
        <f>SQRT(Summary!$G$2/Summary!$G$3)*SQRT(SUMSQ(E263:E282)-Summary!$G$4/Summary!$G$5*SUM(E263:E282)^2)</f>
        <v>3.1729735394952177E-2</v>
      </c>
      <c r="G282" s="5">
        <f>MIN(Summary!$G$8,Summary!$G$9/F280)</f>
        <v>1.5</v>
      </c>
      <c r="H282" s="5">
        <f>IFERROR(VLOOKUP(Table3[[#This Row],[Date]],Table1[#All],2,FALSE),$C$2)</f>
        <v>2.4E-2</v>
      </c>
      <c r="I282" s="5">
        <f>Table3[[#This Row],[Date]]-B281</f>
        <v>1</v>
      </c>
      <c r="J282" s="7">
        <f>G281*(D282-1)+(1-G281)*H281/100*Table3[[#This Row],[Actt,t-1]]/Summary!$G$6</f>
        <v>-2.0039613485814713E-3</v>
      </c>
      <c r="K282" s="7">
        <f t="shared" si="16"/>
        <v>3.6716834924233428E-3</v>
      </c>
      <c r="L282" s="67">
        <f t="shared" si="15"/>
        <v>5.8286168483359643E-2</v>
      </c>
    </row>
    <row r="283" spans="2:12" x14ac:dyDescent="0.2">
      <c r="B283" s="6">
        <f>'Fund Data'!A390</f>
        <v>41983</v>
      </c>
      <c r="C283" s="4">
        <f>'Fund Data'!B390</f>
        <v>141.86000000000001</v>
      </c>
      <c r="D283" s="7">
        <f t="shared" si="13"/>
        <v>0.99866244280183036</v>
      </c>
      <c r="E283" s="7">
        <f t="shared" si="14"/>
        <v>-1.3384525262562278E-3</v>
      </c>
      <c r="F283" s="7">
        <f>SQRT(Summary!$G$2/Summary!$G$3)*SQRT(SUMSQ(E264:E283)-Summary!$G$4/Summary!$G$5*SUM(E264:E283)^2)</f>
        <v>3.2635968663106939E-2</v>
      </c>
      <c r="G283" s="5">
        <f>MIN(Summary!$G$8,Summary!$G$9/F281)</f>
        <v>1.5</v>
      </c>
      <c r="H283" s="5">
        <f>IFERROR(VLOOKUP(Table3[[#This Row],[Date]],Table1[#All],2,FALSE),$C$2)</f>
        <v>2.1999999999999999E-2</v>
      </c>
      <c r="I283" s="5">
        <f>Table3[[#This Row],[Date]]-B282</f>
        <v>1</v>
      </c>
      <c r="J283" s="7">
        <f>G282*(D283-1)+(1-G282)*H282/100*Table3[[#This Row],[Actt,t-1]]/Summary!$G$6</f>
        <v>-2.0066691305877884E-3</v>
      </c>
      <c r="K283" s="7">
        <f t="shared" si="16"/>
        <v>3.6371513756910281E-3</v>
      </c>
      <c r="L283" s="67">
        <f t="shared" si="15"/>
        <v>5.7737988124649503E-2</v>
      </c>
    </row>
    <row r="284" spans="2:12" x14ac:dyDescent="0.2">
      <c r="B284" s="6">
        <f>'Fund Data'!A391</f>
        <v>41984</v>
      </c>
      <c r="C284" s="4">
        <f>'Fund Data'!B391</f>
        <v>141.86000000000001</v>
      </c>
      <c r="D284" s="7">
        <f t="shared" si="13"/>
        <v>1</v>
      </c>
      <c r="E284" s="7">
        <f t="shared" si="14"/>
        <v>0</v>
      </c>
      <c r="F284" s="7">
        <f>SQRT(Summary!$G$2/Summary!$G$3)*SQRT(SUMSQ(E265:E284)-Summary!$G$4/Summary!$G$5*SUM(E265:E284)^2)</f>
        <v>3.2704477859394392E-2</v>
      </c>
      <c r="G284" s="5">
        <f>MIN(Summary!$G$8,Summary!$G$9/F282)</f>
        <v>1.5</v>
      </c>
      <c r="H284" s="5">
        <f>IFERROR(VLOOKUP(Table3[[#This Row],[Date]],Table1[#All],2,FALSE),$C$2)</f>
        <v>2.1999999999999999E-2</v>
      </c>
      <c r="I284" s="5">
        <f>Table3[[#This Row],[Date]]-B283</f>
        <v>1</v>
      </c>
      <c r="J284" s="7">
        <f>G283*(D284-1)+(1-G283)*H283/100*Table3[[#This Row],[Actt,t-1]]/Summary!$G$6</f>
        <v>-3.0555555555555553E-7</v>
      </c>
      <c r="K284" s="7">
        <f t="shared" si="16"/>
        <v>3.6386458155047187E-3</v>
      </c>
      <c r="L284" s="67">
        <f t="shared" si="15"/>
        <v>5.7761711621227778E-2</v>
      </c>
    </row>
    <row r="285" spans="2:12" x14ac:dyDescent="0.2">
      <c r="B285" s="6">
        <f>'Fund Data'!A392</f>
        <v>41985</v>
      </c>
      <c r="C285" s="4">
        <f>'Fund Data'!B392</f>
        <v>142.13</v>
      </c>
      <c r="D285" s="7">
        <f t="shared" si="13"/>
        <v>1.001903284928803</v>
      </c>
      <c r="E285" s="7">
        <f t="shared" si="14"/>
        <v>1.9014759769796928E-3</v>
      </c>
      <c r="F285" s="7">
        <f>SQRT(Summary!$G$2/Summary!$G$3)*SQRT(SUMSQ(E266:E285)-Summary!$G$4/Summary!$G$5*SUM(E266:E285)^2)</f>
        <v>3.2921805903451097E-2</v>
      </c>
      <c r="G285" s="5">
        <f>MIN(Summary!$G$8,Summary!$G$9/F283)</f>
        <v>1.5</v>
      </c>
      <c r="H285" s="5">
        <f>IFERROR(VLOOKUP(Table3[[#This Row],[Date]],Table1[#All],2,FALSE),$C$2)</f>
        <v>2.3E-2</v>
      </c>
      <c r="I285" s="5">
        <f>Table3[[#This Row],[Date]]-B284</f>
        <v>1</v>
      </c>
      <c r="J285" s="7">
        <f>G284*(D285-1)+(1-G284)*H284/100*Table3[[#This Row],[Actt,t-1]]/Summary!$G$6</f>
        <v>2.8546218376489206E-3</v>
      </c>
      <c r="K285" s="7">
        <f t="shared" si="16"/>
        <v>3.6399400388485441E-3</v>
      </c>
      <c r="L285" s="67">
        <f t="shared" si="15"/>
        <v>5.7782256779880199E-2</v>
      </c>
    </row>
    <row r="286" spans="2:12" x14ac:dyDescent="0.2">
      <c r="B286" s="6">
        <f>'Fund Data'!A393</f>
        <v>41988</v>
      </c>
      <c r="C286" s="4">
        <f>'Fund Data'!B393</f>
        <v>142.5</v>
      </c>
      <c r="D286" s="7">
        <f t="shared" si="13"/>
        <v>1.0026032505452755</v>
      </c>
      <c r="E286" s="7">
        <f t="shared" si="14"/>
        <v>2.5998679577848667E-3</v>
      </c>
      <c r="F286" s="7">
        <f>SQRT(Summary!$G$2/Summary!$G$3)*SQRT(SUMSQ(E267:E286)-Summary!$G$4/Summary!$G$5*SUM(E267:E286)^2)</f>
        <v>3.3206896283923655E-2</v>
      </c>
      <c r="G286" s="5">
        <f>MIN(Summary!$G$8,Summary!$G$9/F284)</f>
        <v>1.5</v>
      </c>
      <c r="H286" s="5">
        <f>IFERROR(VLOOKUP(Table3[[#This Row],[Date]],Table1[#All],2,FALSE),$C$2)</f>
        <v>2.4E-2</v>
      </c>
      <c r="I286" s="5">
        <f>Table3[[#This Row],[Date]]-B285</f>
        <v>3</v>
      </c>
      <c r="J286" s="7">
        <f>G285*(D286-1)+(1-G285)*H285/100*Table3[[#This Row],[Actt,t-1]]/Summary!$G$6</f>
        <v>3.9039174845799892E-3</v>
      </c>
      <c r="K286" s="7">
        <f t="shared" si="16"/>
        <v>3.633984630976654E-3</v>
      </c>
      <c r="L286" s="67">
        <f t="shared" si="15"/>
        <v>5.768771761077033E-2</v>
      </c>
    </row>
    <row r="287" spans="2:12" x14ac:dyDescent="0.2">
      <c r="B287" s="6">
        <f>'Fund Data'!A394</f>
        <v>41989</v>
      </c>
      <c r="C287" s="4">
        <f>'Fund Data'!B394</f>
        <v>142.59</v>
      </c>
      <c r="D287" s="7">
        <f t="shared" si="13"/>
        <v>1.0006315789473685</v>
      </c>
      <c r="E287" s="7">
        <f t="shared" si="14"/>
        <v>6.313795853226565E-4</v>
      </c>
      <c r="F287" s="7">
        <f>SQRT(Summary!$G$2/Summary!$G$3)*SQRT(SUMSQ(E268:E287)-Summary!$G$4/Summary!$G$5*SUM(E268:E287)^2)</f>
        <v>3.2729165700814036E-2</v>
      </c>
      <c r="G287" s="5">
        <f>MIN(Summary!$G$8,Summary!$G$9/F285)</f>
        <v>1.5</v>
      </c>
      <c r="H287" s="5">
        <f>IFERROR(VLOOKUP(Table3[[#This Row],[Date]],Table1[#All],2,FALSE),$C$2)</f>
        <v>2.5000000000000001E-2</v>
      </c>
      <c r="I287" s="5">
        <f>Table3[[#This Row],[Date]]-B286</f>
        <v>1</v>
      </c>
      <c r="J287" s="7">
        <f>G286*(D287-1)+(1-G286)*H286/100*Table3[[#This Row],[Actt,t-1]]/Summary!$G$6</f>
        <v>9.4703508771947441E-4</v>
      </c>
      <c r="K287" s="7">
        <f t="shared" si="16"/>
        <v>3.6339953191779819E-3</v>
      </c>
      <c r="L287" s="67">
        <f t="shared" si="15"/>
        <v>5.7687887280706389E-2</v>
      </c>
    </row>
    <row r="288" spans="2:12" x14ac:dyDescent="0.2">
      <c r="B288" s="6">
        <f>'Fund Data'!A395</f>
        <v>41990</v>
      </c>
      <c r="C288" s="4">
        <f>'Fund Data'!B395</f>
        <v>142.80000000000001</v>
      </c>
      <c r="D288" s="7">
        <f t="shared" si="13"/>
        <v>1.0014727540500736</v>
      </c>
      <c r="E288" s="7">
        <f t="shared" si="14"/>
        <v>1.4716706114562507E-3</v>
      </c>
      <c r="F288" s="7">
        <f>SQRT(Summary!$G$2/Summary!$G$3)*SQRT(SUMSQ(E269:E288)-Summary!$G$4/Summary!$G$5*SUM(E269:E288)^2)</f>
        <v>3.0139846491107236E-2</v>
      </c>
      <c r="G288" s="5">
        <f>MIN(Summary!$G$8,Summary!$G$9/F286)</f>
        <v>1.5</v>
      </c>
      <c r="H288" s="5">
        <f>IFERROR(VLOOKUP(Table3[[#This Row],[Date]],Table1[#All],2,FALSE),$C$2)</f>
        <v>2.5999999999999999E-2</v>
      </c>
      <c r="I288" s="5">
        <f>Table3[[#This Row],[Date]]-B287</f>
        <v>1</v>
      </c>
      <c r="J288" s="7">
        <f>G287*(D288-1)+(1-G287)*H287/100*Table3[[#This Row],[Actt,t-1]]/Summary!$G$6</f>
        <v>2.2087838528882264E-3</v>
      </c>
      <c r="K288" s="7">
        <f t="shared" si="16"/>
        <v>3.6349416913699049E-3</v>
      </c>
      <c r="L288" s="67">
        <f t="shared" si="15"/>
        <v>5.7702910473511601E-2</v>
      </c>
    </row>
    <row r="289" spans="2:12" x14ac:dyDescent="0.2">
      <c r="B289" s="6">
        <f>'Fund Data'!A396</f>
        <v>41991</v>
      </c>
      <c r="C289" s="4">
        <f>'Fund Data'!B396</f>
        <v>142.63999999999999</v>
      </c>
      <c r="D289" s="7">
        <f t="shared" ref="D289:D352" si="17">C289/C288</f>
        <v>0.99887955182072807</v>
      </c>
      <c r="E289" s="7">
        <f t="shared" ref="E289:E352" si="18">LN(D289)</f>
        <v>-1.1210763505992614E-3</v>
      </c>
      <c r="F289" s="7">
        <f>SQRT(Summary!$G$2/Summary!$G$3)*SQRT(SUMSQ(E270:E289)-Summary!$G$4/Summary!$G$5*SUM(E270:E289)^2)</f>
        <v>3.0727089184364675E-2</v>
      </c>
      <c r="G289" s="5">
        <f>MIN(Summary!$G$8,Summary!$G$9/F287)</f>
        <v>1.5</v>
      </c>
      <c r="H289" s="5">
        <f>IFERROR(VLOOKUP(Table3[[#This Row],[Date]],Table1[#All],2,FALSE),$C$2)</f>
        <v>2.5000000000000001E-2</v>
      </c>
      <c r="I289" s="5">
        <f>Table3[[#This Row],[Date]]-B288</f>
        <v>1</v>
      </c>
      <c r="J289" s="7">
        <f>G288*(D289-1)+(1-G288)*H288/100*Table3[[#This Row],[Actt,t-1]]/Summary!$G$6</f>
        <v>-1.6810333800190013E-3</v>
      </c>
      <c r="K289" s="7">
        <f t="shared" si="16"/>
        <v>3.6357960012355908E-3</v>
      </c>
      <c r="L289" s="67">
        <f t="shared" si="15"/>
        <v>5.771647222219476E-2</v>
      </c>
    </row>
    <row r="290" spans="2:12" x14ac:dyDescent="0.2">
      <c r="B290" s="6">
        <f>'Fund Data'!A397</f>
        <v>41992</v>
      </c>
      <c r="C290" s="4">
        <f>'Fund Data'!B397</f>
        <v>142.82</v>
      </c>
      <c r="D290" s="7">
        <f t="shared" si="17"/>
        <v>1.0012619181155356</v>
      </c>
      <c r="E290" s="7">
        <f t="shared" si="18"/>
        <v>1.2611225660789092E-3</v>
      </c>
      <c r="F290" s="7">
        <f>SQRT(Summary!$G$2/Summary!$G$3)*SQRT(SUMSQ(E271:E290)-Summary!$G$4/Summary!$G$5*SUM(E271:E290)^2)</f>
        <v>2.9763097795899401E-2</v>
      </c>
      <c r="G290" s="5">
        <f>MIN(Summary!$G$8,Summary!$G$9/F288)</f>
        <v>1.5</v>
      </c>
      <c r="H290" s="5">
        <f>IFERROR(VLOOKUP(Table3[[#This Row],[Date]],Table1[#All],2,FALSE),$C$2)</f>
        <v>2.5999999999999999E-2</v>
      </c>
      <c r="I290" s="5">
        <f>Table3[[#This Row],[Date]]-B289</f>
        <v>1</v>
      </c>
      <c r="J290" s="7">
        <f>G289*(D290-1)+(1-G289)*H289/100*Table3[[#This Row],[Actt,t-1]]/Summary!$G$6</f>
        <v>1.8925299510811088E-3</v>
      </c>
      <c r="K290" s="7">
        <f t="shared" si="16"/>
        <v>3.6246441878344158E-3</v>
      </c>
      <c r="L290" s="67">
        <f t="shared" si="15"/>
        <v>5.7539442672633327E-2</v>
      </c>
    </row>
    <row r="291" spans="2:12" x14ac:dyDescent="0.2">
      <c r="B291" s="6">
        <f>'Fund Data'!A398</f>
        <v>41995</v>
      </c>
      <c r="C291" s="4">
        <f>'Fund Data'!B398</f>
        <v>142.94999999999999</v>
      </c>
      <c r="D291" s="7">
        <f t="shared" si="17"/>
        <v>1.0009102366615319</v>
      </c>
      <c r="E291" s="7">
        <f t="shared" si="18"/>
        <v>9.0982264735676793E-4</v>
      </c>
      <c r="F291" s="7">
        <f>SQRT(Summary!$G$2/Summary!$G$3)*SQRT(SUMSQ(E272:E291)-Summary!$G$4/Summary!$G$5*SUM(E272:E291)^2)</f>
        <v>2.9753159712077076E-2</v>
      </c>
      <c r="G291" s="5">
        <f>MIN(Summary!$G$8,Summary!$G$9/F289)</f>
        <v>1.5</v>
      </c>
      <c r="H291" s="5">
        <f>IFERROR(VLOOKUP(Table3[[#This Row],[Date]],Table1[#All],2,FALSE),$C$2)</f>
        <v>2.5999999999999999E-2</v>
      </c>
      <c r="I291" s="5">
        <f>Table3[[#This Row],[Date]]-B290</f>
        <v>3</v>
      </c>
      <c r="J291" s="7">
        <f>G290*(D291-1)+(1-G290)*H290/100*Table3[[#This Row],[Actt,t-1]]/Summary!$G$6</f>
        <v>1.3642716589645069E-3</v>
      </c>
      <c r="K291" s="7">
        <f t="shared" si="16"/>
        <v>3.619666386711943E-3</v>
      </c>
      <c r="L291" s="67">
        <f t="shared" si="15"/>
        <v>5.7460422529557319E-2</v>
      </c>
    </row>
    <row r="292" spans="2:12" x14ac:dyDescent="0.2">
      <c r="B292" s="6">
        <f>'Fund Data'!A399</f>
        <v>41996</v>
      </c>
      <c r="C292" s="4">
        <f>'Fund Data'!B399</f>
        <v>143.02000000000001</v>
      </c>
      <c r="D292" s="7">
        <f t="shared" si="17"/>
        <v>1.0004896817068907</v>
      </c>
      <c r="E292" s="7">
        <f t="shared" si="18"/>
        <v>4.895618519292368E-4</v>
      </c>
      <c r="F292" s="7">
        <f>SQRT(Summary!$G$2/Summary!$G$3)*SQRT(SUMSQ(E273:E292)-Summary!$G$4/Summary!$G$5*SUM(E273:E292)^2)</f>
        <v>2.8952090633875861E-2</v>
      </c>
      <c r="G292" s="5">
        <f>MIN(Summary!$G$8,Summary!$G$9/F290)</f>
        <v>1.5</v>
      </c>
      <c r="H292" s="5">
        <f>IFERROR(VLOOKUP(Table3[[#This Row],[Date]],Table1[#All],2,FALSE),$C$2)</f>
        <v>2.4E-2</v>
      </c>
      <c r="I292" s="5">
        <f>Table3[[#This Row],[Date]]-B291</f>
        <v>1</v>
      </c>
      <c r="J292" s="7">
        <f>G291*(D292-1)+(1-G291)*H291/100*Table3[[#This Row],[Actt,t-1]]/Summary!$G$6</f>
        <v>7.3416144922490391E-4</v>
      </c>
      <c r="K292" s="7">
        <f t="shared" si="16"/>
        <v>3.6059304627619488E-3</v>
      </c>
      <c r="L292" s="67">
        <f t="shared" si="15"/>
        <v>5.7242371496761035E-2</v>
      </c>
    </row>
    <row r="293" spans="2:12" x14ac:dyDescent="0.2">
      <c r="B293" s="6">
        <f>'Fund Data'!A401</f>
        <v>42002</v>
      </c>
      <c r="C293" s="4">
        <f>'Fund Data'!B401</f>
        <v>143.38</v>
      </c>
      <c r="D293" s="7">
        <f t="shared" si="17"/>
        <v>1.0025171304712626</v>
      </c>
      <c r="E293" s="7">
        <f t="shared" si="18"/>
        <v>2.5139678044760858E-3</v>
      </c>
      <c r="F293" s="7">
        <f>SQRT(Summary!$G$2/Summary!$G$3)*SQRT(SUMSQ(E274:E293)-Summary!$G$4/Summary!$G$5*SUM(E274:E293)^2)</f>
        <v>2.9509997867040727E-2</v>
      </c>
      <c r="G293" s="5">
        <f>MIN(Summary!$G$8,Summary!$G$9/F291)</f>
        <v>1.5</v>
      </c>
      <c r="H293" s="5">
        <f>IFERROR(VLOOKUP(Table3[[#This Row],[Date]],Table1[#All],2,FALSE),$C$2)</f>
        <v>2.4E-2</v>
      </c>
      <c r="I293" s="5">
        <f>Table3[[#This Row],[Date]]-B292</f>
        <v>6</v>
      </c>
      <c r="J293" s="7">
        <f>G292*(D293-1)+(1-G292)*H292/100*Table3[[#This Row],[Actt,t-1]]/Summary!$G$6</f>
        <v>3.7736957068938448E-3</v>
      </c>
      <c r="K293" s="7">
        <f t="shared" si="16"/>
        <v>3.6111416743712247E-3</v>
      </c>
      <c r="L293" s="67">
        <f t="shared" si="15"/>
        <v>5.7325096916445897E-2</v>
      </c>
    </row>
    <row r="294" spans="2:12" x14ac:dyDescent="0.2">
      <c r="B294" s="6">
        <f>'Fund Data'!A402</f>
        <v>42003</v>
      </c>
      <c r="C294" s="4">
        <f>'Fund Data'!B402</f>
        <v>143.69999999999999</v>
      </c>
      <c r="D294" s="7">
        <f t="shared" si="17"/>
        <v>1.002231831496722</v>
      </c>
      <c r="E294" s="7">
        <f t="shared" si="18"/>
        <v>2.2293446602530851E-3</v>
      </c>
      <c r="F294" s="7">
        <f>SQRT(Summary!$G$2/Summary!$G$3)*SQRT(SUMSQ(E275:E294)-Summary!$G$4/Summary!$G$5*SUM(E275:E294)^2)</f>
        <v>2.480888072018082E-2</v>
      </c>
      <c r="G294" s="5">
        <f>MIN(Summary!$G$8,Summary!$G$9/F292)</f>
        <v>1.5</v>
      </c>
      <c r="H294" s="5">
        <f>IFERROR(VLOOKUP(Table3[[#This Row],[Date]],Table1[#All],2,FALSE),$C$2)</f>
        <v>1.9E-2</v>
      </c>
      <c r="I294" s="5">
        <f>Table3[[#This Row],[Date]]-B293</f>
        <v>1</v>
      </c>
      <c r="J294" s="7">
        <f>G293*(D294-1)+(1-G293)*H293/100*Table3[[#This Row],[Actt,t-1]]/Summary!$G$6</f>
        <v>3.3474139117496879E-3</v>
      </c>
      <c r="K294" s="7">
        <f t="shared" si="16"/>
        <v>3.6201227699033454E-3</v>
      </c>
      <c r="L294" s="67">
        <f t="shared" si="15"/>
        <v>5.7467667388119321E-2</v>
      </c>
    </row>
    <row r="295" spans="2:12" x14ac:dyDescent="0.2">
      <c r="B295" s="6">
        <f>'Fund Data'!A403</f>
        <v>42004</v>
      </c>
      <c r="C295" s="4">
        <f>'Fund Data'!B403</f>
        <v>143.69999999999999</v>
      </c>
      <c r="D295" s="7">
        <f t="shared" si="17"/>
        <v>1</v>
      </c>
      <c r="E295" s="7">
        <f t="shared" si="18"/>
        <v>0</v>
      </c>
      <c r="F295" s="7">
        <f>SQRT(Summary!$G$2/Summary!$G$3)*SQRT(SUMSQ(E276:E295)-Summary!$G$4/Summary!$G$5*SUM(E276:E295)^2)</f>
        <v>2.4816517163448491E-2</v>
      </c>
      <c r="G295" s="5">
        <f>MIN(Summary!$G$8,Summary!$G$9/F293)</f>
        <v>1.5</v>
      </c>
      <c r="H295" s="5">
        <f>IFERROR(VLOOKUP(Table3[[#This Row],[Date]],Table1[#All],2,FALSE),$C$2)</f>
        <v>1.7999999999999999E-2</v>
      </c>
      <c r="I295" s="5">
        <f>Table3[[#This Row],[Date]]-B294</f>
        <v>1</v>
      </c>
      <c r="J295" s="7">
        <f>G294*(D295-1)+(1-G294)*H294/100*Table3[[#This Row],[Actt,t-1]]/Summary!$G$6</f>
        <v>-2.6388888888888887E-7</v>
      </c>
      <c r="K295" s="7">
        <f t="shared" si="16"/>
        <v>3.6147662140631896E-3</v>
      </c>
      <c r="L295" s="67">
        <f t="shared" si="15"/>
        <v>5.7382634700298023E-2</v>
      </c>
    </row>
    <row r="296" spans="2:12" x14ac:dyDescent="0.2">
      <c r="B296" s="6">
        <f>'Fund Data'!A404</f>
        <v>42006</v>
      </c>
      <c r="C296" s="4">
        <f>'Fund Data'!B404</f>
        <v>144.53</v>
      </c>
      <c r="D296" s="7">
        <f t="shared" si="17"/>
        <v>1.005775922059847</v>
      </c>
      <c r="E296" s="7">
        <f t="shared" si="18"/>
        <v>5.759305375771454E-3</v>
      </c>
      <c r="F296" s="7">
        <f>SQRT(Summary!$G$2/Summary!$G$3)*SQRT(SUMSQ(E277:E296)-Summary!$G$4/Summary!$G$5*SUM(E277:E296)^2)</f>
        <v>3.0253615728716658E-2</v>
      </c>
      <c r="G296" s="5">
        <f>MIN(Summary!$G$8,Summary!$G$9/F294)</f>
        <v>1.5</v>
      </c>
      <c r="H296" s="5">
        <f>IFERROR(VLOOKUP(Table3[[#This Row],[Date]],Table1[#All],2,FALSE),$C$2)</f>
        <v>1.6E-2</v>
      </c>
      <c r="I296" s="5">
        <f>Table3[[#This Row],[Date]]-B295</f>
        <v>2</v>
      </c>
      <c r="J296" s="7">
        <f>G295*(D296-1)+(1-G295)*H295/100*Table3[[#This Row],[Actt,t-1]]/Summary!$G$6</f>
        <v>8.6633830897705072E-3</v>
      </c>
      <c r="K296" s="7">
        <f t="shared" si="16"/>
        <v>3.6233575243873545E-3</v>
      </c>
      <c r="L296" s="67">
        <f t="shared" si="15"/>
        <v>5.7519017523621555E-2</v>
      </c>
    </row>
    <row r="297" spans="2:12" x14ac:dyDescent="0.2">
      <c r="B297" s="6">
        <f>'Fund Data'!A405</f>
        <v>42009</v>
      </c>
      <c r="C297" s="4">
        <f>'Fund Data'!B405</f>
        <v>144.16</v>
      </c>
      <c r="D297" s="7">
        <f t="shared" si="17"/>
        <v>0.99743997785926797</v>
      </c>
      <c r="E297" s="7">
        <f t="shared" si="18"/>
        <v>-2.5633046007228154E-3</v>
      </c>
      <c r="F297" s="7">
        <f>SQRT(Summary!$G$2/Summary!$G$3)*SQRT(SUMSQ(E278:E297)-Summary!$G$4/Summary!$G$5*SUM(E278:E297)^2)</f>
        <v>3.1963374942398953E-2</v>
      </c>
      <c r="G297" s="5">
        <f>MIN(Summary!$G$8,Summary!$G$9/F295)</f>
        <v>1.5</v>
      </c>
      <c r="H297" s="5">
        <f>IFERROR(VLOOKUP(Table3[[#This Row],[Date]],Table1[#All],2,FALSE),$C$2)</f>
        <v>1.4999999999999999E-2</v>
      </c>
      <c r="I297" s="5">
        <f>Table3[[#This Row],[Date]]-B296</f>
        <v>3</v>
      </c>
      <c r="J297" s="7">
        <f>G296*(D297-1)+(1-G296)*H296/100*Table3[[#This Row],[Actt,t-1]]/Summary!$G$6</f>
        <v>-3.840699877764715E-3</v>
      </c>
      <c r="K297" s="7">
        <f t="shared" si="16"/>
        <v>3.5911820942994385E-3</v>
      </c>
      <c r="L297" s="67">
        <f t="shared" si="15"/>
        <v>5.7008248405586534E-2</v>
      </c>
    </row>
    <row r="298" spans="2:12" x14ac:dyDescent="0.2">
      <c r="B298" s="6">
        <f>'Fund Data'!A406</f>
        <v>42010</v>
      </c>
      <c r="C298" s="4">
        <f>'Fund Data'!B406</f>
        <v>144.85</v>
      </c>
      <c r="D298" s="7">
        <f t="shared" si="17"/>
        <v>1.0047863485016648</v>
      </c>
      <c r="E298" s="7">
        <f t="shared" si="18"/>
        <v>4.774930355331621E-3</v>
      </c>
      <c r="F298" s="7">
        <f>SQRT(Summary!$G$2/Summary!$G$3)*SQRT(SUMSQ(E279:E298)-Summary!$G$4/Summary!$G$5*SUM(E279:E298)^2)</f>
        <v>3.4532468661848059E-2</v>
      </c>
      <c r="G298" s="5">
        <f>MIN(Summary!$G$8,Summary!$G$9/F296)</f>
        <v>1.5</v>
      </c>
      <c r="H298" s="5">
        <f>IFERROR(VLOOKUP(Table3[[#This Row],[Date]],Table1[#All],2,FALSE),$C$2)</f>
        <v>1.4999999999999999E-2</v>
      </c>
      <c r="I298" s="5">
        <f>Table3[[#This Row],[Date]]-B297</f>
        <v>1</v>
      </c>
      <c r="J298" s="7">
        <f>G297*(D298-1)+(1-G297)*H297/100*Table3[[#This Row],[Actt,t-1]]/Summary!$G$6</f>
        <v>7.179314419163892E-3</v>
      </c>
      <c r="K298" s="7">
        <f t="shared" si="16"/>
        <v>3.6138986942857543E-3</v>
      </c>
      <c r="L298" s="67">
        <f t="shared" si="15"/>
        <v>5.7368863250766879E-2</v>
      </c>
    </row>
    <row r="299" spans="2:12" x14ac:dyDescent="0.2">
      <c r="B299" s="6">
        <f>'Fund Data'!A407</f>
        <v>42011</v>
      </c>
      <c r="C299" s="4">
        <f>'Fund Data'!B407</f>
        <v>144.30000000000001</v>
      </c>
      <c r="D299" s="7">
        <f t="shared" si="17"/>
        <v>0.99620296858819479</v>
      </c>
      <c r="E299" s="7">
        <f t="shared" si="18"/>
        <v>-3.8042584355341088E-3</v>
      </c>
      <c r="F299" s="7">
        <f>SQRT(Summary!$G$2/Summary!$G$3)*SQRT(SUMSQ(E280:E299)-Summary!$G$4/Summary!$G$5*SUM(E280:E299)^2)</f>
        <v>3.6684845483467614E-2</v>
      </c>
      <c r="G299" s="5">
        <f>MIN(Summary!$G$8,Summary!$G$9/F297)</f>
        <v>1.5</v>
      </c>
      <c r="H299" s="5">
        <f>IFERROR(VLOOKUP(Table3[[#This Row],[Date]],Table1[#All],2,FALSE),$C$2)</f>
        <v>1.2E-2</v>
      </c>
      <c r="I299" s="5">
        <f>Table3[[#This Row],[Date]]-B298</f>
        <v>1</v>
      </c>
      <c r="J299" s="7">
        <f>G298*(D299-1)+(1-G298)*H298/100*Table3[[#This Row],[Actt,t-1]]/Summary!$G$6</f>
        <v>-5.6957554510411439E-3</v>
      </c>
      <c r="K299" s="7">
        <f t="shared" si="16"/>
        <v>3.6747139317443653E-3</v>
      </c>
      <c r="L299" s="67">
        <f t="shared" si="15"/>
        <v>5.8334275216199827E-2</v>
      </c>
    </row>
    <row r="300" spans="2:12" x14ac:dyDescent="0.2">
      <c r="B300" s="6">
        <f>'Fund Data'!A408</f>
        <v>42012</v>
      </c>
      <c r="C300" s="4">
        <f>'Fund Data'!B408</f>
        <v>144.19999999999999</v>
      </c>
      <c r="D300" s="7">
        <f t="shared" si="17"/>
        <v>0.99930699930699918</v>
      </c>
      <c r="E300" s="7">
        <f t="shared" si="18"/>
        <v>-6.9324092897661614E-4</v>
      </c>
      <c r="F300" s="7">
        <f>SQRT(Summary!$G$2/Summary!$G$3)*SQRT(SUMSQ(E281:E300)-Summary!$G$4/Summary!$G$5*SUM(E281:E300)^2)</f>
        <v>3.6621783094992921E-2</v>
      </c>
      <c r="G300" s="5">
        <f>MIN(Summary!$G$8,Summary!$G$9/F298)</f>
        <v>1.5</v>
      </c>
      <c r="H300" s="5">
        <f>IFERROR(VLOOKUP(Table3[[#This Row],[Date]],Table1[#All],2,FALSE),$C$2)</f>
        <v>0.01</v>
      </c>
      <c r="I300" s="5">
        <f>Table3[[#This Row],[Date]]-B299</f>
        <v>1</v>
      </c>
      <c r="J300" s="7">
        <f>G299*(D300-1)+(1-G299)*H299/100*Table3[[#This Row],[Actt,t-1]]/Summary!$G$6</f>
        <v>-1.0396677061679006E-3</v>
      </c>
      <c r="K300" s="7">
        <f t="shared" si="16"/>
        <v>3.6750156176478918E-3</v>
      </c>
      <c r="L300" s="67">
        <f t="shared" si="15"/>
        <v>5.8339064331448538E-2</v>
      </c>
    </row>
    <row r="301" spans="2:12" x14ac:dyDescent="0.2">
      <c r="B301" s="6">
        <f>'Fund Data'!A409</f>
        <v>42013</v>
      </c>
      <c r="C301" s="4">
        <f>'Fund Data'!B409</f>
        <v>144.15</v>
      </c>
      <c r="D301" s="7">
        <f t="shared" si="17"/>
        <v>0.99965325936199734</v>
      </c>
      <c r="E301" s="7">
        <f t="shared" si="18"/>
        <v>-3.4680076643740023E-4</v>
      </c>
      <c r="F301" s="7">
        <f>SQRT(Summary!$G$2/Summary!$G$3)*SQRT(SUMSQ(E282:E301)-Summary!$G$4/Summary!$G$5*SUM(E282:E301)^2)</f>
        <v>3.5574405165840026E-2</v>
      </c>
      <c r="G301" s="5">
        <f>MIN(Summary!$G$8,Summary!$G$9/F299)</f>
        <v>1.5</v>
      </c>
      <c r="H301" s="5">
        <f>IFERROR(VLOOKUP(Table3[[#This Row],[Date]],Table1[#All],2,FALSE),$C$2)</f>
        <v>8.9999999999999993E-3</v>
      </c>
      <c r="I301" s="5">
        <f>Table3[[#This Row],[Date]]-B300</f>
        <v>1</v>
      </c>
      <c r="J301" s="7">
        <f>G300*(D301-1)+(1-G300)*H300/100*Table3[[#This Row],[Actt,t-1]]/Summary!$G$6</f>
        <v>-5.2024984589288305E-4</v>
      </c>
      <c r="K301" s="7">
        <f t="shared" si="16"/>
        <v>3.6611397985222877E-3</v>
      </c>
      <c r="L301" s="67">
        <f t="shared" si="15"/>
        <v>5.8118792531586562E-2</v>
      </c>
    </row>
    <row r="302" spans="2:12" x14ac:dyDescent="0.2">
      <c r="B302" s="6">
        <f>'Fund Data'!A410</f>
        <v>42016</v>
      </c>
      <c r="C302" s="4">
        <f>'Fund Data'!B410</f>
        <v>144.66</v>
      </c>
      <c r="D302" s="7">
        <f t="shared" si="17"/>
        <v>1.0035379812695109</v>
      </c>
      <c r="E302" s="7">
        <f t="shared" si="18"/>
        <v>3.5317373367234482E-3</v>
      </c>
      <c r="F302" s="7">
        <f>SQRT(Summary!$G$2/Summary!$G$3)*SQRT(SUMSQ(E283:E302)-Summary!$G$4/Summary!$G$5*SUM(E283:E302)^2)</f>
        <v>3.6103110649383013E-2</v>
      </c>
      <c r="G302" s="5">
        <f>MIN(Summary!$G$8,Summary!$G$9/F300)</f>
        <v>1.5</v>
      </c>
      <c r="H302" s="5">
        <f>IFERROR(VLOOKUP(Table3[[#This Row],[Date]],Table1[#All],2,FALSE),$C$2)</f>
        <v>8.9999999999999993E-3</v>
      </c>
      <c r="I302" s="5">
        <f>Table3[[#This Row],[Date]]-B301</f>
        <v>3</v>
      </c>
      <c r="J302" s="7">
        <f>G301*(D302-1)+(1-G301)*H301/100*Table3[[#This Row],[Actt,t-1]]/Summary!$G$6</f>
        <v>5.3065969042663218E-3</v>
      </c>
      <c r="K302" s="7">
        <f t="shared" si="16"/>
        <v>3.6150122048151036E-3</v>
      </c>
      <c r="L302" s="67">
        <f t="shared" si="15"/>
        <v>5.738653968242434E-2</v>
      </c>
    </row>
    <row r="303" spans="2:12" x14ac:dyDescent="0.2">
      <c r="B303" s="6">
        <f>'Fund Data'!A411</f>
        <v>42017</v>
      </c>
      <c r="C303" s="4">
        <f>'Fund Data'!B411</f>
        <v>144.65</v>
      </c>
      <c r="D303" s="7">
        <f t="shared" si="17"/>
        <v>0.99993087239043277</v>
      </c>
      <c r="E303" s="7">
        <f t="shared" si="18"/>
        <v>-6.9129998990551803E-5</v>
      </c>
      <c r="F303" s="7">
        <f>SQRT(Summary!$G$2/Summary!$G$3)*SQRT(SUMSQ(E284:E303)-Summary!$G$4/Summary!$G$5*SUM(E284:E303)^2)</f>
        <v>3.5366482021276041E-2</v>
      </c>
      <c r="G303" s="5">
        <f>MIN(Summary!$G$8,Summary!$G$9/F301)</f>
        <v>1.5</v>
      </c>
      <c r="H303" s="5">
        <f>IFERROR(VLOOKUP(Table3[[#This Row],[Date]],Table1[#All],2,FALSE),$C$2)</f>
        <v>8.0000000000000002E-3</v>
      </c>
      <c r="I303" s="5">
        <f>Table3[[#This Row],[Date]]-B302</f>
        <v>1</v>
      </c>
      <c r="J303" s="7">
        <f>G302*(D303-1)+(1-G302)*H302/100*Table3[[#This Row],[Actt,t-1]]/Summary!$G$6</f>
        <v>-1.0381641435084828E-4</v>
      </c>
      <c r="K303" s="7">
        <f t="shared" si="16"/>
        <v>3.6162292178725745E-3</v>
      </c>
      <c r="L303" s="67">
        <f t="shared" si="15"/>
        <v>5.7405859165778658E-2</v>
      </c>
    </row>
    <row r="304" spans="2:12" x14ac:dyDescent="0.2">
      <c r="B304" s="6">
        <f>'Fund Data'!A412</f>
        <v>42018</v>
      </c>
      <c r="C304" s="4">
        <f>'Fund Data'!B412</f>
        <v>145.38999999999999</v>
      </c>
      <c r="D304" s="7">
        <f t="shared" si="17"/>
        <v>1.0051157967507776</v>
      </c>
      <c r="E304" s="7">
        <f t="shared" si="18"/>
        <v>5.1027555211899597E-3</v>
      </c>
      <c r="F304" s="7">
        <f>SQRT(Summary!$G$2/Summary!$G$3)*SQRT(SUMSQ(E285:E304)-Summary!$G$4/Summary!$G$5*SUM(E285:E304)^2)</f>
        <v>3.7910967582008778E-2</v>
      </c>
      <c r="G304" s="5">
        <f>MIN(Summary!$G$8,Summary!$G$9/F302)</f>
        <v>1.5</v>
      </c>
      <c r="H304" s="5">
        <f>IFERROR(VLOOKUP(Table3[[#This Row],[Date]],Table1[#All],2,FALSE),$C$2)</f>
        <v>6.0000000000000001E-3</v>
      </c>
      <c r="I304" s="5">
        <f>Table3[[#This Row],[Date]]-B303</f>
        <v>1</v>
      </c>
      <c r="J304" s="7">
        <f>G303*(D304-1)+(1-G303)*H303/100*Table3[[#This Row],[Actt,t-1]]/Summary!$G$6</f>
        <v>7.6735840150552242E-3</v>
      </c>
      <c r="K304" s="7">
        <f t="shared" si="16"/>
        <v>3.659036719004661E-3</v>
      </c>
      <c r="L304" s="67">
        <f t="shared" si="15"/>
        <v>5.8085407179240364E-2</v>
      </c>
    </row>
    <row r="305" spans="2:12" x14ac:dyDescent="0.2">
      <c r="B305" s="6">
        <f>'Fund Data'!A413</f>
        <v>42019</v>
      </c>
      <c r="C305" s="4">
        <f>'Fund Data'!B413</f>
        <v>145.26</v>
      </c>
      <c r="D305" s="7">
        <f t="shared" si="17"/>
        <v>0.99910585322236745</v>
      </c>
      <c r="E305" s="7">
        <f t="shared" si="18"/>
        <v>-8.9454676531210045E-4</v>
      </c>
      <c r="F305" s="7">
        <f>SQRT(Summary!$G$2/Summary!$G$3)*SQRT(SUMSQ(E286:E305)-Summary!$G$4/Summary!$G$5*SUM(E286:E305)^2)</f>
        <v>3.8515377230093219E-2</v>
      </c>
      <c r="G305" s="5">
        <f>MIN(Summary!$G$8,Summary!$G$9/F303)</f>
        <v>1.5</v>
      </c>
      <c r="H305" s="5">
        <f>IFERROR(VLOOKUP(Table3[[#This Row],[Date]],Table1[#All],2,FALSE),$C$2)</f>
        <v>7.0000000000000001E-3</v>
      </c>
      <c r="I305" s="5">
        <f>Table3[[#This Row],[Date]]-B304</f>
        <v>1</v>
      </c>
      <c r="J305" s="7">
        <f>G304*(D305-1)+(1-G304)*H304/100*Table3[[#This Row],[Actt,t-1]]/Summary!$G$6</f>
        <v>-1.3413034997821643E-3</v>
      </c>
      <c r="K305" s="7">
        <f t="shared" si="16"/>
        <v>3.536986154480698E-3</v>
      </c>
      <c r="L305" s="67">
        <f t="shared" si="15"/>
        <v>5.6147914532607673E-2</v>
      </c>
    </row>
    <row r="306" spans="2:12" x14ac:dyDescent="0.2">
      <c r="B306" s="6">
        <f>'Fund Data'!A414</f>
        <v>42020</v>
      </c>
      <c r="C306" s="4">
        <f>'Fund Data'!B414</f>
        <v>145.78</v>
      </c>
      <c r="D306" s="7">
        <f t="shared" si="17"/>
        <v>1.0035797879664052</v>
      </c>
      <c r="E306" s="7">
        <f t="shared" si="18"/>
        <v>3.573395776044938E-3</v>
      </c>
      <c r="F306" s="7">
        <f>SQRT(Summary!$G$2/Summary!$G$3)*SQRT(SUMSQ(E287:E306)-Summary!$G$4/Summary!$G$5*SUM(E287:E306)^2)</f>
        <v>3.9138741530167373E-2</v>
      </c>
      <c r="G306" s="5">
        <f>MIN(Summary!$G$8,Summary!$G$9/F304)</f>
        <v>1.5</v>
      </c>
      <c r="H306" s="5">
        <f>IFERROR(VLOOKUP(Table3[[#This Row],[Date]],Table1[#All],2,FALSE),$C$2)</f>
        <v>2E-3</v>
      </c>
      <c r="I306" s="5">
        <f>Table3[[#This Row],[Date]]-B305</f>
        <v>1</v>
      </c>
      <c r="J306" s="7">
        <f>G305*(D306-1)+(1-G305)*H305/100*Table3[[#This Row],[Actt,t-1]]/Summary!$G$6</f>
        <v>5.3695847273856293E-3</v>
      </c>
      <c r="K306" s="7">
        <f t="shared" si="16"/>
        <v>3.5191006585592352E-3</v>
      </c>
      <c r="L306" s="67">
        <f t="shared" si="15"/>
        <v>5.586399108690817E-2</v>
      </c>
    </row>
    <row r="307" spans="2:12" x14ac:dyDescent="0.2">
      <c r="B307" s="6">
        <f>'Fund Data'!A415</f>
        <v>42023</v>
      </c>
      <c r="C307" s="4">
        <f>'Fund Data'!B415</f>
        <v>145.97999999999999</v>
      </c>
      <c r="D307" s="7">
        <f t="shared" si="17"/>
        <v>1.0013719303059403</v>
      </c>
      <c r="E307" s="7">
        <f t="shared" si="18"/>
        <v>1.3709900694191892E-3</v>
      </c>
      <c r="F307" s="7">
        <f>SQRT(Summary!$G$2/Summary!$G$3)*SQRT(SUMSQ(E288:E307)-Summary!$G$4/Summary!$G$5*SUM(E288:E307)^2)</f>
        <v>3.9101785278673765E-2</v>
      </c>
      <c r="G307" s="5">
        <f>MIN(Summary!$G$8,Summary!$G$9/F305)</f>
        <v>1.5</v>
      </c>
      <c r="H307" s="5">
        <f>IFERROR(VLOOKUP(Table3[[#This Row],[Date]],Table1[#All],2,FALSE),$C$2)</f>
        <v>-2E-3</v>
      </c>
      <c r="I307" s="5">
        <f>Table3[[#This Row],[Date]]-B306</f>
        <v>3</v>
      </c>
      <c r="J307" s="7">
        <f>G306*(D307-1)+(1-G306)*H306/100*Table3[[#This Row],[Actt,t-1]]/Summary!$G$6</f>
        <v>2.0578121255771082E-3</v>
      </c>
      <c r="K307" s="7">
        <f t="shared" si="16"/>
        <v>3.3980804423266024E-3</v>
      </c>
      <c r="L307" s="67">
        <f t="shared" si="15"/>
        <v>5.3942854712331317E-2</v>
      </c>
    </row>
    <row r="308" spans="2:12" x14ac:dyDescent="0.2">
      <c r="B308" s="6">
        <f>'Fund Data'!A416</f>
        <v>42024</v>
      </c>
      <c r="C308" s="4">
        <f>'Fund Data'!B416</f>
        <v>145.91999999999999</v>
      </c>
      <c r="D308" s="7">
        <f t="shared" si="17"/>
        <v>0.9995889847924373</v>
      </c>
      <c r="E308" s="7">
        <f t="shared" si="18"/>
        <v>-4.1109969746501066E-4</v>
      </c>
      <c r="F308" s="7">
        <f>SQRT(Summary!$G$2/Summary!$G$3)*SQRT(SUMSQ(E289:E308)-Summary!$G$4/Summary!$G$5*SUM(E289:E308)^2)</f>
        <v>3.9462595883325569E-2</v>
      </c>
      <c r="G308" s="5">
        <f>MIN(Summary!$G$8,Summary!$G$9/F306)</f>
        <v>1.5</v>
      </c>
      <c r="H308" s="5">
        <f>IFERROR(VLOOKUP(Table3[[#This Row],[Date]],Table1[#All],2,FALSE),$C$2)</f>
        <v>-5.0000000000000001E-3</v>
      </c>
      <c r="I308" s="5">
        <f>Table3[[#This Row],[Date]]-B307</f>
        <v>1</v>
      </c>
      <c r="J308" s="7">
        <f>G307*(D308-1)+(1-G307)*H307/100*Table3[[#This Row],[Actt,t-1]]/Summary!$G$6</f>
        <v>-6.164950335662779E-4</v>
      </c>
      <c r="K308" s="7">
        <f t="shared" si="16"/>
        <v>3.3667164956898946E-3</v>
      </c>
      <c r="L308" s="67">
        <f t="shared" si="15"/>
        <v>5.3444967494725937E-2</v>
      </c>
    </row>
    <row r="309" spans="2:12" x14ac:dyDescent="0.2">
      <c r="B309" s="6">
        <f>'Fund Data'!A417</f>
        <v>42025</v>
      </c>
      <c r="C309" s="4">
        <f>'Fund Data'!B417</f>
        <v>145.25</v>
      </c>
      <c r="D309" s="7">
        <f t="shared" si="17"/>
        <v>0.99540844298245623</v>
      </c>
      <c r="E309" s="7">
        <f t="shared" si="18"/>
        <v>-4.6021305940005574E-3</v>
      </c>
      <c r="F309" s="7">
        <f>SQRT(Summary!$G$2/Summary!$G$3)*SQRT(SUMSQ(E290:E309)-Summary!$G$4/Summary!$G$5*SUM(E290:E309)^2)</f>
        <v>4.353721376293055E-2</v>
      </c>
      <c r="G309" s="5">
        <f>MIN(Summary!$G$8,Summary!$G$9/F307)</f>
        <v>1.5</v>
      </c>
      <c r="H309" s="5">
        <f>IFERROR(VLOOKUP(Table3[[#This Row],[Date]],Table1[#All],2,FALSE),$C$2)</f>
        <v>-4.0000000000000001E-3</v>
      </c>
      <c r="I309" s="5">
        <f>Table3[[#This Row],[Date]]-B308</f>
        <v>1</v>
      </c>
      <c r="J309" s="7">
        <f>G308*(D309-1)+(1-G308)*H308/100*Table3[[#This Row],[Actt,t-1]]/Summary!$G$6</f>
        <v>-6.8872660818712081E-3</v>
      </c>
      <c r="K309" s="7">
        <f t="shared" si="16"/>
        <v>3.4617692203804174E-3</v>
      </c>
      <c r="L309" s="67">
        <f t="shared" si="15"/>
        <v>5.4953882720547215E-2</v>
      </c>
    </row>
    <row r="310" spans="2:12" x14ac:dyDescent="0.2">
      <c r="B310" s="6">
        <f>'Fund Data'!A418</f>
        <v>42026</v>
      </c>
      <c r="C310" s="4">
        <f>'Fund Data'!B418</f>
        <v>146.82</v>
      </c>
      <c r="D310" s="7">
        <f t="shared" si="17"/>
        <v>1.0108089500860584</v>
      </c>
      <c r="E310" s="7">
        <f t="shared" si="18"/>
        <v>1.0750950950614589E-2</v>
      </c>
      <c r="F310" s="7">
        <f>SQRT(Summary!$G$2/Summary!$G$3)*SQRT(SUMSQ(E291:E310)-Summary!$G$4/Summary!$G$5*SUM(E291:E310)^2)</f>
        <v>5.5301412021278508E-2</v>
      </c>
      <c r="G310" s="5">
        <f>MIN(Summary!$G$8,Summary!$G$9/F308)</f>
        <v>1.5</v>
      </c>
      <c r="H310" s="5">
        <f>IFERROR(VLOOKUP(Table3[[#This Row],[Date]],Table1[#All],2,FALSE),$C$2)</f>
        <v>-1E-3</v>
      </c>
      <c r="I310" s="5">
        <f>Table3[[#This Row],[Date]]-B309</f>
        <v>1</v>
      </c>
      <c r="J310" s="7">
        <f>G309*(D310-1)+(1-G309)*H309/100*Table3[[#This Row],[Actt,t-1]]/Summary!$G$6</f>
        <v>1.6213480684643188E-2</v>
      </c>
      <c r="K310" s="7">
        <f t="shared" si="16"/>
        <v>3.8013077485248899E-3</v>
      </c>
      <c r="L310" s="67">
        <f t="shared" si="15"/>
        <v>6.034388975651829E-2</v>
      </c>
    </row>
    <row r="311" spans="2:12" x14ac:dyDescent="0.2">
      <c r="B311" s="6">
        <f>'Fund Data'!A419</f>
        <v>42027</v>
      </c>
      <c r="C311" s="4">
        <f>'Fund Data'!B419</f>
        <v>148.4</v>
      </c>
      <c r="D311" s="7">
        <f t="shared" si="17"/>
        <v>1.0107614766380604</v>
      </c>
      <c r="E311" s="7">
        <f t="shared" si="18"/>
        <v>1.0703984050644941E-2</v>
      </c>
      <c r="F311" s="7">
        <f>SQRT(Summary!$G$2/Summary!$G$3)*SQRT(SUMSQ(E292:E311)-Summary!$G$4/Summary!$G$5*SUM(E292:E311)^2)</f>
        <v>6.3954320948017535E-2</v>
      </c>
      <c r="G311" s="5">
        <f>MIN(Summary!$G$8,Summary!$G$9/F309)</f>
        <v>1.378131368872451</v>
      </c>
      <c r="H311" s="5">
        <f>IFERROR(VLOOKUP(Table3[[#This Row],[Date]],Table1[#All],2,FALSE),$C$2)</f>
        <v>1E-3</v>
      </c>
      <c r="I311" s="5">
        <f>Table3[[#This Row],[Date]]-B310</f>
        <v>1</v>
      </c>
      <c r="J311" s="7">
        <f>G310*(D311-1)+(1-G310)*H310/100*Table3[[#This Row],[Actt,t-1]]/Summary!$G$6</f>
        <v>1.6142228845979451E-2</v>
      </c>
      <c r="K311" s="7">
        <f t="shared" si="16"/>
        <v>4.1138301001337179E-3</v>
      </c>
      <c r="L311" s="67">
        <f t="shared" ref="L311:L374" si="19">K311*$C$3</f>
        <v>6.5305028285554567E-2</v>
      </c>
    </row>
    <row r="312" spans="2:12" x14ac:dyDescent="0.2">
      <c r="B312" s="6">
        <f>'Fund Data'!A420</f>
        <v>42030</v>
      </c>
      <c r="C312" s="4">
        <f>'Fund Data'!B420</f>
        <v>149.09</v>
      </c>
      <c r="D312" s="7">
        <f t="shared" si="17"/>
        <v>1.0046495956873316</v>
      </c>
      <c r="E312" s="7">
        <f t="shared" si="18"/>
        <v>4.6388197070277287E-3</v>
      </c>
      <c r="F312" s="7">
        <f>SQRT(Summary!$G$2/Summary!$G$3)*SQRT(SUMSQ(E293:E312)-Summary!$G$4/Summary!$G$5*SUM(E293:E312)^2)</f>
        <v>6.4434529247593395E-2</v>
      </c>
      <c r="G312" s="5">
        <f>MIN(Summary!$G$8,Summary!$G$9/F310)</f>
        <v>1.0849632551319595</v>
      </c>
      <c r="H312" s="5">
        <f>IFERROR(VLOOKUP(Table3[[#This Row],[Date]],Table1[#All],2,FALSE),$C$2)</f>
        <v>2E-3</v>
      </c>
      <c r="I312" s="5">
        <f>Table3[[#This Row],[Date]]-B311</f>
        <v>3</v>
      </c>
      <c r="J312" s="7">
        <f>G311*(D312-1)+(1-G311)*H311/100*Table3[[#This Row],[Actt,t-1]]/Summary!$G$6</f>
        <v>6.4077221583383184E-3</v>
      </c>
      <c r="K312" s="7">
        <f t="shared" si="16"/>
        <v>4.1438455404510461E-3</v>
      </c>
      <c r="L312" s="67">
        <f t="shared" si="19"/>
        <v>6.5781508628985075E-2</v>
      </c>
    </row>
    <row r="313" spans="2:12" x14ac:dyDescent="0.2">
      <c r="B313" s="6">
        <f>'Fund Data'!A421</f>
        <v>42031</v>
      </c>
      <c r="C313" s="4">
        <f>'Fund Data'!B421</f>
        <v>148.99</v>
      </c>
      <c r="D313" s="7">
        <f t="shared" si="17"/>
        <v>0.99932926420283053</v>
      </c>
      <c r="E313" s="7">
        <f t="shared" si="18"/>
        <v>-6.7096084105989942E-4</v>
      </c>
      <c r="F313" s="7">
        <f>SQRT(Summary!$G$2/Summary!$G$3)*SQRT(SUMSQ(E294:E313)-Summary!$G$4/Summary!$G$5*SUM(E294:E313)^2)</f>
        <v>6.5101930701175509E-2</v>
      </c>
      <c r="G313" s="5">
        <f>MIN(Summary!$G$8,Summary!$G$9/F311)</f>
        <v>0.93816960465843058</v>
      </c>
      <c r="H313" s="5">
        <f>IFERROR(VLOOKUP(Table3[[#This Row],[Date]],Table1[#All],2,FALSE),$C$2)</f>
        <v>5.0000000000000001E-3</v>
      </c>
      <c r="I313" s="5">
        <f>Table3[[#This Row],[Date]]-B312</f>
        <v>1</v>
      </c>
      <c r="J313" s="7">
        <f>G312*(D313-1)+(1-G312)*H312/100*Table3[[#This Row],[Actt,t-1]]/Summary!$G$6</f>
        <v>-7.2772841401136401E-4</v>
      </c>
      <c r="K313" s="7">
        <f t="shared" si="16"/>
        <v>4.1481032724325238E-3</v>
      </c>
      <c r="L313" s="67">
        <f t="shared" si="19"/>
        <v>6.5849098028818012E-2</v>
      </c>
    </row>
    <row r="314" spans="2:12" x14ac:dyDescent="0.2">
      <c r="B314" s="6">
        <f>'Fund Data'!A422</f>
        <v>42032</v>
      </c>
      <c r="C314" s="4">
        <f>'Fund Data'!B422</f>
        <v>148.83000000000001</v>
      </c>
      <c r="D314" s="7">
        <f t="shared" si="17"/>
        <v>0.99892610242298141</v>
      </c>
      <c r="E314" s="7">
        <f t="shared" si="18"/>
        <v>-1.0744746181806156E-3</v>
      </c>
      <c r="F314" s="7">
        <f>SQRT(Summary!$G$2/Summary!$G$3)*SQRT(SUMSQ(E295:E314)-Summary!$G$4/Summary!$G$5*SUM(E295:E314)^2)</f>
        <v>6.5902060212933072E-2</v>
      </c>
      <c r="G314" s="5">
        <f>MIN(Summary!$G$8,Summary!$G$9/F312)</f>
        <v>0.93117775051085638</v>
      </c>
      <c r="H314" s="5">
        <f>IFERROR(VLOOKUP(Table3[[#This Row],[Date]],Table1[#All],2,FALSE),$C$2)</f>
        <v>1E-3</v>
      </c>
      <c r="I314" s="5">
        <f>Table3[[#This Row],[Date]]-B313</f>
        <v>1</v>
      </c>
      <c r="J314" s="7">
        <f>G313*(D314-1)+(1-G313)*H313/100*Table3[[#This Row],[Actt,t-1]]/Summary!$G$6</f>
        <v>-1.0074894777202686E-3</v>
      </c>
      <c r="K314" s="7">
        <f t="shared" si="16"/>
        <v>4.143262753182865E-3</v>
      </c>
      <c r="L314" s="67">
        <f t="shared" si="19"/>
        <v>6.5772257167911907E-2</v>
      </c>
    </row>
    <row r="315" spans="2:12" x14ac:dyDescent="0.2">
      <c r="B315" s="6">
        <f>'Fund Data'!A423</f>
        <v>42033</v>
      </c>
      <c r="C315" s="4">
        <f>'Fund Data'!B423</f>
        <v>148.53</v>
      </c>
      <c r="D315" s="7">
        <f t="shared" si="17"/>
        <v>0.99798427736343476</v>
      </c>
      <c r="E315" s="7">
        <f t="shared" si="18"/>
        <v>-2.0177569396258731E-3</v>
      </c>
      <c r="F315" s="7">
        <f>SQRT(Summary!$G$2/Summary!$G$3)*SQRT(SUMSQ(E296:E315)-Summary!$G$4/Summary!$G$5*SUM(E296:E315)^2)</f>
        <v>6.6940228279207287E-2</v>
      </c>
      <c r="G315" s="5">
        <f>MIN(Summary!$G$8,Summary!$G$9/F313)</f>
        <v>0.92163165291373783</v>
      </c>
      <c r="H315" s="5">
        <f>IFERROR(VLOOKUP(Table3[[#This Row],[Date]],Table1[#All],2,FALSE),$C$2)</f>
        <v>1E-3</v>
      </c>
      <c r="I315" s="5">
        <f>Table3[[#This Row],[Date]]-B314</f>
        <v>1</v>
      </c>
      <c r="J315" s="7">
        <f>G314*(D315-1)+(1-G314)*H314/100*Table3[[#This Row],[Actt,t-1]]/Summary!$G$6</f>
        <v>-1.8769941586414826E-3</v>
      </c>
      <c r="K315" s="7">
        <f t="shared" si="16"/>
        <v>4.1449644888219214E-3</v>
      </c>
      <c r="L315" s="67">
        <f t="shared" si="19"/>
        <v>6.5799271383700619E-2</v>
      </c>
    </row>
    <row r="316" spans="2:12" x14ac:dyDescent="0.2">
      <c r="B316" s="6">
        <f>'Fund Data'!A424</f>
        <v>42034</v>
      </c>
      <c r="C316" s="4">
        <f>'Fund Data'!B424</f>
        <v>149.58000000000001</v>
      </c>
      <c r="D316" s="7">
        <f t="shared" si="17"/>
        <v>1.0070692789335489</v>
      </c>
      <c r="E316" s="7">
        <f t="shared" si="18"/>
        <v>7.0444087220802769E-3</v>
      </c>
      <c r="F316" s="7">
        <f>SQRT(Summary!$G$2/Summary!$G$3)*SQRT(SUMSQ(E297:E316)-Summary!$G$4/Summary!$G$5*SUM(E297:E316)^2)</f>
        <v>6.8071616196842558E-2</v>
      </c>
      <c r="G316" s="5">
        <f>MIN(Summary!$G$8,Summary!$G$9/F314)</f>
        <v>0.9104419468243754</v>
      </c>
      <c r="H316" s="5">
        <f>IFERROR(VLOOKUP(Table3[[#This Row],[Date]],Table1[#All],2,FALSE),$C$2)</f>
        <v>1E-3</v>
      </c>
      <c r="I316" s="5">
        <f>Table3[[#This Row],[Date]]-B315</f>
        <v>1</v>
      </c>
      <c r="J316" s="7">
        <f>G315*(D316-1)+(1-G315)*H315/100*Table3[[#This Row],[Actt,t-1]]/Summary!$G$6</f>
        <v>6.5152734053334849E-3</v>
      </c>
      <c r="K316" s="7">
        <f t="shared" si="16"/>
        <v>4.1806130346228078E-3</v>
      </c>
      <c r="L316" s="67">
        <f t="shared" si="19"/>
        <v>6.636517450444207E-2</v>
      </c>
    </row>
    <row r="317" spans="2:12" x14ac:dyDescent="0.2">
      <c r="B317" s="6">
        <f>'Fund Data'!A425</f>
        <v>42037</v>
      </c>
      <c r="C317" s="4">
        <f>'Fund Data'!B425</f>
        <v>149.61000000000001</v>
      </c>
      <c r="D317" s="7">
        <f t="shared" si="17"/>
        <v>1.0002005615724028</v>
      </c>
      <c r="E317" s="7">
        <f t="shared" si="18"/>
        <v>2.0054146261940574E-4</v>
      </c>
      <c r="F317" s="7">
        <f>SQRT(Summary!$G$2/Summary!$G$3)*SQRT(SUMSQ(E298:E317)-Summary!$G$4/Summary!$G$5*SUM(E298:E317)^2)</f>
        <v>6.6536068765648243E-2</v>
      </c>
      <c r="G317" s="5">
        <f>MIN(Summary!$G$8,Summary!$G$9/F315)</f>
        <v>0.89632201058144534</v>
      </c>
      <c r="H317" s="5">
        <f>IFERROR(VLOOKUP(Table3[[#This Row],[Date]],Table1[#All],2,FALSE),$C$2)</f>
        <v>3.0000000000000001E-3</v>
      </c>
      <c r="I317" s="5">
        <f>Table3[[#This Row],[Date]]-B316</f>
        <v>3</v>
      </c>
      <c r="J317" s="7">
        <f>G316*(D317-1)+(1-G316)*H316/100*Table3[[#This Row],[Actt,t-1]]/Summary!$G$6</f>
        <v>1.8260713160764275E-4</v>
      </c>
      <c r="K317" s="7">
        <f t="shared" si="16"/>
        <v>4.1815559175181248E-3</v>
      </c>
      <c r="L317" s="67">
        <f t="shared" si="19"/>
        <v>6.6380142306380854E-2</v>
      </c>
    </row>
    <row r="318" spans="2:12" x14ac:dyDescent="0.2">
      <c r="B318" s="6">
        <f>'Fund Data'!A426</f>
        <v>42038</v>
      </c>
      <c r="C318" s="4">
        <f>'Fund Data'!B426</f>
        <v>149.44</v>
      </c>
      <c r="D318" s="7">
        <f t="shared" si="17"/>
        <v>0.9988637123186952</v>
      </c>
      <c r="E318" s="7">
        <f t="shared" si="18"/>
        <v>-1.1369337456084568E-3</v>
      </c>
      <c r="F318" s="7">
        <f>SQRT(Summary!$G$2/Summary!$G$3)*SQRT(SUMSQ(E299:E318)-Summary!$G$4/Summary!$G$5*SUM(E299:E318)^2)</f>
        <v>6.6411247537850521E-2</v>
      </c>
      <c r="G318" s="5">
        <f>MIN(Summary!$G$8,Summary!$G$9/F316)</f>
        <v>0.88142464293044132</v>
      </c>
      <c r="H318" s="5">
        <f>IFERROR(VLOOKUP(Table3[[#This Row],[Date]],Table1[#All],2,FALSE),$C$2)</f>
        <v>1E-3</v>
      </c>
      <c r="I318" s="5">
        <f>Table3[[#This Row],[Date]]-B317</f>
        <v>1</v>
      </c>
      <c r="J318" s="7">
        <f>G317*(D318-1)+(1-G317)*H317/100*Table3[[#This Row],[Actt,t-1]]/Summary!$G$6</f>
        <v>-1.018471019273599E-3</v>
      </c>
      <c r="K318" s="7">
        <f t="shared" si="16"/>
        <v>4.1892043837823004E-3</v>
      </c>
      <c r="L318" s="67">
        <f t="shared" si="19"/>
        <v>6.6501557944257314E-2</v>
      </c>
    </row>
    <row r="319" spans="2:12" x14ac:dyDescent="0.2">
      <c r="B319" s="6">
        <f>'Fund Data'!A427</f>
        <v>42039</v>
      </c>
      <c r="C319" s="4">
        <f>'Fund Data'!B427</f>
        <v>149.53</v>
      </c>
      <c r="D319" s="7">
        <f t="shared" si="17"/>
        <v>1.0006022483940042</v>
      </c>
      <c r="E319" s="7">
        <f t="shared" si="18"/>
        <v>6.0206711521979147E-4</v>
      </c>
      <c r="F319" s="7">
        <f>SQRT(Summary!$G$2/Summary!$G$3)*SQRT(SUMSQ(E300:E319)-Summary!$G$4/Summary!$G$5*SUM(E300:E319)^2)</f>
        <v>6.3617894858129326E-2</v>
      </c>
      <c r="G319" s="5">
        <f>MIN(Summary!$G$8,Summary!$G$9/F317)</f>
        <v>0.90176653224479741</v>
      </c>
      <c r="H319" s="5">
        <f>IFERROR(VLOOKUP(Table3[[#This Row],[Date]],Table1[#All],2,FALSE),$C$2)</f>
        <v>1E-3</v>
      </c>
      <c r="I319" s="5">
        <f>Table3[[#This Row],[Date]]-B318</f>
        <v>1</v>
      </c>
      <c r="J319" s="7">
        <f>G318*(D319-1)+(1-G318)*H318/100*Table3[[#This Row],[Actt,t-1]]/Summary!$G$6</f>
        <v>5.3083986940054241E-4</v>
      </c>
      <c r="K319" s="7">
        <f t="shared" si="16"/>
        <v>4.1899973367223384E-3</v>
      </c>
      <c r="L319" s="67">
        <f t="shared" si="19"/>
        <v>6.6514145681941625E-2</v>
      </c>
    </row>
    <row r="320" spans="2:12" x14ac:dyDescent="0.2">
      <c r="B320" s="6">
        <f>'Fund Data'!A428</f>
        <v>42040</v>
      </c>
      <c r="C320" s="4">
        <f>'Fund Data'!B428</f>
        <v>149.57</v>
      </c>
      <c r="D320" s="7">
        <f t="shared" si="17"/>
        <v>1.0002675048485252</v>
      </c>
      <c r="E320" s="7">
        <f t="shared" si="18"/>
        <v>2.6746907548273112E-4</v>
      </c>
      <c r="F320" s="7">
        <f>SQRT(Summary!$G$2/Summary!$G$3)*SQRT(SUMSQ(E301:E320)-Summary!$G$4/Summary!$G$5*SUM(E301:E320)^2)</f>
        <v>6.3232937680855208E-2</v>
      </c>
      <c r="G320" s="5">
        <f>MIN(Summary!$G$8,Summary!$G$9/F318)</f>
        <v>0.90346141993197027</v>
      </c>
      <c r="H320" s="5">
        <f>IFERROR(VLOOKUP(Table3[[#This Row],[Date]],Table1[#All],2,FALSE),$C$2)</f>
        <v>0</v>
      </c>
      <c r="I320" s="5">
        <f>Table3[[#This Row],[Date]]-B319</f>
        <v>1</v>
      </c>
      <c r="J320" s="7">
        <f>G319*(D320-1)+(1-G319)*H319/100*Table3[[#This Row],[Actt,t-1]]/Summary!$G$6</f>
        <v>2.4122964832069875E-4</v>
      </c>
      <c r="K320" s="7">
        <f t="shared" si="16"/>
        <v>4.1911933716792171E-3</v>
      </c>
      <c r="L320" s="67">
        <f t="shared" si="19"/>
        <v>6.6533132148273069E-2</v>
      </c>
    </row>
    <row r="321" spans="2:12" x14ac:dyDescent="0.2">
      <c r="B321" s="6">
        <f>'Fund Data'!A429</f>
        <v>42041</v>
      </c>
      <c r="C321" s="4">
        <f>'Fund Data'!B429</f>
        <v>149.38</v>
      </c>
      <c r="D321" s="7">
        <f t="shared" si="17"/>
        <v>0.99872969178311155</v>
      </c>
      <c r="E321" s="7">
        <f t="shared" si="18"/>
        <v>-1.271115742314629E-3</v>
      </c>
      <c r="F321" s="7">
        <f>SQRT(Summary!$G$2/Summary!$G$3)*SQRT(SUMSQ(E302:E321)-Summary!$G$4/Summary!$G$5*SUM(E302:E321)^2)</f>
        <v>6.3712573052903745E-2</v>
      </c>
      <c r="G321" s="5">
        <f>MIN(Summary!$G$8,Summary!$G$9/F319)</f>
        <v>0.94313086174578098</v>
      </c>
      <c r="H321" s="5">
        <f>IFERROR(VLOOKUP(Table3[[#This Row],[Date]],Table1[#All],2,FALSE),$C$2)</f>
        <v>2E-3</v>
      </c>
      <c r="I321" s="5">
        <f>Table3[[#This Row],[Date]]-B320</f>
        <v>1</v>
      </c>
      <c r="J321" s="7">
        <f>G320*(D321-1)+(1-G320)*H320/100*Table3[[#This Row],[Actt,t-1]]/Summary!$G$6</f>
        <v>-1.1476744653812878E-3</v>
      </c>
      <c r="K321" s="7">
        <f t="shared" si="16"/>
        <v>4.196679643884981E-3</v>
      </c>
      <c r="L321" s="67">
        <f t="shared" si="19"/>
        <v>6.6620224019560609E-2</v>
      </c>
    </row>
    <row r="322" spans="2:12" x14ac:dyDescent="0.2">
      <c r="B322" s="6">
        <f>'Fund Data'!A430</f>
        <v>42044</v>
      </c>
      <c r="C322" s="4">
        <f>'Fund Data'!B430</f>
        <v>149.1</v>
      </c>
      <c r="D322" s="7">
        <f t="shared" si="17"/>
        <v>0.99812558575445176</v>
      </c>
      <c r="E322" s="7">
        <f t="shared" si="18"/>
        <v>-1.8761731582278519E-3</v>
      </c>
      <c r="F322" s="7">
        <f>SQRT(Summary!$G$2/Summary!$G$3)*SQRT(SUMSQ(E303:E322)-Summary!$G$4/Summary!$G$5*SUM(E303:E322)^2)</f>
        <v>6.4582509097439206E-2</v>
      </c>
      <c r="G322" s="5">
        <f>MIN(Summary!$G$8,Summary!$G$9/F320)</f>
        <v>0.94887256864180081</v>
      </c>
      <c r="H322" s="5">
        <f>IFERROR(VLOOKUP(Table3[[#This Row],[Date]],Table1[#All],2,FALSE),$C$2)</f>
        <v>-1E-3</v>
      </c>
      <c r="I322" s="5">
        <f>Table3[[#This Row],[Date]]-B321</f>
        <v>3</v>
      </c>
      <c r="J322" s="7">
        <f>G321*(D322-1)+(1-G321)*H321/100*Table3[[#This Row],[Actt,t-1]]/Summary!$G$6</f>
        <v>-1.7678084444827699E-3</v>
      </c>
      <c r="K322" s="7">
        <f t="shared" si="16"/>
        <v>4.2012489722885182E-3</v>
      </c>
      <c r="L322" s="67">
        <f t="shared" si="19"/>
        <v>6.6692759859246664E-2</v>
      </c>
    </row>
    <row r="323" spans="2:12" x14ac:dyDescent="0.2">
      <c r="B323" s="6">
        <f>'Fund Data'!A431</f>
        <v>42045</v>
      </c>
      <c r="C323" s="4">
        <f>'Fund Data'!B431</f>
        <v>148.94999999999999</v>
      </c>
      <c r="D323" s="7">
        <f t="shared" si="17"/>
        <v>0.99899396378269611</v>
      </c>
      <c r="E323" s="7">
        <f t="shared" si="18"/>
        <v>-1.0065426114015058E-3</v>
      </c>
      <c r="F323" s="7">
        <f>SQRT(Summary!$G$2/Summary!$G$3)*SQRT(SUMSQ(E304:E323)-Summary!$G$4/Summary!$G$5*SUM(E304:E323)^2)</f>
        <v>6.4951975976526161E-2</v>
      </c>
      <c r="G323" s="5">
        <f>MIN(Summary!$G$8,Summary!$G$9/F321)</f>
        <v>0.94172934987540036</v>
      </c>
      <c r="H323" s="5">
        <f>IFERROR(VLOOKUP(Table3[[#This Row],[Date]],Table1[#All],2,FALSE),$C$2)</f>
        <v>0</v>
      </c>
      <c r="I323" s="5">
        <f>Table3[[#This Row],[Date]]-B322</f>
        <v>1</v>
      </c>
      <c r="J323" s="7">
        <f>G322*(D323-1)+(1-G322)*H322/100*Table3[[#This Row],[Actt,t-1]]/Summary!$G$6</f>
        <v>-9.5460158986624495E-4</v>
      </c>
      <c r="K323" s="7">
        <f t="shared" si="16"/>
        <v>4.1763953841846843E-3</v>
      </c>
      <c r="L323" s="67">
        <f t="shared" si="19"/>
        <v>6.6298221379384403E-2</v>
      </c>
    </row>
    <row r="324" spans="2:12" x14ac:dyDescent="0.2">
      <c r="B324" s="6">
        <f>'Fund Data'!A432</f>
        <v>42046</v>
      </c>
      <c r="C324" s="4">
        <f>'Fund Data'!B432</f>
        <v>149</v>
      </c>
      <c r="D324" s="7">
        <f t="shared" si="17"/>
        <v>1.0003356831151393</v>
      </c>
      <c r="E324" s="7">
        <f t="shared" si="18"/>
        <v>3.3562678616786041E-4</v>
      </c>
      <c r="F324" s="7">
        <f>SQRT(Summary!$G$2/Summary!$G$3)*SQRT(SUMSQ(E305:E324)-Summary!$G$4/Summary!$G$5*SUM(E305:E324)^2)</f>
        <v>6.3668955600148999E-2</v>
      </c>
      <c r="G324" s="5">
        <f>MIN(Summary!$G$8,Summary!$G$9/F322)</f>
        <v>0.92904411486203919</v>
      </c>
      <c r="H324" s="5">
        <f>IFERROR(VLOOKUP(Table3[[#This Row],[Date]],Table1[#All],2,FALSE),$C$2)</f>
        <v>1E-3</v>
      </c>
      <c r="I324" s="5">
        <f>Table3[[#This Row],[Date]]-B323</f>
        <v>1</v>
      </c>
      <c r="J324" s="7">
        <f>G323*(D324-1)+(1-G323)*H323/100*Table3[[#This Row],[Actt,t-1]]/Summary!$G$6</f>
        <v>3.1612264178429916E-4</v>
      </c>
      <c r="K324" s="7">
        <f t="shared" si="16"/>
        <v>4.1735381554168383E-3</v>
      </c>
      <c r="L324" s="67">
        <f t="shared" si="19"/>
        <v>6.625286427883316E-2</v>
      </c>
    </row>
    <row r="325" spans="2:12" x14ac:dyDescent="0.2">
      <c r="B325" s="6">
        <f>'Fund Data'!A433</f>
        <v>42047</v>
      </c>
      <c r="C325" s="4">
        <f>'Fund Data'!B433</f>
        <v>149.56</v>
      </c>
      <c r="D325" s="7">
        <f t="shared" si="17"/>
        <v>1.003758389261745</v>
      </c>
      <c r="E325" s="7">
        <f t="shared" si="18"/>
        <v>3.7513441634538496E-3</v>
      </c>
      <c r="F325" s="7">
        <f>SQRT(Summary!$G$2/Summary!$G$3)*SQRT(SUMSQ(E306:E325)-Summary!$G$4/Summary!$G$5*SUM(E306:E325)^2)</f>
        <v>6.3747907863704073E-2</v>
      </c>
      <c r="G325" s="5">
        <f>MIN(Summary!$G$8,Summary!$G$9/F323)</f>
        <v>0.92375942529730237</v>
      </c>
      <c r="H325" s="5">
        <f>IFERROR(VLOOKUP(Table3[[#This Row],[Date]],Table1[#All],2,FALSE),$C$2)</f>
        <v>2E-3</v>
      </c>
      <c r="I325" s="5">
        <f>Table3[[#This Row],[Date]]-B324</f>
        <v>1</v>
      </c>
      <c r="J325" s="7">
        <f>G324*(D325-1)+(1-G324)*H324/100*Table3[[#This Row],[Actt,t-1]]/Summary!$G$6</f>
        <v>3.4917113959816743E-3</v>
      </c>
      <c r="K325" s="7">
        <f t="shared" si="16"/>
        <v>4.1800776878437992E-3</v>
      </c>
      <c r="L325" s="67">
        <f t="shared" si="19"/>
        <v>6.6356676137787451E-2</v>
      </c>
    </row>
    <row r="326" spans="2:12" x14ac:dyDescent="0.2">
      <c r="B326" s="6">
        <f>'Fund Data'!A434</f>
        <v>42048</v>
      </c>
      <c r="C326" s="4">
        <f>'Fund Data'!B434</f>
        <v>149.58000000000001</v>
      </c>
      <c r="D326" s="7">
        <f t="shared" si="17"/>
        <v>1.0001337255950791</v>
      </c>
      <c r="E326" s="7">
        <f t="shared" si="18"/>
        <v>1.3371665460871853E-4</v>
      </c>
      <c r="F326" s="7">
        <f>SQRT(Summary!$G$2/Summary!$G$3)*SQRT(SUMSQ(E307:E326)-Summary!$G$4/Summary!$G$5*SUM(E307:E326)^2)</f>
        <v>6.3420099224663171E-2</v>
      </c>
      <c r="G326" s="5">
        <f>MIN(Summary!$G$8,Summary!$G$9/F324)</f>
        <v>0.94237449687111852</v>
      </c>
      <c r="H326" s="5">
        <f>IFERROR(VLOOKUP(Table3[[#This Row],[Date]],Table1[#All],2,FALSE),$C$2)</f>
        <v>2E-3</v>
      </c>
      <c r="I326" s="5">
        <f>Table3[[#This Row],[Date]]-B325</f>
        <v>1</v>
      </c>
      <c r="J326" s="7">
        <f>G325*(D326-1)+(1-G325)*H325/100*Table3[[#This Row],[Actt,t-1]]/Summary!$G$6</f>
        <v>1.2353451444526545E-4</v>
      </c>
      <c r="K326" s="7">
        <f t="shared" si="16"/>
        <v>4.1803039939128598E-3</v>
      </c>
      <c r="L326" s="67">
        <f t="shared" si="19"/>
        <v>6.6360268635260969E-2</v>
      </c>
    </row>
    <row r="327" spans="2:12" x14ac:dyDescent="0.2">
      <c r="B327" s="6">
        <f>'Fund Data'!A435</f>
        <v>42051</v>
      </c>
      <c r="C327" s="4">
        <f>'Fund Data'!B435</f>
        <v>149.44</v>
      </c>
      <c r="D327" s="7">
        <f t="shared" si="17"/>
        <v>0.99906404599545384</v>
      </c>
      <c r="E327" s="7">
        <f t="shared" si="18"/>
        <v>-9.363922829891205E-4</v>
      </c>
      <c r="F327" s="7">
        <f>SQRT(Summary!$G$2/Summary!$G$3)*SQRT(SUMSQ(E308:E327)-Summary!$G$4/Summary!$G$5*SUM(E308:E327)^2)</f>
        <v>6.388217749763081E-2</v>
      </c>
      <c r="G327" s="5">
        <f>MIN(Summary!$G$8,Summary!$G$9/F325)</f>
        <v>0.94120735896592445</v>
      </c>
      <c r="H327" s="5">
        <f>IFERROR(VLOOKUP(Table3[[#This Row],[Date]],Table1[#All],2,FALSE),$C$2)</f>
        <v>1E-3</v>
      </c>
      <c r="I327" s="5">
        <f>Table3[[#This Row],[Date]]-B326</f>
        <v>3</v>
      </c>
      <c r="J327" s="7">
        <f>G326*(D327-1)+(1-G326)*H326/100*Table3[[#This Row],[Actt,t-1]]/Summary!$G$6</f>
        <v>-8.8200957987817261E-4</v>
      </c>
      <c r="K327" s="7">
        <f t="shared" si="16"/>
        <v>4.1805812488333637E-3</v>
      </c>
      <c r="L327" s="67">
        <f t="shared" si="19"/>
        <v>6.6364669920677494E-2</v>
      </c>
    </row>
    <row r="328" spans="2:12" x14ac:dyDescent="0.2">
      <c r="B328" s="6">
        <f>'Fund Data'!A436</f>
        <v>42052</v>
      </c>
      <c r="C328" s="4">
        <f>'Fund Data'!B436</f>
        <v>149.08000000000001</v>
      </c>
      <c r="D328" s="7">
        <f t="shared" si="17"/>
        <v>0.99759100642398302</v>
      </c>
      <c r="E328" s="7">
        <f t="shared" si="18"/>
        <v>-2.4118998694746771E-3</v>
      </c>
      <c r="F328" s="7">
        <f>SQRT(Summary!$G$2/Summary!$G$3)*SQRT(SUMSQ(E309:E328)-Summary!$G$4/Summary!$G$5*SUM(E309:E328)^2)</f>
        <v>6.4873986558426189E-2</v>
      </c>
      <c r="G328" s="5">
        <f>MIN(Summary!$G$8,Summary!$G$9/F326)</f>
        <v>0.94607231356501653</v>
      </c>
      <c r="H328" s="5">
        <f>IFERROR(VLOOKUP(Table3[[#This Row],[Date]],Table1[#All],2,FALSE),$C$2)</f>
        <v>1E-3</v>
      </c>
      <c r="I328" s="5">
        <f>Table3[[#This Row],[Date]]-B327</f>
        <v>1</v>
      </c>
      <c r="J328" s="7">
        <f>G327*(D328-1)+(1-G327)*H327/100*Table3[[#This Row],[Actt,t-1]]/Summary!$G$6</f>
        <v>-2.2673608483199043E-3</v>
      </c>
      <c r="K328" s="7">
        <f t="shared" si="16"/>
        <v>4.1962201613886764E-3</v>
      </c>
      <c r="L328" s="67">
        <f t="shared" si="19"/>
        <v>6.6612929961058553E-2</v>
      </c>
    </row>
    <row r="329" spans="2:12" x14ac:dyDescent="0.2">
      <c r="B329" s="6">
        <f>'Fund Data'!A437</f>
        <v>42053</v>
      </c>
      <c r="C329" s="4">
        <f>'Fund Data'!B437</f>
        <v>149.01</v>
      </c>
      <c r="D329" s="7">
        <f t="shared" si="17"/>
        <v>0.99953045344781311</v>
      </c>
      <c r="E329" s="7">
        <f t="shared" si="18"/>
        <v>-4.6965682368898338E-4</v>
      </c>
      <c r="F329" s="7">
        <f>SQRT(Summary!$G$2/Summary!$G$3)*SQRT(SUMSQ(E310:E329)-Summary!$G$4/Summary!$G$5*SUM(E310:E329)^2)</f>
        <v>6.1824233159399236E-2</v>
      </c>
      <c r="G329" s="5">
        <f>MIN(Summary!$G$8,Summary!$G$9/F327)</f>
        <v>0.93922909879246386</v>
      </c>
      <c r="H329" s="5">
        <f>IFERROR(VLOOKUP(Table3[[#This Row],[Date]],Table1[#All],2,FALSE),$C$2)</f>
        <v>0</v>
      </c>
      <c r="I329" s="5">
        <f>Table3[[#This Row],[Date]]-B328</f>
        <v>1</v>
      </c>
      <c r="J329" s="7">
        <f>G328*(D329-1)+(1-G328)*H328/100*Table3[[#This Row],[Actt,t-1]]/Summary!$G$6</f>
        <v>-4.4422349496264232E-4</v>
      </c>
      <c r="K329" s="7">
        <f t="shared" si="16"/>
        <v>4.1996288282263577E-3</v>
      </c>
      <c r="L329" s="67">
        <f t="shared" si="19"/>
        <v>6.6667040869587219E-2</v>
      </c>
    </row>
    <row r="330" spans="2:12" x14ac:dyDescent="0.2">
      <c r="B330" s="6">
        <f>'Fund Data'!A438</f>
        <v>42054</v>
      </c>
      <c r="C330" s="4">
        <f>'Fund Data'!B438</f>
        <v>148.97</v>
      </c>
      <c r="D330" s="7">
        <f t="shared" si="17"/>
        <v>0.99973156164015842</v>
      </c>
      <c r="E330" s="7">
        <f t="shared" si="18"/>
        <v>-2.6847439586721216E-4</v>
      </c>
      <c r="F330" s="7">
        <f>SQRT(Summary!$G$2/Summary!$G$3)*SQRT(SUMSQ(E311:E330)-Summary!$G$4/Summary!$G$5*SUM(E311:E330)^2)</f>
        <v>5.143097564363678E-2</v>
      </c>
      <c r="G330" s="5">
        <f>MIN(Summary!$G$8,Summary!$G$9/F328)</f>
        <v>0.92486993913906268</v>
      </c>
      <c r="H330" s="5">
        <f>IFERROR(VLOOKUP(Table3[[#This Row],[Date]],Table1[#All],2,FALSE),$C$2)</f>
        <v>0</v>
      </c>
      <c r="I330" s="5">
        <f>Table3[[#This Row],[Date]]-B329</f>
        <v>1</v>
      </c>
      <c r="J330" s="7">
        <f>G329*(D330-1)+(1-G329)*H329/100*Table3[[#This Row],[Actt,t-1]]/Summary!$G$6</f>
        <v>-2.5212511879533708E-4</v>
      </c>
      <c r="K330" s="7">
        <f t="shared" si="16"/>
        <v>4.2022064224102058E-3</v>
      </c>
      <c r="L330" s="67">
        <f t="shared" si="19"/>
        <v>6.6707958908735071E-2</v>
      </c>
    </row>
    <row r="331" spans="2:12" x14ac:dyDescent="0.2">
      <c r="B331" s="6">
        <f>'Fund Data'!A439</f>
        <v>42055</v>
      </c>
      <c r="C331" s="4">
        <f>'Fund Data'!B439</f>
        <v>149.13</v>
      </c>
      <c r="D331" s="7">
        <f t="shared" si="17"/>
        <v>1.0010740417533732</v>
      </c>
      <c r="E331" s="7">
        <f t="shared" si="18"/>
        <v>1.0734653831894066E-3</v>
      </c>
      <c r="F331" s="7">
        <f>SQRT(Summary!$G$2/Summary!$G$3)*SQRT(SUMSQ(E312:E331)-Summary!$G$4/Summary!$G$5*SUM(E312:E331)^2)</f>
        <v>3.652384671886582E-2</v>
      </c>
      <c r="G331" s="5">
        <f>MIN(Summary!$G$8,Summary!$G$9/F329)</f>
        <v>0.97049323434880486</v>
      </c>
      <c r="H331" s="5">
        <f>IFERROR(VLOOKUP(Table3[[#This Row],[Date]],Table1[#All],2,FALSE),$C$2)</f>
        <v>1E-3</v>
      </c>
      <c r="I331" s="5">
        <f>Table3[[#This Row],[Date]]-B330</f>
        <v>1</v>
      </c>
      <c r="J331" s="7">
        <f>G330*(D331-1)+(1-G330)*H330/100*Table3[[#This Row],[Actt,t-1]]/Summary!$G$6</f>
        <v>9.9334893107510462E-4</v>
      </c>
      <c r="K331" s="7">
        <f t="shared" si="16"/>
        <v>4.1831033128062979E-3</v>
      </c>
      <c r="L331" s="67">
        <f t="shared" si="19"/>
        <v>6.6404706445055375E-2</v>
      </c>
    </row>
    <row r="332" spans="2:12" x14ac:dyDescent="0.2">
      <c r="B332" s="6">
        <f>'Fund Data'!A440</f>
        <v>42058</v>
      </c>
      <c r="C332" s="4">
        <f>'Fund Data'!B440</f>
        <v>149.54</v>
      </c>
      <c r="D332" s="7">
        <f t="shared" si="17"/>
        <v>1.0027492791524173</v>
      </c>
      <c r="E332" s="7">
        <f t="shared" si="18"/>
        <v>2.7455067970784982E-3</v>
      </c>
      <c r="F332" s="7">
        <f>SQRT(Summary!$G$2/Summary!$G$3)*SQRT(SUMSQ(E313:E332)-Summary!$G$4/Summary!$G$5*SUM(E313:E332)^2)</f>
        <v>3.4165489402692359E-2</v>
      </c>
      <c r="G332" s="5">
        <f>MIN(Summary!$G$8,Summary!$G$9/F330)</f>
        <v>1.166612129152238</v>
      </c>
      <c r="H332" s="5">
        <f>IFERROR(VLOOKUP(Table3[[#This Row],[Date]],Table1[#All],2,FALSE),$C$2)</f>
        <v>1E-3</v>
      </c>
      <c r="I332" s="5">
        <f>Table3[[#This Row],[Date]]-B331</f>
        <v>3</v>
      </c>
      <c r="J332" s="7">
        <f>G331*(D332-1)+(1-G331)*H331/100*Table3[[#This Row],[Actt,t-1]]/Summary!$G$6</f>
        <v>2.6681592756543386E-3</v>
      </c>
      <c r="K332" s="7">
        <f t="shared" si="16"/>
        <v>4.0908706220283862E-3</v>
      </c>
      <c r="L332" s="67">
        <f t="shared" si="19"/>
        <v>6.4940557869763327E-2</v>
      </c>
    </row>
    <row r="333" spans="2:12" x14ac:dyDescent="0.2">
      <c r="B333" s="6">
        <f>'Fund Data'!A441</f>
        <v>42059</v>
      </c>
      <c r="C333" s="4">
        <f>'Fund Data'!B441</f>
        <v>149.78</v>
      </c>
      <c r="D333" s="7">
        <f t="shared" si="17"/>
        <v>1.0016049217600642</v>
      </c>
      <c r="E333" s="7">
        <f t="shared" si="18"/>
        <v>1.6036352494515622E-3</v>
      </c>
      <c r="F333" s="7">
        <f>SQRT(Summary!$G$2/Summary!$G$3)*SQRT(SUMSQ(E314:E333)-Summary!$G$4/Summary!$G$5*SUM(E314:E333)^2)</f>
        <v>3.4381886530666386E-2</v>
      </c>
      <c r="G333" s="5">
        <f>MIN(Summary!$G$8,Summary!$G$9/F331)</f>
        <v>1.5</v>
      </c>
      <c r="H333" s="5">
        <f>IFERROR(VLOOKUP(Table3[[#This Row],[Date]],Table1[#All],2,FALSE),$C$2)</f>
        <v>1E-3</v>
      </c>
      <c r="I333" s="5">
        <f>Table3[[#This Row],[Date]]-B332</f>
        <v>1</v>
      </c>
      <c r="J333" s="7">
        <f>G332*(D333-1)+(1-G332)*H332/100*Table3[[#This Row],[Actt,t-1]]/Summary!$G$6</f>
        <v>1.8723165635165726E-3</v>
      </c>
      <c r="K333" s="7">
        <f t="shared" si="16"/>
        <v>4.0677041813996645E-3</v>
      </c>
      <c r="L333" s="67">
        <f t="shared" si="19"/>
        <v>6.4572802025766485E-2</v>
      </c>
    </row>
    <row r="334" spans="2:12" x14ac:dyDescent="0.2">
      <c r="B334" s="6">
        <f>'Fund Data'!A442</f>
        <v>42060</v>
      </c>
      <c r="C334" s="4">
        <f>'Fund Data'!B442</f>
        <v>150.16999999999999</v>
      </c>
      <c r="D334" s="7">
        <f t="shared" si="17"/>
        <v>1.0026038189344371</v>
      </c>
      <c r="E334" s="7">
        <f t="shared" si="18"/>
        <v>2.6004348709682142E-3</v>
      </c>
      <c r="F334" s="7">
        <f>SQRT(Summary!$G$2/Summary!$G$3)*SQRT(SUMSQ(E315:E334)-Summary!$G$4/Summary!$G$5*SUM(E315:E334)^2)</f>
        <v>3.4925301608904676E-2</v>
      </c>
      <c r="G334" s="5">
        <f>MIN(Summary!$G$8,Summary!$G$9/F332)</f>
        <v>1.5</v>
      </c>
      <c r="H334" s="5">
        <f>IFERROR(VLOOKUP(Table3[[#This Row],[Date]],Table1[#All],2,FALSE),$C$2)</f>
        <v>1E-3</v>
      </c>
      <c r="I334" s="5">
        <f>Table3[[#This Row],[Date]]-B333</f>
        <v>1</v>
      </c>
      <c r="J334" s="7">
        <f>G333*(D334-1)+(1-G333)*H333/100*Table3[[#This Row],[Actt,t-1]]/Summary!$G$6</f>
        <v>3.9057145127667061E-3</v>
      </c>
      <c r="K334" s="7">
        <f t="shared" si="16"/>
        <v>3.6867077731042278E-3</v>
      </c>
      <c r="L334" s="67">
        <f t="shared" si="19"/>
        <v>5.8524671545215172E-2</v>
      </c>
    </row>
    <row r="335" spans="2:12" x14ac:dyDescent="0.2">
      <c r="B335" s="6">
        <f>'Fund Data'!A443</f>
        <v>42061</v>
      </c>
      <c r="C335" s="4">
        <f>'Fund Data'!B443</f>
        <v>151.21</v>
      </c>
      <c r="D335" s="7">
        <f t="shared" si="17"/>
        <v>1.0069254844509556</v>
      </c>
      <c r="E335" s="7">
        <f t="shared" si="18"/>
        <v>6.9016134323884966E-3</v>
      </c>
      <c r="F335" s="7">
        <f>SQRT(Summary!$G$2/Summary!$G$3)*SQRT(SUMSQ(E316:E335)-Summary!$G$4/Summary!$G$5*SUM(E316:E335)^2)</f>
        <v>4.0221781526664363E-2</v>
      </c>
      <c r="G335" s="5">
        <f>MIN(Summary!$G$8,Summary!$G$9/F333)</f>
        <v>1.5</v>
      </c>
      <c r="H335" s="5">
        <f>IFERROR(VLOOKUP(Table3[[#This Row],[Date]],Table1[#All],2,FALSE),$C$2)</f>
        <v>-4.0000000000000001E-3</v>
      </c>
      <c r="I335" s="5">
        <f>Table3[[#This Row],[Date]]-B334</f>
        <v>1</v>
      </c>
      <c r="J335" s="7">
        <f>G334*(D335-1)+(1-G334)*H334/100*Table3[[#This Row],[Actt,t-1]]/Summary!$G$6</f>
        <v>1.0388212787544576E-2</v>
      </c>
      <c r="K335" s="7">
        <f t="shared" si="16"/>
        <v>3.7851420999750478E-3</v>
      </c>
      <c r="L335" s="67">
        <f t="shared" si="19"/>
        <v>6.0087268041448566E-2</v>
      </c>
    </row>
    <row r="336" spans="2:12" x14ac:dyDescent="0.2">
      <c r="B336" s="6">
        <f>'Fund Data'!A444</f>
        <v>42062</v>
      </c>
      <c r="C336" s="4">
        <f>'Fund Data'!B444</f>
        <v>151.16</v>
      </c>
      <c r="D336" s="7">
        <f t="shared" si="17"/>
        <v>0.99966933403875402</v>
      </c>
      <c r="E336" s="7">
        <f t="shared" si="18"/>
        <v>-3.3072064328960204E-4</v>
      </c>
      <c r="F336" s="7">
        <f>SQRT(Summary!$G$2/Summary!$G$3)*SQRT(SUMSQ(E317:E336)-Summary!$G$4/Summary!$G$5*SUM(E317:E336)^2)</f>
        <v>3.3553261575811018E-2</v>
      </c>
      <c r="G336" s="5">
        <f>MIN(Summary!$G$8,Summary!$G$9/F334)</f>
        <v>1.5</v>
      </c>
      <c r="H336" s="5">
        <f>IFERROR(VLOOKUP(Table3[[#This Row],[Date]],Table1[#All],2,FALSE),$C$2)</f>
        <v>-5.0000000000000001E-3</v>
      </c>
      <c r="I336" s="5">
        <f>Table3[[#This Row],[Date]]-B335</f>
        <v>1</v>
      </c>
      <c r="J336" s="7">
        <f>G335*(D336-1)+(1-G335)*H335/100*Table3[[#This Row],[Actt,t-1]]/Summary!$G$6</f>
        <v>-4.9594338631341365E-4</v>
      </c>
      <c r="K336" s="7">
        <f t="shared" ref="K336:K399" si="20">_xlfn.STDEV.S(J247:J336)</f>
        <v>3.776666560790759E-3</v>
      </c>
      <c r="L336" s="67">
        <f t="shared" si="19"/>
        <v>5.9952723027995695E-2</v>
      </c>
    </row>
    <row r="337" spans="2:12" x14ac:dyDescent="0.2">
      <c r="B337" s="6">
        <f>'Fund Data'!A445</f>
        <v>42065</v>
      </c>
      <c r="C337" s="4">
        <f>'Fund Data'!B445</f>
        <v>150.96</v>
      </c>
      <c r="D337" s="7">
        <f t="shared" si="17"/>
        <v>0.99867689865043674</v>
      </c>
      <c r="E337" s="7">
        <f t="shared" si="18"/>
        <v>-1.3239774209933255E-3</v>
      </c>
      <c r="F337" s="7">
        <f>SQRT(Summary!$G$2/Summary!$G$3)*SQRT(SUMSQ(E318:E337)-Summary!$G$4/Summary!$G$5*SUM(E318:E337)^2)</f>
        <v>3.4148513416882839E-2</v>
      </c>
      <c r="G337" s="5">
        <f>MIN(Summary!$G$8,Summary!$G$9/F335)</f>
        <v>1.4917290513406025</v>
      </c>
      <c r="H337" s="5">
        <f>IFERROR(VLOOKUP(Table3[[#This Row],[Date]],Table1[#All],2,FALSE),$C$2)</f>
        <v>-5.0000000000000001E-3</v>
      </c>
      <c r="I337" s="5">
        <f>Table3[[#This Row],[Date]]-B336</f>
        <v>3</v>
      </c>
      <c r="J337" s="7">
        <f>G336*(D337-1)+(1-G336)*H336/100*Table3[[#This Row],[Actt,t-1]]/Summary!$G$6</f>
        <v>-1.9844436910115572E-3</v>
      </c>
      <c r="K337" s="7">
        <f t="shared" si="20"/>
        <v>3.7940599078140607E-3</v>
      </c>
      <c r="L337" s="67">
        <f t="shared" si="19"/>
        <v>6.022883385213991E-2</v>
      </c>
    </row>
    <row r="338" spans="2:12" x14ac:dyDescent="0.2">
      <c r="B338" s="6">
        <f>'Fund Data'!A446</f>
        <v>42066</v>
      </c>
      <c r="C338" s="4">
        <f>'Fund Data'!B446</f>
        <v>150.61000000000001</v>
      </c>
      <c r="D338" s="7">
        <f t="shared" si="17"/>
        <v>0.9976815050344463</v>
      </c>
      <c r="E338" s="7">
        <f t="shared" si="18"/>
        <v>-2.3211868365374424E-3</v>
      </c>
      <c r="F338" s="7">
        <f>SQRT(Summary!$G$2/Summary!$G$3)*SQRT(SUMSQ(E319:E338)-Summary!$G$4/Summary!$G$5*SUM(E319:E338)^2)</f>
        <v>3.5074807600332054E-2</v>
      </c>
      <c r="G338" s="5">
        <f>MIN(Summary!$G$8,Summary!$G$9/F336)</f>
        <v>1.5</v>
      </c>
      <c r="H338" s="5">
        <f>IFERROR(VLOOKUP(Table3[[#This Row],[Date]],Table1[#All],2,FALSE),$C$2)</f>
        <v>-6.0000000000000001E-3</v>
      </c>
      <c r="I338" s="5">
        <f>Table3[[#This Row],[Date]]-B337</f>
        <v>1</v>
      </c>
      <c r="J338" s="7">
        <f>G337*(D338-1)+(1-G337)*H337/100*Table3[[#This Row],[Actt,t-1]]/Summary!$G$6</f>
        <v>-3.4584979998018043E-3</v>
      </c>
      <c r="K338" s="7">
        <f t="shared" si="20"/>
        <v>3.8285230750588861E-3</v>
      </c>
      <c r="L338" s="67">
        <f t="shared" si="19"/>
        <v>6.0775919671668517E-2</v>
      </c>
    </row>
    <row r="339" spans="2:12" x14ac:dyDescent="0.2">
      <c r="B339" s="6">
        <f>'Fund Data'!A447</f>
        <v>42067</v>
      </c>
      <c r="C339" s="4">
        <f>'Fund Data'!B447</f>
        <v>150.52000000000001</v>
      </c>
      <c r="D339" s="7">
        <f t="shared" si="17"/>
        <v>0.99940243011752206</v>
      </c>
      <c r="E339" s="7">
        <f t="shared" si="18"/>
        <v>-5.9774849852075609E-4</v>
      </c>
      <c r="F339" s="7">
        <f>SQRT(Summary!$G$2/Summary!$G$3)*SQRT(SUMSQ(E320:E339)-Summary!$G$4/Summary!$G$5*SUM(E320:E339)^2)</f>
        <v>3.5228678688763157E-2</v>
      </c>
      <c r="G339" s="5">
        <f>MIN(Summary!$G$8,Summary!$G$9/F337)</f>
        <v>1.5</v>
      </c>
      <c r="H339" s="5">
        <f>IFERROR(VLOOKUP(Table3[[#This Row],[Date]],Table1[#All],2,FALSE),$C$2)</f>
        <v>-6.0000000000000001E-3</v>
      </c>
      <c r="I339" s="5">
        <f>Table3[[#This Row],[Date]]-B338</f>
        <v>1</v>
      </c>
      <c r="J339" s="7">
        <f>G338*(D339-1)+(1-G338)*H338/100*Table3[[#This Row],[Actt,t-1]]/Summary!$G$6</f>
        <v>-8.9627149038358272E-4</v>
      </c>
      <c r="K339" s="7">
        <f t="shared" si="20"/>
        <v>3.8274328787695727E-3</v>
      </c>
      <c r="L339" s="67">
        <f t="shared" si="19"/>
        <v>6.0758613342097909E-2</v>
      </c>
    </row>
    <row r="340" spans="2:12" x14ac:dyDescent="0.2">
      <c r="B340" s="6">
        <f>'Fund Data'!A448</f>
        <v>42068</v>
      </c>
      <c r="C340" s="4">
        <f>'Fund Data'!B448</f>
        <v>151.29</v>
      </c>
      <c r="D340" s="7">
        <f t="shared" si="17"/>
        <v>1.0051155992559127</v>
      </c>
      <c r="E340" s="7">
        <f t="shared" si="18"/>
        <v>5.102559031506932E-3</v>
      </c>
      <c r="F340" s="7">
        <f>SQRT(Summary!$G$2/Summary!$G$3)*SQRT(SUMSQ(E321:E340)-Summary!$G$4/Summary!$G$5*SUM(E321:E340)^2)</f>
        <v>3.89009398045937E-2</v>
      </c>
      <c r="G340" s="5">
        <f>MIN(Summary!$G$8,Summary!$G$9/F338)</f>
        <v>1.5</v>
      </c>
      <c r="H340" s="5">
        <f>IFERROR(VLOOKUP(Table3[[#This Row],[Date]],Table1[#All],2,FALSE),$C$2)</f>
        <v>-7.0000000000000001E-3</v>
      </c>
      <c r="I340" s="5">
        <f>Table3[[#This Row],[Date]]-B339</f>
        <v>1</v>
      </c>
      <c r="J340" s="7">
        <f>G339*(D340-1)+(1-G339)*H339/100*Table3[[#This Row],[Actt,t-1]]/Summary!$G$6</f>
        <v>7.6734822172023097E-3</v>
      </c>
      <c r="K340" s="7">
        <f t="shared" si="20"/>
        <v>3.8833476363980563E-3</v>
      </c>
      <c r="L340" s="67">
        <f t="shared" si="19"/>
        <v>6.164623260191842E-2</v>
      </c>
    </row>
    <row r="341" spans="2:12" x14ac:dyDescent="0.2">
      <c r="B341" s="6">
        <f>'Fund Data'!A449</f>
        <v>42069</v>
      </c>
      <c r="C341" s="4">
        <f>'Fund Data'!B449</f>
        <v>151.04</v>
      </c>
      <c r="D341" s="7">
        <f t="shared" si="17"/>
        <v>0.99834754445105423</v>
      </c>
      <c r="E341" s="7">
        <f t="shared" si="18"/>
        <v>-1.6538223595531061E-3</v>
      </c>
      <c r="F341" s="7">
        <f>SQRT(Summary!$G$2/Summary!$G$3)*SQRT(SUMSQ(E322:E341)-Summary!$G$4/Summary!$G$5*SUM(E322:E341)^2)</f>
        <v>3.9151102140678677E-2</v>
      </c>
      <c r="G341" s="5">
        <f>MIN(Summary!$G$8,Summary!$G$9/F339)</f>
        <v>1.5</v>
      </c>
      <c r="H341" s="5">
        <f>IFERROR(VLOOKUP(Table3[[#This Row],[Date]],Table1[#All],2,FALSE),$C$2)</f>
        <v>-8.0000000000000002E-3</v>
      </c>
      <c r="I341" s="5">
        <f>Table3[[#This Row],[Date]]-B340</f>
        <v>1</v>
      </c>
      <c r="J341" s="7">
        <f>G340*(D341-1)+(1-G340)*H340/100*Table3[[#This Row],[Actt,t-1]]/Summary!$G$6</f>
        <v>-2.4785861011964402E-3</v>
      </c>
      <c r="K341" s="7">
        <f t="shared" si="20"/>
        <v>3.9049050381457207E-3</v>
      </c>
      <c r="L341" s="67">
        <f t="shared" si="19"/>
        <v>6.1988445745540598E-2</v>
      </c>
    </row>
    <row r="342" spans="2:12" x14ac:dyDescent="0.2">
      <c r="B342" s="6">
        <f>'Fund Data'!A450</f>
        <v>42072</v>
      </c>
      <c r="C342" s="4">
        <f>'Fund Data'!B450</f>
        <v>151.87</v>
      </c>
      <c r="D342" s="7">
        <f t="shared" si="17"/>
        <v>1.0054952330508475</v>
      </c>
      <c r="E342" s="7">
        <f t="shared" si="18"/>
        <v>5.4801893449881317E-3</v>
      </c>
      <c r="F342" s="7">
        <f>SQRT(Summary!$G$2/Summary!$G$3)*SQRT(SUMSQ(E323:E342)-Summary!$G$4/Summary!$G$5*SUM(E323:E342)^2)</f>
        <v>4.1597329064210903E-2</v>
      </c>
      <c r="G342" s="5">
        <f>MIN(Summary!$G$8,Summary!$G$9/F340)</f>
        <v>1.5</v>
      </c>
      <c r="H342" s="5">
        <f>IFERROR(VLOOKUP(Table3[[#This Row],[Date]],Table1[#All],2,FALSE),$C$2)</f>
        <v>-8.0000000000000002E-3</v>
      </c>
      <c r="I342" s="5">
        <f>Table3[[#This Row],[Date]]-B341</f>
        <v>3</v>
      </c>
      <c r="J342" s="7">
        <f>G341*(D342-1)+(1-G341)*H341/100*Table3[[#This Row],[Actt,t-1]]/Summary!$G$6</f>
        <v>8.2431829096046381E-3</v>
      </c>
      <c r="K342" s="7">
        <f t="shared" si="20"/>
        <v>3.9699658830920003E-3</v>
      </c>
      <c r="L342" s="67">
        <f t="shared" si="19"/>
        <v>6.3021254640434135E-2</v>
      </c>
    </row>
    <row r="343" spans="2:12" x14ac:dyDescent="0.2">
      <c r="B343" s="6">
        <f>'Fund Data'!A451</f>
        <v>42073</v>
      </c>
      <c r="C343" s="4">
        <f>'Fund Data'!B451</f>
        <v>153.15</v>
      </c>
      <c r="D343" s="7">
        <f t="shared" si="17"/>
        <v>1.0084282610127082</v>
      </c>
      <c r="E343" s="7">
        <f t="shared" si="18"/>
        <v>8.392941536605622E-3</v>
      </c>
      <c r="F343" s="7">
        <f>SQRT(Summary!$G$2/Summary!$G$3)*SQRT(SUMSQ(E324:E343)-Summary!$G$4/Summary!$G$5*SUM(E324:E343)^2)</f>
        <v>4.8285253393556396E-2</v>
      </c>
      <c r="G343" s="5">
        <f>MIN(Summary!$G$8,Summary!$G$9/F341)</f>
        <v>1.5</v>
      </c>
      <c r="H343" s="5">
        <f>IFERROR(VLOOKUP(Table3[[#This Row],[Date]],Table1[#All],2,FALSE),$C$2)</f>
        <v>-8.9999999999999993E-3</v>
      </c>
      <c r="I343" s="5">
        <f>Table3[[#This Row],[Date]]-B342</f>
        <v>1</v>
      </c>
      <c r="J343" s="7">
        <f>G342*(D343-1)+(1-G342)*H342/100*Table3[[#This Row],[Actt,t-1]]/Summary!$G$6</f>
        <v>1.2642502630173434E-2</v>
      </c>
      <c r="K343" s="7">
        <f t="shared" si="20"/>
        <v>4.1387282793899352E-3</v>
      </c>
      <c r="L343" s="67">
        <f t="shared" si="19"/>
        <v>6.5700274628016114E-2</v>
      </c>
    </row>
    <row r="344" spans="2:12" x14ac:dyDescent="0.2">
      <c r="B344" s="6">
        <f>'Fund Data'!A452</f>
        <v>42074</v>
      </c>
      <c r="C344" s="4">
        <f>'Fund Data'!B452</f>
        <v>154.41999999999999</v>
      </c>
      <c r="D344" s="7">
        <f t="shared" si="17"/>
        <v>1.0082925236696048</v>
      </c>
      <c r="E344" s="7">
        <f t="shared" si="18"/>
        <v>8.2583296018852587E-3</v>
      </c>
      <c r="F344" s="7">
        <f>SQRT(Summary!$G$2/Summary!$G$3)*SQRT(SUMSQ(E325:E344)-Summary!$G$4/Summary!$G$5*SUM(E325:E344)^2)</f>
        <v>5.3593227211344602E-2</v>
      </c>
      <c r="G344" s="5">
        <f>MIN(Summary!$G$8,Summary!$G$9/F342)</f>
        <v>1.4424003018891471</v>
      </c>
      <c r="H344" s="5">
        <f>IFERROR(VLOOKUP(Table3[[#This Row],[Date]],Table1[#All],2,FALSE),$C$2)</f>
        <v>-1.0999999999999999E-2</v>
      </c>
      <c r="I344" s="5">
        <f>Table3[[#This Row],[Date]]-B343</f>
        <v>1</v>
      </c>
      <c r="J344" s="7">
        <f>G343*(D344-1)+(1-G343)*H343/100*Table3[[#This Row],[Actt,t-1]]/Summary!$G$6</f>
        <v>1.2438910504407135E-2</v>
      </c>
      <c r="K344" s="7">
        <f t="shared" si="20"/>
        <v>4.2874617263743515E-3</v>
      </c>
      <c r="L344" s="67">
        <f t="shared" si="19"/>
        <v>6.8061344902165158E-2</v>
      </c>
    </row>
    <row r="345" spans="2:12" x14ac:dyDescent="0.2">
      <c r="B345" s="6">
        <f>'Fund Data'!A453</f>
        <v>42075</v>
      </c>
      <c r="C345" s="4">
        <f>'Fund Data'!B453</f>
        <v>154.4</v>
      </c>
      <c r="D345" s="7">
        <f t="shared" si="17"/>
        <v>0.99987048309804438</v>
      </c>
      <c r="E345" s="7">
        <f t="shared" si="18"/>
        <v>-1.2952528999383322E-4</v>
      </c>
      <c r="F345" s="7">
        <f>SQRT(Summary!$G$2/Summary!$G$3)*SQRT(SUMSQ(E326:E345)-Summary!$G$4/Summary!$G$5*SUM(E326:E345)^2)</f>
        <v>5.3482310985901331E-2</v>
      </c>
      <c r="G345" s="5">
        <f>MIN(Summary!$G$8,Summary!$G$9/F343)</f>
        <v>1.2426154111890177</v>
      </c>
      <c r="H345" s="5">
        <f>IFERROR(VLOOKUP(Table3[[#This Row],[Date]],Table1[#All],2,FALSE),$C$2)</f>
        <v>-8.9999999999999993E-3</v>
      </c>
      <c r="I345" s="5">
        <f>Table3[[#This Row],[Date]]-B344</f>
        <v>1</v>
      </c>
      <c r="J345" s="7">
        <f>G344*(D345-1)+(1-G344)*H344/100*Table3[[#This Row],[Actt,t-1]]/Summary!$G$6</f>
        <v>-1.8668004061050806E-4</v>
      </c>
      <c r="K345" s="7">
        <f t="shared" si="20"/>
        <v>4.2823662275763338E-3</v>
      </c>
      <c r="L345" s="67">
        <f t="shared" si="19"/>
        <v>6.7980456366412867E-2</v>
      </c>
    </row>
    <row r="346" spans="2:12" x14ac:dyDescent="0.2">
      <c r="B346" s="6">
        <f>'Fund Data'!A454</f>
        <v>42076</v>
      </c>
      <c r="C346" s="4">
        <f>'Fund Data'!B454</f>
        <v>154.27000000000001</v>
      </c>
      <c r="D346" s="7">
        <f t="shared" si="17"/>
        <v>0.99915803108808288</v>
      </c>
      <c r="E346" s="7">
        <f t="shared" si="18"/>
        <v>-8.4232356682768783E-4</v>
      </c>
      <c r="F346" s="7">
        <f>SQRT(Summary!$G$2/Summary!$G$3)*SQRT(SUMSQ(E327:E346)-Summary!$G$4/Summary!$G$5*SUM(E327:E346)^2)</f>
        <v>5.3922538557159234E-2</v>
      </c>
      <c r="G346" s="5">
        <f>MIN(Summary!$G$8,Summary!$G$9/F344)</f>
        <v>1.1195444484690262</v>
      </c>
      <c r="H346" s="5">
        <f>IFERROR(VLOOKUP(Table3[[#This Row],[Date]],Table1[#All],2,FALSE),$C$2)</f>
        <v>-0.01</v>
      </c>
      <c r="I346" s="5">
        <f>Table3[[#This Row],[Date]]-B345</f>
        <v>1</v>
      </c>
      <c r="J346" s="7">
        <f>G345*(D346-1)+(1-G345)*H345/100*Table3[[#This Row],[Actt,t-1]]/Summary!$G$6</f>
        <v>-1.0461828918374692E-3</v>
      </c>
      <c r="K346" s="7">
        <f t="shared" si="20"/>
        <v>4.2691792483776723E-3</v>
      </c>
      <c r="L346" s="67">
        <f t="shared" si="19"/>
        <v>6.7771119561389828E-2</v>
      </c>
    </row>
    <row r="347" spans="2:12" x14ac:dyDescent="0.2">
      <c r="B347" s="6">
        <f>'Fund Data'!A455</f>
        <v>42079</v>
      </c>
      <c r="C347" s="4">
        <f>'Fund Data'!B455</f>
        <v>154.30000000000001</v>
      </c>
      <c r="D347" s="7">
        <f t="shared" si="17"/>
        <v>1.0001944642509886</v>
      </c>
      <c r="E347" s="7">
        <f t="shared" si="18"/>
        <v>1.9444534526706389E-4</v>
      </c>
      <c r="F347" s="7">
        <f>SQRT(Summary!$G$2/Summary!$G$3)*SQRT(SUMSQ(E328:E347)-Summary!$G$4/Summary!$G$5*SUM(E328:E347)^2)</f>
        <v>5.3406679051611464E-2</v>
      </c>
      <c r="G347" s="5">
        <f>MIN(Summary!$G$8,Summary!$G$9/F345)</f>
        <v>1.1218662562247323</v>
      </c>
      <c r="H347" s="5">
        <f>IFERROR(VLOOKUP(Table3[[#This Row],[Date]],Table1[#All],2,FALSE),$C$2)</f>
        <v>-1.0999999999999999E-2</v>
      </c>
      <c r="I347" s="5">
        <f>Table3[[#This Row],[Date]]-B346</f>
        <v>3</v>
      </c>
      <c r="J347" s="7">
        <f>G346*(D347-1)+(1-G346)*H346/100*Table3[[#This Row],[Actt,t-1]]/Summary!$G$6</f>
        <v>2.1781099299366348E-4</v>
      </c>
      <c r="K347" s="7">
        <f t="shared" si="20"/>
        <v>4.2707789239299718E-3</v>
      </c>
      <c r="L347" s="67">
        <f t="shared" si="19"/>
        <v>6.7796513623528468E-2</v>
      </c>
    </row>
    <row r="348" spans="2:12" x14ac:dyDescent="0.2">
      <c r="B348" s="6">
        <f>'Fund Data'!A456</f>
        <v>42080</v>
      </c>
      <c r="C348" s="4">
        <f>'Fund Data'!B456</f>
        <v>153.62</v>
      </c>
      <c r="D348" s="7">
        <f t="shared" si="17"/>
        <v>0.99559300064808809</v>
      </c>
      <c r="E348" s="7">
        <f t="shared" si="18"/>
        <v>-4.4167387985793276E-3</v>
      </c>
      <c r="F348" s="7">
        <f>SQRT(Summary!$G$2/Summary!$G$3)*SQRT(SUMSQ(E329:E348)-Summary!$G$4/Summary!$G$5*SUM(E329:E348)^2)</f>
        <v>5.570533067024222E-2</v>
      </c>
      <c r="G348" s="5">
        <f>MIN(Summary!$G$8,Summary!$G$9/F346)</f>
        <v>1.1127072575857775</v>
      </c>
      <c r="H348" s="5">
        <f>IFERROR(VLOOKUP(Table3[[#This Row],[Date]],Table1[#All],2,FALSE),$C$2)</f>
        <v>-1.2E-2</v>
      </c>
      <c r="I348" s="5">
        <f>Table3[[#This Row],[Date]]-B347</f>
        <v>1</v>
      </c>
      <c r="J348" s="7">
        <f>G347*(D348-1)+(1-G347)*H347/100*Table3[[#This Row],[Actt,t-1]]/Summary!$G$6</f>
        <v>-4.9440266272026126E-3</v>
      </c>
      <c r="K348" s="7">
        <f t="shared" si="20"/>
        <v>4.3100646123263179E-3</v>
      </c>
      <c r="L348" s="67">
        <f t="shared" si="19"/>
        <v>6.8420154593012719E-2</v>
      </c>
    </row>
    <row r="349" spans="2:12" x14ac:dyDescent="0.2">
      <c r="B349" s="6">
        <f>'Fund Data'!A457</f>
        <v>42081</v>
      </c>
      <c r="C349" s="4">
        <f>'Fund Data'!B457</f>
        <v>153.66</v>
      </c>
      <c r="D349" s="7">
        <f t="shared" si="17"/>
        <v>1.000260382762661</v>
      </c>
      <c r="E349" s="7">
        <f t="shared" si="18"/>
        <v>2.6034886895293395E-4</v>
      </c>
      <c r="F349" s="7">
        <f>SQRT(Summary!$G$2/Summary!$G$3)*SQRT(SUMSQ(E330:E349)-Summary!$G$4/Summary!$G$5*SUM(E330:E349)^2)</f>
        <v>5.5436717593994773E-2</v>
      </c>
      <c r="G349" s="5">
        <f>MIN(Summary!$G$8,Summary!$G$9/F347)</f>
        <v>1.1234549885046559</v>
      </c>
      <c r="H349" s="5">
        <f>IFERROR(VLOOKUP(Table3[[#This Row],[Date]],Table1[#All],2,FALSE),$C$2)</f>
        <v>-1.0999999999999999E-2</v>
      </c>
      <c r="I349" s="5">
        <f>Table3[[#This Row],[Date]]-B348</f>
        <v>1</v>
      </c>
      <c r="J349" s="7">
        <f>G348*(D349-1)+(1-G348)*H348/100*Table3[[#This Row],[Actt,t-1]]/Summary!$G$6</f>
        <v>2.8976735884904598E-4</v>
      </c>
      <c r="K349" s="7">
        <f t="shared" si="20"/>
        <v>4.3114579469612025E-3</v>
      </c>
      <c r="L349" s="67">
        <f t="shared" si="19"/>
        <v>6.8442273094634701E-2</v>
      </c>
    </row>
    <row r="350" spans="2:12" x14ac:dyDescent="0.2">
      <c r="B350" s="6">
        <f>'Fund Data'!A458</f>
        <v>42082</v>
      </c>
      <c r="C350" s="4">
        <f>'Fund Data'!B458</f>
        <v>153.9</v>
      </c>
      <c r="D350" s="7">
        <f t="shared" si="17"/>
        <v>1.0015618898867631</v>
      </c>
      <c r="E350" s="7">
        <f t="shared" si="18"/>
        <v>1.560671405344773E-3</v>
      </c>
      <c r="F350" s="7">
        <f>SQRT(Summary!$G$2/Summary!$G$3)*SQRT(SUMSQ(E331:E350)-Summary!$G$4/Summary!$G$5*SUM(E331:E350)^2)</f>
        <v>5.5046177407317667E-2</v>
      </c>
      <c r="G350" s="5">
        <f>MIN(Summary!$G$8,Summary!$G$9/F348)</f>
        <v>1.0770962002753532</v>
      </c>
      <c r="H350" s="5">
        <f>IFERROR(VLOOKUP(Table3[[#This Row],[Date]],Table1[#All],2,FALSE),$C$2)</f>
        <v>-1.0999999999999999E-2</v>
      </c>
      <c r="I350" s="5">
        <f>Table3[[#This Row],[Date]]-B349</f>
        <v>1</v>
      </c>
      <c r="J350" s="7">
        <f>G349*(D350-1)+(1-G349)*H349/100*Table3[[#This Row],[Actt,t-1]]/Summary!$G$6</f>
        <v>1.7547507071365646E-3</v>
      </c>
      <c r="K350" s="7">
        <f t="shared" si="20"/>
        <v>4.3108778440423458E-3</v>
      </c>
      <c r="L350" s="67">
        <f t="shared" si="19"/>
        <v>6.8433064246285993E-2</v>
      </c>
    </row>
    <row r="351" spans="2:12" x14ac:dyDescent="0.2">
      <c r="B351" s="6">
        <f>'Fund Data'!A459</f>
        <v>42083</v>
      </c>
      <c r="C351" s="4">
        <f>'Fund Data'!B459</f>
        <v>154.19</v>
      </c>
      <c r="D351" s="7">
        <f t="shared" si="17"/>
        <v>1.0018843404808317</v>
      </c>
      <c r="E351" s="7">
        <f t="shared" si="18"/>
        <v>1.8825673384278122E-3</v>
      </c>
      <c r="F351" s="7">
        <f>SQRT(Summary!$G$2/Summary!$G$3)*SQRT(SUMSQ(E332:E351)-Summary!$G$4/Summary!$G$5*SUM(E332:E351)^2)</f>
        <v>5.501466248170922E-2</v>
      </c>
      <c r="G351" s="5">
        <f>MIN(Summary!$G$8,Summary!$G$9/F349)</f>
        <v>1.0823151622977683</v>
      </c>
      <c r="H351" s="5">
        <f>IFERROR(VLOOKUP(Table3[[#This Row],[Date]],Table1[#All],2,FALSE),$C$2)</f>
        <v>-1.4E-2</v>
      </c>
      <c r="I351" s="5">
        <f>Table3[[#This Row],[Date]]-B350</f>
        <v>1</v>
      </c>
      <c r="J351" s="7">
        <f>G350*(D351-1)+(1-G350)*H350/100*Table3[[#This Row],[Actt,t-1]]/Summary!$G$6</f>
        <v>2.0296395291012135E-3</v>
      </c>
      <c r="K351" s="7">
        <f t="shared" si="20"/>
        <v>4.3100878085335741E-3</v>
      </c>
      <c r="L351" s="67">
        <f t="shared" si="19"/>
        <v>6.8420522821387275E-2</v>
      </c>
    </row>
    <row r="352" spans="2:12" x14ac:dyDescent="0.2">
      <c r="B352" s="6">
        <f>'Fund Data'!A460</f>
        <v>42086</v>
      </c>
      <c r="C352" s="4">
        <f>'Fund Data'!B460</f>
        <v>153.46</v>
      </c>
      <c r="D352" s="7">
        <f t="shared" si="17"/>
        <v>0.99526558142551402</v>
      </c>
      <c r="E352" s="7">
        <f t="shared" si="18"/>
        <v>-4.7456614337420908E-3</v>
      </c>
      <c r="F352" s="7">
        <f>SQRT(Summary!$G$2/Summary!$G$3)*SQRT(SUMSQ(E333:E352)-Summary!$G$4/Summary!$G$5*SUM(E333:E352)^2)</f>
        <v>5.9118522965913085E-2</v>
      </c>
      <c r="G352" s="5">
        <f>MIN(Summary!$G$8,Summary!$G$9/F350)</f>
        <v>1.0899939437397479</v>
      </c>
      <c r="H352" s="5">
        <f>IFERROR(VLOOKUP(Table3[[#This Row],[Date]],Table1[#All],2,FALSE),$C$2)</f>
        <v>-1.2E-2</v>
      </c>
      <c r="I352" s="5">
        <f>Table3[[#This Row],[Date]]-B351</f>
        <v>3</v>
      </c>
      <c r="J352" s="7">
        <f>G351*(D352-1)+(1-G351)*H351/100*Table3[[#This Row],[Actt,t-1]]/Summary!$G$6</f>
        <v>-5.1240369734743439E-3</v>
      </c>
      <c r="K352" s="7">
        <f t="shared" si="20"/>
        <v>4.3687052455568471E-3</v>
      </c>
      <c r="L352" s="67">
        <f t="shared" si="19"/>
        <v>6.9351045786520696E-2</v>
      </c>
    </row>
    <row r="353" spans="2:12" x14ac:dyDescent="0.2">
      <c r="B353" s="6">
        <f>'Fund Data'!A461</f>
        <v>42087</v>
      </c>
      <c r="C353" s="4">
        <f>'Fund Data'!B461</f>
        <v>153.16</v>
      </c>
      <c r="D353" s="7">
        <f t="shared" ref="D353:D416" si="21">C353/C352</f>
        <v>0.99804509318389145</v>
      </c>
      <c r="E353" s="7">
        <f t="shared" ref="E353:E416" si="22">LN(D353)</f>
        <v>-1.9568201404255316E-3</v>
      </c>
      <c r="F353" s="7">
        <f>SQRT(Summary!$G$2/Summary!$G$3)*SQRT(SUMSQ(E334:E353)-Summary!$G$4/Summary!$G$5*SUM(E334:E353)^2)</f>
        <v>6.0157644632650678E-2</v>
      </c>
      <c r="G353" s="5">
        <f>MIN(Summary!$G$8,Summary!$G$9/F351)</f>
        <v>1.0906183423364317</v>
      </c>
      <c r="H353" s="5">
        <f>IFERROR(VLOOKUP(Table3[[#This Row],[Date]],Table1[#All],2,FALSE),$C$2)</f>
        <v>-1.2E-2</v>
      </c>
      <c r="I353" s="5">
        <f>Table3[[#This Row],[Date]]-B352</f>
        <v>1</v>
      </c>
      <c r="J353" s="7">
        <f>G352*(D353-1)+(1-G352)*H352/100*Table3[[#This Row],[Actt,t-1]]/Summary!$G$6</f>
        <v>-2.1308065921526237E-3</v>
      </c>
      <c r="K353" s="7">
        <f t="shared" si="20"/>
        <v>4.3853586052518909E-3</v>
      </c>
      <c r="L353" s="67">
        <f t="shared" si="19"/>
        <v>6.9615409676001452E-2</v>
      </c>
    </row>
    <row r="354" spans="2:12" x14ac:dyDescent="0.2">
      <c r="B354" s="6">
        <f>'Fund Data'!A462</f>
        <v>42088</v>
      </c>
      <c r="C354" s="4">
        <f>'Fund Data'!B462</f>
        <v>153.28</v>
      </c>
      <c r="D354" s="7">
        <f t="shared" si="21"/>
        <v>1.000783494384957</v>
      </c>
      <c r="E354" s="7">
        <f t="shared" si="22"/>
        <v>7.8318761345669567E-4</v>
      </c>
      <c r="F354" s="7">
        <f>SQRT(Summary!$G$2/Summary!$G$3)*SQRT(SUMSQ(E335:E354)-Summary!$G$4/Summary!$G$5*SUM(E335:E354)^2)</f>
        <v>5.9920635093483332E-2</v>
      </c>
      <c r="G354" s="5">
        <f>MIN(Summary!$G$8,Summary!$G$9/F352)</f>
        <v>1.0149103358789116</v>
      </c>
      <c r="H354" s="5">
        <f>IFERROR(VLOOKUP(Table3[[#This Row],[Date]],Table1[#All],2,FALSE),$C$2)</f>
        <v>-1.2E-2</v>
      </c>
      <c r="I354" s="5">
        <f>Table3[[#This Row],[Date]]-B353</f>
        <v>1</v>
      </c>
      <c r="J354" s="7">
        <f>G353*(D354-1)+(1-G353)*H353/100*Table3[[#This Row],[Actt,t-1]]/Summary!$G$6</f>
        <v>8.5452355346576404E-4</v>
      </c>
      <c r="K354" s="7">
        <f t="shared" si="20"/>
        <v>4.3841221874795534E-3</v>
      </c>
      <c r="L354" s="67">
        <f t="shared" si="19"/>
        <v>6.9595782152348337E-2</v>
      </c>
    </row>
    <row r="355" spans="2:12" x14ac:dyDescent="0.2">
      <c r="B355" s="6">
        <f>'Fund Data'!A463</f>
        <v>42089</v>
      </c>
      <c r="C355" s="4">
        <f>'Fund Data'!B463</f>
        <v>153.46</v>
      </c>
      <c r="D355" s="7">
        <f t="shared" si="21"/>
        <v>1.0011743215031315</v>
      </c>
      <c r="E355" s="7">
        <f t="shared" si="22"/>
        <v>1.173632526968698E-3</v>
      </c>
      <c r="F355" s="7">
        <f>SQRT(Summary!$G$2/Summary!$G$3)*SQRT(SUMSQ(E336:E355)-Summary!$G$4/Summary!$G$5*SUM(E336:E355)^2)</f>
        <v>5.5990560566238676E-2</v>
      </c>
      <c r="G355" s="5">
        <f>MIN(Summary!$G$8,Summary!$G$9/F353)</f>
        <v>0.99737947465175325</v>
      </c>
      <c r="H355" s="5">
        <f>IFERROR(VLOOKUP(Table3[[#This Row],[Date]],Table1[#All],2,FALSE),$C$2)</f>
        <v>-1.2E-2</v>
      </c>
      <c r="I355" s="5">
        <f>Table3[[#This Row],[Date]]-B354</f>
        <v>1</v>
      </c>
      <c r="J355" s="7">
        <f>G354*(D355-1)+(1-G354)*H354/100*Table3[[#This Row],[Actt,t-1]]/Summary!$G$6</f>
        <v>1.1918360012849369E-3</v>
      </c>
      <c r="K355" s="7">
        <f t="shared" si="20"/>
        <v>4.3842811155336515E-3</v>
      </c>
      <c r="L355" s="67">
        <f t="shared" si="19"/>
        <v>6.9598305056993312E-2</v>
      </c>
    </row>
    <row r="356" spans="2:12" x14ac:dyDescent="0.2">
      <c r="B356" s="6">
        <f>'Fund Data'!A464</f>
        <v>42090</v>
      </c>
      <c r="C356" s="4">
        <f>'Fund Data'!B464</f>
        <v>153.32</v>
      </c>
      <c r="D356" s="7">
        <f t="shared" si="21"/>
        <v>0.99908771015248266</v>
      </c>
      <c r="E356" s="7">
        <f t="shared" si="22"/>
        <v>-9.1270623716491379E-4</v>
      </c>
      <c r="F356" s="7">
        <f>SQRT(Summary!$G$2/Summary!$G$3)*SQRT(SUMSQ(E337:E356)-Summary!$G$4/Summary!$G$5*SUM(E337:E356)^2)</f>
        <v>5.6166526352226735E-2</v>
      </c>
      <c r="G356" s="5">
        <f>MIN(Summary!$G$8,Summary!$G$9/F354)</f>
        <v>1.0013245004228151</v>
      </c>
      <c r="H356" s="5">
        <f>IFERROR(VLOOKUP(Table3[[#This Row],[Date]],Table1[#All],2,FALSE),$C$2)</f>
        <v>-1.2E-2</v>
      </c>
      <c r="I356" s="5">
        <f>Table3[[#This Row],[Date]]-B355</f>
        <v>1</v>
      </c>
      <c r="J356" s="7">
        <f>G355*(D356-1)+(1-G355)*H355/100*Table3[[#This Row],[Actt,t-1]]/Summary!$G$6</f>
        <v>-9.0990004235542673E-4</v>
      </c>
      <c r="K356" s="7">
        <f t="shared" si="20"/>
        <v>4.3866773744136132E-3</v>
      </c>
      <c r="L356" s="67">
        <f t="shared" si="19"/>
        <v>6.9636344487433166E-2</v>
      </c>
    </row>
    <row r="357" spans="2:12" x14ac:dyDescent="0.2">
      <c r="B357" s="6">
        <f>'Fund Data'!A465</f>
        <v>42093</v>
      </c>
      <c r="C357" s="4">
        <f>'Fund Data'!B465</f>
        <v>153.57</v>
      </c>
      <c r="D357" s="7">
        <f t="shared" si="21"/>
        <v>1.0016305765718758</v>
      </c>
      <c r="E357" s="7">
        <f t="shared" si="22"/>
        <v>1.6292486252472377E-3</v>
      </c>
      <c r="F357" s="7">
        <f>SQRT(Summary!$G$2/Summary!$G$3)*SQRT(SUMSQ(E338:E357)-Summary!$G$4/Summary!$G$5*SUM(E338:E357)^2)</f>
        <v>5.5747176020889688E-2</v>
      </c>
      <c r="G357" s="5">
        <f>MIN(Summary!$G$8,Summary!$G$9/F355)</f>
        <v>1.0716092032873652</v>
      </c>
      <c r="H357" s="5">
        <f>IFERROR(VLOOKUP(Table3[[#This Row],[Date]],Table1[#All],2,FALSE),$C$2)</f>
        <v>-1.4E-2</v>
      </c>
      <c r="I357" s="5">
        <f>Table3[[#This Row],[Date]]-B356</f>
        <v>3</v>
      </c>
      <c r="J357" s="7">
        <f>G356*(D357-1)+(1-G356)*H356/100*Table3[[#This Row],[Actt,t-1]]/Summary!$G$6</f>
        <v>1.6327375957351238E-3</v>
      </c>
      <c r="K357" s="7">
        <f t="shared" si="20"/>
        <v>4.3785559013469677E-3</v>
      </c>
      <c r="L357" s="67">
        <f t="shared" si="19"/>
        <v>6.9507420099350042E-2</v>
      </c>
    </row>
    <row r="358" spans="2:12" x14ac:dyDescent="0.2">
      <c r="B358" s="6">
        <f>'Fund Data'!A466</f>
        <v>42094</v>
      </c>
      <c r="C358" s="4">
        <f>'Fund Data'!B466</f>
        <v>154.22</v>
      </c>
      <c r="D358" s="7">
        <f t="shared" si="21"/>
        <v>1.004232597512535</v>
      </c>
      <c r="E358" s="7">
        <f t="shared" si="22"/>
        <v>4.2236652672130214E-3</v>
      </c>
      <c r="F358" s="7">
        <f>SQRT(Summary!$G$2/Summary!$G$3)*SQRT(SUMSQ(E339:E358)-Summary!$G$4/Summary!$G$5*SUM(E339:E358)^2)</f>
        <v>5.5644328836004744E-2</v>
      </c>
      <c r="G358" s="5">
        <f>MIN(Summary!$G$8,Summary!$G$9/F356)</f>
        <v>1.0682519268457713</v>
      </c>
      <c r="H358" s="5">
        <f>IFERROR(VLOOKUP(Table3[[#This Row],[Date]],Table1[#All],2,FALSE),$C$2)</f>
        <v>-1.4999999999999999E-2</v>
      </c>
      <c r="I358" s="5">
        <f>Table3[[#This Row],[Date]]-B357</f>
        <v>1</v>
      </c>
      <c r="J358" s="7">
        <f>G357*(D358-1)+(1-G357)*H357/100*Table3[[#This Row],[Actt,t-1]]/Summary!$G$6</f>
        <v>4.5357182962672367E-3</v>
      </c>
      <c r="K358" s="7">
        <f t="shared" si="20"/>
        <v>4.3524337932469761E-3</v>
      </c>
      <c r="L358" s="67">
        <f t="shared" si="19"/>
        <v>6.9092744488830099E-2</v>
      </c>
    </row>
    <row r="359" spans="2:12" x14ac:dyDescent="0.2">
      <c r="B359" s="6">
        <f>'Fund Data'!A467</f>
        <v>42095</v>
      </c>
      <c r="C359" s="4">
        <f>'Fund Data'!B467</f>
        <v>154.31</v>
      </c>
      <c r="D359" s="7">
        <f t="shared" si="21"/>
        <v>1.0005835818959927</v>
      </c>
      <c r="E359" s="7">
        <f t="shared" si="22"/>
        <v>5.834116782988157E-4</v>
      </c>
      <c r="F359" s="7">
        <f>SQRT(Summary!$G$2/Summary!$G$3)*SQRT(SUMSQ(E340:E359)-Summary!$G$4/Summary!$G$5*SUM(E340:E359)^2)</f>
        <v>5.5316791300194304E-2</v>
      </c>
      <c r="G359" s="5">
        <f>MIN(Summary!$G$8,Summary!$G$9/F357)</f>
        <v>1.0762877024930677</v>
      </c>
      <c r="H359" s="5">
        <f>IFERROR(VLOOKUP(Table3[[#This Row],[Date]],Table1[#All],2,FALSE),$C$2)</f>
        <v>-1.7000000000000001E-2</v>
      </c>
      <c r="I359" s="5">
        <f>Table3[[#This Row],[Date]]-B358</f>
        <v>1</v>
      </c>
      <c r="J359" s="7">
        <f>G358*(D359-1)+(1-G358)*H358/100*Table3[[#This Row],[Actt,t-1]]/Summary!$G$6</f>
        <v>6.2344092316938843E-4</v>
      </c>
      <c r="K359" s="7">
        <f t="shared" si="20"/>
        <v>4.3473362848968538E-3</v>
      </c>
      <c r="L359" s="67">
        <f t="shared" si="19"/>
        <v>6.9011824052427104E-2</v>
      </c>
    </row>
    <row r="360" spans="2:12" x14ac:dyDescent="0.2">
      <c r="B360" s="6">
        <f>'Fund Data'!A468</f>
        <v>42096</v>
      </c>
      <c r="C360" s="4">
        <f>'Fund Data'!B468</f>
        <v>153.88999999999999</v>
      </c>
      <c r="D360" s="7">
        <f t="shared" si="21"/>
        <v>0.99727820620828189</v>
      </c>
      <c r="E360" s="7">
        <f t="shared" si="22"/>
        <v>-2.7255046073531917E-3</v>
      </c>
      <c r="F360" s="7">
        <f>SQRT(Summary!$G$2/Summary!$G$3)*SQRT(SUMSQ(E341:E360)-Summary!$G$4/Summary!$G$5*SUM(E341:E360)^2)</f>
        <v>5.5065075626547319E-2</v>
      </c>
      <c r="G360" s="5">
        <f>MIN(Summary!$G$8,Summary!$G$9/F358)</f>
        <v>1.0782770006415625</v>
      </c>
      <c r="H360" s="5">
        <f>IFERROR(VLOOKUP(Table3[[#This Row],[Date]],Table1[#All],2,FALSE),$C$2)</f>
        <v>-1.9E-2</v>
      </c>
      <c r="I360" s="5">
        <f>Table3[[#This Row],[Date]]-B359</f>
        <v>1</v>
      </c>
      <c r="J360" s="7">
        <f>G359*(D360-1)+(1-G359)*H359/100*Table3[[#This Row],[Actt,t-1]]/Summary!$G$6</f>
        <v>-2.929397161999778E-3</v>
      </c>
      <c r="K360" s="7">
        <f t="shared" si="20"/>
        <v>4.3608491716997291E-3</v>
      </c>
      <c r="L360" s="67">
        <f t="shared" si="19"/>
        <v>6.9226334480276958E-2</v>
      </c>
    </row>
    <row r="361" spans="2:12" x14ac:dyDescent="0.2">
      <c r="B361" s="6">
        <f>'Fund Data'!A469</f>
        <v>42101</v>
      </c>
      <c r="C361" s="4">
        <f>'Fund Data'!B469</f>
        <v>154.15</v>
      </c>
      <c r="D361" s="7">
        <f t="shared" si="21"/>
        <v>1.0016895184872312</v>
      </c>
      <c r="E361" s="7">
        <f t="shared" si="22"/>
        <v>1.6880928563990751E-3</v>
      </c>
      <c r="F361" s="7">
        <f>SQRT(Summary!$G$2/Summary!$G$3)*SQRT(SUMSQ(E342:E361)-Summary!$G$4/Summary!$G$5*SUM(E342:E361)^2)</f>
        <v>5.4358248908368198E-2</v>
      </c>
      <c r="G361" s="5">
        <f>MIN(Summary!$G$8,Summary!$G$9/F359)</f>
        <v>1.0846616115962107</v>
      </c>
      <c r="H361" s="5">
        <f>IFERROR(VLOOKUP(Table3[[#This Row],[Date]],Table1[#All],2,FALSE),$C$2)</f>
        <v>-2.1000000000000001E-2</v>
      </c>
      <c r="I361" s="5">
        <f>Table3[[#This Row],[Date]]-B360</f>
        <v>5</v>
      </c>
      <c r="J361" s="7">
        <f>G360*(D361-1)+(1-G360)*H360/100*Table3[[#This Row],[Actt,t-1]]/Summary!$G$6</f>
        <v>1.8219754912473776E-3</v>
      </c>
      <c r="K361" s="7">
        <f t="shared" si="20"/>
        <v>4.3606616852183925E-3</v>
      </c>
      <c r="L361" s="67">
        <f t="shared" si="19"/>
        <v>6.9223358224654141E-2</v>
      </c>
    </row>
    <row r="362" spans="2:12" x14ac:dyDescent="0.2">
      <c r="B362" s="6">
        <f>'Fund Data'!A470</f>
        <v>42102</v>
      </c>
      <c r="C362" s="4">
        <f>'Fund Data'!B470</f>
        <v>154.25</v>
      </c>
      <c r="D362" s="7">
        <f t="shared" si="21"/>
        <v>1.0006487187804087</v>
      </c>
      <c r="E362" s="7">
        <f t="shared" si="22"/>
        <v>6.4850845333786758E-4</v>
      </c>
      <c r="F362" s="7">
        <f>SQRT(Summary!$G$2/Summary!$G$3)*SQRT(SUMSQ(E343:E362)-Summary!$G$4/Summary!$G$5*SUM(E343:E362)^2)</f>
        <v>5.1875642654669471E-2</v>
      </c>
      <c r="G362" s="5">
        <f>MIN(Summary!$G$8,Summary!$G$9/F360)</f>
        <v>1.0896198600892053</v>
      </c>
      <c r="H362" s="5">
        <f>IFERROR(VLOOKUP(Table3[[#This Row],[Date]],Table1[#All],2,FALSE),$C$2)</f>
        <v>-2.1000000000000001E-2</v>
      </c>
      <c r="I362" s="5">
        <f>Table3[[#This Row],[Date]]-B361</f>
        <v>1</v>
      </c>
      <c r="J362" s="7">
        <f>G361*(D362-1)+(1-G361)*H361/100*Table3[[#This Row],[Actt,t-1]]/Summary!$G$6</f>
        <v>7.0368974377095939E-4</v>
      </c>
      <c r="K362" s="7">
        <f t="shared" si="20"/>
        <v>4.3517850277993179E-3</v>
      </c>
      <c r="L362" s="67">
        <f t="shared" si="19"/>
        <v>6.9082445656627814E-2</v>
      </c>
    </row>
    <row r="363" spans="2:12" x14ac:dyDescent="0.2">
      <c r="B363" s="6">
        <f>'Fund Data'!A471</f>
        <v>42103</v>
      </c>
      <c r="C363" s="4">
        <f>'Fund Data'!B471</f>
        <v>154.03</v>
      </c>
      <c r="D363" s="7">
        <f t="shared" si="21"/>
        <v>0.99857374392220422</v>
      </c>
      <c r="E363" s="7">
        <f t="shared" si="22"/>
        <v>-1.4272741491309368E-3</v>
      </c>
      <c r="F363" s="7">
        <f>SQRT(Summary!$G$2/Summary!$G$3)*SQRT(SUMSQ(E344:E363)-Summary!$G$4/Summary!$G$5*SUM(E344:E363)^2)</f>
        <v>4.4281339022879694E-2</v>
      </c>
      <c r="G363" s="5">
        <f>MIN(Summary!$G$8,Summary!$G$9/F361)</f>
        <v>1.1037883155717931</v>
      </c>
      <c r="H363" s="5">
        <f>IFERROR(VLOOKUP(Table3[[#This Row],[Date]],Table1[#All],2,FALSE),$C$2)</f>
        <v>-2.1999999999999999E-2</v>
      </c>
      <c r="I363" s="5">
        <f>Table3[[#This Row],[Date]]-B362</f>
        <v>1</v>
      </c>
      <c r="J363" s="7">
        <f>G362*(D363-1)+(1-G362)*H362/100*Table3[[#This Row],[Actt,t-1]]/Summary!$G$6</f>
        <v>-1.5540246696875027E-3</v>
      </c>
      <c r="K363" s="7">
        <f t="shared" si="20"/>
        <v>4.3634729191088214E-3</v>
      </c>
      <c r="L363" s="67">
        <f t="shared" si="19"/>
        <v>6.9267985179162009E-2</v>
      </c>
    </row>
    <row r="364" spans="2:12" x14ac:dyDescent="0.2">
      <c r="B364" s="6">
        <f>'Fund Data'!A472</f>
        <v>42104</v>
      </c>
      <c r="C364" s="4">
        <f>'Fund Data'!B472</f>
        <v>154.24</v>
      </c>
      <c r="D364" s="7">
        <f t="shared" si="21"/>
        <v>1.0013633707719276</v>
      </c>
      <c r="E364" s="7">
        <f t="shared" si="22"/>
        <v>1.3624422258692883E-3</v>
      </c>
      <c r="F364" s="7">
        <f>SQRT(Summary!$G$2/Summary!$G$3)*SQRT(SUMSQ(E345:E364)-Summary!$G$4/Summary!$G$5*SUM(E345:E364)^2)</f>
        <v>3.3833860718007668E-2</v>
      </c>
      <c r="G364" s="5">
        <f>MIN(Summary!$G$8,Summary!$G$9/F362)</f>
        <v>1.1566121773066695</v>
      </c>
      <c r="H364" s="5">
        <f>IFERROR(VLOOKUP(Table3[[#This Row],[Date]],Table1[#All],2,FALSE),$C$2)</f>
        <v>-2.1999999999999999E-2</v>
      </c>
      <c r="I364" s="5">
        <f>Table3[[#This Row],[Date]]-B363</f>
        <v>1</v>
      </c>
      <c r="J364" s="7">
        <f>G363*(D364-1)+(1-G363)*H363/100*Table3[[#This Row],[Actt,t-1]]/Summary!$G$6</f>
        <v>1.504936154038639E-3</v>
      </c>
      <c r="K364" s="7">
        <f t="shared" si="20"/>
        <v>4.3022088071584461E-3</v>
      </c>
      <c r="L364" s="67">
        <f t="shared" si="19"/>
        <v>6.8295447552078531E-2</v>
      </c>
    </row>
    <row r="365" spans="2:12" x14ac:dyDescent="0.2">
      <c r="B365" s="6">
        <f>'Fund Data'!A473</f>
        <v>42107</v>
      </c>
      <c r="C365" s="4">
        <f>'Fund Data'!B473</f>
        <v>154.27000000000001</v>
      </c>
      <c r="D365" s="7">
        <f t="shared" si="21"/>
        <v>1.0001945020746887</v>
      </c>
      <c r="E365" s="7">
        <f t="shared" si="22"/>
        <v>1.9448316161259333E-4</v>
      </c>
      <c r="F365" s="7">
        <f>SQRT(Summary!$G$2/Summary!$G$3)*SQRT(SUMSQ(E346:E365)-Summary!$G$4/Summary!$G$5*SUM(E346:E365)^2)</f>
        <v>3.3843837540846231E-2</v>
      </c>
      <c r="G365" s="5">
        <f>MIN(Summary!$G$8,Summary!$G$9/F363)</f>
        <v>1.3549725758970079</v>
      </c>
      <c r="H365" s="5">
        <f>IFERROR(VLOOKUP(Table3[[#This Row],[Date]],Table1[#All],2,FALSE),$C$2)</f>
        <v>-2.4E-2</v>
      </c>
      <c r="I365" s="5">
        <f>Table3[[#This Row],[Date]]-B364</f>
        <v>3</v>
      </c>
      <c r="J365" s="7">
        <f>G364*(D365-1)+(1-G364)*H364/100*Table3[[#This Row],[Actt,t-1]]/Summary!$G$6</f>
        <v>2.2525059042147083E-4</v>
      </c>
      <c r="K365" s="7">
        <f t="shared" si="20"/>
        <v>4.3034423044674202E-3</v>
      </c>
      <c r="L365" s="67">
        <f t="shared" si="19"/>
        <v>6.8315028714813E-2</v>
      </c>
    </row>
    <row r="366" spans="2:12" x14ac:dyDescent="0.2">
      <c r="B366" s="6">
        <f>'Fund Data'!A474</f>
        <v>42108</v>
      </c>
      <c r="C366" s="4">
        <f>'Fund Data'!B474</f>
        <v>154.21</v>
      </c>
      <c r="D366" s="7">
        <f t="shared" si="21"/>
        <v>0.99961107149802297</v>
      </c>
      <c r="E366" s="7">
        <f t="shared" si="22"/>
        <v>-3.8900415428304573E-4</v>
      </c>
      <c r="F366" s="7">
        <f>SQRT(Summary!$G$2/Summary!$G$3)*SQRT(SUMSQ(E347:E366)-Summary!$G$4/Summary!$G$5*SUM(E347:E366)^2)</f>
        <v>3.374498285558554E-2</v>
      </c>
      <c r="G366" s="5">
        <f>MIN(Summary!$G$8,Summary!$G$9/F364)</f>
        <v>1.5</v>
      </c>
      <c r="H366" s="5">
        <f>IFERROR(VLOOKUP(Table3[[#This Row],[Date]],Table1[#All],2,FALSE),$C$2)</f>
        <v>-2.5000000000000001E-2</v>
      </c>
      <c r="I366" s="5">
        <f>Table3[[#This Row],[Date]]-B365</f>
        <v>1</v>
      </c>
      <c r="J366" s="7">
        <f>G365*(D366-1)+(1-G365)*H365/100*Table3[[#This Row],[Actt,t-1]]/Summary!$G$6</f>
        <v>-5.2675080577964427E-4</v>
      </c>
      <c r="K366" s="7">
        <f t="shared" si="20"/>
        <v>4.3048711140046521E-3</v>
      </c>
      <c r="L366" s="67">
        <f t="shared" si="19"/>
        <v>6.8337710363051363E-2</v>
      </c>
    </row>
    <row r="367" spans="2:12" x14ac:dyDescent="0.2">
      <c r="B367" s="6">
        <f>'Fund Data'!A475</f>
        <v>42109</v>
      </c>
      <c r="C367" s="4">
        <f>'Fund Data'!B475</f>
        <v>154.94</v>
      </c>
      <c r="D367" s="7">
        <f t="shared" si="21"/>
        <v>1.0047338045522338</v>
      </c>
      <c r="E367" s="7">
        <f t="shared" si="22"/>
        <v>4.7226353341912591E-3</v>
      </c>
      <c r="F367" s="7">
        <f>SQRT(Summary!$G$2/Summary!$G$3)*SQRT(SUMSQ(E348:E367)-Summary!$G$4/Summary!$G$5*SUM(E348:E367)^2)</f>
        <v>3.7530927142537654E-2</v>
      </c>
      <c r="G367" s="5">
        <f>MIN(Summary!$G$8,Summary!$G$9/F365)</f>
        <v>1.5</v>
      </c>
      <c r="H367" s="5">
        <f>IFERROR(VLOOKUP(Table3[[#This Row],[Date]],Table1[#All],2,FALSE),$C$2)</f>
        <v>-2.9000000000000001E-2</v>
      </c>
      <c r="I367" s="5">
        <f>Table3[[#This Row],[Date]]-B366</f>
        <v>1</v>
      </c>
      <c r="J367" s="7">
        <f>G366*(D367-1)+(1-G366)*H366/100*Table3[[#This Row],[Actt,t-1]]/Summary!$G$6</f>
        <v>7.1010540505729554E-3</v>
      </c>
      <c r="K367" s="7">
        <f t="shared" si="20"/>
        <v>4.3359597020754528E-3</v>
      </c>
      <c r="L367" s="67">
        <f t="shared" si="19"/>
        <v>6.8831226398936171E-2</v>
      </c>
    </row>
    <row r="368" spans="2:12" x14ac:dyDescent="0.2">
      <c r="B368" s="6">
        <f>'Fund Data'!A476</f>
        <v>42110</v>
      </c>
      <c r="C368" s="4">
        <f>'Fund Data'!B476</f>
        <v>154.72</v>
      </c>
      <c r="D368" s="7">
        <f t="shared" si="21"/>
        <v>0.99858009552084681</v>
      </c>
      <c r="E368" s="7">
        <f t="shared" si="22"/>
        <v>-1.4209134987722362E-3</v>
      </c>
      <c r="F368" s="7">
        <f>SQRT(Summary!$G$2/Summary!$G$3)*SQRT(SUMSQ(E349:E368)-Summary!$G$4/Summary!$G$5*SUM(E349:E368)^2)</f>
        <v>3.4160440900859172E-2</v>
      </c>
      <c r="G368" s="5">
        <f>MIN(Summary!$G$8,Summary!$G$9/F366)</f>
        <v>1.5</v>
      </c>
      <c r="H368" s="5">
        <f>IFERROR(VLOOKUP(Table3[[#This Row],[Date]],Table1[#All],2,FALSE),$C$2)</f>
        <v>-3.2000000000000001E-2</v>
      </c>
      <c r="I368" s="5">
        <f>Table3[[#This Row],[Date]]-B367</f>
        <v>1</v>
      </c>
      <c r="J368" s="7">
        <f>G367*(D368-1)+(1-G367)*H367/100*Table3[[#This Row],[Actt,t-1]]/Summary!$G$6</f>
        <v>-2.1294539409520055E-3</v>
      </c>
      <c r="K368" s="7">
        <f t="shared" si="20"/>
        <v>4.3502089633519741E-3</v>
      </c>
      <c r="L368" s="67">
        <f t="shared" si="19"/>
        <v>6.9057426409160516E-2</v>
      </c>
    </row>
    <row r="369" spans="2:12" x14ac:dyDescent="0.2">
      <c r="B369" s="6">
        <f>'Fund Data'!A477</f>
        <v>42111</v>
      </c>
      <c r="C369" s="4">
        <f>'Fund Data'!B477</f>
        <v>154.33000000000001</v>
      </c>
      <c r="D369" s="7">
        <f t="shared" si="21"/>
        <v>0.99747931747673224</v>
      </c>
      <c r="E369" s="7">
        <f t="shared" si="22"/>
        <v>-2.5238647922439998E-3</v>
      </c>
      <c r="F369" s="7">
        <f>SQRT(Summary!$G$2/Summary!$G$3)*SQRT(SUMSQ(E350:E369)-Summary!$G$4/Summary!$G$5*SUM(E350:E369)^2)</f>
        <v>3.5587765716388678E-2</v>
      </c>
      <c r="G369" s="5">
        <f>MIN(Summary!$G$8,Summary!$G$9/F367)</f>
        <v>1.5</v>
      </c>
      <c r="H369" s="5">
        <f>IFERROR(VLOOKUP(Table3[[#This Row],[Date]],Table1[#All],2,FALSE),$C$2)</f>
        <v>-3.3000000000000002E-2</v>
      </c>
      <c r="I369" s="5">
        <f>Table3[[#This Row],[Date]]-B368</f>
        <v>1</v>
      </c>
      <c r="J369" s="7">
        <f>G368*(D369-1)+(1-G368)*H368/100*Table3[[#This Row],[Actt,t-1]]/Summary!$G$6</f>
        <v>-3.7805793404571937E-3</v>
      </c>
      <c r="K369" s="7">
        <f t="shared" si="20"/>
        <v>4.3539693917281318E-3</v>
      </c>
      <c r="L369" s="67">
        <f t="shared" si="19"/>
        <v>6.911712135899882E-2</v>
      </c>
    </row>
    <row r="370" spans="2:12" x14ac:dyDescent="0.2">
      <c r="B370" s="6">
        <f>'Fund Data'!A478</f>
        <v>42114</v>
      </c>
      <c r="C370" s="4">
        <f>'Fund Data'!B478</f>
        <v>154.41999999999999</v>
      </c>
      <c r="D370" s="7">
        <f t="shared" si="21"/>
        <v>1.0005831659431088</v>
      </c>
      <c r="E370" s="7">
        <f t="shared" si="22"/>
        <v>5.8299596792948894E-4</v>
      </c>
      <c r="F370" s="7">
        <f>SQRT(Summary!$G$2/Summary!$G$3)*SQRT(SUMSQ(E351:E370)-Summary!$G$4/Summary!$G$5*SUM(E351:E370)^2)</f>
        <v>3.5282280075169502E-2</v>
      </c>
      <c r="G370" s="5">
        <f>MIN(Summary!$G$8,Summary!$G$9/F368)</f>
        <v>1.5</v>
      </c>
      <c r="H370" s="5">
        <f>IFERROR(VLOOKUP(Table3[[#This Row],[Date]],Table1[#All],2,FALSE),$C$2)</f>
        <v>-3.2000000000000001E-2</v>
      </c>
      <c r="I370" s="5">
        <f>Table3[[#This Row],[Date]]-B369</f>
        <v>3</v>
      </c>
      <c r="J370" s="7">
        <f>G369*(D370-1)+(1-G369)*H369/100*Table3[[#This Row],[Actt,t-1]]/Summary!$G$6</f>
        <v>8.7612391466321477E-4</v>
      </c>
      <c r="K370" s="7">
        <f t="shared" si="20"/>
        <v>4.3455358743098695E-3</v>
      </c>
      <c r="L370" s="67">
        <f t="shared" si="19"/>
        <v>6.8983243420401297E-2</v>
      </c>
    </row>
    <row r="371" spans="2:12" x14ac:dyDescent="0.2">
      <c r="B371" s="6">
        <f>'Fund Data'!A479</f>
        <v>42115</v>
      </c>
      <c r="C371" s="4">
        <f>'Fund Data'!B479</f>
        <v>154.08000000000001</v>
      </c>
      <c r="D371" s="7">
        <f t="shared" si="21"/>
        <v>0.99779821266675317</v>
      </c>
      <c r="E371" s="7">
        <f t="shared" si="22"/>
        <v>-2.2042148308541319E-3</v>
      </c>
      <c r="F371" s="7">
        <f>SQRT(Summary!$G$2/Summary!$G$3)*SQRT(SUMSQ(E352:E371)-Summary!$G$4/Summary!$G$5*SUM(E352:E371)^2)</f>
        <v>3.5612487588217341E-2</v>
      </c>
      <c r="G371" s="5">
        <f>MIN(Summary!$G$8,Summary!$G$9/F369)</f>
        <v>1.5</v>
      </c>
      <c r="H371" s="5">
        <f>IFERROR(VLOOKUP(Table3[[#This Row],[Date]],Table1[#All],2,FALSE),$C$2)</f>
        <v>-3.4000000000000002E-2</v>
      </c>
      <c r="I371" s="5">
        <f>Table3[[#This Row],[Date]]-B370</f>
        <v>1</v>
      </c>
      <c r="J371" s="7">
        <f>G370*(D371-1)+(1-G370)*H370/100*Table3[[#This Row],[Actt,t-1]]/Summary!$G$6</f>
        <v>-3.3022365554258E-3</v>
      </c>
      <c r="K371" s="7">
        <f t="shared" si="20"/>
        <v>4.3546011957361162E-3</v>
      </c>
      <c r="L371" s="67">
        <f t="shared" si="19"/>
        <v>6.9127150936693582E-2</v>
      </c>
    </row>
    <row r="372" spans="2:12" x14ac:dyDescent="0.2">
      <c r="B372" s="6">
        <f>'Fund Data'!A480</f>
        <v>42116</v>
      </c>
      <c r="C372" s="4">
        <f>'Fund Data'!B480</f>
        <v>153.74</v>
      </c>
      <c r="D372" s="7">
        <f t="shared" si="21"/>
        <v>0.99779335410176528</v>
      </c>
      <c r="E372" s="7">
        <f t="shared" si="22"/>
        <v>-2.2090841288295322E-3</v>
      </c>
      <c r="F372" s="7">
        <f>SQRT(Summary!$G$2/Summary!$G$3)*SQRT(SUMSQ(E353:E372)-Summary!$G$4/Summary!$G$5*SUM(E353:E372)^2)</f>
        <v>3.2314035403807402E-2</v>
      </c>
      <c r="G372" s="5">
        <f>MIN(Summary!$G$8,Summary!$G$9/F370)</f>
        <v>1.5</v>
      </c>
      <c r="H372" s="5">
        <f>IFERROR(VLOOKUP(Table3[[#This Row],[Date]],Table1[#All],2,FALSE),$C$2)</f>
        <v>-3.4000000000000002E-2</v>
      </c>
      <c r="I372" s="5">
        <f>Table3[[#This Row],[Date]]-B371</f>
        <v>1</v>
      </c>
      <c r="J372" s="7">
        <f>G371*(D372-1)+(1-G371)*H371/100*Table3[[#This Row],[Actt,t-1]]/Summary!$G$6</f>
        <v>-3.3094966251298518E-3</v>
      </c>
      <c r="K372" s="7">
        <f t="shared" si="20"/>
        <v>4.3679101169515257E-3</v>
      </c>
      <c r="L372" s="67">
        <f t="shared" si="19"/>
        <v>6.9338423511220729E-2</v>
      </c>
    </row>
    <row r="373" spans="2:12" x14ac:dyDescent="0.2">
      <c r="B373" s="6">
        <f>'Fund Data'!A481</f>
        <v>42117</v>
      </c>
      <c r="C373" s="4">
        <f>'Fund Data'!B481</f>
        <v>153.63</v>
      </c>
      <c r="D373" s="7">
        <f t="shared" si="21"/>
        <v>0.99928450630935339</v>
      </c>
      <c r="E373" s="7">
        <f t="shared" si="22"/>
        <v>-7.1574977841736009E-4</v>
      </c>
      <c r="F373" s="7">
        <f>SQRT(Summary!$G$2/Summary!$G$3)*SQRT(SUMSQ(E354:E373)-Summary!$G$4/Summary!$G$5*SUM(E354:E373)^2)</f>
        <v>3.1600374405313242E-2</v>
      </c>
      <c r="G373" s="5">
        <f>MIN(Summary!$G$8,Summary!$G$9/F371)</f>
        <v>1.5</v>
      </c>
      <c r="H373" s="5">
        <f>IFERROR(VLOOKUP(Table3[[#This Row],[Date]],Table1[#All],2,FALSE),$C$2)</f>
        <v>-3.4000000000000002E-2</v>
      </c>
      <c r="I373" s="5">
        <f>Table3[[#This Row],[Date]]-B372</f>
        <v>1</v>
      </c>
      <c r="J373" s="7">
        <f>G372*(D373-1)+(1-G372)*H372/100*Table3[[#This Row],[Actt,t-1]]/Summary!$G$6</f>
        <v>-1.0727683137476882E-3</v>
      </c>
      <c r="K373" s="7">
        <f t="shared" si="20"/>
        <v>4.3610873111685211E-3</v>
      </c>
      <c r="L373" s="67">
        <f t="shared" si="19"/>
        <v>6.9230114827147596E-2</v>
      </c>
    </row>
    <row r="374" spans="2:12" x14ac:dyDescent="0.2">
      <c r="B374" s="6">
        <f>'Fund Data'!A482</f>
        <v>42118</v>
      </c>
      <c r="C374" s="4">
        <f>'Fund Data'!B482</f>
        <v>153.47</v>
      </c>
      <c r="D374" s="7">
        <f t="shared" si="21"/>
        <v>0.99895853674412549</v>
      </c>
      <c r="E374" s="7">
        <f t="shared" si="22"/>
        <v>-1.0420059555650881E-3</v>
      </c>
      <c r="F374" s="7">
        <f>SQRT(Summary!$G$2/Summary!$G$3)*SQRT(SUMSQ(E355:E374)-Summary!$G$4/Summary!$G$5*SUM(E355:E374)^2)</f>
        <v>3.1772369589436793E-2</v>
      </c>
      <c r="G374" s="5">
        <f>MIN(Summary!$G$8,Summary!$G$9/F372)</f>
        <v>1.5</v>
      </c>
      <c r="H374" s="5">
        <f>IFERROR(VLOOKUP(Table3[[#This Row],[Date]],Table1[#All],2,FALSE),$C$2)</f>
        <v>-3.4000000000000002E-2</v>
      </c>
      <c r="I374" s="5">
        <f>Table3[[#This Row],[Date]]-B373</f>
        <v>1</v>
      </c>
      <c r="J374" s="7">
        <f>G373*(D374-1)+(1-G373)*H373/100*Table3[[#This Row],[Actt,t-1]]/Summary!$G$6</f>
        <v>-1.5617226615895405E-3</v>
      </c>
      <c r="K374" s="7">
        <f t="shared" si="20"/>
        <v>4.3694293303955219E-3</v>
      </c>
      <c r="L374" s="67">
        <f t="shared" si="19"/>
        <v>6.9362540276988169E-2</v>
      </c>
    </row>
    <row r="375" spans="2:12" x14ac:dyDescent="0.2">
      <c r="B375" s="6">
        <f>'Fund Data'!A483</f>
        <v>42121</v>
      </c>
      <c r="C375" s="4">
        <f>'Fund Data'!B483</f>
        <v>153.72999999999999</v>
      </c>
      <c r="D375" s="7">
        <f t="shared" si="21"/>
        <v>1.0016941421776242</v>
      </c>
      <c r="E375" s="7">
        <f t="shared" si="22"/>
        <v>1.6927087375044202E-3</v>
      </c>
      <c r="F375" s="7">
        <f>SQRT(Summary!$G$2/Summary!$G$3)*SQRT(SUMSQ(E356:E375)-Summary!$G$4/Summary!$G$5*SUM(E356:E375)^2)</f>
        <v>3.2050747427374029E-2</v>
      </c>
      <c r="G375" s="5">
        <f>MIN(Summary!$G$8,Summary!$G$9/F373)</f>
        <v>1.5</v>
      </c>
      <c r="H375" s="5">
        <f>IFERROR(VLOOKUP(Table3[[#This Row],[Date]],Table1[#All],2,FALSE),$C$2)</f>
        <v>-3.4000000000000002E-2</v>
      </c>
      <c r="I375" s="5">
        <f>Table3[[#This Row],[Date]]-B374</f>
        <v>3</v>
      </c>
      <c r="J375" s="7">
        <f>G374*(D375-1)+(1-G374)*H374/100*Table3[[#This Row],[Actt,t-1]]/Summary!$G$6</f>
        <v>2.5426299331029706E-3</v>
      </c>
      <c r="K375" s="7">
        <f t="shared" si="20"/>
        <v>4.3682944257003378E-3</v>
      </c>
      <c r="L375" s="67">
        <f t="shared" ref="L375:L438" si="23">K375*$C$3</f>
        <v>6.9344524223476867E-2</v>
      </c>
    </row>
    <row r="376" spans="2:12" x14ac:dyDescent="0.2">
      <c r="B376" s="6">
        <f>'Fund Data'!A484</f>
        <v>42122</v>
      </c>
      <c r="C376" s="4">
        <f>'Fund Data'!B484</f>
        <v>153.58000000000001</v>
      </c>
      <c r="D376" s="7">
        <f t="shared" si="21"/>
        <v>0.99902426331880589</v>
      </c>
      <c r="E376" s="7">
        <f t="shared" si="22"/>
        <v>-9.7621302211036418E-4</v>
      </c>
      <c r="F376" s="7">
        <f>SQRT(Summary!$G$2/Summary!$G$3)*SQRT(SUMSQ(E357:E376)-Summary!$G$4/Summary!$G$5*SUM(E357:E376)^2)</f>
        <v>3.2076471405024627E-2</v>
      </c>
      <c r="G376" s="5">
        <f>MIN(Summary!$G$8,Summary!$G$9/F374)</f>
        <v>1.5</v>
      </c>
      <c r="H376" s="5">
        <f>IFERROR(VLOOKUP(Table3[[#This Row],[Date]],Table1[#All],2,FALSE),$C$2)</f>
        <v>-3.4000000000000002E-2</v>
      </c>
      <c r="I376" s="5">
        <f>Table3[[#This Row],[Date]]-B375</f>
        <v>1</v>
      </c>
      <c r="J376" s="7">
        <f>G375*(D376-1)+(1-G375)*H375/100*Table3[[#This Row],[Actt,t-1]]/Summary!$G$6</f>
        <v>-1.4631327995689367E-3</v>
      </c>
      <c r="K376" s="7">
        <f t="shared" si="20"/>
        <v>4.36873997506247E-3</v>
      </c>
      <c r="L376" s="67">
        <f t="shared" si="23"/>
        <v>6.9351597100330897E-2</v>
      </c>
    </row>
    <row r="377" spans="2:12" x14ac:dyDescent="0.2">
      <c r="B377" s="6">
        <f>'Fund Data'!A485</f>
        <v>42123</v>
      </c>
      <c r="C377" s="4">
        <f>'Fund Data'!B485</f>
        <v>151.91</v>
      </c>
      <c r="D377" s="7">
        <f t="shared" si="21"/>
        <v>0.98912618830576893</v>
      </c>
      <c r="E377" s="7">
        <f t="shared" si="22"/>
        <v>-1.0933363682826252E-2</v>
      </c>
      <c r="F377" s="7">
        <f>SQRT(Summary!$G$2/Summary!$G$3)*SQRT(SUMSQ(E358:E377)-Summary!$G$4/Summary!$G$5*SUM(E358:E377)^2)</f>
        <v>4.9285211541512566E-2</v>
      </c>
      <c r="G377" s="5">
        <f>MIN(Summary!$G$8,Summary!$G$9/F375)</f>
        <v>1.5</v>
      </c>
      <c r="H377" s="5">
        <f>IFERROR(VLOOKUP(Table3[[#This Row],[Date]],Table1[#All],2,FALSE),$C$2)</f>
        <v>-3.7999999999999999E-2</v>
      </c>
      <c r="I377" s="5">
        <f>Table3[[#This Row],[Date]]-B376</f>
        <v>1</v>
      </c>
      <c r="J377" s="7">
        <f>G376*(D377-1)+(1-G376)*H376/100*Table3[[#This Row],[Actt,t-1]]/Summary!$G$6</f>
        <v>-1.6310245319124388E-2</v>
      </c>
      <c r="K377" s="7">
        <f t="shared" si="20"/>
        <v>4.7436160462276137E-3</v>
      </c>
      <c r="L377" s="67">
        <f t="shared" si="23"/>
        <v>7.530257024096243E-2</v>
      </c>
    </row>
    <row r="378" spans="2:12" x14ac:dyDescent="0.2">
      <c r="B378" s="6">
        <f>'Fund Data'!A486</f>
        <v>42124</v>
      </c>
      <c r="C378" s="4">
        <f>'Fund Data'!B486</f>
        <v>151.68</v>
      </c>
      <c r="D378" s="7">
        <f t="shared" si="21"/>
        <v>0.99848594562569948</v>
      </c>
      <c r="E378" s="7">
        <f t="shared" si="22"/>
        <v>-1.5152017128595694E-3</v>
      </c>
      <c r="F378" s="7">
        <f>SQRT(Summary!$G$2/Summary!$G$3)*SQRT(SUMSQ(E359:E378)-Summary!$G$4/Summary!$G$5*SUM(E359:E378)^2)</f>
        <v>4.6193582048680022E-2</v>
      </c>
      <c r="G378" s="5">
        <f>MIN(Summary!$G$8,Summary!$G$9/F376)</f>
        <v>1.5</v>
      </c>
      <c r="H378" s="5">
        <f>IFERROR(VLOOKUP(Table3[[#This Row],[Date]],Table1[#All],2,FALSE),$C$2)</f>
        <v>-0.04</v>
      </c>
      <c r="I378" s="5">
        <f>Table3[[#This Row],[Date]]-B377</f>
        <v>1</v>
      </c>
      <c r="J378" s="7">
        <f>G377*(D378-1)+(1-G377)*H377/100*Table3[[#This Row],[Actt,t-1]]/Summary!$G$6</f>
        <v>-2.2705537836730052E-3</v>
      </c>
      <c r="K378" s="7">
        <f t="shared" si="20"/>
        <v>4.7546069575907339E-3</v>
      </c>
      <c r="L378" s="67">
        <f t="shared" si="23"/>
        <v>7.5477045549855057E-2</v>
      </c>
    </row>
    <row r="379" spans="2:12" x14ac:dyDescent="0.2">
      <c r="B379" s="6">
        <f>'Fund Data'!A487</f>
        <v>42128</v>
      </c>
      <c r="C379" s="4">
        <f>'Fund Data'!B487</f>
        <v>151.59</v>
      </c>
      <c r="D379" s="7">
        <f t="shared" si="21"/>
        <v>0.99940664556962022</v>
      </c>
      <c r="E379" s="7">
        <f t="shared" si="22"/>
        <v>-5.9353053478480161E-4</v>
      </c>
      <c r="F379" s="7">
        <f>SQRT(Summary!$G$2/Summary!$G$3)*SQRT(SUMSQ(E360:E379)-Summary!$G$4/Summary!$G$5*SUM(E360:E379)^2)</f>
        <v>4.5918372492750728E-2</v>
      </c>
      <c r="G379" s="5">
        <f>MIN(Summary!$G$8,Summary!$G$9/F377)</f>
        <v>1.2174037226047503</v>
      </c>
      <c r="H379" s="5">
        <f>IFERROR(VLOOKUP(Table3[[#This Row],[Date]],Table1[#All],2,FALSE),$C$2)</f>
        <v>-4.2000000000000003E-2</v>
      </c>
      <c r="I379" s="5">
        <f>Table3[[#This Row],[Date]]-B378</f>
        <v>4</v>
      </c>
      <c r="J379" s="7">
        <f>G378*(D379-1)+(1-G378)*H378/100*Table3[[#This Row],[Actt,t-1]]/Summary!$G$6</f>
        <v>-8.8780942334744438E-4</v>
      </c>
      <c r="K379" s="7">
        <f t="shared" si="20"/>
        <v>4.7503495765955986E-3</v>
      </c>
      <c r="L379" s="67">
        <f t="shared" si="23"/>
        <v>7.5409461721757567E-2</v>
      </c>
    </row>
    <row r="380" spans="2:12" x14ac:dyDescent="0.2">
      <c r="B380" s="6">
        <f>'Fund Data'!A488</f>
        <v>42129</v>
      </c>
      <c r="C380" s="4">
        <f>'Fund Data'!B488</f>
        <v>150.37</v>
      </c>
      <c r="D380" s="7">
        <f t="shared" si="21"/>
        <v>0.99195197572399241</v>
      </c>
      <c r="E380" s="7">
        <f t="shared" si="22"/>
        <v>-8.080584437698107E-3</v>
      </c>
      <c r="F380" s="7">
        <f>SQRT(Summary!$G$2/Summary!$G$3)*SQRT(SUMSQ(E361:E380)-Summary!$G$4/Summary!$G$5*SUM(E361:E380)^2)</f>
        <v>5.1957332970808644E-2</v>
      </c>
      <c r="G380" s="5">
        <f>MIN(Summary!$G$8,Summary!$G$9/F378)</f>
        <v>1.2988817350594377</v>
      </c>
      <c r="H380" s="5">
        <f>IFERROR(VLOOKUP(Table3[[#This Row],[Date]],Table1[#All],2,FALSE),$C$2)</f>
        <v>-4.2999999999999997E-2</v>
      </c>
      <c r="I380" s="5">
        <f>Table3[[#This Row],[Date]]-B379</f>
        <v>1</v>
      </c>
      <c r="J380" s="7">
        <f>G379*(D380-1)+(1-G379)*H379/100*Table3[[#This Row],[Actt,t-1]]/Summary!$G$6</f>
        <v>-9.797441075548672E-3</v>
      </c>
      <c r="K380" s="7">
        <f t="shared" si="20"/>
        <v>4.883355650074318E-3</v>
      </c>
      <c r="L380" s="67">
        <f t="shared" si="23"/>
        <v>7.7520867681472816E-2</v>
      </c>
    </row>
    <row r="381" spans="2:12" x14ac:dyDescent="0.2">
      <c r="B381" s="6">
        <f>'Fund Data'!A489</f>
        <v>42130</v>
      </c>
      <c r="C381" s="4">
        <f>'Fund Data'!B489</f>
        <v>149.86000000000001</v>
      </c>
      <c r="D381" s="7">
        <f t="shared" si="21"/>
        <v>0.99660836603045821</v>
      </c>
      <c r="E381" s="7">
        <f t="shared" si="22"/>
        <v>-3.3973985980640595E-3</v>
      </c>
      <c r="F381" s="7">
        <f>SQRT(Summary!$G$2/Summary!$G$3)*SQRT(SUMSQ(E362:E381)-Summary!$G$4/Summary!$G$5*SUM(E362:E381)^2)</f>
        <v>5.1424990639553365E-2</v>
      </c>
      <c r="G381" s="5">
        <f>MIN(Summary!$G$8,Summary!$G$9/F379)</f>
        <v>1.3066665202359333</v>
      </c>
      <c r="H381" s="5">
        <f>IFERROR(VLOOKUP(Table3[[#This Row],[Date]],Table1[#All],2,FALSE),$C$2)</f>
        <v>-4.2999999999999997E-2</v>
      </c>
      <c r="I381" s="5">
        <f>Table3[[#This Row],[Date]]-B380</f>
        <v>1</v>
      </c>
      <c r="J381" s="7">
        <f>G380*(D381-1)+(1-G380)*H380/100*Table3[[#This Row],[Actt,t-1]]/Summary!$G$6</f>
        <v>-4.4049744174169741E-3</v>
      </c>
      <c r="K381" s="7">
        <f t="shared" si="20"/>
        <v>4.9144321757780699E-3</v>
      </c>
      <c r="L381" s="67">
        <f t="shared" si="23"/>
        <v>7.8014192233217025E-2</v>
      </c>
    </row>
    <row r="382" spans="2:12" x14ac:dyDescent="0.2">
      <c r="B382" s="6">
        <f>'Fund Data'!A490</f>
        <v>42131</v>
      </c>
      <c r="C382" s="4">
        <f>'Fund Data'!B490</f>
        <v>150.29</v>
      </c>
      <c r="D382" s="7">
        <f t="shared" si="21"/>
        <v>1.0028693447217401</v>
      </c>
      <c r="E382" s="7">
        <f t="shared" si="22"/>
        <v>2.8652360098380628E-3</v>
      </c>
      <c r="F382" s="7">
        <f>SQRT(Summary!$G$2/Summary!$G$3)*SQRT(SUMSQ(E363:E382)-Summary!$G$4/Summary!$G$5*SUM(E363:E382)^2)</f>
        <v>5.3088690426339985E-2</v>
      </c>
      <c r="G382" s="5">
        <f>MIN(Summary!$G$8,Summary!$G$9/F380)</f>
        <v>1.154793684920471</v>
      </c>
      <c r="H382" s="5">
        <f>IFERROR(VLOOKUP(Table3[[#This Row],[Date]],Table1[#All],2,FALSE),$C$2)</f>
        <v>-4.2999999999999997E-2</v>
      </c>
      <c r="I382" s="5">
        <f>Table3[[#This Row],[Date]]-B381</f>
        <v>1</v>
      </c>
      <c r="J382" s="7">
        <f>G381*(D382-1)+(1-G381)*H381/100*Table3[[#This Row],[Actt,t-1]]/Summary!$G$6</f>
        <v>3.7496429790348099E-3</v>
      </c>
      <c r="K382" s="7">
        <f t="shared" si="20"/>
        <v>4.9242743014666643E-3</v>
      </c>
      <c r="L382" s="67">
        <f t="shared" si="23"/>
        <v>7.817043113488259E-2</v>
      </c>
    </row>
    <row r="383" spans="2:12" x14ac:dyDescent="0.2">
      <c r="B383" s="6">
        <f>'Fund Data'!A491</f>
        <v>42132</v>
      </c>
      <c r="C383" s="4">
        <f>'Fund Data'!B491</f>
        <v>150.57</v>
      </c>
      <c r="D383" s="7">
        <f t="shared" si="21"/>
        <v>1.0018630647414997</v>
      </c>
      <c r="E383" s="7">
        <f t="shared" si="22"/>
        <v>1.861331388948919E-3</v>
      </c>
      <c r="F383" s="7">
        <f>SQRT(Summary!$G$2/Summary!$G$3)*SQRT(SUMSQ(E364:E383)-Summary!$G$4/Summary!$G$5*SUM(E364:E383)^2)</f>
        <v>5.4197314414355637E-2</v>
      </c>
      <c r="G383" s="5">
        <f>MIN(Summary!$G$8,Summary!$G$9/F381)</f>
        <v>1.1667479031848611</v>
      </c>
      <c r="H383" s="5">
        <f>IFERROR(VLOOKUP(Table3[[#This Row],[Date]],Table1[#All],2,FALSE),$C$2)</f>
        <v>-4.3999999999999997E-2</v>
      </c>
      <c r="I383" s="5">
        <f>Table3[[#This Row],[Date]]-B382</f>
        <v>1</v>
      </c>
      <c r="J383" s="7">
        <f>G382*(D383-1)+(1-G382)*H382/100*Table3[[#This Row],[Actt,t-1]]/Summary!$G$6</f>
        <v>2.1516402905387912E-3</v>
      </c>
      <c r="K383" s="7">
        <f t="shared" si="20"/>
        <v>4.9163400386185033E-3</v>
      </c>
      <c r="L383" s="67">
        <f t="shared" si="23"/>
        <v>7.8044478616885474E-2</v>
      </c>
    </row>
    <row r="384" spans="2:12" x14ac:dyDescent="0.2">
      <c r="B384" s="6">
        <f>'Fund Data'!A492</f>
        <v>42135</v>
      </c>
      <c r="C384" s="4">
        <f>'Fund Data'!B492</f>
        <v>149.94</v>
      </c>
      <c r="D384" s="7">
        <f t="shared" si="21"/>
        <v>0.99581589958159</v>
      </c>
      <c r="E384" s="7">
        <f t="shared" si="22"/>
        <v>-4.1928782600359274E-3</v>
      </c>
      <c r="F384" s="7">
        <f>SQRT(Summary!$G$2/Summary!$G$3)*SQRT(SUMSQ(E365:E384)-Summary!$G$4/Summary!$G$5*SUM(E365:E384)^2)</f>
        <v>5.4378303437961135E-2</v>
      </c>
      <c r="G384" s="5">
        <f>MIN(Summary!$G$8,Summary!$G$9/F382)</f>
        <v>1.1301842166035228</v>
      </c>
      <c r="H384" s="5">
        <f>IFERROR(VLOOKUP(Table3[[#This Row],[Date]],Table1[#All],2,FALSE),$C$2)</f>
        <v>-4.4999999999999998E-2</v>
      </c>
      <c r="I384" s="5">
        <f>Table3[[#This Row],[Date]]-B383</f>
        <v>3</v>
      </c>
      <c r="J384" s="7">
        <f>G383*(D384-1)+(1-G383)*H383/100*Table3[[#This Row],[Actt,t-1]]/Summary!$G$6</f>
        <v>-4.88117898091642E-3</v>
      </c>
      <c r="K384" s="7">
        <f t="shared" si="20"/>
        <v>4.9450818024595221E-3</v>
      </c>
      <c r="L384" s="67">
        <f t="shared" si="23"/>
        <v>7.850073997307358E-2</v>
      </c>
    </row>
    <row r="385" spans="2:12" x14ac:dyDescent="0.2">
      <c r="B385" s="6">
        <f>'Fund Data'!A493</f>
        <v>42136</v>
      </c>
      <c r="C385" s="4">
        <f>'Fund Data'!B493</f>
        <v>149.41999999999999</v>
      </c>
      <c r="D385" s="7">
        <f t="shared" si="21"/>
        <v>0.99653194611177798</v>
      </c>
      <c r="E385" s="7">
        <f t="shared" si="22"/>
        <v>-3.474081527260899E-3</v>
      </c>
      <c r="F385" s="7">
        <f>SQRT(Summary!$G$2/Summary!$G$3)*SQRT(SUMSQ(E366:E385)-Summary!$G$4/Summary!$G$5*SUM(E366:E385)^2)</f>
        <v>5.4492390675022671E-2</v>
      </c>
      <c r="G385" s="5">
        <f>MIN(Summary!$G$8,Summary!$G$9/F383)</f>
        <v>1.1070659247297936</v>
      </c>
      <c r="H385" s="5">
        <f>IFERROR(VLOOKUP(Table3[[#This Row],[Date]],Table1[#All],2,FALSE),$C$2)</f>
        <v>-4.8000000000000001E-2</v>
      </c>
      <c r="I385" s="5">
        <f>Table3[[#This Row],[Date]]-B384</f>
        <v>1</v>
      </c>
      <c r="J385" s="7">
        <f>G384*(D385-1)+(1-G384)*H384/100*Table3[[#This Row],[Actt,t-1]]/Summary!$G$6</f>
        <v>-3.9193770365282534E-3</v>
      </c>
      <c r="K385" s="7">
        <f t="shared" si="20"/>
        <v>4.9686966750456382E-3</v>
      </c>
      <c r="L385" s="67">
        <f t="shared" si="23"/>
        <v>7.8875614453705625E-2</v>
      </c>
    </row>
    <row r="386" spans="2:12" x14ac:dyDescent="0.2">
      <c r="B386" s="6">
        <f>'Fund Data'!A494</f>
        <v>42137</v>
      </c>
      <c r="C386" s="4">
        <f>'Fund Data'!B494</f>
        <v>148.97999999999999</v>
      </c>
      <c r="D386" s="7">
        <f t="shared" si="21"/>
        <v>0.99705528041761482</v>
      </c>
      <c r="E386" s="7">
        <f t="shared" si="22"/>
        <v>-2.9490637995248981E-3</v>
      </c>
      <c r="F386" s="7">
        <f>SQRT(Summary!$G$2/Summary!$G$3)*SQRT(SUMSQ(E367:E386)-Summary!$G$4/Summary!$G$5*SUM(E367:E386)^2)</f>
        <v>5.4497051139177091E-2</v>
      </c>
      <c r="G386" s="5">
        <f>MIN(Summary!$G$8,Summary!$G$9/F384)</f>
        <v>1.1033812422716078</v>
      </c>
      <c r="H386" s="5">
        <f>IFERROR(VLOOKUP(Table3[[#This Row],[Date]],Table1[#All],2,FALSE),$C$2)</f>
        <v>-4.8000000000000001E-2</v>
      </c>
      <c r="I386" s="5">
        <f>Table3[[#This Row],[Date]]-B385</f>
        <v>1</v>
      </c>
      <c r="J386" s="7">
        <f>G385*(D386-1)+(1-G385)*H385/100*Table3[[#This Row],[Actt,t-1]]/Summary!$G$6</f>
        <v>-3.2598559529768748E-3</v>
      </c>
      <c r="K386" s="7">
        <f t="shared" si="20"/>
        <v>4.9119850727915373E-3</v>
      </c>
      <c r="L386" s="67">
        <f t="shared" si="23"/>
        <v>7.7975345677607458E-2</v>
      </c>
    </row>
    <row r="387" spans="2:12" x14ac:dyDescent="0.2">
      <c r="B387" s="6">
        <f>'Fund Data'!A496</f>
        <v>42139</v>
      </c>
      <c r="C387" s="4">
        <f>'Fund Data'!B496</f>
        <v>149.79</v>
      </c>
      <c r="D387" s="7">
        <f t="shared" si="21"/>
        <v>1.0054369714055578</v>
      </c>
      <c r="E387" s="7">
        <f t="shared" si="22"/>
        <v>5.4222444324973388E-3</v>
      </c>
      <c r="F387" s="7">
        <f>SQRT(Summary!$G$2/Summary!$G$3)*SQRT(SUMSQ(E368:E387)-Summary!$G$4/Summary!$G$5*SUM(E368:E387)^2)</f>
        <v>5.558293770991931E-2</v>
      </c>
      <c r="G387" s="5">
        <f>MIN(Summary!$G$8,Summary!$G$9/F385)</f>
        <v>1.101071163455154</v>
      </c>
      <c r="H387" s="5">
        <f>IFERROR(VLOOKUP(Table3[[#This Row],[Date]],Table1[#All],2,FALSE),$C$2)</f>
        <v>-0.05</v>
      </c>
      <c r="I387" s="5">
        <f>Table3[[#This Row],[Date]]-B386</f>
        <v>2</v>
      </c>
      <c r="J387" s="7">
        <f>G386*(D387-1)+(1-G386)*H386/100*Table3[[#This Row],[Actt,t-1]]/Summary!$G$6</f>
        <v>5.9993279469722624E-3</v>
      </c>
      <c r="K387" s="7">
        <f t="shared" si="20"/>
        <v>4.9227877765814984E-3</v>
      </c>
      <c r="L387" s="67">
        <f t="shared" si="23"/>
        <v>7.8146833283899444E-2</v>
      </c>
    </row>
    <row r="388" spans="2:12" x14ac:dyDescent="0.2">
      <c r="B388" s="6">
        <f>'Fund Data'!A497</f>
        <v>42142</v>
      </c>
      <c r="C388" s="4">
        <f>'Fund Data'!B497</f>
        <v>149.30000000000001</v>
      </c>
      <c r="D388" s="7">
        <f t="shared" si="21"/>
        <v>0.99672875358835711</v>
      </c>
      <c r="E388" s="7">
        <f t="shared" si="22"/>
        <v>-3.2766086354828299E-3</v>
      </c>
      <c r="F388" s="7">
        <f>SQRT(Summary!$G$2/Summary!$G$3)*SQRT(SUMSQ(E369:E388)-Summary!$G$4/Summary!$G$5*SUM(E369:E388)^2)</f>
        <v>5.583986914394802E-2</v>
      </c>
      <c r="G388" s="5">
        <f>MIN(Summary!$G$8,Summary!$G$9/F386)</f>
        <v>1.1009770023476908</v>
      </c>
      <c r="H388" s="5">
        <f>IFERROR(VLOOKUP(Table3[[#This Row],[Date]],Table1[#All],2,FALSE),$C$2)</f>
        <v>-5.0999999999999997E-2</v>
      </c>
      <c r="I388" s="5">
        <f>Table3[[#This Row],[Date]]-B387</f>
        <v>3</v>
      </c>
      <c r="J388" s="7">
        <f>G387*(D388-1)+(1-G387)*H387/100*Table3[[#This Row],[Actt,t-1]]/Summary!$G$6</f>
        <v>-3.6014539625684066E-3</v>
      </c>
      <c r="K388" s="7">
        <f t="shared" si="20"/>
        <v>4.8932871674192847E-3</v>
      </c>
      <c r="L388" s="67">
        <f t="shared" si="23"/>
        <v>7.7678525631690656E-2</v>
      </c>
    </row>
    <row r="389" spans="2:12" x14ac:dyDescent="0.2">
      <c r="B389" s="6">
        <f>'Fund Data'!A498</f>
        <v>42143</v>
      </c>
      <c r="C389" s="4">
        <f>'Fund Data'!B498</f>
        <v>149.84</v>
      </c>
      <c r="D389" s="7">
        <f t="shared" si="21"/>
        <v>1.0036168787675821</v>
      </c>
      <c r="E389" s="7">
        <f t="shared" si="22"/>
        <v>3.6103535906884215E-3</v>
      </c>
      <c r="F389" s="7">
        <f>SQRT(Summary!$G$2/Summary!$G$3)*SQRT(SUMSQ(E370:E389)-Summary!$G$4/Summary!$G$5*SUM(E370:E389)^2)</f>
        <v>5.8770536517470266E-2</v>
      </c>
      <c r="G389" s="5">
        <f>MIN(Summary!$G$8,Summary!$G$9/F387)</f>
        <v>1.0794679531537683</v>
      </c>
      <c r="H389" s="5">
        <f>IFERROR(VLOOKUP(Table3[[#This Row],[Date]],Table1[#All],2,FALSE),$C$2)</f>
        <v>-5.1999999999999998E-2</v>
      </c>
      <c r="I389" s="5">
        <f>Table3[[#This Row],[Date]]-B388</f>
        <v>1</v>
      </c>
      <c r="J389" s="7">
        <f>G388*(D389-1)+(1-G388)*H388/100*Table3[[#This Row],[Actt,t-1]]/Summary!$G$6</f>
        <v>3.9822433941408761E-3</v>
      </c>
      <c r="K389" s="7">
        <f t="shared" si="20"/>
        <v>4.8610861457191101E-3</v>
      </c>
      <c r="L389" s="67">
        <f t="shared" si="23"/>
        <v>7.7167350259405521E-2</v>
      </c>
    </row>
    <row r="390" spans="2:12" x14ac:dyDescent="0.2">
      <c r="B390" s="6">
        <f>'Fund Data'!A499</f>
        <v>42144</v>
      </c>
      <c r="C390" s="4">
        <f>'Fund Data'!B499</f>
        <v>149.49</v>
      </c>
      <c r="D390" s="7">
        <f t="shared" si="21"/>
        <v>0.99766417512012817</v>
      </c>
      <c r="E390" s="7">
        <f t="shared" si="22"/>
        <v>-2.338557174410151E-3</v>
      </c>
      <c r="F390" s="7">
        <f>SQRT(Summary!$G$2/Summary!$G$3)*SQRT(SUMSQ(E371:E390)-Summary!$G$4/Summary!$G$5*SUM(E371:E390)^2)</f>
        <v>5.8348410591794617E-2</v>
      </c>
      <c r="G390" s="5">
        <f>MIN(Summary!$G$8,Summary!$G$9/F388)</f>
        <v>1.074501085332555</v>
      </c>
      <c r="H390" s="5">
        <f>IFERROR(VLOOKUP(Table3[[#This Row],[Date]],Table1[#All],2,FALSE),$C$2)</f>
        <v>-5.1999999999999998E-2</v>
      </c>
      <c r="I390" s="5">
        <f>Table3[[#This Row],[Date]]-B389</f>
        <v>1</v>
      </c>
      <c r="J390" s="7">
        <f>G389*(D390-1)+(1-G389)*H389/100*Table3[[#This Row],[Actt,t-1]]/Summary!$G$6</f>
        <v>-2.5213333149574453E-3</v>
      </c>
      <c r="K390" s="7">
        <f t="shared" si="20"/>
        <v>4.8693448403529203E-3</v>
      </c>
      <c r="L390" s="67">
        <f t="shared" si="23"/>
        <v>7.7298452972336035E-2</v>
      </c>
    </row>
    <row r="391" spans="2:12" x14ac:dyDescent="0.2">
      <c r="B391" s="6">
        <f>'Fund Data'!A500</f>
        <v>42145</v>
      </c>
      <c r="C391" s="4">
        <f>'Fund Data'!B500</f>
        <v>149.5</v>
      </c>
      <c r="D391" s="7">
        <f t="shared" si="21"/>
        <v>1.0000668941066291</v>
      </c>
      <c r="E391" s="7">
        <f t="shared" si="22"/>
        <v>6.6891869318102333E-5</v>
      </c>
      <c r="F391" s="7">
        <f>SQRT(Summary!$G$2/Summary!$G$3)*SQRT(SUMSQ(E372:E391)-Summary!$G$4/Summary!$G$5*SUM(E372:E391)^2)</f>
        <v>5.8591596648071231E-2</v>
      </c>
      <c r="G391" s="5">
        <f>MIN(Summary!$G$8,Summary!$G$9/F389)</f>
        <v>1.0209197253485045</v>
      </c>
      <c r="H391" s="5">
        <f>IFERROR(VLOOKUP(Table3[[#This Row],[Date]],Table1[#All],2,FALSE),$C$2)</f>
        <v>-5.1999999999999998E-2</v>
      </c>
      <c r="I391" s="5">
        <f>Table3[[#This Row],[Date]]-B390</f>
        <v>1</v>
      </c>
      <c r="J391" s="7">
        <f>G390*(D391-1)+(1-G390)*H390/100*Table3[[#This Row],[Actt,t-1]]/Summary!$G$6</f>
        <v>7.1985402854110161E-5</v>
      </c>
      <c r="K391" s="7">
        <f t="shared" si="20"/>
        <v>4.8681800727470286E-3</v>
      </c>
      <c r="L391" s="67">
        <f t="shared" si="23"/>
        <v>7.7279962859813797E-2</v>
      </c>
    </row>
    <row r="392" spans="2:12" x14ac:dyDescent="0.2">
      <c r="B392" s="6">
        <f>'Fund Data'!A501</f>
        <v>42146</v>
      </c>
      <c r="C392" s="4">
        <f>'Fund Data'!B501</f>
        <v>149.6</v>
      </c>
      <c r="D392" s="7">
        <f t="shared" si="21"/>
        <v>1.0006688963210701</v>
      </c>
      <c r="E392" s="7">
        <f t="shared" si="22"/>
        <v>6.686727096356619E-4</v>
      </c>
      <c r="F392" s="7">
        <f>SQRT(Summary!$G$2/Summary!$G$3)*SQRT(SUMSQ(E373:E392)-Summary!$G$4/Summary!$G$5*SUM(E373:E392)^2)</f>
        <v>5.9002700938401216E-2</v>
      </c>
      <c r="G392" s="5">
        <f>MIN(Summary!$G$8,Summary!$G$9/F390)</f>
        <v>1.0283056452001735</v>
      </c>
      <c r="H392" s="5">
        <f>IFERROR(VLOOKUP(Table3[[#This Row],[Date]],Table1[#All],2,FALSE),$C$2)</f>
        <v>-5.1999999999999998E-2</v>
      </c>
      <c r="I392" s="5">
        <f>Table3[[#This Row],[Date]]-B391</f>
        <v>1</v>
      </c>
      <c r="J392" s="7">
        <f>G391*(D392-1)+(1-G391)*H391/100*Table3[[#This Row],[Actt,t-1]]/Summary!$G$6</f>
        <v>6.8291966577461636E-4</v>
      </c>
      <c r="K392" s="7">
        <f t="shared" si="20"/>
        <v>4.8426177501383364E-3</v>
      </c>
      <c r="L392" s="67">
        <f t="shared" si="23"/>
        <v>7.6874173568478976E-2</v>
      </c>
    </row>
    <row r="393" spans="2:12" x14ac:dyDescent="0.2">
      <c r="B393" s="6">
        <f>'Fund Data'!A503</f>
        <v>42150</v>
      </c>
      <c r="C393" s="4">
        <f>'Fund Data'!B503</f>
        <v>149.58000000000001</v>
      </c>
      <c r="D393" s="7">
        <f t="shared" si="21"/>
        <v>0.99986631016042793</v>
      </c>
      <c r="E393" s="7">
        <f t="shared" si="22"/>
        <v>-1.336987768552315E-4</v>
      </c>
      <c r="F393" s="7">
        <f>SQRT(Summary!$G$2/Summary!$G$3)*SQRT(SUMSQ(E374:E393)-Summary!$G$4/Summary!$G$5*SUM(E374:E393)^2)</f>
        <v>5.9117639822688653E-2</v>
      </c>
      <c r="G393" s="5">
        <f>MIN(Summary!$G$8,Summary!$G$9/F391)</f>
        <v>1.0240376339356017</v>
      </c>
      <c r="H393" s="5">
        <f>IFERROR(VLOOKUP(Table3[[#This Row],[Date]],Table1[#All],2,FALSE),$C$2)</f>
        <v>-5.3999999999999999E-2</v>
      </c>
      <c r="I393" s="5">
        <f>Table3[[#This Row],[Date]]-B392</f>
        <v>4</v>
      </c>
      <c r="J393" s="7">
        <f>G392*(D393-1)+(1-G392)*H392/100*Table3[[#This Row],[Actt,t-1]]/Summary!$G$6</f>
        <v>-1.3731047301004286E-4</v>
      </c>
      <c r="K393" s="7">
        <f t="shared" si="20"/>
        <v>4.8426721793322176E-3</v>
      </c>
      <c r="L393" s="67">
        <f t="shared" si="23"/>
        <v>7.6875037605145399E-2</v>
      </c>
    </row>
    <row r="394" spans="2:12" x14ac:dyDescent="0.2">
      <c r="B394" s="6">
        <f>'Fund Data'!A504</f>
        <v>42151</v>
      </c>
      <c r="C394" s="4">
        <f>'Fund Data'!B504</f>
        <v>149.88999999999999</v>
      </c>
      <c r="D394" s="7">
        <f t="shared" si="21"/>
        <v>1.0020724695814947</v>
      </c>
      <c r="E394" s="7">
        <f t="shared" si="22"/>
        <v>2.070324978982678E-3</v>
      </c>
      <c r="F394" s="7">
        <f>SQRT(Summary!$G$2/Summary!$G$3)*SQRT(SUMSQ(E375:E394)-Summary!$G$4/Summary!$G$5*SUM(E375:E394)^2)</f>
        <v>6.0281717624514154E-2</v>
      </c>
      <c r="G394" s="5">
        <f>MIN(Summary!$G$8,Summary!$G$9/F392)</f>
        <v>1.016902600147745</v>
      </c>
      <c r="H394" s="5">
        <f>IFERROR(VLOOKUP(Table3[[#This Row],[Date]],Table1[#All],2,FALSE),$C$2)</f>
        <v>-5.3999999999999999E-2</v>
      </c>
      <c r="I394" s="5">
        <f>Table3[[#This Row],[Date]]-B393</f>
        <v>1</v>
      </c>
      <c r="J394" s="7">
        <f>G393*(D394-1)+(1-G393)*H393/100*Table3[[#This Row],[Actt,t-1]]/Summary!$G$6</f>
        <v>2.122322903088193E-3</v>
      </c>
      <c r="K394" s="7">
        <f t="shared" si="20"/>
        <v>4.7863271359043589E-3</v>
      </c>
      <c r="L394" s="67">
        <f t="shared" si="23"/>
        <v>7.5980587770017913E-2</v>
      </c>
    </row>
    <row r="395" spans="2:12" x14ac:dyDescent="0.2">
      <c r="B395" s="6">
        <f>'Fund Data'!A505</f>
        <v>42152</v>
      </c>
      <c r="C395" s="4">
        <f>'Fund Data'!B505</f>
        <v>149.87</v>
      </c>
      <c r="D395" s="7">
        <f t="shared" si="21"/>
        <v>0.99986656881713265</v>
      </c>
      <c r="E395" s="7">
        <f t="shared" si="22"/>
        <v>-1.3344008559957379E-4</v>
      </c>
      <c r="F395" s="7">
        <f>SQRT(Summary!$G$2/Summary!$G$3)*SQRT(SUMSQ(E376:E395)-Summary!$G$4/Summary!$G$5*SUM(E376:E395)^2)</f>
        <v>5.9511312938525039E-2</v>
      </c>
      <c r="G395" s="5">
        <f>MIN(Summary!$G$8,Summary!$G$9/F393)</f>
        <v>1.0149254973635247</v>
      </c>
      <c r="H395" s="5">
        <f>IFERROR(VLOOKUP(Table3[[#This Row],[Date]],Table1[#All],2,FALSE),$C$2)</f>
        <v>-5.8000000000000003E-2</v>
      </c>
      <c r="I395" s="5">
        <f>Table3[[#This Row],[Date]]-B394</f>
        <v>1</v>
      </c>
      <c r="J395" s="7">
        <f>G394*(D395-1)+(1-G394)*H394/100*Table3[[#This Row],[Actt,t-1]]/Summary!$G$6</f>
        <v>-1.356611628983754E-4</v>
      </c>
      <c r="K395" s="7">
        <f t="shared" si="20"/>
        <v>4.7827508011356558E-3</v>
      </c>
      <c r="L395" s="67">
        <f t="shared" si="23"/>
        <v>7.5923815215599294E-2</v>
      </c>
    </row>
    <row r="396" spans="2:12" x14ac:dyDescent="0.2">
      <c r="B396" s="6">
        <f>'Fund Data'!A506</f>
        <v>42153</v>
      </c>
      <c r="C396" s="4">
        <f>'Fund Data'!B506</f>
        <v>150.33000000000001</v>
      </c>
      <c r="D396" s="7">
        <f t="shared" si="21"/>
        <v>1.0030693267498498</v>
      </c>
      <c r="E396" s="7">
        <f t="shared" si="22"/>
        <v>3.0646259828382007E-3</v>
      </c>
      <c r="F396" s="7">
        <f>SQRT(Summary!$G$2/Summary!$G$3)*SQRT(SUMSQ(E377:E396)-Summary!$G$4/Summary!$G$5*SUM(E377:E396)^2)</f>
        <v>6.1376817130672924E-2</v>
      </c>
      <c r="G396" s="5">
        <f>MIN(Summary!$G$8,Summary!$G$9/F394)</f>
        <v>0.99532664901373691</v>
      </c>
      <c r="H396" s="5">
        <f>IFERROR(VLOOKUP(Table3[[#This Row],[Date]],Table1[#All],2,FALSE),$C$2)</f>
        <v>-5.8999999999999997E-2</v>
      </c>
      <c r="I396" s="5">
        <f>Table3[[#This Row],[Date]]-B395</f>
        <v>1</v>
      </c>
      <c r="J396" s="7">
        <f>G395*(D396-1)+(1-G395)*H395/100*Table3[[#This Row],[Actt,t-1]]/Summary!$G$6</f>
        <v>3.1151620247971529E-3</v>
      </c>
      <c r="K396" s="7">
        <f t="shared" si="20"/>
        <v>4.762989178306168E-3</v>
      </c>
      <c r="L396" s="67">
        <f t="shared" si="23"/>
        <v>7.5610109178540011E-2</v>
      </c>
    </row>
    <row r="397" spans="2:12" x14ac:dyDescent="0.2">
      <c r="B397" s="6">
        <f>'Fund Data'!A507</f>
        <v>42156</v>
      </c>
      <c r="C397" s="4">
        <f>'Fund Data'!B507</f>
        <v>149.46</v>
      </c>
      <c r="D397" s="7">
        <f t="shared" si="21"/>
        <v>0.99421273198962279</v>
      </c>
      <c r="E397" s="7">
        <f t="shared" si="22"/>
        <v>-5.8040791375989593E-3</v>
      </c>
      <c r="F397" s="7">
        <f>SQRT(Summary!$G$2/Summary!$G$3)*SQRT(SUMSQ(E378:E397)-Summary!$G$4/Summary!$G$5*SUM(E378:E397)^2)</f>
        <v>5.2981580575580424E-2</v>
      </c>
      <c r="G397" s="5">
        <f>MIN(Summary!$G$8,Summary!$G$9/F395)</f>
        <v>1.0082116666116874</v>
      </c>
      <c r="H397" s="5">
        <f>IFERROR(VLOOKUP(Table3[[#This Row],[Date]],Table1[#All],2,FALSE),$C$2)</f>
        <v>-5.7000000000000002E-2</v>
      </c>
      <c r="I397" s="5">
        <f>Table3[[#This Row],[Date]]-B396</f>
        <v>3</v>
      </c>
      <c r="J397" s="7">
        <f>G396*(D397-1)+(1-G396)*H396/100*Table3[[#This Row],[Actt,t-1]]/Summary!$G$6</f>
        <v>-5.7602450530221611E-3</v>
      </c>
      <c r="K397" s="7">
        <f t="shared" si="20"/>
        <v>4.8054780938012421E-3</v>
      </c>
      <c r="L397" s="67">
        <f t="shared" si="23"/>
        <v>7.6284599801800843E-2</v>
      </c>
    </row>
    <row r="398" spans="2:12" x14ac:dyDescent="0.2">
      <c r="B398" s="6">
        <f>'Fund Data'!A508</f>
        <v>42157</v>
      </c>
      <c r="C398" s="4">
        <f>'Fund Data'!B508</f>
        <v>148.13</v>
      </c>
      <c r="D398" s="7">
        <f t="shared" si="21"/>
        <v>0.99110129800615543</v>
      </c>
      <c r="E398" s="7">
        <f t="shared" si="22"/>
        <v>-8.9385319081833337E-3</v>
      </c>
      <c r="F398" s="7">
        <f>SQRT(Summary!$G$2/Summary!$G$3)*SQRT(SUMSQ(E379:E398)-Summary!$G$4/Summary!$G$5*SUM(E379:E398)^2)</f>
        <v>5.9983575384828014E-2</v>
      </c>
      <c r="G398" s="5">
        <f>MIN(Summary!$G$8,Summary!$G$9/F396)</f>
        <v>0.97756779847769482</v>
      </c>
      <c r="H398" s="5">
        <f>IFERROR(VLOOKUP(Table3[[#This Row],[Date]],Table1[#All],2,FALSE),$C$2)</f>
        <v>-0.06</v>
      </c>
      <c r="I398" s="5">
        <f>Table3[[#This Row],[Date]]-B397</f>
        <v>1</v>
      </c>
      <c r="J398" s="7">
        <f>G397*(D398-1)+(1-G397)*H397/100*Table3[[#This Row],[Actt,t-1]]/Summary!$G$6</f>
        <v>-8.9717621660893119E-3</v>
      </c>
      <c r="K398" s="7">
        <f t="shared" si="20"/>
        <v>4.9053844561279675E-3</v>
      </c>
      <c r="L398" s="67">
        <f t="shared" si="23"/>
        <v>7.7870564136458612E-2</v>
      </c>
    </row>
    <row r="399" spans="2:12" x14ac:dyDescent="0.2">
      <c r="B399" s="6">
        <f>'Fund Data'!A509</f>
        <v>42158</v>
      </c>
      <c r="C399" s="4">
        <f>'Fund Data'!B509</f>
        <v>147.72</v>
      </c>
      <c r="D399" s="7">
        <f t="shared" si="21"/>
        <v>0.99723216093971512</v>
      </c>
      <c r="E399" s="7">
        <f t="shared" si="22"/>
        <v>-2.77167660959833E-3</v>
      </c>
      <c r="F399" s="7">
        <f>SQRT(Summary!$G$2/Summary!$G$3)*SQRT(SUMSQ(E380:E399)-Summary!$G$4/Summary!$G$5*SUM(E380:E399)^2)</f>
        <v>6.0186383662361412E-2</v>
      </c>
      <c r="G399" s="5">
        <f>MIN(Summary!$G$8,Summary!$G$9/F397)</f>
        <v>1.132469045811261</v>
      </c>
      <c r="H399" s="5">
        <f>IFERROR(VLOOKUP(Table3[[#This Row],[Date]],Table1[#All],2,FALSE),$C$2)</f>
        <v>-6.0999999999999999E-2</v>
      </c>
      <c r="I399" s="5">
        <f>Table3[[#This Row],[Date]]-B398</f>
        <v>1</v>
      </c>
      <c r="J399" s="7">
        <f>G398*(D399-1)+(1-G398)*H398/100*Table3[[#This Row],[Actt,t-1]]/Summary!$G$6</f>
        <v>-2.7057877237058013E-3</v>
      </c>
      <c r="K399" s="7">
        <f t="shared" si="20"/>
        <v>4.8558434117816161E-3</v>
      </c>
      <c r="L399" s="67">
        <f t="shared" si="23"/>
        <v>7.7084124438273394E-2</v>
      </c>
    </row>
    <row r="400" spans="2:12" x14ac:dyDescent="0.2">
      <c r="B400" s="6">
        <f>'Fund Data'!A510</f>
        <v>42159</v>
      </c>
      <c r="C400" s="4">
        <f>'Fund Data'!B510</f>
        <v>147.88999999999999</v>
      </c>
      <c r="D400" s="7">
        <f t="shared" si="21"/>
        <v>1.0011508258868127</v>
      </c>
      <c r="E400" s="7">
        <f t="shared" si="22"/>
        <v>1.1501641943150692E-3</v>
      </c>
      <c r="F400" s="7">
        <f>SQRT(Summary!$G$2/Summary!$G$3)*SQRT(SUMSQ(E381:E400)-Summary!$G$4/Summary!$G$5*SUM(E381:E400)^2)</f>
        <v>5.5348377176606671E-2</v>
      </c>
      <c r="G400" s="5">
        <f>MIN(Summary!$G$8,Summary!$G$9/F398)</f>
        <v>1.0002738185422695</v>
      </c>
      <c r="H400" s="5">
        <f>IFERROR(VLOOKUP(Table3[[#This Row],[Date]],Table1[#All],2,FALSE),$C$2)</f>
        <v>-6.2E-2</v>
      </c>
      <c r="I400" s="5">
        <f>Table3[[#This Row],[Date]]-B399</f>
        <v>1</v>
      </c>
      <c r="J400" s="7">
        <f>G399*(D400-1)+(1-G399)*H399/100*Table3[[#This Row],[Actt,t-1]]/Summary!$G$6</f>
        <v>1.3034991553724133E-3</v>
      </c>
      <c r="K400" s="7">
        <f t="shared" ref="K400:K463" si="24">_xlfn.STDEV.S(J311:J400)</f>
        <v>4.554324808664083E-3</v>
      </c>
      <c r="L400" s="67">
        <f t="shared" si="23"/>
        <v>7.2297665001221936E-2</v>
      </c>
    </row>
    <row r="401" spans="2:12" x14ac:dyDescent="0.2">
      <c r="B401" s="6">
        <f>'Fund Data'!A511</f>
        <v>42160</v>
      </c>
      <c r="C401" s="4">
        <f>'Fund Data'!B511</f>
        <v>147.61000000000001</v>
      </c>
      <c r="D401" s="7">
        <f t="shared" si="21"/>
        <v>0.99810670092636433</v>
      </c>
      <c r="E401" s="7">
        <f t="shared" si="22"/>
        <v>-1.8950936297721654E-3</v>
      </c>
      <c r="F401" s="7">
        <f>SQRT(Summary!$G$2/Summary!$G$3)*SQRT(SUMSQ(E382:E401)-Summary!$G$4/Summary!$G$5*SUM(E382:E401)^2)</f>
        <v>5.4711228316697107E-2</v>
      </c>
      <c r="G401" s="5">
        <f>MIN(Summary!$G$8,Summary!$G$9/F399)</f>
        <v>0.99690322543040621</v>
      </c>
      <c r="H401" s="5">
        <f>IFERROR(VLOOKUP(Table3[[#This Row],[Date]],Table1[#All],2,FALSE),$C$2)</f>
        <v>-6.3E-2</v>
      </c>
      <c r="I401" s="5">
        <f>Table3[[#This Row],[Date]]-B400</f>
        <v>1</v>
      </c>
      <c r="J401" s="7">
        <f>G400*(D401-1)+(1-G400)*H400/100*Table3[[#This Row],[Actt,t-1]]/Summary!$G$6</f>
        <v>-1.8938170224517127E-3</v>
      </c>
      <c r="K401" s="7">
        <f t="shared" si="24"/>
        <v>4.2305848160433509E-3</v>
      </c>
      <c r="L401" s="67">
        <f t="shared" si="23"/>
        <v>6.7158451941699879E-2</v>
      </c>
    </row>
    <row r="402" spans="2:12" x14ac:dyDescent="0.2">
      <c r="B402" s="6">
        <f>'Fund Data'!A512</f>
        <v>42163</v>
      </c>
      <c r="C402" s="4">
        <f>'Fund Data'!B512</f>
        <v>147.43</v>
      </c>
      <c r="D402" s="7">
        <f t="shared" si="21"/>
        <v>0.99878057042205803</v>
      </c>
      <c r="E402" s="7">
        <f t="shared" si="22"/>
        <v>-1.2201736871771318E-3</v>
      </c>
      <c r="F402" s="7">
        <f>SQRT(Summary!$G$2/Summary!$G$3)*SQRT(SUMSQ(E383:E402)-Summary!$G$4/Summary!$G$5*SUM(E383:E402)^2)</f>
        <v>5.3106021394243884E-2</v>
      </c>
      <c r="G402" s="5">
        <f>MIN(Summary!$G$8,Summary!$G$9/F400)</f>
        <v>1.0840426234820009</v>
      </c>
      <c r="H402" s="5">
        <f>IFERROR(VLOOKUP(Table3[[#This Row],[Date]],Table1[#All],2,FALSE),$C$2)</f>
        <v>-6.3E-2</v>
      </c>
      <c r="I402" s="5">
        <f>Table3[[#This Row],[Date]]-B401</f>
        <v>3</v>
      </c>
      <c r="J402" s="7">
        <f>G401*(D402-1)+(1-G401)*H401/100*Table3[[#This Row],[Actt,t-1]]/Summary!$G$6</f>
        <v>-1.2156695375020754E-3</v>
      </c>
      <c r="K402" s="7">
        <f t="shared" si="24"/>
        <v>4.1769677189444927E-3</v>
      </c>
      <c r="L402" s="67">
        <f t="shared" si="23"/>
        <v>6.6307306912031183E-2</v>
      </c>
    </row>
    <row r="403" spans="2:12" x14ac:dyDescent="0.2">
      <c r="B403" s="6">
        <f>'Fund Data'!A513</f>
        <v>42164</v>
      </c>
      <c r="C403" s="4">
        <f>'Fund Data'!B513</f>
        <v>147.15</v>
      </c>
      <c r="D403" s="7">
        <f t="shared" si="21"/>
        <v>0.99810079359696124</v>
      </c>
      <c r="E403" s="7">
        <f t="shared" si="22"/>
        <v>-1.901012182246607E-3</v>
      </c>
      <c r="F403" s="7">
        <f>SQRT(Summary!$G$2/Summary!$G$3)*SQRT(SUMSQ(E384:E403)-Summary!$G$4/Summary!$G$5*SUM(E384:E403)^2)</f>
        <v>5.2174047770774543E-2</v>
      </c>
      <c r="G403" s="5">
        <f>MIN(Summary!$G$8,Summary!$G$9/F401)</f>
        <v>1.0966670251431521</v>
      </c>
      <c r="H403" s="5">
        <f>IFERROR(VLOOKUP(Table3[[#This Row],[Date]],Table1[#All],2,FALSE),$C$2)</f>
        <v>-6.3E-2</v>
      </c>
      <c r="I403" s="5">
        <f>Table3[[#This Row],[Date]]-B402</f>
        <v>1</v>
      </c>
      <c r="J403" s="7">
        <f>G402*(D403-1)+(1-G402)*H402/100*Table3[[#This Row],[Actt,t-1]]/Summary!$G$6</f>
        <v>-2.0586736170928534E-3</v>
      </c>
      <c r="K403" s="7">
        <f t="shared" si="24"/>
        <v>4.1816483549368798E-3</v>
      </c>
      <c r="L403" s="67">
        <f t="shared" si="23"/>
        <v>6.638160970491204E-2</v>
      </c>
    </row>
    <row r="404" spans="2:12" x14ac:dyDescent="0.2">
      <c r="B404" s="6">
        <f>'Fund Data'!A514</f>
        <v>42165</v>
      </c>
      <c r="C404" s="4">
        <f>'Fund Data'!B514</f>
        <v>147.15</v>
      </c>
      <c r="D404" s="7">
        <f t="shared" si="21"/>
        <v>1</v>
      </c>
      <c r="E404" s="7">
        <f t="shared" si="22"/>
        <v>0</v>
      </c>
      <c r="F404" s="7">
        <f>SQRT(Summary!$G$2/Summary!$G$3)*SQRT(SUMSQ(E385:E404)-Summary!$G$4/Summary!$G$5*SUM(E385:E404)^2)</f>
        <v>5.1097217560048556E-2</v>
      </c>
      <c r="G404" s="5">
        <f>MIN(Summary!$G$8,Summary!$G$9/F402)</f>
        <v>1.1298153848614867</v>
      </c>
      <c r="H404" s="5">
        <f>IFERROR(VLOOKUP(Table3[[#This Row],[Date]],Table1[#All],2,FALSE),$C$2)</f>
        <v>-6.3E-2</v>
      </c>
      <c r="I404" s="5">
        <f>Table3[[#This Row],[Date]]-B403</f>
        <v>1</v>
      </c>
      <c r="J404" s="7">
        <f>G403*(D404-1)+(1-G403)*H403/100*Table3[[#This Row],[Actt,t-1]]/Summary!$G$6</f>
        <v>1.6916729400051611E-7</v>
      </c>
      <c r="K404" s="7">
        <f t="shared" si="24"/>
        <v>4.1805198123861086E-3</v>
      </c>
      <c r="L404" s="67">
        <f t="shared" si="23"/>
        <v>6.636369464731226E-2</v>
      </c>
    </row>
    <row r="405" spans="2:12" x14ac:dyDescent="0.2">
      <c r="B405" s="6">
        <f>'Fund Data'!A515</f>
        <v>42166</v>
      </c>
      <c r="C405" s="4">
        <f>'Fund Data'!B515</f>
        <v>147.31</v>
      </c>
      <c r="D405" s="7">
        <f t="shared" si="21"/>
        <v>1.001087325857968</v>
      </c>
      <c r="E405" s="7">
        <f t="shared" si="22"/>
        <v>1.0867351473651315E-3</v>
      </c>
      <c r="F405" s="7">
        <f>SQRT(Summary!$G$2/Summary!$G$3)*SQRT(SUMSQ(E386:E405)-Summary!$G$4/Summary!$G$5*SUM(E386:E405)^2)</f>
        <v>5.0681026796363084E-2</v>
      </c>
      <c r="G405" s="5">
        <f>MIN(Summary!$G$8,Summary!$G$9/F403)</f>
        <v>1.1499970303935128</v>
      </c>
      <c r="H405" s="5">
        <f>IFERROR(VLOOKUP(Table3[[#This Row],[Date]],Table1[#All],2,FALSE),$C$2)</f>
        <v>-6.2E-2</v>
      </c>
      <c r="I405" s="5">
        <f>Table3[[#This Row],[Date]]-B404</f>
        <v>1</v>
      </c>
      <c r="J405" s="7">
        <f>G404*(D405-1)+(1-G404)*H404/100*Table3[[#This Row],[Actt,t-1]]/Summary!$G$6</f>
        <v>1.2287046596134723E-3</v>
      </c>
      <c r="K405" s="7">
        <f t="shared" si="24"/>
        <v>4.1783482000235638E-3</v>
      </c>
      <c r="L405" s="67">
        <f t="shared" si="23"/>
        <v>6.6329221369780297E-2</v>
      </c>
    </row>
    <row r="406" spans="2:12" x14ac:dyDescent="0.2">
      <c r="B406" s="6">
        <f>'Fund Data'!A516</f>
        <v>42167</v>
      </c>
      <c r="C406" s="4">
        <f>'Fund Data'!B516</f>
        <v>147.13999999999999</v>
      </c>
      <c r="D406" s="7">
        <f t="shared" si="21"/>
        <v>0.99884597108139284</v>
      </c>
      <c r="E406" s="7">
        <f t="shared" si="22"/>
        <v>-1.1546953227287429E-3</v>
      </c>
      <c r="F406" s="7">
        <f>SQRT(Summary!$G$2/Summary!$G$3)*SQRT(SUMSQ(E387:E406)-Summary!$G$4/Summary!$G$5*SUM(E387:E406)^2)</f>
        <v>5.0059068806175007E-2</v>
      </c>
      <c r="G406" s="5">
        <f>MIN(Summary!$G$8,Summary!$G$9/F404)</f>
        <v>1.1742322354341319</v>
      </c>
      <c r="H406" s="5">
        <f>IFERROR(VLOOKUP(Table3[[#This Row],[Date]],Table1[#All],2,FALSE),$C$2)</f>
        <v>-6.4000000000000001E-2</v>
      </c>
      <c r="I406" s="5">
        <f>Table3[[#This Row],[Date]]-B405</f>
        <v>1</v>
      </c>
      <c r="J406" s="7">
        <f>G405*(D406-1)+(1-G405)*H405/100*Table3[[#This Row],[Actt,t-1]]/Summary!$G$6</f>
        <v>-1.3268715011674642E-3</v>
      </c>
      <c r="K406" s="7">
        <f t="shared" si="24"/>
        <v>4.1213466472121794E-3</v>
      </c>
      <c r="L406" s="67">
        <f t="shared" si="23"/>
        <v>6.5424349771279672E-2</v>
      </c>
    </row>
    <row r="407" spans="2:12" x14ac:dyDescent="0.2">
      <c r="B407" s="6">
        <f>'Fund Data'!A517</f>
        <v>42170</v>
      </c>
      <c r="C407" s="4">
        <f>'Fund Data'!B517</f>
        <v>146.81</v>
      </c>
      <c r="D407" s="7">
        <f t="shared" si="21"/>
        <v>0.99775723800462157</v>
      </c>
      <c r="E407" s="7">
        <f t="shared" si="22"/>
        <v>-2.2452807527492832E-3</v>
      </c>
      <c r="F407" s="7">
        <f>SQRT(Summary!$G$2/Summary!$G$3)*SQRT(SUMSQ(E388:E407)-Summary!$G$4/Summary!$G$5*SUM(E388:E407)^2)</f>
        <v>4.5187159691094811E-2</v>
      </c>
      <c r="G407" s="5">
        <f>MIN(Summary!$G$8,Summary!$G$9/F405)</f>
        <v>1.1838749881899719</v>
      </c>
      <c r="H407" s="5">
        <f>IFERROR(VLOOKUP(Table3[[#This Row],[Date]],Table1[#All],2,FALSE),$C$2)</f>
        <v>-6.4000000000000001E-2</v>
      </c>
      <c r="I407" s="5">
        <f>Table3[[#This Row],[Date]]-B406</f>
        <v>3</v>
      </c>
      <c r="J407" s="7">
        <f>G406*(D407-1)+(1-G406)*H406/100*Table3[[#This Row],[Actt,t-1]]/Summary!$G$6</f>
        <v>-2.6325941927909441E-3</v>
      </c>
      <c r="K407" s="7">
        <f t="shared" si="24"/>
        <v>4.1295922973116879E-3</v>
      </c>
      <c r="L407" s="67">
        <f t="shared" si="23"/>
        <v>6.5555245408647794E-2</v>
      </c>
    </row>
    <row r="408" spans="2:12" x14ac:dyDescent="0.2">
      <c r="B408" s="6">
        <f>'Fund Data'!A518</f>
        <v>42171</v>
      </c>
      <c r="C408" s="4">
        <f>'Fund Data'!B518</f>
        <v>146.9</v>
      </c>
      <c r="D408" s="7">
        <f t="shared" si="21"/>
        <v>1.0006130372590423</v>
      </c>
      <c r="E408" s="7">
        <f t="shared" si="22"/>
        <v>6.1284942846262568E-4</v>
      </c>
      <c r="F408" s="7">
        <f>SQRT(Summary!$G$2/Summary!$G$3)*SQRT(SUMSQ(E389:E408)-Summary!$G$4/Summary!$G$5*SUM(E389:E408)^2)</f>
        <v>4.4724555112780388E-2</v>
      </c>
      <c r="G408" s="5">
        <f>MIN(Summary!$G$8,Summary!$G$9/F406)</f>
        <v>1.1985840214550443</v>
      </c>
      <c r="H408" s="5">
        <f>IFERROR(VLOOKUP(Table3[[#This Row],[Date]],Table1[#All],2,FALSE),$C$2)</f>
        <v>-6.4000000000000001E-2</v>
      </c>
      <c r="I408" s="5">
        <f>Table3[[#This Row],[Date]]-B407</f>
        <v>1</v>
      </c>
      <c r="J408" s="7">
        <f>G407*(D408-1)+(1-G407)*H407/100*Table3[[#This Row],[Actt,t-1]]/Summary!$G$6</f>
        <v>7.2608636667657411E-4</v>
      </c>
      <c r="K408" s="7">
        <f t="shared" si="24"/>
        <v>4.1296365712821968E-3</v>
      </c>
      <c r="L408" s="67">
        <f t="shared" si="23"/>
        <v>6.5555948236140915E-2</v>
      </c>
    </row>
    <row r="409" spans="2:12" x14ac:dyDescent="0.2">
      <c r="B409" s="6">
        <f>'Fund Data'!A519</f>
        <v>42172</v>
      </c>
      <c r="C409" s="4">
        <f>'Fund Data'!B519</f>
        <v>146.91</v>
      </c>
      <c r="D409" s="7">
        <f t="shared" si="21"/>
        <v>1.000068073519401</v>
      </c>
      <c r="E409" s="7">
        <f t="shared" si="22"/>
        <v>6.8071202504092304E-5</v>
      </c>
      <c r="F409" s="7">
        <f>SQRT(Summary!$G$2/Summary!$G$3)*SQRT(SUMSQ(E390:E409)-Summary!$G$4/Summary!$G$5*SUM(E390:E409)^2)</f>
        <v>4.190313039174557E-2</v>
      </c>
      <c r="G409" s="5">
        <f>MIN(Summary!$G$8,Summary!$G$9/F407)</f>
        <v>1.3278108296730233</v>
      </c>
      <c r="H409" s="5">
        <f>IFERROR(VLOOKUP(Table3[[#This Row],[Date]],Table1[#All],2,FALSE),$C$2)</f>
        <v>-6.4000000000000001E-2</v>
      </c>
      <c r="I409" s="5">
        <f>Table3[[#This Row],[Date]]-B408</f>
        <v>1</v>
      </c>
      <c r="J409" s="7">
        <f>G408*(D409-1)+(1-G408)*H408/100*Table3[[#This Row],[Actt,t-1]]/Summary!$G$6</f>
        <v>8.1944870898575329E-5</v>
      </c>
      <c r="K409" s="7">
        <f t="shared" si="24"/>
        <v>4.1290811653999773E-3</v>
      </c>
      <c r="L409" s="67">
        <f t="shared" si="23"/>
        <v>6.5547131441094586E-2</v>
      </c>
    </row>
    <row r="410" spans="2:12" x14ac:dyDescent="0.2">
      <c r="B410" s="6">
        <f>'Fund Data'!A520</f>
        <v>42173</v>
      </c>
      <c r="C410" s="4">
        <f>'Fund Data'!B520</f>
        <v>146.97999999999999</v>
      </c>
      <c r="D410" s="7">
        <f t="shared" si="21"/>
        <v>1.0004764821999863</v>
      </c>
      <c r="E410" s="7">
        <f t="shared" si="22"/>
        <v>4.7636871838939665E-4</v>
      </c>
      <c r="F410" s="7">
        <f>SQRT(Summary!$G$2/Summary!$G$3)*SQRT(SUMSQ(E391:E410)-Summary!$G$4/Summary!$G$5*SUM(E391:E410)^2)</f>
        <v>4.1891217576713595E-2</v>
      </c>
      <c r="G410" s="5">
        <f>MIN(Summary!$G$8,Summary!$G$9/F408)</f>
        <v>1.3415449264660104</v>
      </c>
      <c r="H410" s="5">
        <f>IFERROR(VLOOKUP(Table3[[#This Row],[Date]],Table1[#All],2,FALSE),$C$2)</f>
        <v>-6.3E-2</v>
      </c>
      <c r="I410" s="5">
        <f>Table3[[#This Row],[Date]]-B409</f>
        <v>1</v>
      </c>
      <c r="J410" s="7">
        <f>G409*(D410-1)+(1-G409)*H409/100*Table3[[#This Row],[Actt,t-1]]/Summary!$G$6</f>
        <v>6.3326100009655144E-4</v>
      </c>
      <c r="K410" s="7">
        <f t="shared" si="24"/>
        <v>4.129706129853538E-3</v>
      </c>
      <c r="L410" s="67">
        <f t="shared" si="23"/>
        <v>6.5557052444228853E-2</v>
      </c>
    </row>
    <row r="411" spans="2:12" x14ac:dyDescent="0.2">
      <c r="B411" s="6">
        <f>'Fund Data'!A521</f>
        <v>42174</v>
      </c>
      <c r="C411" s="4">
        <f>'Fund Data'!B521</f>
        <v>147.07</v>
      </c>
      <c r="D411" s="7">
        <f t="shared" si="21"/>
        <v>1.0006123282079196</v>
      </c>
      <c r="E411" s="7">
        <f t="shared" si="22"/>
        <v>6.1214081149730008E-4</v>
      </c>
      <c r="F411" s="7">
        <f>SQRT(Summary!$G$2/Summary!$G$3)*SQRT(SUMSQ(E392:E411)-Summary!$G$4/Summary!$G$5*SUM(E392:E411)^2)</f>
        <v>4.2083073175081767E-2</v>
      </c>
      <c r="G411" s="5">
        <f>MIN(Summary!$G$8,Summary!$G$9/F409)</f>
        <v>1.4318739301591488</v>
      </c>
      <c r="H411" s="5">
        <f>IFERROR(VLOOKUP(Table3[[#This Row],[Date]],Table1[#All],2,FALSE),$C$2)</f>
        <v>-6.4000000000000001E-2</v>
      </c>
      <c r="I411" s="5">
        <f>Table3[[#This Row],[Date]]-B410</f>
        <v>1</v>
      </c>
      <c r="J411" s="7">
        <f>G410*(D411-1)+(1-G410)*H410/100*Table3[[#This Row],[Actt,t-1]]/Summary!$G$6</f>
        <v>8.2206350428783333E-4</v>
      </c>
      <c r="K411" s="7">
        <f t="shared" si="24"/>
        <v>4.1295598810041651E-3</v>
      </c>
      <c r="L411" s="67">
        <f t="shared" si="23"/>
        <v>6.5554730815719026E-2</v>
      </c>
    </row>
    <row r="412" spans="2:12" x14ac:dyDescent="0.2">
      <c r="B412" s="6">
        <f>'Fund Data'!A522</f>
        <v>42177</v>
      </c>
      <c r="C412" s="4">
        <f>'Fund Data'!B522</f>
        <v>147</v>
      </c>
      <c r="D412" s="7">
        <f t="shared" si="21"/>
        <v>0.99952403617325092</v>
      </c>
      <c r="E412" s="7">
        <f t="shared" si="22"/>
        <v>-4.7607713348596706E-4</v>
      </c>
      <c r="F412" s="7">
        <f>SQRT(Summary!$G$2/Summary!$G$3)*SQRT(SUMSQ(E393:E412)-Summary!$G$4/Summary!$G$5*SUM(E393:E412)^2)</f>
        <v>4.1758161867041177E-2</v>
      </c>
      <c r="G412" s="5">
        <f>MIN(Summary!$G$8,Summary!$G$9/F410)</f>
        <v>1.432281119309186</v>
      </c>
      <c r="H412" s="5">
        <f>IFERROR(VLOOKUP(Table3[[#This Row],[Date]],Table1[#All],2,FALSE),$C$2)</f>
        <v>-6.5000000000000002E-2</v>
      </c>
      <c r="I412" s="5">
        <f>Table3[[#This Row],[Date]]-B411</f>
        <v>3</v>
      </c>
      <c r="J412" s="7">
        <f>G411*(D412-1)+(1-G411)*H411/100*Table3[[#This Row],[Actt,t-1]]/Summary!$G$6</f>
        <v>-6.7921686759328049E-4</v>
      </c>
      <c r="K412" s="7">
        <f t="shared" si="24"/>
        <v>4.1262857166899534E-3</v>
      </c>
      <c r="L412" s="67">
        <f t="shared" si="23"/>
        <v>6.5502755068557225E-2</v>
      </c>
    </row>
    <row r="413" spans="2:12" x14ac:dyDescent="0.2">
      <c r="B413" s="6">
        <f>'Fund Data'!A524</f>
        <v>42179</v>
      </c>
      <c r="C413" s="4">
        <f>'Fund Data'!B524</f>
        <v>147.12</v>
      </c>
      <c r="D413" s="7">
        <f t="shared" si="21"/>
        <v>1.0008163265306123</v>
      </c>
      <c r="E413" s="7">
        <f t="shared" si="22"/>
        <v>8.1599351732935925E-4</v>
      </c>
      <c r="F413" s="7">
        <f>SQRT(Summary!$G$2/Summary!$G$3)*SQRT(SUMSQ(E394:E413)-Summary!$G$4/Summary!$G$5*SUM(E394:E413)^2)</f>
        <v>4.2098929654725004E-2</v>
      </c>
      <c r="G413" s="5">
        <f>MIN(Summary!$G$8,Summary!$G$9/F411)</f>
        <v>1.4257513882215047</v>
      </c>
      <c r="H413" s="5">
        <f>IFERROR(VLOOKUP(Table3[[#This Row],[Date]],Table1[#All],2,FALSE),$C$2)</f>
        <v>-6.6000000000000003E-2</v>
      </c>
      <c r="I413" s="5">
        <f>Table3[[#This Row],[Date]]-B412</f>
        <v>2</v>
      </c>
      <c r="J413" s="7">
        <f>G412*(D413-1)+(1-G412)*H412/100*Table3[[#This Row],[Actt,t-1]]/Summary!$G$6</f>
        <v>1.1707700921401655E-3</v>
      </c>
      <c r="K413" s="7">
        <f t="shared" si="24"/>
        <v>4.1274936931824891E-3</v>
      </c>
      <c r="L413" s="67">
        <f t="shared" si="23"/>
        <v>6.5521931100890399E-2</v>
      </c>
    </row>
    <row r="414" spans="2:12" x14ac:dyDescent="0.2">
      <c r="B414" s="6">
        <f>'Fund Data'!A525</f>
        <v>42180</v>
      </c>
      <c r="C414" s="4">
        <f>'Fund Data'!B525</f>
        <v>147.18</v>
      </c>
      <c r="D414" s="7">
        <f t="shared" si="21"/>
        <v>1.0004078303425774</v>
      </c>
      <c r="E414" s="7">
        <f t="shared" si="22"/>
        <v>4.0774720238720549E-4</v>
      </c>
      <c r="F414" s="7">
        <f>SQRT(Summary!$G$2/Summary!$G$3)*SQRT(SUMSQ(E395:E414)-Summary!$G$4/Summary!$G$5*SUM(E395:E414)^2)</f>
        <v>4.1035694117140364E-2</v>
      </c>
      <c r="G414" s="5">
        <f>MIN(Summary!$G$8,Summary!$G$9/F412)</f>
        <v>1.4368448542117633</v>
      </c>
      <c r="H414" s="5">
        <f>IFERROR(VLOOKUP(Table3[[#This Row],[Date]],Table1[#All],2,FALSE),$C$2)</f>
        <v>-6.6000000000000003E-2</v>
      </c>
      <c r="I414" s="5">
        <f>Table3[[#This Row],[Date]]-B413</f>
        <v>1</v>
      </c>
      <c r="J414" s="7">
        <f>G413*(D414-1)+(1-G413)*H413/100*Table3[[#This Row],[Actt,t-1]]/Summary!$G$6</f>
        <v>5.822452213003318E-4</v>
      </c>
      <c r="K414" s="7">
        <f t="shared" si="24"/>
        <v>4.1278823890654103E-3</v>
      </c>
      <c r="L414" s="67">
        <f t="shared" si="23"/>
        <v>6.5528101456741469E-2</v>
      </c>
    </row>
    <row r="415" spans="2:12" x14ac:dyDescent="0.2">
      <c r="B415" s="6">
        <f>'Fund Data'!A526</f>
        <v>42181</v>
      </c>
      <c r="C415" s="4">
        <f>'Fund Data'!B526</f>
        <v>146.9</v>
      </c>
      <c r="D415" s="7">
        <f t="shared" si="21"/>
        <v>0.99809756760429402</v>
      </c>
      <c r="E415" s="7">
        <f t="shared" si="22"/>
        <v>-1.9042443186213542E-3</v>
      </c>
      <c r="F415" s="7">
        <f>SQRT(Summary!$G$2/Summary!$G$3)*SQRT(SUMSQ(E396:E415)-Summary!$G$4/Summary!$G$5*SUM(E396:E415)^2)</f>
        <v>4.1069556325988098E-2</v>
      </c>
      <c r="G415" s="5">
        <f>MIN(Summary!$G$8,Summary!$G$9/F413)</f>
        <v>1.4252143817453529</v>
      </c>
      <c r="H415" s="5">
        <f>IFERROR(VLOOKUP(Table3[[#This Row],[Date]],Table1[#All],2,FALSE),$C$2)</f>
        <v>-6.6000000000000003E-2</v>
      </c>
      <c r="I415" s="5">
        <f>Table3[[#This Row],[Date]]-B414</f>
        <v>1</v>
      </c>
      <c r="J415" s="7">
        <f>G414*(D415-1)+(1-G414)*H414/100*Table3[[#This Row],[Actt,t-1]]/Summary!$G$6</f>
        <v>-2.7326993160231693E-3</v>
      </c>
      <c r="K415" s="7">
        <f t="shared" si="24"/>
        <v>4.1194024958809165E-3</v>
      </c>
      <c r="L415" s="67">
        <f t="shared" si="23"/>
        <v>6.5393487325678096E-2</v>
      </c>
    </row>
    <row r="416" spans="2:12" x14ac:dyDescent="0.2">
      <c r="B416" s="6">
        <f>'Fund Data'!A527</f>
        <v>42184</v>
      </c>
      <c r="C416" s="4">
        <f>'Fund Data'!B527</f>
        <v>146.54</v>
      </c>
      <c r="D416" s="7">
        <f t="shared" si="21"/>
        <v>0.99754935330156558</v>
      </c>
      <c r="E416" s="7">
        <f t="shared" si="22"/>
        <v>-2.4536544480139246E-3</v>
      </c>
      <c r="F416" s="7">
        <f>SQRT(Summary!$G$2/Summary!$G$3)*SQRT(SUMSQ(E397:E416)-Summary!$G$4/Summary!$G$5*SUM(E397:E416)^2)</f>
        <v>3.8546983300234011E-2</v>
      </c>
      <c r="G416" s="5">
        <f>MIN(Summary!$G$8,Summary!$G$9/F414)</f>
        <v>1.4621417107926622</v>
      </c>
      <c r="H416" s="5">
        <f>IFERROR(VLOOKUP(Table3[[#This Row],[Date]],Table1[#All],2,FALSE),$C$2)</f>
        <v>-6.4000000000000001E-2</v>
      </c>
      <c r="I416" s="5">
        <f>Table3[[#This Row],[Date]]-B415</f>
        <v>3</v>
      </c>
      <c r="J416" s="7">
        <f>G415*(D416-1)+(1-G415)*H415/100*Table3[[#This Row],[Actt,t-1]]/Summary!$G$6</f>
        <v>-3.4903582400859054E-3</v>
      </c>
      <c r="K416" s="7">
        <f t="shared" si="24"/>
        <v>4.1342429816108549E-3</v>
      </c>
      <c r="L416" s="67">
        <f t="shared" si="23"/>
        <v>6.5629072733139004E-2</v>
      </c>
    </row>
    <row r="417" spans="2:12" x14ac:dyDescent="0.2">
      <c r="B417" s="6">
        <f>'Fund Data'!A528</f>
        <v>42185</v>
      </c>
      <c r="C417" s="4">
        <f>'Fund Data'!B528</f>
        <v>146.79</v>
      </c>
      <c r="D417" s="7">
        <f t="shared" ref="D417:D480" si="25">C417/C416</f>
        <v>1.001706018834448</v>
      </c>
      <c r="E417" s="7">
        <f t="shared" ref="E417:E480" si="26">LN(D417)</f>
        <v>1.7045652373241299E-3</v>
      </c>
      <c r="F417" s="7">
        <f>SQRT(Summary!$G$2/Summary!$G$3)*SQRT(SUMSQ(E398:E417)-Summary!$G$4/Summary!$G$5*SUM(E398:E417)^2)</f>
        <v>3.6112030782695266E-2</v>
      </c>
      <c r="G417" s="5">
        <f>MIN(Summary!$G$8,Summary!$G$9/F415)</f>
        <v>1.4609361621477523</v>
      </c>
      <c r="H417" s="5">
        <f>IFERROR(VLOOKUP(Table3[[#This Row],[Date]],Table1[#All],2,FALSE),$C$2)</f>
        <v>-6.4000000000000001E-2</v>
      </c>
      <c r="I417" s="5">
        <f>Table3[[#This Row],[Date]]-B416</f>
        <v>1</v>
      </c>
      <c r="J417" s="7">
        <f>G416*(D417-1)+(1-G416)*H416/100*Table3[[#This Row],[Actt,t-1]]/Summary!$G$6</f>
        <v>2.4952628825079138E-3</v>
      </c>
      <c r="K417" s="7">
        <f t="shared" si="24"/>
        <v>4.1432565711628927E-3</v>
      </c>
      <c r="L417" s="67">
        <f t="shared" si="23"/>
        <v>6.5772159031387223E-2</v>
      </c>
    </row>
    <row r="418" spans="2:12" x14ac:dyDescent="0.2">
      <c r="B418" s="6">
        <f>'Fund Data'!A529</f>
        <v>42186</v>
      </c>
      <c r="C418" s="4">
        <f>'Fund Data'!B529</f>
        <v>146.74</v>
      </c>
      <c r="D418" s="7">
        <f t="shared" si="25"/>
        <v>0.9996593773417809</v>
      </c>
      <c r="E418" s="7">
        <f t="shared" si="26"/>
        <v>-3.4068068329355991E-4</v>
      </c>
      <c r="F418" s="7">
        <f>SQRT(Summary!$G$2/Summary!$G$3)*SQRT(SUMSQ(E399:E418)-Summary!$G$4/Summary!$G$5*SUM(E399:E418)^2)</f>
        <v>2.1155184153037663E-2</v>
      </c>
      <c r="G418" s="5">
        <f>MIN(Summary!$G$8,Summary!$G$9/F416)</f>
        <v>1.5</v>
      </c>
      <c r="H418" s="5">
        <f>IFERROR(VLOOKUP(Table3[[#This Row],[Date]],Table1[#All],2,FALSE),$C$2)</f>
        <v>-6.4000000000000001E-2</v>
      </c>
      <c r="I418" s="5">
        <f>Table3[[#This Row],[Date]]-B417</f>
        <v>1</v>
      </c>
      <c r="J418" s="7">
        <f>G417*(D418-1)+(1-G417)*H417/100*Table3[[#This Row],[Actt,t-1]]/Summary!$G$6</f>
        <v>-4.9680851697314144E-4</v>
      </c>
      <c r="K418" s="7">
        <f t="shared" si="24"/>
        <v>4.1373261915998065E-3</v>
      </c>
      <c r="L418" s="67">
        <f t="shared" si="23"/>
        <v>6.5678017174362349E-2</v>
      </c>
    </row>
    <row r="419" spans="2:12" x14ac:dyDescent="0.2">
      <c r="B419" s="6">
        <f>'Fund Data'!A530</f>
        <v>42187</v>
      </c>
      <c r="C419" s="4">
        <f>'Fund Data'!B530</f>
        <v>146.53</v>
      </c>
      <c r="D419" s="7">
        <f t="shared" si="25"/>
        <v>0.99856889736949705</v>
      </c>
      <c r="E419" s="7">
        <f t="shared" si="26"/>
        <v>-1.4321276359144702E-3</v>
      </c>
      <c r="F419" s="7">
        <f>SQRT(Summary!$G$2/Summary!$G$3)*SQRT(SUMSQ(E400:E419)-Summary!$G$4/Summary!$G$5*SUM(E400:E419)^2)</f>
        <v>1.9783099037015028E-2</v>
      </c>
      <c r="G419" s="5">
        <f>MIN(Summary!$G$8,Summary!$G$9/F417)</f>
        <v>1.5</v>
      </c>
      <c r="H419" s="5">
        <f>IFERROR(VLOOKUP(Table3[[#This Row],[Date]],Table1[#All],2,FALSE),$C$2)</f>
        <v>-6.6000000000000003E-2</v>
      </c>
      <c r="I419" s="5">
        <f>Table3[[#This Row],[Date]]-B418</f>
        <v>1</v>
      </c>
      <c r="J419" s="7">
        <f>G418*(D419-1)+(1-G418)*H418/100*Table3[[#This Row],[Actt,t-1]]/Summary!$G$6</f>
        <v>-2.1457650568655288E-3</v>
      </c>
      <c r="K419" s="7">
        <f t="shared" si="24"/>
        <v>4.1426254435912363E-3</v>
      </c>
      <c r="L419" s="67">
        <f t="shared" si="23"/>
        <v>6.5762140191786264E-2</v>
      </c>
    </row>
    <row r="420" spans="2:12" x14ac:dyDescent="0.2">
      <c r="B420" s="6">
        <f>'Fund Data'!A531</f>
        <v>42188</v>
      </c>
      <c r="C420" s="4">
        <f>'Fund Data'!B531</f>
        <v>146.72999999999999</v>
      </c>
      <c r="D420" s="7">
        <f t="shared" si="25"/>
        <v>1.0013649082099227</v>
      </c>
      <c r="E420" s="7">
        <f t="shared" si="26"/>
        <v>1.3639775694416255E-3</v>
      </c>
      <c r="F420" s="7">
        <f>SQRT(Summary!$G$2/Summary!$G$3)*SQRT(SUMSQ(E401:E420)-Summary!$G$4/Summary!$G$5*SUM(E401:E420)^2)</f>
        <v>2.0007360686012519E-2</v>
      </c>
      <c r="G420" s="5">
        <f>MIN(Summary!$G$8,Summary!$G$9/F418)</f>
        <v>1.5</v>
      </c>
      <c r="H420" s="5">
        <f>IFERROR(VLOOKUP(Table3[[#This Row],[Date]],Table1[#All],2,FALSE),$C$2)</f>
        <v>-6.7000000000000004E-2</v>
      </c>
      <c r="I420" s="5">
        <f>Table3[[#This Row],[Date]]-B419</f>
        <v>1</v>
      </c>
      <c r="J420" s="7">
        <f>G419*(D420-1)+(1-G419)*H419/100*Table3[[#This Row],[Actt,t-1]]/Summary!$G$6</f>
        <v>2.0482789815507827E-3</v>
      </c>
      <c r="K420" s="7">
        <f t="shared" si="24"/>
        <v>4.149123143263404E-3</v>
      </c>
      <c r="L420" s="67">
        <f t="shared" si="23"/>
        <v>6.5865287976345527E-2</v>
      </c>
    </row>
    <row r="421" spans="2:12" x14ac:dyDescent="0.2">
      <c r="B421" s="6">
        <f>'Fund Data'!A532</f>
        <v>42191</v>
      </c>
      <c r="C421" s="4">
        <f>'Fund Data'!B532</f>
        <v>146.47999999999999</v>
      </c>
      <c r="D421" s="7">
        <f t="shared" si="25"/>
        <v>0.99829619028146932</v>
      </c>
      <c r="E421" s="7">
        <f t="shared" si="26"/>
        <v>-1.7052628531202861E-3</v>
      </c>
      <c r="F421" s="7">
        <f>SQRT(Summary!$G$2/Summary!$G$3)*SQRT(SUMSQ(E402:E421)-Summary!$G$4/Summary!$G$5*SUM(E402:E421)^2)</f>
        <v>1.9837935892364243E-2</v>
      </c>
      <c r="G421" s="5">
        <f>MIN(Summary!$G$8,Summary!$G$9/F419)</f>
        <v>1.5</v>
      </c>
      <c r="H421" s="5">
        <f>IFERROR(VLOOKUP(Table3[[#This Row],[Date]],Table1[#All],2,FALSE),$C$2)</f>
        <v>-6.8000000000000005E-2</v>
      </c>
      <c r="I421" s="5">
        <f>Table3[[#This Row],[Date]]-B420</f>
        <v>3</v>
      </c>
      <c r="J421" s="7">
        <f>G420*(D421-1)+(1-G420)*H420/100*Table3[[#This Row],[Actt,t-1]]/Summary!$G$6</f>
        <v>-2.5529229111293534E-3</v>
      </c>
      <c r="K421" s="7">
        <f t="shared" si="24"/>
        <v>4.1551565873945593E-3</v>
      </c>
      <c r="L421" s="67">
        <f t="shared" si="23"/>
        <v>6.5961065932666957E-2</v>
      </c>
    </row>
    <row r="422" spans="2:12" x14ac:dyDescent="0.2">
      <c r="B422" s="6">
        <f>'Fund Data'!A533</f>
        <v>42192</v>
      </c>
      <c r="C422" s="4">
        <f>'Fund Data'!B533</f>
        <v>146.84</v>
      </c>
      <c r="D422" s="7">
        <f t="shared" si="25"/>
        <v>1.0024576734025124</v>
      </c>
      <c r="E422" s="7">
        <f t="shared" si="26"/>
        <v>2.4546582623783341E-3</v>
      </c>
      <c r="F422" s="7">
        <f>SQRT(Summary!$G$2/Summary!$G$3)*SQRT(SUMSQ(E403:E422)-Summary!$G$4/Summary!$G$5*SUM(E403:E422)^2)</f>
        <v>2.185815143143929E-2</v>
      </c>
      <c r="G422" s="5">
        <f>MIN(Summary!$G$8,Summary!$G$9/F420)</f>
        <v>1.5</v>
      </c>
      <c r="H422" s="5">
        <f>IFERROR(VLOOKUP(Table3[[#This Row],[Date]],Table1[#All],2,FALSE),$C$2)</f>
        <v>-6.9000000000000006E-2</v>
      </c>
      <c r="I422" s="5">
        <f>Table3[[#This Row],[Date]]-B421</f>
        <v>1</v>
      </c>
      <c r="J422" s="7">
        <f>G421*(D422-1)+(1-G421)*H421/100*Table3[[#This Row],[Actt,t-1]]/Summary!$G$6</f>
        <v>3.68745454821297E-3</v>
      </c>
      <c r="K422" s="7">
        <f t="shared" si="24"/>
        <v>4.1643603900301885E-3</v>
      </c>
      <c r="L422" s="67">
        <f t="shared" si="23"/>
        <v>6.6107171770006926E-2</v>
      </c>
    </row>
    <row r="423" spans="2:12" x14ac:dyDescent="0.2">
      <c r="B423" s="6">
        <f>'Fund Data'!A534</f>
        <v>42193</v>
      </c>
      <c r="C423" s="4">
        <f>'Fund Data'!B534</f>
        <v>146.97</v>
      </c>
      <c r="D423" s="7">
        <f t="shared" si="25"/>
        <v>1.0008853173522201</v>
      </c>
      <c r="E423" s="7">
        <f t="shared" si="26"/>
        <v>8.8492568995956263E-4</v>
      </c>
      <c r="F423" s="7">
        <f>SQRT(Summary!$G$2/Summary!$G$3)*SQRT(SUMSQ(E404:E423)-Summary!$G$4/Summary!$G$5*SUM(E404:E423)^2)</f>
        <v>2.124376496743224E-2</v>
      </c>
      <c r="G423" s="5">
        <f>MIN(Summary!$G$8,Summary!$G$9/F421)</f>
        <v>1.5</v>
      </c>
      <c r="H423" s="5">
        <f>IFERROR(VLOOKUP(Table3[[#This Row],[Date]],Table1[#All],2,FALSE),$C$2)</f>
        <v>-7.0999999999999994E-2</v>
      </c>
      <c r="I423" s="5">
        <f>Table3[[#This Row],[Date]]-B422</f>
        <v>1</v>
      </c>
      <c r="J423" s="7">
        <f>G422*(D423-1)+(1-G422)*H422/100*Table3[[#This Row],[Actt,t-1]]/Summary!$G$6</f>
        <v>1.3289343616634578E-3</v>
      </c>
      <c r="K423" s="7">
        <f t="shared" si="24"/>
        <v>4.1617746999371664E-3</v>
      </c>
      <c r="L423" s="67">
        <f t="shared" si="23"/>
        <v>6.6066125212285207E-2</v>
      </c>
    </row>
    <row r="424" spans="2:12" x14ac:dyDescent="0.2">
      <c r="B424" s="6">
        <f>'Fund Data'!A535</f>
        <v>42194</v>
      </c>
      <c r="C424" s="4">
        <f>'Fund Data'!B535</f>
        <v>146.83000000000001</v>
      </c>
      <c r="D424" s="7">
        <f t="shared" si="25"/>
        <v>0.99904742464448537</v>
      </c>
      <c r="E424" s="7">
        <f t="shared" si="26"/>
        <v>-9.5302934374682786E-4</v>
      </c>
      <c r="F424" s="7">
        <f>SQRT(Summary!$G$2/Summary!$G$3)*SQRT(SUMSQ(E405:E424)-Summary!$G$4/Summary!$G$5*SUM(E405:E424)^2)</f>
        <v>2.1463916064032171E-2</v>
      </c>
      <c r="G424" s="5">
        <f>MIN(Summary!$G$8,Summary!$G$9/F422)</f>
        <v>1.5</v>
      </c>
      <c r="H424" s="5">
        <f>IFERROR(VLOOKUP(Table3[[#This Row],[Date]],Table1[#All],2,FALSE),$C$2)</f>
        <v>-7.0999999999999994E-2</v>
      </c>
      <c r="I424" s="5">
        <f>Table3[[#This Row],[Date]]-B423</f>
        <v>1</v>
      </c>
      <c r="J424" s="7">
        <f>G423*(D424-1)+(1-G423)*H423/100*Table3[[#This Row],[Actt,t-1]]/Summary!$G$6</f>
        <v>-1.4278769221608321E-3</v>
      </c>
      <c r="K424" s="7">
        <f t="shared" si="24"/>
        <v>4.1410736733724762E-3</v>
      </c>
      <c r="L424" s="67">
        <f t="shared" si="23"/>
        <v>6.5737506603241735E-2</v>
      </c>
    </row>
    <row r="425" spans="2:12" x14ac:dyDescent="0.2">
      <c r="B425" s="6">
        <f>'Fund Data'!A536</f>
        <v>42195</v>
      </c>
      <c r="C425" s="4">
        <f>'Fund Data'!B536</f>
        <v>146.34</v>
      </c>
      <c r="D425" s="7">
        <f t="shared" si="25"/>
        <v>0.99666280732820267</v>
      </c>
      <c r="E425" s="7">
        <f t="shared" si="26"/>
        <v>-3.3427735189622935E-3</v>
      </c>
      <c r="F425" s="7">
        <f>SQRT(Summary!$G$2/Summary!$G$3)*SQRT(SUMSQ(E406:E425)-Summary!$G$4/Summary!$G$5*SUM(E406:E425)^2)</f>
        <v>2.3708690188932718E-2</v>
      </c>
      <c r="G425" s="5">
        <f>MIN(Summary!$G$8,Summary!$G$9/F423)</f>
        <v>1.5</v>
      </c>
      <c r="H425" s="5">
        <f>IFERROR(VLOOKUP(Table3[[#This Row],[Date]],Table1[#All],2,FALSE),$C$2)</f>
        <v>-7.0999999999999994E-2</v>
      </c>
      <c r="I425" s="5">
        <f>Table3[[#This Row],[Date]]-B424</f>
        <v>1</v>
      </c>
      <c r="J425" s="7">
        <f>G424*(D425-1)+(1-G424)*H424/100*Table3[[#This Row],[Actt,t-1]]/Summary!$G$6</f>
        <v>-5.0048028965848819E-3</v>
      </c>
      <c r="K425" s="7">
        <f t="shared" si="24"/>
        <v>4.0137363208235296E-3</v>
      </c>
      <c r="L425" s="67">
        <f t="shared" si="23"/>
        <v>6.3716088798518519E-2</v>
      </c>
    </row>
    <row r="426" spans="2:12" x14ac:dyDescent="0.2">
      <c r="B426" s="6">
        <f>'Fund Data'!A537</f>
        <v>42198</v>
      </c>
      <c r="C426" s="4">
        <f>'Fund Data'!B537</f>
        <v>146.43</v>
      </c>
      <c r="D426" s="7">
        <f t="shared" si="25"/>
        <v>1.0006150061500616</v>
      </c>
      <c r="E426" s="7">
        <f t="shared" si="26"/>
        <v>6.1481711128200025E-4</v>
      </c>
      <c r="F426" s="7">
        <f>SQRT(Summary!$G$2/Summary!$G$3)*SQRT(SUMSQ(E407:E426)-Summary!$G$4/Summary!$G$5*SUM(E407:E426)^2)</f>
        <v>2.3723872458715056E-2</v>
      </c>
      <c r="G426" s="5">
        <f>MIN(Summary!$G$8,Summary!$G$9/F424)</f>
        <v>1.5</v>
      </c>
      <c r="H426" s="5">
        <f>IFERROR(VLOOKUP(Table3[[#This Row],[Date]],Table1[#All],2,FALSE),$C$2)</f>
        <v>-7.0999999999999994E-2</v>
      </c>
      <c r="I426" s="5">
        <f>Table3[[#This Row],[Date]]-B425</f>
        <v>3</v>
      </c>
      <c r="J426" s="7">
        <f>G425*(D426-1)+(1-G425)*H425/100*Table3[[#This Row],[Actt,t-1]]/Summary!$G$6</f>
        <v>9.2546755842573829E-4</v>
      </c>
      <c r="K426" s="7">
        <f t="shared" si="24"/>
        <v>4.0161335653332861E-3</v>
      </c>
      <c r="L426" s="67">
        <f t="shared" si="23"/>
        <v>6.3754143875346309E-2</v>
      </c>
    </row>
    <row r="427" spans="2:12" x14ac:dyDescent="0.2">
      <c r="B427" s="6">
        <f>'Fund Data'!A538</f>
        <v>42199</v>
      </c>
      <c r="C427" s="4">
        <f>'Fund Data'!B538</f>
        <v>146.58000000000001</v>
      </c>
      <c r="D427" s="7">
        <f t="shared" si="25"/>
        <v>1.0010243802499488</v>
      </c>
      <c r="E427" s="7">
        <f t="shared" si="26"/>
        <v>1.023855930538282E-3</v>
      </c>
      <c r="F427" s="7">
        <f>SQRT(Summary!$G$2/Summary!$G$3)*SQRT(SUMSQ(E408:E427)-Summary!$G$4/Summary!$G$5*SUM(E408:E427)^2)</f>
        <v>2.2928181487916241E-2</v>
      </c>
      <c r="G427" s="5">
        <f>MIN(Summary!$G$8,Summary!$G$9/F425)</f>
        <v>1.5</v>
      </c>
      <c r="H427" s="5">
        <f>IFERROR(VLOOKUP(Table3[[#This Row],[Date]],Table1[#All],2,FALSE),$C$2)</f>
        <v>-7.0999999999999994E-2</v>
      </c>
      <c r="I427" s="5">
        <f>Table3[[#This Row],[Date]]-B426</f>
        <v>1</v>
      </c>
      <c r="J427" s="7">
        <f>G426*(D427-1)+(1-G426)*H426/100*Table3[[#This Row],[Actt,t-1]]/Summary!$G$6</f>
        <v>1.5375564860342741E-3</v>
      </c>
      <c r="K427" s="7">
        <f t="shared" si="24"/>
        <v>4.017483028041227E-3</v>
      </c>
      <c r="L427" s="67">
        <f t="shared" si="23"/>
        <v>6.3775565931718903E-2</v>
      </c>
    </row>
    <row r="428" spans="2:12" x14ac:dyDescent="0.2">
      <c r="B428" s="6">
        <f>'Fund Data'!A539</f>
        <v>42200</v>
      </c>
      <c r="C428" s="4">
        <f>'Fund Data'!B539</f>
        <v>146.97</v>
      </c>
      <c r="D428" s="7">
        <f t="shared" si="25"/>
        <v>1.0026606631191157</v>
      </c>
      <c r="E428" s="7">
        <f t="shared" si="26"/>
        <v>2.6571298208889096E-3</v>
      </c>
      <c r="F428" s="7">
        <f>SQRT(Summary!$G$2/Summary!$G$3)*SQRT(SUMSQ(E409:E428)-Summary!$G$4/Summary!$G$5*SUM(E409:E428)^2)</f>
        <v>2.4725192083833614E-2</v>
      </c>
      <c r="G428" s="5">
        <f>MIN(Summary!$G$8,Summary!$G$9/F426)</f>
        <v>1.5</v>
      </c>
      <c r="H428" s="5">
        <f>IFERROR(VLOOKUP(Table3[[#This Row],[Date]],Table1[#All],2,FALSE),$C$2)</f>
        <v>-7.1999999999999995E-2</v>
      </c>
      <c r="I428" s="5">
        <f>Table3[[#This Row],[Date]]-B427</f>
        <v>1</v>
      </c>
      <c r="J428" s="7">
        <f>G427*(D428-1)+(1-G427)*H427/100*Table3[[#This Row],[Actt,t-1]]/Summary!$G$6</f>
        <v>3.9919807897846986E-3</v>
      </c>
      <c r="K428" s="7">
        <f t="shared" si="24"/>
        <v>4.0292638442733413E-3</v>
      </c>
      <c r="L428" s="67">
        <f t="shared" si="23"/>
        <v>6.3962580591668067E-2</v>
      </c>
    </row>
    <row r="429" spans="2:12" x14ac:dyDescent="0.2">
      <c r="B429" s="6">
        <f>'Fund Data'!A540</f>
        <v>42201</v>
      </c>
      <c r="C429" s="4">
        <f>'Fund Data'!B540</f>
        <v>147.13999999999999</v>
      </c>
      <c r="D429" s="7">
        <f t="shared" si="25"/>
        <v>1.0011566986459821</v>
      </c>
      <c r="E429" s="7">
        <f t="shared" si="26"/>
        <v>1.1560301855251848E-3</v>
      </c>
      <c r="F429" s="7">
        <f>SQRT(Summary!$G$2/Summary!$G$3)*SQRT(SUMSQ(E410:E429)-Summary!$G$4/Summary!$G$5*SUM(E410:E429)^2)</f>
        <v>2.5034310164138641E-2</v>
      </c>
      <c r="G429" s="5">
        <f>MIN(Summary!$G$8,Summary!$G$9/F427)</f>
        <v>1.5</v>
      </c>
      <c r="H429" s="5">
        <f>IFERROR(VLOOKUP(Table3[[#This Row],[Date]],Table1[#All],2,FALSE),$C$2)</f>
        <v>-7.0999999999999994E-2</v>
      </c>
      <c r="I429" s="5">
        <f>Table3[[#This Row],[Date]]-B428</f>
        <v>1</v>
      </c>
      <c r="J429" s="7">
        <f>G428*(D429-1)+(1-G428)*H428/100*Table3[[#This Row],[Actt,t-1]]/Summary!$G$6</f>
        <v>1.736047968973169E-3</v>
      </c>
      <c r="K429" s="7">
        <f t="shared" si="24"/>
        <v>4.0341300742975624E-3</v>
      </c>
      <c r="L429" s="67">
        <f t="shared" si="23"/>
        <v>6.4039829598467227E-2</v>
      </c>
    </row>
    <row r="430" spans="2:12" x14ac:dyDescent="0.2">
      <c r="B430" s="6">
        <f>'Fund Data'!A541</f>
        <v>42202</v>
      </c>
      <c r="C430" s="4">
        <f>'Fund Data'!B541</f>
        <v>147.54</v>
      </c>
      <c r="D430" s="7">
        <f t="shared" si="25"/>
        <v>1.0027184993883376</v>
      </c>
      <c r="E430" s="7">
        <f t="shared" si="26"/>
        <v>2.7148109520377588E-3</v>
      </c>
      <c r="F430" s="7">
        <f>SQRT(Summary!$G$2/Summary!$G$3)*SQRT(SUMSQ(E411:E430)-Summary!$G$4/Summary!$G$5*SUM(E411:E430)^2)</f>
        <v>2.662992737511817E-2</v>
      </c>
      <c r="G430" s="5">
        <f>MIN(Summary!$G$8,Summary!$G$9/F428)</f>
        <v>1.5</v>
      </c>
      <c r="H430" s="5">
        <f>IFERROR(VLOOKUP(Table3[[#This Row],[Date]],Table1[#All],2,FALSE),$C$2)</f>
        <v>-7.1999999999999995E-2</v>
      </c>
      <c r="I430" s="5">
        <f>Table3[[#This Row],[Date]]-B429</f>
        <v>1</v>
      </c>
      <c r="J430" s="7">
        <f>G429*(D430-1)+(1-G429)*H429/100*Table3[[#This Row],[Actt,t-1]]/Summary!$G$6</f>
        <v>4.0787351936174658E-3</v>
      </c>
      <c r="K430" s="7">
        <f t="shared" si="24"/>
        <v>3.9723331777965689E-3</v>
      </c>
      <c r="L430" s="67">
        <f t="shared" si="23"/>
        <v>6.3058834278843859E-2</v>
      </c>
    </row>
    <row r="431" spans="2:12" x14ac:dyDescent="0.2">
      <c r="B431" s="6">
        <f>'Fund Data'!A542</f>
        <v>42205</v>
      </c>
      <c r="C431" s="4">
        <f>'Fund Data'!B542</f>
        <v>147.69999999999999</v>
      </c>
      <c r="D431" s="7">
        <f t="shared" si="25"/>
        <v>1.0010844516741222</v>
      </c>
      <c r="E431" s="7">
        <f t="shared" si="26"/>
        <v>1.0838640811778354E-3</v>
      </c>
      <c r="F431" s="7">
        <f>SQRT(Summary!$G$2/Summary!$G$3)*SQRT(SUMSQ(E412:E431)-Summary!$G$4/Summary!$G$5*SUM(E412:E431)^2)</f>
        <v>2.6773739608474106E-2</v>
      </c>
      <c r="G431" s="5">
        <f>MIN(Summary!$G$8,Summary!$G$9/F429)</f>
        <v>1.5</v>
      </c>
      <c r="H431" s="5">
        <f>IFERROR(VLOOKUP(Table3[[#This Row],[Date]],Table1[#All],2,FALSE),$C$2)</f>
        <v>-7.2999999999999995E-2</v>
      </c>
      <c r="I431" s="5">
        <f>Table3[[#This Row],[Date]]-B430</f>
        <v>3</v>
      </c>
      <c r="J431" s="7">
        <f>G430*(D431-1)+(1-G430)*H430/100*Table3[[#This Row],[Actt,t-1]]/Summary!$G$6</f>
        <v>1.6296775111832832E-3</v>
      </c>
      <c r="K431" s="7">
        <f t="shared" si="24"/>
        <v>3.970258211707091E-3</v>
      </c>
      <c r="L431" s="67">
        <f t="shared" si="23"/>
        <v>6.302589521333396E-2</v>
      </c>
    </row>
    <row r="432" spans="2:12" x14ac:dyDescent="0.2">
      <c r="B432" s="6">
        <f>'Fund Data'!A543</f>
        <v>42206</v>
      </c>
      <c r="C432" s="4">
        <f>'Fund Data'!B543</f>
        <v>147.36000000000001</v>
      </c>
      <c r="D432" s="7">
        <f t="shared" si="25"/>
        <v>0.99769803656059597</v>
      </c>
      <c r="E432" s="7">
        <f t="shared" si="26"/>
        <v>-2.3046170303372355E-3</v>
      </c>
      <c r="F432" s="7">
        <f>SQRT(Summary!$G$2/Summary!$G$3)*SQRT(SUMSQ(E413:E432)-Summary!$G$4/Summary!$G$5*SUM(E413:E432)^2)</f>
        <v>2.8082754796568885E-2</v>
      </c>
      <c r="G432" s="5">
        <f>MIN(Summary!$G$8,Summary!$G$9/F430)</f>
        <v>1.5</v>
      </c>
      <c r="H432" s="5">
        <f>IFERROR(VLOOKUP(Table3[[#This Row],[Date]],Table1[#All],2,FALSE),$C$2)</f>
        <v>-7.2999999999999995E-2</v>
      </c>
      <c r="I432" s="5">
        <f>Table3[[#This Row],[Date]]-B431</f>
        <v>1</v>
      </c>
      <c r="J432" s="7">
        <f>G431*(D432-1)+(1-G431)*H431/100*Table3[[#This Row],[Actt,t-1]]/Summary!$G$6</f>
        <v>-3.4519312702171578E-3</v>
      </c>
      <c r="K432" s="7">
        <f t="shared" si="24"/>
        <v>3.8804173960998696E-3</v>
      </c>
      <c r="L432" s="67">
        <f t="shared" si="23"/>
        <v>6.1599716479254454E-2</v>
      </c>
    </row>
    <row r="433" spans="2:12" x14ac:dyDescent="0.2">
      <c r="B433" s="6">
        <f>'Fund Data'!A544</f>
        <v>42207</v>
      </c>
      <c r="C433" s="4">
        <f>'Fund Data'!B544</f>
        <v>147.6</v>
      </c>
      <c r="D433" s="7">
        <f t="shared" si="25"/>
        <v>1.0016286644951138</v>
      </c>
      <c r="E433" s="7">
        <f t="shared" si="26"/>
        <v>1.627339659375186E-3</v>
      </c>
      <c r="F433" s="7">
        <f>SQRT(Summary!$G$2/Summary!$G$3)*SQRT(SUMSQ(E414:E433)-Summary!$G$4/Summary!$G$5*SUM(E414:E433)^2)</f>
        <v>2.8472863886722679E-2</v>
      </c>
      <c r="G433" s="5">
        <f>MIN(Summary!$G$8,Summary!$G$9/F431)</f>
        <v>1.5</v>
      </c>
      <c r="H433" s="5">
        <f>IFERROR(VLOOKUP(Table3[[#This Row],[Date]],Table1[#All],2,FALSE),$C$2)</f>
        <v>-7.2999999999999995E-2</v>
      </c>
      <c r="I433" s="5">
        <f>Table3[[#This Row],[Date]]-B432</f>
        <v>1</v>
      </c>
      <c r="J433" s="7">
        <f>G432*(D433-1)+(1-G432)*H432/100*Table3[[#This Row],[Actt,t-1]]/Summary!$G$6</f>
        <v>2.4440106315595667E-3</v>
      </c>
      <c r="K433" s="7">
        <f t="shared" si="24"/>
        <v>3.6379911092156258E-3</v>
      </c>
      <c r="L433" s="67">
        <f t="shared" si="23"/>
        <v>5.7751318481091399E-2</v>
      </c>
    </row>
    <row r="434" spans="2:12" x14ac:dyDescent="0.2">
      <c r="B434" s="6">
        <f>'Fund Data'!A545</f>
        <v>42208</v>
      </c>
      <c r="C434" s="4">
        <f>'Fund Data'!B545</f>
        <v>147.82</v>
      </c>
      <c r="D434" s="7">
        <f t="shared" si="25"/>
        <v>1.001490514905149</v>
      </c>
      <c r="E434" s="7">
        <f t="shared" si="26"/>
        <v>1.4894051903684756E-3</v>
      </c>
      <c r="F434" s="7">
        <f>SQRT(Summary!$G$2/Summary!$G$3)*SQRT(SUMSQ(E415:E434)-Summary!$G$4/Summary!$G$5*SUM(E415:E434)^2)</f>
        <v>2.8833723112145087E-2</v>
      </c>
      <c r="G434" s="5">
        <f>MIN(Summary!$G$8,Summary!$G$9/F432)</f>
        <v>1.5</v>
      </c>
      <c r="H434" s="5">
        <f>IFERROR(VLOOKUP(Table3[[#This Row],[Date]],Table1[#All],2,FALSE),$C$2)</f>
        <v>-7.2999999999999995E-2</v>
      </c>
      <c r="I434" s="5">
        <f>Table3[[#This Row],[Date]]-B433</f>
        <v>1</v>
      </c>
      <c r="J434" s="7">
        <f>G433*(D434-1)+(1-G433)*H433/100*Table3[[#This Row],[Actt,t-1]]/Summary!$G$6</f>
        <v>2.2367862466123201E-3</v>
      </c>
      <c r="K434" s="7">
        <f t="shared" si="24"/>
        <v>3.3812392292380832E-3</v>
      </c>
      <c r="L434" s="67">
        <f t="shared" si="23"/>
        <v>5.367550874267811E-2</v>
      </c>
    </row>
    <row r="435" spans="2:12" x14ac:dyDescent="0.2">
      <c r="B435" s="6">
        <f>'Fund Data'!A546</f>
        <v>42209</v>
      </c>
      <c r="C435" s="4">
        <f>'Fund Data'!B546</f>
        <v>148.30000000000001</v>
      </c>
      <c r="D435" s="7">
        <f t="shared" si="25"/>
        <v>1.0032471925314572</v>
      </c>
      <c r="E435" s="7">
        <f t="shared" si="26"/>
        <v>3.2419317871457604E-3</v>
      </c>
      <c r="F435" s="7">
        <f>SQRT(Summary!$G$2/Summary!$G$3)*SQRT(SUMSQ(E416:E435)-Summary!$G$4/Summary!$G$5*SUM(E416:E435)^2)</f>
        <v>2.9551692112194571E-2</v>
      </c>
      <c r="G435" s="5">
        <f>MIN(Summary!$G$8,Summary!$G$9/F433)</f>
        <v>1.5</v>
      </c>
      <c r="H435" s="5">
        <f>IFERROR(VLOOKUP(Table3[[#This Row],[Date]],Table1[#All],2,FALSE),$C$2)</f>
        <v>-7.3999999999999996E-2</v>
      </c>
      <c r="I435" s="5">
        <f>Table3[[#This Row],[Date]]-B434</f>
        <v>1</v>
      </c>
      <c r="J435" s="7">
        <f>G434*(D435-1)+(1-G434)*H434/100*Table3[[#This Row],[Actt,t-1]]/Summary!$G$6</f>
        <v>4.8718026860747211E-3</v>
      </c>
      <c r="K435" s="7">
        <f t="shared" si="24"/>
        <v>3.4295440799347828E-3</v>
      </c>
      <c r="L435" s="67">
        <f t="shared" si="23"/>
        <v>5.4442324475047543E-2</v>
      </c>
    </row>
    <row r="436" spans="2:12" x14ac:dyDescent="0.2">
      <c r="B436" s="6">
        <f>'Fund Data'!A547</f>
        <v>42212</v>
      </c>
      <c r="C436" s="4">
        <f>'Fund Data'!B547</f>
        <v>148.21</v>
      </c>
      <c r="D436" s="7">
        <f t="shared" si="25"/>
        <v>0.99939312204989883</v>
      </c>
      <c r="E436" s="7">
        <f t="shared" si="26"/>
        <v>-6.0706217506281159E-4</v>
      </c>
      <c r="F436" s="7">
        <f>SQRT(Summary!$G$2/Summary!$G$3)*SQRT(SUMSQ(E417:E436)-Summary!$G$4/Summary!$G$5*SUM(E417:E436)^2)</f>
        <v>2.7890342187520113E-2</v>
      </c>
      <c r="G436" s="5">
        <f>MIN(Summary!$G$8,Summary!$G$9/F434)</f>
        <v>1.5</v>
      </c>
      <c r="H436" s="5">
        <f>IFERROR(VLOOKUP(Table3[[#This Row],[Date]],Table1[#All],2,FALSE),$C$2)</f>
        <v>-7.3999999999999996E-2</v>
      </c>
      <c r="I436" s="5">
        <f>Table3[[#This Row],[Date]]-B435</f>
        <v>3</v>
      </c>
      <c r="J436" s="7">
        <f>G435*(D436-1)+(1-G435)*H435/100*Table3[[#This Row],[Actt,t-1]]/Summary!$G$6</f>
        <v>-9.0723359181842176E-4</v>
      </c>
      <c r="K436" s="7">
        <f t="shared" si="24"/>
        <v>3.4293374221172602E-3</v>
      </c>
      <c r="L436" s="67">
        <f t="shared" si="23"/>
        <v>5.4439043883897628E-2</v>
      </c>
    </row>
    <row r="437" spans="2:12" x14ac:dyDescent="0.2">
      <c r="B437" s="6">
        <f>'Fund Data'!A548</f>
        <v>42213</v>
      </c>
      <c r="C437" s="4">
        <f>'Fund Data'!B548</f>
        <v>148.29</v>
      </c>
      <c r="D437" s="7">
        <f t="shared" si="25"/>
        <v>1.0005397746440861</v>
      </c>
      <c r="E437" s="7">
        <f t="shared" si="26"/>
        <v>5.3962901815395666E-4</v>
      </c>
      <c r="F437" s="7">
        <f>SQRT(Summary!$G$2/Summary!$G$3)*SQRT(SUMSQ(E418:E437)-Summary!$G$4/Summary!$G$5*SUM(E418:E437)^2)</f>
        <v>2.7580944191694309E-2</v>
      </c>
      <c r="G437" s="5">
        <f>MIN(Summary!$G$8,Summary!$G$9/F435)</f>
        <v>1.5</v>
      </c>
      <c r="H437" s="5">
        <f>IFERROR(VLOOKUP(Table3[[#This Row],[Date]],Table1[#All],2,FALSE),$C$2)</f>
        <v>-7.2999999999999995E-2</v>
      </c>
      <c r="I437" s="5">
        <f>Table3[[#This Row],[Date]]-B436</f>
        <v>1</v>
      </c>
      <c r="J437" s="7">
        <f>G436*(D437-1)+(1-G436)*H436/100*Table3[[#This Row],[Actt,t-1]]/Summary!$G$6</f>
        <v>8.1068974390686045E-4</v>
      </c>
      <c r="K437" s="7">
        <f t="shared" si="24"/>
        <v>3.4313433468830612E-3</v>
      </c>
      <c r="L437" s="67">
        <f t="shared" si="23"/>
        <v>5.4470886952371719E-2</v>
      </c>
    </row>
    <row r="438" spans="2:12" x14ac:dyDescent="0.2">
      <c r="B438" s="6">
        <f>'Fund Data'!A549</f>
        <v>42214</v>
      </c>
      <c r="C438" s="4">
        <f>'Fund Data'!B549</f>
        <v>148.06</v>
      </c>
      <c r="D438" s="7">
        <f t="shared" si="25"/>
        <v>0.99844898509676994</v>
      </c>
      <c r="E438" s="7">
        <f t="shared" si="26"/>
        <v>-1.5522189720252352E-3</v>
      </c>
      <c r="F438" s="7">
        <f>SQRT(Summary!$G$2/Summary!$G$3)*SQRT(SUMSQ(E419:E438)-Summary!$G$4/Summary!$G$5*SUM(E419:E438)^2)</f>
        <v>2.8358413787145348E-2</v>
      </c>
      <c r="G438" s="5">
        <f>MIN(Summary!$G$8,Summary!$G$9/F436)</f>
        <v>1.5</v>
      </c>
      <c r="H438" s="5">
        <f>IFERROR(VLOOKUP(Table3[[#This Row],[Date]],Table1[#All],2,FALSE),$C$2)</f>
        <v>-7.3999999999999996E-2</v>
      </c>
      <c r="I438" s="5">
        <f>Table3[[#This Row],[Date]]-B437</f>
        <v>1</v>
      </c>
      <c r="J438" s="7">
        <f>G437*(D438-1)+(1-G437)*H437/100*Table3[[#This Row],[Actt,t-1]]/Summary!$G$6</f>
        <v>-2.3255084659562063E-3</v>
      </c>
      <c r="K438" s="7">
        <f t="shared" si="24"/>
        <v>3.4043659854915732E-3</v>
      </c>
      <c r="L438" s="67">
        <f t="shared" si="23"/>
        <v>5.4042634616748166E-2</v>
      </c>
    </row>
    <row r="439" spans="2:12" x14ac:dyDescent="0.2">
      <c r="B439" s="6">
        <f>'Fund Data'!A550</f>
        <v>42215</v>
      </c>
      <c r="C439" s="4">
        <f>'Fund Data'!B550</f>
        <v>148.69</v>
      </c>
      <c r="D439" s="7">
        <f t="shared" si="25"/>
        <v>1.0042550317438876</v>
      </c>
      <c r="E439" s="7">
        <f t="shared" si="26"/>
        <v>4.2460046941796272E-3</v>
      </c>
      <c r="F439" s="7">
        <f>SQRT(Summary!$G$2/Summary!$G$3)*SQRT(SUMSQ(E420:E439)-Summary!$G$4/Summary!$G$5*SUM(E420:E439)^2)</f>
        <v>3.0350204608342916E-2</v>
      </c>
      <c r="G439" s="5">
        <f>MIN(Summary!$G$8,Summary!$G$9/F437)</f>
        <v>1.5</v>
      </c>
      <c r="H439" s="5">
        <f>IFERROR(VLOOKUP(Table3[[#This Row],[Date]],Table1[#All],2,FALSE),$C$2)</f>
        <v>-7.3999999999999996E-2</v>
      </c>
      <c r="I439" s="5">
        <f>Table3[[#This Row],[Date]]-B438</f>
        <v>1</v>
      </c>
      <c r="J439" s="7">
        <f>G438*(D439-1)+(1-G438)*H438/100*Table3[[#This Row],[Actt,t-1]]/Summary!$G$6</f>
        <v>6.3835753936092353E-3</v>
      </c>
      <c r="K439" s="7">
        <f t="shared" si="24"/>
        <v>3.4797396473123157E-3</v>
      </c>
      <c r="L439" s="67">
        <f t="shared" ref="L439:L502" si="27">K439*$C$3</f>
        <v>5.5239154404239973E-2</v>
      </c>
    </row>
    <row r="440" spans="2:12" x14ac:dyDescent="0.2">
      <c r="B440" s="6">
        <f>'Fund Data'!A551</f>
        <v>42216</v>
      </c>
      <c r="C440" s="4">
        <f>'Fund Data'!B551</f>
        <v>148.97999999999999</v>
      </c>
      <c r="D440" s="7">
        <f t="shared" si="25"/>
        <v>1.0019503665344003</v>
      </c>
      <c r="E440" s="7">
        <f t="shared" si="26"/>
        <v>1.9484670389982028E-3</v>
      </c>
      <c r="F440" s="7">
        <f>SQRT(Summary!$G$2/Summary!$G$3)*SQRT(SUMSQ(E421:E440)-Summary!$G$4/Summary!$G$5*SUM(E421:E440)^2)</f>
        <v>3.0570206700366052E-2</v>
      </c>
      <c r="G440" s="5">
        <f>MIN(Summary!$G$8,Summary!$G$9/F438)</f>
        <v>1.5</v>
      </c>
      <c r="H440" s="5">
        <f>IFERROR(VLOOKUP(Table3[[#This Row],[Date]],Table1[#All],2,FALSE),$C$2)</f>
        <v>-7.4999999999999997E-2</v>
      </c>
      <c r="I440" s="5">
        <f>Table3[[#This Row],[Date]]-B439</f>
        <v>1</v>
      </c>
      <c r="J440" s="7">
        <f>G439*(D440-1)+(1-G439)*H439/100*Table3[[#This Row],[Actt,t-1]]/Summary!$G$6</f>
        <v>2.9265775793782022E-3</v>
      </c>
      <c r="K440" s="7">
        <f t="shared" si="24"/>
        <v>3.4901399187889821E-3</v>
      </c>
      <c r="L440" s="67">
        <f t="shared" si="27"/>
        <v>5.5404253595608882E-2</v>
      </c>
    </row>
    <row r="441" spans="2:12" x14ac:dyDescent="0.2">
      <c r="B441" s="6">
        <f>'Fund Data'!A552</f>
        <v>42219</v>
      </c>
      <c r="C441" s="4">
        <f>'Fund Data'!B552</f>
        <v>148.99</v>
      </c>
      <c r="D441" s="7">
        <f t="shared" si="25"/>
        <v>1.0000671231037725</v>
      </c>
      <c r="E441" s="7">
        <f t="shared" si="26"/>
        <v>6.7120851117821235E-5</v>
      </c>
      <c r="F441" s="7">
        <f>SQRT(Summary!$G$2/Summary!$G$3)*SQRT(SUMSQ(E422:E441)-Summary!$G$4/Summary!$G$5*SUM(E422:E441)^2)</f>
        <v>2.9359679283076066E-2</v>
      </c>
      <c r="G441" s="5">
        <f>MIN(Summary!$G$8,Summary!$G$9/F439)</f>
        <v>1.5</v>
      </c>
      <c r="H441" s="5">
        <f>IFERROR(VLOOKUP(Table3[[#This Row],[Date]],Table1[#All],2,FALSE),$C$2)</f>
        <v>-7.8E-2</v>
      </c>
      <c r="I441" s="5">
        <f>Table3[[#This Row],[Date]]-B440</f>
        <v>3</v>
      </c>
      <c r="J441" s="7">
        <f>G440*(D441-1)+(1-G440)*H440/100*Table3[[#This Row],[Actt,t-1]]/Summary!$G$6</f>
        <v>1.0380965565882256E-4</v>
      </c>
      <c r="K441" s="7">
        <f t="shared" si="24"/>
        <v>3.4809333302363308E-3</v>
      </c>
      <c r="L441" s="67">
        <f t="shared" si="27"/>
        <v>5.5258103533207224E-2</v>
      </c>
    </row>
    <row r="442" spans="2:12" x14ac:dyDescent="0.2">
      <c r="B442" s="6">
        <f>'Fund Data'!A553</f>
        <v>42220</v>
      </c>
      <c r="C442" s="4">
        <f>'Fund Data'!B553</f>
        <v>148.87</v>
      </c>
      <c r="D442" s="7">
        <f t="shared" si="25"/>
        <v>0.999194576817236</v>
      </c>
      <c r="E442" s="7">
        <f t="shared" si="26"/>
        <v>-8.0574771028202319E-4</v>
      </c>
      <c r="F442" s="7">
        <f>SQRT(Summary!$G$2/Summary!$G$3)*SQRT(SUMSQ(E423:E442)-Summary!$G$4/Summary!$G$5*SUM(E423:E442)^2)</f>
        <v>2.9280584531592949E-2</v>
      </c>
      <c r="G442" s="5">
        <f>MIN(Summary!$G$8,Summary!$G$9/F440)</f>
        <v>1.5</v>
      </c>
      <c r="H442" s="5">
        <f>IFERROR(VLOOKUP(Table3[[#This Row],[Date]],Table1[#All],2,FALSE),$C$2)</f>
        <v>-7.9000000000000001E-2</v>
      </c>
      <c r="I442" s="5">
        <f>Table3[[#This Row],[Date]]-B441</f>
        <v>1</v>
      </c>
      <c r="J442" s="7">
        <f>G441*(D442-1)+(1-G441)*H441/100*Table3[[#This Row],[Actt,t-1]]/Summary!$G$6</f>
        <v>-1.2070514408126635E-3</v>
      </c>
      <c r="K442" s="7">
        <f t="shared" si="24"/>
        <v>3.4458564109549074E-3</v>
      </c>
      <c r="L442" s="67">
        <f t="shared" si="27"/>
        <v>5.4701274702145627E-2</v>
      </c>
    </row>
    <row r="443" spans="2:12" x14ac:dyDescent="0.2">
      <c r="B443" s="6">
        <f>'Fund Data'!A554</f>
        <v>42221</v>
      </c>
      <c r="C443" s="4">
        <f>'Fund Data'!B554</f>
        <v>147.81</v>
      </c>
      <c r="D443" s="7">
        <f t="shared" si="25"/>
        <v>0.99287969369248341</v>
      </c>
      <c r="E443" s="7">
        <f t="shared" si="26"/>
        <v>-7.1457766649844195E-3</v>
      </c>
      <c r="F443" s="7">
        <f>SQRT(Summary!$G$2/Summary!$G$3)*SQRT(SUMSQ(E424:E443)-Summary!$G$4/Summary!$G$5*SUM(E424:E443)^2)</f>
        <v>3.9864353835133738E-2</v>
      </c>
      <c r="G443" s="5">
        <f>MIN(Summary!$G$8,Summary!$G$9/F441)</f>
        <v>1.5</v>
      </c>
      <c r="H443" s="5">
        <f>IFERROR(VLOOKUP(Table3[[#This Row],[Date]],Table1[#All],2,FALSE),$C$2)</f>
        <v>-7.9000000000000001E-2</v>
      </c>
      <c r="I443" s="5">
        <f>Table3[[#This Row],[Date]]-B442</f>
        <v>1</v>
      </c>
      <c r="J443" s="7">
        <f>G442*(D443-1)+(1-G442)*H442/100*Table3[[#This Row],[Actt,t-1]]/Summary!$G$6</f>
        <v>-1.0679362239052661E-2</v>
      </c>
      <c r="K443" s="7">
        <f t="shared" si="24"/>
        <v>3.6085417185471769E-3</v>
      </c>
      <c r="L443" s="67">
        <f t="shared" si="27"/>
        <v>5.7283823897264788E-2</v>
      </c>
    </row>
    <row r="444" spans="2:12" x14ac:dyDescent="0.2">
      <c r="B444" s="6">
        <f>'Fund Data'!A555</f>
        <v>42222</v>
      </c>
      <c r="C444" s="4">
        <f>'Fund Data'!B555</f>
        <v>148.25</v>
      </c>
      <c r="D444" s="7">
        <f t="shared" si="25"/>
        <v>1.0029767945335228</v>
      </c>
      <c r="E444" s="7">
        <f t="shared" si="26"/>
        <v>2.9723726538535022E-3</v>
      </c>
      <c r="F444" s="7">
        <f>SQRT(Summary!$G$2/Summary!$G$3)*SQRT(SUMSQ(E425:E444)-Summary!$G$4/Summary!$G$5*SUM(E425:E444)^2)</f>
        <v>4.0634318507639898E-2</v>
      </c>
      <c r="G444" s="5">
        <f>MIN(Summary!$G$8,Summary!$G$9/F442)</f>
        <v>1.5</v>
      </c>
      <c r="H444" s="5">
        <f>IFERROR(VLOOKUP(Table3[[#This Row],[Date]],Table1[#All],2,FALSE),$C$2)</f>
        <v>-0.08</v>
      </c>
      <c r="I444" s="5">
        <f>Table3[[#This Row],[Date]]-B443</f>
        <v>1</v>
      </c>
      <c r="J444" s="7">
        <f>G443*(D444-1)+(1-G443)*H443/100*Table3[[#This Row],[Actt,t-1]]/Summary!$G$6</f>
        <v>4.4662890225064854E-3</v>
      </c>
      <c r="K444" s="7">
        <f t="shared" si="24"/>
        <v>3.6434466244834175E-3</v>
      </c>
      <c r="L444" s="67">
        <f t="shared" si="27"/>
        <v>5.7837922101125157E-2</v>
      </c>
    </row>
    <row r="445" spans="2:12" x14ac:dyDescent="0.2">
      <c r="B445" s="6">
        <f>'Fund Data'!A556</f>
        <v>42223</v>
      </c>
      <c r="C445" s="4">
        <f>'Fund Data'!B556</f>
        <v>148.57</v>
      </c>
      <c r="D445" s="7">
        <f t="shared" si="25"/>
        <v>1.002158516020236</v>
      </c>
      <c r="E445" s="7">
        <f t="shared" si="26"/>
        <v>2.1561897714266094E-3</v>
      </c>
      <c r="F445" s="7">
        <f>SQRT(Summary!$G$2/Summary!$G$3)*SQRT(SUMSQ(E426:E445)-Summary!$G$4/Summary!$G$5*SUM(E426:E445)^2)</f>
        <v>3.8512296517201353E-2</v>
      </c>
      <c r="G445" s="5">
        <f>MIN(Summary!$G$8,Summary!$G$9/F443)</f>
        <v>1.5</v>
      </c>
      <c r="H445" s="5">
        <f>IFERROR(VLOOKUP(Table3[[#This Row],[Date]],Table1[#All],2,FALSE),$C$2)</f>
        <v>-8.1000000000000003E-2</v>
      </c>
      <c r="I445" s="5">
        <f>Table3[[#This Row],[Date]]-B444</f>
        <v>1</v>
      </c>
      <c r="J445" s="7">
        <f>G444*(D445-1)+(1-G444)*H444/100*Table3[[#This Row],[Actt,t-1]]/Summary!$G$6</f>
        <v>3.2388851414650792E-3</v>
      </c>
      <c r="K445" s="7">
        <f t="shared" si="24"/>
        <v>3.6600890189964555E-3</v>
      </c>
      <c r="L445" s="67">
        <f t="shared" si="27"/>
        <v>5.8102111923737904E-2</v>
      </c>
    </row>
    <row r="446" spans="2:12" x14ac:dyDescent="0.2">
      <c r="B446" s="6">
        <f>'Fund Data'!A557</f>
        <v>42226</v>
      </c>
      <c r="C446" s="4">
        <f>'Fund Data'!B557</f>
        <v>148.5</v>
      </c>
      <c r="D446" s="7">
        <f t="shared" si="25"/>
        <v>0.99952884162347722</v>
      </c>
      <c r="E446" s="7">
        <f t="shared" si="26"/>
        <v>-4.7126940650717603E-4</v>
      </c>
      <c r="F446" s="7">
        <f>SQRT(Summary!$G$2/Summary!$G$3)*SQRT(SUMSQ(E427:E446)-Summary!$G$4/Summary!$G$5*SUM(E427:E446)^2)</f>
        <v>3.8745135741434948E-2</v>
      </c>
      <c r="G446" s="5">
        <f>MIN(Summary!$G$8,Summary!$G$9/F444)</f>
        <v>1.4765843799919776</v>
      </c>
      <c r="H446" s="5">
        <f>IFERROR(VLOOKUP(Table3[[#This Row],[Date]],Table1[#All],2,FALSE),$C$2)</f>
        <v>-8.2000000000000003E-2</v>
      </c>
      <c r="I446" s="5">
        <f>Table3[[#This Row],[Date]]-B445</f>
        <v>3</v>
      </c>
      <c r="J446" s="7">
        <f>G445*(D446-1)+(1-G445)*H445/100*Table3[[#This Row],[Actt,t-1]]/Summary!$G$6</f>
        <v>-7.0336256478417669E-4</v>
      </c>
      <c r="K446" s="7">
        <f t="shared" si="24"/>
        <v>3.6598403267964668E-3</v>
      </c>
      <c r="L446" s="67">
        <f t="shared" si="27"/>
        <v>5.809816405745287E-2</v>
      </c>
    </row>
    <row r="447" spans="2:12" x14ac:dyDescent="0.2">
      <c r="B447" s="6">
        <f>'Fund Data'!A558</f>
        <v>42227</v>
      </c>
      <c r="C447" s="4">
        <f>'Fund Data'!B558</f>
        <v>149.13</v>
      </c>
      <c r="D447" s="7">
        <f t="shared" si="25"/>
        <v>1.0042424242424242</v>
      </c>
      <c r="E447" s="7">
        <f t="shared" si="26"/>
        <v>4.2334505319365345E-3</v>
      </c>
      <c r="F447" s="7">
        <f>SQRT(Summary!$G$2/Summary!$G$3)*SQRT(SUMSQ(E428:E447)-Summary!$G$4/Summary!$G$5*SUM(E428:E447)^2)</f>
        <v>4.0626801792634122E-2</v>
      </c>
      <c r="G447" s="5">
        <f>MIN(Summary!$G$8,Summary!$G$9/F445)</f>
        <v>1.5</v>
      </c>
      <c r="H447" s="5">
        <f>IFERROR(VLOOKUP(Table3[[#This Row],[Date]],Table1[#All],2,FALSE),$C$2)</f>
        <v>-8.2000000000000003E-2</v>
      </c>
      <c r="I447" s="5">
        <f>Table3[[#This Row],[Date]]-B446</f>
        <v>1</v>
      </c>
      <c r="J447" s="7">
        <f>G446*(D447-1)+(1-G446)*H446/100*Table3[[#This Row],[Actt,t-1]]/Summary!$G$6</f>
        <v>6.2653829229727936E-3</v>
      </c>
      <c r="K447" s="7">
        <f t="shared" si="24"/>
        <v>3.7210064415775174E-3</v>
      </c>
      <c r="L447" s="67">
        <f t="shared" si="27"/>
        <v>5.9069146027701025E-2</v>
      </c>
    </row>
    <row r="448" spans="2:12" x14ac:dyDescent="0.2">
      <c r="B448" s="6">
        <f>'Fund Data'!A559</f>
        <v>42228</v>
      </c>
      <c r="C448" s="4">
        <f>'Fund Data'!B559</f>
        <v>149.02000000000001</v>
      </c>
      <c r="D448" s="7">
        <f t="shared" si="25"/>
        <v>0.9992623885200832</v>
      </c>
      <c r="E448" s="7">
        <f t="shared" si="26"/>
        <v>-7.3788364910942956E-4</v>
      </c>
      <c r="F448" s="7">
        <f>SQRT(Summary!$G$2/Summary!$G$3)*SQRT(SUMSQ(E429:E448)-Summary!$G$4/Summary!$G$5*SUM(E429:E448)^2)</f>
        <v>4.0434560317874943E-2</v>
      </c>
      <c r="G448" s="5">
        <f>MIN(Summary!$G$8,Summary!$G$9/F446)</f>
        <v>1.5</v>
      </c>
      <c r="H448" s="5">
        <f>IFERROR(VLOOKUP(Table3[[#This Row],[Date]],Table1[#All],2,FALSE),$C$2)</f>
        <v>-8.3000000000000004E-2</v>
      </c>
      <c r="I448" s="5">
        <f>Table3[[#This Row],[Date]]-B447</f>
        <v>1</v>
      </c>
      <c r="J448" s="7">
        <f>G447*(D448-1)+(1-G447)*H447/100*Table3[[#This Row],[Actt,t-1]]/Summary!$G$6</f>
        <v>-1.105278330986311E-3</v>
      </c>
      <c r="K448" s="7">
        <f t="shared" si="24"/>
        <v>3.6849187667347778E-3</v>
      </c>
      <c r="L448" s="67">
        <f t="shared" si="27"/>
        <v>5.8496271949530318E-2</v>
      </c>
    </row>
    <row r="449" spans="2:12" x14ac:dyDescent="0.2">
      <c r="B449" s="6">
        <f>'Fund Data'!A560</f>
        <v>42229</v>
      </c>
      <c r="C449" s="4">
        <f>'Fund Data'!B560</f>
        <v>148.99</v>
      </c>
      <c r="D449" s="7">
        <f t="shared" si="25"/>
        <v>0.99979868474030331</v>
      </c>
      <c r="E449" s="7">
        <f t="shared" si="26"/>
        <v>-2.0133552633361615E-4</v>
      </c>
      <c r="F449" s="7">
        <f>SQRT(Summary!$G$2/Summary!$G$3)*SQRT(SUMSQ(E430:E449)-Summary!$G$4/Summary!$G$5*SUM(E430:E449)^2)</f>
        <v>4.051118178736856E-2</v>
      </c>
      <c r="G449" s="5">
        <f>MIN(Summary!$G$8,Summary!$G$9/F447)</f>
        <v>1.4768575756036586</v>
      </c>
      <c r="H449" s="5">
        <f>IFERROR(VLOOKUP(Table3[[#This Row],[Date]],Table1[#All],2,FALSE),$C$2)</f>
        <v>-8.4000000000000005E-2</v>
      </c>
      <c r="I449" s="5">
        <f>Table3[[#This Row],[Date]]-B448</f>
        <v>1</v>
      </c>
      <c r="J449" s="7">
        <f>G448*(D449-1)+(1-G448)*H448/100*Table3[[#This Row],[Actt,t-1]]/Summary!$G$6</f>
        <v>-3.0082011176725467E-4</v>
      </c>
      <c r="K449" s="7">
        <f t="shared" si="24"/>
        <v>3.6832530616863952E-3</v>
      </c>
      <c r="L449" s="67">
        <f t="shared" si="27"/>
        <v>5.8469829701636687E-2</v>
      </c>
    </row>
    <row r="450" spans="2:12" x14ac:dyDescent="0.2">
      <c r="B450" s="6">
        <f>'Fund Data'!A561</f>
        <v>42230</v>
      </c>
      <c r="C450" s="4">
        <f>'Fund Data'!B561</f>
        <v>148.72999999999999</v>
      </c>
      <c r="D450" s="7">
        <f t="shared" si="25"/>
        <v>0.99825491643734465</v>
      </c>
      <c r="E450" s="7">
        <f t="shared" si="26"/>
        <v>-1.7466079947414063E-3</v>
      </c>
      <c r="F450" s="7">
        <f>SQRT(Summary!$G$2/Summary!$G$3)*SQRT(SUMSQ(E431:E450)-Summary!$G$4/Summary!$G$5*SUM(E431:E450)^2)</f>
        <v>4.0551536814979534E-2</v>
      </c>
      <c r="G450" s="5">
        <f>MIN(Summary!$G$8,Summary!$G$9/F448)</f>
        <v>1.4838791253895678</v>
      </c>
      <c r="H450" s="5">
        <f>IFERROR(VLOOKUP(Table3[[#This Row],[Date]],Table1[#All],2,FALSE),$C$2)</f>
        <v>-8.5000000000000006E-2</v>
      </c>
      <c r="I450" s="5">
        <f>Table3[[#This Row],[Date]]-B449</f>
        <v>1</v>
      </c>
      <c r="J450" s="7">
        <f>G449*(D450-1)+(1-G449)*H449/100*Table3[[#This Row],[Actt,t-1]]/Summary!$G$6</f>
        <v>-2.5761272118925631E-3</v>
      </c>
      <c r="K450" s="7">
        <f t="shared" si="24"/>
        <v>3.6807520350343541E-3</v>
      </c>
      <c r="L450" s="67">
        <f t="shared" si="27"/>
        <v>5.8430127134374815E-2</v>
      </c>
    </row>
    <row r="451" spans="2:12" x14ac:dyDescent="0.2">
      <c r="B451" s="6">
        <f>'Fund Data'!A562</f>
        <v>42233</v>
      </c>
      <c r="C451" s="4">
        <f>'Fund Data'!B562</f>
        <v>149.13999999999999</v>
      </c>
      <c r="D451" s="7">
        <f t="shared" si="25"/>
        <v>1.0027566731661399</v>
      </c>
      <c r="E451" s="7">
        <f t="shared" si="26"/>
        <v>2.7528805111421369E-3</v>
      </c>
      <c r="F451" s="7">
        <f>SQRT(Summary!$G$2/Summary!$G$3)*SQRT(SUMSQ(E432:E451)-Summary!$G$4/Summary!$G$5*SUM(E432:E451)^2)</f>
        <v>4.1309367086549864E-2</v>
      </c>
      <c r="G451" s="5">
        <f>MIN(Summary!$G$8,Summary!$G$9/F449)</f>
        <v>1.4810725669500977</v>
      </c>
      <c r="H451" s="5">
        <f>IFERROR(VLOOKUP(Table3[[#This Row],[Date]],Table1[#All],2,FALSE),$C$2)</f>
        <v>-8.7999999999999995E-2</v>
      </c>
      <c r="I451" s="5">
        <f>Table3[[#This Row],[Date]]-B450</f>
        <v>3</v>
      </c>
      <c r="J451" s="7">
        <f>G450*(D451-1)+(1-G450)*H450/100*Table3[[#This Row],[Actt,t-1]]/Summary!$G$6</f>
        <v>4.0939972438947753E-3</v>
      </c>
      <c r="K451" s="7">
        <f t="shared" si="24"/>
        <v>3.7040939281856558E-3</v>
      </c>
      <c r="L451" s="67">
        <f t="shared" si="27"/>
        <v>5.8800668200821533E-2</v>
      </c>
    </row>
    <row r="452" spans="2:12" x14ac:dyDescent="0.2">
      <c r="B452" s="6">
        <f>'Fund Data'!A563</f>
        <v>42234</v>
      </c>
      <c r="C452" s="4">
        <f>'Fund Data'!B563</f>
        <v>148.79</v>
      </c>
      <c r="D452" s="7">
        <f t="shared" si="25"/>
        <v>0.99765321174735155</v>
      </c>
      <c r="E452" s="7">
        <f t="shared" si="26"/>
        <v>-2.3495462760426888E-3</v>
      </c>
      <c r="F452" s="7">
        <f>SQRT(Summary!$G$2/Summary!$G$3)*SQRT(SUMSQ(E433:E452)-Summary!$G$4/Summary!$G$5*SUM(E433:E452)^2)</f>
        <v>4.1347872407568202E-2</v>
      </c>
      <c r="G452" s="5">
        <f>MIN(Summary!$G$8,Summary!$G$9/F450)</f>
        <v>1.4795986715313907</v>
      </c>
      <c r="H452" s="5">
        <f>IFERROR(VLOOKUP(Table3[[#This Row],[Date]],Table1[#All],2,FALSE),$C$2)</f>
        <v>-8.8999999999999996E-2</v>
      </c>
      <c r="I452" s="5">
        <f>Table3[[#This Row],[Date]]-B451</f>
        <v>1</v>
      </c>
      <c r="J452" s="7">
        <f>G451*(D452-1)+(1-G451)*H451/100*Table3[[#This Row],[Actt,t-1]]/Summary!$G$6</f>
        <v>-3.4745877462747129E-3</v>
      </c>
      <c r="K452" s="7">
        <f t="shared" si="24"/>
        <v>3.7161992977096702E-3</v>
      </c>
      <c r="L452" s="67">
        <f t="shared" si="27"/>
        <v>5.8992834984556028E-2</v>
      </c>
    </row>
    <row r="453" spans="2:12" x14ac:dyDescent="0.2">
      <c r="B453" s="6">
        <f>'Fund Data'!A564</f>
        <v>42235</v>
      </c>
      <c r="C453" s="4">
        <f>'Fund Data'!B564</f>
        <v>148.9</v>
      </c>
      <c r="D453" s="7">
        <f t="shared" si="25"/>
        <v>1.000739296995766</v>
      </c>
      <c r="E453" s="7">
        <f t="shared" si="26"/>
        <v>7.3902385035748061E-4</v>
      </c>
      <c r="F453" s="7">
        <f>SQRT(Summary!$G$2/Summary!$G$3)*SQRT(SUMSQ(E434:E453)-Summary!$G$4/Summary!$G$5*SUM(E434:E453)^2)</f>
        <v>4.1151822358103635E-2</v>
      </c>
      <c r="G453" s="5">
        <f>MIN(Summary!$G$8,Summary!$G$9/F451)</f>
        <v>1.4524550781494716</v>
      </c>
      <c r="H453" s="5">
        <f>IFERROR(VLOOKUP(Table3[[#This Row],[Date]],Table1[#All],2,FALSE),$C$2)</f>
        <v>-8.8999999999999996E-2</v>
      </c>
      <c r="I453" s="5">
        <f>Table3[[#This Row],[Date]]-B452</f>
        <v>1</v>
      </c>
      <c r="J453" s="7">
        <f>G452*(D453-1)+(1-G452)*H452/100*Table3[[#This Row],[Actt,t-1]]/Summary!$G$6</f>
        <v>1.0950485272960679E-3</v>
      </c>
      <c r="K453" s="7">
        <f t="shared" si="24"/>
        <v>3.7178631949102031E-3</v>
      </c>
      <c r="L453" s="67">
        <f t="shared" si="27"/>
        <v>5.9019248533754745E-2</v>
      </c>
    </row>
    <row r="454" spans="2:12" x14ac:dyDescent="0.2">
      <c r="B454" s="6">
        <f>'Fund Data'!A565</f>
        <v>42236</v>
      </c>
      <c r="C454" s="4">
        <f>'Fund Data'!B565</f>
        <v>149.03</v>
      </c>
      <c r="D454" s="7">
        <f t="shared" si="25"/>
        <v>1.0008730691739423</v>
      </c>
      <c r="E454" s="7">
        <f t="shared" si="26"/>
        <v>8.726882707381173E-4</v>
      </c>
      <c r="F454" s="7">
        <f>SQRT(Summary!$G$2/Summary!$G$3)*SQRT(SUMSQ(E435:E454)-Summary!$G$4/Summary!$G$5*SUM(E435:E454)^2)</f>
        <v>4.1008438121121468E-2</v>
      </c>
      <c r="G454" s="5">
        <f>MIN(Summary!$G$8,Summary!$G$9/F452)</f>
        <v>1.4511024753239241</v>
      </c>
      <c r="H454" s="5">
        <f>IFERROR(VLOOKUP(Table3[[#This Row],[Date]],Table1[#All],2,FALSE),$C$2)</f>
        <v>-9.0999999999999998E-2</v>
      </c>
      <c r="I454" s="5">
        <f>Table3[[#This Row],[Date]]-B453</f>
        <v>1</v>
      </c>
      <c r="J454" s="7">
        <f>G453*(D454-1)+(1-G453)*H453/100*Table3[[#This Row],[Actt,t-1]]/Summary!$G$6</f>
        <v>1.269212324766949E-3</v>
      </c>
      <c r="K454" s="7">
        <f t="shared" si="24"/>
        <v>3.7165728673137699E-3</v>
      </c>
      <c r="L454" s="67">
        <f t="shared" si="27"/>
        <v>5.8998765218174952E-2</v>
      </c>
    </row>
    <row r="455" spans="2:12" x14ac:dyDescent="0.2">
      <c r="B455" s="6">
        <f>'Fund Data'!A566</f>
        <v>42237</v>
      </c>
      <c r="C455" s="4">
        <f>'Fund Data'!B566</f>
        <v>148.94</v>
      </c>
      <c r="D455" s="7">
        <f t="shared" si="25"/>
        <v>0.99939609474602431</v>
      </c>
      <c r="E455" s="7">
        <f t="shared" si="26"/>
        <v>-6.0408767820190903E-4</v>
      </c>
      <c r="F455" s="7">
        <f>SQRT(Summary!$G$2/Summary!$G$3)*SQRT(SUMSQ(E436:E455)-Summary!$G$4/Summary!$G$5*SUM(E436:E455)^2)</f>
        <v>3.9800120294010047E-2</v>
      </c>
      <c r="G455" s="5">
        <f>MIN(Summary!$G$8,Summary!$G$9/F453)</f>
        <v>1.4580156251132526</v>
      </c>
      <c r="H455" s="5">
        <f>IFERROR(VLOOKUP(Table3[[#This Row],[Date]],Table1[#All],2,FALSE),$C$2)</f>
        <v>-9.1999999999999998E-2</v>
      </c>
      <c r="I455" s="5">
        <f>Table3[[#This Row],[Date]]-B454</f>
        <v>1</v>
      </c>
      <c r="J455" s="7">
        <f>G454*(D455-1)+(1-G454)*H454/100*Table3[[#This Row],[Actt,t-1]]/Summary!$G$6</f>
        <v>-8.7518812209262176E-4</v>
      </c>
      <c r="K455" s="7">
        <f t="shared" si="24"/>
        <v>3.7162191327665449E-3</v>
      </c>
      <c r="L455" s="67">
        <f t="shared" si="27"/>
        <v>5.8993149856322417E-2</v>
      </c>
    </row>
    <row r="456" spans="2:12" x14ac:dyDescent="0.2">
      <c r="B456" s="6">
        <f>'Fund Data'!A567</f>
        <v>42240</v>
      </c>
      <c r="C456" s="4">
        <f>'Fund Data'!B567</f>
        <v>148.58000000000001</v>
      </c>
      <c r="D456" s="7">
        <f t="shared" si="25"/>
        <v>0.997582919296361</v>
      </c>
      <c r="E456" s="7">
        <f t="shared" si="26"/>
        <v>-2.4200065588392532E-3</v>
      </c>
      <c r="F456" s="7">
        <f>SQRT(Summary!$G$2/Summary!$G$3)*SQRT(SUMSQ(E437:E456)-Summary!$G$4/Summary!$G$5*SUM(E437:E456)^2)</f>
        <v>4.0754919298870311E-2</v>
      </c>
      <c r="G456" s="5">
        <f>MIN(Summary!$G$8,Summary!$G$9/F454)</f>
        <v>1.4631135139257325</v>
      </c>
      <c r="H456" s="5">
        <f>IFERROR(VLOOKUP(Table3[[#This Row],[Date]],Table1[#All],2,FALSE),$C$2)</f>
        <v>-9.4E-2</v>
      </c>
      <c r="I456" s="5">
        <f>Table3[[#This Row],[Date]]-B455</f>
        <v>3</v>
      </c>
      <c r="J456" s="7">
        <f>G455*(D456-1)+(1-G455)*H455/100*Table3[[#This Row],[Actt,t-1]]/Summary!$G$6</f>
        <v>-3.5206299799395231E-3</v>
      </c>
      <c r="K456" s="7">
        <f t="shared" si="24"/>
        <v>3.7304005235208608E-3</v>
      </c>
      <c r="L456" s="67">
        <f t="shared" si="27"/>
        <v>5.9218272455408116E-2</v>
      </c>
    </row>
    <row r="457" spans="2:12" x14ac:dyDescent="0.2">
      <c r="B457" s="6">
        <f>'Fund Data'!A568</f>
        <v>42241</v>
      </c>
      <c r="C457" s="4">
        <f>'Fund Data'!B568</f>
        <v>147.51</v>
      </c>
      <c r="D457" s="7">
        <f t="shared" si="25"/>
        <v>0.99279849239466944</v>
      </c>
      <c r="E457" s="7">
        <f t="shared" si="26"/>
        <v>-7.2275636317025707E-3</v>
      </c>
      <c r="F457" s="7">
        <f>SQRT(Summary!$G$2/Summary!$G$3)*SQRT(SUMSQ(E438:E457)-Summary!$G$4/Summary!$G$5*SUM(E438:E457)^2)</f>
        <v>4.7977944393365939E-2</v>
      </c>
      <c r="G457" s="5">
        <f>MIN(Summary!$G$8,Summary!$G$9/F455)</f>
        <v>1.5</v>
      </c>
      <c r="H457" s="5">
        <f>IFERROR(VLOOKUP(Table3[[#This Row],[Date]],Table1[#All],2,FALSE),$C$2)</f>
        <v>-9.6000000000000002E-2</v>
      </c>
      <c r="I457" s="5">
        <f>Table3[[#This Row],[Date]]-B456</f>
        <v>1</v>
      </c>
      <c r="J457" s="7">
        <f>G456*(D457-1)+(1-G456)*H456/100*Table3[[#This Row],[Actt,t-1]]/Summary!$G$6</f>
        <v>-1.0535413857156164E-2</v>
      </c>
      <c r="K457" s="7">
        <f t="shared" si="24"/>
        <v>3.7909206358834537E-3</v>
      </c>
      <c r="L457" s="67">
        <f t="shared" si="27"/>
        <v>6.0178999455182756E-2</v>
      </c>
    </row>
    <row r="458" spans="2:12" x14ac:dyDescent="0.2">
      <c r="B458" s="6">
        <f>'Fund Data'!A569</f>
        <v>42242</v>
      </c>
      <c r="C458" s="4">
        <f>'Fund Data'!B569</f>
        <v>147.68</v>
      </c>
      <c r="D458" s="7">
        <f t="shared" si="25"/>
        <v>1.0011524642397127</v>
      </c>
      <c r="E458" s="7">
        <f t="shared" si="26"/>
        <v>1.151800662584479E-3</v>
      </c>
      <c r="F458" s="7">
        <f>SQRT(Summary!$G$2/Summary!$G$3)*SQRT(SUMSQ(E439:E458)-Summary!$G$4/Summary!$G$5*SUM(E439:E458)^2)</f>
        <v>4.7975020443934452E-2</v>
      </c>
      <c r="G458" s="5">
        <f>MIN(Summary!$G$8,Summary!$G$9/F456)</f>
        <v>1.4722149137383556</v>
      </c>
      <c r="H458" s="5">
        <f>IFERROR(VLOOKUP(Table3[[#This Row],[Date]],Table1[#All],2,FALSE),$C$2)</f>
        <v>-9.8000000000000004E-2</v>
      </c>
      <c r="I458" s="5">
        <f>Table3[[#This Row],[Date]]-B457</f>
        <v>1</v>
      </c>
      <c r="J458" s="7">
        <f>G457*(D458-1)+(1-G457)*H457/100*Table3[[#This Row],[Actt,t-1]]/Summary!$G$6</f>
        <v>1.7300296929024042E-3</v>
      </c>
      <c r="K458" s="7">
        <f t="shared" si="24"/>
        <v>3.7960131002761806E-3</v>
      </c>
      <c r="L458" s="67">
        <f t="shared" si="27"/>
        <v>6.0259839821244401E-2</v>
      </c>
    </row>
    <row r="459" spans="2:12" x14ac:dyDescent="0.2">
      <c r="B459" s="6">
        <f>'Fund Data'!A570</f>
        <v>42243</v>
      </c>
      <c r="C459" s="4">
        <f>'Fund Data'!B570</f>
        <v>147.66</v>
      </c>
      <c r="D459" s="7">
        <f t="shared" si="25"/>
        <v>0.99986457204767054</v>
      </c>
      <c r="E459" s="7">
        <f t="shared" si="26"/>
        <v>-1.3543712352262819E-4</v>
      </c>
      <c r="F459" s="7">
        <f>SQRT(Summary!$G$2/Summary!$G$3)*SQRT(SUMSQ(E440:E459)-Summary!$G$4/Summary!$G$5*SUM(E440:E459)^2)</f>
        <v>4.5259173115141799E-2</v>
      </c>
      <c r="G459" s="5">
        <f>MIN(Summary!$G$8,Summary!$G$9/F457)</f>
        <v>1.2505746287933166</v>
      </c>
      <c r="H459" s="5">
        <f>IFERROR(VLOOKUP(Table3[[#This Row],[Date]],Table1[#All],2,FALSE),$C$2)</f>
        <v>-9.9000000000000005E-2</v>
      </c>
      <c r="I459" s="5">
        <f>Table3[[#This Row],[Date]]-B458</f>
        <v>1</v>
      </c>
      <c r="J459" s="7">
        <f>G458*(D459-1)+(1-G458)*H458/100*Table3[[#This Row],[Actt,t-1]]/Summary!$G$6</f>
        <v>-1.9809357722463304E-4</v>
      </c>
      <c r="K459" s="7">
        <f t="shared" si="24"/>
        <v>3.7812929041640443E-3</v>
      </c>
      <c r="L459" s="67">
        <f t="shared" si="27"/>
        <v>6.0026163952267522E-2</v>
      </c>
    </row>
    <row r="460" spans="2:12" x14ac:dyDescent="0.2">
      <c r="B460" s="6">
        <f>'Fund Data'!A571</f>
        <v>42244</v>
      </c>
      <c r="C460" s="4">
        <f>'Fund Data'!B571</f>
        <v>147.72</v>
      </c>
      <c r="D460" s="7">
        <f t="shared" si="25"/>
        <v>1.0004063388866316</v>
      </c>
      <c r="E460" s="7">
        <f t="shared" si="26"/>
        <v>4.0625635334305704E-4</v>
      </c>
      <c r="F460" s="7">
        <f>SQRT(Summary!$G$2/Summary!$G$3)*SQRT(SUMSQ(E441:E460)-Summary!$G$4/Summary!$G$5*SUM(E441:E460)^2)</f>
        <v>4.4582845407310771E-2</v>
      </c>
      <c r="G460" s="5">
        <f>MIN(Summary!$G$8,Summary!$G$9/F458)</f>
        <v>1.2506508479786564</v>
      </c>
      <c r="H460" s="5">
        <f>IFERROR(VLOOKUP(Table3[[#This Row],[Date]],Table1[#All],2,FALSE),$C$2)</f>
        <v>-9.8000000000000004E-2</v>
      </c>
      <c r="I460" s="5">
        <f>Table3[[#This Row],[Date]]-B459</f>
        <v>1</v>
      </c>
      <c r="J460" s="7">
        <f>G459*(D460-1)+(1-G459)*H459/100*Table3[[#This Row],[Actt,t-1]]/Summary!$G$6</f>
        <v>5.088461825427244E-4</v>
      </c>
      <c r="K460" s="7">
        <f t="shared" si="24"/>
        <v>3.779897390508268E-3</v>
      </c>
      <c r="L460" s="67">
        <f t="shared" si="27"/>
        <v>6.0004010859761252E-2</v>
      </c>
    </row>
    <row r="461" spans="2:12" x14ac:dyDescent="0.2">
      <c r="B461" s="6">
        <f>'Fund Data'!A572</f>
        <v>42247</v>
      </c>
      <c r="C461" s="4">
        <f>'Fund Data'!B572</f>
        <v>147.29</v>
      </c>
      <c r="D461" s="7">
        <f t="shared" si="25"/>
        <v>0.99708908746276737</v>
      </c>
      <c r="E461" s="7">
        <f t="shared" si="26"/>
        <v>-2.9151574829108027E-3</v>
      </c>
      <c r="F461" s="7">
        <f>SQRT(Summary!$G$2/Summary!$G$3)*SQRT(SUMSQ(E442:E461)-Summary!$G$4/Summary!$G$5*SUM(E442:E461)^2)</f>
        <v>4.5355606449669843E-2</v>
      </c>
      <c r="G461" s="5">
        <f>MIN(Summary!$G$8,Summary!$G$9/F459)</f>
        <v>1.3256981042794735</v>
      </c>
      <c r="H461" s="5">
        <f>IFERROR(VLOOKUP(Table3[[#This Row],[Date]],Table1[#All],2,FALSE),$C$2)</f>
        <v>-9.8000000000000004E-2</v>
      </c>
      <c r="I461" s="5">
        <f>Table3[[#This Row],[Date]]-B460</f>
        <v>3</v>
      </c>
      <c r="J461" s="7">
        <f>G460*(D461-1)+(1-G460)*H460/100*Table3[[#This Row],[Actt,t-1]]/Summary!$G$6</f>
        <v>-3.6384882511565383E-3</v>
      </c>
      <c r="K461" s="7">
        <f t="shared" si="24"/>
        <v>3.7827754034761227E-3</v>
      </c>
      <c r="L461" s="67">
        <f t="shared" si="27"/>
        <v>6.0049697899259027E-2</v>
      </c>
    </row>
    <row r="462" spans="2:12" x14ac:dyDescent="0.2">
      <c r="B462" s="6">
        <f>'Fund Data'!A573</f>
        <v>42248</v>
      </c>
      <c r="C462" s="4">
        <f>'Fund Data'!B573</f>
        <v>147.15</v>
      </c>
      <c r="D462" s="7">
        <f t="shared" si="25"/>
        <v>0.99904949419512534</v>
      </c>
      <c r="E462" s="7">
        <f t="shared" si="26"/>
        <v>-9.5095782196982206E-4</v>
      </c>
      <c r="F462" s="7">
        <f>SQRT(Summary!$G$2/Summary!$G$3)*SQRT(SUMSQ(E443:E462)-Summary!$G$4/Summary!$G$5*SUM(E443:E462)^2)</f>
        <v>4.5367744544472233E-2</v>
      </c>
      <c r="G462" s="5">
        <f>MIN(Summary!$G$8,Summary!$G$9/F460)</f>
        <v>1.3458091212401866</v>
      </c>
      <c r="H462" s="5">
        <f>IFERROR(VLOOKUP(Table3[[#This Row],[Date]],Table1[#All],2,FALSE),$C$2)</f>
        <v>-9.9000000000000005E-2</v>
      </c>
      <c r="I462" s="5">
        <f>Table3[[#This Row],[Date]]-B461</f>
        <v>1</v>
      </c>
      <c r="J462" s="7">
        <f>G461*(D462-1)+(1-G461)*H461/100*Table3[[#This Row],[Actt,t-1]]/Summary!$G$6</f>
        <v>-1.2591971210117632E-3</v>
      </c>
      <c r="K462" s="7">
        <f t="shared" si="24"/>
        <v>3.7723839147045138E-3</v>
      </c>
      <c r="L462" s="67">
        <f t="shared" si="27"/>
        <v>5.9884738129010642E-2</v>
      </c>
    </row>
    <row r="463" spans="2:12" x14ac:dyDescent="0.2">
      <c r="B463" s="6">
        <f>'Fund Data'!A574</f>
        <v>42249</v>
      </c>
      <c r="C463" s="4">
        <f>'Fund Data'!B574</f>
        <v>147.31</v>
      </c>
      <c r="D463" s="7">
        <f t="shared" si="25"/>
        <v>1.001087325857968</v>
      </c>
      <c r="E463" s="7">
        <f t="shared" si="26"/>
        <v>1.0867351473651315E-3</v>
      </c>
      <c r="F463" s="7">
        <f>SQRT(Summary!$G$2/Summary!$G$3)*SQRT(SUMSQ(E444:E463)-Summary!$G$4/Summary!$G$5*SUM(E444:E463)^2)</f>
        <v>3.8827517342214637E-2</v>
      </c>
      <c r="G463" s="5">
        <f>MIN(Summary!$G$8,Summary!$G$9/F461)</f>
        <v>1.3228794562934734</v>
      </c>
      <c r="H463" s="5">
        <f>IFERROR(VLOOKUP(Table3[[#This Row],[Date]],Table1[#All],2,FALSE),$C$2)</f>
        <v>-0.10199999999999999</v>
      </c>
      <c r="I463" s="5">
        <f>Table3[[#This Row],[Date]]-B462</f>
        <v>1</v>
      </c>
      <c r="J463" s="7">
        <f>G462*(D463-1)+(1-G462)*H462/100*Table3[[#This Row],[Actt,t-1]]/Summary!$G$6</f>
        <v>1.4642840324970597E-3</v>
      </c>
      <c r="K463" s="7">
        <f t="shared" si="24"/>
        <v>3.7780519123547774E-3</v>
      </c>
      <c r="L463" s="67">
        <f t="shared" si="27"/>
        <v>5.9974714802296415E-2</v>
      </c>
    </row>
    <row r="464" spans="2:12" x14ac:dyDescent="0.2">
      <c r="B464" s="6">
        <f>'Fund Data'!A575</f>
        <v>42250</v>
      </c>
      <c r="C464" s="4">
        <f>'Fund Data'!B575</f>
        <v>147.82</v>
      </c>
      <c r="D464" s="7">
        <f t="shared" si="25"/>
        <v>1.003462086755821</v>
      </c>
      <c r="E464" s="7">
        <f t="shared" si="26"/>
        <v>3.4561075298937143E-3</v>
      </c>
      <c r="F464" s="7">
        <f>SQRT(Summary!$G$2/Summary!$G$3)*SQRT(SUMSQ(E445:E464)-Summary!$G$4/Summary!$G$5*SUM(E445:E464)^2)</f>
        <v>3.9353220145756963E-2</v>
      </c>
      <c r="G464" s="5">
        <f>MIN(Summary!$G$8,Summary!$G$9/F462)</f>
        <v>1.3225255212144023</v>
      </c>
      <c r="H464" s="5">
        <f>IFERROR(VLOOKUP(Table3[[#This Row],[Date]],Table1[#All],2,FALSE),$C$2)</f>
        <v>-0.10299999999999999</v>
      </c>
      <c r="I464" s="5">
        <f>Table3[[#This Row],[Date]]-B463</f>
        <v>1</v>
      </c>
      <c r="J464" s="7">
        <f>G463*(D464-1)+(1-G463)*H463/100*Table3[[#This Row],[Actt,t-1]]/Summary!$G$6</f>
        <v>4.5808382703075474E-3</v>
      </c>
      <c r="K464" s="7">
        <f t="shared" ref="K464:K527" si="28">_xlfn.STDEV.S(J375:J464)</f>
        <v>3.8147064699577591E-3</v>
      </c>
      <c r="L464" s="67">
        <f t="shared" si="27"/>
        <v>6.0556587865303907E-2</v>
      </c>
    </row>
    <row r="465" spans="2:12" x14ac:dyDescent="0.2">
      <c r="B465" s="6">
        <f>'Fund Data'!A576</f>
        <v>42251</v>
      </c>
      <c r="C465" s="4">
        <f>'Fund Data'!B576</f>
        <v>148.22999999999999</v>
      </c>
      <c r="D465" s="7">
        <f t="shared" si="25"/>
        <v>1.0027736436206196</v>
      </c>
      <c r="E465" s="7">
        <f t="shared" si="26"/>
        <v>2.7698041690275748E-3</v>
      </c>
      <c r="F465" s="7">
        <f>SQRT(Summary!$G$2/Summary!$G$3)*SQRT(SUMSQ(E446:E465)-Summary!$G$4/Summary!$G$5*SUM(E446:E465)^2)</f>
        <v>3.9859378437431148E-2</v>
      </c>
      <c r="G465" s="5">
        <f>MIN(Summary!$G$8,Summary!$G$9/F463)</f>
        <v>1.5</v>
      </c>
      <c r="H465" s="5">
        <f>IFERROR(VLOOKUP(Table3[[#This Row],[Date]],Table1[#All],2,FALSE),$C$2)</f>
        <v>-0.104</v>
      </c>
      <c r="I465" s="5">
        <f>Table3[[#This Row],[Date]]-B464</f>
        <v>1</v>
      </c>
      <c r="J465" s="7">
        <f>G464*(D465-1)+(1-G464)*H464/100*Table3[[#This Row],[Actt,t-1]]/Summary!$G$6</f>
        <v>3.6691372563753062E-3</v>
      </c>
      <c r="K465" s="7">
        <f t="shared" si="28"/>
        <v>3.8265407275170729E-3</v>
      </c>
      <c r="L465" s="67">
        <f t="shared" si="27"/>
        <v>6.0744450880022088E-2</v>
      </c>
    </row>
    <row r="466" spans="2:12" x14ac:dyDescent="0.2">
      <c r="B466" s="6">
        <f>'Fund Data'!A577</f>
        <v>42254</v>
      </c>
      <c r="C466" s="4">
        <f>'Fund Data'!B577</f>
        <v>147.94</v>
      </c>
      <c r="D466" s="7">
        <f t="shared" si="25"/>
        <v>0.99804358092154088</v>
      </c>
      <c r="E466" s="7">
        <f t="shared" si="26"/>
        <v>-1.9583353660467028E-3</v>
      </c>
      <c r="F466" s="7">
        <f>SQRT(Summary!$G$2/Summary!$G$3)*SQRT(SUMSQ(E447:E466)-Summary!$G$4/Summary!$G$5*SUM(E447:E466)^2)</f>
        <v>4.0356010913568378E-2</v>
      </c>
      <c r="G466" s="5">
        <f>MIN(Summary!$G$8,Summary!$G$9/F464)</f>
        <v>1.5</v>
      </c>
      <c r="H466" s="5">
        <f>IFERROR(VLOOKUP(Table3[[#This Row],[Date]],Table1[#All],2,FALSE),$C$2)</f>
        <v>-0.104</v>
      </c>
      <c r="I466" s="5">
        <f>Table3[[#This Row],[Date]]-B465</f>
        <v>3</v>
      </c>
      <c r="J466" s="7">
        <f>G465*(D466-1)+(1-G465)*H465/100*Table3[[#This Row],[Actt,t-1]]/Summary!$G$6</f>
        <v>-2.9302952843553395E-3</v>
      </c>
      <c r="K466" s="7">
        <f t="shared" si="28"/>
        <v>3.8339801613432993E-3</v>
      </c>
      <c r="L466" s="67">
        <f t="shared" si="27"/>
        <v>6.0862548230817992E-2</v>
      </c>
    </row>
    <row r="467" spans="2:12" x14ac:dyDescent="0.2">
      <c r="B467" s="6">
        <f>'Fund Data'!A578</f>
        <v>42255</v>
      </c>
      <c r="C467" s="4">
        <f>'Fund Data'!B578</f>
        <v>148.15</v>
      </c>
      <c r="D467" s="7">
        <f t="shared" si="25"/>
        <v>1.0014194943896175</v>
      </c>
      <c r="E467" s="7">
        <f t="shared" si="26"/>
        <v>1.4184878598527627E-3</v>
      </c>
      <c r="F467" s="7">
        <f>SQRT(Summary!$G$2/Summary!$G$3)*SQRT(SUMSQ(E448:E467)-Summary!$G$4/Summary!$G$5*SUM(E448:E467)^2)</f>
        <v>3.7546623311682042E-2</v>
      </c>
      <c r="G467" s="5">
        <f>MIN(Summary!$G$8,Summary!$G$9/F465)</f>
        <v>1.5</v>
      </c>
      <c r="H467" s="5">
        <f>IFERROR(VLOOKUP(Table3[[#This Row],[Date]],Table1[#All],2,FALSE),$C$2)</f>
        <v>-0.104</v>
      </c>
      <c r="I467" s="5">
        <f>Table3[[#This Row],[Date]]-B466</f>
        <v>1</v>
      </c>
      <c r="J467" s="7">
        <f>G466*(D467-1)+(1-G466)*H466/100*Table3[[#This Row],[Actt,t-1]]/Summary!$G$6</f>
        <v>2.1306860288707336E-3</v>
      </c>
      <c r="K467" s="7">
        <f t="shared" si="28"/>
        <v>3.4520012164313803E-3</v>
      </c>
      <c r="L467" s="67">
        <f t="shared" si="27"/>
        <v>5.479882046501932E-2</v>
      </c>
    </row>
    <row r="468" spans="2:12" x14ac:dyDescent="0.2">
      <c r="B468" s="6">
        <f>'Fund Data'!A579</f>
        <v>42256</v>
      </c>
      <c r="C468" s="4">
        <f>'Fund Data'!B579</f>
        <v>148.16</v>
      </c>
      <c r="D468" s="7">
        <f t="shared" si="25"/>
        <v>1.0000674991562606</v>
      </c>
      <c r="E468" s="7">
        <f t="shared" si="26"/>
        <v>6.7496878295045097E-5</v>
      </c>
      <c r="F468" s="7">
        <f>SQRT(Summary!$G$2/Summary!$G$3)*SQRT(SUMSQ(E449:E468)-Summary!$G$4/Summary!$G$5*SUM(E449:E468)^2)</f>
        <v>3.7539684478860441E-2</v>
      </c>
      <c r="G468" s="5">
        <f>MIN(Summary!$G$8,Summary!$G$9/F466)</f>
        <v>1.4867673648048048</v>
      </c>
      <c r="H468" s="5">
        <f>IFERROR(VLOOKUP(Table3[[#This Row],[Date]],Table1[#All],2,FALSE),$C$2)</f>
        <v>-0.104</v>
      </c>
      <c r="I468" s="5">
        <f>Table3[[#This Row],[Date]]-B467</f>
        <v>1</v>
      </c>
      <c r="J468" s="7">
        <f>G467*(D468-1)+(1-G467)*H467/100*Table3[[#This Row],[Actt,t-1]]/Summary!$G$6</f>
        <v>1.0269317883532411E-4</v>
      </c>
      <c r="K468" s="7">
        <f t="shared" si="28"/>
        <v>3.4456170886336549E-3</v>
      </c>
      <c r="L468" s="67">
        <f t="shared" si="27"/>
        <v>5.4697475578074306E-2</v>
      </c>
    </row>
    <row r="469" spans="2:12" x14ac:dyDescent="0.2">
      <c r="B469" s="6">
        <f>'Fund Data'!A580</f>
        <v>42257</v>
      </c>
      <c r="C469" s="4">
        <f>'Fund Data'!B580</f>
        <v>148.12</v>
      </c>
      <c r="D469" s="7">
        <f t="shared" si="25"/>
        <v>0.99973002159827218</v>
      </c>
      <c r="E469" s="7">
        <f t="shared" si="26"/>
        <v>-2.7001485245727557E-4</v>
      </c>
      <c r="F469" s="7">
        <f>SQRT(Summary!$G$2/Summary!$G$3)*SQRT(SUMSQ(E450:E469)-Summary!$G$4/Summary!$G$5*SUM(E450:E469)^2)</f>
        <v>3.7538406703983423E-2</v>
      </c>
      <c r="G469" s="5">
        <f>MIN(Summary!$G$8,Summary!$G$9/F467)</f>
        <v>1.5</v>
      </c>
      <c r="H469" s="5">
        <f>IFERROR(VLOOKUP(Table3[[#This Row],[Date]],Table1[#All],2,FALSE),$C$2)</f>
        <v>-0.10299999999999999</v>
      </c>
      <c r="I469" s="5">
        <f>Table3[[#This Row],[Date]]-B468</f>
        <v>1</v>
      </c>
      <c r="J469" s="7">
        <f>G468*(D469-1)+(1-G468)*H468/100*Table3[[#This Row],[Actt,t-1]]/Summary!$G$6</f>
        <v>-3.9998886005942813E-4</v>
      </c>
      <c r="K469" s="7">
        <f t="shared" si="28"/>
        <v>3.4449782538676192E-3</v>
      </c>
      <c r="L469" s="67">
        <f t="shared" si="27"/>
        <v>5.468733439055555E-2</v>
      </c>
    </row>
    <row r="470" spans="2:12" x14ac:dyDescent="0.2">
      <c r="B470" s="6">
        <f>'Fund Data'!A581</f>
        <v>42258</v>
      </c>
      <c r="C470" s="4">
        <f>'Fund Data'!B581</f>
        <v>148.29</v>
      </c>
      <c r="D470" s="7">
        <f t="shared" si="25"/>
        <v>1.0011477180664325</v>
      </c>
      <c r="E470" s="7">
        <f t="shared" si="26"/>
        <v>1.1470599415656052E-3</v>
      </c>
      <c r="F470" s="7">
        <f>SQRT(Summary!$G$2/Summary!$G$3)*SQRT(SUMSQ(E451:E470)-Summary!$G$4/Summary!$G$5*SUM(E451:E470)^2)</f>
        <v>3.7461310998010304E-2</v>
      </c>
      <c r="G470" s="5">
        <f>MIN(Summary!$G$8,Summary!$G$9/F468)</f>
        <v>1.5</v>
      </c>
      <c r="H470" s="5">
        <f>IFERROR(VLOOKUP(Table3[[#This Row],[Date]],Table1[#All],2,FALSE),$C$2)</f>
        <v>-0.104</v>
      </c>
      <c r="I470" s="5">
        <f>Table3[[#This Row],[Date]]-B469</f>
        <v>1</v>
      </c>
      <c r="J470" s="7">
        <f>G469*(D470-1)+(1-G469)*H469/100*Table3[[#This Row],[Actt,t-1]]/Summary!$G$6</f>
        <v>1.7230076552043744E-3</v>
      </c>
      <c r="K470" s="7">
        <f t="shared" si="28"/>
        <v>3.2966896890799179E-3</v>
      </c>
      <c r="L470" s="67">
        <f t="shared" si="27"/>
        <v>5.2333326402337864E-2</v>
      </c>
    </row>
    <row r="471" spans="2:12" x14ac:dyDescent="0.2">
      <c r="B471" s="6">
        <f>'Fund Data'!A582</f>
        <v>42261</v>
      </c>
      <c r="C471" s="4">
        <f>'Fund Data'!B582</f>
        <v>148.27000000000001</v>
      </c>
      <c r="D471" s="7">
        <f t="shared" si="25"/>
        <v>0.99986512913884973</v>
      </c>
      <c r="E471" s="7">
        <f t="shared" si="26"/>
        <v>-1.3487995704272149E-4</v>
      </c>
      <c r="F471" s="7">
        <f>SQRT(Summary!$G$2/Summary!$G$3)*SQRT(SUMSQ(E452:E471)-Summary!$G$4/Summary!$G$5*SUM(E452:E471)^2)</f>
        <v>3.5945206899251653E-2</v>
      </c>
      <c r="G471" s="5">
        <f>MIN(Summary!$G$8,Summary!$G$9/F469)</f>
        <v>1.5</v>
      </c>
      <c r="H471" s="5">
        <f>IFERROR(VLOOKUP(Table3[[#This Row],[Date]],Table1[#All],2,FALSE),$C$2)</f>
        <v>-0.104</v>
      </c>
      <c r="I471" s="5">
        <f>Table3[[#This Row],[Date]]-B470</f>
        <v>3</v>
      </c>
      <c r="J471" s="7">
        <f>G470*(D471-1)+(1-G470)*H470/100*Table3[[#This Row],[Actt,t-1]]/Summary!$G$6</f>
        <v>-1.9797295839207372E-4</v>
      </c>
      <c r="K471" s="7">
        <f t="shared" si="28"/>
        <v>3.2648011866229609E-3</v>
      </c>
      <c r="L471" s="67">
        <f t="shared" si="27"/>
        <v>5.182711211923758E-2</v>
      </c>
    </row>
    <row r="472" spans="2:12" x14ac:dyDescent="0.2">
      <c r="B472" s="6">
        <f>'Fund Data'!A583</f>
        <v>42262</v>
      </c>
      <c r="C472" s="4">
        <f>'Fund Data'!B583</f>
        <v>147.75</v>
      </c>
      <c r="D472" s="7">
        <f t="shared" si="25"/>
        <v>0.99649288460241447</v>
      </c>
      <c r="E472" s="7">
        <f t="shared" si="26"/>
        <v>-3.5132797437271803E-3</v>
      </c>
      <c r="F472" s="7">
        <f>SQRT(Summary!$G$2/Summary!$G$3)*SQRT(SUMSQ(E453:E472)-Summary!$G$4/Summary!$G$5*SUM(E453:E472)^2)</f>
        <v>3.6994498469176386E-2</v>
      </c>
      <c r="G472" s="5">
        <f>MIN(Summary!$G$8,Summary!$G$9/F470)</f>
        <v>1.5</v>
      </c>
      <c r="H472" s="5">
        <f>IFERROR(VLOOKUP(Table3[[#This Row],[Date]],Table1[#All],2,FALSE),$C$2)</f>
        <v>-0.104</v>
      </c>
      <c r="I472" s="5">
        <f>Table3[[#This Row],[Date]]-B471</f>
        <v>1</v>
      </c>
      <c r="J472" s="7">
        <f>G471*(D472-1)+(1-G471)*H471/100*Table3[[#This Row],[Actt,t-1]]/Summary!$G$6</f>
        <v>-5.2592286519338432E-3</v>
      </c>
      <c r="K472" s="7">
        <f t="shared" si="28"/>
        <v>3.2845797388471737E-3</v>
      </c>
      <c r="L472" s="67">
        <f t="shared" si="27"/>
        <v>5.2141086902106608E-2</v>
      </c>
    </row>
    <row r="473" spans="2:12" x14ac:dyDescent="0.2">
      <c r="B473" s="6">
        <f>'Fund Data'!A584</f>
        <v>42263</v>
      </c>
      <c r="C473" s="4">
        <f>'Fund Data'!B584</f>
        <v>147.53</v>
      </c>
      <c r="D473" s="7">
        <f t="shared" si="25"/>
        <v>0.99851099830795265</v>
      </c>
      <c r="E473" s="7">
        <f t="shared" si="26"/>
        <v>-1.4901113567319991E-3</v>
      </c>
      <c r="F473" s="7">
        <f>SQRT(Summary!$G$2/Summary!$G$3)*SQRT(SUMSQ(E454:E473)-Summary!$G$4/Summary!$G$5*SUM(E454:E473)^2)</f>
        <v>3.6971032830300683E-2</v>
      </c>
      <c r="G473" s="5">
        <f>MIN(Summary!$G$8,Summary!$G$9/F471)</f>
        <v>1.5</v>
      </c>
      <c r="H473" s="5">
        <f>IFERROR(VLOOKUP(Table3[[#This Row],[Date]],Table1[#All],2,FALSE),$C$2)</f>
        <v>-0.10299999999999999</v>
      </c>
      <c r="I473" s="5">
        <f>Table3[[#This Row],[Date]]-B472</f>
        <v>1</v>
      </c>
      <c r="J473" s="7">
        <f>G472*(D473-1)+(1-G472)*H472/100*Table3[[#This Row],[Actt,t-1]]/Summary!$G$6</f>
        <v>-2.232058093626586E-3</v>
      </c>
      <c r="K473" s="7">
        <f t="shared" si="28"/>
        <v>3.2823426773559913E-3</v>
      </c>
      <c r="L473" s="67">
        <f t="shared" si="27"/>
        <v>5.2105574651867236E-2</v>
      </c>
    </row>
    <row r="474" spans="2:12" x14ac:dyDescent="0.2">
      <c r="B474" s="6">
        <f>'Fund Data'!A585</f>
        <v>42264</v>
      </c>
      <c r="C474" s="4">
        <f>'Fund Data'!B585</f>
        <v>147.56</v>
      </c>
      <c r="D474" s="7">
        <f t="shared" si="25"/>
        <v>1.0002033484714974</v>
      </c>
      <c r="E474" s="7">
        <f t="shared" si="26"/>
        <v>2.0332779899939171E-4</v>
      </c>
      <c r="F474" s="7">
        <f>SQRT(Summary!$G$2/Summary!$G$3)*SQRT(SUMSQ(E455:E474)-Summary!$G$4/Summary!$G$5*SUM(E455:E474)^2)</f>
        <v>3.6738319485666804E-2</v>
      </c>
      <c r="G474" s="5">
        <f>MIN(Summary!$G$8,Summary!$G$9/F472)</f>
        <v>1.5</v>
      </c>
      <c r="H474" s="5">
        <f>IFERROR(VLOOKUP(Table3[[#This Row],[Date]],Table1[#All],2,FALSE),$C$2)</f>
        <v>-0.10299999999999999</v>
      </c>
      <c r="I474" s="5">
        <f>Table3[[#This Row],[Date]]-B473</f>
        <v>1</v>
      </c>
      <c r="J474" s="7">
        <f>G473*(D474-1)+(1-G473)*H473/100*Table3[[#This Row],[Actt,t-1]]/Summary!$G$6</f>
        <v>3.0645326280163873E-4</v>
      </c>
      <c r="K474" s="7">
        <f t="shared" si="28"/>
        <v>3.2447917192229146E-3</v>
      </c>
      <c r="L474" s="67">
        <f t="shared" si="27"/>
        <v>5.1509471671593324E-2</v>
      </c>
    </row>
    <row r="475" spans="2:12" x14ac:dyDescent="0.2">
      <c r="B475" s="6">
        <f>'Fund Data'!A586</f>
        <v>42265</v>
      </c>
      <c r="C475" s="4">
        <f>'Fund Data'!B586</f>
        <v>148.74</v>
      </c>
      <c r="D475" s="7">
        <f t="shared" si="25"/>
        <v>1.0079967470859312</v>
      </c>
      <c r="E475" s="7">
        <f t="shared" si="26"/>
        <v>7.9649425466793398E-3</v>
      </c>
      <c r="F475" s="7">
        <f>SQRT(Summary!$G$2/Summary!$G$3)*SQRT(SUMSQ(E456:E475)-Summary!$G$4/Summary!$G$5*SUM(E456:E475)^2)</f>
        <v>4.6959791212789904E-2</v>
      </c>
      <c r="G475" s="5">
        <f>MIN(Summary!$G$8,Summary!$G$9/F473)</f>
        <v>1.5</v>
      </c>
      <c r="H475" s="5">
        <f>IFERROR(VLOOKUP(Table3[[#This Row],[Date]],Table1[#All],2,FALSE),$C$2)</f>
        <v>-0.10199999999999999</v>
      </c>
      <c r="I475" s="5">
        <f>Table3[[#This Row],[Date]]-B474</f>
        <v>1</v>
      </c>
      <c r="J475" s="7">
        <f>G474*(D475-1)+(1-G474)*H474/100*Table3[[#This Row],[Actt,t-1]]/Summary!$G$6</f>
        <v>1.1996551184452404E-2</v>
      </c>
      <c r="K475" s="7">
        <f t="shared" si="28"/>
        <v>3.4637130028828864E-3</v>
      </c>
      <c r="L475" s="67">
        <f t="shared" si="27"/>
        <v>5.4984739311173203E-2</v>
      </c>
    </row>
    <row r="476" spans="2:12" x14ac:dyDescent="0.2">
      <c r="B476" s="6">
        <f>'Fund Data'!A587</f>
        <v>42268</v>
      </c>
      <c r="C476" s="4">
        <f>'Fund Data'!B587</f>
        <v>148.46</v>
      </c>
      <c r="D476" s="7">
        <f t="shared" si="25"/>
        <v>0.99811752050558022</v>
      </c>
      <c r="E476" s="7">
        <f t="shared" si="26"/>
        <v>-1.884253585753225E-3</v>
      </c>
      <c r="F476" s="7">
        <f>SQRT(Summary!$G$2/Summary!$G$3)*SQRT(SUMSQ(E457:E476)-Summary!$G$4/Summary!$G$5*SUM(E457:E476)^2)</f>
        <v>4.6657179370481819E-2</v>
      </c>
      <c r="G476" s="5">
        <f>MIN(Summary!$G$8,Summary!$G$9/F474)</f>
        <v>1.5</v>
      </c>
      <c r="H476" s="5">
        <f>IFERROR(VLOOKUP(Table3[[#This Row],[Date]],Table1[#All],2,FALSE),$C$2)</f>
        <v>-0.104</v>
      </c>
      <c r="I476" s="5">
        <f>Table3[[#This Row],[Date]]-B475</f>
        <v>3</v>
      </c>
      <c r="J476" s="7">
        <f>G475*(D476-1)+(1-G475)*H475/100*Table3[[#This Row],[Actt,t-1]]/Summary!$G$6</f>
        <v>-2.8194692416296631E-3</v>
      </c>
      <c r="K476" s="7">
        <f t="shared" si="28"/>
        <v>3.4593346573212331E-3</v>
      </c>
      <c r="L476" s="67">
        <f t="shared" si="27"/>
        <v>5.4915235230112977E-2</v>
      </c>
    </row>
    <row r="477" spans="2:12" x14ac:dyDescent="0.2">
      <c r="B477" s="6">
        <f>'Fund Data'!A588</f>
        <v>42269</v>
      </c>
      <c r="C477" s="4">
        <f>'Fund Data'!B588</f>
        <v>149.13999999999999</v>
      </c>
      <c r="D477" s="7">
        <f t="shared" si="25"/>
        <v>1.0045803583456823</v>
      </c>
      <c r="E477" s="7">
        <f t="shared" si="26"/>
        <v>4.5699004262477966E-3</v>
      </c>
      <c r="F477" s="7">
        <f>SQRT(Summary!$G$2/Summary!$G$3)*SQRT(SUMSQ(E458:E477)-Summary!$G$4/Summary!$G$5*SUM(E458:E477)^2)</f>
        <v>4.13057234318253E-2</v>
      </c>
      <c r="G477" s="5">
        <f>MIN(Summary!$G$8,Summary!$G$9/F475)</f>
        <v>1.2776888152700832</v>
      </c>
      <c r="H477" s="5">
        <f>IFERROR(VLOOKUP(Table3[[#This Row],[Date]],Table1[#All],2,FALSE),$C$2)</f>
        <v>-0.10299999999999999</v>
      </c>
      <c r="I477" s="5">
        <f>Table3[[#This Row],[Date]]-B476</f>
        <v>1</v>
      </c>
      <c r="J477" s="7">
        <f>G476*(D477-1)+(1-G476)*H476/100*Table3[[#This Row],[Actt,t-1]]/Summary!$G$6</f>
        <v>6.8719819629678453E-3</v>
      </c>
      <c r="K477" s="7">
        <f t="shared" si="28"/>
        <v>3.4774418731537836E-3</v>
      </c>
      <c r="L477" s="67">
        <f t="shared" si="27"/>
        <v>5.5202678370285176E-2</v>
      </c>
    </row>
    <row r="478" spans="2:12" x14ac:dyDescent="0.2">
      <c r="B478" s="6">
        <f>'Fund Data'!A589</f>
        <v>42270</v>
      </c>
      <c r="C478" s="4">
        <f>'Fund Data'!B589</f>
        <v>149.12</v>
      </c>
      <c r="D478" s="7">
        <f t="shared" si="25"/>
        <v>0.99986589781413449</v>
      </c>
      <c r="E478" s="7">
        <f t="shared" si="26"/>
        <v>-1.341111783675932E-4</v>
      </c>
      <c r="F478" s="7">
        <f>SQRT(Summary!$G$2/Summary!$G$3)*SQRT(SUMSQ(E459:E478)-Summary!$G$4/Summary!$G$5*SUM(E459:E478)^2)</f>
        <v>4.1309050452611129E-2</v>
      </c>
      <c r="G478" s="5">
        <f>MIN(Summary!$G$8,Summary!$G$9/F476)</f>
        <v>1.2859757235551976</v>
      </c>
      <c r="H478" s="5">
        <f>IFERROR(VLOOKUP(Table3[[#This Row],[Date]],Table1[#All],2,FALSE),$C$2)</f>
        <v>-0.107</v>
      </c>
      <c r="I478" s="5">
        <f>Table3[[#This Row],[Date]]-B477</f>
        <v>1</v>
      </c>
      <c r="J478" s="7">
        <f>G477*(D478-1)+(1-G477)*H477/100*Table3[[#This Row],[Actt,t-1]]/Summary!$G$6</f>
        <v>-1.7054636442883717E-4</v>
      </c>
      <c r="K478" s="7">
        <f t="shared" si="28"/>
        <v>3.4558639511099052E-3</v>
      </c>
      <c r="L478" s="67">
        <f t="shared" si="27"/>
        <v>5.4860139477059332E-2</v>
      </c>
    </row>
    <row r="479" spans="2:12" x14ac:dyDescent="0.2">
      <c r="B479" s="6">
        <f>'Fund Data'!A590</f>
        <v>42271</v>
      </c>
      <c r="C479" s="4">
        <f>'Fund Data'!B590</f>
        <v>149.05000000000001</v>
      </c>
      <c r="D479" s="7">
        <f t="shared" si="25"/>
        <v>0.99953057939914169</v>
      </c>
      <c r="E479" s="7">
        <f t="shared" si="26"/>
        <v>-4.6953081320053963E-4</v>
      </c>
      <c r="F479" s="7">
        <f>SQRT(Summary!$G$2/Summary!$G$3)*SQRT(SUMSQ(E460:E479)-Summary!$G$4/Summary!$G$5*SUM(E460:E479)^2)</f>
        <v>4.1388389567461215E-2</v>
      </c>
      <c r="G479" s="5">
        <f>MIN(Summary!$G$8,Summary!$G$9/F477)</f>
        <v>1.4525832019146068</v>
      </c>
      <c r="H479" s="5">
        <f>IFERROR(VLOOKUP(Table3[[#This Row],[Date]],Table1[#All],2,FALSE),$C$2)</f>
        <v>-0.109</v>
      </c>
      <c r="I479" s="5">
        <f>Table3[[#This Row],[Date]]-B478</f>
        <v>1</v>
      </c>
      <c r="J479" s="7">
        <f>G478*(D479-1)+(1-G478)*H478/100*Table3[[#This Row],[Actt,t-1]]/Summary!$G$6</f>
        <v>-6.0281351343990843E-4</v>
      </c>
      <c r="K479" s="7">
        <f t="shared" si="28"/>
        <v>3.4313036575004696E-3</v>
      </c>
      <c r="L479" s="67">
        <f t="shared" si="27"/>
        <v>5.4470256902955559E-2</v>
      </c>
    </row>
    <row r="480" spans="2:12" x14ac:dyDescent="0.2">
      <c r="B480" s="6">
        <f>'Fund Data'!A591</f>
        <v>42272</v>
      </c>
      <c r="C480" s="4">
        <f>'Fund Data'!B591</f>
        <v>148.65</v>
      </c>
      <c r="D480" s="7">
        <f t="shared" si="25"/>
        <v>0.99731633679973164</v>
      </c>
      <c r="E480" s="7">
        <f t="shared" si="26"/>
        <v>-2.6872706799737568E-3</v>
      </c>
      <c r="F480" s="7">
        <f>SQRT(Summary!$G$2/Summary!$G$3)*SQRT(SUMSQ(E461:E480)-Summary!$G$4/Summary!$G$5*SUM(E461:E480)^2)</f>
        <v>4.2806552381305867E-2</v>
      </c>
      <c r="G480" s="5">
        <f>MIN(Summary!$G$8,Summary!$G$9/F478)</f>
        <v>1.452466211220002</v>
      </c>
      <c r="H480" s="5">
        <f>IFERROR(VLOOKUP(Table3[[#This Row],[Date]],Table1[#All],2,FALSE),$C$2)</f>
        <v>-0.111</v>
      </c>
      <c r="I480" s="5">
        <f>Table3[[#This Row],[Date]]-B479</f>
        <v>1</v>
      </c>
      <c r="J480" s="7">
        <f>G479*(D480-1)+(1-G479)*H479/100*Table3[[#This Row],[Actt,t-1]]/Summary!$G$6</f>
        <v>-3.8968737629448626E-3</v>
      </c>
      <c r="K480" s="7">
        <f t="shared" si="28"/>
        <v>3.4457949085157915E-3</v>
      </c>
      <c r="L480" s="67">
        <f t="shared" si="27"/>
        <v>5.4700298381192079E-2</v>
      </c>
    </row>
    <row r="481" spans="2:12" x14ac:dyDescent="0.2">
      <c r="B481" s="6">
        <f>'Fund Data'!A592</f>
        <v>42275</v>
      </c>
      <c r="C481" s="4">
        <f>'Fund Data'!B592</f>
        <v>149.12</v>
      </c>
      <c r="D481" s="7">
        <f t="shared" ref="D481:D544" si="29">C481/C480</f>
        <v>1.0031617894382778</v>
      </c>
      <c r="E481" s="7">
        <f t="shared" ref="E481:E544" si="30">LN(D481)</f>
        <v>3.156801493174361E-3</v>
      </c>
      <c r="F481" s="7">
        <f>SQRT(Summary!$G$2/Summary!$G$3)*SQRT(SUMSQ(E462:E481)-Summary!$G$4/Summary!$G$5*SUM(E462:E481)^2)</f>
        <v>4.2185847772424269E-2</v>
      </c>
      <c r="G481" s="5">
        <f>MIN(Summary!$G$8,Summary!$G$9/F479)</f>
        <v>1.4496819186985446</v>
      </c>
      <c r="H481" s="5">
        <f>IFERROR(VLOOKUP(Table3[[#This Row],[Date]],Table1[#All],2,FALSE),$C$2)</f>
        <v>-0.111</v>
      </c>
      <c r="I481" s="5">
        <f>Table3[[#This Row],[Date]]-B480</f>
        <v>3</v>
      </c>
      <c r="J481" s="7">
        <f>G480*(D481-1)+(1-G480)*H480/100*Table3[[#This Row],[Actt,t-1]]/Summary!$G$6</f>
        <v>4.5965776385446019E-3</v>
      </c>
      <c r="K481" s="7">
        <f t="shared" si="28"/>
        <v>3.4795902076713132E-3</v>
      </c>
      <c r="L481" s="67">
        <f t="shared" si="27"/>
        <v>5.5236782123483333E-2</v>
      </c>
    </row>
    <row r="482" spans="2:12" x14ac:dyDescent="0.2">
      <c r="B482" s="6">
        <f>'Fund Data'!A593</f>
        <v>42276</v>
      </c>
      <c r="C482" s="4">
        <f>'Fund Data'!B593</f>
        <v>149.22</v>
      </c>
      <c r="D482" s="7">
        <f t="shared" si="29"/>
        <v>1.000670600858369</v>
      </c>
      <c r="E482" s="7">
        <f t="shared" si="30"/>
        <v>6.7037610608715456E-4</v>
      </c>
      <c r="F482" s="7">
        <f>SQRT(Summary!$G$2/Summary!$G$3)*SQRT(SUMSQ(E463:E482)-Summary!$G$4/Summary!$G$5*SUM(E463:E482)^2)</f>
        <v>4.1797516452728549E-2</v>
      </c>
      <c r="G482" s="5">
        <f>MIN(Summary!$G$8,Summary!$G$9/F480)</f>
        <v>1.4016545753449352</v>
      </c>
      <c r="H482" s="5">
        <f>IFERROR(VLOOKUP(Table3[[#This Row],[Date]],Table1[#All],2,FALSE),$C$2)</f>
        <v>-0.113</v>
      </c>
      <c r="I482" s="5">
        <f>Table3[[#This Row],[Date]]-B481</f>
        <v>1</v>
      </c>
      <c r="J482" s="7">
        <f>G481*(D482-1)+(1-G481)*H481/100*Table3[[#This Row],[Actt,t-1]]/Summary!$G$6</f>
        <v>9.7354445829059527E-4</v>
      </c>
      <c r="K482" s="7">
        <f t="shared" si="28"/>
        <v>3.4803118716114265E-3</v>
      </c>
      <c r="L482" s="67">
        <f t="shared" si="27"/>
        <v>5.5248238183377547E-2</v>
      </c>
    </row>
    <row r="483" spans="2:12" x14ac:dyDescent="0.2">
      <c r="B483" s="6">
        <f>'Fund Data'!A594</f>
        <v>42277</v>
      </c>
      <c r="C483" s="4">
        <f>'Fund Data'!B594</f>
        <v>149.21</v>
      </c>
      <c r="D483" s="7">
        <f t="shared" si="29"/>
        <v>0.99993298485457716</v>
      </c>
      <c r="E483" s="7">
        <f t="shared" si="30"/>
        <v>-6.7017391038029443E-5</v>
      </c>
      <c r="F483" s="7">
        <f>SQRT(Summary!$G$2/Summary!$G$3)*SQRT(SUMSQ(E464:E483)-Summary!$G$4/Summary!$G$5*SUM(E464:E483)^2)</f>
        <v>4.1853044474932509E-2</v>
      </c>
      <c r="G483" s="5">
        <f>MIN(Summary!$G$8,Summary!$G$9/F481)</f>
        <v>1.4222779241909735</v>
      </c>
      <c r="H483" s="5">
        <f>IFERROR(VLOOKUP(Table3[[#This Row],[Date]],Table1[#All],2,FALSE),$C$2)</f>
        <v>-0.113</v>
      </c>
      <c r="I483" s="5">
        <f>Table3[[#This Row],[Date]]-B482</f>
        <v>1</v>
      </c>
      <c r="J483" s="7">
        <f>G482*(D483-1)+(1-G482)*H482/100*Table3[[#This Row],[Actt,t-1]]/Summary!$G$6</f>
        <v>-9.2671336115613933E-5</v>
      </c>
      <c r="K483" s="7">
        <f t="shared" si="28"/>
        <v>3.4802865050320543E-3</v>
      </c>
      <c r="L483" s="67">
        <f t="shared" si="27"/>
        <v>5.524783550141376E-2</v>
      </c>
    </row>
    <row r="484" spans="2:12" x14ac:dyDescent="0.2">
      <c r="B484" s="6">
        <f>'Fund Data'!A595</f>
        <v>42278</v>
      </c>
      <c r="C484" s="4">
        <f>'Fund Data'!B595</f>
        <v>149.68</v>
      </c>
      <c r="D484" s="7">
        <f t="shared" si="29"/>
        <v>1.0031499229274177</v>
      </c>
      <c r="E484" s="7">
        <f t="shared" si="30"/>
        <v>3.144972313503865E-3</v>
      </c>
      <c r="F484" s="7">
        <f>SQRT(Summary!$G$2/Summary!$G$3)*SQRT(SUMSQ(E465:E484)-Summary!$G$4/Summary!$G$5*SUM(E465:E484)^2)</f>
        <v>4.160242987923285E-2</v>
      </c>
      <c r="G484" s="5">
        <f>MIN(Summary!$G$8,Summary!$G$9/F482)</f>
        <v>1.435491988330402</v>
      </c>
      <c r="H484" s="5">
        <f>IFERROR(VLOOKUP(Table3[[#This Row],[Date]],Table1[#All],2,FALSE),$C$2)</f>
        <v>-0.113</v>
      </c>
      <c r="I484" s="5">
        <f>Table3[[#This Row],[Date]]-B483</f>
        <v>1</v>
      </c>
      <c r="J484" s="7">
        <f>G483*(D484-1)+(1-G483)*H483/100*Table3[[#This Row],[Actt,t-1]]/Summary!$G$6</f>
        <v>4.4813913260534242E-3</v>
      </c>
      <c r="K484" s="7">
        <f t="shared" si="28"/>
        <v>3.5047812642366319E-3</v>
      </c>
      <c r="L484" s="67">
        <f t="shared" si="27"/>
        <v>5.5636677749092096E-2</v>
      </c>
    </row>
    <row r="485" spans="2:12" x14ac:dyDescent="0.2">
      <c r="B485" s="6">
        <f>'Fund Data'!A596</f>
        <v>42279</v>
      </c>
      <c r="C485" s="4">
        <f>'Fund Data'!B596</f>
        <v>150.03</v>
      </c>
      <c r="D485" s="7">
        <f t="shared" si="29"/>
        <v>1.0023383217530732</v>
      </c>
      <c r="E485" s="7">
        <f t="shared" si="30"/>
        <v>2.335592133087865E-3</v>
      </c>
      <c r="F485" s="7">
        <f>SQRT(Summary!$G$2/Summary!$G$3)*SQRT(SUMSQ(E466:E485)-Summary!$G$4/Summary!$G$5*SUM(E466:E485)^2)</f>
        <v>4.1346736631666201E-2</v>
      </c>
      <c r="G485" s="5">
        <f>MIN(Summary!$G$8,Summary!$G$9/F483)</f>
        <v>1.4335874666402451</v>
      </c>
      <c r="H485" s="5">
        <f>IFERROR(VLOOKUP(Table3[[#This Row],[Date]],Table1[#All],2,FALSE),$C$2)</f>
        <v>-0.113</v>
      </c>
      <c r="I485" s="5">
        <f>Table3[[#This Row],[Date]]-B484</f>
        <v>1</v>
      </c>
      <c r="J485" s="7">
        <f>G484*(D485-1)+(1-G484)*H484/100*Table3[[#This Row],[Actt,t-1]]/Summary!$G$6</f>
        <v>3.3580091036387173E-3</v>
      </c>
      <c r="K485" s="7">
        <f t="shared" si="28"/>
        <v>3.5215893937004896E-3</v>
      </c>
      <c r="L485" s="67">
        <f t="shared" si="27"/>
        <v>5.5903498532485364E-2</v>
      </c>
    </row>
    <row r="486" spans="2:12" x14ac:dyDescent="0.2">
      <c r="B486" s="6">
        <f>'Fund Data'!A597</f>
        <v>42282</v>
      </c>
      <c r="C486" s="4">
        <f>'Fund Data'!B597</f>
        <v>149.63999999999999</v>
      </c>
      <c r="D486" s="7">
        <f t="shared" si="29"/>
        <v>0.99740051989602074</v>
      </c>
      <c r="E486" s="7">
        <f t="shared" si="30"/>
        <v>-2.6028646189766771E-3</v>
      </c>
      <c r="F486" s="7">
        <f>SQRT(Summary!$G$2/Summary!$G$3)*SQRT(SUMSQ(E467:E486)-Summary!$G$4/Summary!$G$5*SUM(E467:E486)^2)</f>
        <v>4.1906264309552091E-2</v>
      </c>
      <c r="G486" s="5">
        <f>MIN(Summary!$G$8,Summary!$G$9/F484)</f>
        <v>1.4422234512304501</v>
      </c>
      <c r="H486" s="5">
        <f>IFERROR(VLOOKUP(Table3[[#This Row],[Date]],Table1[#All],2,FALSE),$C$2)</f>
        <v>-0.113</v>
      </c>
      <c r="I486" s="5">
        <f>Table3[[#This Row],[Date]]-B485</f>
        <v>3</v>
      </c>
      <c r="J486" s="7">
        <f>G485*(D486-1)+(1-G485)*H485/100*Table3[[#This Row],[Actt,t-1]]/Summary!$G$6</f>
        <v>-3.7224991482011482E-3</v>
      </c>
      <c r="K486" s="7">
        <f t="shared" si="28"/>
        <v>3.5301306604479201E-3</v>
      </c>
      <c r="L486" s="67">
        <f t="shared" si="27"/>
        <v>5.6039086938656363E-2</v>
      </c>
    </row>
    <row r="487" spans="2:12" x14ac:dyDescent="0.2">
      <c r="B487" s="6">
        <f>'Fund Data'!A598</f>
        <v>42283</v>
      </c>
      <c r="C487" s="4">
        <f>'Fund Data'!B598</f>
        <v>149.36000000000001</v>
      </c>
      <c r="D487" s="7">
        <f t="shared" si="29"/>
        <v>0.99812884255546663</v>
      </c>
      <c r="E487" s="7">
        <f t="shared" si="30"/>
        <v>-1.8729102464780378E-3</v>
      </c>
      <c r="F487" s="7">
        <f>SQRT(Summary!$G$2/Summary!$G$3)*SQRT(SUMSQ(E468:E487)-Summary!$G$4/Summary!$G$5*SUM(E468:E487)^2)</f>
        <v>4.2609148614745011E-2</v>
      </c>
      <c r="G487" s="5">
        <f>MIN(Summary!$G$8,Summary!$G$9/F485)</f>
        <v>1.4511423364437384</v>
      </c>
      <c r="H487" s="5">
        <f>IFERROR(VLOOKUP(Table3[[#This Row],[Date]],Table1[#All],2,FALSE),$C$2)</f>
        <v>-0.112</v>
      </c>
      <c r="I487" s="5">
        <f>Table3[[#This Row],[Date]]-B486</f>
        <v>1</v>
      </c>
      <c r="J487" s="7">
        <f>G486*(D487-1)+(1-G486)*H486/100*Table3[[#This Row],[Actt,t-1]]/Summary!$G$6</f>
        <v>-2.6972390571729887E-3</v>
      </c>
      <c r="K487" s="7">
        <f t="shared" si="28"/>
        <v>3.4879959654675512E-3</v>
      </c>
      <c r="L487" s="67">
        <f t="shared" si="27"/>
        <v>5.5370219391742657E-2</v>
      </c>
    </row>
    <row r="488" spans="2:12" x14ac:dyDescent="0.2">
      <c r="B488" s="6">
        <f>'Fund Data'!A599</f>
        <v>42284</v>
      </c>
      <c r="C488" s="4">
        <f>'Fund Data'!B599</f>
        <v>149.43</v>
      </c>
      <c r="D488" s="7">
        <f t="shared" si="29"/>
        <v>1.0004686663095874</v>
      </c>
      <c r="E488" s="7">
        <f t="shared" si="30"/>
        <v>4.6855651983437944E-4</v>
      </c>
      <c r="F488" s="7">
        <f>SQRT(Summary!$G$2/Summary!$G$3)*SQRT(SUMSQ(E469:E488)-Summary!$G$4/Summary!$G$5*SUM(E469:E488)^2)</f>
        <v>4.2591508158742478E-2</v>
      </c>
      <c r="G488" s="5">
        <f>MIN(Summary!$G$8,Summary!$G$9/F486)</f>
        <v>1.4317668489081627</v>
      </c>
      <c r="H488" s="5">
        <f>IFERROR(VLOOKUP(Table3[[#This Row],[Date]],Table1[#All],2,FALSE),$C$2)</f>
        <v>-0.113</v>
      </c>
      <c r="I488" s="5">
        <f>Table3[[#This Row],[Date]]-B487</f>
        <v>1</v>
      </c>
      <c r="J488" s="7">
        <f>G487*(D488-1)+(1-G487)*H487/100*Table3[[#This Row],[Actt,t-1]]/Summary!$G$6</f>
        <v>6.8150507744275252E-4</v>
      </c>
      <c r="K488" s="7">
        <f t="shared" si="28"/>
        <v>3.3521619536579983E-3</v>
      </c>
      <c r="L488" s="67">
        <f t="shared" si="27"/>
        <v>5.3213921302748934E-2</v>
      </c>
    </row>
    <row r="489" spans="2:12" x14ac:dyDescent="0.2">
      <c r="B489" s="6">
        <f>'Fund Data'!A600</f>
        <v>42285</v>
      </c>
      <c r="C489" s="4">
        <f>'Fund Data'!B600</f>
        <v>149.56</v>
      </c>
      <c r="D489" s="7">
        <f t="shared" si="29"/>
        <v>1.0008699725624037</v>
      </c>
      <c r="E489" s="7">
        <f t="shared" si="30"/>
        <v>8.6959435561119003E-4</v>
      </c>
      <c r="F489" s="7">
        <f>SQRT(Summary!$G$2/Summary!$G$3)*SQRT(SUMSQ(E470:E489)-Summary!$G$4/Summary!$G$5*SUM(E470:E489)^2)</f>
        <v>4.2539063315143566E-2</v>
      </c>
      <c r="G489" s="5">
        <f>MIN(Summary!$G$8,Summary!$G$9/F487)</f>
        <v>1.4081482956276867</v>
      </c>
      <c r="H489" s="5">
        <f>IFERROR(VLOOKUP(Table3[[#This Row],[Date]],Table1[#All],2,FALSE),$C$2)</f>
        <v>-0.114</v>
      </c>
      <c r="I489" s="5">
        <f>Table3[[#This Row],[Date]]-B488</f>
        <v>1</v>
      </c>
      <c r="J489" s="7">
        <f>G488*(D489-1)+(1-G488)*H488/100*Table3[[#This Row],[Actt,t-1]]/Summary!$G$6</f>
        <v>1.2469531424739789E-3</v>
      </c>
      <c r="K489" s="7">
        <f t="shared" si="28"/>
        <v>3.3396447879918845E-3</v>
      </c>
      <c r="L489" s="67">
        <f t="shared" si="27"/>
        <v>5.3015217457917332E-2</v>
      </c>
    </row>
    <row r="490" spans="2:12" x14ac:dyDescent="0.2">
      <c r="B490" s="6">
        <f>'Fund Data'!A601</f>
        <v>42286</v>
      </c>
      <c r="C490" s="4">
        <f>'Fund Data'!B601</f>
        <v>149.5</v>
      </c>
      <c r="D490" s="7">
        <f t="shared" si="29"/>
        <v>0.99959882321476334</v>
      </c>
      <c r="E490" s="7">
        <f t="shared" si="30"/>
        <v>-4.0125727817181417E-4</v>
      </c>
      <c r="F490" s="7">
        <f>SQRT(Summary!$G$2/Summary!$G$3)*SQRT(SUMSQ(E471:E490)-Summary!$G$4/Summary!$G$5*SUM(E471:E490)^2)</f>
        <v>4.2572132423389704E-2</v>
      </c>
      <c r="G490" s="5">
        <f>MIN(Summary!$G$8,Summary!$G$9/F488)</f>
        <v>1.4087315193529768</v>
      </c>
      <c r="H490" s="5">
        <f>IFERROR(VLOOKUP(Table3[[#This Row],[Date]],Table1[#All],2,FALSE),$C$2)</f>
        <v>-0.113</v>
      </c>
      <c r="I490" s="5">
        <f>Table3[[#This Row],[Date]]-B489</f>
        <v>1</v>
      </c>
      <c r="J490" s="7">
        <f>G489*(D490-1)+(1-G489)*H489/100*Table3[[#This Row],[Actt,t-1]]/Summary!$G$6</f>
        <v>-5.6362393677357144E-4</v>
      </c>
      <c r="K490" s="7">
        <f t="shared" si="28"/>
        <v>3.3387352540187104E-3</v>
      </c>
      <c r="L490" s="67">
        <f t="shared" si="27"/>
        <v>5.3000779053705434E-2</v>
      </c>
    </row>
    <row r="491" spans="2:12" x14ac:dyDescent="0.2">
      <c r="B491" s="6">
        <f>'Fund Data'!A602</f>
        <v>42289</v>
      </c>
      <c r="C491" s="4">
        <f>'Fund Data'!B602</f>
        <v>149.77000000000001</v>
      </c>
      <c r="D491" s="7">
        <f t="shared" si="29"/>
        <v>1.0018060200668897</v>
      </c>
      <c r="E491" s="7">
        <f t="shared" si="30"/>
        <v>1.8043911735631506E-3</v>
      </c>
      <c r="F491" s="7">
        <f>SQRT(Summary!$G$2/Summary!$G$3)*SQRT(SUMSQ(E472:E491)-Summary!$G$4/Summary!$G$5*SUM(E472:E491)^2)</f>
        <v>4.2789650980063515E-2</v>
      </c>
      <c r="G491" s="5">
        <f>MIN(Summary!$G$8,Summary!$G$9/F489)</f>
        <v>1.410468292531502</v>
      </c>
      <c r="H491" s="5">
        <f>IFERROR(VLOOKUP(Table3[[#This Row],[Date]],Table1[#All],2,FALSE),$C$2)</f>
        <v>-0.113</v>
      </c>
      <c r="I491" s="5">
        <f>Table3[[#This Row],[Date]]-B490</f>
        <v>3</v>
      </c>
      <c r="J491" s="7">
        <f>G490*(D491-1)+(1-G490)*H490/100*Table3[[#This Row],[Actt,t-1]]/Summary!$G$6</f>
        <v>2.5480462812853704E-3</v>
      </c>
      <c r="K491" s="7">
        <f t="shared" si="28"/>
        <v>3.3400451064959586E-3</v>
      </c>
      <c r="L491" s="67">
        <f t="shared" si="27"/>
        <v>5.3021572317159316E-2</v>
      </c>
    </row>
    <row r="492" spans="2:12" x14ac:dyDescent="0.2">
      <c r="B492" s="6">
        <f>'Fund Data'!A603</f>
        <v>42290</v>
      </c>
      <c r="C492" s="4">
        <f>'Fund Data'!B603</f>
        <v>149.77000000000001</v>
      </c>
      <c r="D492" s="7">
        <f t="shared" si="29"/>
        <v>1</v>
      </c>
      <c r="E492" s="7">
        <f t="shared" si="30"/>
        <v>0</v>
      </c>
      <c r="F492" s="7">
        <f>SQRT(Summary!$G$2/Summary!$G$3)*SQRT(SUMSQ(E473:E492)-Summary!$G$4/Summary!$G$5*SUM(E473:E492)^2)</f>
        <v>4.0287662437275246E-2</v>
      </c>
      <c r="G492" s="5">
        <f>MIN(Summary!$G$8,Summary!$G$9/F490)</f>
        <v>1.4093726713824462</v>
      </c>
      <c r="H492" s="5">
        <f>IFERROR(VLOOKUP(Table3[[#This Row],[Date]],Table1[#All],2,FALSE),$C$2)</f>
        <v>-0.113</v>
      </c>
      <c r="I492" s="5">
        <f>Table3[[#This Row],[Date]]-B491</f>
        <v>1</v>
      </c>
      <c r="J492" s="7">
        <f>G491*(D492-1)+(1-G491)*H491/100*Table3[[#This Row],[Actt,t-1]]/Summary!$G$6</f>
        <v>1.2884143626683258E-6</v>
      </c>
      <c r="K492" s="7">
        <f t="shared" si="28"/>
        <v>3.3364483466551487E-3</v>
      </c>
      <c r="L492" s="67">
        <f t="shared" si="27"/>
        <v>5.2964475524772875E-2</v>
      </c>
    </row>
    <row r="493" spans="2:12" x14ac:dyDescent="0.2">
      <c r="B493" s="6">
        <f>'Fund Data'!A604</f>
        <v>42291</v>
      </c>
      <c r="C493" s="4">
        <f>'Fund Data'!B604</f>
        <v>150.06</v>
      </c>
      <c r="D493" s="7">
        <f t="shared" si="29"/>
        <v>1.0019363023302397</v>
      </c>
      <c r="E493" s="7">
        <f t="shared" si="30"/>
        <v>1.9344301132784337E-3</v>
      </c>
      <c r="F493" s="7">
        <f>SQRT(Summary!$G$2/Summary!$G$3)*SQRT(SUMSQ(E474:E493)-Summary!$G$4/Summary!$G$5*SUM(E474:E493)^2)</f>
        <v>3.9702475465694456E-2</v>
      </c>
      <c r="G493" s="5">
        <f>MIN(Summary!$G$8,Summary!$G$9/F491)</f>
        <v>1.4022082121668882</v>
      </c>
      <c r="H493" s="5">
        <f>IFERROR(VLOOKUP(Table3[[#This Row],[Date]],Table1[#All],2,FALSE),$C$2)</f>
        <v>-0.113</v>
      </c>
      <c r="I493" s="5">
        <f>Table3[[#This Row],[Date]]-B492</f>
        <v>1</v>
      </c>
      <c r="J493" s="7">
        <f>G492*(D493-1)+(1-G492)*H492/100*Table3[[#This Row],[Actt,t-1]]/Summary!$G$6</f>
        <v>2.7302565631035563E-3</v>
      </c>
      <c r="K493" s="7">
        <f t="shared" si="28"/>
        <v>3.3369565678774246E-3</v>
      </c>
      <c r="L493" s="67">
        <f t="shared" si="27"/>
        <v>5.2972543286563756E-2</v>
      </c>
    </row>
    <row r="494" spans="2:12" x14ac:dyDescent="0.2">
      <c r="B494" s="6">
        <f>'Fund Data'!A605</f>
        <v>42292</v>
      </c>
      <c r="C494" s="4">
        <f>'Fund Data'!B605</f>
        <v>149.94999999999999</v>
      </c>
      <c r="D494" s="7">
        <f t="shared" si="29"/>
        <v>0.99926695988271352</v>
      </c>
      <c r="E494" s="7">
        <f t="shared" si="30"/>
        <v>-7.3330892256464827E-4</v>
      </c>
      <c r="F494" s="7">
        <f>SQRT(Summary!$G$2/Summary!$G$3)*SQRT(SUMSQ(E475:E494)-Summary!$G$4/Summary!$G$5*SUM(E475:E494)^2)</f>
        <v>4.0025686658844761E-2</v>
      </c>
      <c r="G494" s="5">
        <f>MIN(Summary!$G$8,Summary!$G$9/F492)</f>
        <v>1.4892896825030573</v>
      </c>
      <c r="H494" s="5">
        <f>IFERROR(VLOOKUP(Table3[[#This Row],[Date]],Table1[#All],2,FALSE),$C$2)</f>
        <v>-0.114</v>
      </c>
      <c r="I494" s="5">
        <f>Table3[[#This Row],[Date]]-B493</f>
        <v>1</v>
      </c>
      <c r="J494" s="7">
        <f>G493*(D494-1)+(1-G493)*H493/100*Table3[[#This Row],[Actt,t-1]]/Summary!$G$6</f>
        <v>-1.0266123854186856E-3</v>
      </c>
      <c r="K494" s="7">
        <f t="shared" si="28"/>
        <v>3.3398539083538503E-3</v>
      </c>
      <c r="L494" s="67">
        <f t="shared" si="27"/>
        <v>5.3018537140748383E-2</v>
      </c>
    </row>
    <row r="495" spans="2:12" x14ac:dyDescent="0.2">
      <c r="B495" s="6">
        <f>'Fund Data'!A606</f>
        <v>42293</v>
      </c>
      <c r="C495" s="4">
        <f>'Fund Data'!B606</f>
        <v>150.15</v>
      </c>
      <c r="D495" s="7">
        <f t="shared" si="29"/>
        <v>1.0013337779259754</v>
      </c>
      <c r="E495" s="7">
        <f t="shared" si="30"/>
        <v>1.3328892343213064E-3</v>
      </c>
      <c r="F495" s="7">
        <f>SQRT(Summary!$G$2/Summary!$G$3)*SQRT(SUMSQ(E476:E495)-Summary!$G$4/Summary!$G$5*SUM(E476:E495)^2)</f>
        <v>3.0522862112654585E-2</v>
      </c>
      <c r="G495" s="5">
        <f>MIN(Summary!$G$8,Summary!$G$9/F493)</f>
        <v>1.5</v>
      </c>
      <c r="H495" s="5">
        <f>IFERROR(VLOOKUP(Table3[[#This Row],[Date]],Table1[#All],2,FALSE),$C$2)</f>
        <v>-0.11600000000000001</v>
      </c>
      <c r="I495" s="5">
        <f>Table3[[#This Row],[Date]]-B494</f>
        <v>1</v>
      </c>
      <c r="J495" s="7">
        <f>G494*(D495-1)+(1-G494)*H494/100*Table3[[#This Row],[Actt,t-1]]/Summary!$G$6</f>
        <v>1.9879311212334808E-3</v>
      </c>
      <c r="K495" s="7">
        <f t="shared" si="28"/>
        <v>3.3431334854271502E-3</v>
      </c>
      <c r="L495" s="67">
        <f t="shared" si="27"/>
        <v>5.3070598812796903E-2</v>
      </c>
    </row>
    <row r="496" spans="2:12" x14ac:dyDescent="0.2">
      <c r="B496" s="6">
        <f>'Fund Data'!A607</f>
        <v>42296</v>
      </c>
      <c r="C496" s="4">
        <f>'Fund Data'!B607</f>
        <v>150.12</v>
      </c>
      <c r="D496" s="7">
        <f t="shared" si="29"/>
        <v>0.99980019980019974</v>
      </c>
      <c r="E496" s="7">
        <f t="shared" si="30"/>
        <v>-1.9982016251926087E-4</v>
      </c>
      <c r="F496" s="7">
        <f>SQRT(Summary!$G$2/Summary!$G$3)*SQRT(SUMSQ(E477:E496)-Summary!$G$4/Summary!$G$5*SUM(E477:E496)^2)</f>
        <v>2.9421095185859423E-2</v>
      </c>
      <c r="G496" s="5">
        <f>MIN(Summary!$G$8,Summary!$G$9/F494)</f>
        <v>1.4990373684630185</v>
      </c>
      <c r="H496" s="5">
        <f>IFERROR(VLOOKUP(Table3[[#This Row],[Date]],Table1[#All],2,FALSE),$C$2)</f>
        <v>-0.11700000000000001</v>
      </c>
      <c r="I496" s="5">
        <f>Table3[[#This Row],[Date]]-B495</f>
        <v>3</v>
      </c>
      <c r="J496" s="7">
        <f>G495*(D496-1)+(1-G495)*H495/100*Table3[[#This Row],[Actt,t-1]]/Summary!$G$6</f>
        <v>-2.9486696636705611E-4</v>
      </c>
      <c r="K496" s="7">
        <f t="shared" si="28"/>
        <v>3.3391614240053046E-3</v>
      </c>
      <c r="L496" s="67">
        <f t="shared" si="27"/>
        <v>5.3007544292510041E-2</v>
      </c>
    </row>
    <row r="497" spans="2:12" x14ac:dyDescent="0.2">
      <c r="B497" s="6">
        <f>'Fund Data'!A608</f>
        <v>42297</v>
      </c>
      <c r="C497" s="4">
        <f>'Fund Data'!B608</f>
        <v>149.61000000000001</v>
      </c>
      <c r="D497" s="7">
        <f t="shared" si="29"/>
        <v>0.9966027178257395</v>
      </c>
      <c r="E497" s="7">
        <f t="shared" si="30"/>
        <v>-3.4030660406791178E-3</v>
      </c>
      <c r="F497" s="7">
        <f>SQRT(Summary!$G$2/Summary!$G$3)*SQRT(SUMSQ(E478:E497)-Summary!$G$4/Summary!$G$5*SUM(E478:E497)^2)</f>
        <v>2.8636311740300752E-2</v>
      </c>
      <c r="G497" s="5">
        <f>MIN(Summary!$G$8,Summary!$G$9/F495)</f>
        <v>1.5</v>
      </c>
      <c r="H497" s="5">
        <f>IFERROR(VLOOKUP(Table3[[#This Row],[Date]],Table1[#All],2,FALSE),$C$2)</f>
        <v>-0.11700000000000001</v>
      </c>
      <c r="I497" s="5">
        <f>Table3[[#This Row],[Date]]-B496</f>
        <v>1</v>
      </c>
      <c r="J497" s="7">
        <f>G496*(D497-1)+(1-G496)*H496/100*Table3[[#This Row],[Actt,t-1]]/Summary!$G$6</f>
        <v>-5.0910310589822715E-3</v>
      </c>
      <c r="K497" s="7">
        <f t="shared" si="28"/>
        <v>3.3736245101721306E-3</v>
      </c>
      <c r="L497" s="67">
        <f t="shared" si="27"/>
        <v>5.3554628824965311E-2</v>
      </c>
    </row>
    <row r="498" spans="2:12" x14ac:dyDescent="0.2">
      <c r="B498" s="6">
        <f>'Fund Data'!A609</f>
        <v>42298</v>
      </c>
      <c r="C498" s="4">
        <f>'Fund Data'!B609</f>
        <v>150.16</v>
      </c>
      <c r="D498" s="7">
        <f t="shared" si="29"/>
        <v>1.0036762248512798</v>
      </c>
      <c r="E498" s="7">
        <f t="shared" si="30"/>
        <v>3.6694840521123459E-3</v>
      </c>
      <c r="F498" s="7">
        <f>SQRT(Summary!$G$2/Summary!$G$3)*SQRT(SUMSQ(E479:E498)-Summary!$G$4/Summary!$G$5*SUM(E479:E498)^2)</f>
        <v>3.1068928141796164E-2</v>
      </c>
      <c r="G498" s="5">
        <f>MIN(Summary!$G$8,Summary!$G$9/F496)</f>
        <v>1.5</v>
      </c>
      <c r="H498" s="5">
        <f>IFERROR(VLOOKUP(Table3[[#This Row],[Date]],Table1[#All],2,FALSE),$C$2)</f>
        <v>-0.11799999999999999</v>
      </c>
      <c r="I498" s="5">
        <f>Table3[[#This Row],[Date]]-B497</f>
        <v>1</v>
      </c>
      <c r="J498" s="7">
        <f>G497*(D498-1)+(1-G497)*H497/100*Table3[[#This Row],[Actt,t-1]]/Summary!$G$6</f>
        <v>5.5159622769197451E-3</v>
      </c>
      <c r="K498" s="7">
        <f t="shared" si="28"/>
        <v>3.4177227043302523E-3</v>
      </c>
      <c r="L498" s="67">
        <f t="shared" si="27"/>
        <v>5.4254665955021902E-2</v>
      </c>
    </row>
    <row r="499" spans="2:12" x14ac:dyDescent="0.2">
      <c r="B499" s="6">
        <f>'Fund Data'!A610</f>
        <v>42299</v>
      </c>
      <c r="C499" s="4">
        <f>'Fund Data'!B610</f>
        <v>151.18</v>
      </c>
      <c r="D499" s="7">
        <f t="shared" si="29"/>
        <v>1.0067927543953117</v>
      </c>
      <c r="E499" s="7">
        <f t="shared" si="30"/>
        <v>6.7697875857772828E-3</v>
      </c>
      <c r="F499" s="7">
        <f>SQRT(Summary!$G$2/Summary!$G$3)*SQRT(SUMSQ(E480:E499)-Summary!$G$4/Summary!$G$5*SUM(E480:E499)^2)</f>
        <v>3.7994037074763939E-2</v>
      </c>
      <c r="G499" s="5">
        <f>MIN(Summary!$G$8,Summary!$G$9/F497)</f>
        <v>1.5</v>
      </c>
      <c r="H499" s="5">
        <f>IFERROR(VLOOKUP(Table3[[#This Row],[Date]],Table1[#All],2,FALSE),$C$2)</f>
        <v>-0.11799999999999999</v>
      </c>
      <c r="I499" s="5">
        <f>Table3[[#This Row],[Date]]-B498</f>
        <v>1</v>
      </c>
      <c r="J499" s="7">
        <f>G498*(D499-1)+(1-G498)*H498/100*Table3[[#This Row],[Actt,t-1]]/Summary!$G$6</f>
        <v>1.0190770481856416E-2</v>
      </c>
      <c r="K499" s="7">
        <f t="shared" si="28"/>
        <v>3.5709789859758394E-3</v>
      </c>
      <c r="L499" s="67">
        <f t="shared" si="27"/>
        <v>5.668753400357808E-2</v>
      </c>
    </row>
    <row r="500" spans="2:12" x14ac:dyDescent="0.2">
      <c r="B500" s="6">
        <f>'Fund Data'!A611</f>
        <v>42300</v>
      </c>
      <c r="C500" s="4">
        <f>'Fund Data'!B611</f>
        <v>151</v>
      </c>
      <c r="D500" s="7">
        <f t="shared" si="29"/>
        <v>0.99880936631829598</v>
      </c>
      <c r="E500" s="7">
        <f t="shared" si="30"/>
        <v>-1.1913430491064109E-3</v>
      </c>
      <c r="F500" s="7">
        <f>SQRT(Summary!$G$2/Summary!$G$3)*SQRT(SUMSQ(E481:E500)-Summary!$G$4/Summary!$G$5*SUM(E481:E500)^2)</f>
        <v>3.663721028219049E-2</v>
      </c>
      <c r="G500" s="5">
        <f>MIN(Summary!$G$8,Summary!$G$9/F498)</f>
        <v>1.5</v>
      </c>
      <c r="H500" s="5">
        <f>IFERROR(VLOOKUP(Table3[[#This Row],[Date]],Table1[#All],2,FALSE),$C$2)</f>
        <v>-0.11899999999999999</v>
      </c>
      <c r="I500" s="5">
        <f>Table3[[#This Row],[Date]]-B499</f>
        <v>1</v>
      </c>
      <c r="J500" s="7">
        <f>G499*(D500-1)+(1-G499)*H499/100*Table3[[#This Row],[Actt,t-1]]/Summary!$G$6</f>
        <v>-1.7843116336671457E-3</v>
      </c>
      <c r="K500" s="7">
        <f t="shared" si="28"/>
        <v>3.5788790014595617E-3</v>
      </c>
      <c r="L500" s="67">
        <f t="shared" si="27"/>
        <v>5.6812942861519014E-2</v>
      </c>
    </row>
    <row r="501" spans="2:12" x14ac:dyDescent="0.2">
      <c r="B501" s="6">
        <f>'Fund Data'!A612</f>
        <v>42303</v>
      </c>
      <c r="C501" s="4">
        <f>'Fund Data'!B612</f>
        <v>151.07</v>
      </c>
      <c r="D501" s="7">
        <f t="shared" si="29"/>
        <v>1.0004635761589404</v>
      </c>
      <c r="E501" s="7">
        <f t="shared" si="30"/>
        <v>4.6346874070927368E-4</v>
      </c>
      <c r="F501" s="7">
        <f>SQRT(Summary!$G$2/Summary!$G$3)*SQRT(SUMSQ(E482:E501)-Summary!$G$4/Summary!$G$5*SUM(E482:E501)^2)</f>
        <v>3.5610212675772974E-2</v>
      </c>
      <c r="G501" s="5">
        <f>MIN(Summary!$G$8,Summary!$G$9/F499)</f>
        <v>1.5</v>
      </c>
      <c r="H501" s="5">
        <f>IFERROR(VLOOKUP(Table3[[#This Row],[Date]],Table1[#All],2,FALSE),$C$2)</f>
        <v>-0.11899999999999999</v>
      </c>
      <c r="I501" s="5">
        <f>Table3[[#This Row],[Date]]-B500</f>
        <v>3</v>
      </c>
      <c r="J501" s="7">
        <f>G500*(D501-1)+(1-G500)*H500/100*Table3[[#This Row],[Actt,t-1]]/Summary!$G$6</f>
        <v>7.0032257174398958E-4</v>
      </c>
      <c r="K501" s="7">
        <f t="shared" si="28"/>
        <v>3.5787600827991901E-3</v>
      </c>
      <c r="L501" s="67">
        <f t="shared" si="27"/>
        <v>5.681105508630948E-2</v>
      </c>
    </row>
    <row r="502" spans="2:12" x14ac:dyDescent="0.2">
      <c r="B502" s="6">
        <f>'Fund Data'!A613</f>
        <v>42304</v>
      </c>
      <c r="C502" s="4">
        <f>'Fund Data'!B613</f>
        <v>151.61000000000001</v>
      </c>
      <c r="D502" s="7">
        <f t="shared" si="29"/>
        <v>1.0035745018865427</v>
      </c>
      <c r="E502" s="7">
        <f t="shared" si="30"/>
        <v>3.568128537856788E-3</v>
      </c>
      <c r="F502" s="7">
        <f>SQRT(Summary!$G$2/Summary!$G$3)*SQRT(SUMSQ(E483:E502)-Summary!$G$4/Summary!$G$5*SUM(E483:E502)^2)</f>
        <v>3.7015081715509678E-2</v>
      </c>
      <c r="G502" s="5">
        <f>MIN(Summary!$G$8,Summary!$G$9/F500)</f>
        <v>1.5</v>
      </c>
      <c r="H502" s="5">
        <f>IFERROR(VLOOKUP(Table3[[#This Row],[Date]],Table1[#All],2,FALSE),$C$2)</f>
        <v>-0.11899999999999999</v>
      </c>
      <c r="I502" s="5">
        <f>Table3[[#This Row],[Date]]-B501</f>
        <v>1</v>
      </c>
      <c r="J502" s="7">
        <f>G501*(D502-1)+(1-G501)*H501/100*Table3[[#This Row],[Actt,t-1]]/Summary!$G$6</f>
        <v>5.3634056075918812E-3</v>
      </c>
      <c r="K502" s="7">
        <f t="shared" si="28"/>
        <v>3.6138587113179505E-3</v>
      </c>
      <c r="L502" s="67">
        <f t="shared" si="27"/>
        <v>5.7368228540829957E-2</v>
      </c>
    </row>
    <row r="503" spans="2:12" x14ac:dyDescent="0.2">
      <c r="B503" s="6">
        <f>'Fund Data'!A614</f>
        <v>42305</v>
      </c>
      <c r="C503" s="4">
        <f>'Fund Data'!B614</f>
        <v>151.91</v>
      </c>
      <c r="D503" s="7">
        <f t="shared" si="29"/>
        <v>1.001978761295429</v>
      </c>
      <c r="E503" s="7">
        <f t="shared" si="30"/>
        <v>1.9768061260809103E-3</v>
      </c>
      <c r="F503" s="7">
        <f>SQRT(Summary!$G$2/Summary!$G$3)*SQRT(SUMSQ(E484:E503)-Summary!$G$4/Summary!$G$5*SUM(E484:E503)^2)</f>
        <v>3.7091055413696623E-2</v>
      </c>
      <c r="G503" s="5">
        <f>MIN(Summary!$G$8,Summary!$G$9/F501)</f>
        <v>1.5</v>
      </c>
      <c r="H503" s="5">
        <f>IFERROR(VLOOKUP(Table3[[#This Row],[Date]],Table1[#All],2,FALSE),$C$2)</f>
        <v>-0.11899999999999999</v>
      </c>
      <c r="I503" s="5">
        <f>Table3[[#This Row],[Date]]-B502</f>
        <v>1</v>
      </c>
      <c r="J503" s="7">
        <f>G502*(D503-1)+(1-G502)*H502/100*Table3[[#This Row],[Actt,t-1]]/Summary!$G$6</f>
        <v>2.9697947209212099E-3</v>
      </c>
      <c r="K503" s="7">
        <f t="shared" si="28"/>
        <v>3.622483298287957E-3</v>
      </c>
      <c r="L503" s="67">
        <f t="shared" ref="L503:L566" si="31">K503*$C$3</f>
        <v>5.7505139614529667E-2</v>
      </c>
    </row>
    <row r="504" spans="2:12" x14ac:dyDescent="0.2">
      <c r="B504" s="6">
        <f>'Fund Data'!A615</f>
        <v>42306</v>
      </c>
      <c r="C504" s="4">
        <f>'Fund Data'!B615</f>
        <v>151.13</v>
      </c>
      <c r="D504" s="7">
        <f t="shared" si="29"/>
        <v>0.99486538081758935</v>
      </c>
      <c r="E504" s="7">
        <f t="shared" si="30"/>
        <v>-5.147846637542015E-3</v>
      </c>
      <c r="F504" s="7">
        <f>SQRT(Summary!$G$2/Summary!$G$3)*SQRT(SUMSQ(E485:E504)-Summary!$G$4/Summary!$G$5*SUM(E485:E504)^2)</f>
        <v>4.1582288667553438E-2</v>
      </c>
      <c r="G504" s="5">
        <f>MIN(Summary!$G$8,Summary!$G$9/F502)</f>
        <v>1.5</v>
      </c>
      <c r="H504" s="5">
        <f>IFERROR(VLOOKUP(Table3[[#This Row],[Date]],Table1[#All],2,FALSE),$C$2)</f>
        <v>-0.11899999999999999</v>
      </c>
      <c r="I504" s="5">
        <f>Table3[[#This Row],[Date]]-B503</f>
        <v>1</v>
      </c>
      <c r="J504" s="7">
        <f>G503*(D504-1)+(1-G503)*H503/100*Table3[[#This Row],[Actt,t-1]]/Summary!$G$6</f>
        <v>-7.7002759958381961E-3</v>
      </c>
      <c r="K504" s="7">
        <f t="shared" si="28"/>
        <v>3.7250634570809424E-3</v>
      </c>
      <c r="L504" s="67">
        <f t="shared" si="31"/>
        <v>5.9133549152224199E-2</v>
      </c>
    </row>
    <row r="505" spans="2:12" x14ac:dyDescent="0.2">
      <c r="B505" s="6">
        <f>'Fund Data'!A616</f>
        <v>42307</v>
      </c>
      <c r="C505" s="4">
        <f>'Fund Data'!B616</f>
        <v>151.05000000000001</v>
      </c>
      <c r="D505" s="7">
        <f t="shared" si="29"/>
        <v>0.99947065440349381</v>
      </c>
      <c r="E505" s="7">
        <f t="shared" si="30"/>
        <v>-5.294857493481713E-4</v>
      </c>
      <c r="F505" s="7">
        <f>SQRT(Summary!$G$2/Summary!$G$3)*SQRT(SUMSQ(E486:E505)-Summary!$G$4/Summary!$G$5*SUM(E486:E505)^2)</f>
        <v>4.115237310462052E-2</v>
      </c>
      <c r="G505" s="5">
        <f>MIN(Summary!$G$8,Summary!$G$9/F503)</f>
        <v>1.5</v>
      </c>
      <c r="H505" s="5">
        <f>IFERROR(VLOOKUP(Table3[[#This Row],[Date]],Table1[#All],2,FALSE),$C$2)</f>
        <v>-0.11899999999999999</v>
      </c>
      <c r="I505" s="5">
        <f>Table3[[#This Row],[Date]]-B504</f>
        <v>1</v>
      </c>
      <c r="J505" s="7">
        <f>G504*(D505-1)+(1-G504)*H504/100*Table3[[#This Row],[Actt,t-1]]/Summary!$G$6</f>
        <v>-7.9236561698151043E-4</v>
      </c>
      <c r="K505" s="7">
        <f t="shared" si="28"/>
        <v>3.7120607548991264E-3</v>
      </c>
      <c r="L505" s="67">
        <f t="shared" si="31"/>
        <v>5.8927137654154665E-2</v>
      </c>
    </row>
    <row r="506" spans="2:12" x14ac:dyDescent="0.2">
      <c r="B506" s="6">
        <f>'Fund Data'!A617</f>
        <v>42310</v>
      </c>
      <c r="C506" s="4">
        <f>'Fund Data'!B617</f>
        <v>150.46</v>
      </c>
      <c r="D506" s="7">
        <f t="shared" si="29"/>
        <v>0.99609400860642172</v>
      </c>
      <c r="E506" s="7">
        <f t="shared" si="30"/>
        <v>-3.913639700605479E-3</v>
      </c>
      <c r="F506" s="7">
        <f>SQRT(Summary!$G$2/Summary!$G$3)*SQRT(SUMSQ(E487:E506)-Summary!$G$4/Summary!$G$5*SUM(E487:E506)^2)</f>
        <v>4.2558793782530246E-2</v>
      </c>
      <c r="G506" s="5">
        <f>MIN(Summary!$G$8,Summary!$G$9/F504)</f>
        <v>1.4429220209521045</v>
      </c>
      <c r="H506" s="5">
        <f>IFERROR(VLOOKUP(Table3[[#This Row],[Date]],Table1[#All],2,FALSE),$C$2)</f>
        <v>-0.11899999999999999</v>
      </c>
      <c r="I506" s="5">
        <f>Table3[[#This Row],[Date]]-B505</f>
        <v>3</v>
      </c>
      <c r="J506" s="7">
        <f>G505*(D506-1)+(1-G505)*H505/100*Table3[[#This Row],[Actt,t-1]]/Summary!$G$6</f>
        <v>-5.8540287570340846E-3</v>
      </c>
      <c r="K506" s="7">
        <f t="shared" si="28"/>
        <v>3.7485492244398858E-3</v>
      </c>
      <c r="L506" s="67">
        <f t="shared" si="31"/>
        <v>5.9506374150911895E-2</v>
      </c>
    </row>
    <row r="507" spans="2:12" x14ac:dyDescent="0.2">
      <c r="B507" s="6">
        <f>'Fund Data'!A618</f>
        <v>42311</v>
      </c>
      <c r="C507" s="4">
        <f>'Fund Data'!B618</f>
        <v>150.41999999999999</v>
      </c>
      <c r="D507" s="7">
        <f t="shared" si="29"/>
        <v>0.99973414861092635</v>
      </c>
      <c r="E507" s="7">
        <f t="shared" si="30"/>
        <v>-2.6588673381862051E-4</v>
      </c>
      <c r="F507" s="7">
        <f>SQRT(Summary!$G$2/Summary!$G$3)*SQRT(SUMSQ(E488:E507)-Summary!$G$4/Summary!$G$5*SUM(E488:E507)^2)</f>
        <v>4.1895715748649753E-2</v>
      </c>
      <c r="G507" s="5">
        <f>MIN(Summary!$G$8,Summary!$G$9/F505)</f>
        <v>1.457996112337524</v>
      </c>
      <c r="H507" s="5">
        <f>IFERROR(VLOOKUP(Table3[[#This Row],[Date]],Table1[#All],2,FALSE),$C$2)</f>
        <v>-0.121</v>
      </c>
      <c r="I507" s="5">
        <f>Table3[[#This Row],[Date]]-B506</f>
        <v>1</v>
      </c>
      <c r="J507" s="7">
        <f>G506*(D507-1)+(1-G506)*H506/100*Table3[[#This Row],[Actt,t-1]]/Summary!$G$6</f>
        <v>-3.8213872024803311E-4</v>
      </c>
      <c r="K507" s="7">
        <f t="shared" si="28"/>
        <v>3.7430878034123895E-3</v>
      </c>
      <c r="L507" s="67">
        <f t="shared" si="31"/>
        <v>5.9419676779849252E-2</v>
      </c>
    </row>
    <row r="508" spans="2:12" x14ac:dyDescent="0.2">
      <c r="B508" s="6">
        <f>'Fund Data'!A619</f>
        <v>42312</v>
      </c>
      <c r="C508" s="4">
        <f>'Fund Data'!B619</f>
        <v>150.31</v>
      </c>
      <c r="D508" s="7">
        <f t="shared" si="29"/>
        <v>0.99926871426671993</v>
      </c>
      <c r="E508" s="7">
        <f t="shared" si="30"/>
        <v>-7.3155325312217027E-4</v>
      </c>
      <c r="F508" s="7">
        <f>SQRT(Summary!$G$2/Summary!$G$3)*SQRT(SUMSQ(E489:E508)-Summary!$G$4/Summary!$G$5*SUM(E489:E508)^2)</f>
        <v>4.2059650146532554E-2</v>
      </c>
      <c r="G508" s="5">
        <f>MIN(Summary!$G$8,Summary!$G$9/F506)</f>
        <v>1.4098143924518158</v>
      </c>
      <c r="H508" s="5">
        <f>IFERROR(VLOOKUP(Table3[[#This Row],[Date]],Table1[#All],2,FALSE),$C$2)</f>
        <v>-0.122</v>
      </c>
      <c r="I508" s="5">
        <f>Table3[[#This Row],[Date]]-B507</f>
        <v>1</v>
      </c>
      <c r="J508" s="7">
        <f>G507*(D508-1)+(1-G507)*H507/100*Table3[[#This Row],[Actt,t-1]]/Summary!$G$6</f>
        <v>-1.0646723803082196E-3</v>
      </c>
      <c r="K508" s="7">
        <f t="shared" si="28"/>
        <v>3.7451078956759016E-3</v>
      </c>
      <c r="L508" s="67">
        <f t="shared" si="31"/>
        <v>5.9451744750377206E-2</v>
      </c>
    </row>
    <row r="509" spans="2:12" x14ac:dyDescent="0.2">
      <c r="B509" s="6">
        <f>'Fund Data'!A620</f>
        <v>42313</v>
      </c>
      <c r="C509" s="4">
        <f>'Fund Data'!B620</f>
        <v>150.03</v>
      </c>
      <c r="D509" s="7">
        <f t="shared" si="29"/>
        <v>0.99813718315481337</v>
      </c>
      <c r="E509" s="7">
        <f t="shared" si="30"/>
        <v>-1.8645540462127797E-3</v>
      </c>
      <c r="F509" s="7">
        <f>SQRT(Summary!$G$2/Summary!$G$3)*SQRT(SUMSQ(E490:E509)-Summary!$G$4/Summary!$G$5*SUM(E490:E509)^2)</f>
        <v>4.2647504113670957E-2</v>
      </c>
      <c r="G509" s="5">
        <f>MIN(Summary!$G$8,Summary!$G$9/F507)</f>
        <v>1.4321273411335316</v>
      </c>
      <c r="H509" s="5">
        <f>IFERROR(VLOOKUP(Table3[[#This Row],[Date]],Table1[#All],2,FALSE),$C$2)</f>
        <v>-0.123</v>
      </c>
      <c r="I509" s="5">
        <f>Table3[[#This Row],[Date]]-B508</f>
        <v>1</v>
      </c>
      <c r="J509" s="7">
        <f>G508*(D509-1)+(1-G508)*H508/100*Table3[[#This Row],[Actt,t-1]]/Summary!$G$6</f>
        <v>-2.6248371834047134E-3</v>
      </c>
      <c r="K509" s="7">
        <f t="shared" si="28"/>
        <v>3.7491073998675794E-3</v>
      </c>
      <c r="L509" s="67">
        <f t="shared" si="31"/>
        <v>5.9515234911129644E-2</v>
      </c>
    </row>
    <row r="510" spans="2:12" x14ac:dyDescent="0.2">
      <c r="B510" s="6">
        <f>'Fund Data'!A621</f>
        <v>42314</v>
      </c>
      <c r="C510" s="4">
        <f>'Fund Data'!B621</f>
        <v>149.53</v>
      </c>
      <c r="D510" s="7">
        <f t="shared" si="29"/>
        <v>0.99666733320002665</v>
      </c>
      <c r="E510" s="7">
        <f t="shared" si="30"/>
        <v>-3.3382325031697086E-3</v>
      </c>
      <c r="F510" s="7">
        <f>SQRT(Summary!$G$2/Summary!$G$3)*SQRT(SUMSQ(E491:E510)-Summary!$G$4/Summary!$G$5*SUM(E491:E510)^2)</f>
        <v>4.4309925907077254E-2</v>
      </c>
      <c r="G510" s="5">
        <f>MIN(Summary!$G$8,Summary!$G$9/F508)</f>
        <v>1.4265453894876601</v>
      </c>
      <c r="H510" s="5">
        <f>IFERROR(VLOOKUP(Table3[[#This Row],[Date]],Table1[#All],2,FALSE),$C$2)</f>
        <v>-0.124</v>
      </c>
      <c r="I510" s="5">
        <f>Table3[[#This Row],[Date]]-B509</f>
        <v>1</v>
      </c>
      <c r="J510" s="7">
        <f>G509*(D510-1)+(1-G509)*H509/100*Table3[[#This Row],[Actt,t-1]]/Summary!$G$6</f>
        <v>-4.7713268080476212E-3</v>
      </c>
      <c r="K510" s="7">
        <f t="shared" si="28"/>
        <v>3.7840940119362957E-3</v>
      </c>
      <c r="L510" s="67">
        <f t="shared" si="31"/>
        <v>6.0070630159632731E-2</v>
      </c>
    </row>
    <row r="511" spans="2:12" x14ac:dyDescent="0.2">
      <c r="B511" s="6">
        <f>'Fund Data'!A622</f>
        <v>42317</v>
      </c>
      <c r="C511" s="4">
        <f>'Fund Data'!B622</f>
        <v>149.61000000000001</v>
      </c>
      <c r="D511" s="7">
        <f t="shared" si="29"/>
        <v>1.0005350096970509</v>
      </c>
      <c r="E511" s="7">
        <f t="shared" si="30"/>
        <v>5.3486663038868293E-4</v>
      </c>
      <c r="F511" s="7">
        <f>SQRT(Summary!$G$2/Summary!$G$3)*SQRT(SUMSQ(E492:E511)-Summary!$G$4/Summary!$G$5*SUM(E492:E511)^2)</f>
        <v>4.3877743060327913E-2</v>
      </c>
      <c r="G511" s="5">
        <f>MIN(Summary!$G$8,Summary!$G$9/F509)</f>
        <v>1.4068818620681387</v>
      </c>
      <c r="H511" s="5">
        <f>IFERROR(VLOOKUP(Table3[[#This Row],[Date]],Table1[#All],2,FALSE),$C$2)</f>
        <v>-0.125</v>
      </c>
      <c r="I511" s="5">
        <f>Table3[[#This Row],[Date]]-B510</f>
        <v>3</v>
      </c>
      <c r="J511" s="7">
        <f>G510*(D511-1)+(1-G510)*H510/100*Table3[[#This Row],[Actt,t-1]]/Summary!$G$6</f>
        <v>7.6762325235051249E-4</v>
      </c>
      <c r="K511" s="7">
        <f t="shared" si="28"/>
        <v>3.7719323836707275E-3</v>
      </c>
      <c r="L511" s="67">
        <f t="shared" si="31"/>
        <v>5.9877570296062888E-2</v>
      </c>
    </row>
    <row r="512" spans="2:12" x14ac:dyDescent="0.2">
      <c r="B512" s="6">
        <f>'Fund Data'!A623</f>
        <v>42318</v>
      </c>
      <c r="C512" s="4">
        <f>'Fund Data'!B623</f>
        <v>149.76</v>
      </c>
      <c r="D512" s="7">
        <f t="shared" si="29"/>
        <v>1.0010026067776217</v>
      </c>
      <c r="E512" s="7">
        <f t="shared" si="30"/>
        <v>1.002104503140882E-3</v>
      </c>
      <c r="F512" s="7">
        <f>SQRT(Summary!$G$2/Summary!$G$3)*SQRT(SUMSQ(E493:E512)-Summary!$G$4/Summary!$G$5*SUM(E493:E512)^2)</f>
        <v>4.4029835210664045E-2</v>
      </c>
      <c r="G512" s="5">
        <f>MIN(Summary!$G$8,Summary!$G$9/F510)</f>
        <v>1.3540984050803095</v>
      </c>
      <c r="H512" s="5">
        <f>IFERROR(VLOOKUP(Table3[[#This Row],[Date]],Table1[#All],2,FALSE),$C$2)</f>
        <v>-0.129</v>
      </c>
      <c r="I512" s="5">
        <f>Table3[[#This Row],[Date]]-B511</f>
        <v>1</v>
      </c>
      <c r="J512" s="7">
        <f>G511*(D512-1)+(1-G511)*H511/100*Table3[[#This Row],[Actt,t-1]]/Summary!$G$6</f>
        <v>1.4119620744657763E-3</v>
      </c>
      <c r="K512" s="7">
        <f t="shared" si="28"/>
        <v>3.7569561464120492E-3</v>
      </c>
      <c r="L512" s="67">
        <f t="shared" si="31"/>
        <v>5.9639829899891111E-2</v>
      </c>
    </row>
    <row r="513" spans="2:12" x14ac:dyDescent="0.2">
      <c r="B513" s="6">
        <f>'Fund Data'!A624</f>
        <v>42319</v>
      </c>
      <c r="C513" s="4">
        <f>'Fund Data'!B624</f>
        <v>149.93</v>
      </c>
      <c r="D513" s="7">
        <f t="shared" si="29"/>
        <v>1.0011351495726497</v>
      </c>
      <c r="E513" s="7">
        <f t="shared" si="30"/>
        <v>1.1345057775300079E-3</v>
      </c>
      <c r="F513" s="7">
        <f>SQRT(Summary!$G$2/Summary!$G$3)*SQRT(SUMSQ(E494:E513)-Summary!$G$4/Summary!$G$5*SUM(E494:E513)^2)</f>
        <v>4.3671775987649951E-2</v>
      </c>
      <c r="G513" s="5">
        <f>MIN(Summary!$G$8,Summary!$G$9/F511)</f>
        <v>1.3674358755760396</v>
      </c>
      <c r="H513" s="5">
        <f>IFERROR(VLOOKUP(Table3[[#This Row],[Date]],Table1[#All],2,FALSE),$C$2)</f>
        <v>-0.13200000000000001</v>
      </c>
      <c r="I513" s="5">
        <f>Table3[[#This Row],[Date]]-B512</f>
        <v>1</v>
      </c>
      <c r="J513" s="7">
        <f>G512*(D513-1)+(1-G512)*H512/100*Table3[[#This Row],[Actt,t-1]]/Summary!$G$6</f>
        <v>1.5383730784707681E-3</v>
      </c>
      <c r="K513" s="7">
        <f t="shared" si="28"/>
        <v>3.7576453857751705E-3</v>
      </c>
      <c r="L513" s="67">
        <f t="shared" si="31"/>
        <v>5.9650771235582802E-2</v>
      </c>
    </row>
    <row r="514" spans="2:12" x14ac:dyDescent="0.2">
      <c r="B514" s="6">
        <f>'Fund Data'!A625</f>
        <v>42320</v>
      </c>
      <c r="C514" s="4">
        <f>'Fund Data'!B625</f>
        <v>150.04</v>
      </c>
      <c r="D514" s="7">
        <f t="shared" si="29"/>
        <v>1.0007336757153338</v>
      </c>
      <c r="E514" s="7">
        <f t="shared" si="30"/>
        <v>7.3340670687475375E-4</v>
      </c>
      <c r="F514" s="7">
        <f>SQRT(Summary!$G$2/Summary!$G$3)*SQRT(SUMSQ(E495:E514)-Summary!$G$4/Summary!$G$5*SUM(E495:E514)^2)</f>
        <v>4.3674617817480429E-2</v>
      </c>
      <c r="G514" s="5">
        <f>MIN(Summary!$G$8,Summary!$G$9/F512)</f>
        <v>1.3627123452296721</v>
      </c>
      <c r="H514" s="5">
        <f>IFERROR(VLOOKUP(Table3[[#This Row],[Date]],Table1[#All],2,FALSE),$C$2)</f>
        <v>-0.13600000000000001</v>
      </c>
      <c r="I514" s="5">
        <f>Table3[[#This Row],[Date]]-B513</f>
        <v>1</v>
      </c>
      <c r="J514" s="7">
        <f>G513*(D514-1)+(1-G513)*H513/100*Table3[[#This Row],[Actt,t-1]]/Summary!$G$6</f>
        <v>1.0046017590634386E-3</v>
      </c>
      <c r="K514" s="7">
        <f t="shared" si="28"/>
        <v>3.7535736843540201E-3</v>
      </c>
      <c r="L514" s="67">
        <f t="shared" si="31"/>
        <v>5.9586134979343168E-2</v>
      </c>
    </row>
    <row r="515" spans="2:12" x14ac:dyDescent="0.2">
      <c r="B515" s="6">
        <f>'Fund Data'!A626</f>
        <v>42321</v>
      </c>
      <c r="C515" s="4">
        <f>'Fund Data'!B626</f>
        <v>150.44</v>
      </c>
      <c r="D515" s="7">
        <f t="shared" si="29"/>
        <v>1.0026659557451347</v>
      </c>
      <c r="E515" s="7">
        <f t="shared" si="30"/>
        <v>2.6624083884491554E-3</v>
      </c>
      <c r="F515" s="7">
        <f>SQRT(Summary!$G$2/Summary!$G$3)*SQRT(SUMSQ(E496:E515)-Summary!$G$4/Summary!$G$5*SUM(E496:E515)^2)</f>
        <v>4.4410387090901129E-2</v>
      </c>
      <c r="G515" s="5">
        <f>MIN(Summary!$G$8,Summary!$G$9/F513)</f>
        <v>1.3738850468771306</v>
      </c>
      <c r="H515" s="5">
        <f>IFERROR(VLOOKUP(Table3[[#This Row],[Date]],Table1[#All],2,FALSE),$C$2)</f>
        <v>-0.13700000000000001</v>
      </c>
      <c r="I515" s="5">
        <f>Table3[[#This Row],[Date]]-B514</f>
        <v>1</v>
      </c>
      <c r="J515" s="7">
        <f>G514*(D515-1)+(1-G514)*H514/100*Table3[[#This Row],[Actt,t-1]]/Summary!$G$6</f>
        <v>3.6343010523685994E-3</v>
      </c>
      <c r="K515" s="7">
        <f t="shared" si="28"/>
        <v>3.7251589572117648E-3</v>
      </c>
      <c r="L515" s="67">
        <f t="shared" si="31"/>
        <v>5.913506516980218E-2</v>
      </c>
    </row>
    <row r="516" spans="2:12" x14ac:dyDescent="0.2">
      <c r="B516" s="6">
        <f>'Fund Data'!A627</f>
        <v>42324</v>
      </c>
      <c r="C516" s="4">
        <f>'Fund Data'!B627</f>
        <v>150.54</v>
      </c>
      <c r="D516" s="7">
        <f t="shared" si="29"/>
        <v>1.0006647168306302</v>
      </c>
      <c r="E516" s="7">
        <f t="shared" si="30"/>
        <v>6.6449600425031266E-4</v>
      </c>
      <c r="F516" s="7">
        <f>SQRT(Summary!$G$2/Summary!$G$3)*SQRT(SUMSQ(E497:E516)-Summary!$G$4/Summary!$G$5*SUM(E497:E516)^2)</f>
        <v>4.4438395570117514E-2</v>
      </c>
      <c r="G516" s="5">
        <f>MIN(Summary!$G$8,Summary!$G$9/F514)</f>
        <v>1.3737956506166715</v>
      </c>
      <c r="H516" s="5">
        <f>IFERROR(VLOOKUP(Table3[[#This Row],[Date]],Table1[#All],2,FALSE),$C$2)</f>
        <v>-0.13900000000000001</v>
      </c>
      <c r="I516" s="5">
        <f>Table3[[#This Row],[Date]]-B515</f>
        <v>3</v>
      </c>
      <c r="J516" s="7">
        <f>G515*(D516-1)+(1-G515)*H515/100*Table3[[#This Row],[Actt,t-1]]/Summary!$G$6</f>
        <v>9.1751303496221727E-4</v>
      </c>
      <c r="K516" s="7">
        <f t="shared" si="28"/>
        <v>3.7251478204539455E-3</v>
      </c>
      <c r="L516" s="67">
        <f t="shared" si="31"/>
        <v>5.913488837925257E-2</v>
      </c>
    </row>
    <row r="517" spans="2:12" x14ac:dyDescent="0.2">
      <c r="B517" s="6">
        <f>'Fund Data'!A628</f>
        <v>42325</v>
      </c>
      <c r="C517" s="4">
        <f>'Fund Data'!B628</f>
        <v>150.61000000000001</v>
      </c>
      <c r="D517" s="7">
        <f t="shared" si="29"/>
        <v>1.0004649926929721</v>
      </c>
      <c r="E517" s="7">
        <f t="shared" si="30"/>
        <v>4.6488461737141917E-4</v>
      </c>
      <c r="F517" s="7">
        <f>SQRT(Summary!$G$2/Summary!$G$3)*SQRT(SUMSQ(E498:E517)-Summary!$G$4/Summary!$G$5*SUM(E498:E517)^2)</f>
        <v>4.2526857717302725E-2</v>
      </c>
      <c r="G517" s="5">
        <f>MIN(Summary!$G$8,Summary!$G$9/F515)</f>
        <v>1.3510352854432313</v>
      </c>
      <c r="H517" s="5">
        <f>IFERROR(VLOOKUP(Table3[[#This Row],[Date]],Table1[#All],2,FALSE),$C$2)</f>
        <v>-0.14399999999999999</v>
      </c>
      <c r="I517" s="5">
        <f>Table3[[#This Row],[Date]]-B516</f>
        <v>1</v>
      </c>
      <c r="J517" s="7">
        <f>G516*(D517-1)+(1-G516)*H516/100*Table3[[#This Row],[Actt,t-1]]/Summary!$G$6</f>
        <v>6.4024820571343863E-4</v>
      </c>
      <c r="K517" s="7">
        <f t="shared" si="28"/>
        <v>3.723424427913004E-3</v>
      </c>
      <c r="L517" s="67">
        <f t="shared" si="31"/>
        <v>5.9107530370804524E-2</v>
      </c>
    </row>
    <row r="518" spans="2:12" x14ac:dyDescent="0.2">
      <c r="B518" s="6">
        <f>'Fund Data'!A629</f>
        <v>42326</v>
      </c>
      <c r="C518" s="4">
        <f>'Fund Data'!B629</f>
        <v>151.01</v>
      </c>
      <c r="D518" s="7">
        <f t="shared" si="29"/>
        <v>1.0026558661443461</v>
      </c>
      <c r="E518" s="7">
        <f t="shared" si="30"/>
        <v>2.6523455639403089E-3</v>
      </c>
      <c r="F518" s="7">
        <f>SQRT(Summary!$G$2/Summary!$G$3)*SQRT(SUMSQ(E499:E518)-Summary!$G$4/Summary!$G$5*SUM(E499:E518)^2)</f>
        <v>4.1658124793482174E-2</v>
      </c>
      <c r="G518" s="5">
        <f>MIN(Summary!$G$8,Summary!$G$9/F516)</f>
        <v>1.3501837595672974</v>
      </c>
      <c r="H518" s="5">
        <f>IFERROR(VLOOKUP(Table3[[#This Row],[Date]],Table1[#All],2,FALSE),$C$2)</f>
        <v>-0.14599999999999999</v>
      </c>
      <c r="I518" s="5">
        <f>Table3[[#This Row],[Date]]-B517</f>
        <v>1</v>
      </c>
      <c r="J518" s="7">
        <f>G517*(D518-1)+(1-G517)*H517/100*Table3[[#This Row],[Actt,t-1]]/Summary!$G$6</f>
        <v>3.5895730155674163E-3</v>
      </c>
      <c r="K518" s="7">
        <f t="shared" si="28"/>
        <v>3.7193594422417031E-3</v>
      </c>
      <c r="L518" s="67">
        <f t="shared" si="31"/>
        <v>5.9043000723788708E-2</v>
      </c>
    </row>
    <row r="519" spans="2:12" x14ac:dyDescent="0.2">
      <c r="B519" s="6">
        <f>'Fund Data'!A630</f>
        <v>42327</v>
      </c>
      <c r="C519" s="4">
        <f>'Fund Data'!B630</f>
        <v>151.38999999999999</v>
      </c>
      <c r="D519" s="7">
        <f t="shared" si="29"/>
        <v>1.00251638964307</v>
      </c>
      <c r="E519" s="7">
        <f t="shared" si="30"/>
        <v>2.5132288360896352E-3</v>
      </c>
      <c r="F519" s="7">
        <f>SQRT(Summary!$G$2/Summary!$G$3)*SQRT(SUMSQ(E500:E519)-Summary!$G$4/Summary!$G$5*SUM(E500:E519)^2)</f>
        <v>3.5445535672858637E-2</v>
      </c>
      <c r="G519" s="5">
        <f>MIN(Summary!$G$8,Summary!$G$9/F517)</f>
        <v>1.4108731098556584</v>
      </c>
      <c r="H519" s="5">
        <f>IFERROR(VLOOKUP(Table3[[#This Row],[Date]],Table1[#All],2,FALSE),$C$2)</f>
        <v>-0.14899999999999999</v>
      </c>
      <c r="I519" s="5">
        <f>Table3[[#This Row],[Date]]-B518</f>
        <v>1</v>
      </c>
      <c r="J519" s="7">
        <f>G518*(D519-1)+(1-G518)*H518/100*Table3[[#This Row],[Actt,t-1]]/Summary!$G$6</f>
        <v>3.3990086185080328E-3</v>
      </c>
      <c r="K519" s="7">
        <f t="shared" si="28"/>
        <v>3.7299717248452935E-3</v>
      </c>
      <c r="L519" s="67">
        <f t="shared" si="31"/>
        <v>5.921146548745973E-2</v>
      </c>
    </row>
    <row r="520" spans="2:12" x14ac:dyDescent="0.2">
      <c r="B520" s="6">
        <f>'Fund Data'!A631</f>
        <v>42328</v>
      </c>
      <c r="C520" s="4">
        <f>'Fund Data'!B631</f>
        <v>151.83000000000001</v>
      </c>
      <c r="D520" s="7">
        <f t="shared" si="29"/>
        <v>1.0029064006869677</v>
      </c>
      <c r="E520" s="7">
        <f t="shared" si="30"/>
        <v>2.9021852703091464E-3</v>
      </c>
      <c r="F520" s="7">
        <f>SQRT(Summary!$G$2/Summary!$G$3)*SQRT(SUMSQ(E501:E520)-Summary!$G$4/Summary!$G$5*SUM(E501:E520)^2)</f>
        <v>3.6426804091472156E-2</v>
      </c>
      <c r="G520" s="5">
        <f>MIN(Summary!$G$8,Summary!$G$9/F518)</f>
        <v>1.4402952676685916</v>
      </c>
      <c r="H520" s="5">
        <f>IFERROR(VLOOKUP(Table3[[#This Row],[Date]],Table1[#All],2,FALSE),$C$2)</f>
        <v>-0.151</v>
      </c>
      <c r="I520" s="5">
        <f>Table3[[#This Row],[Date]]-B519</f>
        <v>1</v>
      </c>
      <c r="J520" s="7">
        <f>G519*(D520-1)+(1-G519)*H519/100*Table3[[#This Row],[Actt,t-1]]/Summary!$G$6</f>
        <v>4.1022631338578381E-3</v>
      </c>
      <c r="K520" s="7">
        <f t="shared" si="28"/>
        <v>3.7302289226828832E-3</v>
      </c>
      <c r="L520" s="67">
        <f t="shared" si="31"/>
        <v>5.9215548376555766E-2</v>
      </c>
    </row>
    <row r="521" spans="2:12" x14ac:dyDescent="0.2">
      <c r="B521" s="6">
        <f>'Fund Data'!A632</f>
        <v>42331</v>
      </c>
      <c r="C521" s="4">
        <f>'Fund Data'!B632</f>
        <v>151.22999999999999</v>
      </c>
      <c r="D521" s="7">
        <f t="shared" si="29"/>
        <v>0.99604821181584657</v>
      </c>
      <c r="E521" s="7">
        <f t="shared" si="30"/>
        <v>-3.9596171314472467E-3</v>
      </c>
      <c r="F521" s="7">
        <f>SQRT(Summary!$G$2/Summary!$G$3)*SQRT(SUMSQ(E502:E521)-Summary!$G$4/Summary!$G$5*SUM(E502:E521)^2)</f>
        <v>3.9242579079076474E-2</v>
      </c>
      <c r="G521" s="5">
        <f>MIN(Summary!$G$8,Summary!$G$9/F519)</f>
        <v>1.5</v>
      </c>
      <c r="H521" s="5">
        <f>IFERROR(VLOOKUP(Table3[[#This Row],[Date]],Table1[#All],2,FALSE),$C$2)</f>
        <v>-0.155</v>
      </c>
      <c r="I521" s="5">
        <f>Table3[[#This Row],[Date]]-B520</f>
        <v>3</v>
      </c>
      <c r="J521" s="7">
        <f>G520*(D521-1)+(1-G520)*H520/100*Table3[[#This Row],[Actt,t-1]]/Summary!$G$6</f>
        <v>-5.6862014383466742E-3</v>
      </c>
      <c r="K521" s="7">
        <f t="shared" si="28"/>
        <v>3.7838154008497855E-3</v>
      </c>
      <c r="L521" s="67">
        <f t="shared" si="31"/>
        <v>6.006620734574826E-2</v>
      </c>
    </row>
    <row r="522" spans="2:12" x14ac:dyDescent="0.2">
      <c r="B522" s="6">
        <f>'Fund Data'!A633</f>
        <v>42332</v>
      </c>
      <c r="C522" s="4">
        <f>'Fund Data'!B633</f>
        <v>151.30000000000001</v>
      </c>
      <c r="D522" s="7">
        <f t="shared" si="29"/>
        <v>1.0004628711234544</v>
      </c>
      <c r="E522" s="7">
        <f t="shared" si="30"/>
        <v>4.6276403166117211E-4</v>
      </c>
      <c r="F522" s="7">
        <f>SQRT(Summary!$G$2/Summary!$G$3)*SQRT(SUMSQ(E503:E522)-Summary!$G$4/Summary!$G$5*SUM(E503:E522)^2)</f>
        <v>3.7152758631766973E-2</v>
      </c>
      <c r="G522" s="5">
        <f>MIN(Summary!$G$8,Summary!$G$9/F520)</f>
        <v>1.5</v>
      </c>
      <c r="H522" s="5">
        <f>IFERROR(VLOOKUP(Table3[[#This Row],[Date]],Table1[#All],2,FALSE),$C$2)</f>
        <v>-0.157</v>
      </c>
      <c r="I522" s="5">
        <f>Table3[[#This Row],[Date]]-B521</f>
        <v>1</v>
      </c>
      <c r="J522" s="7">
        <f>G521*(D522-1)+(1-G521)*H521/100*Table3[[#This Row],[Actt,t-1]]/Summary!$G$6</f>
        <v>6.9645946295944484E-4</v>
      </c>
      <c r="K522" s="7">
        <f t="shared" si="28"/>
        <v>3.761811254649465E-3</v>
      </c>
      <c r="L522" s="67">
        <f t="shared" si="31"/>
        <v>5.9716902353798132E-2</v>
      </c>
    </row>
    <row r="523" spans="2:12" x14ac:dyDescent="0.2">
      <c r="B523" s="6">
        <f>'Fund Data'!A634</f>
        <v>42333</v>
      </c>
      <c r="C523" s="4">
        <f>'Fund Data'!B634</f>
        <v>151.87</v>
      </c>
      <c r="D523" s="7">
        <f t="shared" si="29"/>
        <v>1.0037673496364838</v>
      </c>
      <c r="E523" s="7">
        <f t="shared" si="30"/>
        <v>3.7602709478684101E-3</v>
      </c>
      <c r="F523" s="7">
        <f>SQRT(Summary!$G$2/Summary!$G$3)*SQRT(SUMSQ(E504:E523)-Summary!$G$4/Summary!$G$5*SUM(E504:E523)^2)</f>
        <v>3.8882447953477568E-2</v>
      </c>
      <c r="G523" s="5">
        <f>MIN(Summary!$G$8,Summary!$G$9/F521)</f>
        <v>1.5</v>
      </c>
      <c r="H523" s="5">
        <f>IFERROR(VLOOKUP(Table3[[#This Row],[Date]],Table1[#All],2,FALSE),$C$2)</f>
        <v>-0.156</v>
      </c>
      <c r="I523" s="5">
        <f>Table3[[#This Row],[Date]]-B522</f>
        <v>1</v>
      </c>
      <c r="J523" s="7">
        <f>G522*(D523-1)+(1-G522)*H522/100*Table3[[#This Row],[Actt,t-1]]/Summary!$G$6</f>
        <v>5.6532050102813172E-3</v>
      </c>
      <c r="K523" s="7">
        <f t="shared" si="28"/>
        <v>3.7962035717958153E-3</v>
      </c>
      <c r="L523" s="67">
        <f t="shared" si="31"/>
        <v>6.0262863462881164E-2</v>
      </c>
    </row>
    <row r="524" spans="2:12" x14ac:dyDescent="0.2">
      <c r="B524" s="6">
        <f>'Fund Data'!A635</f>
        <v>42334</v>
      </c>
      <c r="C524" s="4">
        <f>'Fund Data'!B635</f>
        <v>151.84</v>
      </c>
      <c r="D524" s="7">
        <f t="shared" si="29"/>
        <v>0.9998024626325146</v>
      </c>
      <c r="E524" s="7">
        <f t="shared" si="30"/>
        <v>-1.9755688056092739E-4</v>
      </c>
      <c r="F524" s="7">
        <f>SQRT(Summary!$G$2/Summary!$G$3)*SQRT(SUMSQ(E505:E524)-Summary!$G$4/Summary!$G$5*SUM(E505:E524)^2)</f>
        <v>3.4126773126496916E-2</v>
      </c>
      <c r="G524" s="5">
        <f>MIN(Summary!$G$8,Summary!$G$9/F522)</f>
        <v>1.5</v>
      </c>
      <c r="H524" s="5">
        <f>IFERROR(VLOOKUP(Table3[[#This Row],[Date]],Table1[#All],2,FALSE),$C$2)</f>
        <v>-0.161</v>
      </c>
      <c r="I524" s="5">
        <f>Table3[[#This Row],[Date]]-B523</f>
        <v>1</v>
      </c>
      <c r="J524" s="7">
        <f>G523*(D524-1)+(1-G523)*H523/100*Table3[[#This Row],[Actt,t-1]]/Summary!$G$6</f>
        <v>-2.9413938456143463E-4</v>
      </c>
      <c r="K524" s="7">
        <f t="shared" si="28"/>
        <v>3.7922811374135955E-3</v>
      </c>
      <c r="L524" s="67">
        <f t="shared" si="31"/>
        <v>6.0200596747425228E-2</v>
      </c>
    </row>
    <row r="525" spans="2:12" x14ac:dyDescent="0.2">
      <c r="B525" s="6">
        <f>'Fund Data'!A636</f>
        <v>42335</v>
      </c>
      <c r="C525" s="4">
        <f>'Fund Data'!B636</f>
        <v>152.06</v>
      </c>
      <c r="D525" s="7">
        <f t="shared" si="29"/>
        <v>1.0014488935721813</v>
      </c>
      <c r="E525" s="7">
        <f t="shared" si="30"/>
        <v>1.447844938672861E-3</v>
      </c>
      <c r="F525" s="7">
        <f>SQRT(Summary!$G$2/Summary!$G$3)*SQRT(SUMSQ(E506:E525)-Summary!$G$4/Summary!$G$5*SUM(E506:E525)^2)</f>
        <v>3.4254584615130867E-2</v>
      </c>
      <c r="G525" s="5">
        <f>MIN(Summary!$G$8,Summary!$G$9/F523)</f>
        <v>1.5</v>
      </c>
      <c r="H525" s="5">
        <f>IFERROR(VLOOKUP(Table3[[#This Row],[Date]],Table1[#All],2,FALSE),$C$2)</f>
        <v>-0.16</v>
      </c>
      <c r="I525" s="5">
        <f>Table3[[#This Row],[Date]]-B524</f>
        <v>1</v>
      </c>
      <c r="J525" s="7">
        <f>G524*(D525-1)+(1-G524)*H524/100*Table3[[#This Row],[Actt,t-1]]/Summary!$G$6</f>
        <v>2.1755764693829915E-3</v>
      </c>
      <c r="K525" s="7">
        <f t="shared" si="28"/>
        <v>3.7673971302227111E-3</v>
      </c>
      <c r="L525" s="67">
        <f t="shared" si="31"/>
        <v>5.9805575379526285E-2</v>
      </c>
    </row>
    <row r="526" spans="2:12" x14ac:dyDescent="0.2">
      <c r="B526" s="6">
        <f>'Fund Data'!A637</f>
        <v>42338</v>
      </c>
      <c r="C526" s="4">
        <f>'Fund Data'!B637</f>
        <v>151.9</v>
      </c>
      <c r="D526" s="7">
        <f t="shared" si="29"/>
        <v>0.99894778376956472</v>
      </c>
      <c r="E526" s="7">
        <f t="shared" si="30"/>
        <v>-1.0527701985633359E-3</v>
      </c>
      <c r="F526" s="7">
        <f>SQRT(Summary!$G$2/Summary!$G$3)*SQRT(SUMSQ(E507:E526)-Summary!$G$4/Summary!$G$5*SUM(E507:E526)^2)</f>
        <v>3.1067244099437969E-2</v>
      </c>
      <c r="G526" s="5">
        <f>MIN(Summary!$G$8,Summary!$G$9/F524)</f>
        <v>1.5</v>
      </c>
      <c r="H526" s="5">
        <f>IFERROR(VLOOKUP(Table3[[#This Row],[Date]],Table1[#All],2,FALSE),$C$2)</f>
        <v>-0.161</v>
      </c>
      <c r="I526" s="5">
        <f>Table3[[#This Row],[Date]]-B525</f>
        <v>3</v>
      </c>
      <c r="J526" s="7">
        <f>G525*(D526-1)+(1-G525)*H525/100*Table3[[#This Row],[Actt,t-1]]/Summary!$G$6</f>
        <v>-1.5716576789862483E-3</v>
      </c>
      <c r="K526" s="7">
        <f t="shared" si="28"/>
        <v>3.7706449645342386E-3</v>
      </c>
      <c r="L526" s="67">
        <f t="shared" si="31"/>
        <v>5.9857133150853351E-2</v>
      </c>
    </row>
    <row r="527" spans="2:12" x14ac:dyDescent="0.2">
      <c r="B527" s="6">
        <f>'Fund Data'!A638</f>
        <v>42339</v>
      </c>
      <c r="C527" s="4">
        <f>'Fund Data'!B638</f>
        <v>151.96</v>
      </c>
      <c r="D527" s="7">
        <f t="shared" si="29"/>
        <v>1.0003949967083607</v>
      </c>
      <c r="E527" s="7">
        <f t="shared" si="30"/>
        <v>3.9491871769762612E-4</v>
      </c>
      <c r="F527" s="7">
        <f>SQRT(Summary!$G$2/Summary!$G$3)*SQRT(SUMSQ(E508:E527)-Summary!$G$4/Summary!$G$5*SUM(E508:E527)^2)</f>
        <v>3.095225553621557E-2</v>
      </c>
      <c r="G527" s="5">
        <f>MIN(Summary!$G$8,Summary!$G$9/F525)</f>
        <v>1.5</v>
      </c>
      <c r="H527" s="5">
        <f>IFERROR(VLOOKUP(Table3[[#This Row],[Date]],Table1[#All],2,FALSE),$C$2)</f>
        <v>-0.161</v>
      </c>
      <c r="I527" s="5">
        <f>Table3[[#This Row],[Date]]-B526</f>
        <v>1</v>
      </c>
      <c r="J527" s="7">
        <f>G526*(D527-1)+(1-G526)*H526/100*Table3[[#This Row],[Actt,t-1]]/Summary!$G$6</f>
        <v>5.9473117365222068E-4</v>
      </c>
      <c r="K527" s="7">
        <f t="shared" si="28"/>
        <v>3.7704471805717179E-3</v>
      </c>
      <c r="L527" s="67">
        <f t="shared" si="31"/>
        <v>5.9853993427784476E-2</v>
      </c>
    </row>
    <row r="528" spans="2:12" x14ac:dyDescent="0.2">
      <c r="B528" s="6">
        <f>'Fund Data'!A639</f>
        <v>42340</v>
      </c>
      <c r="C528" s="4">
        <f>'Fund Data'!B639</f>
        <v>152.16</v>
      </c>
      <c r="D528" s="7">
        <f t="shared" si="29"/>
        <v>1.0013161358252172</v>
      </c>
      <c r="E528" s="7">
        <f t="shared" si="30"/>
        <v>1.3152704776553592E-3</v>
      </c>
      <c r="F528" s="7">
        <f>SQRT(Summary!$G$2/Summary!$G$3)*SQRT(SUMSQ(E509:E528)-Summary!$G$4/Summary!$G$5*SUM(E509:E528)^2)</f>
        <v>3.0727630318115502E-2</v>
      </c>
      <c r="G528" s="5">
        <f>MIN(Summary!$G$8,Summary!$G$9/F526)</f>
        <v>1.5</v>
      </c>
      <c r="H528" s="5">
        <f>IFERROR(VLOOKUP(Table3[[#This Row],[Date]],Table1[#All],2,FALSE),$C$2)</f>
        <v>-0.16400000000000001</v>
      </c>
      <c r="I528" s="5">
        <f>Table3[[#This Row],[Date]]-B527</f>
        <v>1</v>
      </c>
      <c r="J528" s="7">
        <f>G527*(D528-1)+(1-G527)*H527/100*Table3[[#This Row],[Actt,t-1]]/Summary!$G$6</f>
        <v>1.9764398489368639E-3</v>
      </c>
      <c r="K528" s="7">
        <f t="shared" ref="K528:K591" si="32">_xlfn.STDEV.S(J439:J528)</f>
        <v>3.762842380641996E-3</v>
      </c>
      <c r="L528" s="67">
        <f t="shared" si="31"/>
        <v>5.9733270971477799E-2</v>
      </c>
    </row>
    <row r="529" spans="2:12" x14ac:dyDescent="0.2">
      <c r="B529" s="6">
        <f>'Fund Data'!A640</f>
        <v>42341</v>
      </c>
      <c r="C529" s="4">
        <f>'Fund Data'!B640</f>
        <v>150.01</v>
      </c>
      <c r="D529" s="7">
        <f t="shared" si="29"/>
        <v>0.98587013669821233</v>
      </c>
      <c r="E529" s="7">
        <f t="shared" si="30"/>
        <v>-1.4230640256281299E-2</v>
      </c>
      <c r="F529" s="7">
        <f>SQRT(Summary!$G$2/Summary!$G$3)*SQRT(SUMSQ(E510:E529)-Summary!$G$4/Summary!$G$5*SUM(E510:E529)^2)</f>
        <v>5.955069399191059E-2</v>
      </c>
      <c r="G529" s="5">
        <f>MIN(Summary!$G$8,Summary!$G$9/F527)</f>
        <v>1.5</v>
      </c>
      <c r="H529" s="5">
        <f>IFERROR(VLOOKUP(Table3[[#This Row],[Date]],Table1[#All],2,FALSE),$C$2)</f>
        <v>-0.17100000000000001</v>
      </c>
      <c r="I529" s="5">
        <f>Table3[[#This Row],[Date]]-B528</f>
        <v>1</v>
      </c>
      <c r="J529" s="7">
        <f>G528*(D529-1)+(1-G528)*H528/100*Table3[[#This Row],[Actt,t-1]]/Summary!$G$6</f>
        <v>-2.1192517174903728E-2</v>
      </c>
      <c r="K529" s="7">
        <f t="shared" si="32"/>
        <v>4.3504470328092851E-3</v>
      </c>
      <c r="L529" s="67">
        <f t="shared" si="31"/>
        <v>6.9061205644633347E-2</v>
      </c>
    </row>
    <row r="530" spans="2:12" x14ac:dyDescent="0.2">
      <c r="B530" s="6">
        <f>'Fund Data'!A641</f>
        <v>42342</v>
      </c>
      <c r="C530" s="4">
        <f>'Fund Data'!B641</f>
        <v>150</v>
      </c>
      <c r="D530" s="7">
        <f t="shared" si="29"/>
        <v>0.99993333777748161</v>
      </c>
      <c r="E530" s="7">
        <f t="shared" si="30"/>
        <v>-6.6664444543093875E-5</v>
      </c>
      <c r="F530" s="7">
        <f>SQRT(Summary!$G$2/Summary!$G$3)*SQRT(SUMSQ(E511:E530)-Summary!$G$4/Summary!$G$5*SUM(E511:E530)^2)</f>
        <v>5.8307254088941787E-2</v>
      </c>
      <c r="G530" s="5">
        <f>MIN(Summary!$G$8,Summary!$G$9/F528)</f>
        <v>1.5</v>
      </c>
      <c r="H530" s="5">
        <f>IFERROR(VLOOKUP(Table3[[#This Row],[Date]],Table1[#All],2,FALSE),$C$2)</f>
        <v>-0.17100000000000001</v>
      </c>
      <c r="I530" s="5">
        <f>Table3[[#This Row],[Date]]-B529</f>
        <v>1</v>
      </c>
      <c r="J530" s="7">
        <f>G529*(D530-1)+(1-G529)*H529/100*Table3[[#This Row],[Actt,t-1]]/Summary!$G$6</f>
        <v>-9.7618333777581569E-5</v>
      </c>
      <c r="K530" s="7">
        <f t="shared" si="32"/>
        <v>4.3403149340222073E-3</v>
      </c>
      <c r="L530" s="67">
        <f t="shared" si="31"/>
        <v>6.8900363562734865E-2</v>
      </c>
    </row>
    <row r="531" spans="2:12" x14ac:dyDescent="0.2">
      <c r="B531" s="6">
        <f>'Fund Data'!A642</f>
        <v>42345</v>
      </c>
      <c r="C531" s="4">
        <f>'Fund Data'!B642</f>
        <v>150.87</v>
      </c>
      <c r="D531" s="7">
        <f t="shared" si="29"/>
        <v>1.0058</v>
      </c>
      <c r="E531" s="7">
        <f t="shared" si="30"/>
        <v>5.7832447557273608E-3</v>
      </c>
      <c r="F531" s="7">
        <f>SQRT(Summary!$G$2/Summary!$G$3)*SQRT(SUMSQ(E512:E531)-Summary!$G$4/Summary!$G$5*SUM(E512:E531)^2)</f>
        <v>6.1477175097938597E-2</v>
      </c>
      <c r="G531" s="5">
        <f>MIN(Summary!$G$8,Summary!$G$9/F529)</f>
        <v>1.007544933198435</v>
      </c>
      <c r="H531" s="5">
        <f>IFERROR(VLOOKUP(Table3[[#This Row],[Date]],Table1[#All],2,FALSE),$C$2)</f>
        <v>-0.17499999999999999</v>
      </c>
      <c r="I531" s="5">
        <f>Table3[[#This Row],[Date]]-B530</f>
        <v>3</v>
      </c>
      <c r="J531" s="7">
        <f>G530*(D531-1)+(1-G530)*H530/100*Table3[[#This Row],[Actt,t-1]]/Summary!$G$6</f>
        <v>8.7071250000000412E-3</v>
      </c>
      <c r="K531" s="7">
        <f t="shared" si="32"/>
        <v>4.4340839995052972E-3</v>
      </c>
      <c r="L531" s="67">
        <f t="shared" si="31"/>
        <v>7.0388901330369985E-2</v>
      </c>
    </row>
    <row r="532" spans="2:12" x14ac:dyDescent="0.2">
      <c r="B532" s="6">
        <f>'Fund Data'!A643</f>
        <v>42346</v>
      </c>
      <c r="C532" s="4">
        <f>'Fund Data'!B643</f>
        <v>151.16999999999999</v>
      </c>
      <c r="D532" s="7">
        <f t="shared" si="29"/>
        <v>1.001988466892026</v>
      </c>
      <c r="E532" s="7">
        <f t="shared" si="30"/>
        <v>1.9864925086331147E-3</v>
      </c>
      <c r="F532" s="7">
        <f>SQRT(Summary!$G$2/Summary!$G$3)*SQRT(SUMSQ(E513:E532)-Summary!$G$4/Summary!$G$5*SUM(E513:E532)^2)</f>
        <v>6.1688725285942901E-2</v>
      </c>
      <c r="G532" s="5">
        <f>MIN(Summary!$G$8,Summary!$G$9/F530)</f>
        <v>1.0290314805165768</v>
      </c>
      <c r="H532" s="5">
        <f>IFERROR(VLOOKUP(Table3[[#This Row],[Date]],Table1[#All],2,FALSE),$C$2)</f>
        <v>-0.17799999999999999</v>
      </c>
      <c r="I532" s="5">
        <f>Table3[[#This Row],[Date]]-B531</f>
        <v>1</v>
      </c>
      <c r="J532" s="7">
        <f>G531*(D532-1)+(1-G531)*H531/100*Table3[[#This Row],[Actt,t-1]]/Summary!$G$6</f>
        <v>2.0035064186522704E-3</v>
      </c>
      <c r="K532" s="7">
        <f t="shared" si="32"/>
        <v>4.4355711616546377E-3</v>
      </c>
      <c r="L532" s="67">
        <f t="shared" si="31"/>
        <v>7.0412509297608283E-2</v>
      </c>
    </row>
    <row r="533" spans="2:12" x14ac:dyDescent="0.2">
      <c r="B533" s="6">
        <f>'Fund Data'!A644</f>
        <v>42347</v>
      </c>
      <c r="C533" s="4">
        <f>'Fund Data'!B644</f>
        <v>150.9</v>
      </c>
      <c r="D533" s="7">
        <f t="shared" si="29"/>
        <v>0.99821393133558256</v>
      </c>
      <c r="E533" s="7">
        <f t="shared" si="30"/>
        <v>-1.7876655868130972E-3</v>
      </c>
      <c r="F533" s="7">
        <f>SQRT(Summary!$G$2/Summary!$G$3)*SQRT(SUMSQ(E514:E533)-Summary!$G$4/Summary!$G$5*SUM(E514:E533)^2)</f>
        <v>6.2118206825973701E-2</v>
      </c>
      <c r="G533" s="5">
        <f>MIN(Summary!$G$8,Summary!$G$9/F531)</f>
        <v>0.97597197503650213</v>
      </c>
      <c r="H533" s="5">
        <f>IFERROR(VLOOKUP(Table3[[#This Row],[Date]],Table1[#All],2,FALSE),$C$2)</f>
        <v>-0.18099999999999999</v>
      </c>
      <c r="I533" s="5">
        <f>Table3[[#This Row],[Date]]-B532</f>
        <v>1</v>
      </c>
      <c r="J533" s="7">
        <f>G532*(D533-1)+(1-G532)*H532/100*Table3[[#This Row],[Actt,t-1]]/Summary!$G$6</f>
        <v>-1.8377773375071885E-3</v>
      </c>
      <c r="K533" s="7">
        <f t="shared" si="32"/>
        <v>4.2865712202212365E-3</v>
      </c>
      <c r="L533" s="67">
        <f t="shared" si="31"/>
        <v>6.8047208555232469E-2</v>
      </c>
    </row>
    <row r="534" spans="2:12" x14ac:dyDescent="0.2">
      <c r="B534" s="6">
        <f>'Fund Data'!A645</f>
        <v>42348</v>
      </c>
      <c r="C534" s="4">
        <f>'Fund Data'!B645</f>
        <v>150.91</v>
      </c>
      <c r="D534" s="7">
        <f t="shared" si="29"/>
        <v>1.0000662690523525</v>
      </c>
      <c r="E534" s="7">
        <f t="shared" si="30"/>
        <v>6.6266856655873007E-5</v>
      </c>
      <c r="F534" s="7">
        <f>SQRT(Summary!$G$2/Summary!$G$3)*SQRT(SUMSQ(E515:E534)-Summary!$G$4/Summary!$G$5*SUM(E515:E534)^2)</f>
        <v>6.2105475383103868E-2</v>
      </c>
      <c r="G534" s="5">
        <f>MIN(Summary!$G$8,Summary!$G$9/F532)</f>
        <v>0.97262505785108655</v>
      </c>
      <c r="H534" s="5">
        <f>IFERROR(VLOOKUP(Table3[[#This Row],[Date]],Table1[#All],2,FALSE),$C$2)</f>
        <v>-0.186</v>
      </c>
      <c r="I534" s="5">
        <f>Table3[[#This Row],[Date]]-B533</f>
        <v>1</v>
      </c>
      <c r="J534" s="7">
        <f>G533*(D534-1)+(1-G533)*H533/100*Table3[[#This Row],[Actt,t-1]]/Summary!$G$6</f>
        <v>6.4555930338329874E-5</v>
      </c>
      <c r="K534" s="7">
        <f t="shared" si="32"/>
        <v>4.2639156707987179E-3</v>
      </c>
      <c r="L534" s="67">
        <f t="shared" si="31"/>
        <v>6.768756285770737E-2</v>
      </c>
    </row>
    <row r="535" spans="2:12" x14ac:dyDescent="0.2">
      <c r="B535" s="6">
        <f>'Fund Data'!A646</f>
        <v>42349</v>
      </c>
      <c r="C535" s="4">
        <f>'Fund Data'!B646</f>
        <v>151</v>
      </c>
      <c r="D535" s="7">
        <f t="shared" si="29"/>
        <v>1.0005963819495063</v>
      </c>
      <c r="E535" s="7">
        <f t="shared" si="30"/>
        <v>5.9620418446516734E-4</v>
      </c>
      <c r="F535" s="7">
        <f>SQRT(Summary!$G$2/Summary!$G$3)*SQRT(SUMSQ(E516:E535)-Summary!$G$4/Summary!$G$5*SUM(E516:E535)^2)</f>
        <v>6.151924406564524E-2</v>
      </c>
      <c r="G535" s="5">
        <f>MIN(Summary!$G$8,Summary!$G$9/F533)</f>
        <v>0.9659003867914614</v>
      </c>
      <c r="H535" s="5">
        <f>IFERROR(VLOOKUP(Table3[[#This Row],[Date]],Table1[#All],2,FALSE),$C$2)</f>
        <v>-0.189</v>
      </c>
      <c r="I535" s="5">
        <f>Table3[[#This Row],[Date]]-B534</f>
        <v>1</v>
      </c>
      <c r="J535" s="7">
        <f>G534*(D535-1)+(1-G534)*H534/100*Table3[[#This Row],[Actt,t-1]]/Summary!$G$6</f>
        <v>5.7991459093879253E-4</v>
      </c>
      <c r="K535" s="7">
        <f t="shared" si="32"/>
        <v>4.2523978433483076E-3</v>
      </c>
      <c r="L535" s="67">
        <f t="shared" si="31"/>
        <v>6.7504723015242143E-2</v>
      </c>
    </row>
    <row r="536" spans="2:12" x14ac:dyDescent="0.2">
      <c r="B536" s="6">
        <f>'Fund Data'!A647</f>
        <v>42352</v>
      </c>
      <c r="C536" s="4">
        <f>'Fund Data'!B647</f>
        <v>150.16999999999999</v>
      </c>
      <c r="D536" s="7">
        <f t="shared" si="29"/>
        <v>0.99450331125827807</v>
      </c>
      <c r="E536" s="7">
        <f t="shared" si="30"/>
        <v>-5.5118511227350555E-3</v>
      </c>
      <c r="F536" s="7">
        <f>SQRT(Summary!$G$2/Summary!$G$3)*SQRT(SUMSQ(E517:E536)-Summary!$G$4/Summary!$G$5*SUM(E517:E536)^2)</f>
        <v>6.4550214070843076E-2</v>
      </c>
      <c r="G536" s="5">
        <f>MIN(Summary!$G$8,Summary!$G$9/F534)</f>
        <v>0.96609839357776373</v>
      </c>
      <c r="H536" s="5">
        <f>IFERROR(VLOOKUP(Table3[[#This Row],[Date]],Table1[#All],2,FALSE),$C$2)</f>
        <v>-0.191</v>
      </c>
      <c r="I536" s="5">
        <f>Table3[[#This Row],[Date]]-B535</f>
        <v>3</v>
      </c>
      <c r="J536" s="7">
        <f>G535*(D536-1)+(1-G535)*H535/100*Table3[[#This Row],[Actt,t-1]]/Summary!$G$6</f>
        <v>-5.3097908506095212E-3</v>
      </c>
      <c r="K536" s="7">
        <f t="shared" si="32"/>
        <v>4.291579727248601E-3</v>
      </c>
      <c r="L536" s="67">
        <f t="shared" si="31"/>
        <v>6.8126716139437229E-2</v>
      </c>
    </row>
    <row r="537" spans="2:12" x14ac:dyDescent="0.2">
      <c r="B537" s="6">
        <f>'Fund Data'!A648</f>
        <v>42353</v>
      </c>
      <c r="C537" s="4">
        <f>'Fund Data'!B648</f>
        <v>150.31</v>
      </c>
      <c r="D537" s="7">
        <f t="shared" si="29"/>
        <v>1.0009322767530133</v>
      </c>
      <c r="E537" s="7">
        <f t="shared" si="30"/>
        <v>9.3184245294550153E-4</v>
      </c>
      <c r="F537" s="7">
        <f>SQRT(Summary!$G$2/Summary!$G$3)*SQRT(SUMSQ(E518:E537)-Summary!$G$4/Summary!$G$5*SUM(E518:E537)^2)</f>
        <v>6.462397793199319E-2</v>
      </c>
      <c r="G537" s="5">
        <f>MIN(Summary!$G$8,Summary!$G$9/F535)</f>
        <v>0.97530457194785902</v>
      </c>
      <c r="H537" s="5">
        <f>IFERROR(VLOOKUP(Table3[[#This Row],[Date]],Table1[#All],2,FALSE),$C$2)</f>
        <v>-0.19400000000000001</v>
      </c>
      <c r="I537" s="5">
        <f>Table3[[#This Row],[Date]]-B536</f>
        <v>1</v>
      </c>
      <c r="J537" s="7">
        <f>G536*(D537-1)+(1-G536)*H536/100*Table3[[#This Row],[Actt,t-1]]/Summary!$G$6</f>
        <v>9.0049120659977408E-4</v>
      </c>
      <c r="K537" s="7">
        <f t="shared" si="32"/>
        <v>4.243399627248028E-3</v>
      </c>
      <c r="L537" s="67">
        <f t="shared" si="31"/>
        <v>6.7361880762974793E-2</v>
      </c>
    </row>
    <row r="538" spans="2:12" x14ac:dyDescent="0.2">
      <c r="B538" s="6">
        <f>'Fund Data'!A649</f>
        <v>42354</v>
      </c>
      <c r="C538" s="4">
        <f>'Fund Data'!B649</f>
        <v>150.22999999999999</v>
      </c>
      <c r="D538" s="7">
        <f t="shared" si="29"/>
        <v>0.99946776661566084</v>
      </c>
      <c r="E538" s="7">
        <f t="shared" si="30"/>
        <v>-5.3237507080260832E-4</v>
      </c>
      <c r="F538" s="7">
        <f>SQRT(Summary!$G$2/Summary!$G$3)*SQRT(SUMSQ(E519:E538)-Summary!$G$4/Summary!$G$5*SUM(E519:E538)^2)</f>
        <v>6.3849813994586446E-2</v>
      </c>
      <c r="G538" s="5">
        <f>MIN(Summary!$G$8,Summary!$G$9/F536)</f>
        <v>0.92950892361333959</v>
      </c>
      <c r="H538" s="5">
        <f>IFERROR(VLOOKUP(Table3[[#This Row],[Date]],Table1[#All],2,FALSE),$C$2)</f>
        <v>-0.19600000000000001</v>
      </c>
      <c r="I538" s="5">
        <f>Table3[[#This Row],[Date]]-B537</f>
        <v>1</v>
      </c>
      <c r="J538" s="7">
        <f>G537*(D538-1)+(1-G537)*H537/100*Table3[[#This Row],[Actt,t-1]]/Summary!$G$6</f>
        <v>-5.1922273400710581E-4</v>
      </c>
      <c r="K538" s="7">
        <f t="shared" si="32"/>
        <v>4.2419131541188053E-3</v>
      </c>
      <c r="L538" s="67">
        <f t="shared" si="31"/>
        <v>6.7338283733591769E-2</v>
      </c>
    </row>
    <row r="539" spans="2:12" x14ac:dyDescent="0.2">
      <c r="B539" s="6">
        <f>'Fund Data'!A650</f>
        <v>42355</v>
      </c>
      <c r="C539" s="4">
        <f>'Fund Data'!B650</f>
        <v>150.19999999999999</v>
      </c>
      <c r="D539" s="7">
        <f t="shared" si="29"/>
        <v>0.99980030619716431</v>
      </c>
      <c r="E539" s="7">
        <f t="shared" si="30"/>
        <v>-1.9971374429796825E-4</v>
      </c>
      <c r="F539" s="7">
        <f>SQRT(Summary!$G$2/Summary!$G$3)*SQRT(SUMSQ(E520:E539)-Summary!$G$4/Summary!$G$5*SUM(E520:E539)^2)</f>
        <v>6.3050589026634227E-2</v>
      </c>
      <c r="G539" s="5">
        <f>MIN(Summary!$G$8,Summary!$G$9/F537)</f>
        <v>0.92844795260268231</v>
      </c>
      <c r="H539" s="5">
        <f>IFERROR(VLOOKUP(Table3[[#This Row],[Date]],Table1[#All],2,FALSE),$C$2)</f>
        <v>-0.19800000000000001</v>
      </c>
      <c r="I539" s="5">
        <f>Table3[[#This Row],[Date]]-B538</f>
        <v>1</v>
      </c>
      <c r="J539" s="7">
        <f>G538*(D539-1)+(1-G538)*H538/100*Table3[[#This Row],[Actt,t-1]]/Summary!$G$6</f>
        <v>-1.860009564752707E-4</v>
      </c>
      <c r="K539" s="7">
        <f t="shared" si="32"/>
        <v>4.2417936921796996E-3</v>
      </c>
      <c r="L539" s="67">
        <f t="shared" si="31"/>
        <v>6.7336387334099704E-2</v>
      </c>
    </row>
    <row r="540" spans="2:12" x14ac:dyDescent="0.2">
      <c r="B540" s="6">
        <f>'Fund Data'!A651</f>
        <v>42356</v>
      </c>
      <c r="C540" s="4">
        <f>'Fund Data'!B651</f>
        <v>150.47999999999999</v>
      </c>
      <c r="D540" s="7">
        <f t="shared" si="29"/>
        <v>1.0018641810918776</v>
      </c>
      <c r="E540" s="7">
        <f t="shared" si="30"/>
        <v>1.8624456627406619E-3</v>
      </c>
      <c r="F540" s="7">
        <f>SQRT(Summary!$G$2/Summary!$G$3)*SQRT(SUMSQ(E521:E540)-Summary!$G$4/Summary!$G$5*SUM(E521:E540)^2)</f>
        <v>6.2465487443097552E-2</v>
      </c>
      <c r="G540" s="5">
        <f>MIN(Summary!$G$8,Summary!$G$9/F538)</f>
        <v>0.93970516507827484</v>
      </c>
      <c r="H540" s="5">
        <f>IFERROR(VLOOKUP(Table3[[#This Row],[Date]],Table1[#All],2,FALSE),$C$2)</f>
        <v>-0.19900000000000001</v>
      </c>
      <c r="I540" s="5">
        <f>Table3[[#This Row],[Date]]-B539</f>
        <v>1</v>
      </c>
      <c r="J540" s="7">
        <f>G539*(D540-1)+(1-G539)*H539/100*Table3[[#This Row],[Actt,t-1]]/Summary!$G$6</f>
        <v>1.7304015817736882E-3</v>
      </c>
      <c r="K540" s="7">
        <f t="shared" si="32"/>
        <v>4.2349802004430902E-3</v>
      </c>
      <c r="L540" s="67">
        <f t="shared" si="31"/>
        <v>6.7228226505929342E-2</v>
      </c>
    </row>
    <row r="541" spans="2:12" x14ac:dyDescent="0.2">
      <c r="B541" s="6">
        <f>'Fund Data'!A652</f>
        <v>42359</v>
      </c>
      <c r="C541" s="4">
        <f>'Fund Data'!B652</f>
        <v>150.30000000000001</v>
      </c>
      <c r="D541" s="7">
        <f t="shared" si="29"/>
        <v>0.99880382775119636</v>
      </c>
      <c r="E541" s="7">
        <f t="shared" si="30"/>
        <v>-1.1968882338459527E-3</v>
      </c>
      <c r="F541" s="7">
        <f>SQRT(Summary!$G$2/Summary!$G$3)*SQRT(SUMSQ(E522:E541)-Summary!$G$4/Summary!$G$5*SUM(E522:E541)^2)</f>
        <v>6.1226781444830194E-2</v>
      </c>
      <c r="G541" s="5">
        <f>MIN(Summary!$G$8,Summary!$G$9/F539)</f>
        <v>0.95161680368528234</v>
      </c>
      <c r="H541" s="5">
        <f>IFERROR(VLOOKUP(Table3[[#This Row],[Date]],Table1[#All],2,FALSE),$C$2)</f>
        <v>-0.2</v>
      </c>
      <c r="I541" s="5">
        <f>Table3[[#This Row],[Date]]-B540</f>
        <v>3</v>
      </c>
      <c r="J541" s="7">
        <f>G540*(D541-1)+(1-G540)*H540/100*Table3[[#This Row],[Actt,t-1]]/Summary!$G$6</f>
        <v>-1.1250491298698607E-3</v>
      </c>
      <c r="K541" s="7">
        <f t="shared" si="32"/>
        <v>4.216723976857583E-3</v>
      </c>
      <c r="L541" s="67">
        <f t="shared" si="31"/>
        <v>6.6938417941010672E-2</v>
      </c>
    </row>
    <row r="542" spans="2:12" x14ac:dyDescent="0.2">
      <c r="B542" s="6">
        <f>'Fund Data'!A653</f>
        <v>42360</v>
      </c>
      <c r="C542" s="4">
        <f>'Fund Data'!B653</f>
        <v>150</v>
      </c>
      <c r="D542" s="7">
        <f t="shared" si="29"/>
        <v>0.99800399201596801</v>
      </c>
      <c r="E542" s="7">
        <f t="shared" si="30"/>
        <v>-1.9980026626731087E-3</v>
      </c>
      <c r="F542" s="7">
        <f>SQRT(Summary!$G$2/Summary!$G$3)*SQRT(SUMSQ(E523:E542)-Summary!$G$4/Summary!$G$5*SUM(E523:E542)^2)</f>
        <v>6.1427835231209343E-2</v>
      </c>
      <c r="G542" s="5">
        <f>MIN(Summary!$G$8,Summary!$G$9/F540)</f>
        <v>0.96053040576456772</v>
      </c>
      <c r="H542" s="5">
        <f>IFERROR(VLOOKUP(Table3[[#This Row],[Date]],Table1[#All],2,FALSE),$C$2)</f>
        <v>-0.20100000000000001</v>
      </c>
      <c r="I542" s="5">
        <f>Table3[[#This Row],[Date]]-B541</f>
        <v>1</v>
      </c>
      <c r="J542" s="7">
        <f>G541*(D542-1)+(1-G541)*H541/100*Table3[[#This Row],[Actt,t-1]]/Summary!$G$6</f>
        <v>-1.899703533429907E-3</v>
      </c>
      <c r="K542" s="7">
        <f t="shared" si="32"/>
        <v>4.2048069165091378E-3</v>
      </c>
      <c r="L542" s="67">
        <f t="shared" si="31"/>
        <v>6.6749240472765065E-2</v>
      </c>
    </row>
    <row r="543" spans="2:12" x14ac:dyDescent="0.2">
      <c r="B543" s="6">
        <f>'Fund Data'!A654</f>
        <v>42361</v>
      </c>
      <c r="C543" s="4">
        <f>'Fund Data'!B654</f>
        <v>149.82</v>
      </c>
      <c r="D543" s="7">
        <f t="shared" si="29"/>
        <v>0.99879999999999991</v>
      </c>
      <c r="E543" s="7">
        <f t="shared" si="30"/>
        <v>-1.2007205765189881E-3</v>
      </c>
      <c r="F543" s="7">
        <f>SQRT(Summary!$G$2/Summary!$G$3)*SQRT(SUMSQ(E524:E543)-Summary!$G$4/Summary!$G$5*SUM(E524:E543)^2)</f>
        <v>5.9530995943393748E-2</v>
      </c>
      <c r="G543" s="5">
        <f>MIN(Summary!$G$8,Summary!$G$9/F541)</f>
        <v>0.97996331971270423</v>
      </c>
      <c r="H543" s="5">
        <f>IFERROR(VLOOKUP(Table3[[#This Row],[Date]],Table1[#All],2,FALSE),$C$2)</f>
        <v>-0.20100000000000001</v>
      </c>
      <c r="I543" s="5">
        <f>Table3[[#This Row],[Date]]-B542</f>
        <v>1</v>
      </c>
      <c r="J543" s="7">
        <f>G542*(D543-1)+(1-G542)*H542/100*Table3[[#This Row],[Actt,t-1]]/Summary!$G$6</f>
        <v>-1.1528568588187154E-3</v>
      </c>
      <c r="K543" s="7">
        <f t="shared" si="32"/>
        <v>4.2058507249931277E-3</v>
      </c>
      <c r="L543" s="67">
        <f t="shared" si="31"/>
        <v>6.6765810418755164E-2</v>
      </c>
    </row>
    <row r="544" spans="2:12" x14ac:dyDescent="0.2">
      <c r="B544" s="6">
        <f>'Fund Data'!A656</f>
        <v>42366</v>
      </c>
      <c r="C544" s="4">
        <f>'Fund Data'!B656</f>
        <v>149.97999999999999</v>
      </c>
      <c r="D544" s="7">
        <f t="shared" si="29"/>
        <v>1.0010679482045119</v>
      </c>
      <c r="E544" s="7">
        <f t="shared" si="30"/>
        <v>1.0673783535063406E-3</v>
      </c>
      <c r="F544" s="7">
        <f>SQRT(Summary!$G$2/Summary!$G$3)*SQRT(SUMSQ(E525:E544)-Summary!$G$4/Summary!$G$5*SUM(E525:E544)^2)</f>
        <v>5.9820191518456023E-2</v>
      </c>
      <c r="G544" s="5">
        <f>MIN(Summary!$G$8,Summary!$G$9/F542)</f>
        <v>0.97675589208320479</v>
      </c>
      <c r="H544" s="5">
        <f>IFERROR(VLOOKUP(Table3[[#This Row],[Date]],Table1[#All],2,FALSE),$C$2)</f>
        <v>-0.19900000000000001</v>
      </c>
      <c r="I544" s="5">
        <f>Table3[[#This Row],[Date]]-B543</f>
        <v>5</v>
      </c>
      <c r="J544" s="7">
        <f>G543*(D544-1)+(1-G543)*H543/100*Table3[[#This Row],[Actt,t-1]]/Summary!$G$6</f>
        <v>1.0459907104500637E-3</v>
      </c>
      <c r="K544" s="7">
        <f t="shared" si="32"/>
        <v>4.2052385748294055E-3</v>
      </c>
      <c r="L544" s="67">
        <f t="shared" si="31"/>
        <v>6.6756092836165737E-2</v>
      </c>
    </row>
    <row r="545" spans="2:12" x14ac:dyDescent="0.2">
      <c r="B545" s="6">
        <f>'Fund Data'!A657</f>
        <v>42367</v>
      </c>
      <c r="C545" s="4">
        <f>'Fund Data'!B657</f>
        <v>149.99</v>
      </c>
      <c r="D545" s="7">
        <f t="shared" ref="D545:D608" si="33">C545/C544</f>
        <v>1.0000666755567411</v>
      </c>
      <c r="E545" s="7">
        <f t="shared" ref="E545:E608" si="34">LN(D545)</f>
        <v>6.667333402498034E-5</v>
      </c>
      <c r="F545" s="7">
        <f>SQRT(Summary!$G$2/Summary!$G$3)*SQRT(SUMSQ(E526:E545)-Summary!$G$4/Summary!$G$5*SUM(E526:E545)^2)</f>
        <v>5.940915022905522E-2</v>
      </c>
      <c r="G545" s="5">
        <f>MIN(Summary!$G$8,Summary!$G$9/F543)</f>
        <v>1.0078783169872081</v>
      </c>
      <c r="H545" s="5">
        <f>IFERROR(VLOOKUP(Table3[[#This Row],[Date]],Table1[#All],2,FALSE),$C$2)</f>
        <v>-0.20200000000000001</v>
      </c>
      <c r="I545" s="5">
        <f>Table3[[#This Row],[Date]]-B544</f>
        <v>1</v>
      </c>
      <c r="J545" s="7">
        <f>G544*(D545-1)+(1-G544)*H544/100*Table3[[#This Row],[Actt,t-1]]/Summary!$G$6</f>
        <v>6.4997254641604109E-5</v>
      </c>
      <c r="K545" s="7">
        <f t="shared" si="32"/>
        <v>4.2038812338488713E-3</v>
      </c>
      <c r="L545" s="67">
        <f t="shared" si="31"/>
        <v>6.6734545716092886E-2</v>
      </c>
    </row>
    <row r="546" spans="2:12" x14ac:dyDescent="0.2">
      <c r="B546" s="6">
        <f>'Fund Data'!A658</f>
        <v>42368</v>
      </c>
      <c r="C546" s="4">
        <f>'Fund Data'!B658</f>
        <v>150.05000000000001</v>
      </c>
      <c r="D546" s="7">
        <f t="shared" si="33"/>
        <v>1.0004000266684445</v>
      </c>
      <c r="E546" s="7">
        <f t="shared" si="34"/>
        <v>3.9994667910798722E-4</v>
      </c>
      <c r="F546" s="7">
        <f>SQRT(Summary!$G$2/Summary!$G$3)*SQRT(SUMSQ(E527:E546)-Summary!$G$4/Summary!$G$5*SUM(E527:E546)^2)</f>
        <v>5.9508461166370472E-2</v>
      </c>
      <c r="G546" s="5">
        <f>MIN(Summary!$G$8,Summary!$G$9/F544)</f>
        <v>1.0030058158788826</v>
      </c>
      <c r="H546" s="5">
        <f>IFERROR(VLOOKUP(Table3[[#This Row],[Date]],Table1[#All],2,FALSE),$C$2)</f>
        <v>-0.20599999999999999</v>
      </c>
      <c r="I546" s="5">
        <f>Table3[[#This Row],[Date]]-B545</f>
        <v>1</v>
      </c>
      <c r="J546" s="7">
        <f>G545*(D546-1)+(1-G545)*H545/100*Table3[[#This Row],[Actt,t-1]]/Summary!$G$6</f>
        <v>4.0322241145384626E-4</v>
      </c>
      <c r="K546" s="7">
        <f t="shared" si="32"/>
        <v>4.1857946935064845E-3</v>
      </c>
      <c r="L546" s="67">
        <f t="shared" si="31"/>
        <v>6.6447430789151926E-2</v>
      </c>
    </row>
    <row r="547" spans="2:12" x14ac:dyDescent="0.2">
      <c r="B547" s="6">
        <f>'Fund Data'!A659</f>
        <v>42369</v>
      </c>
      <c r="C547" s="4">
        <f>'Fund Data'!B659</f>
        <v>150.04</v>
      </c>
      <c r="D547" s="7">
        <f t="shared" si="33"/>
        <v>0.99993335554815044</v>
      </c>
      <c r="E547" s="7">
        <f t="shared" si="34"/>
        <v>-6.6646672689715182E-5</v>
      </c>
      <c r="F547" s="7">
        <f>SQRT(Summary!$G$2/Summary!$G$3)*SQRT(SUMSQ(E528:E547)-Summary!$G$4/Summary!$G$5*SUM(E528:E547)^2)</f>
        <v>5.9431364617105978E-2</v>
      </c>
      <c r="G547" s="5">
        <f>MIN(Summary!$G$8,Summary!$G$9/F545)</f>
        <v>1.0099454338038285</v>
      </c>
      <c r="H547" s="5">
        <f>IFERROR(VLOOKUP(Table3[[#This Row],[Date]],Table1[#All],2,FALSE),$C$2)</f>
        <v>-0.20499999999999999</v>
      </c>
      <c r="I547" s="5">
        <f>Table3[[#This Row],[Date]]-B546</f>
        <v>1</v>
      </c>
      <c r="J547" s="7">
        <f>G546*(D547-1)+(1-G546)*H546/100*Table3[[#This Row],[Actt,t-1]]/Summary!$G$6</f>
        <v>-6.6827572854753152E-5</v>
      </c>
      <c r="K547" s="7">
        <f t="shared" si="32"/>
        <v>4.0270129992555819E-3</v>
      </c>
      <c r="L547" s="67">
        <f t="shared" si="31"/>
        <v>6.3926849534727631E-2</v>
      </c>
    </row>
    <row r="548" spans="2:12" x14ac:dyDescent="0.2">
      <c r="B548" s="6">
        <f>'Fund Data'!A660</f>
        <v>42373</v>
      </c>
      <c r="C548" s="4">
        <f>'Fund Data'!B660</f>
        <v>150.22</v>
      </c>
      <c r="D548" s="7">
        <f t="shared" si="33"/>
        <v>1.0011996800853107</v>
      </c>
      <c r="E548" s="7">
        <f t="shared" si="34"/>
        <v>1.1989610441792329E-3</v>
      </c>
      <c r="F548" s="7">
        <f>SQRT(Summary!$G$2/Summary!$G$3)*SQRT(SUMSQ(E529:E548)-Summary!$G$4/Summary!$G$5*SUM(E529:E548)^2)</f>
        <v>5.9384598452568903E-2</v>
      </c>
      <c r="G548" s="5">
        <f>MIN(Summary!$G$8,Summary!$G$9/F546)</f>
        <v>1.0082599822612672</v>
      </c>
      <c r="H548" s="5">
        <f>IFERROR(VLOOKUP(Table3[[#This Row],[Date]],Table1[#All],2,FALSE),$C$2)</f>
        <v>-0.21</v>
      </c>
      <c r="I548" s="5">
        <f>Table3[[#This Row],[Date]]-B547</f>
        <v>4</v>
      </c>
      <c r="J548" s="7">
        <f>G547*(D548-1)+(1-G547)*H547/100*Table3[[#This Row],[Actt,t-1]]/Summary!$G$6</f>
        <v>1.2118379590659997E-3</v>
      </c>
      <c r="K548" s="7">
        <f t="shared" si="32"/>
        <v>4.0253159163077968E-3</v>
      </c>
      <c r="L548" s="67">
        <f t="shared" si="31"/>
        <v>6.3899909178123104E-2</v>
      </c>
    </row>
    <row r="549" spans="2:12" x14ac:dyDescent="0.2">
      <c r="B549" s="6">
        <f>'Fund Data'!A661</f>
        <v>42374</v>
      </c>
      <c r="C549" s="4">
        <f>'Fund Data'!B661</f>
        <v>150.49</v>
      </c>
      <c r="D549" s="7">
        <f t="shared" si="33"/>
        <v>1.0017973638663296</v>
      </c>
      <c r="E549" s="7">
        <f t="shared" si="34"/>
        <v>1.7957505407616818E-3</v>
      </c>
      <c r="F549" s="7">
        <f>SQRT(Summary!$G$2/Summary!$G$3)*SQRT(SUMSQ(E530:E549)-Summary!$G$4/Summary!$G$5*SUM(E530:E549)^2)</f>
        <v>3.3359007775429751E-2</v>
      </c>
      <c r="G549" s="5">
        <f>MIN(Summary!$G$8,Summary!$G$9/F547)</f>
        <v>1.0095679341465156</v>
      </c>
      <c r="H549" s="5">
        <f>IFERROR(VLOOKUP(Table3[[#This Row],[Date]],Table1[#All],2,FALSE),$C$2)</f>
        <v>-0.21099999999999999</v>
      </c>
      <c r="I549" s="5">
        <f>Table3[[#This Row],[Date]]-B548</f>
        <v>1</v>
      </c>
      <c r="J549" s="7">
        <f>G548*(D549-1)+(1-G548)*H548/100*Table3[[#This Row],[Actt,t-1]]/Summary!$G$6</f>
        <v>1.8122582432123422E-3</v>
      </c>
      <c r="K549" s="7">
        <f t="shared" si="32"/>
        <v>4.0281284954183007E-3</v>
      </c>
      <c r="L549" s="67">
        <f t="shared" si="31"/>
        <v>6.3944557487337642E-2</v>
      </c>
    </row>
    <row r="550" spans="2:12" x14ac:dyDescent="0.2">
      <c r="B550" s="6">
        <f>'Fund Data'!A662</f>
        <v>42375</v>
      </c>
      <c r="C550" s="4">
        <f>'Fund Data'!B662</f>
        <v>150.66999999999999</v>
      </c>
      <c r="D550" s="7">
        <f t="shared" si="33"/>
        <v>1.0011960927636387</v>
      </c>
      <c r="E550" s="7">
        <f t="shared" si="34"/>
        <v>1.1953780145698182E-3</v>
      </c>
      <c r="F550" s="7">
        <f>SQRT(Summary!$G$2/Summary!$G$3)*SQRT(SUMSQ(E531:E550)-Summary!$G$4/Summary!$G$5*SUM(E531:E550)^2)</f>
        <v>3.3536373952583548E-2</v>
      </c>
      <c r="G550" s="5">
        <f>MIN(Summary!$G$8,Summary!$G$9/F548)</f>
        <v>1.0103629823803999</v>
      </c>
      <c r="H550" s="5">
        <f>IFERROR(VLOOKUP(Table3[[#This Row],[Date]],Table1[#All],2,FALSE),$C$2)</f>
        <v>-0.214</v>
      </c>
      <c r="I550" s="5">
        <f>Table3[[#This Row],[Date]]-B549</f>
        <v>1</v>
      </c>
      <c r="J550" s="7">
        <f>G549*(D550-1)+(1-G549)*H549/100*Table3[[#This Row],[Actt,t-1]]/Summary!$G$6</f>
        <v>1.207592979159501E-3</v>
      </c>
      <c r="K550" s="7">
        <f t="shared" si="32"/>
        <v>4.0291759337517628E-3</v>
      </c>
      <c r="L550" s="67">
        <f t="shared" si="31"/>
        <v>6.3961185055401742E-2</v>
      </c>
    </row>
    <row r="551" spans="2:12" x14ac:dyDescent="0.2">
      <c r="B551" s="6">
        <f>'Fund Data'!A663</f>
        <v>42376</v>
      </c>
      <c r="C551" s="4">
        <f>'Fund Data'!B663</f>
        <v>150.13</v>
      </c>
      <c r="D551" s="7">
        <f t="shared" si="33"/>
        <v>0.99641600849538736</v>
      </c>
      <c r="E551" s="7">
        <f t="shared" si="34"/>
        <v>-3.5904293889834136E-3</v>
      </c>
      <c r="F551" s="7">
        <f>SQRT(Summary!$G$2/Summary!$G$3)*SQRT(SUMSQ(E532:E551)-Summary!$G$4/Summary!$G$5*SUM(E532:E551)^2)</f>
        <v>2.9376535370147859E-2</v>
      </c>
      <c r="G551" s="5">
        <f>MIN(Summary!$G$8,Summary!$G$9/F549)</f>
        <v>1.5</v>
      </c>
      <c r="H551" s="5">
        <f>IFERROR(VLOOKUP(Table3[[#This Row],[Date]],Table1[#All],2,FALSE),$C$2)</f>
        <v>-0.218</v>
      </c>
      <c r="I551" s="5">
        <f>Table3[[#This Row],[Date]]-B550</f>
        <v>1</v>
      </c>
      <c r="J551" s="7">
        <f>G550*(D551-1)+(1-G550)*H550/100*Table3[[#This Row],[Actt,t-1]]/Summary!$G$6</f>
        <v>-3.6210707432534029E-3</v>
      </c>
      <c r="K551" s="7">
        <f t="shared" si="32"/>
        <v>4.0289838538194473E-3</v>
      </c>
      <c r="L551" s="67">
        <f t="shared" si="31"/>
        <v>6.3958135881005226E-2</v>
      </c>
    </row>
    <row r="552" spans="2:12" x14ac:dyDescent="0.2">
      <c r="B552" s="6">
        <f>'Fund Data'!A664</f>
        <v>42377</v>
      </c>
      <c r="C552" s="4">
        <f>'Fund Data'!B664</f>
        <v>150.26</v>
      </c>
      <c r="D552" s="7">
        <f t="shared" si="33"/>
        <v>1.0008659162059548</v>
      </c>
      <c r="E552" s="7">
        <f t="shared" si="34"/>
        <v>8.6554151680091397E-4</v>
      </c>
      <c r="F552" s="7">
        <f>SQRT(Summary!$G$2/Summary!$G$3)*SQRT(SUMSQ(E533:E552)-Summary!$G$4/Summary!$G$5*SUM(E533:E552)^2)</f>
        <v>2.8547547016731723E-2</v>
      </c>
      <c r="G552" s="5">
        <f>MIN(Summary!$G$8,Summary!$G$9/F550)</f>
        <v>1.5</v>
      </c>
      <c r="H552" s="5">
        <f>IFERROR(VLOOKUP(Table3[[#This Row],[Date]],Table1[#All],2,FALSE),$C$2)</f>
        <v>-0.218</v>
      </c>
      <c r="I552" s="5">
        <f>Table3[[#This Row],[Date]]-B551</f>
        <v>1</v>
      </c>
      <c r="J552" s="7">
        <f>G551*(D552-1)+(1-G551)*H551/100*Table3[[#This Row],[Actt,t-1]]/Summary!$G$6</f>
        <v>1.3019020867099408E-3</v>
      </c>
      <c r="K552" s="7">
        <f t="shared" si="32"/>
        <v>4.02671412199341E-3</v>
      </c>
      <c r="L552" s="67">
        <f t="shared" si="31"/>
        <v>6.3922105005278201E-2</v>
      </c>
    </row>
    <row r="553" spans="2:12" x14ac:dyDescent="0.2">
      <c r="B553" s="6">
        <f>'Fund Data'!A665</f>
        <v>42380</v>
      </c>
      <c r="C553" s="4">
        <f>'Fund Data'!B665</f>
        <v>149.88</v>
      </c>
      <c r="D553" s="7">
        <f t="shared" si="33"/>
        <v>0.99747105017968862</v>
      </c>
      <c r="E553" s="7">
        <f t="shared" si="34"/>
        <v>-2.5321530155278478E-3</v>
      </c>
      <c r="F553" s="7">
        <f>SQRT(Summary!$G$2/Summary!$G$3)*SQRT(SUMSQ(E534:E553)-Summary!$G$4/Summary!$G$5*SUM(E534:E553)^2)</f>
        <v>2.9145696297388203E-2</v>
      </c>
      <c r="G553" s="5">
        <f>MIN(Summary!$G$8,Summary!$G$9/F551)</f>
        <v>1.5</v>
      </c>
      <c r="H553" s="5">
        <f>IFERROR(VLOOKUP(Table3[[#This Row],[Date]],Table1[#All],2,FALSE),$C$2)</f>
        <v>-0.219</v>
      </c>
      <c r="I553" s="5">
        <f>Table3[[#This Row],[Date]]-B552</f>
        <v>3</v>
      </c>
      <c r="J553" s="7">
        <f>G552*(D553-1)+(1-G552)*H552/100*Table3[[#This Row],[Actt,t-1]]/Summary!$G$6</f>
        <v>-3.7843413971337322E-3</v>
      </c>
      <c r="K553" s="7">
        <f t="shared" si="32"/>
        <v>4.0483918623898784E-3</v>
      </c>
      <c r="L553" s="67">
        <f t="shared" si="31"/>
        <v>6.4266228465727451E-2</v>
      </c>
    </row>
    <row r="554" spans="2:12" x14ac:dyDescent="0.2">
      <c r="B554" s="6">
        <f>'Fund Data'!A666</f>
        <v>42381</v>
      </c>
      <c r="C554" s="4">
        <f>'Fund Data'!B666</f>
        <v>149.72</v>
      </c>
      <c r="D554" s="7">
        <f t="shared" si="33"/>
        <v>0.99893247931678675</v>
      </c>
      <c r="E554" s="7">
        <f t="shared" si="34"/>
        <v>-1.0680908892584152E-3</v>
      </c>
      <c r="F554" s="7">
        <f>SQRT(Summary!$G$2/Summary!$G$3)*SQRT(SUMSQ(E535:E554)-Summary!$G$4/Summary!$G$5*SUM(E535:E554)^2)</f>
        <v>2.9211058136718666E-2</v>
      </c>
      <c r="G554" s="5">
        <f>MIN(Summary!$G$8,Summary!$G$9/F552)</f>
        <v>1.5</v>
      </c>
      <c r="H554" s="5">
        <f>IFERROR(VLOOKUP(Table3[[#This Row],[Date]],Table1[#All],2,FALSE),$C$2)</f>
        <v>-0.22</v>
      </c>
      <c r="I554" s="5">
        <f>Table3[[#This Row],[Date]]-B553</f>
        <v>1</v>
      </c>
      <c r="J554" s="7">
        <f>G553*(D554-1)+(1-G553)*H553/100*Table3[[#This Row],[Actt,t-1]]/Summary!$G$6</f>
        <v>-1.5982393581532117E-3</v>
      </c>
      <c r="K554" s="7">
        <f t="shared" si="32"/>
        <v>4.0272312156227653E-3</v>
      </c>
      <c r="L554" s="67">
        <f t="shared" si="31"/>
        <v>6.3930313612165057E-2</v>
      </c>
    </row>
    <row r="555" spans="2:12" x14ac:dyDescent="0.2">
      <c r="B555" s="6">
        <f>'Fund Data'!A667</f>
        <v>42382</v>
      </c>
      <c r="C555" s="4">
        <f>'Fund Data'!B667</f>
        <v>150.13</v>
      </c>
      <c r="D555" s="7">
        <f t="shared" si="33"/>
        <v>1.0027384450975154</v>
      </c>
      <c r="E555" s="7">
        <f t="shared" si="34"/>
        <v>2.7347023879854097E-3</v>
      </c>
      <c r="F555" s="7">
        <f>SQRT(Summary!$G$2/Summary!$G$3)*SQRT(SUMSQ(E536:E555)-Summary!$G$4/Summary!$G$5*SUM(E536:E555)^2)</f>
        <v>3.1007871513650937E-2</v>
      </c>
      <c r="G555" s="5">
        <f>MIN(Summary!$G$8,Summary!$G$9/F553)</f>
        <v>1.5</v>
      </c>
      <c r="H555" s="5">
        <f>IFERROR(VLOOKUP(Table3[[#This Row],[Date]],Table1[#All],2,FALSE),$C$2)</f>
        <v>-0.22</v>
      </c>
      <c r="I555" s="5">
        <f>Table3[[#This Row],[Date]]-B554</f>
        <v>1</v>
      </c>
      <c r="J555" s="7">
        <f>G554*(D555-1)+(1-G554)*H554/100*Table3[[#This Row],[Actt,t-1]]/Summary!$G$6</f>
        <v>4.1107232018286833E-3</v>
      </c>
      <c r="K555" s="7">
        <f t="shared" si="32"/>
        <v>4.0317393426396722E-3</v>
      </c>
      <c r="L555" s="67">
        <f t="shared" si="31"/>
        <v>6.4001877909957622E-2</v>
      </c>
    </row>
    <row r="556" spans="2:12" x14ac:dyDescent="0.2">
      <c r="B556" s="6">
        <f>'Fund Data'!A668</f>
        <v>42383</v>
      </c>
      <c r="C556" s="4">
        <f>'Fund Data'!B668</f>
        <v>149.93</v>
      </c>
      <c r="D556" s="7">
        <f t="shared" si="33"/>
        <v>0.99866782122160802</v>
      </c>
      <c r="E556" s="7">
        <f t="shared" si="34"/>
        <v>-1.3330669174017001E-3</v>
      </c>
      <c r="F556" s="7">
        <f>SQRT(Summary!$G$2/Summary!$G$3)*SQRT(SUMSQ(E537:E556)-Summary!$G$4/Summary!$G$5*SUM(E537:E556)^2)</f>
        <v>2.4909990826699174E-2</v>
      </c>
      <c r="G556" s="5">
        <f>MIN(Summary!$G$8,Summary!$G$9/F554)</f>
        <v>1.5</v>
      </c>
      <c r="H556" s="5">
        <f>IFERROR(VLOOKUP(Table3[[#This Row],[Date]],Table1[#All],2,FALSE),$C$2)</f>
        <v>-0.221</v>
      </c>
      <c r="I556" s="5">
        <f>Table3[[#This Row],[Date]]-B555</f>
        <v>1</v>
      </c>
      <c r="J556" s="7">
        <f>G555*(D556-1)+(1-G555)*H555/100*Table3[[#This Row],[Actt,t-1]]/Summary!$G$6</f>
        <v>-1.9952126120324131E-3</v>
      </c>
      <c r="K556" s="7">
        <f t="shared" si="32"/>
        <v>4.0246993030079586E-3</v>
      </c>
      <c r="L556" s="67">
        <f t="shared" si="31"/>
        <v>6.3890120745444312E-2</v>
      </c>
    </row>
    <row r="557" spans="2:12" x14ac:dyDescent="0.2">
      <c r="B557" s="6">
        <f>'Fund Data'!A669</f>
        <v>42384</v>
      </c>
      <c r="C557" s="4">
        <f>'Fund Data'!B669</f>
        <v>150.13999999999999</v>
      </c>
      <c r="D557" s="7">
        <f t="shared" si="33"/>
        <v>1.0014006536383644</v>
      </c>
      <c r="E557" s="7">
        <f t="shared" si="34"/>
        <v>1.3996736380443373E-3</v>
      </c>
      <c r="F557" s="7">
        <f>SQRT(Summary!$G$2/Summary!$G$3)*SQRT(SUMSQ(E538:E557)-Summary!$G$4/Summary!$G$5*SUM(E538:E557)^2)</f>
        <v>2.5200319755512467E-2</v>
      </c>
      <c r="G557" s="5">
        <f>MIN(Summary!$G$8,Summary!$G$9/F555)</f>
        <v>1.5</v>
      </c>
      <c r="H557" s="5">
        <f>IFERROR(VLOOKUP(Table3[[#This Row],[Date]],Table1[#All],2,FALSE),$C$2)</f>
        <v>-0.221</v>
      </c>
      <c r="I557" s="5">
        <f>Table3[[#This Row],[Date]]-B556</f>
        <v>1</v>
      </c>
      <c r="J557" s="7">
        <f>G556*(D557-1)+(1-G556)*H556/100*Table3[[#This Row],[Actt,t-1]]/Summary!$G$6</f>
        <v>2.1040499019910307E-3</v>
      </c>
      <c r="K557" s="7">
        <f t="shared" si="32"/>
        <v>4.0245598047084948E-3</v>
      </c>
      <c r="L557" s="67">
        <f t="shared" si="31"/>
        <v>6.3887906278592116E-2</v>
      </c>
    </row>
    <row r="558" spans="2:12" x14ac:dyDescent="0.2">
      <c r="B558" s="6">
        <f>'Fund Data'!A670</f>
        <v>42387</v>
      </c>
      <c r="C558" s="4">
        <f>'Fund Data'!B670</f>
        <v>150.13</v>
      </c>
      <c r="D558" s="7">
        <f t="shared" si="33"/>
        <v>0.99993339549753568</v>
      </c>
      <c r="E558" s="7">
        <f t="shared" si="34"/>
        <v>-6.6606720642686617E-5</v>
      </c>
      <c r="F558" s="7">
        <f>SQRT(Summary!$G$2/Summary!$G$3)*SQRT(SUMSQ(E539:E558)-Summary!$G$4/Summary!$G$5*SUM(E539:E558)^2)</f>
        <v>2.5140969181584039E-2</v>
      </c>
      <c r="G558" s="5">
        <f>MIN(Summary!$G$8,Summary!$G$9/F556)</f>
        <v>1.5</v>
      </c>
      <c r="H558" s="5">
        <f>IFERROR(VLOOKUP(Table3[[#This Row],[Date]],Table1[#All],2,FALSE),$C$2)</f>
        <v>-0.222</v>
      </c>
      <c r="I558" s="5">
        <f>Table3[[#This Row],[Date]]-B557</f>
        <v>3</v>
      </c>
      <c r="J558" s="7">
        <f>G557*(D558-1)+(1-G557)*H557/100*Table3[[#This Row],[Actt,t-1]]/Summary!$G$6</f>
        <v>-9.0698420363143726E-5</v>
      </c>
      <c r="K558" s="7">
        <f t="shared" si="32"/>
        <v>4.0246862684556019E-3</v>
      </c>
      <c r="L558" s="67">
        <f t="shared" si="31"/>
        <v>6.3889913828340389E-2</v>
      </c>
    </row>
    <row r="559" spans="2:12" x14ac:dyDescent="0.2">
      <c r="B559" s="6">
        <f>'Fund Data'!A671</f>
        <v>42388</v>
      </c>
      <c r="C559" s="4">
        <f>'Fund Data'!B671</f>
        <v>150.19999999999999</v>
      </c>
      <c r="D559" s="7">
        <f t="shared" si="33"/>
        <v>1.0004662625724372</v>
      </c>
      <c r="E559" s="7">
        <f t="shared" si="34"/>
        <v>4.661539058207812E-4</v>
      </c>
      <c r="F559" s="7">
        <f>SQRT(Summary!$G$2/Summary!$G$3)*SQRT(SUMSQ(E540:E559)-Summary!$G$4/Summary!$G$5*SUM(E540:E559)^2)</f>
        <v>2.5190932407499783E-2</v>
      </c>
      <c r="G559" s="5">
        <f>MIN(Summary!$G$8,Summary!$G$9/F557)</f>
        <v>1.5</v>
      </c>
      <c r="H559" s="5">
        <f>IFERROR(VLOOKUP(Table3[[#This Row],[Date]],Table1[#All],2,FALSE),$C$2)</f>
        <v>-0.222</v>
      </c>
      <c r="I559" s="5">
        <f>Table3[[#This Row],[Date]]-B558</f>
        <v>1</v>
      </c>
      <c r="J559" s="7">
        <f>G558*(D559-1)+(1-G558)*H558/100*Table3[[#This Row],[Actt,t-1]]/Summary!$G$6</f>
        <v>7.0247719198913907E-4</v>
      </c>
      <c r="K559" s="7">
        <f t="shared" si="32"/>
        <v>4.0243968376024357E-3</v>
      </c>
      <c r="L559" s="67">
        <f t="shared" si="31"/>
        <v>6.3885319255985021E-2</v>
      </c>
    </row>
    <row r="560" spans="2:12" x14ac:dyDescent="0.2">
      <c r="B560" s="6">
        <f>'Fund Data'!A672</f>
        <v>42389</v>
      </c>
      <c r="C560" s="4">
        <f>'Fund Data'!B672</f>
        <v>150.05000000000001</v>
      </c>
      <c r="D560" s="7">
        <f t="shared" si="33"/>
        <v>0.99900133155792292</v>
      </c>
      <c r="E560" s="7">
        <f t="shared" si="34"/>
        <v>-9.9916744365809553E-4</v>
      </c>
      <c r="F560" s="7">
        <f>SQRT(Summary!$G$2/Summary!$G$3)*SQRT(SUMSQ(E541:E560)-Summary!$G$4/Summary!$G$5*SUM(E541:E560)^2)</f>
        <v>2.4460120048266618E-2</v>
      </c>
      <c r="G560" s="5">
        <f>MIN(Summary!$G$8,Summary!$G$9/F558)</f>
        <v>1.5</v>
      </c>
      <c r="H560" s="5">
        <f>IFERROR(VLOOKUP(Table3[[#This Row],[Date]],Table1[#All],2,FALSE),$C$2)</f>
        <v>-0.22500000000000001</v>
      </c>
      <c r="I560" s="5">
        <f>Table3[[#This Row],[Date]]-B559</f>
        <v>1</v>
      </c>
      <c r="J560" s="7">
        <f>G559*(D560-1)+(1-G559)*H559/100*Table3[[#This Row],[Actt,t-1]]/Summary!$G$6</f>
        <v>-1.494919329782283E-3</v>
      </c>
      <c r="K560" s="7">
        <f t="shared" si="32"/>
        <v>4.0254701565647834E-3</v>
      </c>
      <c r="L560" s="67">
        <f t="shared" si="31"/>
        <v>6.3902357666295956E-2</v>
      </c>
    </row>
    <row r="561" spans="2:12" x14ac:dyDescent="0.2">
      <c r="B561" s="6">
        <f>'Fund Data'!A673</f>
        <v>42390</v>
      </c>
      <c r="C561" s="4">
        <f>'Fund Data'!B673</f>
        <v>150.49</v>
      </c>
      <c r="D561" s="7">
        <f t="shared" si="33"/>
        <v>1.0029323558813728</v>
      </c>
      <c r="E561" s="7">
        <f t="shared" si="34"/>
        <v>2.9280649122509776E-3</v>
      </c>
      <c r="F561" s="7">
        <f>SQRT(Summary!$G$2/Summary!$G$3)*SQRT(SUMSQ(E542:E561)-Summary!$G$4/Summary!$G$5*SUM(E542:E561)^2)</f>
        <v>2.6314023325481828E-2</v>
      </c>
      <c r="G561" s="5">
        <f>MIN(Summary!$G$8,Summary!$G$9/F559)</f>
        <v>1.5</v>
      </c>
      <c r="H561" s="5">
        <f>IFERROR(VLOOKUP(Table3[[#This Row],[Date]],Table1[#All],2,FALSE),$C$2)</f>
        <v>-0.23</v>
      </c>
      <c r="I561" s="5">
        <f>Table3[[#This Row],[Date]]-B560</f>
        <v>1</v>
      </c>
      <c r="J561" s="7">
        <f>G560*(D561-1)+(1-G560)*H560/100*Table3[[#This Row],[Actt,t-1]]/Summary!$G$6</f>
        <v>4.4016588220591249E-3</v>
      </c>
      <c r="K561" s="7">
        <f t="shared" si="32"/>
        <v>4.0492876538446307E-3</v>
      </c>
      <c r="L561" s="67">
        <f t="shared" si="31"/>
        <v>6.428044871422256E-2</v>
      </c>
    </row>
    <row r="562" spans="2:12" x14ac:dyDescent="0.2">
      <c r="B562" s="6">
        <f>'Fund Data'!A674</f>
        <v>42391</v>
      </c>
      <c r="C562" s="4">
        <f>'Fund Data'!B674</f>
        <v>150.36000000000001</v>
      </c>
      <c r="D562" s="7">
        <f t="shared" si="33"/>
        <v>0.99913615522626087</v>
      </c>
      <c r="E562" s="7">
        <f t="shared" si="34"/>
        <v>-8.6421810264999228E-4</v>
      </c>
      <c r="F562" s="7">
        <f>SQRT(Summary!$G$2/Summary!$G$3)*SQRT(SUMSQ(E543:E562)-Summary!$G$4/Summary!$G$5*SUM(E543:E562)^2)</f>
        <v>2.5473995086970531E-2</v>
      </c>
      <c r="G562" s="5">
        <f>MIN(Summary!$G$8,Summary!$G$9/F560)</f>
        <v>1.5</v>
      </c>
      <c r="H562" s="5">
        <f>IFERROR(VLOOKUP(Table3[[#This Row],[Date]],Table1[#All],2,FALSE),$C$2)</f>
        <v>-0.23100000000000001</v>
      </c>
      <c r="I562" s="5">
        <f>Table3[[#This Row],[Date]]-B561</f>
        <v>1</v>
      </c>
      <c r="J562" s="7">
        <f>G561*(D562-1)+(1-G561)*H561/100*Table3[[#This Row],[Actt,t-1]]/Summary!$G$6</f>
        <v>-1.2925727161642519E-3</v>
      </c>
      <c r="K562" s="7">
        <f t="shared" si="32"/>
        <v>4.0098603078772554E-3</v>
      </c>
      <c r="L562" s="67">
        <f t="shared" si="31"/>
        <v>6.3654559000512673E-2</v>
      </c>
    </row>
    <row r="563" spans="2:12" x14ac:dyDescent="0.2">
      <c r="B563" s="6">
        <f>'Fund Data'!A675</f>
        <v>42394</v>
      </c>
      <c r="C563" s="4">
        <f>'Fund Data'!B675</f>
        <v>150.57</v>
      </c>
      <c r="D563" s="7">
        <f t="shared" si="33"/>
        <v>1.0013966480446925</v>
      </c>
      <c r="E563" s="7">
        <f t="shared" si="34"/>
        <v>1.3956736389745339E-3</v>
      </c>
      <c r="F563" s="7">
        <f>SQRT(Summary!$G$2/Summary!$G$3)*SQRT(SUMSQ(E544:E563)-Summary!$G$4/Summary!$G$5*SUM(E544:E563)^2)</f>
        <v>2.5361647141616973E-2</v>
      </c>
      <c r="G563" s="5">
        <f>MIN(Summary!$G$8,Summary!$G$9/F561)</f>
        <v>1.5</v>
      </c>
      <c r="H563" s="5">
        <f>IFERROR(VLOOKUP(Table3[[#This Row],[Date]],Table1[#All],2,FALSE),$C$2)</f>
        <v>-0.23100000000000001</v>
      </c>
      <c r="I563" s="5">
        <f>Table3[[#This Row],[Date]]-B562</f>
        <v>3</v>
      </c>
      <c r="J563" s="7">
        <f>G562*(D563-1)+(1-G562)*H562/100*Table3[[#This Row],[Actt,t-1]]/Summary!$G$6</f>
        <v>2.1045970670387918E-3</v>
      </c>
      <c r="K563" s="7">
        <f t="shared" si="32"/>
        <v>4.0050130883009603E-3</v>
      </c>
      <c r="L563" s="67">
        <f t="shared" si="31"/>
        <v>6.3577611775218673E-2</v>
      </c>
    </row>
    <row r="564" spans="2:12" x14ac:dyDescent="0.2">
      <c r="B564" s="6">
        <f>'Fund Data'!A676</f>
        <v>42395</v>
      </c>
      <c r="C564" s="4">
        <f>'Fund Data'!B676</f>
        <v>150.97</v>
      </c>
      <c r="D564" s="7">
        <f t="shared" si="33"/>
        <v>1.0026565716942286</v>
      </c>
      <c r="E564" s="7">
        <f t="shared" si="34"/>
        <v>2.6530492446926995E-3</v>
      </c>
      <c r="F564" s="7">
        <f>SQRT(Summary!$G$2/Summary!$G$3)*SQRT(SUMSQ(E545:E564)-Summary!$G$4/Summary!$G$5*SUM(E545:E564)^2)</f>
        <v>2.6570367620599451E-2</v>
      </c>
      <c r="G564" s="5">
        <f>MIN(Summary!$G$8,Summary!$G$9/F562)</f>
        <v>1.5</v>
      </c>
      <c r="H564" s="5">
        <f>IFERROR(VLOOKUP(Table3[[#This Row],[Date]],Table1[#All],2,FALSE),$C$2)</f>
        <v>-0.23100000000000001</v>
      </c>
      <c r="I564" s="5">
        <f>Table3[[#This Row],[Date]]-B563</f>
        <v>1</v>
      </c>
      <c r="J564" s="7">
        <f>G563*(D564-1)+(1-G563)*H563/100*Table3[[#This Row],[Actt,t-1]]/Summary!$G$6</f>
        <v>3.9880658746762566E-3</v>
      </c>
      <c r="K564" s="7">
        <f t="shared" si="32"/>
        <v>4.0232305813769215E-3</v>
      </c>
      <c r="L564" s="67">
        <f t="shared" si="31"/>
        <v>6.3866805512358876E-2</v>
      </c>
    </row>
    <row r="565" spans="2:12" x14ac:dyDescent="0.2">
      <c r="B565" s="6">
        <f>'Fund Data'!A677</f>
        <v>42396</v>
      </c>
      <c r="C565" s="4">
        <f>'Fund Data'!B677</f>
        <v>150.97999999999999</v>
      </c>
      <c r="D565" s="7">
        <f t="shared" si="33"/>
        <v>1.000066238325495</v>
      </c>
      <c r="E565" s="7">
        <f t="shared" si="34"/>
        <v>6.6236131834002964E-5</v>
      </c>
      <c r="F565" s="7">
        <f>SQRT(Summary!$G$2/Summary!$G$3)*SQRT(SUMSQ(E546:E565)-Summary!$G$4/Summary!$G$5*SUM(E546:E565)^2)</f>
        <v>2.6570422042531253E-2</v>
      </c>
      <c r="G565" s="5">
        <f>MIN(Summary!$G$8,Summary!$G$9/F563)</f>
        <v>1.5</v>
      </c>
      <c r="H565" s="5">
        <f>IFERROR(VLOOKUP(Table3[[#This Row],[Date]],Table1[#All],2,FALSE),$C$2)</f>
        <v>-0.23100000000000001</v>
      </c>
      <c r="I565" s="5">
        <f>Table3[[#This Row],[Date]]-B564</f>
        <v>1</v>
      </c>
      <c r="J565" s="7">
        <f>G564*(D565-1)+(1-G564)*H564/100*Table3[[#This Row],[Actt,t-1]]/Summary!$G$6</f>
        <v>1.0256582157585744E-4</v>
      </c>
      <c r="K565" s="7">
        <f t="shared" si="32"/>
        <v>3.8286661878858016E-3</v>
      </c>
      <c r="L565" s="67">
        <f t="shared" si="31"/>
        <v>6.0778191517365167E-2</v>
      </c>
    </row>
    <row r="566" spans="2:12" x14ac:dyDescent="0.2">
      <c r="B566" s="6">
        <f>'Fund Data'!A678</f>
        <v>42397</v>
      </c>
      <c r="C566" s="4">
        <f>'Fund Data'!B678</f>
        <v>151.03</v>
      </c>
      <c r="D566" s="7">
        <f t="shared" si="33"/>
        <v>1.0003311696913499</v>
      </c>
      <c r="E566" s="7">
        <f t="shared" si="34"/>
        <v>3.3111486677153251E-4</v>
      </c>
      <c r="F566" s="7">
        <f>SQRT(Summary!$G$2/Summary!$G$3)*SQRT(SUMSQ(E547:E566)-Summary!$G$4/Summary!$G$5*SUM(E547:E566)^2)</f>
        <v>2.6569171413899553E-2</v>
      </c>
      <c r="G566" s="5">
        <f>MIN(Summary!$G$8,Summary!$G$9/F564)</f>
        <v>1.5</v>
      </c>
      <c r="H566" s="5">
        <f>IFERROR(VLOOKUP(Table3[[#This Row],[Date]],Table1[#All],2,FALSE),$C$2)</f>
        <v>-0.22900000000000001</v>
      </c>
      <c r="I566" s="5">
        <f>Table3[[#This Row],[Date]]-B565</f>
        <v>1</v>
      </c>
      <c r="J566" s="7">
        <f>G565*(D566-1)+(1-G565)*H565/100*Table3[[#This Row],[Actt,t-1]]/Summary!$G$6</f>
        <v>4.9996287035824604E-4</v>
      </c>
      <c r="K566" s="7">
        <f t="shared" si="32"/>
        <v>3.814554343226475E-3</v>
      </c>
      <c r="L566" s="67">
        <f t="shared" si="31"/>
        <v>6.0554172928311452E-2</v>
      </c>
    </row>
    <row r="567" spans="2:12" x14ac:dyDescent="0.2">
      <c r="B567" s="6">
        <f>'Fund Data'!A679</f>
        <v>42398</v>
      </c>
      <c r="C567" s="4">
        <f>'Fund Data'!B679</f>
        <v>151.84</v>
      </c>
      <c r="D567" s="7">
        <f t="shared" si="33"/>
        <v>1.0053631728795605</v>
      </c>
      <c r="E567" s="7">
        <f t="shared" si="34"/>
        <v>5.3488422833676084E-3</v>
      </c>
      <c r="F567" s="7">
        <f>SQRT(Summary!$G$2/Summary!$G$3)*SQRT(SUMSQ(E548:E567)-Summary!$G$4/Summary!$G$5*SUM(E548:E567)^2)</f>
        <v>3.1677364950196463E-2</v>
      </c>
      <c r="G567" s="5">
        <f>MIN(Summary!$G$8,Summary!$G$9/F565)</f>
        <v>1.5</v>
      </c>
      <c r="H567" s="5">
        <f>IFERROR(VLOOKUP(Table3[[#This Row],[Date]],Table1[#All],2,FALSE),$C$2)</f>
        <v>-0.22900000000000001</v>
      </c>
      <c r="I567" s="5">
        <f>Table3[[#This Row],[Date]]-B566</f>
        <v>1</v>
      </c>
      <c r="J567" s="7">
        <f>G566*(D567-1)+(1-G566)*H566/100*Table3[[#This Row],[Actt,t-1]]/Summary!$G$6</f>
        <v>8.0479398748962323E-3</v>
      </c>
      <c r="K567" s="7">
        <f t="shared" si="32"/>
        <v>3.8392367244359129E-3</v>
      </c>
      <c r="L567" s="67">
        <f t="shared" ref="L567:L630" si="35">K567*$C$3</f>
        <v>6.0945993582981847E-2</v>
      </c>
    </row>
    <row r="568" spans="2:12" x14ac:dyDescent="0.2">
      <c r="B568" s="6">
        <f>'Fund Data'!A680</f>
        <v>42401</v>
      </c>
      <c r="C568" s="4">
        <f>'Fund Data'!B680</f>
        <v>151.47999999999999</v>
      </c>
      <c r="D568" s="7">
        <f t="shared" si="33"/>
        <v>0.99762908324552146</v>
      </c>
      <c r="E568" s="7">
        <f t="shared" si="34"/>
        <v>-2.3737318280237954E-3</v>
      </c>
      <c r="F568" s="7">
        <f>SQRT(Summary!$G$2/Summary!$G$3)*SQRT(SUMSQ(E549:E568)-Summary!$G$4/Summary!$G$5*SUM(E549:E568)^2)</f>
        <v>3.3196095944489884E-2</v>
      </c>
      <c r="G568" s="5">
        <f>MIN(Summary!$G$8,Summary!$G$9/F566)</f>
        <v>1.5</v>
      </c>
      <c r="H568" s="5">
        <f>IFERROR(VLOOKUP(Table3[[#This Row],[Date]],Table1[#All],2,FALSE),$C$2)</f>
        <v>-0.23200000000000001</v>
      </c>
      <c r="I568" s="5">
        <f>Table3[[#This Row],[Date]]-B567</f>
        <v>3</v>
      </c>
      <c r="J568" s="7">
        <f>G567*(D568-1)+(1-G567)*H567/100*Table3[[#This Row],[Actt,t-1]]/Summary!$G$6</f>
        <v>-3.546833465051137E-3</v>
      </c>
      <c r="K568" s="7">
        <f t="shared" si="32"/>
        <v>3.8604977444742618E-3</v>
      </c>
      <c r="L568" s="67">
        <f t="shared" si="35"/>
        <v>6.1283501812828038E-2</v>
      </c>
    </row>
    <row r="569" spans="2:12" x14ac:dyDescent="0.2">
      <c r="B569" s="6">
        <f>'Fund Data'!A681</f>
        <v>42402</v>
      </c>
      <c r="C569" s="4">
        <f>'Fund Data'!B681</f>
        <v>151.63</v>
      </c>
      <c r="D569" s="7">
        <f t="shared" si="33"/>
        <v>1.0009902297332982</v>
      </c>
      <c r="E569" s="7">
        <f t="shared" si="34"/>
        <v>9.8973977925388723E-4</v>
      </c>
      <c r="F569" s="7">
        <f>SQRT(Summary!$G$2/Summary!$G$3)*SQRT(SUMSQ(E550:E569)-Summary!$G$4/Summary!$G$5*SUM(E550:E569)^2)</f>
        <v>3.2890205220728906E-2</v>
      </c>
      <c r="G569" s="5">
        <f>MIN(Summary!$G$8,Summary!$G$9/F567)</f>
        <v>1.5</v>
      </c>
      <c r="H569" s="5">
        <f>IFERROR(VLOOKUP(Table3[[#This Row],[Date]],Table1[#All],2,FALSE),$C$2)</f>
        <v>-0.23100000000000001</v>
      </c>
      <c r="I569" s="5">
        <f>Table3[[#This Row],[Date]]-B568</f>
        <v>1</v>
      </c>
      <c r="J569" s="7">
        <f>G568*(D569-1)+(1-G568)*H568/100*Table3[[#This Row],[Actt,t-1]]/Summary!$G$6</f>
        <v>1.4885668221695358E-3</v>
      </c>
      <c r="K569" s="7">
        <f t="shared" si="32"/>
        <v>3.8614171142676099E-3</v>
      </c>
      <c r="L569" s="67">
        <f t="shared" si="35"/>
        <v>6.1298096355844663E-2</v>
      </c>
    </row>
    <row r="570" spans="2:12" x14ac:dyDescent="0.2">
      <c r="B570" s="6">
        <f>'Fund Data'!A682</f>
        <v>42403</v>
      </c>
      <c r="C570" s="4">
        <f>'Fund Data'!B682</f>
        <v>151.96</v>
      </c>
      <c r="D570" s="7">
        <f t="shared" si="33"/>
        <v>1.0021763503264527</v>
      </c>
      <c r="E570" s="7">
        <f t="shared" si="34"/>
        <v>2.1739855065770839E-3</v>
      </c>
      <c r="F570" s="7">
        <f>SQRT(Summary!$G$2/Summary!$G$3)*SQRT(SUMSQ(E551:E570)-Summary!$G$4/Summary!$G$5*SUM(E551:E570)^2)</f>
        <v>3.336768822564324E-2</v>
      </c>
      <c r="G570" s="5">
        <f>MIN(Summary!$G$8,Summary!$G$9/F568)</f>
        <v>1.5</v>
      </c>
      <c r="H570" s="5">
        <f>IFERROR(VLOOKUP(Table3[[#This Row],[Date]],Table1[#All],2,FALSE),$C$2)</f>
        <v>-0.23200000000000001</v>
      </c>
      <c r="I570" s="5">
        <f>Table3[[#This Row],[Date]]-B569</f>
        <v>1</v>
      </c>
      <c r="J570" s="7">
        <f>G569*(D570-1)+(1-G569)*H569/100*Table3[[#This Row],[Actt,t-1]]/Summary!$G$6</f>
        <v>3.267733823012371E-3</v>
      </c>
      <c r="K570" s="7">
        <f t="shared" si="32"/>
        <v>3.8476789003878183E-3</v>
      </c>
      <c r="L570" s="67">
        <f t="shared" si="35"/>
        <v>6.1080008971539798E-2</v>
      </c>
    </row>
    <row r="571" spans="2:12" x14ac:dyDescent="0.2">
      <c r="B571" s="6">
        <f>'Fund Data'!A683</f>
        <v>42404</v>
      </c>
      <c r="C571" s="4">
        <f>'Fund Data'!B683</f>
        <v>151.49</v>
      </c>
      <c r="D571" s="7">
        <f t="shared" si="33"/>
        <v>0.99690708081073964</v>
      </c>
      <c r="E571" s="7">
        <f t="shared" si="34"/>
        <v>-3.0977121491926113E-3</v>
      </c>
      <c r="F571" s="7">
        <f>SQRT(Summary!$G$2/Summary!$G$3)*SQRT(SUMSQ(E552:E571)-Summary!$G$4/Summary!$G$5*SUM(E552:E571)^2)</f>
        <v>3.2656322299762633E-2</v>
      </c>
      <c r="G571" s="5">
        <f>MIN(Summary!$G$8,Summary!$G$9/F569)</f>
        <v>1.5</v>
      </c>
      <c r="H571" s="5">
        <f>IFERROR(VLOOKUP(Table3[[#This Row],[Date]],Table1[#All],2,FALSE),$C$2)</f>
        <v>-0.23400000000000001</v>
      </c>
      <c r="I571" s="5">
        <f>Table3[[#This Row],[Date]]-B570</f>
        <v>1</v>
      </c>
      <c r="J571" s="7">
        <f>G570*(D571-1)+(1-G570)*H570/100*Table3[[#This Row],[Actt,t-1]]/Summary!$G$6</f>
        <v>-4.6361565616683132E-3</v>
      </c>
      <c r="K571" s="7">
        <f t="shared" si="32"/>
        <v>3.8571452779210154E-3</v>
      </c>
      <c r="L571" s="67">
        <f t="shared" si="35"/>
        <v>6.1230283056156729E-2</v>
      </c>
    </row>
    <row r="572" spans="2:12" x14ac:dyDescent="0.2">
      <c r="B572" s="6">
        <f>'Fund Data'!A684</f>
        <v>42405</v>
      </c>
      <c r="C572" s="4">
        <f>'Fund Data'!B684</f>
        <v>151.56</v>
      </c>
      <c r="D572" s="7">
        <f t="shared" si="33"/>
        <v>1.000462076704733</v>
      </c>
      <c r="E572" s="7">
        <f t="shared" si="34"/>
        <v>4.6196998016780164E-4</v>
      </c>
      <c r="F572" s="7">
        <f>SQRT(Summary!$G$2/Summary!$G$3)*SQRT(SUMSQ(E553:E572)-Summary!$G$4/Summary!$G$5*SUM(E553:E572)^2)</f>
        <v>3.262158871281319E-2</v>
      </c>
      <c r="G572" s="5">
        <f>MIN(Summary!$G$8,Summary!$G$9/F570)</f>
        <v>1.5</v>
      </c>
      <c r="H572" s="5">
        <f>IFERROR(VLOOKUP(Table3[[#This Row],[Date]],Table1[#All],2,FALSE),$C$2)</f>
        <v>-0.23400000000000001</v>
      </c>
      <c r="I572" s="5">
        <f>Table3[[#This Row],[Date]]-B571</f>
        <v>1</v>
      </c>
      <c r="J572" s="7">
        <f>G571*(D572-1)+(1-G571)*H571/100*Table3[[#This Row],[Actt,t-1]]/Summary!$G$6</f>
        <v>6.963650570994582E-4</v>
      </c>
      <c r="K572" s="7">
        <f t="shared" si="32"/>
        <v>3.8566962916754505E-3</v>
      </c>
      <c r="L572" s="67">
        <f t="shared" si="35"/>
        <v>6.1223155620469608E-2</v>
      </c>
    </row>
    <row r="573" spans="2:12" x14ac:dyDescent="0.2">
      <c r="B573" s="6">
        <f>'Fund Data'!A685</f>
        <v>42408</v>
      </c>
      <c r="C573" s="4">
        <f>'Fund Data'!B685</f>
        <v>151.69999999999999</v>
      </c>
      <c r="D573" s="7">
        <f t="shared" si="33"/>
        <v>1.0009237265769331</v>
      </c>
      <c r="E573" s="7">
        <f t="shared" si="34"/>
        <v>9.2330020408635594E-4</v>
      </c>
      <c r="F573" s="7">
        <f>SQRT(Summary!$G$2/Summary!$G$3)*SQRT(SUMSQ(E554:E573)-Summary!$G$4/Summary!$G$5*SUM(E554:E573)^2)</f>
        <v>3.0807338894233014E-2</v>
      </c>
      <c r="G573" s="5">
        <f>MIN(Summary!$G$8,Summary!$G$9/F571)</f>
        <v>1.5</v>
      </c>
      <c r="H573" s="5">
        <f>IFERROR(VLOOKUP(Table3[[#This Row],[Date]],Table1[#All],2,FALSE),$C$2)</f>
        <v>-0.23499999999999999</v>
      </c>
      <c r="I573" s="5">
        <f>Table3[[#This Row],[Date]]-B572</f>
        <v>3</v>
      </c>
      <c r="J573" s="7">
        <f>G572*(D573-1)+(1-G572)*H572/100*Table3[[#This Row],[Actt,t-1]]/Summary!$G$6</f>
        <v>1.3953398653996057E-3</v>
      </c>
      <c r="K573" s="7">
        <f t="shared" si="32"/>
        <v>3.8582812683225437E-3</v>
      </c>
      <c r="L573" s="67">
        <f t="shared" si="35"/>
        <v>6.1248316344721929E-2</v>
      </c>
    </row>
    <row r="574" spans="2:12" x14ac:dyDescent="0.2">
      <c r="B574" s="6">
        <f>'Fund Data'!A686</f>
        <v>42409</v>
      </c>
      <c r="C574" s="4">
        <f>'Fund Data'!B686</f>
        <v>151.27000000000001</v>
      </c>
      <c r="D574" s="7">
        <f t="shared" si="33"/>
        <v>0.99716545814106805</v>
      </c>
      <c r="E574" s="7">
        <f t="shared" si="34"/>
        <v>-2.8385667803784986E-3</v>
      </c>
      <c r="F574" s="7">
        <f>SQRT(Summary!$G$2/Summary!$G$3)*SQRT(SUMSQ(E555:E574)-Summary!$G$4/Summary!$G$5*SUM(E555:E574)^2)</f>
        <v>3.2575951281917093E-2</v>
      </c>
      <c r="G574" s="5">
        <f>MIN(Summary!$G$8,Summary!$G$9/F572)</f>
        <v>1.5</v>
      </c>
      <c r="H574" s="5">
        <f>IFERROR(VLOOKUP(Table3[[#This Row],[Date]],Table1[#All],2,FALSE),$C$2)</f>
        <v>-0.23699999999999999</v>
      </c>
      <c r="I574" s="5">
        <f>Table3[[#This Row],[Date]]-B573</f>
        <v>1</v>
      </c>
      <c r="J574" s="7">
        <f>G573*(D574-1)+(1-G573)*H573/100*Table3[[#This Row],[Actt,t-1]]/Summary!$G$6</f>
        <v>-4.2485488995090354E-3</v>
      </c>
      <c r="K574" s="7">
        <f t="shared" si="32"/>
        <v>3.861559233101428E-3</v>
      </c>
      <c r="L574" s="67">
        <f t="shared" si="35"/>
        <v>6.130035242239007E-2</v>
      </c>
    </row>
    <row r="575" spans="2:12" x14ac:dyDescent="0.2">
      <c r="B575" s="6">
        <f>'Fund Data'!A687</f>
        <v>42410</v>
      </c>
      <c r="C575" s="4">
        <f>'Fund Data'!B687</f>
        <v>151.27000000000001</v>
      </c>
      <c r="D575" s="7">
        <f t="shared" si="33"/>
        <v>1</v>
      </c>
      <c r="E575" s="7">
        <f t="shared" si="34"/>
        <v>0</v>
      </c>
      <c r="F575" s="7">
        <f>SQRT(Summary!$G$2/Summary!$G$3)*SQRT(SUMSQ(E556:E575)-Summary!$G$4/Summary!$G$5*SUM(E556:E575)^2)</f>
        <v>3.1587019290711879E-2</v>
      </c>
      <c r="G575" s="5">
        <f>MIN(Summary!$G$8,Summary!$G$9/F573)</f>
        <v>1.5</v>
      </c>
      <c r="H575" s="5">
        <f>IFERROR(VLOOKUP(Table3[[#This Row],[Date]],Table1[#All],2,FALSE),$C$2)</f>
        <v>-0.23799999999999999</v>
      </c>
      <c r="I575" s="5">
        <f>Table3[[#This Row],[Date]]-B574</f>
        <v>1</v>
      </c>
      <c r="J575" s="7">
        <f>G574*(D575-1)+(1-G574)*H574/100*Table3[[#This Row],[Actt,t-1]]/Summary!$G$6</f>
        <v>3.2916666666666664E-6</v>
      </c>
      <c r="K575" s="7">
        <f t="shared" si="32"/>
        <v>3.8468663006784643E-3</v>
      </c>
      <c r="L575" s="67">
        <f t="shared" si="35"/>
        <v>6.1067109351061431E-2</v>
      </c>
    </row>
    <row r="576" spans="2:12" x14ac:dyDescent="0.2">
      <c r="B576" s="6">
        <f>'Fund Data'!A688</f>
        <v>42411</v>
      </c>
      <c r="C576" s="4">
        <f>'Fund Data'!B688</f>
        <v>151.25</v>
      </c>
      <c r="D576" s="7">
        <f t="shared" si="33"/>
        <v>0.99986778607787397</v>
      </c>
      <c r="E576" s="7">
        <f t="shared" si="34"/>
        <v>-1.3222266315710213E-4</v>
      </c>
      <c r="F576" s="7">
        <f>SQRT(Summary!$G$2/Summary!$G$3)*SQRT(SUMSQ(E557:E576)-Summary!$G$4/Summary!$G$5*SUM(E557:E576)^2)</f>
        <v>3.1035699121880232E-2</v>
      </c>
      <c r="G576" s="5">
        <f>MIN(Summary!$G$8,Summary!$G$9/F574)</f>
        <v>1.5</v>
      </c>
      <c r="H576" s="5">
        <f>IFERROR(VLOOKUP(Table3[[#This Row],[Date]],Table1[#All],2,FALSE),$C$2)</f>
        <v>-0.23899999999999999</v>
      </c>
      <c r="I576" s="5">
        <f>Table3[[#This Row],[Date]]-B575</f>
        <v>1</v>
      </c>
      <c r="J576" s="7">
        <f>G575*(D576-1)+(1-G575)*H575/100*Table3[[#This Row],[Actt,t-1]]/Summary!$G$6</f>
        <v>-1.9501532763349595E-4</v>
      </c>
      <c r="K576" s="7">
        <f t="shared" si="32"/>
        <v>3.8247749136071998E-3</v>
      </c>
      <c r="L576" s="67">
        <f t="shared" si="35"/>
        <v>6.0716419453219234E-2</v>
      </c>
    </row>
    <row r="577" spans="2:12" x14ac:dyDescent="0.2">
      <c r="B577" s="6">
        <f>'Fund Data'!A689</f>
        <v>42412</v>
      </c>
      <c r="C577" s="4">
        <f>'Fund Data'!B689</f>
        <v>150.99</v>
      </c>
      <c r="D577" s="7">
        <f t="shared" si="33"/>
        <v>0.9982809917355373</v>
      </c>
      <c r="E577" s="7">
        <f t="shared" si="34"/>
        <v>-1.7204874545724126E-3</v>
      </c>
      <c r="F577" s="7">
        <f>SQRT(Summary!$G$2/Summary!$G$3)*SQRT(SUMSQ(E558:E577)-Summary!$G$4/Summary!$G$5*SUM(E558:E577)^2)</f>
        <v>3.1688401973646085E-2</v>
      </c>
      <c r="G577" s="5">
        <f>MIN(Summary!$G$8,Summary!$G$9/F575)</f>
        <v>1.5</v>
      </c>
      <c r="H577" s="5">
        <f>IFERROR(VLOOKUP(Table3[[#This Row],[Date]],Table1[#All],2,FALSE),$C$2)</f>
        <v>-0.24</v>
      </c>
      <c r="I577" s="5">
        <f>Table3[[#This Row],[Date]]-B576</f>
        <v>1</v>
      </c>
      <c r="J577" s="7">
        <f>G576*(D577-1)+(1-G576)*H576/100*Table3[[#This Row],[Actt,t-1]]/Summary!$G$6</f>
        <v>-2.5751929522495995E-3</v>
      </c>
      <c r="K577" s="7">
        <f t="shared" si="32"/>
        <v>3.8237580793859171E-3</v>
      </c>
      <c r="L577" s="67">
        <f t="shared" si="35"/>
        <v>6.0700277710374673E-2</v>
      </c>
    </row>
    <row r="578" spans="2:12" x14ac:dyDescent="0.2">
      <c r="B578" s="6">
        <f>'Fund Data'!A690</f>
        <v>42415</v>
      </c>
      <c r="C578" s="4">
        <f>'Fund Data'!B690</f>
        <v>151.44999999999999</v>
      </c>
      <c r="D578" s="7">
        <f t="shared" si="33"/>
        <v>1.0030465593747928</v>
      </c>
      <c r="E578" s="7">
        <f t="shared" si="34"/>
        <v>3.0419280168677712E-3</v>
      </c>
      <c r="F578" s="7">
        <f>SQRT(Summary!$G$2/Summary!$G$3)*SQRT(SUMSQ(E559:E578)-Summary!$G$4/Summary!$G$5*SUM(E559:E578)^2)</f>
        <v>3.3052858220613553E-2</v>
      </c>
      <c r="G578" s="5">
        <f>MIN(Summary!$G$8,Summary!$G$9/F576)</f>
        <v>1.5</v>
      </c>
      <c r="H578" s="5">
        <f>IFERROR(VLOOKUP(Table3[[#This Row],[Date]],Table1[#All],2,FALSE),$C$2)</f>
        <v>-0.24099999999999999</v>
      </c>
      <c r="I578" s="5">
        <f>Table3[[#This Row],[Date]]-B577</f>
        <v>3</v>
      </c>
      <c r="J578" s="7">
        <f>G577*(D578-1)+(1-G577)*H577/100*Table3[[#This Row],[Actt,t-1]]/Summary!$G$6</f>
        <v>4.5798390621892178E-3</v>
      </c>
      <c r="K578" s="7">
        <f t="shared" si="32"/>
        <v>3.8512525554918633E-3</v>
      </c>
      <c r="L578" s="67">
        <f t="shared" si="35"/>
        <v>6.1136738987600719E-2</v>
      </c>
    </row>
    <row r="579" spans="2:12" x14ac:dyDescent="0.2">
      <c r="B579" s="6">
        <f>'Fund Data'!A691</f>
        <v>42416</v>
      </c>
      <c r="C579" s="4">
        <f>'Fund Data'!B691</f>
        <v>151.13</v>
      </c>
      <c r="D579" s="7">
        <f t="shared" si="33"/>
        <v>0.9978870914493233</v>
      </c>
      <c r="E579" s="7">
        <f t="shared" si="34"/>
        <v>-2.1151438912169218E-3</v>
      </c>
      <c r="F579" s="7">
        <f>SQRT(Summary!$G$2/Summary!$G$3)*SQRT(SUMSQ(E560:E579)-Summary!$G$4/Summary!$G$5*SUM(E560:E579)^2)</f>
        <v>3.4211075366579254E-2</v>
      </c>
      <c r="G579" s="5">
        <f>MIN(Summary!$G$8,Summary!$G$9/F577)</f>
        <v>1.5</v>
      </c>
      <c r="H579" s="5">
        <f>IFERROR(VLOOKUP(Table3[[#This Row],[Date]],Table1[#All],2,FALSE),$C$2)</f>
        <v>-0.245</v>
      </c>
      <c r="I579" s="5">
        <f>Table3[[#This Row],[Date]]-B578</f>
        <v>1</v>
      </c>
      <c r="J579" s="7">
        <f>G578*(D579-1)+(1-G578)*H578/100*Table3[[#This Row],[Actt,t-1]]/Summary!$G$6</f>
        <v>-3.1660156037928208E-3</v>
      </c>
      <c r="K579" s="7">
        <f t="shared" si="32"/>
        <v>3.8663959140772808E-3</v>
      </c>
      <c r="L579" s="67">
        <f t="shared" si="35"/>
        <v>6.1377132352588452E-2</v>
      </c>
    </row>
    <row r="580" spans="2:12" x14ac:dyDescent="0.2">
      <c r="B580" s="6">
        <f>'Fund Data'!A692</f>
        <v>42417</v>
      </c>
      <c r="C580" s="4">
        <f>'Fund Data'!B692</f>
        <v>151.25</v>
      </c>
      <c r="D580" s="7">
        <f t="shared" si="33"/>
        <v>1.0007940183947595</v>
      </c>
      <c r="E580" s="7">
        <f t="shared" si="34"/>
        <v>7.9370332892152976E-4</v>
      </c>
      <c r="F580" s="7">
        <f>SQRT(Summary!$G$2/Summary!$G$3)*SQRT(SUMSQ(E561:E580)-Summary!$G$4/Summary!$G$5*SUM(E561:E580)^2)</f>
        <v>3.3908509451272613E-2</v>
      </c>
      <c r="G580" s="5">
        <f>MIN(Summary!$G$8,Summary!$G$9/F578)</f>
        <v>1.5</v>
      </c>
      <c r="H580" s="5">
        <f>IFERROR(VLOOKUP(Table3[[#This Row],[Date]],Table1[#All],2,FALSE),$C$2)</f>
        <v>-0.249</v>
      </c>
      <c r="I580" s="5">
        <f>Table3[[#This Row],[Date]]-B579</f>
        <v>1</v>
      </c>
      <c r="J580" s="7">
        <f>G579*(D580-1)+(1-G579)*H579/100*Table3[[#This Row],[Actt,t-1]]/Summary!$G$6</f>
        <v>1.1944303699169599E-3</v>
      </c>
      <c r="K580" s="7">
        <f t="shared" si="32"/>
        <v>3.8669638174696117E-3</v>
      </c>
      <c r="L580" s="67">
        <f t="shared" si="35"/>
        <v>6.1386147539457356E-2</v>
      </c>
    </row>
    <row r="581" spans="2:12" x14ac:dyDescent="0.2">
      <c r="B581" s="6">
        <f>'Fund Data'!A693</f>
        <v>42418</v>
      </c>
      <c r="C581" s="4">
        <f>'Fund Data'!B693</f>
        <v>151.80000000000001</v>
      </c>
      <c r="D581" s="7">
        <f t="shared" si="33"/>
        <v>1.0036363636363637</v>
      </c>
      <c r="E581" s="7">
        <f t="shared" si="34"/>
        <v>3.6297680505787311E-3</v>
      </c>
      <c r="F581" s="7">
        <f>SQRT(Summary!$G$2/Summary!$G$3)*SQRT(SUMSQ(E562:E581)-Summary!$G$4/Summary!$G$5*SUM(E562:E581)^2)</f>
        <v>3.4647004738035628E-2</v>
      </c>
      <c r="G581" s="5">
        <f>MIN(Summary!$G$8,Summary!$G$9/F579)</f>
        <v>1.5</v>
      </c>
      <c r="H581" s="5">
        <f>IFERROR(VLOOKUP(Table3[[#This Row],[Date]],Table1[#All],2,FALSE),$C$2)</f>
        <v>-0.253</v>
      </c>
      <c r="I581" s="5">
        <f>Table3[[#This Row],[Date]]-B580</f>
        <v>1</v>
      </c>
      <c r="J581" s="7">
        <f>G580*(D581-1)+(1-G580)*H580/100*Table3[[#This Row],[Actt,t-1]]/Summary!$G$6</f>
        <v>5.4580037878788233E-3</v>
      </c>
      <c r="K581" s="7">
        <f t="shared" si="32"/>
        <v>3.89873374065146E-3</v>
      </c>
      <c r="L581" s="67">
        <f t="shared" si="35"/>
        <v>6.1890479434922138E-2</v>
      </c>
    </row>
    <row r="582" spans="2:12" x14ac:dyDescent="0.2">
      <c r="B582" s="6">
        <f>'Fund Data'!A694</f>
        <v>42419</v>
      </c>
      <c r="C582" s="4">
        <f>'Fund Data'!B694</f>
        <v>151.9</v>
      </c>
      <c r="D582" s="7">
        <f t="shared" si="33"/>
        <v>1.0006587615283267</v>
      </c>
      <c r="E582" s="7">
        <f t="shared" si="34"/>
        <v>6.5854464019754271E-4</v>
      </c>
      <c r="F582" s="7">
        <f>SQRT(Summary!$G$2/Summary!$G$3)*SQRT(SUMSQ(E563:E582)-Summary!$G$4/Summary!$G$5*SUM(E563:E582)^2)</f>
        <v>3.4327514111254481E-2</v>
      </c>
      <c r="G582" s="5">
        <f>MIN(Summary!$G$8,Summary!$G$9/F580)</f>
        <v>1.5</v>
      </c>
      <c r="H582" s="5">
        <f>IFERROR(VLOOKUP(Table3[[#This Row],[Date]],Table1[#All],2,FALSE),$C$2)</f>
        <v>-0.255</v>
      </c>
      <c r="I582" s="5">
        <f>Table3[[#This Row],[Date]]-B581</f>
        <v>1</v>
      </c>
      <c r="J582" s="7">
        <f>G581*(D582-1)+(1-G581)*H581/100*Table3[[#This Row],[Actt,t-1]]/Summary!$G$6</f>
        <v>9.9165618137889069E-4</v>
      </c>
      <c r="K582" s="7">
        <f t="shared" si="32"/>
        <v>3.8994319066977274E-3</v>
      </c>
      <c r="L582" s="67">
        <f t="shared" si="35"/>
        <v>6.1901562477315653E-2</v>
      </c>
    </row>
    <row r="583" spans="2:12" x14ac:dyDescent="0.2">
      <c r="B583" s="6">
        <f>'Fund Data'!A695</f>
        <v>42422</v>
      </c>
      <c r="C583" s="4">
        <f>'Fund Data'!B695</f>
        <v>152.29</v>
      </c>
      <c r="D583" s="7">
        <f t="shared" si="33"/>
        <v>1.0025674786043448</v>
      </c>
      <c r="E583" s="7">
        <f t="shared" si="34"/>
        <v>2.5641882618721843E-3</v>
      </c>
      <c r="F583" s="7">
        <f>SQRT(Summary!$G$2/Summary!$G$3)*SQRT(SUMSQ(E564:E583)-Summary!$G$4/Summary!$G$5*SUM(E564:E583)^2)</f>
        <v>3.4940194125144847E-2</v>
      </c>
      <c r="G583" s="5">
        <f>MIN(Summary!$G$8,Summary!$G$9/F581)</f>
        <v>1.5</v>
      </c>
      <c r="H583" s="5">
        <f>IFERROR(VLOOKUP(Table3[[#This Row],[Date]],Table1[#All],2,FALSE),$C$2)</f>
        <v>-0.25800000000000001</v>
      </c>
      <c r="I583" s="5">
        <f>Table3[[#This Row],[Date]]-B582</f>
        <v>3</v>
      </c>
      <c r="J583" s="7">
        <f>G582*(D583-1)+(1-G582)*H582/100*Table3[[#This Row],[Actt,t-1]]/Summary!$G$6</f>
        <v>3.8618429065172127E-3</v>
      </c>
      <c r="K583" s="7">
        <f t="shared" si="32"/>
        <v>3.9093068900740097E-3</v>
      </c>
      <c r="L583" s="67">
        <f t="shared" si="35"/>
        <v>6.2058322978602892E-2</v>
      </c>
    </row>
    <row r="584" spans="2:12" x14ac:dyDescent="0.2">
      <c r="B584" s="6">
        <f>'Fund Data'!A696</f>
        <v>42423</v>
      </c>
      <c r="C584" s="4">
        <f>'Fund Data'!B696</f>
        <v>152.26</v>
      </c>
      <c r="D584" s="7">
        <f t="shared" si="33"/>
        <v>0.99980300742005379</v>
      </c>
      <c r="E584" s="7">
        <f t="shared" si="34"/>
        <v>-1.970119855330323E-4</v>
      </c>
      <c r="F584" s="7">
        <f>SQRT(Summary!$G$2/Summary!$G$3)*SQRT(SUMSQ(E565:E584)-Summary!$G$4/Summary!$G$5*SUM(E565:E584)^2)</f>
        <v>3.4180269856665772E-2</v>
      </c>
      <c r="G584" s="5">
        <f>MIN(Summary!$G$8,Summary!$G$9/F582)</f>
        <v>1.5</v>
      </c>
      <c r="H584" s="5">
        <f>IFERROR(VLOOKUP(Table3[[#This Row],[Date]],Table1[#All],2,FALSE),$C$2)</f>
        <v>-0.26100000000000001</v>
      </c>
      <c r="I584" s="5">
        <f>Table3[[#This Row],[Date]]-B583</f>
        <v>1</v>
      </c>
      <c r="J584" s="7">
        <f>G583*(D584-1)+(1-G583)*H583/100*Table3[[#This Row],[Actt,t-1]]/Summary!$G$6</f>
        <v>-2.9190553658598031E-4</v>
      </c>
      <c r="K584" s="7">
        <f t="shared" si="32"/>
        <v>3.9073356735630045E-3</v>
      </c>
      <c r="L584" s="67">
        <f t="shared" si="35"/>
        <v>6.2027030886592588E-2</v>
      </c>
    </row>
    <row r="585" spans="2:12" x14ac:dyDescent="0.2">
      <c r="B585" s="6">
        <f>'Fund Data'!A697</f>
        <v>42424</v>
      </c>
      <c r="C585" s="4">
        <f>'Fund Data'!B697</f>
        <v>152.41</v>
      </c>
      <c r="D585" s="7">
        <f t="shared" si="33"/>
        <v>1.0009851569683437</v>
      </c>
      <c r="E585" s="7">
        <f t="shared" si="34"/>
        <v>9.846720196917604E-4</v>
      </c>
      <c r="F585" s="7">
        <f>SQRT(Summary!$G$2/Summary!$G$3)*SQRT(SUMSQ(E566:E585)-Summary!$G$4/Summary!$G$5*SUM(E566:E585)^2)</f>
        <v>3.4206353545728478E-2</v>
      </c>
      <c r="G585" s="5">
        <f>MIN(Summary!$G$8,Summary!$G$9/F583)</f>
        <v>1.5</v>
      </c>
      <c r="H585" s="5">
        <f>IFERROR(VLOOKUP(Table3[[#This Row],[Date]],Table1[#All],2,FALSE),$C$2)</f>
        <v>-0.26200000000000001</v>
      </c>
      <c r="I585" s="5">
        <f>Table3[[#This Row],[Date]]-B584</f>
        <v>1</v>
      </c>
      <c r="J585" s="7">
        <f>G584*(D585-1)+(1-G584)*H584/100*Table3[[#This Row],[Actt,t-1]]/Summary!$G$6</f>
        <v>1.481360452515505E-3</v>
      </c>
      <c r="K585" s="7">
        <f t="shared" si="32"/>
        <v>3.9052092172206978E-3</v>
      </c>
      <c r="L585" s="67">
        <f t="shared" si="35"/>
        <v>6.199327443865911E-2</v>
      </c>
    </row>
    <row r="586" spans="2:12" x14ac:dyDescent="0.2">
      <c r="B586" s="6">
        <f>'Fund Data'!A698</f>
        <v>42425</v>
      </c>
      <c r="C586" s="4">
        <f>'Fund Data'!B698</f>
        <v>152.59</v>
      </c>
      <c r="D586" s="7">
        <f t="shared" si="33"/>
        <v>1.0011810248671347</v>
      </c>
      <c r="E586" s="7">
        <f t="shared" si="34"/>
        <v>1.1803280058859539E-3</v>
      </c>
      <c r="F586" s="7">
        <f>SQRT(Summary!$G$2/Summary!$G$3)*SQRT(SUMSQ(E567:E586)-Summary!$G$4/Summary!$G$5*SUM(E567:E586)^2)</f>
        <v>3.4288569754803495E-2</v>
      </c>
      <c r="G586" s="5">
        <f>MIN(Summary!$G$8,Summary!$G$9/F584)</f>
        <v>1.5</v>
      </c>
      <c r="H586" s="5">
        <f>IFERROR(VLOOKUP(Table3[[#This Row],[Date]],Table1[#All],2,FALSE),$C$2)</f>
        <v>-0.26200000000000001</v>
      </c>
      <c r="I586" s="5">
        <f>Table3[[#This Row],[Date]]-B585</f>
        <v>1</v>
      </c>
      <c r="J586" s="7">
        <f>G585*(D586-1)+(1-G585)*H585/100*Table3[[#This Row],[Actt,t-1]]/Summary!$G$6</f>
        <v>1.7751761895908975E-3</v>
      </c>
      <c r="K586" s="7">
        <f t="shared" si="32"/>
        <v>3.9079253684113869E-3</v>
      </c>
      <c r="L586" s="67">
        <f t="shared" si="35"/>
        <v>6.2036392002102002E-2</v>
      </c>
    </row>
    <row r="587" spans="2:12" x14ac:dyDescent="0.2">
      <c r="B587" s="6">
        <f>'Fund Data'!A699</f>
        <v>42426</v>
      </c>
      <c r="C587" s="4">
        <f>'Fund Data'!B699</f>
        <v>152.72</v>
      </c>
      <c r="D587" s="7">
        <f t="shared" si="33"/>
        <v>1.0008519562225571</v>
      </c>
      <c r="E587" s="7">
        <f t="shared" si="34"/>
        <v>8.5159351384783612E-4</v>
      </c>
      <c r="F587" s="7">
        <f>SQRT(Summary!$G$2/Summary!$G$3)*SQRT(SUMSQ(E568:E587)-Summary!$G$4/Summary!$G$5*SUM(E568:E587)^2)</f>
        <v>2.9493120700052104E-2</v>
      </c>
      <c r="G587" s="5">
        <f>MIN(Summary!$G$8,Summary!$G$9/F585)</f>
        <v>1.5</v>
      </c>
      <c r="H587" s="5">
        <f>IFERROR(VLOOKUP(Table3[[#This Row],[Date]],Table1[#All],2,FALSE),$C$2)</f>
        <v>-0.26400000000000001</v>
      </c>
      <c r="I587" s="5">
        <f>Table3[[#This Row],[Date]]-B586</f>
        <v>1</v>
      </c>
      <c r="J587" s="7">
        <f>G586*(D587-1)+(1-G586)*H586/100*Table3[[#This Row],[Actt,t-1]]/Summary!$G$6</f>
        <v>1.2815732227244954E-3</v>
      </c>
      <c r="K587" s="7">
        <f t="shared" si="32"/>
        <v>3.8667473455443468E-3</v>
      </c>
      <c r="L587" s="67">
        <f t="shared" si="35"/>
        <v>6.1382711154176893E-2</v>
      </c>
    </row>
    <row r="588" spans="2:12" x14ac:dyDescent="0.2">
      <c r="B588" s="6">
        <f>'Fund Data'!A700</f>
        <v>42429</v>
      </c>
      <c r="C588" s="4">
        <f>'Fund Data'!B700</f>
        <v>153.13999999999999</v>
      </c>
      <c r="D588" s="7">
        <f t="shared" si="33"/>
        <v>1.0027501309586171</v>
      </c>
      <c r="E588" s="7">
        <f t="shared" si="34"/>
        <v>2.7463562674852238E-3</v>
      </c>
      <c r="F588" s="7">
        <f>SQRT(Summary!$G$2/Summary!$G$3)*SQRT(SUMSQ(E569:E588)-Summary!$G$4/Summary!$G$5*SUM(E569:E588)^2)</f>
        <v>2.8984246864487733E-2</v>
      </c>
      <c r="G588" s="5">
        <f>MIN(Summary!$G$8,Summary!$G$9/F586)</f>
        <v>1.5</v>
      </c>
      <c r="H588" s="5">
        <f>IFERROR(VLOOKUP(Table3[[#This Row],[Date]],Table1[#All],2,FALSE),$C$2)</f>
        <v>-0.26500000000000001</v>
      </c>
      <c r="I588" s="5">
        <f>Table3[[#This Row],[Date]]-B587</f>
        <v>3</v>
      </c>
      <c r="J588" s="7">
        <f>G587*(D588-1)+(1-G587)*H587/100*Table3[[#This Row],[Actt,t-1]]/Summary!$G$6</f>
        <v>4.1361964379256376E-3</v>
      </c>
      <c r="K588" s="7">
        <f t="shared" si="32"/>
        <v>3.8487941253064753E-3</v>
      </c>
      <c r="L588" s="67">
        <f t="shared" si="35"/>
        <v>6.1097712618283812E-2</v>
      </c>
    </row>
    <row r="589" spans="2:12" x14ac:dyDescent="0.2">
      <c r="B589" s="6">
        <f>'Fund Data'!A701</f>
        <v>42430</v>
      </c>
      <c r="C589" s="4">
        <f>'Fund Data'!B701</f>
        <v>152.94999999999999</v>
      </c>
      <c r="D589" s="7">
        <f t="shared" si="33"/>
        <v>0.99875930521091816</v>
      </c>
      <c r="E589" s="7">
        <f t="shared" si="34"/>
        <v>-1.241465088064877E-3</v>
      </c>
      <c r="F589" s="7">
        <f>SQRT(Summary!$G$2/Summary!$G$3)*SQRT(SUMSQ(E570:E589)-Summary!$G$4/Summary!$G$5*SUM(E570:E589)^2)</f>
        <v>2.9574776739538379E-2</v>
      </c>
      <c r="G589" s="5">
        <f>MIN(Summary!$G$8,Summary!$G$9/F587)</f>
        <v>1.5</v>
      </c>
      <c r="H589" s="5">
        <f>IFERROR(VLOOKUP(Table3[[#This Row],[Date]],Table1[#All],2,FALSE),$C$2)</f>
        <v>-0.27</v>
      </c>
      <c r="I589" s="5">
        <f>Table3[[#This Row],[Date]]-B588</f>
        <v>1</v>
      </c>
      <c r="J589" s="7">
        <f>G588*(D589-1)+(1-G588)*H588/100*Table3[[#This Row],[Actt,t-1]]/Summary!$G$6</f>
        <v>-1.8573616280672075E-3</v>
      </c>
      <c r="K589" s="7">
        <f t="shared" si="32"/>
        <v>3.7097160283632588E-3</v>
      </c>
      <c r="L589" s="67">
        <f t="shared" si="35"/>
        <v>5.8889916274316507E-2</v>
      </c>
    </row>
    <row r="590" spans="2:12" x14ac:dyDescent="0.2">
      <c r="B590" s="6">
        <f>'Fund Data'!A702</f>
        <v>42431</v>
      </c>
      <c r="C590" s="4">
        <f>'Fund Data'!B702</f>
        <v>152.28</v>
      </c>
      <c r="D590" s="7">
        <f t="shared" si="33"/>
        <v>0.99561948349133711</v>
      </c>
      <c r="E590" s="7">
        <f t="shared" si="34"/>
        <v>-4.3901390826157878E-3</v>
      </c>
      <c r="F590" s="7">
        <f>SQRT(Summary!$G$2/Summary!$G$3)*SQRT(SUMSQ(E571:E590)-Summary!$G$4/Summary!$G$5*SUM(E571:E590)^2)</f>
        <v>3.3203986630583056E-2</v>
      </c>
      <c r="G590" s="5">
        <f>MIN(Summary!$G$8,Summary!$G$9/F588)</f>
        <v>1.5</v>
      </c>
      <c r="H590" s="5">
        <f>IFERROR(VLOOKUP(Table3[[#This Row],[Date]],Table1[#All],2,FALSE),$C$2)</f>
        <v>-0.27300000000000002</v>
      </c>
      <c r="I590" s="5">
        <f>Table3[[#This Row],[Date]]-B589</f>
        <v>1</v>
      </c>
      <c r="J590" s="7">
        <f>G589*(D590-1)+(1-G589)*H589/100*Table3[[#This Row],[Actt,t-1]]/Summary!$G$6</f>
        <v>-6.5670247629943355E-3</v>
      </c>
      <c r="K590" s="7">
        <f t="shared" si="32"/>
        <v>3.7724332982599761E-3</v>
      </c>
      <c r="L590" s="67">
        <f t="shared" si="35"/>
        <v>5.9885522068650297E-2</v>
      </c>
    </row>
    <row r="591" spans="2:12" x14ac:dyDescent="0.2">
      <c r="B591" s="6">
        <f>'Fund Data'!A703</f>
        <v>42432</v>
      </c>
      <c r="C591" s="4">
        <f>'Fund Data'!B703</f>
        <v>152.66999999999999</v>
      </c>
      <c r="D591" s="7">
        <f t="shared" si="33"/>
        <v>1.0025610717100077</v>
      </c>
      <c r="E591" s="7">
        <f t="shared" si="34"/>
        <v>2.5577977545542564E-3</v>
      </c>
      <c r="F591" s="7">
        <f>SQRT(Summary!$G$2/Summary!$G$3)*SQRT(SUMSQ(E572:E591)-Summary!$G$4/Summary!$G$5*SUM(E572:E591)^2)</f>
        <v>3.2076317813489713E-2</v>
      </c>
      <c r="G591" s="5">
        <f>MIN(Summary!$G$8,Summary!$G$9/F589)</f>
        <v>1.5</v>
      </c>
      <c r="H591" s="5">
        <f>IFERROR(VLOOKUP(Table3[[#This Row],[Date]],Table1[#All],2,FALSE),$C$2)</f>
        <v>-0.27600000000000002</v>
      </c>
      <c r="I591" s="5">
        <f>Table3[[#This Row],[Date]]-B590</f>
        <v>1</v>
      </c>
      <c r="J591" s="7">
        <f>G590*(D591-1)+(1-G590)*H590/100*Table3[[#This Row],[Actt,t-1]]/Summary!$G$6</f>
        <v>3.8453992316782844E-3</v>
      </c>
      <c r="K591" s="7">
        <f t="shared" si="32"/>
        <v>3.791974365279613E-3</v>
      </c>
      <c r="L591" s="67">
        <f t="shared" si="35"/>
        <v>6.0195726890771135E-2</v>
      </c>
    </row>
    <row r="592" spans="2:12" x14ac:dyDescent="0.2">
      <c r="B592" s="6">
        <f>'Fund Data'!A704</f>
        <v>42433</v>
      </c>
      <c r="C592" s="4">
        <f>'Fund Data'!B704</f>
        <v>152.22999999999999</v>
      </c>
      <c r="D592" s="7">
        <f t="shared" si="33"/>
        <v>0.99711796685661891</v>
      </c>
      <c r="E592" s="7">
        <f t="shared" si="34"/>
        <v>-2.8861941976882264E-3</v>
      </c>
      <c r="F592" s="7">
        <f>SQRT(Summary!$G$2/Summary!$G$3)*SQRT(SUMSQ(E573:E592)-Summary!$G$4/Summary!$G$5*SUM(E573:E592)^2)</f>
        <v>3.4012224765237596E-2</v>
      </c>
      <c r="G592" s="5">
        <f>MIN(Summary!$G$8,Summary!$G$9/F590)</f>
        <v>1.5</v>
      </c>
      <c r="H592" s="5">
        <f>IFERROR(VLOOKUP(Table3[[#This Row],[Date]],Table1[#All],2,FALSE),$C$2)</f>
        <v>-0.28100000000000003</v>
      </c>
      <c r="I592" s="5">
        <f>Table3[[#This Row],[Date]]-B591</f>
        <v>1</v>
      </c>
      <c r="J592" s="7">
        <f>G591*(D592-1)+(1-G591)*H591/100*Table3[[#This Row],[Actt,t-1]]/Summary!$G$6</f>
        <v>-4.3192163817383031E-3</v>
      </c>
      <c r="K592" s="7">
        <f t="shared" ref="K592:K655" si="36">_xlfn.STDEV.S(J503:J592)</f>
        <v>3.7811418696605094E-3</v>
      </c>
      <c r="L592" s="67">
        <f t="shared" si="35"/>
        <v>6.0023766353853064E-2</v>
      </c>
    </row>
    <row r="593" spans="2:12" x14ac:dyDescent="0.2">
      <c r="B593" s="6">
        <f>'Fund Data'!A705</f>
        <v>42436</v>
      </c>
      <c r="C593" s="4">
        <f>'Fund Data'!B705</f>
        <v>152.25</v>
      </c>
      <c r="D593" s="7">
        <f t="shared" si="33"/>
        <v>1.0001313801484597</v>
      </c>
      <c r="E593" s="7">
        <f t="shared" si="34"/>
        <v>1.3137151884383047E-4</v>
      </c>
      <c r="F593" s="7">
        <f>SQRT(Summary!$G$2/Summary!$G$3)*SQRT(SUMSQ(E574:E593)-Summary!$G$4/Summary!$G$5*SUM(E574:E593)^2)</f>
        <v>3.3916277415911182E-2</v>
      </c>
      <c r="G593" s="5">
        <f>MIN(Summary!$G$8,Summary!$G$9/F591)</f>
        <v>1.5</v>
      </c>
      <c r="H593" s="5">
        <f>IFERROR(VLOOKUP(Table3[[#This Row],[Date]],Table1[#All],2,FALSE),$C$2)</f>
        <v>-0.28499999999999998</v>
      </c>
      <c r="I593" s="5">
        <f>Table3[[#This Row],[Date]]-B592</f>
        <v>3</v>
      </c>
      <c r="J593" s="7">
        <f>G592*(D593-1)+(1-G592)*H592/100*Table3[[#This Row],[Actt,t-1]]/Summary!$G$6</f>
        <v>2.087785560228882E-4</v>
      </c>
      <c r="K593" s="7">
        <f t="shared" si="36"/>
        <v>3.7687050393860931E-3</v>
      </c>
      <c r="L593" s="67">
        <f t="shared" si="35"/>
        <v>5.9826337793828913E-2</v>
      </c>
    </row>
    <row r="594" spans="2:12" x14ac:dyDescent="0.2">
      <c r="B594" s="6">
        <f>'Fund Data'!A706</f>
        <v>42437</v>
      </c>
      <c r="C594" s="4">
        <f>'Fund Data'!B706</f>
        <v>152.66999999999999</v>
      </c>
      <c r="D594" s="7">
        <f t="shared" si="33"/>
        <v>1.002758620689655</v>
      </c>
      <c r="E594" s="7">
        <f t="shared" si="34"/>
        <v>2.7548226788444621E-3</v>
      </c>
      <c r="F594" s="7">
        <f>SQRT(Summary!$G$2/Summary!$G$3)*SQRT(SUMSQ(E575:E594)-Summary!$G$4/Summary!$G$5*SUM(E575:E594)^2)</f>
        <v>3.3154125214396576E-2</v>
      </c>
      <c r="G594" s="5">
        <f>MIN(Summary!$G$8,Summary!$G$9/F592)</f>
        <v>1.5</v>
      </c>
      <c r="H594" s="5">
        <f>IFERROR(VLOOKUP(Table3[[#This Row],[Date]],Table1[#All],2,FALSE),$C$2)</f>
        <v>-0.28699999999999998</v>
      </c>
      <c r="I594" s="5">
        <f>Table3[[#This Row],[Date]]-B593</f>
        <v>1</v>
      </c>
      <c r="J594" s="7">
        <f>G593*(D594-1)+(1-G593)*H593/100*Table3[[#This Row],[Actt,t-1]]/Summary!$G$6</f>
        <v>4.1418893678159003E-3</v>
      </c>
      <c r="K594" s="7">
        <f t="shared" si="36"/>
        <v>3.7008149861961657E-3</v>
      </c>
      <c r="L594" s="67">
        <f t="shared" si="35"/>
        <v>5.8748616610415944E-2</v>
      </c>
    </row>
    <row r="595" spans="2:12" x14ac:dyDescent="0.2">
      <c r="B595" s="6">
        <f>'Fund Data'!A707</f>
        <v>42438</v>
      </c>
      <c r="C595" s="4">
        <f>'Fund Data'!B707</f>
        <v>152.38</v>
      </c>
      <c r="D595" s="7">
        <f t="shared" si="33"/>
        <v>0.99810047815549885</v>
      </c>
      <c r="E595" s="7">
        <f t="shared" si="34"/>
        <v>-1.9013282239873461E-3</v>
      </c>
      <c r="F595" s="7">
        <f>SQRT(Summary!$G$2/Summary!$G$3)*SQRT(SUMSQ(E576:E595)-Summary!$G$4/Summary!$G$5*SUM(E576:E595)^2)</f>
        <v>3.4125329035709959E-2</v>
      </c>
      <c r="G595" s="5">
        <f>MIN(Summary!$G$8,Summary!$G$9/F593)</f>
        <v>1.5</v>
      </c>
      <c r="H595" s="5">
        <f>IFERROR(VLOOKUP(Table3[[#This Row],[Date]],Table1[#All],2,FALSE),$C$2)</f>
        <v>-0.29099999999999998</v>
      </c>
      <c r="I595" s="5">
        <f>Table3[[#This Row],[Date]]-B594</f>
        <v>1</v>
      </c>
      <c r="J595" s="7">
        <f>G594*(D595-1)+(1-G594)*H594/100*Table3[[#This Row],[Actt,t-1]]/Summary!$G$6</f>
        <v>-2.8452966556406149E-3</v>
      </c>
      <c r="K595" s="7">
        <f t="shared" si="36"/>
        <v>3.7132573162502141E-3</v>
      </c>
      <c r="L595" s="67">
        <f t="shared" si="35"/>
        <v>5.8946132476735129E-2</v>
      </c>
    </row>
    <row r="596" spans="2:12" x14ac:dyDescent="0.2">
      <c r="B596" s="6">
        <f>'Fund Data'!A708</f>
        <v>42439</v>
      </c>
      <c r="C596" s="4">
        <f>'Fund Data'!B708</f>
        <v>151.9</v>
      </c>
      <c r="D596" s="7">
        <f t="shared" si="33"/>
        <v>0.99684998031237704</v>
      </c>
      <c r="E596" s="7">
        <f t="shared" si="34"/>
        <v>-3.1549914431363295E-3</v>
      </c>
      <c r="F596" s="7">
        <f>SQRT(Summary!$G$2/Summary!$G$3)*SQRT(SUMSQ(E577:E596)-Summary!$G$4/Summary!$G$5*SUM(E577:E596)^2)</f>
        <v>3.6219153403993364E-2</v>
      </c>
      <c r="G596" s="5">
        <f>MIN(Summary!$G$8,Summary!$G$9/F594)</f>
        <v>1.5</v>
      </c>
      <c r="H596" s="5">
        <f>IFERROR(VLOOKUP(Table3[[#This Row],[Date]],Table1[#All],2,FALSE),$C$2)</f>
        <v>-0.29499999999999998</v>
      </c>
      <c r="I596" s="5">
        <f>Table3[[#This Row],[Date]]-B595</f>
        <v>1</v>
      </c>
      <c r="J596" s="7">
        <f>G595*(D596-1)+(1-G595)*H595/100*Table3[[#This Row],[Actt,t-1]]/Summary!$G$6</f>
        <v>-4.7209878647677768E-3</v>
      </c>
      <c r="K596" s="7">
        <f t="shared" si="36"/>
        <v>3.6944795094884532E-3</v>
      </c>
      <c r="L596" s="67">
        <f t="shared" si="35"/>
        <v>5.8648044035582048E-2</v>
      </c>
    </row>
    <row r="597" spans="2:12" x14ac:dyDescent="0.2">
      <c r="B597" s="6">
        <f>'Fund Data'!A709</f>
        <v>42440</v>
      </c>
      <c r="C597" s="4">
        <f>'Fund Data'!B709</f>
        <v>152.66999999999999</v>
      </c>
      <c r="D597" s="7">
        <f t="shared" si="33"/>
        <v>1.0050691244239631</v>
      </c>
      <c r="E597" s="7">
        <f t="shared" si="34"/>
        <v>5.0563196671238111E-3</v>
      </c>
      <c r="F597" s="7">
        <f>SQRT(Summary!$G$2/Summary!$G$3)*SQRT(SUMSQ(E578:E597)-Summary!$G$4/Summary!$G$5*SUM(E578:E597)^2)</f>
        <v>3.9129484767580269E-2</v>
      </c>
      <c r="G597" s="5">
        <f>MIN(Summary!$G$8,Summary!$G$9/F595)</f>
        <v>1.5</v>
      </c>
      <c r="H597" s="5">
        <f>IFERROR(VLOOKUP(Table3[[#This Row],[Date]],Table1[#All],2,FALSE),$C$2)</f>
        <v>-0.30099999999999999</v>
      </c>
      <c r="I597" s="5">
        <f>Table3[[#This Row],[Date]]-B596</f>
        <v>1</v>
      </c>
      <c r="J597" s="7">
        <f>G596*(D597-1)+(1-G596)*H596/100*Table3[[#This Row],[Actt,t-1]]/Summary!$G$6</f>
        <v>7.6077838581669064E-3</v>
      </c>
      <c r="K597" s="7">
        <f t="shared" si="36"/>
        <v>3.7758729666741036E-3</v>
      </c>
      <c r="L597" s="67">
        <f t="shared" si="35"/>
        <v>5.9940125111948128E-2</v>
      </c>
    </row>
    <row r="598" spans="2:12" x14ac:dyDescent="0.2">
      <c r="B598" s="6">
        <f>'Fund Data'!A710</f>
        <v>42443</v>
      </c>
      <c r="C598" s="4">
        <f>'Fund Data'!B710</f>
        <v>152.74</v>
      </c>
      <c r="D598" s="7">
        <f t="shared" si="33"/>
        <v>1.0004585052728108</v>
      </c>
      <c r="E598" s="7">
        <f t="shared" si="34"/>
        <v>4.5840019138720516E-4</v>
      </c>
      <c r="F598" s="7">
        <f>SQRT(Summary!$G$2/Summary!$G$3)*SQRT(SUMSQ(E579:E598)-Summary!$G$4/Summary!$G$5*SUM(E579:E598)^2)</f>
        <v>3.8065561674600998E-2</v>
      </c>
      <c r="G598" s="5">
        <f>MIN(Summary!$G$8,Summary!$G$9/F596)</f>
        <v>1.5</v>
      </c>
      <c r="H598" s="5">
        <f>IFERROR(VLOOKUP(Table3[[#This Row],[Date]],Table1[#All],2,FALSE),$C$2)</f>
        <v>-0.311</v>
      </c>
      <c r="I598" s="5">
        <f>Table3[[#This Row],[Date]]-B597</f>
        <v>3</v>
      </c>
      <c r="J598" s="7">
        <f>G597*(D598-1)+(1-G597)*H597/100*Table3[[#This Row],[Actt,t-1]]/Summary!$G$6</f>
        <v>7.0029957588282454E-4</v>
      </c>
      <c r="K598" s="7">
        <f t="shared" si="36"/>
        <v>3.7734419119153607E-3</v>
      </c>
      <c r="L598" s="67">
        <f t="shared" si="35"/>
        <v>5.990153331405685E-2</v>
      </c>
    </row>
    <row r="599" spans="2:12" x14ac:dyDescent="0.2">
      <c r="B599" s="6">
        <f>'Fund Data'!A711</f>
        <v>42444</v>
      </c>
      <c r="C599" s="4">
        <f>'Fund Data'!B711</f>
        <v>152.37</v>
      </c>
      <c r="D599" s="7">
        <f t="shared" si="33"/>
        <v>0.99757758282047926</v>
      </c>
      <c r="E599" s="7">
        <f t="shared" si="34"/>
        <v>-2.4253559789747222E-3</v>
      </c>
      <c r="F599" s="7">
        <f>SQRT(Summary!$G$2/Summary!$G$3)*SQRT(SUMSQ(E580:E599)-Summary!$G$4/Summary!$G$5*SUM(E580:E599)^2)</f>
        <v>3.8340433776898365E-2</v>
      </c>
      <c r="G599" s="5">
        <f>MIN(Summary!$G$8,Summary!$G$9/F597)</f>
        <v>1.5</v>
      </c>
      <c r="H599" s="5">
        <f>IFERROR(VLOOKUP(Table3[[#This Row],[Date]],Table1[#All],2,FALSE),$C$2)</f>
        <v>-0.313</v>
      </c>
      <c r="I599" s="5">
        <f>Table3[[#This Row],[Date]]-B598</f>
        <v>1</v>
      </c>
      <c r="J599" s="7">
        <f>G598*(D599-1)+(1-G598)*H598/100*Table3[[#This Row],[Actt,t-1]]/Summary!$G$6</f>
        <v>-3.6293063248366681E-3</v>
      </c>
      <c r="K599" s="7">
        <f t="shared" si="36"/>
        <v>3.7836327792145244E-3</v>
      </c>
      <c r="L599" s="67">
        <f t="shared" si="35"/>
        <v>6.0063308317162736E-2</v>
      </c>
    </row>
    <row r="600" spans="2:12" x14ac:dyDescent="0.2">
      <c r="B600" s="6">
        <f>'Fund Data'!A712</f>
        <v>42445</v>
      </c>
      <c r="C600" s="4">
        <f>'Fund Data'!B712</f>
        <v>152.55000000000001</v>
      </c>
      <c r="D600" s="7">
        <f t="shared" si="33"/>
        <v>1.0011813349084466</v>
      </c>
      <c r="E600" s="7">
        <f t="shared" si="34"/>
        <v>1.1806376814154039E-3</v>
      </c>
      <c r="F600" s="7">
        <f>SQRT(Summary!$G$2/Summary!$G$3)*SQRT(SUMSQ(E581:E600)-Summary!$G$4/Summary!$G$5*SUM(E581:E600)^2)</f>
        <v>3.841271060361124E-2</v>
      </c>
      <c r="G600" s="5">
        <f>MIN(Summary!$G$8,Summary!$G$9/F598)</f>
        <v>1.5</v>
      </c>
      <c r="H600" s="5">
        <f>IFERROR(VLOOKUP(Table3[[#This Row],[Date]],Table1[#All],2,FALSE),$C$2)</f>
        <v>-0.317</v>
      </c>
      <c r="I600" s="5">
        <f>Table3[[#This Row],[Date]]-B599</f>
        <v>1</v>
      </c>
      <c r="J600" s="7">
        <f>G599*(D600-1)+(1-G599)*H599/100*Table3[[#This Row],[Actt,t-1]]/Summary!$G$6</f>
        <v>1.7763495848921666E-3</v>
      </c>
      <c r="K600" s="7">
        <f t="shared" si="36"/>
        <v>3.74821385429861E-3</v>
      </c>
      <c r="L600" s="67">
        <f t="shared" si="35"/>
        <v>5.950105031496606E-2</v>
      </c>
    </row>
    <row r="601" spans="2:12" x14ac:dyDescent="0.2">
      <c r="B601" s="6">
        <f>'Fund Data'!A713</f>
        <v>42446</v>
      </c>
      <c r="C601" s="4">
        <f>'Fund Data'!B713</f>
        <v>153.22999999999999</v>
      </c>
      <c r="D601" s="7">
        <f t="shared" si="33"/>
        <v>1.0044575549000325</v>
      </c>
      <c r="E601" s="7">
        <f t="shared" si="34"/>
        <v>4.4476494274059758E-3</v>
      </c>
      <c r="F601" s="7">
        <f>SQRT(Summary!$G$2/Summary!$G$3)*SQRT(SUMSQ(E582:E601)-Summary!$G$4/Summary!$G$5*SUM(E582:E601)^2)</f>
        <v>3.9364140526902229E-2</v>
      </c>
      <c r="G601" s="5">
        <f>MIN(Summary!$G$8,Summary!$G$9/F599)</f>
        <v>1.5</v>
      </c>
      <c r="H601" s="5">
        <f>IFERROR(VLOOKUP(Table3[[#This Row],[Date]],Table1[#All],2,FALSE),$C$2)</f>
        <v>-0.32200000000000001</v>
      </c>
      <c r="I601" s="5">
        <f>Table3[[#This Row],[Date]]-B600</f>
        <v>1</v>
      </c>
      <c r="J601" s="7">
        <f>G600*(D601-1)+(1-G600)*H600/100*Table3[[#This Row],[Actt,t-1]]/Summary!$G$6</f>
        <v>6.6907351278265624E-3</v>
      </c>
      <c r="K601" s="7">
        <f t="shared" si="36"/>
        <v>3.8071315201899454E-3</v>
      </c>
      <c r="L601" s="67">
        <f t="shared" si="35"/>
        <v>6.0436339265627262E-2</v>
      </c>
    </row>
    <row r="602" spans="2:12" x14ac:dyDescent="0.2">
      <c r="B602" s="6">
        <f>'Fund Data'!A714</f>
        <v>42447</v>
      </c>
      <c r="C602" s="4">
        <f>'Fund Data'!B714</f>
        <v>153.46</v>
      </c>
      <c r="D602" s="7">
        <f t="shared" si="33"/>
        <v>1.001501011551263</v>
      </c>
      <c r="E602" s="7">
        <f t="shared" si="34"/>
        <v>1.4998861594345244E-3</v>
      </c>
      <c r="F602" s="7">
        <f>SQRT(Summary!$G$2/Summary!$G$3)*SQRT(SUMSQ(E583:E602)-Summary!$G$4/Summary!$G$5*SUM(E583:E602)^2)</f>
        <v>3.9522541822359515E-2</v>
      </c>
      <c r="G602" s="5">
        <f>MIN(Summary!$G$8,Summary!$G$9/F600)</f>
        <v>1.5</v>
      </c>
      <c r="H602" s="5">
        <f>IFERROR(VLOOKUP(Table3[[#This Row],[Date]],Table1[#All],2,FALSE),$C$2)</f>
        <v>-0.32400000000000001</v>
      </c>
      <c r="I602" s="5">
        <f>Table3[[#This Row],[Date]]-B601</f>
        <v>1</v>
      </c>
      <c r="J602" s="7">
        <f>G601*(D602-1)+(1-G601)*H601/100*Table3[[#This Row],[Actt,t-1]]/Summary!$G$6</f>
        <v>2.2559895491167698E-3</v>
      </c>
      <c r="K602" s="7">
        <f t="shared" si="36"/>
        <v>3.8106459974865526E-3</v>
      </c>
      <c r="L602" s="67">
        <f t="shared" si="35"/>
        <v>6.0492129863118492E-2</v>
      </c>
    </row>
    <row r="603" spans="2:12" x14ac:dyDescent="0.2">
      <c r="B603" s="6">
        <f>'Fund Data'!A715</f>
        <v>42450</v>
      </c>
      <c r="C603" s="4">
        <f>'Fund Data'!B715</f>
        <v>153.38</v>
      </c>
      <c r="D603" s="7">
        <f t="shared" si="33"/>
        <v>0.99947869151570434</v>
      </c>
      <c r="E603" s="7">
        <f t="shared" si="34"/>
        <v>-5.2144441280606649E-4</v>
      </c>
      <c r="F603" s="7">
        <f>SQRT(Summary!$G$2/Summary!$G$3)*SQRT(SUMSQ(E584:E603)-Summary!$G$4/Summary!$G$5*SUM(E584:E603)^2)</f>
        <v>3.8940184312485658E-2</v>
      </c>
      <c r="G603" s="5">
        <f>MIN(Summary!$G$8,Summary!$G$9/F601)</f>
        <v>1.5</v>
      </c>
      <c r="H603" s="5">
        <f>IFERROR(VLOOKUP(Table3[[#This Row],[Date]],Table1[#All],2,FALSE),$C$2)</f>
        <v>-0.32600000000000001</v>
      </c>
      <c r="I603" s="5">
        <f>Table3[[#This Row],[Date]]-B602</f>
        <v>3</v>
      </c>
      <c r="J603" s="7">
        <f>G602*(D603-1)+(1-G602)*H602/100*Table3[[#This Row],[Actt,t-1]]/Summary!$G$6</f>
        <v>-7.6846272644348591E-4</v>
      </c>
      <c r="K603" s="7">
        <f t="shared" si="36"/>
        <v>3.8108456699714717E-3</v>
      </c>
      <c r="L603" s="67">
        <f t="shared" si="35"/>
        <v>6.0495299565551039E-2</v>
      </c>
    </row>
    <row r="604" spans="2:12" x14ac:dyDescent="0.2">
      <c r="B604" s="6">
        <f>'Fund Data'!A716</f>
        <v>42451</v>
      </c>
      <c r="C604" s="4">
        <f>'Fund Data'!B716</f>
        <v>153.52000000000001</v>
      </c>
      <c r="D604" s="7">
        <f t="shared" si="33"/>
        <v>1.0009127656800105</v>
      </c>
      <c r="E604" s="7">
        <f t="shared" si="34"/>
        <v>9.1234936273138357E-4</v>
      </c>
      <c r="F604" s="7">
        <f>SQRT(Summary!$G$2/Summary!$G$3)*SQRT(SUMSQ(E585:E604)-Summary!$G$4/Summary!$G$5*SUM(E585:E604)^2)</f>
        <v>3.8930613069109742E-2</v>
      </c>
      <c r="G604" s="5">
        <f>MIN(Summary!$G$8,Summary!$G$9/F602)</f>
        <v>1.5</v>
      </c>
      <c r="H604" s="5">
        <f>IFERROR(VLOOKUP(Table3[[#This Row],[Date]],Table1[#All],2,FALSE),$C$2)</f>
        <v>-0.32800000000000001</v>
      </c>
      <c r="I604" s="5">
        <f>Table3[[#This Row],[Date]]-B603</f>
        <v>1</v>
      </c>
      <c r="J604" s="7">
        <f>G603*(D604-1)+(1-G603)*H603/100*Table3[[#This Row],[Actt,t-1]]/Summary!$G$6</f>
        <v>1.3736762977935727E-3</v>
      </c>
      <c r="K604" s="7">
        <f t="shared" si="36"/>
        <v>3.8117004444605581E-3</v>
      </c>
      <c r="L604" s="67">
        <f t="shared" si="35"/>
        <v>6.0508868689902032E-2</v>
      </c>
    </row>
    <row r="605" spans="2:12" x14ac:dyDescent="0.2">
      <c r="B605" s="6">
        <f>'Fund Data'!A717</f>
        <v>42452</v>
      </c>
      <c r="C605" s="4">
        <f>'Fund Data'!B717</f>
        <v>153.44999999999999</v>
      </c>
      <c r="D605" s="7">
        <f t="shared" si="33"/>
        <v>0.9995440333507033</v>
      </c>
      <c r="E605" s="7">
        <f t="shared" si="34"/>
        <v>-4.5607063369948507E-4</v>
      </c>
      <c r="F605" s="7">
        <f>SQRT(Summary!$G$2/Summary!$G$3)*SQRT(SUMSQ(E586:E605)-Summary!$G$4/Summary!$G$5*SUM(E586:E605)^2)</f>
        <v>3.8982684523195255E-2</v>
      </c>
      <c r="G605" s="5">
        <f>MIN(Summary!$G$8,Summary!$G$9/F603)</f>
        <v>1.5</v>
      </c>
      <c r="H605" s="5">
        <f>IFERROR(VLOOKUP(Table3[[#This Row],[Date]],Table1[#All],2,FALSE),$C$2)</f>
        <v>-0.33</v>
      </c>
      <c r="I605" s="5">
        <f>Table3[[#This Row],[Date]]-B604</f>
        <v>1</v>
      </c>
      <c r="J605" s="7">
        <f>G604*(D605-1)+(1-G604)*H604/100*Table3[[#This Row],[Actt,t-1]]/Summary!$G$6</f>
        <v>-6.7939441838949714E-4</v>
      </c>
      <c r="K605" s="7">
        <f t="shared" si="36"/>
        <v>3.7977407274357353E-3</v>
      </c>
      <c r="L605" s="67">
        <f t="shared" si="35"/>
        <v>6.0287265052178934E-2</v>
      </c>
    </row>
    <row r="606" spans="2:12" x14ac:dyDescent="0.2">
      <c r="B606" s="6">
        <f>'Fund Data'!A718</f>
        <v>42453</v>
      </c>
      <c r="C606" s="4">
        <f>'Fund Data'!B718</f>
        <v>153.51</v>
      </c>
      <c r="D606" s="7">
        <f t="shared" si="33"/>
        <v>1.0003910068426198</v>
      </c>
      <c r="E606" s="7">
        <f t="shared" si="34"/>
        <v>3.9093041936504128E-4</v>
      </c>
      <c r="F606" s="7">
        <f>SQRT(Summary!$G$2/Summary!$G$3)*SQRT(SUMSQ(E587:E606)-Summary!$G$4/Summary!$G$5*SUM(E587:E606)^2)</f>
        <v>3.8863772437384328E-2</v>
      </c>
      <c r="G606" s="5">
        <f>MIN(Summary!$G$8,Summary!$G$9/F604)</f>
        <v>1.5</v>
      </c>
      <c r="H606" s="5">
        <f>IFERROR(VLOOKUP(Table3[[#This Row],[Date]],Table1[#All],2,FALSE),$C$2)</f>
        <v>-0.33100000000000002</v>
      </c>
      <c r="I606" s="5">
        <f>Table3[[#This Row],[Date]]-B605</f>
        <v>1</v>
      </c>
      <c r="J606" s="7">
        <f>G605*(D606-1)+(1-G605)*H605/100*Table3[[#This Row],[Actt,t-1]]/Summary!$G$6</f>
        <v>5.910935972630848E-4</v>
      </c>
      <c r="K606" s="7">
        <f t="shared" si="36"/>
        <v>3.7973559082782392E-3</v>
      </c>
      <c r="L606" s="67">
        <f t="shared" si="35"/>
        <v>6.0281156237436129E-2</v>
      </c>
    </row>
    <row r="607" spans="2:12" x14ac:dyDescent="0.2">
      <c r="B607" s="6">
        <f>'Fund Data'!A719</f>
        <v>42458</v>
      </c>
      <c r="C607" s="4">
        <f>'Fund Data'!B719</f>
        <v>154.09</v>
      </c>
      <c r="D607" s="7">
        <f t="shared" si="33"/>
        <v>1.003778255488242</v>
      </c>
      <c r="E607" s="7">
        <f t="shared" si="34"/>
        <v>3.771135808652027E-3</v>
      </c>
      <c r="F607" s="7">
        <f>SQRT(Summary!$G$2/Summary!$G$3)*SQRT(SUMSQ(E588:E607)-Summary!$G$4/Summary!$G$5*SUM(E588:E607)^2)</f>
        <v>4.0656647561109337E-2</v>
      </c>
      <c r="G607" s="5">
        <f>MIN(Summary!$G$8,Summary!$G$9/F605)</f>
        <v>1.5</v>
      </c>
      <c r="H607" s="5">
        <f>IFERROR(VLOOKUP(Table3[[#This Row],[Date]],Table1[#All],2,FALSE),$C$2)</f>
        <v>-0.33200000000000002</v>
      </c>
      <c r="I607" s="5">
        <f>Table3[[#This Row],[Date]]-B606</f>
        <v>5</v>
      </c>
      <c r="J607" s="7">
        <f>G606*(D607-1)+(1-G606)*H606/100*Table3[[#This Row],[Actt,t-1]]/Summary!$G$6</f>
        <v>5.6903693434740433E-3</v>
      </c>
      <c r="K607" s="7">
        <f t="shared" si="36"/>
        <v>3.8387194761962673E-3</v>
      </c>
      <c r="L607" s="67">
        <f t="shared" si="35"/>
        <v>6.0937782521732715E-2</v>
      </c>
    </row>
    <row r="608" spans="2:12" x14ac:dyDescent="0.2">
      <c r="B608" s="6">
        <f>'Fund Data'!A720</f>
        <v>42459</v>
      </c>
      <c r="C608" s="4">
        <f>'Fund Data'!B720</f>
        <v>154.09</v>
      </c>
      <c r="D608" s="7">
        <f t="shared" si="33"/>
        <v>1</v>
      </c>
      <c r="E608" s="7">
        <f t="shared" si="34"/>
        <v>0</v>
      </c>
      <c r="F608" s="7">
        <f>SQRT(Summary!$G$2/Summary!$G$3)*SQRT(SUMSQ(E589:E608)-Summary!$G$4/Summary!$G$5*SUM(E589:E608)^2)</f>
        <v>3.9800500487158275E-2</v>
      </c>
      <c r="G608" s="5">
        <f>MIN(Summary!$G$8,Summary!$G$9/F606)</f>
        <v>1.5</v>
      </c>
      <c r="H608" s="5">
        <f>IFERROR(VLOOKUP(Table3[[#This Row],[Date]],Table1[#All],2,FALSE),$C$2)</f>
        <v>-0.33200000000000002</v>
      </c>
      <c r="I608" s="5">
        <f>Table3[[#This Row],[Date]]-B607</f>
        <v>1</v>
      </c>
      <c r="J608" s="7">
        <f>G607*(D608-1)+(1-G607)*H607/100*Table3[[#This Row],[Actt,t-1]]/Summary!$G$6</f>
        <v>4.6111111111111112E-6</v>
      </c>
      <c r="K608" s="7">
        <f t="shared" si="36"/>
        <v>3.8239285487865152E-3</v>
      </c>
      <c r="L608" s="67">
        <f t="shared" si="35"/>
        <v>6.0702983828215443E-2</v>
      </c>
    </row>
    <row r="609" spans="2:12" x14ac:dyDescent="0.2">
      <c r="B609" s="6">
        <f>'Fund Data'!A721</f>
        <v>42460</v>
      </c>
      <c r="C609" s="4">
        <f>'Fund Data'!B721</f>
        <v>154.1</v>
      </c>
      <c r="D609" s="7">
        <f t="shared" ref="D609:D672" si="37">C609/C608</f>
        <v>1.0000648971380361</v>
      </c>
      <c r="E609" s="7">
        <f t="shared" ref="E609:E672" si="38">LN(D609)</f>
        <v>6.4895032307986955E-5</v>
      </c>
      <c r="F609" s="7">
        <f>SQRT(Summary!$G$2/Summary!$G$3)*SQRT(SUMSQ(E590:E609)-Summary!$G$4/Summary!$G$5*SUM(E590:E609)^2)</f>
        <v>3.9413940792547543E-2</v>
      </c>
      <c r="G609" s="5">
        <f>MIN(Summary!$G$8,Summary!$G$9/F607)</f>
        <v>1.4757734245012815</v>
      </c>
      <c r="H609" s="5">
        <f>IFERROR(VLOOKUP(Table3[[#This Row],[Date]],Table1[#All],2,FALSE),$C$2)</f>
        <v>-0.33400000000000002</v>
      </c>
      <c r="I609" s="5">
        <f>Table3[[#This Row],[Date]]-B608</f>
        <v>1</v>
      </c>
      <c r="J609" s="7">
        <f>G608*(D609-1)+(1-G608)*H608/100*Table3[[#This Row],[Actt,t-1]]/Summary!$G$6</f>
        <v>1.0195681816533053E-4</v>
      </c>
      <c r="K609" s="7">
        <f t="shared" si="36"/>
        <v>3.8103562383408032E-3</v>
      </c>
      <c r="L609" s="67">
        <f t="shared" si="35"/>
        <v>6.0487530079279934E-2</v>
      </c>
    </row>
    <row r="610" spans="2:12" x14ac:dyDescent="0.2">
      <c r="B610" s="6">
        <f>'Fund Data'!A722</f>
        <v>42461</v>
      </c>
      <c r="C610" s="4">
        <f>'Fund Data'!B722</f>
        <v>154.29</v>
      </c>
      <c r="D610" s="7">
        <f t="shared" si="37"/>
        <v>1.0012329656067489</v>
      </c>
      <c r="E610" s="7">
        <f t="shared" si="38"/>
        <v>1.2322061288644976E-3</v>
      </c>
      <c r="F610" s="7">
        <f>SQRT(Summary!$G$2/Summary!$G$3)*SQRT(SUMSQ(E591:E610)-Summary!$G$4/Summary!$G$5*SUM(E591:E610)^2)</f>
        <v>3.5450895657356984E-2</v>
      </c>
      <c r="G610" s="5">
        <f>MIN(Summary!$G$8,Summary!$G$9/F608)</f>
        <v>1.5</v>
      </c>
      <c r="H610" s="5">
        <f>IFERROR(VLOOKUP(Table3[[#This Row],[Date]],Table1[#All],2,FALSE),$C$2)</f>
        <v>-0.33500000000000002</v>
      </c>
      <c r="I610" s="5">
        <f>Table3[[#This Row],[Date]]-B609</f>
        <v>1</v>
      </c>
      <c r="J610" s="7">
        <f>G609*(D610-1)+(1-G609)*H609/100*Table3[[#This Row],[Actt,t-1]]/Summary!$G$6</f>
        <v>1.823991995869225E-3</v>
      </c>
      <c r="K610" s="7">
        <f t="shared" si="36"/>
        <v>3.7925646773706479E-3</v>
      </c>
      <c r="L610" s="67">
        <f t="shared" si="35"/>
        <v>6.0205097804703886E-2</v>
      </c>
    </row>
    <row r="611" spans="2:12" x14ac:dyDescent="0.2">
      <c r="B611" s="6">
        <f>'Fund Data'!A723</f>
        <v>42464</v>
      </c>
      <c r="C611" s="4">
        <f>'Fund Data'!B723</f>
        <v>154.28</v>
      </c>
      <c r="D611" s="7">
        <f t="shared" si="37"/>
        <v>0.99993518698554673</v>
      </c>
      <c r="E611" s="7">
        <f t="shared" si="38"/>
        <v>-6.4815114907448406E-5</v>
      </c>
      <c r="F611" s="7">
        <f>SQRT(Summary!$G$2/Summary!$G$3)*SQRT(SUMSQ(E592:E611)-Summary!$G$4/Summary!$G$5*SUM(E592:E611)^2)</f>
        <v>3.4833665413562018E-2</v>
      </c>
      <c r="G611" s="5">
        <f>MIN(Summary!$G$8,Summary!$G$9/F609)</f>
        <v>1.5</v>
      </c>
      <c r="H611" s="5">
        <f>IFERROR(VLOOKUP(Table3[[#This Row],[Date]],Table1[#All],2,FALSE),$C$2)</f>
        <v>-0.33900000000000002</v>
      </c>
      <c r="I611" s="5">
        <f>Table3[[#This Row],[Date]]-B610</f>
        <v>3</v>
      </c>
      <c r="J611" s="7">
        <f>G610*(D611-1)+(1-G610)*H610/100*Table3[[#This Row],[Actt,t-1]]/Summary!$G$6</f>
        <v>-8.3261188346569882E-5</v>
      </c>
      <c r="K611" s="7">
        <f t="shared" si="36"/>
        <v>3.7386612575836609E-3</v>
      </c>
      <c r="L611" s="67">
        <f t="shared" si="35"/>
        <v>5.9349407543270172E-2</v>
      </c>
    </row>
    <row r="612" spans="2:12" x14ac:dyDescent="0.2">
      <c r="B612" s="6">
        <f>'Fund Data'!A724</f>
        <v>42465</v>
      </c>
      <c r="C612" s="4">
        <f>'Fund Data'!B724</f>
        <v>154.37</v>
      </c>
      <c r="D612" s="7">
        <f t="shared" si="37"/>
        <v>1.0005833549390719</v>
      </c>
      <c r="E612" s="7">
        <f t="shared" si="38"/>
        <v>5.8318485372297962E-4</v>
      </c>
      <c r="F612" s="7">
        <f>SQRT(Summary!$G$2/Summary!$G$3)*SQRT(SUMSQ(E593:E612)-Summary!$G$4/Summary!$G$5*SUM(E593:E612)^2)</f>
        <v>3.254641456247883E-2</v>
      </c>
      <c r="G612" s="5">
        <f>MIN(Summary!$G$8,Summary!$G$9/F610)</f>
        <v>1.5</v>
      </c>
      <c r="H612" s="5">
        <f>IFERROR(VLOOKUP(Table3[[#This Row],[Date]],Table1[#All],2,FALSE),$C$2)</f>
        <v>-0.33900000000000002</v>
      </c>
      <c r="I612" s="5">
        <f>Table3[[#This Row],[Date]]-B611</f>
        <v>1</v>
      </c>
      <c r="J612" s="7">
        <f>G611*(D612-1)+(1-G611)*H611/100*Table3[[#This Row],[Actt,t-1]]/Summary!$G$6</f>
        <v>8.7974074194120092E-4</v>
      </c>
      <c r="K612" s="7">
        <f t="shared" si="36"/>
        <v>3.7388906438999437E-3</v>
      </c>
      <c r="L612" s="67">
        <f t="shared" si="35"/>
        <v>5.935304893815245E-2</v>
      </c>
    </row>
    <row r="613" spans="2:12" x14ac:dyDescent="0.2">
      <c r="B613" s="6">
        <f>'Fund Data'!A725</f>
        <v>42466</v>
      </c>
      <c r="C613" s="4">
        <f>'Fund Data'!B725</f>
        <v>154.15</v>
      </c>
      <c r="D613" s="7">
        <f t="shared" si="37"/>
        <v>0.99857485262680579</v>
      </c>
      <c r="E613" s="7">
        <f t="shared" si="38"/>
        <v>-1.4261638615905032E-3</v>
      </c>
      <c r="F613" s="7">
        <f>SQRT(Summary!$G$2/Summary!$G$3)*SQRT(SUMSQ(E594:E613)-Summary!$G$4/Summary!$G$5*SUM(E594:E613)^2)</f>
        <v>3.3324870618642477E-2</v>
      </c>
      <c r="G613" s="5">
        <f>MIN(Summary!$G$8,Summary!$G$9/F611)</f>
        <v>1.5</v>
      </c>
      <c r="H613" s="5">
        <f>IFERROR(VLOOKUP(Table3[[#This Row],[Date]],Table1[#All],2,FALSE),$C$2)</f>
        <v>-0.33900000000000002</v>
      </c>
      <c r="I613" s="5">
        <f>Table3[[#This Row],[Date]]-B612</f>
        <v>1</v>
      </c>
      <c r="J613" s="7">
        <f>G612*(D613-1)+(1-G612)*H612/100*Table3[[#This Row],[Actt,t-1]]/Summary!$G$6</f>
        <v>-2.1330127264579868E-3</v>
      </c>
      <c r="K613" s="7">
        <f t="shared" si="36"/>
        <v>3.7052629687899909E-3</v>
      </c>
      <c r="L613" s="67">
        <f t="shared" si="35"/>
        <v>5.8819226145091177E-2</v>
      </c>
    </row>
    <row r="614" spans="2:12" x14ac:dyDescent="0.2">
      <c r="B614" s="6">
        <f>'Fund Data'!A726</f>
        <v>42467</v>
      </c>
      <c r="C614" s="4">
        <f>'Fund Data'!B726</f>
        <v>154.07</v>
      </c>
      <c r="D614" s="7">
        <f t="shared" si="37"/>
        <v>0.99948102497567293</v>
      </c>
      <c r="E614" s="7">
        <f t="shared" si="38"/>
        <v>-5.1910973847587932E-4</v>
      </c>
      <c r="F614" s="7">
        <f>SQRT(Summary!$G$2/Summary!$G$3)*SQRT(SUMSQ(E595:E614)-Summary!$G$4/Summary!$G$5*SUM(E595:E614)^2)</f>
        <v>3.2599521995506087E-2</v>
      </c>
      <c r="G614" s="5">
        <f>MIN(Summary!$G$8,Summary!$G$9/F612)</f>
        <v>1.5</v>
      </c>
      <c r="H614" s="5">
        <f>IFERROR(VLOOKUP(Table3[[#This Row],[Date]],Table1[#All],2,FALSE),$C$2)</f>
        <v>-0.33900000000000002</v>
      </c>
      <c r="I614" s="5">
        <f>Table3[[#This Row],[Date]]-B613</f>
        <v>1</v>
      </c>
      <c r="J614" s="7">
        <f>G613*(D614-1)+(1-G613)*H613/100*Table3[[#This Row],[Actt,t-1]]/Summary!$G$6</f>
        <v>-7.7375420315727614E-4</v>
      </c>
      <c r="K614" s="7">
        <f t="shared" si="36"/>
        <v>3.7064516493875272E-3</v>
      </c>
      <c r="L614" s="67">
        <f t="shared" si="35"/>
        <v>5.8838095864587388E-2</v>
      </c>
    </row>
    <row r="615" spans="2:12" x14ac:dyDescent="0.2">
      <c r="B615" s="6">
        <f>'Fund Data'!A727</f>
        <v>42468</v>
      </c>
      <c r="C615" s="4">
        <f>'Fund Data'!B727</f>
        <v>154.22999999999999</v>
      </c>
      <c r="D615" s="7">
        <f t="shared" si="37"/>
        <v>1.0010384889985071</v>
      </c>
      <c r="E615" s="7">
        <f t="shared" si="38"/>
        <v>1.0379501418393178E-3</v>
      </c>
      <c r="F615" s="7">
        <f>SQRT(Summary!$G$2/Summary!$G$3)*SQRT(SUMSQ(E596:E615)-Summary!$G$4/Summary!$G$5*SUM(E596:E615)^2)</f>
        <v>3.1488160959501188E-2</v>
      </c>
      <c r="G615" s="5">
        <f>MIN(Summary!$G$8,Summary!$G$9/F613)</f>
        <v>1.5</v>
      </c>
      <c r="H615" s="5">
        <f>IFERROR(VLOOKUP(Table3[[#This Row],[Date]],Table1[#All],2,FALSE),$C$2)</f>
        <v>-0.33900000000000002</v>
      </c>
      <c r="I615" s="5">
        <f>Table3[[#This Row],[Date]]-B614</f>
        <v>1</v>
      </c>
      <c r="J615" s="7">
        <f>G614*(D615-1)+(1-G614)*H614/100*Table3[[#This Row],[Actt,t-1]]/Summary!$G$6</f>
        <v>1.5624418310940049E-3</v>
      </c>
      <c r="K615" s="7">
        <f t="shared" si="36"/>
        <v>3.7034921816399614E-3</v>
      </c>
      <c r="L615" s="67">
        <f t="shared" si="35"/>
        <v>5.8791115770548338E-2</v>
      </c>
    </row>
    <row r="616" spans="2:12" x14ac:dyDescent="0.2">
      <c r="B616" s="6">
        <f>'Fund Data'!A728</f>
        <v>42471</v>
      </c>
      <c r="C616" s="4">
        <f>'Fund Data'!B728</f>
        <v>154</v>
      </c>
      <c r="D616" s="7">
        <f t="shared" si="37"/>
        <v>0.99850872074174946</v>
      </c>
      <c r="E616" s="7">
        <f t="shared" si="38"/>
        <v>-1.4923923218937004E-3</v>
      </c>
      <c r="F616" s="7">
        <f>SQRT(Summary!$G$2/Summary!$G$3)*SQRT(SUMSQ(E597:E616)-Summary!$G$4/Summary!$G$5*SUM(E597:E616)^2)</f>
        <v>2.9447000481047255E-2</v>
      </c>
      <c r="G616" s="5">
        <f>MIN(Summary!$G$8,Summary!$G$9/F614)</f>
        <v>1.5</v>
      </c>
      <c r="H616" s="5">
        <f>IFERROR(VLOOKUP(Table3[[#This Row],[Date]],Table1[#All],2,FALSE),$C$2)</f>
        <v>-0.34</v>
      </c>
      <c r="I616" s="5">
        <f>Table3[[#This Row],[Date]]-B615</f>
        <v>3</v>
      </c>
      <c r="J616" s="7">
        <f>G615*(D616-1)+(1-G615)*H615/100*Table3[[#This Row],[Actt,t-1]]/Summary!$G$6</f>
        <v>-2.2227938873758163E-3</v>
      </c>
      <c r="K616" s="7">
        <f t="shared" si="36"/>
        <v>3.7077717685992605E-3</v>
      </c>
      <c r="L616" s="67">
        <f t="shared" si="35"/>
        <v>5.885905210739862E-2</v>
      </c>
    </row>
    <row r="617" spans="2:12" x14ac:dyDescent="0.2">
      <c r="B617" s="6">
        <f>'Fund Data'!A729</f>
        <v>42472</v>
      </c>
      <c r="C617" s="4">
        <f>'Fund Data'!B729</f>
        <v>153.46</v>
      </c>
      <c r="D617" s="7">
        <f t="shared" si="37"/>
        <v>0.99649350649350654</v>
      </c>
      <c r="E617" s="7">
        <f t="shared" si="38"/>
        <v>-3.5126556641099328E-3</v>
      </c>
      <c r="F617" s="7">
        <f>SQRT(Summary!$G$2/Summary!$G$3)*SQRT(SUMSQ(E598:E617)-Summary!$G$4/Summary!$G$5*SUM(E598:E617)^2)</f>
        <v>2.8327411795997737E-2</v>
      </c>
      <c r="G617" s="5">
        <f>MIN(Summary!$G$8,Summary!$G$9/F615)</f>
        <v>1.5</v>
      </c>
      <c r="H617" s="5">
        <f>IFERROR(VLOOKUP(Table3[[#This Row],[Date]],Table1[#All],2,FALSE),$C$2)</f>
        <v>-0.34200000000000003</v>
      </c>
      <c r="I617" s="5">
        <f>Table3[[#This Row],[Date]]-B616</f>
        <v>1</v>
      </c>
      <c r="J617" s="7">
        <f>G616*(D617-1)+(1-G616)*H616/100*Table3[[#This Row],[Actt,t-1]]/Summary!$G$6</f>
        <v>-5.2550180375179646E-3</v>
      </c>
      <c r="K617" s="7">
        <f t="shared" si="36"/>
        <v>3.7529557782940205E-3</v>
      </c>
      <c r="L617" s="67">
        <f t="shared" si="35"/>
        <v>5.957632602473302E-2</v>
      </c>
    </row>
    <row r="618" spans="2:12" x14ac:dyDescent="0.2">
      <c r="B618" s="6">
        <f>'Fund Data'!A730</f>
        <v>42473</v>
      </c>
      <c r="C618" s="4">
        <f>'Fund Data'!B730</f>
        <v>153.97</v>
      </c>
      <c r="D618" s="7">
        <f t="shared" si="37"/>
        <v>1.0033233415873843</v>
      </c>
      <c r="E618" s="7">
        <f t="shared" si="38"/>
        <v>3.3178314923082487E-3</v>
      </c>
      <c r="F618" s="7">
        <f>SQRT(Summary!$G$2/Summary!$G$3)*SQRT(SUMSQ(E599:E618)-Summary!$G$4/Summary!$G$5*SUM(E599:E618)^2)</f>
        <v>3.0244819741394854E-2</v>
      </c>
      <c r="G618" s="5">
        <f>MIN(Summary!$G$8,Summary!$G$9/F616)</f>
        <v>1.5</v>
      </c>
      <c r="H618" s="5">
        <f>IFERROR(VLOOKUP(Table3[[#This Row],[Date]],Table1[#All],2,FALSE),$C$2)</f>
        <v>-0.34200000000000003</v>
      </c>
      <c r="I618" s="5">
        <f>Table3[[#This Row],[Date]]-B617</f>
        <v>1</v>
      </c>
      <c r="J618" s="7">
        <f>G617*(D618-1)+(1-G617)*H617/100*Table3[[#This Row],[Actt,t-1]]/Summary!$G$6</f>
        <v>4.989762381076515E-3</v>
      </c>
      <c r="K618" s="7">
        <f t="shared" si="36"/>
        <v>3.7822927996521605E-3</v>
      </c>
      <c r="L618" s="67">
        <f t="shared" si="35"/>
        <v>6.0042036801059191E-2</v>
      </c>
    </row>
    <row r="619" spans="2:12" x14ac:dyDescent="0.2">
      <c r="B619" s="6">
        <f>'Fund Data'!A731</f>
        <v>42474</v>
      </c>
      <c r="C619" s="4">
        <f>'Fund Data'!B731</f>
        <v>153.6</v>
      </c>
      <c r="D619" s="7">
        <f t="shared" si="37"/>
        <v>0.99759693446775344</v>
      </c>
      <c r="E619" s="7">
        <f t="shared" si="38"/>
        <v>-2.4059575282556456E-3</v>
      </c>
      <c r="F619" s="7">
        <f>SQRT(Summary!$G$2/Summary!$G$3)*SQRT(SUMSQ(E600:E619)-Summary!$G$4/Summary!$G$5*SUM(E600:E619)^2)</f>
        <v>3.0222044455609748E-2</v>
      </c>
      <c r="G619" s="5">
        <f>MIN(Summary!$G$8,Summary!$G$9/F617)</f>
        <v>1.5</v>
      </c>
      <c r="H619" s="5">
        <f>IFERROR(VLOOKUP(Table3[[#This Row],[Date]],Table1[#All],2,FALSE),$C$2)</f>
        <v>-0.34200000000000003</v>
      </c>
      <c r="I619" s="5">
        <f>Table3[[#This Row],[Date]]-B618</f>
        <v>1</v>
      </c>
      <c r="J619" s="7">
        <f>G618*(D619-1)+(1-G618)*H618/100*Table3[[#This Row],[Actt,t-1]]/Summary!$G$6</f>
        <v>-3.5998482983698433E-3</v>
      </c>
      <c r="K619" s="7">
        <f t="shared" si="36"/>
        <v>3.0452216778272898E-3</v>
      </c>
      <c r="L619" s="67">
        <f t="shared" si="35"/>
        <v>4.834139547956319E-2</v>
      </c>
    </row>
    <row r="620" spans="2:12" x14ac:dyDescent="0.2">
      <c r="B620" s="6">
        <f>'Fund Data'!A732</f>
        <v>42475</v>
      </c>
      <c r="C620" s="4">
        <f>'Fund Data'!B732</f>
        <v>153.91</v>
      </c>
      <c r="D620" s="7">
        <f t="shared" si="37"/>
        <v>1.0020182291666666</v>
      </c>
      <c r="E620" s="7">
        <f t="shared" si="38"/>
        <v>2.0161952782908198E-3</v>
      </c>
      <c r="F620" s="7">
        <f>SQRT(Summary!$G$2/Summary!$G$3)*SQRT(SUMSQ(E601:E620)-Summary!$G$4/Summary!$G$5*SUM(E601:E620)^2)</f>
        <v>3.06288081665279E-2</v>
      </c>
      <c r="G620" s="5">
        <f>MIN(Summary!$G$8,Summary!$G$9/F618)</f>
        <v>1.5</v>
      </c>
      <c r="H620" s="5">
        <f>IFERROR(VLOOKUP(Table3[[#This Row],[Date]],Table1[#All],2,FALSE),$C$2)</f>
        <v>-0.34200000000000003</v>
      </c>
      <c r="I620" s="5">
        <f>Table3[[#This Row],[Date]]-B619</f>
        <v>1</v>
      </c>
      <c r="J620" s="7">
        <f>G619*(D620-1)+(1-G619)*H619/100*Table3[[#This Row],[Actt,t-1]]/Summary!$G$6</f>
        <v>3.0320937499999112E-3</v>
      </c>
      <c r="K620" s="7">
        <f t="shared" si="36"/>
        <v>3.0569675120588331E-3</v>
      </c>
      <c r="L620" s="67">
        <f t="shared" si="35"/>
        <v>4.8527854817469109E-2</v>
      </c>
    </row>
    <row r="621" spans="2:12" x14ac:dyDescent="0.2">
      <c r="B621" s="6">
        <f>'Fund Data'!A733</f>
        <v>42478</v>
      </c>
      <c r="C621" s="4">
        <f>'Fund Data'!B733</f>
        <v>153.69999999999999</v>
      </c>
      <c r="D621" s="7">
        <f t="shared" si="37"/>
        <v>0.99863556624001037</v>
      </c>
      <c r="E621" s="7">
        <f t="shared" si="38"/>
        <v>-1.3653654473125142E-3</v>
      </c>
      <c r="F621" s="7">
        <f>SQRT(Summary!$G$2/Summary!$G$3)*SQRT(SUMSQ(E602:E621)-Summary!$G$4/Summary!$G$5*SUM(E602:E621)^2)</f>
        <v>2.7497002928738971E-2</v>
      </c>
      <c r="G621" s="5">
        <f>MIN(Summary!$G$8,Summary!$G$9/F619)</f>
        <v>1.5</v>
      </c>
      <c r="H621" s="5">
        <f>IFERROR(VLOOKUP(Table3[[#This Row],[Date]],Table1[#All],2,FALSE),$C$2)</f>
        <v>-0.34200000000000003</v>
      </c>
      <c r="I621" s="5">
        <f>Table3[[#This Row],[Date]]-B620</f>
        <v>3</v>
      </c>
      <c r="J621" s="7">
        <f>G620*(D621-1)+(1-G620)*H620/100*Table3[[#This Row],[Actt,t-1]]/Summary!$G$6</f>
        <v>-2.0324006399844376E-3</v>
      </c>
      <c r="K621" s="7">
        <f t="shared" si="36"/>
        <v>2.9389732915137087E-3</v>
      </c>
      <c r="L621" s="67">
        <f t="shared" si="35"/>
        <v>4.6654754635237265E-2</v>
      </c>
    </row>
    <row r="622" spans="2:12" x14ac:dyDescent="0.2">
      <c r="B622" s="6">
        <f>'Fund Data'!A734</f>
        <v>42479</v>
      </c>
      <c r="C622" s="4">
        <f>'Fund Data'!B734</f>
        <v>153.54</v>
      </c>
      <c r="D622" s="7">
        <f t="shared" si="37"/>
        <v>0.99895901106050755</v>
      </c>
      <c r="E622" s="7">
        <f t="shared" si="38"/>
        <v>-1.0415311447976659E-3</v>
      </c>
      <c r="F622" s="7">
        <f>SQRT(Summary!$G$2/Summary!$G$3)*SQRT(SUMSQ(E603:E622)-Summary!$G$4/Summary!$G$5*SUM(E603:E622)^2)</f>
        <v>2.7333966556706616E-2</v>
      </c>
      <c r="G622" s="5">
        <f>MIN(Summary!$G$8,Summary!$G$9/F620)</f>
        <v>1.5</v>
      </c>
      <c r="H622" s="5">
        <f>IFERROR(VLOOKUP(Table3[[#This Row],[Date]],Table1[#All],2,FALSE),$C$2)</f>
        <v>-0.34300000000000003</v>
      </c>
      <c r="I622" s="5">
        <f>Table3[[#This Row],[Date]]-B621</f>
        <v>1</v>
      </c>
      <c r="J622" s="7">
        <f>G621*(D622-1)+(1-G621)*H621/100*Table3[[#This Row],[Actt,t-1]]/Summary!$G$6</f>
        <v>-1.5567334092386731E-3</v>
      </c>
      <c r="K622" s="7">
        <f t="shared" si="36"/>
        <v>2.9403750610970127E-3</v>
      </c>
      <c r="L622" s="67">
        <f t="shared" si="35"/>
        <v>4.6677007037514283E-2</v>
      </c>
    </row>
    <row r="623" spans="2:12" x14ac:dyDescent="0.2">
      <c r="B623" s="6">
        <f>'Fund Data'!A735</f>
        <v>42480</v>
      </c>
      <c r="C623" s="4">
        <f>'Fund Data'!B735</f>
        <v>153.61000000000001</v>
      </c>
      <c r="D623" s="7">
        <f t="shared" si="37"/>
        <v>1.0004559072554384</v>
      </c>
      <c r="E623" s="7">
        <f t="shared" si="38"/>
        <v>4.5580336130183948E-4</v>
      </c>
      <c r="F623" s="7">
        <f>SQRT(Summary!$G$2/Summary!$G$3)*SQRT(SUMSQ(E604:E623)-Summary!$G$4/Summary!$G$5*SUM(E604:E623)^2)</f>
        <v>2.7296411363684051E-2</v>
      </c>
      <c r="G623" s="5">
        <f>MIN(Summary!$G$8,Summary!$G$9/F621)</f>
        <v>1.5</v>
      </c>
      <c r="H623" s="5">
        <f>IFERROR(VLOOKUP(Table3[[#This Row],[Date]],Table1[#All],2,FALSE),$C$2)</f>
        <v>-0.34200000000000003</v>
      </c>
      <c r="I623" s="5">
        <f>Table3[[#This Row],[Date]]-B622</f>
        <v>1</v>
      </c>
      <c r="J623" s="7">
        <f>G622*(D623-1)+(1-G622)*H622/100*Table3[[#This Row],[Actt,t-1]]/Summary!$G$6</f>
        <v>6.8862477204652761E-4</v>
      </c>
      <c r="K623" s="7">
        <f t="shared" si="36"/>
        <v>2.9317197138405819E-3</v>
      </c>
      <c r="L623" s="67">
        <f t="shared" si="35"/>
        <v>4.6539607659405756E-2</v>
      </c>
    </row>
    <row r="624" spans="2:12" x14ac:dyDescent="0.2">
      <c r="B624" s="6">
        <f>'Fund Data'!A736</f>
        <v>42481</v>
      </c>
      <c r="C624" s="4">
        <f>'Fund Data'!B736</f>
        <v>153.16</v>
      </c>
      <c r="D624" s="7">
        <f t="shared" si="37"/>
        <v>0.99707050322244639</v>
      </c>
      <c r="E624" s="7">
        <f t="shared" si="38"/>
        <v>-2.9337961519604805E-3</v>
      </c>
      <c r="F624" s="7">
        <f>SQRT(Summary!$G$2/Summary!$G$3)*SQRT(SUMSQ(E605:E624)-Summary!$G$4/Summary!$G$5*SUM(E605:E624)^2)</f>
        <v>2.8999971661647708E-2</v>
      </c>
      <c r="G624" s="5">
        <f>MIN(Summary!$G$8,Summary!$G$9/F622)</f>
        <v>1.5</v>
      </c>
      <c r="H624" s="5">
        <f>IFERROR(VLOOKUP(Table3[[#This Row],[Date]],Table1[#All],2,FALSE),$C$2)</f>
        <v>-0.34200000000000003</v>
      </c>
      <c r="I624" s="5">
        <f>Table3[[#This Row],[Date]]-B623</f>
        <v>1</v>
      </c>
      <c r="J624" s="7">
        <f>G623*(D624-1)+(1-G623)*H623/100*Table3[[#This Row],[Actt,t-1]]/Summary!$G$6</f>
        <v>-4.3894951663304123E-3</v>
      </c>
      <c r="K624" s="7">
        <f t="shared" si="36"/>
        <v>2.9736252406006047E-3</v>
      </c>
      <c r="L624" s="67">
        <f t="shared" si="35"/>
        <v>4.7204837273602855E-2</v>
      </c>
    </row>
    <row r="625" spans="2:12" x14ac:dyDescent="0.2">
      <c r="B625" s="6">
        <f>'Fund Data'!A737</f>
        <v>42482</v>
      </c>
      <c r="C625" s="4">
        <f>'Fund Data'!B737</f>
        <v>153.22999999999999</v>
      </c>
      <c r="D625" s="7">
        <f t="shared" si="37"/>
        <v>1.0004570383912248</v>
      </c>
      <c r="E625" s="7">
        <f t="shared" si="38"/>
        <v>4.5693398099104764E-4</v>
      </c>
      <c r="F625" s="7">
        <f>SQRT(Summary!$G$2/Summary!$G$3)*SQRT(SUMSQ(E606:E625)-Summary!$G$4/Summary!$G$5*SUM(E606:E625)^2)</f>
        <v>2.903762944978101E-2</v>
      </c>
      <c r="G625" s="5">
        <f>MIN(Summary!$G$8,Summary!$G$9/F623)</f>
        <v>1.5</v>
      </c>
      <c r="H625" s="5">
        <f>IFERROR(VLOOKUP(Table3[[#This Row],[Date]],Table1[#All],2,FALSE),$C$2)</f>
        <v>-0.34200000000000003</v>
      </c>
      <c r="I625" s="5">
        <f>Table3[[#This Row],[Date]]-B624</f>
        <v>1</v>
      </c>
      <c r="J625" s="7">
        <f>G624*(D625-1)+(1-G624)*H624/100*Table3[[#This Row],[Actt,t-1]]/Summary!$G$6</f>
        <v>6.9030758683719324E-4</v>
      </c>
      <c r="K625" s="7">
        <f t="shared" si="36"/>
        <v>2.9737709372331424E-3</v>
      </c>
      <c r="L625" s="67">
        <f t="shared" si="35"/>
        <v>4.7207150135942177E-2</v>
      </c>
    </row>
    <row r="626" spans="2:12" x14ac:dyDescent="0.2">
      <c r="B626" s="6">
        <f>'Fund Data'!A738</f>
        <v>42485</v>
      </c>
      <c r="C626" s="4">
        <f>'Fund Data'!B738</f>
        <v>153.06</v>
      </c>
      <c r="D626" s="7">
        <f t="shared" si="37"/>
        <v>0.99889055667950144</v>
      </c>
      <c r="E626" s="7">
        <f t="shared" si="38"/>
        <v>-1.1100592083098117E-3</v>
      </c>
      <c r="F626" s="7">
        <f>SQRT(Summary!$G$2/Summary!$G$3)*SQRT(SUMSQ(E607:E626)-Summary!$G$4/Summary!$G$5*SUM(E607:E626)^2)</f>
        <v>2.9200199374373449E-2</v>
      </c>
      <c r="G626" s="5">
        <f>MIN(Summary!$G$8,Summary!$G$9/F624)</f>
        <v>1.5</v>
      </c>
      <c r="H626" s="5">
        <f>IFERROR(VLOOKUP(Table3[[#This Row],[Date]],Table1[#All],2,FALSE),$C$2)</f>
        <v>-0.34300000000000003</v>
      </c>
      <c r="I626" s="5">
        <f>Table3[[#This Row],[Date]]-B625</f>
        <v>3</v>
      </c>
      <c r="J626" s="7">
        <f>G625*(D626-1)+(1-G625)*H625/100*Table3[[#This Row],[Actt,t-1]]/Summary!$G$6</f>
        <v>-1.6499149807478399E-3</v>
      </c>
      <c r="K626" s="7">
        <f t="shared" si="36"/>
        <v>2.9209392107602378E-3</v>
      </c>
      <c r="L626" s="67">
        <f t="shared" si="35"/>
        <v>4.6368472478453222E-2</v>
      </c>
    </row>
    <row r="627" spans="2:12" x14ac:dyDescent="0.2">
      <c r="B627" s="6">
        <f>'Fund Data'!A739</f>
        <v>42486</v>
      </c>
      <c r="C627" s="4">
        <f>'Fund Data'!B739</f>
        <v>153.04</v>
      </c>
      <c r="D627" s="7">
        <f t="shared" si="37"/>
        <v>0.99986933228799157</v>
      </c>
      <c r="E627" s="7">
        <f t="shared" si="38"/>
        <v>-1.3067624977765478E-4</v>
      </c>
      <c r="F627" s="7">
        <f>SQRT(Summary!$G$2/Summary!$G$3)*SQRT(SUMSQ(E608:E627)-Summary!$G$4/Summary!$G$5*SUM(E608:E627)^2)</f>
        <v>2.5488278742855548E-2</v>
      </c>
      <c r="G627" s="5">
        <f>MIN(Summary!$G$8,Summary!$G$9/F625)</f>
        <v>1.5</v>
      </c>
      <c r="H627" s="5">
        <f>IFERROR(VLOOKUP(Table3[[#This Row],[Date]],Table1[#All],2,FALSE),$C$2)</f>
        <v>-0.34300000000000003</v>
      </c>
      <c r="I627" s="5">
        <f>Table3[[#This Row],[Date]]-B626</f>
        <v>1</v>
      </c>
      <c r="J627" s="7">
        <f>G626*(D627-1)+(1-G626)*H626/100*Table3[[#This Row],[Actt,t-1]]/Summary!$G$6</f>
        <v>-1.9123767912374923E-4</v>
      </c>
      <c r="K627" s="7">
        <f t="shared" si="36"/>
        <v>2.92079810569812E-3</v>
      </c>
      <c r="L627" s="67">
        <f t="shared" si="35"/>
        <v>4.6366232505034646E-2</v>
      </c>
    </row>
    <row r="628" spans="2:12" x14ac:dyDescent="0.2">
      <c r="B628" s="6">
        <f>'Fund Data'!A740</f>
        <v>42487</v>
      </c>
      <c r="C628" s="4">
        <f>'Fund Data'!B740</f>
        <v>153.04</v>
      </c>
      <c r="D628" s="7">
        <f t="shared" si="37"/>
        <v>1</v>
      </c>
      <c r="E628" s="7">
        <f t="shared" si="38"/>
        <v>0</v>
      </c>
      <c r="F628" s="7">
        <f>SQRT(Summary!$G$2/Summary!$G$3)*SQRT(SUMSQ(E609:E628)-Summary!$G$4/Summary!$G$5*SUM(E609:E628)^2)</f>
        <v>2.5488278742855548E-2</v>
      </c>
      <c r="G628" s="5">
        <f>MIN(Summary!$G$8,Summary!$G$9/F626)</f>
        <v>1.5</v>
      </c>
      <c r="H628" s="5">
        <f>IFERROR(VLOOKUP(Table3[[#This Row],[Date]],Table1[#All],2,FALSE),$C$2)</f>
        <v>-0.34300000000000003</v>
      </c>
      <c r="I628" s="5">
        <f>Table3[[#This Row],[Date]]-B627</f>
        <v>1</v>
      </c>
      <c r="J628" s="7">
        <f>G627*(D628-1)+(1-G627)*H627/100*Table3[[#This Row],[Actt,t-1]]/Summary!$G$6</f>
        <v>4.7638888888888897E-6</v>
      </c>
      <c r="K628" s="7">
        <f t="shared" si="36"/>
        <v>2.9196386334938403E-3</v>
      </c>
      <c r="L628" s="67">
        <f t="shared" si="35"/>
        <v>4.6347826454406951E-2</v>
      </c>
    </row>
    <row r="629" spans="2:12" x14ac:dyDescent="0.2">
      <c r="B629" s="6">
        <f>'Fund Data'!A741</f>
        <v>42488</v>
      </c>
      <c r="C629" s="4">
        <f>'Fund Data'!B741</f>
        <v>153.1</v>
      </c>
      <c r="D629" s="7">
        <f t="shared" si="37"/>
        <v>1.0003920543648719</v>
      </c>
      <c r="E629" s="7">
        <f t="shared" si="38"/>
        <v>3.9197753164059109E-4</v>
      </c>
      <c r="F629" s="7">
        <f>SQRT(Summary!$G$2/Summary!$G$3)*SQRT(SUMSQ(E610:E629)-Summary!$G$4/Summary!$G$5*SUM(E610:E629)^2)</f>
        <v>2.5579009791170129E-2</v>
      </c>
      <c r="G629" s="5">
        <f>MIN(Summary!$G$8,Summary!$G$9/F627)</f>
        <v>1.5</v>
      </c>
      <c r="H629" s="5">
        <f>IFERROR(VLOOKUP(Table3[[#This Row],[Date]],Table1[#All],2,FALSE),$C$2)</f>
        <v>-0.34300000000000003</v>
      </c>
      <c r="I629" s="5">
        <f>Table3[[#This Row],[Date]]-B628</f>
        <v>1</v>
      </c>
      <c r="J629" s="7">
        <f>G628*(D629-1)+(1-G628)*H628/100*Table3[[#This Row],[Actt,t-1]]/Summary!$G$6</f>
        <v>5.9284543619671714E-4</v>
      </c>
      <c r="K629" s="7">
        <f t="shared" si="36"/>
        <v>2.9192738698995066E-3</v>
      </c>
      <c r="L629" s="67">
        <f t="shared" si="35"/>
        <v>4.6342036011859329E-2</v>
      </c>
    </row>
    <row r="630" spans="2:12" x14ac:dyDescent="0.2">
      <c r="B630" s="6">
        <f>'Fund Data'!A742</f>
        <v>42489</v>
      </c>
      <c r="C630" s="4">
        <f>'Fund Data'!B742</f>
        <v>152.94999999999999</v>
      </c>
      <c r="D630" s="7">
        <f t="shared" si="37"/>
        <v>0.99902024820378832</v>
      </c>
      <c r="E630" s="7">
        <f t="shared" si="38"/>
        <v>-9.8023206672566226E-4</v>
      </c>
      <c r="F630" s="7">
        <f>SQRT(Summary!$G$2/Summary!$G$3)*SQRT(SUMSQ(E611:E630)-Summary!$G$4/Summary!$G$5*SUM(E611:E630)^2)</f>
        <v>2.5020567217354371E-2</v>
      </c>
      <c r="G630" s="5">
        <f>MIN(Summary!$G$8,Summary!$G$9/F628)</f>
        <v>1.5</v>
      </c>
      <c r="H630" s="5">
        <f>IFERROR(VLOOKUP(Table3[[#This Row],[Date]],Table1[#All],2,FALSE),$C$2)</f>
        <v>-0.34399999999999997</v>
      </c>
      <c r="I630" s="5">
        <f>Table3[[#This Row],[Date]]-B629</f>
        <v>1</v>
      </c>
      <c r="J630" s="7">
        <f>G629*(D630-1)+(1-G629)*H629/100*Table3[[#This Row],[Actt,t-1]]/Summary!$G$6</f>
        <v>-1.4648638054286325E-3</v>
      </c>
      <c r="K630" s="7">
        <f t="shared" si="36"/>
        <v>2.9214734120369215E-3</v>
      </c>
      <c r="L630" s="67">
        <f t="shared" si="35"/>
        <v>4.6376952660822167E-2</v>
      </c>
    </row>
    <row r="631" spans="2:12" x14ac:dyDescent="0.2">
      <c r="B631" s="6">
        <f>'Fund Data'!A743</f>
        <v>42492</v>
      </c>
      <c r="C631" s="4">
        <f>'Fund Data'!B743</f>
        <v>153.06</v>
      </c>
      <c r="D631" s="7">
        <f t="shared" si="37"/>
        <v>1.0007191892775418</v>
      </c>
      <c r="E631" s="7">
        <f t="shared" si="38"/>
        <v>7.1893078486266119E-4</v>
      </c>
      <c r="F631" s="7">
        <f>SQRT(Summary!$G$2/Summary!$G$3)*SQRT(SUMSQ(E612:E631)-Summary!$G$4/Summary!$G$5*SUM(E612:E631)^2)</f>
        <v>2.5312355450172682E-2</v>
      </c>
      <c r="G631" s="5">
        <f>MIN(Summary!$G$8,Summary!$G$9/F629)</f>
        <v>1.5</v>
      </c>
      <c r="H631" s="5">
        <f>IFERROR(VLOOKUP(Table3[[#This Row],[Date]],Table1[#All],2,FALSE),$C$2)</f>
        <v>-0.34300000000000003</v>
      </c>
      <c r="I631" s="5">
        <f>Table3[[#This Row],[Date]]-B630</f>
        <v>3</v>
      </c>
      <c r="J631" s="7">
        <f>G630*(D631-1)+(1-G630)*H630/100*Table3[[#This Row],[Actt,t-1]]/Summary!$G$6</f>
        <v>1.0931172496459979E-3</v>
      </c>
      <c r="K631" s="7">
        <f t="shared" si="36"/>
        <v>2.9187232071125565E-3</v>
      </c>
      <c r="L631" s="67">
        <f t="shared" ref="L631:L694" si="39">K631*$C$3</f>
        <v>4.633329451111616E-2</v>
      </c>
    </row>
    <row r="632" spans="2:12" x14ac:dyDescent="0.2">
      <c r="B632" s="6">
        <f>'Fund Data'!A744</f>
        <v>42493</v>
      </c>
      <c r="C632" s="4">
        <f>'Fund Data'!B744</f>
        <v>153.38</v>
      </c>
      <c r="D632" s="7">
        <f t="shared" si="37"/>
        <v>1.0020906833921337</v>
      </c>
      <c r="E632" s="7">
        <f t="shared" si="38"/>
        <v>2.088500954938051E-3</v>
      </c>
      <c r="F632" s="7">
        <f>SQRT(Summary!$G$2/Summary!$G$3)*SQRT(SUMSQ(E613:E632)-Summary!$G$4/Summary!$G$5*SUM(E613:E632)^2)</f>
        <v>2.6552207632718306E-2</v>
      </c>
      <c r="G632" s="5">
        <f>MIN(Summary!$G$8,Summary!$G$9/F630)</f>
        <v>1.5</v>
      </c>
      <c r="H632" s="5">
        <f>IFERROR(VLOOKUP(Table3[[#This Row],[Date]],Table1[#All],2,FALSE),$C$2)</f>
        <v>-0.34300000000000003</v>
      </c>
      <c r="I632" s="5">
        <f>Table3[[#This Row],[Date]]-B631</f>
        <v>1</v>
      </c>
      <c r="J632" s="7">
        <f>G631*(D632-1)+(1-G631)*H631/100*Table3[[#This Row],[Actt,t-1]]/Summary!$G$6</f>
        <v>3.1407889770894335E-3</v>
      </c>
      <c r="K632" s="7">
        <f t="shared" si="36"/>
        <v>2.9240342486892088E-3</v>
      </c>
      <c r="L632" s="67">
        <f t="shared" si="39"/>
        <v>4.6417604682403441E-2</v>
      </c>
    </row>
    <row r="633" spans="2:12" x14ac:dyDescent="0.2">
      <c r="B633" s="6">
        <f>'Fund Data'!A745</f>
        <v>42494</v>
      </c>
      <c r="C633" s="4">
        <f>'Fund Data'!B745</f>
        <v>153.30000000000001</v>
      </c>
      <c r="D633" s="7">
        <f t="shared" si="37"/>
        <v>0.9994784196114227</v>
      </c>
      <c r="E633" s="7">
        <f t="shared" si="38"/>
        <v>-5.2171645894465764E-4</v>
      </c>
      <c r="F633" s="7">
        <f>SQRT(Summary!$G$2/Summary!$G$3)*SQRT(SUMSQ(E614:E633)-Summary!$G$4/Summary!$G$5*SUM(E614:E633)^2)</f>
        <v>2.626096453198562E-2</v>
      </c>
      <c r="G633" s="5">
        <f>MIN(Summary!$G$8,Summary!$G$9/F631)</f>
        <v>1.5</v>
      </c>
      <c r="H633" s="5">
        <f>IFERROR(VLOOKUP(Table3[[#This Row],[Date]],Table1[#All],2,FALSE),$C$2)</f>
        <v>-0.34499999999999997</v>
      </c>
      <c r="I633" s="5">
        <f>Table3[[#This Row],[Date]]-B632</f>
        <v>1</v>
      </c>
      <c r="J633" s="7">
        <f>G632*(D633-1)+(1-G632)*H632/100*Table3[[#This Row],[Actt,t-1]]/Summary!$G$6</f>
        <v>-7.7760669397706551E-4</v>
      </c>
      <c r="K633" s="7">
        <f t="shared" si="36"/>
        <v>2.9220986580839638E-3</v>
      </c>
      <c r="L633" s="67">
        <f t="shared" si="39"/>
        <v>4.6386878134114372E-2</v>
      </c>
    </row>
    <row r="634" spans="2:12" x14ac:dyDescent="0.2">
      <c r="B634" s="6">
        <f>'Fund Data'!A747</f>
        <v>42496</v>
      </c>
      <c r="C634" s="4">
        <f>'Fund Data'!B747</f>
        <v>153.68</v>
      </c>
      <c r="D634" s="7">
        <f t="shared" si="37"/>
        <v>1.0024787997390736</v>
      </c>
      <c r="E634" s="7">
        <f t="shared" si="38"/>
        <v>2.4757325825326675E-3</v>
      </c>
      <c r="F634" s="7">
        <f>SQRT(Summary!$G$2/Summary!$G$3)*SQRT(SUMSQ(E615:E634)-Summary!$G$4/Summary!$G$5*SUM(E615:E634)^2)</f>
        <v>2.7904945897443797E-2</v>
      </c>
      <c r="G634" s="5">
        <f>MIN(Summary!$G$8,Summary!$G$9/F632)</f>
        <v>1.5</v>
      </c>
      <c r="H634" s="5">
        <f>IFERROR(VLOOKUP(Table3[[#This Row],[Date]],Table1[#All],2,FALSE),$C$2)</f>
        <v>-0.34799999999999998</v>
      </c>
      <c r="I634" s="5">
        <f>Table3[[#This Row],[Date]]-B633</f>
        <v>2</v>
      </c>
      <c r="J634" s="7">
        <f>G633*(D634-1)+(1-G633)*H633/100*Table3[[#This Row],[Actt,t-1]]/Summary!$G$6</f>
        <v>3.7277829419437507E-3</v>
      </c>
      <c r="K634" s="7">
        <f t="shared" si="36"/>
        <v>2.9425809503790695E-3</v>
      </c>
      <c r="L634" s="67">
        <f t="shared" si="39"/>
        <v>4.6712024444274677E-2</v>
      </c>
    </row>
    <row r="635" spans="2:12" x14ac:dyDescent="0.2">
      <c r="B635" s="6">
        <f>'Fund Data'!A748</f>
        <v>42499</v>
      </c>
      <c r="C635" s="4">
        <f>'Fund Data'!B748</f>
        <v>153.88</v>
      </c>
      <c r="D635" s="7">
        <f t="shared" si="37"/>
        <v>1.0013014055179594</v>
      </c>
      <c r="E635" s="7">
        <f t="shared" si="38"/>
        <v>1.3005594237931988E-3</v>
      </c>
      <c r="F635" s="7">
        <f>SQRT(Summary!$G$2/Summary!$G$3)*SQRT(SUMSQ(E616:E635)-Summary!$G$4/Summary!$G$5*SUM(E616:E635)^2)</f>
        <v>2.805742401513887E-2</v>
      </c>
      <c r="G635" s="5">
        <f>MIN(Summary!$G$8,Summary!$G$9/F633)</f>
        <v>1.5</v>
      </c>
      <c r="H635" s="5">
        <f>IFERROR(VLOOKUP(Table3[[#This Row],[Date]],Table1[#All],2,FALSE),$C$2)</f>
        <v>-0.34899999999999998</v>
      </c>
      <c r="I635" s="5">
        <f>Table3[[#This Row],[Date]]-B634</f>
        <v>3</v>
      </c>
      <c r="J635" s="7">
        <f>G634*(D635-1)+(1-G634)*H634/100*Table3[[#This Row],[Actt,t-1]]/Summary!$G$6</f>
        <v>1.9666082769391464E-3</v>
      </c>
      <c r="K635" s="7">
        <f t="shared" si="36"/>
        <v>2.9469103564127713E-3</v>
      </c>
      <c r="L635" s="67">
        <f t="shared" si="39"/>
        <v>4.6780751634413462E-2</v>
      </c>
    </row>
    <row r="636" spans="2:12" x14ac:dyDescent="0.2">
      <c r="B636" s="6">
        <f>'Fund Data'!A749</f>
        <v>42500</v>
      </c>
      <c r="C636" s="4">
        <f>'Fund Data'!B749</f>
        <v>153.76</v>
      </c>
      <c r="D636" s="7">
        <f t="shared" si="37"/>
        <v>0.99922017156225629</v>
      </c>
      <c r="E636" s="7">
        <f t="shared" si="38"/>
        <v>-7.8013266211202797E-4</v>
      </c>
      <c r="F636" s="7">
        <f>SQRT(Summary!$G$2/Summary!$G$3)*SQRT(SUMSQ(E617:E636)-Summary!$G$4/Summary!$G$5*SUM(E617:E636)^2)</f>
        <v>2.7722619804448866E-2</v>
      </c>
      <c r="G636" s="5">
        <f>MIN(Summary!$G$8,Summary!$G$9/F634)</f>
        <v>1.5</v>
      </c>
      <c r="H636" s="5">
        <f>IFERROR(VLOOKUP(Table3[[#This Row],[Date]],Table1[#All],2,FALSE),$C$2)</f>
        <v>-0.34899999999999998</v>
      </c>
      <c r="I636" s="5">
        <f>Table3[[#This Row],[Date]]-B635</f>
        <v>1</v>
      </c>
      <c r="J636" s="7">
        <f>G635*(D636-1)+(1-G635)*H635/100*Table3[[#This Row],[Actt,t-1]]/Summary!$G$6</f>
        <v>-1.1648954343933466E-3</v>
      </c>
      <c r="K636" s="7">
        <f t="shared" si="36"/>
        <v>2.9517003983513266E-3</v>
      </c>
      <c r="L636" s="67">
        <f t="shared" si="39"/>
        <v>4.6856791192847379E-2</v>
      </c>
    </row>
    <row r="637" spans="2:12" x14ac:dyDescent="0.2">
      <c r="B637" s="6">
        <f>'Fund Data'!A750</f>
        <v>42501</v>
      </c>
      <c r="C637" s="4">
        <f>'Fund Data'!B750</f>
        <v>153.86000000000001</v>
      </c>
      <c r="D637" s="7">
        <f t="shared" si="37"/>
        <v>1.0006503642039544</v>
      </c>
      <c r="E637" s="7">
        <f t="shared" si="38"/>
        <v>6.5015280880640085E-4</v>
      </c>
      <c r="F637" s="7">
        <f>SQRT(Summary!$G$2/Summary!$G$3)*SQRT(SUMSQ(E618:E637)-Summary!$G$4/Summary!$G$5*SUM(E618:E637)^2)</f>
        <v>2.4812592949079663E-2</v>
      </c>
      <c r="G637" s="5">
        <f>MIN(Summary!$G$8,Summary!$G$9/F635)</f>
        <v>1.5</v>
      </c>
      <c r="H637" s="5">
        <f>IFERROR(VLOOKUP(Table3[[#This Row],[Date]],Table1[#All],2,FALSE),$C$2)</f>
        <v>-0.35</v>
      </c>
      <c r="I637" s="5">
        <f>Table3[[#This Row],[Date]]-B636</f>
        <v>1</v>
      </c>
      <c r="J637" s="7">
        <f>G636*(D637-1)+(1-G636)*H636/100*Table3[[#This Row],[Actt,t-1]]/Summary!$G$6</f>
        <v>9.8039352815377395E-4</v>
      </c>
      <c r="K637" s="7">
        <f t="shared" si="36"/>
        <v>2.951854687797858E-3</v>
      </c>
      <c r="L637" s="67">
        <f t="shared" si="39"/>
        <v>4.6859240461880045E-2</v>
      </c>
    </row>
    <row r="638" spans="2:12" x14ac:dyDescent="0.2">
      <c r="B638" s="6">
        <f>'Fund Data'!A751</f>
        <v>42502</v>
      </c>
      <c r="C638" s="4">
        <f>'Fund Data'!B751</f>
        <v>153.63999999999999</v>
      </c>
      <c r="D638" s="7">
        <f t="shared" si="37"/>
        <v>0.99857012868841788</v>
      </c>
      <c r="E638" s="7">
        <f t="shared" si="38"/>
        <v>-1.4308945530847232E-3</v>
      </c>
      <c r="F638" s="7">
        <f>SQRT(Summary!$G$2/Summary!$G$3)*SQRT(SUMSQ(E619:E638)-Summary!$G$4/Summary!$G$5*SUM(E619:E638)^2)</f>
        <v>2.2452857553372958E-2</v>
      </c>
      <c r="G638" s="5">
        <f>MIN(Summary!$G$8,Summary!$G$9/F636)</f>
        <v>1.5</v>
      </c>
      <c r="H638" s="5">
        <f>IFERROR(VLOOKUP(Table3[[#This Row],[Date]],Table1[#All],2,FALSE),$C$2)</f>
        <v>-0.34899999999999998</v>
      </c>
      <c r="I638" s="5">
        <f>Table3[[#This Row],[Date]]-B637</f>
        <v>1</v>
      </c>
      <c r="J638" s="7">
        <f>G637*(D638-1)+(1-G637)*H637/100*Table3[[#This Row],[Actt,t-1]]/Summary!$G$6</f>
        <v>-2.1399458562620694E-3</v>
      </c>
      <c r="K638" s="7">
        <f t="shared" si="36"/>
        <v>2.9629250360985299E-3</v>
      </c>
      <c r="L638" s="67">
        <f t="shared" si="39"/>
        <v>4.7034976793062712E-2</v>
      </c>
    </row>
    <row r="639" spans="2:12" x14ac:dyDescent="0.2">
      <c r="B639" s="6">
        <f>'Fund Data'!A752</f>
        <v>42503</v>
      </c>
      <c r="C639" s="4">
        <f>'Fund Data'!B752</f>
        <v>153.91</v>
      </c>
      <c r="D639" s="7">
        <f t="shared" si="37"/>
        <v>1.0017573548555065</v>
      </c>
      <c r="E639" s="7">
        <f t="shared" si="38"/>
        <v>1.7558125141587863E-3</v>
      </c>
      <c r="F639" s="7">
        <f>SQRT(Summary!$G$2/Summary!$G$3)*SQRT(SUMSQ(E620:E639)-Summary!$G$4/Summary!$G$5*SUM(E620:E639)^2)</f>
        <v>2.1688188799496196E-2</v>
      </c>
      <c r="G639" s="5">
        <f>MIN(Summary!$G$8,Summary!$G$9/F637)</f>
        <v>1.5</v>
      </c>
      <c r="H639" s="5">
        <f>IFERROR(VLOOKUP(Table3[[#This Row],[Date]],Table1[#All],2,FALSE),$C$2)</f>
        <v>-0.34899999999999998</v>
      </c>
      <c r="I639" s="5">
        <f>Table3[[#This Row],[Date]]-B638</f>
        <v>1</v>
      </c>
      <c r="J639" s="7">
        <f>G638*(D639-1)+(1-G638)*H638/100*Table3[[#This Row],[Actt,t-1]]/Summary!$G$6</f>
        <v>2.6408795054820369E-3</v>
      </c>
      <c r="K639" s="7">
        <f t="shared" si="36"/>
        <v>2.968686505516818E-3</v>
      </c>
      <c r="L639" s="67">
        <f t="shared" si="39"/>
        <v>4.7126437284665278E-2</v>
      </c>
    </row>
    <row r="640" spans="2:12" x14ac:dyDescent="0.2">
      <c r="B640" s="6">
        <f>'Fund Data'!A754</f>
        <v>42507</v>
      </c>
      <c r="C640" s="4">
        <f>'Fund Data'!B754</f>
        <v>153.91999999999999</v>
      </c>
      <c r="D640" s="7">
        <f t="shared" si="37"/>
        <v>1.0000649730361899</v>
      </c>
      <c r="E640" s="7">
        <f t="shared" si="38"/>
        <v>6.4970925533615592E-5</v>
      </c>
      <c r="F640" s="7">
        <f>SQRT(Summary!$G$2/Summary!$G$3)*SQRT(SUMSQ(E621:E640)-Summary!$G$4/Summary!$G$5*SUM(E621:E640)^2)</f>
        <v>2.0537027338919163E-2</v>
      </c>
      <c r="G640" s="5">
        <f>MIN(Summary!$G$8,Summary!$G$9/F638)</f>
        <v>1.5</v>
      </c>
      <c r="H640" s="5">
        <f>IFERROR(VLOOKUP(Table3[[#This Row],[Date]],Table1[#All],2,FALSE),$C$2)</f>
        <v>-0.34799999999999998</v>
      </c>
      <c r="I640" s="5">
        <f>Table3[[#This Row],[Date]]-B639</f>
        <v>4</v>
      </c>
      <c r="J640" s="7">
        <f>G639*(D640-1)+(1-G639)*H639/100*Table3[[#This Row],[Actt,t-1]]/Summary!$G$6</f>
        <v>1.1684844317375108E-4</v>
      </c>
      <c r="K640" s="7">
        <f t="shared" si="36"/>
        <v>2.9675616672746449E-3</v>
      </c>
      <c r="L640" s="67">
        <f t="shared" si="39"/>
        <v>4.7108581031141489E-2</v>
      </c>
    </row>
    <row r="641" spans="2:12" x14ac:dyDescent="0.2">
      <c r="B641" s="6">
        <f>'Fund Data'!A755</f>
        <v>42508</v>
      </c>
      <c r="C641" s="4">
        <f>'Fund Data'!B755</f>
        <v>153.69</v>
      </c>
      <c r="D641" s="7">
        <f t="shared" si="37"/>
        <v>0.99850571725571735</v>
      </c>
      <c r="E641" s="7">
        <f t="shared" si="38"/>
        <v>-1.4954002981756535E-3</v>
      </c>
      <c r="F641" s="7">
        <f>SQRT(Summary!$G$2/Summary!$G$3)*SQRT(SUMSQ(E622:E641)-Summary!$G$4/Summary!$G$5*SUM(E622:E641)^2)</f>
        <v>2.0650827460754608E-2</v>
      </c>
      <c r="G641" s="5">
        <f>MIN(Summary!$G$8,Summary!$G$9/F639)</f>
        <v>1.5</v>
      </c>
      <c r="H641" s="5">
        <f>IFERROR(VLOOKUP(Table3[[#This Row],[Date]],Table1[#All],2,FALSE),$C$2)</f>
        <v>-0.34799999999999998</v>
      </c>
      <c r="I641" s="5">
        <f>Table3[[#This Row],[Date]]-B640</f>
        <v>1</v>
      </c>
      <c r="J641" s="7">
        <f>G640*(D641-1)+(1-G640)*H640/100*Table3[[#This Row],[Actt,t-1]]/Summary!$G$6</f>
        <v>-2.2365907830906402E-3</v>
      </c>
      <c r="K641" s="7">
        <f t="shared" si="36"/>
        <v>2.9501055098847427E-3</v>
      </c>
      <c r="L641" s="67">
        <f t="shared" si="39"/>
        <v>4.6831473123338588E-2</v>
      </c>
    </row>
    <row r="642" spans="2:12" x14ac:dyDescent="0.2">
      <c r="B642" s="6">
        <f>'Fund Data'!A756</f>
        <v>42509</v>
      </c>
      <c r="C642" s="4">
        <f>'Fund Data'!B756</f>
        <v>153.69</v>
      </c>
      <c r="D642" s="7">
        <f t="shared" si="37"/>
        <v>1</v>
      </c>
      <c r="E642" s="7">
        <f t="shared" si="38"/>
        <v>0</v>
      </c>
      <c r="F642" s="7">
        <f>SQRT(Summary!$G$2/Summary!$G$3)*SQRT(SUMSQ(E623:E642)-Summary!$G$4/Summary!$G$5*SUM(E623:E642)^2)</f>
        <v>2.0302470944055667E-2</v>
      </c>
      <c r="G642" s="5">
        <f>MIN(Summary!$G$8,Summary!$G$9/F640)</f>
        <v>1.5</v>
      </c>
      <c r="H642" s="5">
        <f>IFERROR(VLOOKUP(Table3[[#This Row],[Date]],Table1[#All],2,FALSE),$C$2)</f>
        <v>-0.34899999999999998</v>
      </c>
      <c r="I642" s="5">
        <f>Table3[[#This Row],[Date]]-B641</f>
        <v>1</v>
      </c>
      <c r="J642" s="7">
        <f>G641*(D642-1)+(1-G641)*H641/100*Table3[[#This Row],[Actt,t-1]]/Summary!$G$6</f>
        <v>4.8333333333333325E-6</v>
      </c>
      <c r="K642" s="7">
        <f t="shared" si="36"/>
        <v>2.9488136408471924E-3</v>
      </c>
      <c r="L642" s="67">
        <f t="shared" si="39"/>
        <v>4.6810965338139651E-2</v>
      </c>
    </row>
    <row r="643" spans="2:12" x14ac:dyDescent="0.2">
      <c r="B643" s="6">
        <f>'Fund Data'!A757</f>
        <v>42510</v>
      </c>
      <c r="C643" s="4">
        <f>'Fund Data'!B757</f>
        <v>153.75</v>
      </c>
      <c r="D643" s="7">
        <f t="shared" si="37"/>
        <v>1.0003903962521961</v>
      </c>
      <c r="E643" s="7">
        <f t="shared" si="38"/>
        <v>3.9032006740671843E-4</v>
      </c>
      <c r="F643" s="7">
        <f>SQRT(Summary!$G$2/Summary!$G$3)*SQRT(SUMSQ(E624:E643)-Summary!$G$4/Summary!$G$5*SUM(E624:E643)^2)</f>
        <v>2.0287189669376478E-2</v>
      </c>
      <c r="G643" s="5">
        <f>MIN(Summary!$G$8,Summary!$G$9/F641)</f>
        <v>1.5</v>
      </c>
      <c r="H643" s="5">
        <f>IFERROR(VLOOKUP(Table3[[#This Row],[Date]],Table1[#All],2,FALSE),$C$2)</f>
        <v>-0.34899999999999998</v>
      </c>
      <c r="I643" s="5">
        <f>Table3[[#This Row],[Date]]-B642</f>
        <v>1</v>
      </c>
      <c r="J643" s="7">
        <f>G642*(D643-1)+(1-G642)*H642/100*Table3[[#This Row],[Actt,t-1]]/Summary!$G$6</f>
        <v>5.9044160051630761E-4</v>
      </c>
      <c r="K643" s="7">
        <f t="shared" si="36"/>
        <v>2.915183676651154E-3</v>
      </c>
      <c r="L643" s="67">
        <f t="shared" si="39"/>
        <v>4.6277106206963306E-2</v>
      </c>
    </row>
    <row r="644" spans="2:12" x14ac:dyDescent="0.2">
      <c r="B644" s="6">
        <f>'Fund Data'!A758</f>
        <v>42513</v>
      </c>
      <c r="C644" s="4">
        <f>'Fund Data'!B758</f>
        <v>153.72</v>
      </c>
      <c r="D644" s="7">
        <f t="shared" si="37"/>
        <v>0.99980487804878049</v>
      </c>
      <c r="E644" s="7">
        <f t="shared" si="38"/>
        <v>-1.9514098998406375E-4</v>
      </c>
      <c r="F644" s="7">
        <f>SQRT(Summary!$G$2/Summary!$G$3)*SQRT(SUMSQ(E625:E644)-Summary!$G$4/Summary!$G$5*SUM(E625:E644)^2)</f>
        <v>1.719683037765735E-2</v>
      </c>
      <c r="G644" s="5">
        <f>MIN(Summary!$G$8,Summary!$G$9/F642)</f>
        <v>1.5</v>
      </c>
      <c r="H644" s="5">
        <f>IFERROR(VLOOKUP(Table3[[#This Row],[Date]],Table1[#All],2,FALSE),$C$2)</f>
        <v>-0.34899999999999998</v>
      </c>
      <c r="I644" s="5">
        <f>Table3[[#This Row],[Date]]-B643</f>
        <v>3</v>
      </c>
      <c r="J644" s="7">
        <f>G643*(D644-1)+(1-G643)*H643/100*Table3[[#This Row],[Actt,t-1]]/Summary!$G$6</f>
        <v>-2.7814126016260189E-4</v>
      </c>
      <c r="K644" s="7">
        <f t="shared" si="36"/>
        <v>2.908159599443827E-3</v>
      </c>
      <c r="L644" s="67">
        <f t="shared" si="39"/>
        <v>4.6165602438081481E-2</v>
      </c>
    </row>
    <row r="645" spans="2:12" x14ac:dyDescent="0.2">
      <c r="B645" s="6">
        <f>'Fund Data'!A759</f>
        <v>42514</v>
      </c>
      <c r="C645" s="4">
        <f>'Fund Data'!B759</f>
        <v>153.84</v>
      </c>
      <c r="D645" s="7">
        <f t="shared" si="37"/>
        <v>1.0007806401249024</v>
      </c>
      <c r="E645" s="7">
        <f t="shared" si="38"/>
        <v>7.8033558388110487E-4</v>
      </c>
      <c r="F645" s="7">
        <f>SQRT(Summary!$G$2/Summary!$G$3)*SQRT(SUMSQ(E626:E645)-Summary!$G$4/Summary!$G$5*SUM(E626:E645)^2)</f>
        <v>1.7297965424268383E-2</v>
      </c>
      <c r="G645" s="5">
        <f>MIN(Summary!$G$8,Summary!$G$9/F643)</f>
        <v>1.5</v>
      </c>
      <c r="H645" s="5">
        <f>IFERROR(VLOOKUP(Table3[[#This Row],[Date]],Table1[#All],2,FALSE),$C$2)</f>
        <v>-0.35099999999999998</v>
      </c>
      <c r="I645" s="5">
        <f>Table3[[#This Row],[Date]]-B644</f>
        <v>1</v>
      </c>
      <c r="J645" s="7">
        <f>G644*(D645-1)+(1-G644)*H644/100*Table3[[#This Row],[Actt,t-1]]/Summary!$G$6</f>
        <v>1.1758074095758536E-3</v>
      </c>
      <c r="K645" s="7">
        <f t="shared" si="36"/>
        <v>2.8829726746352606E-3</v>
      </c>
      <c r="L645" s="67">
        <f t="shared" si="39"/>
        <v>4.5765772402077784E-2</v>
      </c>
    </row>
    <row r="646" spans="2:12" x14ac:dyDescent="0.2">
      <c r="B646" s="6">
        <f>'Fund Data'!A760</f>
        <v>42515</v>
      </c>
      <c r="C646" s="4">
        <f>'Fund Data'!B760</f>
        <v>154.13999999999999</v>
      </c>
      <c r="D646" s="7">
        <f t="shared" si="37"/>
        <v>1.0019500780031201</v>
      </c>
      <c r="E646" s="7">
        <f t="shared" si="38"/>
        <v>1.9481790693228749E-3</v>
      </c>
      <c r="F646" s="7">
        <f>SQRT(Summary!$G$2/Summary!$G$3)*SQRT(SUMSQ(E627:E646)-Summary!$G$4/Summary!$G$5*SUM(E627:E646)^2)</f>
        <v>1.761572135730706E-2</v>
      </c>
      <c r="G646" s="5">
        <f>MIN(Summary!$G$8,Summary!$G$9/F644)</f>
        <v>1.5</v>
      </c>
      <c r="H646" s="5">
        <f>IFERROR(VLOOKUP(Table3[[#This Row],[Date]],Table1[#All],2,FALSE),$C$2)</f>
        <v>-0.34899999999999998</v>
      </c>
      <c r="I646" s="5">
        <f>Table3[[#This Row],[Date]]-B645</f>
        <v>1</v>
      </c>
      <c r="J646" s="7">
        <f>G645*(D646-1)+(1-G645)*H645/100*Table3[[#This Row],[Actt,t-1]]/Summary!$G$6</f>
        <v>2.9299920046801224E-3</v>
      </c>
      <c r="K646" s="7">
        <f t="shared" si="36"/>
        <v>2.8834457790044244E-3</v>
      </c>
      <c r="L646" s="67">
        <f t="shared" si="39"/>
        <v>4.5773282701107698E-2</v>
      </c>
    </row>
    <row r="647" spans="2:12" x14ac:dyDescent="0.2">
      <c r="B647" s="6">
        <f>'Fund Data'!A761</f>
        <v>42516</v>
      </c>
      <c r="C647" s="4">
        <f>'Fund Data'!B761</f>
        <v>154.12</v>
      </c>
      <c r="D647" s="7">
        <f t="shared" si="37"/>
        <v>0.99987024782665124</v>
      </c>
      <c r="E647" s="7">
        <f t="shared" si="38"/>
        <v>-1.2976059189023103E-4</v>
      </c>
      <c r="F647" s="7">
        <f>SQRT(Summary!$G$2/Summary!$G$3)*SQRT(SUMSQ(E628:E647)-Summary!$G$4/Summary!$G$5*SUM(E628:E647)^2)</f>
        <v>1.7615405799607568E-2</v>
      </c>
      <c r="G647" s="5">
        <f>MIN(Summary!$G$8,Summary!$G$9/F645)</f>
        <v>1.5</v>
      </c>
      <c r="H647" s="5">
        <f>IFERROR(VLOOKUP(Table3[[#This Row],[Date]],Table1[#All],2,FALSE),$C$2)</f>
        <v>-0.34799999999999998</v>
      </c>
      <c r="I647" s="5">
        <f>Table3[[#This Row],[Date]]-B646</f>
        <v>1</v>
      </c>
      <c r="J647" s="7">
        <f>G646*(D647-1)+(1-G646)*H646/100*Table3[[#This Row],[Actt,t-1]]/Summary!$G$6</f>
        <v>-1.8978103780092193E-4</v>
      </c>
      <c r="K647" s="7">
        <f t="shared" si="36"/>
        <v>2.8789751264692962E-3</v>
      </c>
      <c r="L647" s="67">
        <f t="shared" si="39"/>
        <v>4.5702313292270917E-2</v>
      </c>
    </row>
    <row r="648" spans="2:12" x14ac:dyDescent="0.2">
      <c r="B648" s="6">
        <f>'Fund Data'!A762</f>
        <v>42517</v>
      </c>
      <c r="C648" s="4">
        <f>'Fund Data'!B762</f>
        <v>154.21</v>
      </c>
      <c r="D648" s="7">
        <f t="shared" si="37"/>
        <v>1.0005839605502207</v>
      </c>
      <c r="E648" s="7">
        <f t="shared" si="38"/>
        <v>5.8379011160831237E-4</v>
      </c>
      <c r="F648" s="7">
        <f>SQRT(Summary!$G$2/Summary!$G$3)*SQRT(SUMSQ(E629:E648)-Summary!$G$4/Summary!$G$5*SUM(E629:E648)^2)</f>
        <v>1.7584348652343495E-2</v>
      </c>
      <c r="G648" s="5">
        <f>MIN(Summary!$G$8,Summary!$G$9/F646)</f>
        <v>1.5</v>
      </c>
      <c r="H648" s="5">
        <f>IFERROR(VLOOKUP(Table3[[#This Row],[Date]],Table1[#All],2,FALSE),$C$2)</f>
        <v>-0.34899999999999998</v>
      </c>
      <c r="I648" s="5">
        <f>Table3[[#This Row],[Date]]-B647</f>
        <v>1</v>
      </c>
      <c r="J648" s="7">
        <f>G647*(D648-1)+(1-G647)*H647/100*Table3[[#This Row],[Actt,t-1]]/Summary!$G$6</f>
        <v>8.8077415866437859E-4</v>
      </c>
      <c r="K648" s="7">
        <f t="shared" si="36"/>
        <v>2.8787666846499505E-3</v>
      </c>
      <c r="L648" s="67">
        <f t="shared" si="39"/>
        <v>4.5699004380970028E-2</v>
      </c>
    </row>
    <row r="649" spans="2:12" x14ac:dyDescent="0.2">
      <c r="B649" s="6">
        <f>'Fund Data'!A763</f>
        <v>42520</v>
      </c>
      <c r="C649" s="4">
        <f>'Fund Data'!B763</f>
        <v>154.09</v>
      </c>
      <c r="D649" s="7">
        <f t="shared" si="37"/>
        <v>0.99922184034757799</v>
      </c>
      <c r="E649" s="7">
        <f t="shared" si="38"/>
        <v>-7.7846257580303129E-4</v>
      </c>
      <c r="F649" s="7">
        <f>SQRT(Summary!$G$2/Summary!$G$3)*SQRT(SUMSQ(E630:E649)-Summary!$G$4/Summary!$G$5*SUM(E630:E649)^2)</f>
        <v>1.8035456061580642E-2</v>
      </c>
      <c r="G649" s="5">
        <f>MIN(Summary!$G$8,Summary!$G$9/F647)</f>
        <v>1.5</v>
      </c>
      <c r="H649" s="5">
        <f>IFERROR(VLOOKUP(Table3[[#This Row],[Date]],Table1[#All],2,FALSE),$C$2)</f>
        <v>-0.34799999999999998</v>
      </c>
      <c r="I649" s="5">
        <f>Table3[[#This Row],[Date]]-B648</f>
        <v>3</v>
      </c>
      <c r="J649" s="7">
        <f>G648*(D649-1)+(1-G648)*H648/100*Table3[[#This Row],[Actt,t-1]]/Summary!$G$6</f>
        <v>-1.1526978119663421E-3</v>
      </c>
      <c r="K649" s="7">
        <f t="shared" si="36"/>
        <v>2.8836155065488402E-3</v>
      </c>
      <c r="L649" s="67">
        <f t="shared" si="39"/>
        <v>4.5775977042346663E-2</v>
      </c>
    </row>
    <row r="650" spans="2:12" x14ac:dyDescent="0.2">
      <c r="B650" s="6">
        <f>'Fund Data'!A764</f>
        <v>42521</v>
      </c>
      <c r="C650" s="4">
        <f>'Fund Data'!B764</f>
        <v>154.25</v>
      </c>
      <c r="D650" s="7">
        <f t="shared" si="37"/>
        <v>1.0010383542085795</v>
      </c>
      <c r="E650" s="7">
        <f t="shared" si="38"/>
        <v>1.037815491735231E-3</v>
      </c>
      <c r="F650" s="7">
        <f>SQRT(Summary!$G$2/Summary!$G$3)*SQRT(SUMSQ(E631:E650)-Summary!$G$4/Summary!$G$5*SUM(E631:E650)^2)</f>
        <v>1.7543854860839703E-2</v>
      </c>
      <c r="G650" s="5">
        <f>MIN(Summary!$G$8,Summary!$G$9/F648)</f>
        <v>1.5</v>
      </c>
      <c r="H650" s="5">
        <f>IFERROR(VLOOKUP(Table3[[#This Row],[Date]],Table1[#All],2,FALSE),$C$2)</f>
        <v>-0.34899999999999998</v>
      </c>
      <c r="I650" s="5">
        <f>Table3[[#This Row],[Date]]-B649</f>
        <v>1</v>
      </c>
      <c r="J650" s="7">
        <f>G649*(D650-1)+(1-G649)*H649/100*Table3[[#This Row],[Actt,t-1]]/Summary!$G$6</f>
        <v>1.5623646462025092E-3</v>
      </c>
      <c r="K650" s="7">
        <f t="shared" si="36"/>
        <v>2.8786310040150751E-3</v>
      </c>
      <c r="L650" s="67">
        <f t="shared" si="39"/>
        <v>4.5696850517664388E-2</v>
      </c>
    </row>
    <row r="651" spans="2:12" x14ac:dyDescent="0.2">
      <c r="B651" s="6">
        <f>'Fund Data'!A765</f>
        <v>42522</v>
      </c>
      <c r="C651" s="4">
        <f>'Fund Data'!B765</f>
        <v>154.22999999999999</v>
      </c>
      <c r="D651" s="7">
        <f t="shared" si="37"/>
        <v>0.99987034035656397</v>
      </c>
      <c r="E651" s="7">
        <f t="shared" si="38"/>
        <v>-1.2966804997426587E-4</v>
      </c>
      <c r="F651" s="7">
        <f>SQRT(Summary!$G$2/Summary!$G$3)*SQRT(SUMSQ(E632:E651)-Summary!$G$4/Summary!$G$5*SUM(E632:E651)^2)</f>
        <v>1.7609149104262183E-2</v>
      </c>
      <c r="G651" s="5">
        <f>MIN(Summary!$G$8,Summary!$G$9/F649)</f>
        <v>1.5</v>
      </c>
      <c r="H651" s="5">
        <f>IFERROR(VLOOKUP(Table3[[#This Row],[Date]],Table1[#All],2,FALSE),$C$2)</f>
        <v>-0.34899999999999998</v>
      </c>
      <c r="I651" s="5">
        <f>Table3[[#This Row],[Date]]-B650</f>
        <v>1</v>
      </c>
      <c r="J651" s="7">
        <f>G650*(D651-1)+(1-G650)*H650/100*Table3[[#This Row],[Actt,t-1]]/Summary!$G$6</f>
        <v>-1.8964224293182408E-4</v>
      </c>
      <c r="K651" s="7">
        <f t="shared" si="36"/>
        <v>2.8486772120173481E-3</v>
      </c>
      <c r="L651" s="67">
        <f t="shared" si="39"/>
        <v>4.5221348810968329E-2</v>
      </c>
    </row>
    <row r="652" spans="2:12" x14ac:dyDescent="0.2">
      <c r="B652" s="6">
        <f>'Fund Data'!A766</f>
        <v>42523</v>
      </c>
      <c r="C652" s="4">
        <f>'Fund Data'!B766</f>
        <v>154.38999999999999</v>
      </c>
      <c r="D652" s="7">
        <f t="shared" si="37"/>
        <v>1.0010374116579135</v>
      </c>
      <c r="E652" s="7">
        <f t="shared" si="38"/>
        <v>1.0368739183122559E-3</v>
      </c>
      <c r="F652" s="7">
        <f>SQRT(Summary!$G$2/Summary!$G$3)*SQRT(SUMSQ(E633:E652)-Summary!$G$4/Summary!$G$5*SUM(E633:E652)^2)</f>
        <v>1.667521719680521E-2</v>
      </c>
      <c r="G652" s="5">
        <f>MIN(Summary!$G$8,Summary!$G$9/F650)</f>
        <v>1.5</v>
      </c>
      <c r="H652" s="5">
        <f>IFERROR(VLOOKUP(Table3[[#This Row],[Date]],Table1[#All],2,FALSE),$C$2)</f>
        <v>-0.35</v>
      </c>
      <c r="I652" s="5">
        <f>Table3[[#This Row],[Date]]-B651</f>
        <v>1</v>
      </c>
      <c r="J652" s="7">
        <f>G651*(D652-1)+(1-G651)*H651/100*Table3[[#This Row],[Actt,t-1]]/Summary!$G$6</f>
        <v>1.5609647090924566E-3</v>
      </c>
      <c r="K652" s="7">
        <f t="shared" si="36"/>
        <v>2.8453053261956519E-3</v>
      </c>
      <c r="L652" s="67">
        <f t="shared" si="39"/>
        <v>4.516782178296725E-2</v>
      </c>
    </row>
    <row r="653" spans="2:12" x14ac:dyDescent="0.2">
      <c r="B653" s="6">
        <f>'Fund Data'!A767</f>
        <v>42524</v>
      </c>
      <c r="C653" s="4">
        <f>'Fund Data'!B767</f>
        <v>154.91</v>
      </c>
      <c r="D653" s="7">
        <f t="shared" si="37"/>
        <v>1.0033680937884579</v>
      </c>
      <c r="E653" s="7">
        <f t="shared" si="38"/>
        <v>3.3624344644364681E-3</v>
      </c>
      <c r="F653" s="7">
        <f>SQRT(Summary!$G$2/Summary!$G$3)*SQRT(SUMSQ(E634:E653)-Summary!$G$4/Summary!$G$5*SUM(E634:E653)^2)</f>
        <v>1.9376856710756184E-2</v>
      </c>
      <c r="G653" s="5">
        <f>MIN(Summary!$G$8,Summary!$G$9/F651)</f>
        <v>1.5</v>
      </c>
      <c r="H653" s="5">
        <f>IFERROR(VLOOKUP(Table3[[#This Row],[Date]],Table1[#All],2,FALSE),$C$2)</f>
        <v>-0.35099999999999998</v>
      </c>
      <c r="I653" s="5">
        <f>Table3[[#This Row],[Date]]-B652</f>
        <v>1</v>
      </c>
      <c r="J653" s="7">
        <f>G652*(D653-1)+(1-G652)*H652/100*Table3[[#This Row],[Actt,t-1]]/Summary!$G$6</f>
        <v>5.0570017937980006E-3</v>
      </c>
      <c r="K653" s="7">
        <f t="shared" si="36"/>
        <v>2.88139318209567E-3</v>
      </c>
      <c r="L653" s="67">
        <f t="shared" si="39"/>
        <v>4.5740698735333152E-2</v>
      </c>
    </row>
    <row r="654" spans="2:12" x14ac:dyDescent="0.2">
      <c r="B654" s="6">
        <f>'Fund Data'!A768</f>
        <v>42527</v>
      </c>
      <c r="C654" s="4">
        <f>'Fund Data'!B768</f>
        <v>154.75</v>
      </c>
      <c r="D654" s="7">
        <f t="shared" si="37"/>
        <v>0.99896714221160676</v>
      </c>
      <c r="E654" s="7">
        <f t="shared" si="38"/>
        <v>-1.0333915535660891E-3</v>
      </c>
      <c r="F654" s="7">
        <f>SQRT(Summary!$G$2/Summary!$G$3)*SQRT(SUMSQ(E635:E654)-Summary!$G$4/Summary!$G$5*SUM(E635:E654)^2)</f>
        <v>1.8711637802508195E-2</v>
      </c>
      <c r="G654" s="5">
        <f>MIN(Summary!$G$8,Summary!$G$9/F652)</f>
        <v>1.5</v>
      </c>
      <c r="H654" s="5">
        <f>IFERROR(VLOOKUP(Table3[[#This Row],[Date]],Table1[#All],2,FALSE),$C$2)</f>
        <v>-0.35199999999999998</v>
      </c>
      <c r="I654" s="5">
        <f>Table3[[#This Row],[Date]]-B653</f>
        <v>3</v>
      </c>
      <c r="J654" s="7">
        <f>G653*(D654-1)+(1-G653)*H653/100*Table3[[#This Row],[Actt,t-1]]/Summary!$G$6</f>
        <v>-1.5346616825898565E-3</v>
      </c>
      <c r="K654" s="7">
        <f t="shared" si="36"/>
        <v>2.8646516916394273E-3</v>
      </c>
      <c r="L654" s="67">
        <f t="shared" si="39"/>
        <v>4.5474935813390474E-2</v>
      </c>
    </row>
    <row r="655" spans="2:12" x14ac:dyDescent="0.2">
      <c r="B655" s="6">
        <f>'Fund Data'!A769</f>
        <v>42528</v>
      </c>
      <c r="C655" s="4">
        <f>'Fund Data'!B769</f>
        <v>155.05000000000001</v>
      </c>
      <c r="D655" s="7">
        <f t="shared" si="37"/>
        <v>1.0019386106623587</v>
      </c>
      <c r="E655" s="7">
        <f t="shared" si="38"/>
        <v>1.9367339817524985E-3</v>
      </c>
      <c r="F655" s="7">
        <f>SQRT(Summary!$G$2/Summary!$G$3)*SQRT(SUMSQ(E636:E655)-Summary!$G$4/Summary!$G$5*SUM(E636:E655)^2)</f>
        <v>1.9242095383710085E-2</v>
      </c>
      <c r="G655" s="5">
        <f>MIN(Summary!$G$8,Summary!$G$9/F653)</f>
        <v>1.5</v>
      </c>
      <c r="H655" s="5">
        <f>IFERROR(VLOOKUP(Table3[[#This Row],[Date]],Table1[#All],2,FALSE),$C$2)</f>
        <v>-0.35199999999999998</v>
      </c>
      <c r="I655" s="5">
        <f>Table3[[#This Row],[Date]]-B654</f>
        <v>1</v>
      </c>
      <c r="J655" s="7">
        <f>G654*(D655-1)+(1-G654)*H654/100*Table3[[#This Row],[Actt,t-1]]/Summary!$G$6</f>
        <v>2.9128048824269017E-3</v>
      </c>
      <c r="K655" s="7">
        <f t="shared" si="36"/>
        <v>2.8764345071592835E-3</v>
      </c>
      <c r="L655" s="67">
        <f t="shared" si="39"/>
        <v>4.5661982211048627E-2</v>
      </c>
    </row>
    <row r="656" spans="2:12" x14ac:dyDescent="0.2">
      <c r="B656" s="6">
        <f>'Fund Data'!A770</f>
        <v>42529</v>
      </c>
      <c r="C656" s="4">
        <f>'Fund Data'!B770</f>
        <v>155.1</v>
      </c>
      <c r="D656" s="7">
        <f t="shared" si="37"/>
        <v>1.0003224766204448</v>
      </c>
      <c r="E656" s="7">
        <f t="shared" si="38"/>
        <v>3.2242463603499342E-4</v>
      </c>
      <c r="F656" s="7">
        <f>SQRT(Summary!$G$2/Summary!$G$3)*SQRT(SUMSQ(E637:E656)-Summary!$G$4/Summary!$G$5*SUM(E637:E656)^2)</f>
        <v>1.8777940441160729E-2</v>
      </c>
      <c r="G656" s="5">
        <f>MIN(Summary!$G$8,Summary!$G$9/F654)</f>
        <v>1.5</v>
      </c>
      <c r="H656" s="5">
        <f>IFERROR(VLOOKUP(Table3[[#This Row],[Date]],Table1[#All],2,FALSE),$C$2)</f>
        <v>-0.35199999999999998</v>
      </c>
      <c r="I656" s="5">
        <f>Table3[[#This Row],[Date]]-B655</f>
        <v>1</v>
      </c>
      <c r="J656" s="7">
        <f>G655*(D656-1)+(1-G655)*H655/100*Table3[[#This Row],[Actt,t-1]]/Summary!$G$6</f>
        <v>4.8860381955612283E-4</v>
      </c>
      <c r="K656" s="7">
        <f t="shared" ref="K656:K719" si="40">_xlfn.STDEV.S(J567:J656)</f>
        <v>2.8764326337187059E-3</v>
      </c>
      <c r="L656" s="67">
        <f t="shared" si="39"/>
        <v>4.5661952471101441E-2</v>
      </c>
    </row>
    <row r="657" spans="2:12" x14ac:dyDescent="0.2">
      <c r="B657" s="6">
        <f>'Fund Data'!A771</f>
        <v>42530</v>
      </c>
      <c r="C657" s="4">
        <f>'Fund Data'!B771</f>
        <v>155.36000000000001</v>
      </c>
      <c r="D657" s="7">
        <f t="shared" si="37"/>
        <v>1.0016763378465507</v>
      </c>
      <c r="E657" s="7">
        <f t="shared" si="38"/>
        <v>1.6749343605217759E-3</v>
      </c>
      <c r="F657" s="7">
        <f>SQRT(Summary!$G$2/Summary!$G$3)*SQRT(SUMSQ(E638:E657)-Summary!$G$4/Summary!$G$5*SUM(E638:E657)^2)</f>
        <v>1.925532181279974E-2</v>
      </c>
      <c r="G657" s="5">
        <f>MIN(Summary!$G$8,Summary!$G$9/F655)</f>
        <v>1.5</v>
      </c>
      <c r="H657" s="5">
        <f>IFERROR(VLOOKUP(Table3[[#This Row],[Date]],Table1[#All],2,FALSE),$C$2)</f>
        <v>-0.35099999999999998</v>
      </c>
      <c r="I657" s="5">
        <f>Table3[[#This Row],[Date]]-B656</f>
        <v>1</v>
      </c>
      <c r="J657" s="7">
        <f>G656*(D657-1)+(1-G656)*H656/100*Table3[[#This Row],[Actt,t-1]]/Summary!$G$6</f>
        <v>2.5193956587150081E-3</v>
      </c>
      <c r="K657" s="7">
        <f t="shared" si="40"/>
        <v>2.769436214347715E-3</v>
      </c>
      <c r="L657" s="67">
        <f t="shared" si="39"/>
        <v>4.3963436970121346E-2</v>
      </c>
    </row>
    <row r="658" spans="2:12" x14ac:dyDescent="0.2">
      <c r="B658" s="6">
        <f>'Fund Data'!A772</f>
        <v>42531</v>
      </c>
      <c r="C658" s="4">
        <f>'Fund Data'!B772</f>
        <v>155.55000000000001</v>
      </c>
      <c r="D658" s="7">
        <f t="shared" si="37"/>
        <v>1.0012229660144181</v>
      </c>
      <c r="E658" s="7">
        <f t="shared" si="38"/>
        <v>1.2222188006311904E-3</v>
      </c>
      <c r="F658" s="7">
        <f>SQRT(Summary!$G$2/Summary!$G$3)*SQRT(SUMSQ(E639:E658)-Summary!$G$4/Summary!$G$5*SUM(E639:E658)^2)</f>
        <v>1.8081046635277046E-2</v>
      </c>
      <c r="G658" s="5">
        <f>MIN(Summary!$G$8,Summary!$G$9/F656)</f>
        <v>1.5</v>
      </c>
      <c r="H658" s="5">
        <f>IFERROR(VLOOKUP(Table3[[#This Row],[Date]],Table1[#All],2,FALSE),$C$2)</f>
        <v>-0.35299999999999998</v>
      </c>
      <c r="I658" s="5">
        <f>Table3[[#This Row],[Date]]-B657</f>
        <v>1</v>
      </c>
      <c r="J658" s="7">
        <f>G657*(D658-1)+(1-G657)*H657/100*Table3[[#This Row],[Actt,t-1]]/Summary!$G$6</f>
        <v>1.8393240216271049E-3</v>
      </c>
      <c r="K658" s="7">
        <f t="shared" si="40"/>
        <v>2.7414495329166301E-3</v>
      </c>
      <c r="L658" s="67">
        <f t="shared" si="39"/>
        <v>4.3519162175589501E-2</v>
      </c>
    </row>
    <row r="659" spans="2:12" x14ac:dyDescent="0.2">
      <c r="B659" s="6">
        <f>'Fund Data'!A773</f>
        <v>42534</v>
      </c>
      <c r="C659" s="4">
        <f>'Fund Data'!B773</f>
        <v>155.13</v>
      </c>
      <c r="D659" s="7">
        <f t="shared" si="37"/>
        <v>0.99729990356798448</v>
      </c>
      <c r="E659" s="7">
        <f t="shared" si="38"/>
        <v>-2.7037482674063164E-3</v>
      </c>
      <c r="F659" s="7">
        <f>SQRT(Summary!$G$2/Summary!$G$3)*SQRT(SUMSQ(E640:E659)-Summary!$G$4/Summary!$G$5*SUM(E640:E659)^2)</f>
        <v>2.0906539438382627E-2</v>
      </c>
      <c r="G659" s="5">
        <f>MIN(Summary!$G$8,Summary!$G$9/F657)</f>
        <v>1.5</v>
      </c>
      <c r="H659" s="5">
        <f>IFERROR(VLOOKUP(Table3[[#This Row],[Date]],Table1[#All],2,FALSE),$C$2)</f>
        <v>-0.35299999999999998</v>
      </c>
      <c r="I659" s="5">
        <f>Table3[[#This Row],[Date]]-B658</f>
        <v>3</v>
      </c>
      <c r="J659" s="7">
        <f>G658*(D659-1)+(1-G658)*H658/100*Table3[[#This Row],[Actt,t-1]]/Summary!$G$6</f>
        <v>-4.0354363146899459E-3</v>
      </c>
      <c r="K659" s="7">
        <f t="shared" si="40"/>
        <v>2.7795190230451945E-3</v>
      </c>
      <c r="L659" s="67">
        <f t="shared" si="39"/>
        <v>4.4123496596104761E-2</v>
      </c>
    </row>
    <row r="660" spans="2:12" x14ac:dyDescent="0.2">
      <c r="B660" s="6">
        <f>'Fund Data'!A774</f>
        <v>42535</v>
      </c>
      <c r="C660" s="4">
        <f>'Fund Data'!B774</f>
        <v>155.29</v>
      </c>
      <c r="D660" s="7">
        <f t="shared" si="37"/>
        <v>1.0010313930252046</v>
      </c>
      <c r="E660" s="7">
        <f t="shared" si="38"/>
        <v>1.0308615048579114E-3</v>
      </c>
      <c r="F660" s="7">
        <f>SQRT(Summary!$G$2/Summary!$G$3)*SQRT(SUMSQ(E641:E660)-Summary!$G$4/Summary!$G$5*SUM(E641:E660)^2)</f>
        <v>2.0981496870738331E-2</v>
      </c>
      <c r="G660" s="5">
        <f>MIN(Summary!$G$8,Summary!$G$9/F658)</f>
        <v>1.5</v>
      </c>
      <c r="H660" s="5">
        <f>IFERROR(VLOOKUP(Table3[[#This Row],[Date]],Table1[#All],2,FALSE),$C$2)</f>
        <v>-0.35299999999999998</v>
      </c>
      <c r="I660" s="5">
        <f>Table3[[#This Row],[Date]]-B659</f>
        <v>1</v>
      </c>
      <c r="J660" s="7">
        <f>G659*(D660-1)+(1-G659)*H659/100*Table3[[#This Row],[Actt,t-1]]/Summary!$G$6</f>
        <v>1.5519923155846893E-3</v>
      </c>
      <c r="K660" s="7">
        <f t="shared" si="40"/>
        <v>2.7654011606687177E-3</v>
      </c>
      <c r="L660" s="67">
        <f t="shared" si="39"/>
        <v>4.3899382478752802E-2</v>
      </c>
    </row>
    <row r="661" spans="2:12" x14ac:dyDescent="0.2">
      <c r="B661" s="6">
        <f>'Fund Data'!A775</f>
        <v>42536</v>
      </c>
      <c r="C661" s="4">
        <f>'Fund Data'!B775</f>
        <v>155.47999999999999</v>
      </c>
      <c r="D661" s="7">
        <f t="shared" si="37"/>
        <v>1.0012235172902311</v>
      </c>
      <c r="E661" s="7">
        <f t="shared" si="38"/>
        <v>1.2227694029245302E-3</v>
      </c>
      <c r="F661" s="7">
        <f>SQRT(Summary!$G$2/Summary!$G$3)*SQRT(SUMSQ(E642:E661)-Summary!$G$4/Summary!$G$5*SUM(E642:E661)^2)</f>
        <v>1.9896783388390189E-2</v>
      </c>
      <c r="G661" s="5">
        <f>MIN(Summary!$G$8,Summary!$G$9/F659)</f>
        <v>1.5</v>
      </c>
      <c r="H661" s="5">
        <f>IFERROR(VLOOKUP(Table3[[#This Row],[Date]],Table1[#All],2,FALSE),$C$2)</f>
        <v>-0.35299999999999998</v>
      </c>
      <c r="I661" s="5">
        <f>Table3[[#This Row],[Date]]-B660</f>
        <v>1</v>
      </c>
      <c r="J661" s="7">
        <f>G660*(D661-1)+(1-G660)*H660/100*Table3[[#This Row],[Actt,t-1]]/Summary!$G$6</f>
        <v>1.8401787131243808E-3</v>
      </c>
      <c r="K661" s="7">
        <f t="shared" si="40"/>
        <v>2.7175182869386295E-3</v>
      </c>
      <c r="L661" s="67">
        <f t="shared" si="39"/>
        <v>4.3139265423059278E-2</v>
      </c>
    </row>
    <row r="662" spans="2:12" x14ac:dyDescent="0.2">
      <c r="B662" s="6">
        <f>'Fund Data'!A776</f>
        <v>42537</v>
      </c>
      <c r="C662" s="4">
        <f>'Fund Data'!B776</f>
        <v>155.44999999999999</v>
      </c>
      <c r="D662" s="7">
        <f t="shared" si="37"/>
        <v>0.99980704913815277</v>
      </c>
      <c r="E662" s="7">
        <f t="shared" si="38"/>
        <v>-1.9296947925964258E-4</v>
      </c>
      <c r="F662" s="7">
        <f>SQRT(Summary!$G$2/Summary!$G$3)*SQRT(SUMSQ(E643:E662)-Summary!$G$4/Summary!$G$5*SUM(E643:E662)^2)</f>
        <v>1.9978568040343342E-2</v>
      </c>
      <c r="G662" s="5">
        <f>MIN(Summary!$G$8,Summary!$G$9/F660)</f>
        <v>1.5</v>
      </c>
      <c r="H662" s="5">
        <f>IFERROR(VLOOKUP(Table3[[#This Row],[Date]],Table1[#All],2,FALSE),$C$2)</f>
        <v>-0.35599999999999998</v>
      </c>
      <c r="I662" s="5">
        <f>Table3[[#This Row],[Date]]-B661</f>
        <v>1</v>
      </c>
      <c r="J662" s="7">
        <f>G661*(D662-1)+(1-G661)*H661/100*Table3[[#This Row],[Actt,t-1]]/Summary!$G$6</f>
        <v>-2.8452351499306687E-4</v>
      </c>
      <c r="K662" s="7">
        <f t="shared" si="40"/>
        <v>2.7184532033234857E-3</v>
      </c>
      <c r="L662" s="67">
        <f t="shared" si="39"/>
        <v>4.3154106760565095E-2</v>
      </c>
    </row>
    <row r="663" spans="2:12" x14ac:dyDescent="0.2">
      <c r="B663" s="6">
        <f>'Fund Data'!A777</f>
        <v>42538</v>
      </c>
      <c r="C663" s="4">
        <f>'Fund Data'!B777</f>
        <v>155.24</v>
      </c>
      <c r="D663" s="7">
        <f t="shared" si="37"/>
        <v>0.99864908330652957</v>
      </c>
      <c r="E663" s="7">
        <f t="shared" si="38"/>
        <v>-1.3518300040571197E-3</v>
      </c>
      <c r="F663" s="7">
        <f>SQRT(Summary!$G$2/Summary!$G$3)*SQRT(SUMSQ(E644:E663)-Summary!$G$4/Summary!$G$5*SUM(E644:E663)^2)</f>
        <v>2.1055450301351288E-2</v>
      </c>
      <c r="G663" s="5">
        <f>MIN(Summary!$G$8,Summary!$G$9/F661)</f>
        <v>1.5</v>
      </c>
      <c r="H663" s="5">
        <f>IFERROR(VLOOKUP(Table3[[#This Row],[Date]],Table1[#All],2,FALSE),$C$2)</f>
        <v>-0.35599999999999998</v>
      </c>
      <c r="I663" s="5">
        <f>Table3[[#This Row],[Date]]-B662</f>
        <v>1</v>
      </c>
      <c r="J663" s="7">
        <f>G662*(D663-1)+(1-G662)*H662/100*Table3[[#This Row],[Actt,t-1]]/Summary!$G$6</f>
        <v>-2.0214305957611967E-3</v>
      </c>
      <c r="K663" s="7">
        <f t="shared" si="40"/>
        <v>2.7286740061898958E-3</v>
      </c>
      <c r="L663" s="67">
        <f t="shared" si="39"/>
        <v>4.3316356976068712E-2</v>
      </c>
    </row>
    <row r="664" spans="2:12" x14ac:dyDescent="0.2">
      <c r="B664" s="6">
        <f>'Fund Data'!A778</f>
        <v>42541</v>
      </c>
      <c r="C664" s="4">
        <f>'Fund Data'!B778</f>
        <v>155.4</v>
      </c>
      <c r="D664" s="7">
        <f t="shared" si="37"/>
        <v>1.0010306622004639</v>
      </c>
      <c r="E664" s="7">
        <f t="shared" si="38"/>
        <v>1.0301314328415951E-3</v>
      </c>
      <c r="F664" s="7">
        <f>SQRT(Summary!$G$2/Summary!$G$3)*SQRT(SUMSQ(E645:E664)-Summary!$G$4/Summary!$G$5*SUM(E645:E664)^2)</f>
        <v>2.0985415772498992E-2</v>
      </c>
      <c r="G664" s="5">
        <f>MIN(Summary!$G$8,Summary!$G$9/F662)</f>
        <v>1.5</v>
      </c>
      <c r="H664" s="5">
        <f>IFERROR(VLOOKUP(Table3[[#This Row],[Date]],Table1[#All],2,FALSE),$C$2)</f>
        <v>-0.35799999999999998</v>
      </c>
      <c r="I664" s="5">
        <f>Table3[[#This Row],[Date]]-B663</f>
        <v>3</v>
      </c>
      <c r="J664" s="7">
        <f>G663*(D664-1)+(1-G663)*H663/100*Table3[[#This Row],[Actt,t-1]]/Summary!$G$6</f>
        <v>1.5608266340291581E-3</v>
      </c>
      <c r="K664" s="7">
        <f t="shared" si="40"/>
        <v>2.6860186027860447E-3</v>
      </c>
      <c r="L664" s="67">
        <f t="shared" si="39"/>
        <v>4.2639223439190348E-2</v>
      </c>
    </row>
    <row r="665" spans="2:12" x14ac:dyDescent="0.2">
      <c r="B665" s="6">
        <f>'Fund Data'!A779</f>
        <v>42542</v>
      </c>
      <c r="C665" s="4">
        <f>'Fund Data'!B779</f>
        <v>155.33000000000001</v>
      </c>
      <c r="D665" s="7">
        <f t="shared" si="37"/>
        <v>0.99954954954954955</v>
      </c>
      <c r="E665" s="7">
        <f t="shared" si="38"/>
        <v>-4.505519337312053E-4</v>
      </c>
      <c r="F665" s="7">
        <f>SQRT(Summary!$G$2/Summary!$G$3)*SQRT(SUMSQ(E646:E665)-Summary!$G$4/Summary!$G$5*SUM(E646:E665)^2)</f>
        <v>2.1240915012533786E-2</v>
      </c>
      <c r="G665" s="5">
        <f>MIN(Summary!$G$8,Summary!$G$9/F663)</f>
        <v>1.5</v>
      </c>
      <c r="H665" s="5">
        <f>IFERROR(VLOOKUP(Table3[[#This Row],[Date]],Table1[#All],2,FALSE),$C$2)</f>
        <v>-0.35799999999999998</v>
      </c>
      <c r="I665" s="5">
        <f>Table3[[#This Row],[Date]]-B664</f>
        <v>1</v>
      </c>
      <c r="J665" s="7">
        <f>G664*(D665-1)+(1-G664)*H664/100*Table3[[#This Row],[Actt,t-1]]/Summary!$G$6</f>
        <v>-6.7070345345344659E-4</v>
      </c>
      <c r="K665" s="7">
        <f t="shared" si="40"/>
        <v>2.6882381960705451E-3</v>
      </c>
      <c r="L665" s="67">
        <f t="shared" si="39"/>
        <v>4.2674458390245328E-2</v>
      </c>
    </row>
    <row r="666" spans="2:12" x14ac:dyDescent="0.2">
      <c r="B666" s="6">
        <f>'Fund Data'!A780</f>
        <v>42543</v>
      </c>
      <c r="C666" s="4">
        <f>'Fund Data'!B780</f>
        <v>155.33000000000001</v>
      </c>
      <c r="D666" s="7">
        <f t="shared" si="37"/>
        <v>1</v>
      </c>
      <c r="E666" s="7">
        <f t="shared" si="38"/>
        <v>0</v>
      </c>
      <c r="F666" s="7">
        <f>SQRT(Summary!$G$2/Summary!$G$3)*SQRT(SUMSQ(E647:E666)-Summary!$G$4/Summary!$G$5*SUM(E647:E666)^2)</f>
        <v>2.0606399136025157E-2</v>
      </c>
      <c r="G666" s="5">
        <f>MIN(Summary!$G$8,Summary!$G$9/F664)</f>
        <v>1.5</v>
      </c>
      <c r="H666" s="5">
        <f>IFERROR(VLOOKUP(Table3[[#This Row],[Date]],Table1[#All],2,FALSE),$C$2)</f>
        <v>-0.35799999999999998</v>
      </c>
      <c r="I666" s="5">
        <f>Table3[[#This Row],[Date]]-B665</f>
        <v>1</v>
      </c>
      <c r="J666" s="7">
        <f>G665*(D666-1)+(1-G665)*H665/100*Table3[[#This Row],[Actt,t-1]]/Summary!$G$6</f>
        <v>4.9722222222222224E-6</v>
      </c>
      <c r="K666" s="7">
        <f t="shared" si="40"/>
        <v>2.6877815456292451E-3</v>
      </c>
      <c r="L666" s="67">
        <f t="shared" si="39"/>
        <v>4.2667209289222727E-2</v>
      </c>
    </row>
    <row r="667" spans="2:12" x14ac:dyDescent="0.2">
      <c r="B667" s="6">
        <f>'Fund Data'!A782</f>
        <v>42545</v>
      </c>
      <c r="C667" s="4">
        <f>'Fund Data'!B782</f>
        <v>155.06</v>
      </c>
      <c r="D667" s="7">
        <f t="shared" si="37"/>
        <v>0.99826176527393284</v>
      </c>
      <c r="E667" s="7">
        <f t="shared" si="38"/>
        <v>-1.7397472090029693E-3</v>
      </c>
      <c r="F667" s="7">
        <f>SQRT(Summary!$G$2/Summary!$G$3)*SQRT(SUMSQ(E648:E667)-Summary!$G$4/Summary!$G$5*SUM(E648:E667)^2)</f>
        <v>2.1829251990049578E-2</v>
      </c>
      <c r="G667" s="5">
        <f>MIN(Summary!$G$8,Summary!$G$9/F665)</f>
        <v>1.5</v>
      </c>
      <c r="H667" s="5">
        <f>IFERROR(VLOOKUP(Table3[[#This Row],[Date]],Table1[#All],2,FALSE),$C$2)</f>
        <v>-0.36399999999999999</v>
      </c>
      <c r="I667" s="5">
        <f>Table3[[#This Row],[Date]]-B666</f>
        <v>2</v>
      </c>
      <c r="J667" s="7">
        <f>G666*(D667-1)+(1-G666)*H666/100*Table3[[#This Row],[Actt,t-1]]/Summary!$G$6</f>
        <v>-2.5974076446562896E-3</v>
      </c>
      <c r="K667" s="7">
        <f t="shared" si="40"/>
        <v>2.6880637066214554E-3</v>
      </c>
      <c r="L667" s="67">
        <f t="shared" si="39"/>
        <v>4.2671688456113153E-2</v>
      </c>
    </row>
    <row r="668" spans="2:12" x14ac:dyDescent="0.2">
      <c r="B668" s="6">
        <f>'Fund Data'!A783</f>
        <v>42548</v>
      </c>
      <c r="C668" s="4">
        <f>'Fund Data'!B783</f>
        <v>155.94</v>
      </c>
      <c r="D668" s="7">
        <f t="shared" si="37"/>
        <v>1.0056752224945182</v>
      </c>
      <c r="E668" s="7">
        <f t="shared" si="38"/>
        <v>5.6591790906409204E-3</v>
      </c>
      <c r="F668" s="7">
        <f>SQRT(Summary!$G$2/Summary!$G$3)*SQRT(SUMSQ(E649:E668)-Summary!$G$4/Summary!$G$5*SUM(E649:E668)^2)</f>
        <v>2.8646805684954122E-2</v>
      </c>
      <c r="G668" s="5">
        <f>MIN(Summary!$G$8,Summary!$G$9/F666)</f>
        <v>1.5</v>
      </c>
      <c r="H668" s="5">
        <f>IFERROR(VLOOKUP(Table3[[#This Row],[Date]],Table1[#All],2,FALSE),$C$2)</f>
        <v>-0.36399999999999999</v>
      </c>
      <c r="I668" s="5">
        <f>Table3[[#This Row],[Date]]-B667</f>
        <v>3</v>
      </c>
      <c r="J668" s="7">
        <f>G667*(D668-1)+(1-G667)*H667/100*Table3[[#This Row],[Actt,t-1]]/Summary!$G$6</f>
        <v>8.528000408444026E-3</v>
      </c>
      <c r="K668" s="7">
        <f t="shared" si="40"/>
        <v>2.7865946977753686E-3</v>
      </c>
      <c r="L668" s="67">
        <f t="shared" si="39"/>
        <v>4.4235819450268908E-2</v>
      </c>
    </row>
    <row r="669" spans="2:12" x14ac:dyDescent="0.2">
      <c r="B669" s="6">
        <f>'Fund Data'!A784</f>
        <v>42549</v>
      </c>
      <c r="C669" s="4">
        <f>'Fund Data'!B784</f>
        <v>156.22</v>
      </c>
      <c r="D669" s="7">
        <f t="shared" si="37"/>
        <v>1.0017955623957933</v>
      </c>
      <c r="E669" s="7">
        <f t="shared" si="38"/>
        <v>1.7939523006973576E-3</v>
      </c>
      <c r="F669" s="7">
        <f>SQRT(Summary!$G$2/Summary!$G$3)*SQRT(SUMSQ(E650:E669)-Summary!$G$4/Summary!$G$5*SUM(E650:E669)^2)</f>
        <v>2.8517112799646849E-2</v>
      </c>
      <c r="G669" s="5">
        <f>MIN(Summary!$G$8,Summary!$G$9/F667)</f>
        <v>1.5</v>
      </c>
      <c r="H669" s="5">
        <f>IFERROR(VLOOKUP(Table3[[#This Row],[Date]],Table1[#All],2,FALSE),$C$2)</f>
        <v>-0.36099999999999999</v>
      </c>
      <c r="I669" s="5">
        <f>Table3[[#This Row],[Date]]-B668</f>
        <v>1</v>
      </c>
      <c r="J669" s="7">
        <f>G668*(D669-1)+(1-G668)*H668/100*Table3[[#This Row],[Actt,t-1]]/Summary!$G$6</f>
        <v>2.6983991492454452E-3</v>
      </c>
      <c r="K669" s="7">
        <f t="shared" si="40"/>
        <v>2.7685090537588166E-3</v>
      </c>
      <c r="L669" s="67">
        <f t="shared" si="39"/>
        <v>4.3948718752059468E-2</v>
      </c>
    </row>
    <row r="670" spans="2:12" x14ac:dyDescent="0.2">
      <c r="B670" s="6">
        <f>'Fund Data'!A785</f>
        <v>42550</v>
      </c>
      <c r="C670" s="4">
        <f>'Fund Data'!B785</f>
        <v>156.6</v>
      </c>
      <c r="D670" s="7">
        <f t="shared" si="37"/>
        <v>1.0024324670336704</v>
      </c>
      <c r="E670" s="7">
        <f t="shared" si="38"/>
        <v>2.4295133745514119E-3</v>
      </c>
      <c r="F670" s="7">
        <f>SQRT(Summary!$G$2/Summary!$G$3)*SQRT(SUMSQ(E651:E670)-Summary!$G$4/Summary!$G$5*SUM(E651:E670)^2)</f>
        <v>2.9133025415942537E-2</v>
      </c>
      <c r="G670" s="5">
        <f>MIN(Summary!$G$8,Summary!$G$9/F668)</f>
        <v>1.5</v>
      </c>
      <c r="H670" s="5">
        <f>IFERROR(VLOOKUP(Table3[[#This Row],[Date]],Table1[#All],2,FALSE),$C$2)</f>
        <v>-0.36399999999999999</v>
      </c>
      <c r="I670" s="5">
        <f>Table3[[#This Row],[Date]]-B669</f>
        <v>1</v>
      </c>
      <c r="J670" s="7">
        <f>G669*(D670-1)+(1-G669)*H669/100*Table3[[#This Row],[Actt,t-1]]/Summary!$G$6</f>
        <v>3.6537144393944793E-3</v>
      </c>
      <c r="K670" s="7">
        <f t="shared" si="40"/>
        <v>2.7869054948140336E-3</v>
      </c>
      <c r="L670" s="67">
        <f t="shared" si="39"/>
        <v>4.4240753200304045E-2</v>
      </c>
    </row>
    <row r="671" spans="2:12" x14ac:dyDescent="0.2">
      <c r="B671" s="6">
        <f>'Fund Data'!A786</f>
        <v>42551</v>
      </c>
      <c r="C671" s="4">
        <f>'Fund Data'!B786</f>
        <v>157.02000000000001</v>
      </c>
      <c r="D671" s="7">
        <f t="shared" si="37"/>
        <v>1.0026819923371648</v>
      </c>
      <c r="E671" s="7">
        <f t="shared" si="38"/>
        <v>2.6784022134068303E-3</v>
      </c>
      <c r="F671" s="7">
        <f>SQRT(Summary!$G$2/Summary!$G$3)*SQRT(SUMSQ(E652:E671)-Summary!$G$4/Summary!$G$5*SUM(E652:E671)^2)</f>
        <v>2.9672317597149646E-2</v>
      </c>
      <c r="G671" s="5">
        <f>MIN(Summary!$G$8,Summary!$G$9/F669)</f>
        <v>1.5</v>
      </c>
      <c r="H671" s="5">
        <f>IFERROR(VLOOKUP(Table3[[#This Row],[Date]],Table1[#All],2,FALSE),$C$2)</f>
        <v>-0.36399999999999999</v>
      </c>
      <c r="I671" s="5">
        <f>Table3[[#This Row],[Date]]-B670</f>
        <v>1</v>
      </c>
      <c r="J671" s="7">
        <f>G670*(D671-1)+(1-G670)*H670/100*Table3[[#This Row],[Actt,t-1]]/Summary!$G$6</f>
        <v>4.0280440613027829E-3</v>
      </c>
      <c r="K671" s="7">
        <f t="shared" si="40"/>
        <v>2.762803738177395E-3</v>
      </c>
      <c r="L671" s="67">
        <f t="shared" si="39"/>
        <v>4.3858149674981972E-2</v>
      </c>
    </row>
    <row r="672" spans="2:12" x14ac:dyDescent="0.2">
      <c r="B672" s="6">
        <f>'Fund Data'!A787</f>
        <v>42552</v>
      </c>
      <c r="C672" s="4">
        <f>'Fund Data'!B787</f>
        <v>157.24</v>
      </c>
      <c r="D672" s="7">
        <f t="shared" si="37"/>
        <v>1.0014010954018597</v>
      </c>
      <c r="E672" s="7">
        <f t="shared" si="38"/>
        <v>1.4001147835501788E-3</v>
      </c>
      <c r="F672" s="7">
        <f>SQRT(Summary!$G$2/Summary!$G$3)*SQRT(SUMSQ(E653:E672)-Summary!$G$4/Summary!$G$5*SUM(E653:E672)^2)</f>
        <v>2.9720557949227747E-2</v>
      </c>
      <c r="G672" s="5">
        <f>MIN(Summary!$G$8,Summary!$G$9/F670)</f>
        <v>1.5</v>
      </c>
      <c r="H672" s="5">
        <f>IFERROR(VLOOKUP(Table3[[#This Row],[Date]],Table1[#All],2,FALSE),$C$2)</f>
        <v>-0.36299999999999999</v>
      </c>
      <c r="I672" s="5">
        <f>Table3[[#This Row],[Date]]-B671</f>
        <v>1</v>
      </c>
      <c r="J672" s="7">
        <f>G671*(D672-1)+(1-G671)*H671/100*Table3[[#This Row],[Actt,t-1]]/Summary!$G$6</f>
        <v>2.106698658345152E-3</v>
      </c>
      <c r="K672" s="7">
        <f t="shared" si="40"/>
        <v>2.7672007927506269E-3</v>
      </c>
      <c r="L672" s="67">
        <f t="shared" si="39"/>
        <v>4.3927950752393675E-2</v>
      </c>
    </row>
    <row r="673" spans="2:12" x14ac:dyDescent="0.2">
      <c r="B673" s="6">
        <f>'Fund Data'!A788</f>
        <v>42555</v>
      </c>
      <c r="C673" s="4">
        <f>'Fund Data'!B788</f>
        <v>157.34</v>
      </c>
      <c r="D673" s="7">
        <f t="shared" ref="D673:D736" si="41">C673/C672</f>
        <v>1.0006359704909691</v>
      </c>
      <c r="E673" s="7">
        <f t="shared" ref="E673:E736" si="42">LN(D673)</f>
        <v>6.3576834743673313E-4</v>
      </c>
      <c r="F673" s="7">
        <f>SQRT(Summary!$G$2/Summary!$G$3)*SQRT(SUMSQ(E654:E673)-Summary!$G$4/Summary!$G$5*SUM(E654:E673)^2)</f>
        <v>2.8356789334384121E-2</v>
      </c>
      <c r="G673" s="5">
        <f>MIN(Summary!$G$8,Summary!$G$9/F671)</f>
        <v>1.5</v>
      </c>
      <c r="H673" s="5">
        <f>IFERROR(VLOOKUP(Table3[[#This Row],[Date]],Table1[#All],2,FALSE),$C$2)</f>
        <v>-0.36299999999999999</v>
      </c>
      <c r="I673" s="5">
        <f>Table3[[#This Row],[Date]]-B672</f>
        <v>3</v>
      </c>
      <c r="J673" s="7">
        <f>G672*(D673-1)+(1-G672)*H672/100*Table3[[#This Row],[Actt,t-1]]/Summary!$G$6</f>
        <v>9.6908073645362658E-4</v>
      </c>
      <c r="K673" s="7">
        <f t="shared" si="40"/>
        <v>2.7454256790828886E-3</v>
      </c>
      <c r="L673" s="67">
        <f t="shared" si="39"/>
        <v>4.3582281539183677E-2</v>
      </c>
    </row>
    <row r="674" spans="2:12" x14ac:dyDescent="0.2">
      <c r="B674" s="6">
        <f>'Fund Data'!A789</f>
        <v>42556</v>
      </c>
      <c r="C674" s="4">
        <f>'Fund Data'!B789</f>
        <v>157.56</v>
      </c>
      <c r="D674" s="7">
        <f t="shared" si="41"/>
        <v>1.0013982458370407</v>
      </c>
      <c r="E674" s="7">
        <f t="shared" si="42"/>
        <v>1.3972692016086194E-3</v>
      </c>
      <c r="F674" s="7">
        <f>SQRT(Summary!$G$2/Summary!$G$3)*SQRT(SUMSQ(E655:E674)-Summary!$G$4/Summary!$G$5*SUM(E655:E674)^2)</f>
        <v>2.7638025760404486E-2</v>
      </c>
      <c r="G674" s="5">
        <f>MIN(Summary!$G$8,Summary!$G$9/F672)</f>
        <v>1.5</v>
      </c>
      <c r="H674" s="5">
        <f>IFERROR(VLOOKUP(Table3[[#This Row],[Date]],Table1[#All],2,FALSE),$C$2)</f>
        <v>-0.36299999999999999</v>
      </c>
      <c r="I674" s="5">
        <f>Table3[[#This Row],[Date]]-B673</f>
        <v>1</v>
      </c>
      <c r="J674" s="7">
        <f>G673*(D674-1)+(1-G673)*H673/100*Table3[[#This Row],[Actt,t-1]]/Summary!$G$6</f>
        <v>2.1024104222277687E-3</v>
      </c>
      <c r="K674" s="7">
        <f t="shared" si="40"/>
        <v>2.7487468238648243E-3</v>
      </c>
      <c r="L674" s="67">
        <f t="shared" si="39"/>
        <v>4.363500307814993E-2</v>
      </c>
    </row>
    <row r="675" spans="2:12" x14ac:dyDescent="0.2">
      <c r="B675" s="6">
        <f>'Fund Data'!A790</f>
        <v>42557</v>
      </c>
      <c r="C675" s="4">
        <f>'Fund Data'!B790</f>
        <v>157.57</v>
      </c>
      <c r="D675" s="7">
        <f t="shared" si="41"/>
        <v>1.00006346788525</v>
      </c>
      <c r="E675" s="7">
        <f t="shared" si="42"/>
        <v>6.3465871249010426E-5</v>
      </c>
      <c r="F675" s="7">
        <f>SQRT(Summary!$G$2/Summary!$G$3)*SQRT(SUMSQ(E656:E675)-Summary!$G$4/Summary!$G$5*SUM(E656:E675)^2)</f>
        <v>2.7512062195585017E-2</v>
      </c>
      <c r="G675" s="5">
        <f>MIN(Summary!$G$8,Summary!$G$9/F673)</f>
        <v>1.5</v>
      </c>
      <c r="H675" s="5">
        <f>IFERROR(VLOOKUP(Table3[[#This Row],[Date]],Table1[#All],2,FALSE),$C$2)</f>
        <v>-0.36499999999999999</v>
      </c>
      <c r="I675" s="5">
        <f>Table3[[#This Row],[Date]]-B674</f>
        <v>1</v>
      </c>
      <c r="J675" s="7">
        <f>G674*(D675-1)+(1-G674)*H674/100*Table3[[#This Row],[Actt,t-1]]/Summary!$G$6</f>
        <v>1.0024349454170217E-4</v>
      </c>
      <c r="K675" s="7">
        <f t="shared" si="40"/>
        <v>2.7475098749662535E-3</v>
      </c>
      <c r="L675" s="67">
        <f t="shared" si="39"/>
        <v>4.3615367123129252E-2</v>
      </c>
    </row>
    <row r="676" spans="2:12" x14ac:dyDescent="0.2">
      <c r="B676" s="6">
        <f>'Fund Data'!A791</f>
        <v>42558</v>
      </c>
      <c r="C676" s="4">
        <f>'Fund Data'!B791</f>
        <v>157.52000000000001</v>
      </c>
      <c r="D676" s="7">
        <f t="shared" si="41"/>
        <v>0.99968268071333388</v>
      </c>
      <c r="E676" s="7">
        <f t="shared" si="42"/>
        <v>-3.1736964308395313E-4</v>
      </c>
      <c r="F676" s="7">
        <f>SQRT(Summary!$G$2/Summary!$G$3)*SQRT(SUMSQ(E657:E676)-Summary!$G$4/Summary!$G$5*SUM(E657:E676)^2)</f>
        <v>2.7741875627265902E-2</v>
      </c>
      <c r="G676" s="5">
        <f>MIN(Summary!$G$8,Summary!$G$9/F674)</f>
        <v>1.5</v>
      </c>
      <c r="H676" s="5">
        <f>IFERROR(VLOOKUP(Table3[[#This Row],[Date]],Table1[#All],2,FALSE),$C$2)</f>
        <v>-0.36599999999999999</v>
      </c>
      <c r="I676" s="5">
        <f>Table3[[#This Row],[Date]]-B675</f>
        <v>1</v>
      </c>
      <c r="J676" s="7">
        <f>G675*(D676-1)+(1-G675)*H675/100*Table3[[#This Row],[Actt,t-1]]/Summary!$G$6</f>
        <v>-4.7090948555473237E-4</v>
      </c>
      <c r="K676" s="7">
        <f t="shared" si="40"/>
        <v>2.7465862671870616E-3</v>
      </c>
      <c r="L676" s="67">
        <f t="shared" si="39"/>
        <v>4.360070530417301E-2</v>
      </c>
    </row>
    <row r="677" spans="2:12" x14ac:dyDescent="0.2">
      <c r="B677" s="6">
        <f>'Fund Data'!A792</f>
        <v>42559</v>
      </c>
      <c r="C677" s="4">
        <f>'Fund Data'!B792</f>
        <v>157.93</v>
      </c>
      <c r="D677" s="7">
        <f t="shared" si="41"/>
        <v>1.002602844083291</v>
      </c>
      <c r="E677" s="7">
        <f t="shared" si="42"/>
        <v>2.5994625510931523E-3</v>
      </c>
      <c r="F677" s="7">
        <f>SQRT(Summary!$G$2/Summary!$G$3)*SQRT(SUMSQ(E658:E677)-Summary!$G$4/Summary!$G$5*SUM(E658:E677)^2)</f>
        <v>2.8298946330855244E-2</v>
      </c>
      <c r="G677" s="5">
        <f>MIN(Summary!$G$8,Summary!$G$9/F675)</f>
        <v>1.5</v>
      </c>
      <c r="H677" s="5">
        <f>IFERROR(VLOOKUP(Table3[[#This Row],[Date]],Table1[#All],2,FALSE),$C$2)</f>
        <v>-0.36699999999999999</v>
      </c>
      <c r="I677" s="5">
        <f>Table3[[#This Row],[Date]]-B676</f>
        <v>1</v>
      </c>
      <c r="J677" s="7">
        <f>G676*(D677-1)+(1-G676)*H676/100*Table3[[#This Row],[Actt,t-1]]/Summary!$G$6</f>
        <v>3.9093494582698842E-3</v>
      </c>
      <c r="K677" s="7">
        <f t="shared" si="40"/>
        <v>2.7684478270377571E-3</v>
      </c>
      <c r="L677" s="67">
        <f t="shared" si="39"/>
        <v>4.3947746807994383E-2</v>
      </c>
    </row>
    <row r="678" spans="2:12" x14ac:dyDescent="0.2">
      <c r="B678" s="6">
        <f>'Fund Data'!A793</f>
        <v>42562</v>
      </c>
      <c r="C678" s="4">
        <f>'Fund Data'!B793</f>
        <v>157.76</v>
      </c>
      <c r="D678" s="7">
        <f t="shared" si="41"/>
        <v>0.99892357373519902</v>
      </c>
      <c r="E678" s="7">
        <f t="shared" si="42"/>
        <v>-1.0770060276380602E-3</v>
      </c>
      <c r="F678" s="7">
        <f>SQRT(Summary!$G$2/Summary!$G$3)*SQRT(SUMSQ(E659:E678)-Summary!$G$4/Summary!$G$5*SUM(E659:E678)^2)</f>
        <v>2.8996968992967304E-2</v>
      </c>
      <c r="G678" s="5">
        <f>MIN(Summary!$G$8,Summary!$G$9/F676)</f>
        <v>1.5</v>
      </c>
      <c r="H678" s="5">
        <f>IFERROR(VLOOKUP(Table3[[#This Row],[Date]],Table1[#All],2,FALSE),$C$2)</f>
        <v>-0.36699999999999999</v>
      </c>
      <c r="I678" s="5">
        <f>Table3[[#This Row],[Date]]-B677</f>
        <v>3</v>
      </c>
      <c r="J678" s="7">
        <f>G677*(D678-1)+(1-G677)*H677/100*Table3[[#This Row],[Actt,t-1]]/Summary!$G$6</f>
        <v>-1.5993477305348005E-3</v>
      </c>
      <c r="K678" s="7">
        <f t="shared" si="40"/>
        <v>2.7513561452561625E-3</v>
      </c>
      <c r="L678" s="67">
        <f t="shared" si="39"/>
        <v>4.3676424771102659E-2</v>
      </c>
    </row>
    <row r="679" spans="2:12" x14ac:dyDescent="0.2">
      <c r="B679" s="6">
        <f>'Fund Data'!A794</f>
        <v>42563</v>
      </c>
      <c r="C679" s="4">
        <f>'Fund Data'!B794</f>
        <v>157.18</v>
      </c>
      <c r="D679" s="7">
        <f t="shared" si="41"/>
        <v>0.99632352941176483</v>
      </c>
      <c r="E679" s="7">
        <f t="shared" si="42"/>
        <v>-3.6832454162962934E-3</v>
      </c>
      <c r="F679" s="7">
        <f>SQRT(Summary!$G$2/Summary!$G$3)*SQRT(SUMSQ(E660:E679)-Summary!$G$4/Summary!$G$5*SUM(E660:E679)^2)</f>
        <v>3.0601586876688677E-2</v>
      </c>
      <c r="G679" s="5">
        <f>MIN(Summary!$G$8,Summary!$G$9/F677)</f>
        <v>1.5</v>
      </c>
      <c r="H679" s="5">
        <f>IFERROR(VLOOKUP(Table3[[#This Row],[Date]],Table1[#All],2,FALSE),$C$2)</f>
        <v>-0.36899999999999999</v>
      </c>
      <c r="I679" s="5">
        <f>Table3[[#This Row],[Date]]-B678</f>
        <v>1</v>
      </c>
      <c r="J679" s="7">
        <f>G678*(D679-1)+(1-G678)*H678/100*Table3[[#This Row],[Actt,t-1]]/Summary!$G$6</f>
        <v>-5.5096086601305327E-3</v>
      </c>
      <c r="K679" s="7">
        <f t="shared" si="40"/>
        <v>2.8128318560926855E-3</v>
      </c>
      <c r="L679" s="67">
        <f t="shared" si="39"/>
        <v>4.465232142636881E-2</v>
      </c>
    </row>
    <row r="680" spans="2:12" x14ac:dyDescent="0.2">
      <c r="B680" s="6">
        <f>'Fund Data'!A795</f>
        <v>42564</v>
      </c>
      <c r="C680" s="4">
        <f>'Fund Data'!B795</f>
        <v>157.66</v>
      </c>
      <c r="D680" s="7">
        <f t="shared" si="41"/>
        <v>1.0030538236416846</v>
      </c>
      <c r="E680" s="7">
        <f t="shared" si="42"/>
        <v>3.0491701937332199E-3</v>
      </c>
      <c r="F680" s="7">
        <f>SQRT(Summary!$G$2/Summary!$G$3)*SQRT(SUMSQ(E661:E680)-Summary!$G$4/Summary!$G$5*SUM(E661:E680)^2)</f>
        <v>3.1690108032291373E-2</v>
      </c>
      <c r="G680" s="5">
        <f>MIN(Summary!$G$8,Summary!$G$9/F678)</f>
        <v>1.5</v>
      </c>
      <c r="H680" s="5">
        <f>IFERROR(VLOOKUP(Table3[[#This Row],[Date]],Table1[#All],2,FALSE),$C$2)</f>
        <v>-0.371</v>
      </c>
      <c r="I680" s="5">
        <f>Table3[[#This Row],[Date]]-B679</f>
        <v>1</v>
      </c>
      <c r="J680" s="7">
        <f>G679*(D680-1)+(1-G679)*H679/100*Table3[[#This Row],[Actt,t-1]]/Summary!$G$6</f>
        <v>4.585860462526908E-3</v>
      </c>
      <c r="K680" s="7">
        <f t="shared" si="40"/>
        <v>2.7444370790296888E-3</v>
      </c>
      <c r="L680" s="67">
        <f t="shared" si="39"/>
        <v>4.3566587999862447E-2</v>
      </c>
    </row>
    <row r="681" spans="2:12" x14ac:dyDescent="0.2">
      <c r="B681" s="6">
        <f>'Fund Data'!A796</f>
        <v>42565</v>
      </c>
      <c r="C681" s="4">
        <f>'Fund Data'!B796</f>
        <v>157.36000000000001</v>
      </c>
      <c r="D681" s="7">
        <f t="shared" si="41"/>
        <v>0.99809717112774332</v>
      </c>
      <c r="E681" s="7">
        <f t="shared" si="42"/>
        <v>-1.9046415509584688E-3</v>
      </c>
      <c r="F681" s="7">
        <f>SQRT(Summary!$G$2/Summary!$G$3)*SQRT(SUMSQ(E662:E681)-Summary!$G$4/Summary!$G$5*SUM(E662:E681)^2)</f>
        <v>3.2934113159062819E-2</v>
      </c>
      <c r="G681" s="5">
        <f>MIN(Summary!$G$8,Summary!$G$9/F679)</f>
        <v>1.5</v>
      </c>
      <c r="H681" s="5">
        <f>IFERROR(VLOOKUP(Table3[[#This Row],[Date]],Table1[#All],2,FALSE),$C$2)</f>
        <v>-0.371</v>
      </c>
      <c r="I681" s="5">
        <f>Table3[[#This Row],[Date]]-B680</f>
        <v>1</v>
      </c>
      <c r="J681" s="7">
        <f>G680*(D681-1)+(1-G680)*H680/100*Table3[[#This Row],[Actt,t-1]]/Summary!$G$6</f>
        <v>-2.8490905306072403E-3</v>
      </c>
      <c r="K681" s="7">
        <f t="shared" si="40"/>
        <v>2.7458779057880915E-3</v>
      </c>
      <c r="L681" s="67">
        <f t="shared" si="39"/>
        <v>4.3589460415572816E-2</v>
      </c>
    </row>
    <row r="682" spans="2:12" x14ac:dyDescent="0.2">
      <c r="B682" s="6">
        <f>'Fund Data'!A797</f>
        <v>42566</v>
      </c>
      <c r="C682" s="4">
        <f>'Fund Data'!B797</f>
        <v>156.94</v>
      </c>
      <c r="D682" s="7">
        <f t="shared" si="41"/>
        <v>0.99733096085409245</v>
      </c>
      <c r="E682" s="7">
        <f t="shared" si="42"/>
        <v>-2.6726073814765483E-3</v>
      </c>
      <c r="F682" s="7">
        <f>SQRT(Summary!$G$2/Summary!$G$3)*SQRT(SUMSQ(E663:E682)-Summary!$G$4/Summary!$G$5*SUM(E663:E682)^2)</f>
        <v>3.4754343053634063E-2</v>
      </c>
      <c r="G682" s="5">
        <f>MIN(Summary!$G$8,Summary!$G$9/F680)</f>
        <v>1.5</v>
      </c>
      <c r="H682" s="5">
        <f>IFERROR(VLOOKUP(Table3[[#This Row],[Date]],Table1[#All],2,FALSE),$C$2)</f>
        <v>-0.371</v>
      </c>
      <c r="I682" s="5">
        <f>Table3[[#This Row],[Date]]-B681</f>
        <v>1</v>
      </c>
      <c r="J682" s="7">
        <f>G681*(D682-1)+(1-G681)*H681/100*Table3[[#This Row],[Actt,t-1]]/Summary!$G$6</f>
        <v>-3.9984059410835444E-3</v>
      </c>
      <c r="K682" s="7">
        <f t="shared" si="40"/>
        <v>2.7397351248955619E-3</v>
      </c>
      <c r="L682" s="67">
        <f t="shared" si="39"/>
        <v>4.3491946791972859E-2</v>
      </c>
    </row>
    <row r="683" spans="2:12" x14ac:dyDescent="0.2">
      <c r="B683" s="6">
        <f>'Fund Data'!A798</f>
        <v>42569</v>
      </c>
      <c r="C683" s="4">
        <f>'Fund Data'!B798</f>
        <v>157.08000000000001</v>
      </c>
      <c r="D683" s="7">
        <f t="shared" si="41"/>
        <v>1.000892060660125</v>
      </c>
      <c r="E683" s="7">
        <f t="shared" si="42"/>
        <v>8.9166301048186386E-4</v>
      </c>
      <c r="F683" s="7">
        <f>SQRT(Summary!$G$2/Summary!$G$3)*SQRT(SUMSQ(E664:E683)-Summary!$G$4/Summary!$G$5*SUM(E664:E683)^2)</f>
        <v>3.4127984527727272E-2</v>
      </c>
      <c r="G683" s="5">
        <f>MIN(Summary!$G$8,Summary!$G$9/F681)</f>
        <v>1.5</v>
      </c>
      <c r="H683" s="5">
        <f>IFERROR(VLOOKUP(Table3[[#This Row],[Date]],Table1[#All],2,FALSE),$C$2)</f>
        <v>-0.371</v>
      </c>
      <c r="I683" s="5">
        <f>Table3[[#This Row],[Date]]-B682</f>
        <v>3</v>
      </c>
      <c r="J683" s="7">
        <f>G682*(D683-1)+(1-G682)*H682/100*Table3[[#This Row],[Actt,t-1]]/Summary!$G$6</f>
        <v>1.3535493235208903E-3</v>
      </c>
      <c r="K683" s="7">
        <f t="shared" si="40"/>
        <v>2.7409446831694701E-3</v>
      </c>
      <c r="L683" s="67">
        <f t="shared" si="39"/>
        <v>4.3511147934306868E-2</v>
      </c>
    </row>
    <row r="684" spans="2:12" x14ac:dyDescent="0.2">
      <c r="B684" s="6">
        <f>'Fund Data'!A799</f>
        <v>42570</v>
      </c>
      <c r="C684" s="4">
        <f>'Fund Data'!B799</f>
        <v>157.26</v>
      </c>
      <c r="D684" s="7">
        <f t="shared" si="41"/>
        <v>1.0011459129106186</v>
      </c>
      <c r="E684" s="7">
        <f t="shared" si="42"/>
        <v>1.1452568535609169E-3</v>
      </c>
      <c r="F684" s="7">
        <f>SQRT(Summary!$G$2/Summary!$G$3)*SQRT(SUMSQ(E665:E684)-Summary!$G$4/Summary!$G$5*SUM(E665:E684)^2)</f>
        <v>3.4149046044614953E-2</v>
      </c>
      <c r="G684" s="5">
        <f>MIN(Summary!$G$8,Summary!$G$9/F682)</f>
        <v>1.5</v>
      </c>
      <c r="H684" s="5">
        <f>IFERROR(VLOOKUP(Table3[[#This Row],[Date]],Table1[#All],2,FALSE),$C$2)</f>
        <v>-0.371</v>
      </c>
      <c r="I684" s="5">
        <f>Table3[[#This Row],[Date]]-B683</f>
        <v>1</v>
      </c>
      <c r="J684" s="7">
        <f>G683*(D684-1)+(1-G683)*H683/100*Table3[[#This Row],[Actt,t-1]]/Summary!$G$6</f>
        <v>1.7240221437056886E-3</v>
      </c>
      <c r="K684" s="7">
        <f t="shared" si="40"/>
        <v>2.7168872418291789E-3</v>
      </c>
      <c r="L684" s="67">
        <f t="shared" si="39"/>
        <v>4.312924789250526E-2</v>
      </c>
    </row>
    <row r="685" spans="2:12" x14ac:dyDescent="0.2">
      <c r="B685" s="6">
        <f>'Fund Data'!A800</f>
        <v>42571</v>
      </c>
      <c r="C685" s="4">
        <f>'Fund Data'!B800</f>
        <v>157.13</v>
      </c>
      <c r="D685" s="7">
        <f t="shared" si="41"/>
        <v>0.99917334350756715</v>
      </c>
      <c r="E685" s="7">
        <f t="shared" si="42"/>
        <v>-8.2699836132950734E-4</v>
      </c>
      <c r="F685" s="7">
        <f>SQRT(Summary!$G$2/Summary!$G$3)*SQRT(SUMSQ(E666:E685)-Summary!$G$4/Summary!$G$5*SUM(E666:E685)^2)</f>
        <v>3.4318672583469642E-2</v>
      </c>
      <c r="G685" s="5">
        <f>MIN(Summary!$G$8,Summary!$G$9/F683)</f>
        <v>1.5</v>
      </c>
      <c r="H685" s="5">
        <f>IFERROR(VLOOKUP(Table3[[#This Row],[Date]],Table1[#All],2,FALSE),$C$2)</f>
        <v>-0.371</v>
      </c>
      <c r="I685" s="5">
        <f>Table3[[#This Row],[Date]]-B684</f>
        <v>1</v>
      </c>
      <c r="J685" s="7">
        <f>G684*(D685-1)+(1-G684)*H684/100*Table3[[#This Row],[Actt,t-1]]/Summary!$G$6</f>
        <v>-1.2348319608715024E-3</v>
      </c>
      <c r="K685" s="7">
        <f t="shared" si="40"/>
        <v>2.6998369739547972E-3</v>
      </c>
      <c r="L685" s="67">
        <f t="shared" si="39"/>
        <v>4.2858583281009374E-2</v>
      </c>
    </row>
    <row r="686" spans="2:12" x14ac:dyDescent="0.2">
      <c r="B686" s="6">
        <f>'Fund Data'!A801</f>
        <v>42572</v>
      </c>
      <c r="C686" s="4">
        <f>'Fund Data'!B801</f>
        <v>157.26</v>
      </c>
      <c r="D686" s="7">
        <f t="shared" si="41"/>
        <v>1.0008273404187615</v>
      </c>
      <c r="E686" s="7">
        <f t="shared" si="42"/>
        <v>8.2699836132956784E-4</v>
      </c>
      <c r="F686" s="7">
        <f>SQRT(Summary!$G$2/Summary!$G$3)*SQRT(SUMSQ(E667:E686)-Summary!$G$4/Summary!$G$5*SUM(E667:E686)^2)</f>
        <v>3.4262985413425054E-2</v>
      </c>
      <c r="G686" s="5">
        <f>MIN(Summary!$G$8,Summary!$G$9/F684)</f>
        <v>1.5</v>
      </c>
      <c r="H686" s="5">
        <f>IFERROR(VLOOKUP(Table3[[#This Row],[Date]],Table1[#All],2,FALSE),$C$2)</f>
        <v>-0.37</v>
      </c>
      <c r="I686" s="5">
        <f>Table3[[#This Row],[Date]]-B685</f>
        <v>1</v>
      </c>
      <c r="J686" s="7">
        <f>G685*(D686-1)+(1-G685)*H685/100*Table3[[#This Row],[Actt,t-1]]/Summary!$G$6</f>
        <v>1.2461634059200805E-3</v>
      </c>
      <c r="K686" s="7">
        <f t="shared" si="40"/>
        <v>2.6423200582013054E-3</v>
      </c>
      <c r="L686" s="67">
        <f t="shared" si="39"/>
        <v>4.1945530549430218E-2</v>
      </c>
    </row>
    <row r="687" spans="2:12" x14ac:dyDescent="0.2">
      <c r="B687" s="6">
        <f>'Fund Data'!A802</f>
        <v>42573</v>
      </c>
      <c r="C687" s="4">
        <f>'Fund Data'!B802</f>
        <v>157.4</v>
      </c>
      <c r="D687" s="7">
        <f t="shared" si="41"/>
        <v>1.0008902454533894</v>
      </c>
      <c r="E687" s="7">
        <f t="shared" si="42"/>
        <v>8.8984941993303546E-4</v>
      </c>
      <c r="F687" s="7">
        <f>SQRT(Summary!$G$2/Summary!$G$3)*SQRT(SUMSQ(E668:E687)-Summary!$G$4/Summary!$G$5*SUM(E668:E687)^2)</f>
        <v>3.317411263738454E-2</v>
      </c>
      <c r="G687" s="5">
        <f>MIN(Summary!$G$8,Summary!$G$9/F685)</f>
        <v>1.5</v>
      </c>
      <c r="H687" s="5">
        <f>IFERROR(VLOOKUP(Table3[[#This Row],[Date]],Table1[#All],2,FALSE),$C$2)</f>
        <v>-0.371</v>
      </c>
      <c r="I687" s="5">
        <f>Table3[[#This Row],[Date]]-B686</f>
        <v>1</v>
      </c>
      <c r="J687" s="7">
        <f>G686*(D687-1)+(1-G686)*H686/100*Table3[[#This Row],[Actt,t-1]]/Summary!$G$6</f>
        <v>1.3405070689730622E-3</v>
      </c>
      <c r="K687" s="7">
        <f t="shared" si="40"/>
        <v>2.5356493716575841E-3</v>
      </c>
      <c r="L687" s="67">
        <f t="shared" si="39"/>
        <v>4.0252185896778953E-2</v>
      </c>
    </row>
    <row r="688" spans="2:12" x14ac:dyDescent="0.2">
      <c r="B688" s="6">
        <f>'Fund Data'!A803</f>
        <v>42576</v>
      </c>
      <c r="C688" s="4">
        <f>'Fund Data'!B803</f>
        <v>157.33000000000001</v>
      </c>
      <c r="D688" s="7">
        <f t="shared" si="41"/>
        <v>0.99955527318932658</v>
      </c>
      <c r="E688" s="7">
        <f t="shared" si="42"/>
        <v>-4.4482573097091567E-4</v>
      </c>
      <c r="F688" s="7">
        <f>SQRT(Summary!$G$2/Summary!$G$3)*SQRT(SUMSQ(E669:E688)-Summary!$G$4/Summary!$G$5*SUM(E669:E688)^2)</f>
        <v>2.8128425896740399E-2</v>
      </c>
      <c r="G688" s="5">
        <f>MIN(Summary!$G$8,Summary!$G$9/F686)</f>
        <v>1.5</v>
      </c>
      <c r="H688" s="5">
        <f>IFERROR(VLOOKUP(Table3[[#This Row],[Date]],Table1[#All],2,FALSE),$C$2)</f>
        <v>-0.371</v>
      </c>
      <c r="I688" s="5">
        <f>Table3[[#This Row],[Date]]-B687</f>
        <v>3</v>
      </c>
      <c r="J688" s="7">
        <f>G687*(D688-1)+(1-G687)*H687/100*Table3[[#This Row],[Actt,t-1]]/Summary!$G$6</f>
        <v>-6.5163188267680216E-4</v>
      </c>
      <c r="K688" s="7">
        <f t="shared" si="40"/>
        <v>2.5385572550504793E-3</v>
      </c>
      <c r="L688" s="67">
        <f t="shared" si="39"/>
        <v>4.0298347114574008E-2</v>
      </c>
    </row>
    <row r="689" spans="2:12" x14ac:dyDescent="0.2">
      <c r="B689" s="6">
        <f>'Fund Data'!A804</f>
        <v>42577</v>
      </c>
      <c r="C689" s="4">
        <f>'Fund Data'!B804</f>
        <v>157.5</v>
      </c>
      <c r="D689" s="7">
        <f t="shared" si="41"/>
        <v>1.00108053136719</v>
      </c>
      <c r="E689" s="7">
        <f t="shared" si="42"/>
        <v>1.0799480133558495E-3</v>
      </c>
      <c r="F689" s="7">
        <f>SQRT(Summary!$G$2/Summary!$G$3)*SQRT(SUMSQ(E670:E689)-Summary!$G$4/Summary!$G$5*SUM(E670:E689)^2)</f>
        <v>2.7803163172916534E-2</v>
      </c>
      <c r="G689" s="5">
        <f>MIN(Summary!$G$8,Summary!$G$9/F687)</f>
        <v>1.5</v>
      </c>
      <c r="H689" s="5">
        <f>IFERROR(VLOOKUP(Table3[[#This Row],[Date]],Table1[#All],2,FALSE),$C$2)</f>
        <v>-0.371</v>
      </c>
      <c r="I689" s="5">
        <f>Table3[[#This Row],[Date]]-B688</f>
        <v>1</v>
      </c>
      <c r="J689" s="7">
        <f>G688*(D689-1)+(1-G688)*H688/100*Table3[[#This Row],[Actt,t-1]]/Summary!$G$6</f>
        <v>1.6259498285627722E-3</v>
      </c>
      <c r="K689" s="7">
        <f t="shared" si="40"/>
        <v>2.5026361565909159E-3</v>
      </c>
      <c r="L689" s="67">
        <f t="shared" si="39"/>
        <v>3.9728117354508388E-2</v>
      </c>
    </row>
    <row r="690" spans="2:12" x14ac:dyDescent="0.2">
      <c r="B690" s="6">
        <f>'Fund Data'!A805</f>
        <v>42578</v>
      </c>
      <c r="C690" s="4">
        <f>'Fund Data'!B805</f>
        <v>157.94999999999999</v>
      </c>
      <c r="D690" s="7">
        <f t="shared" si="41"/>
        <v>1.0028571428571429</v>
      </c>
      <c r="E690" s="7">
        <f t="shared" si="42"/>
        <v>2.8530689824064807E-3</v>
      </c>
      <c r="F690" s="7">
        <f>SQRT(Summary!$G$2/Summary!$G$3)*SQRT(SUMSQ(E671:E690)-Summary!$G$4/Summary!$G$5*SUM(E671:E690)^2)</f>
        <v>2.8226583571466925E-2</v>
      </c>
      <c r="G690" s="5">
        <f>MIN(Summary!$G$8,Summary!$G$9/F688)</f>
        <v>1.5</v>
      </c>
      <c r="H690" s="5">
        <f>IFERROR(VLOOKUP(Table3[[#This Row],[Date]],Table1[#All],2,FALSE),$C$2)</f>
        <v>-0.371</v>
      </c>
      <c r="I690" s="5">
        <f>Table3[[#This Row],[Date]]-B689</f>
        <v>1</v>
      </c>
      <c r="J690" s="7">
        <f>G689*(D690-1)+(1-G689)*H689/100*Table3[[#This Row],[Actt,t-1]]/Summary!$G$6</f>
        <v>4.2908670634921146E-3</v>
      </c>
      <c r="K690" s="7">
        <f t="shared" si="40"/>
        <v>2.5302413970500429E-3</v>
      </c>
      <c r="L690" s="67">
        <f t="shared" si="39"/>
        <v>4.0166336961330318E-2</v>
      </c>
    </row>
    <row r="691" spans="2:12" x14ac:dyDescent="0.2">
      <c r="B691" s="6">
        <f>'Fund Data'!A806</f>
        <v>42579</v>
      </c>
      <c r="C691" s="4">
        <f>'Fund Data'!B806</f>
        <v>158.07</v>
      </c>
      <c r="D691" s="7">
        <f t="shared" si="41"/>
        <v>1.0007597340930674</v>
      </c>
      <c r="E691" s="7">
        <f t="shared" si="42"/>
        <v>7.5944564120987565E-4</v>
      </c>
      <c r="F691" s="7">
        <f>SQRT(Summary!$G$2/Summary!$G$3)*SQRT(SUMSQ(E672:E691)-Summary!$G$4/Summary!$G$5*SUM(E672:E691)^2)</f>
        <v>2.7056448435812903E-2</v>
      </c>
      <c r="G691" s="5">
        <f>MIN(Summary!$G$8,Summary!$G$9/F689)</f>
        <v>1.5</v>
      </c>
      <c r="H691" s="5">
        <f>IFERROR(VLOOKUP(Table3[[#This Row],[Date]],Table1[#All],2,FALSE),$C$2)</f>
        <v>-0.371</v>
      </c>
      <c r="I691" s="5">
        <f>Table3[[#This Row],[Date]]-B690</f>
        <v>1</v>
      </c>
      <c r="J691" s="7">
        <f>G690*(D691-1)+(1-G690)*H690/100*Table3[[#This Row],[Actt,t-1]]/Summary!$G$6</f>
        <v>1.1447539173788763E-3</v>
      </c>
      <c r="K691" s="7">
        <f t="shared" si="40"/>
        <v>2.446099654806585E-3</v>
      </c>
      <c r="L691" s="67">
        <f t="shared" si="39"/>
        <v>3.883062821219499E-2</v>
      </c>
    </row>
    <row r="692" spans="2:12" x14ac:dyDescent="0.2">
      <c r="B692" s="6">
        <f>'Fund Data'!A807</f>
        <v>42580</v>
      </c>
      <c r="C692" s="4">
        <f>'Fund Data'!B807</f>
        <v>158.41999999999999</v>
      </c>
      <c r="D692" s="7">
        <f t="shared" si="41"/>
        <v>1.0022142088947934</v>
      </c>
      <c r="E692" s="7">
        <f t="shared" si="42"/>
        <v>2.2117611468294709E-3</v>
      </c>
      <c r="F692" s="7">
        <f>SQRT(Summary!$G$2/Summary!$G$3)*SQRT(SUMSQ(E673:E692)-Summary!$G$4/Summary!$G$5*SUM(E673:E692)^2)</f>
        <v>2.7599967406277792E-2</v>
      </c>
      <c r="G692" s="5">
        <f>MIN(Summary!$G$8,Summary!$G$9/F690)</f>
        <v>1.5</v>
      </c>
      <c r="H692" s="5">
        <f>IFERROR(VLOOKUP(Table3[[#This Row],[Date]],Table1[#All],2,FALSE),$C$2)</f>
        <v>-0.371</v>
      </c>
      <c r="I692" s="5">
        <f>Table3[[#This Row],[Date]]-B691</f>
        <v>1</v>
      </c>
      <c r="J692" s="7">
        <f>G691*(D692-1)+(1-G691)*H691/100*Table3[[#This Row],[Actt,t-1]]/Summary!$G$6</f>
        <v>3.32646611996788E-3</v>
      </c>
      <c r="K692" s="7">
        <f t="shared" si="40"/>
        <v>2.4571778191857887E-3</v>
      </c>
      <c r="L692" s="67">
        <f t="shared" si="39"/>
        <v>3.900648861977779E-2</v>
      </c>
    </row>
    <row r="693" spans="2:12" x14ac:dyDescent="0.2">
      <c r="B693" s="6">
        <f>'Fund Data'!A808</f>
        <v>42583</v>
      </c>
      <c r="C693" s="4">
        <f>'Fund Data'!B808</f>
        <v>158.33000000000001</v>
      </c>
      <c r="D693" s="7">
        <f t="shared" si="41"/>
        <v>0.99943188991288989</v>
      </c>
      <c r="E693" s="7">
        <f t="shared" si="42"/>
        <v>-5.6827152279070013E-4</v>
      </c>
      <c r="F693" s="7">
        <f>SQRT(Summary!$G$2/Summary!$G$3)*SQRT(SUMSQ(E674:E693)-Summary!$G$4/Summary!$G$5*SUM(E674:E693)^2)</f>
        <v>2.7769827488935261E-2</v>
      </c>
      <c r="G693" s="5">
        <f>MIN(Summary!$G$8,Summary!$G$9/F691)</f>
        <v>1.5</v>
      </c>
      <c r="H693" s="5">
        <f>IFERROR(VLOOKUP(Table3[[#This Row],[Date]],Table1[#All],2,FALSE),$C$2)</f>
        <v>-0.371</v>
      </c>
      <c r="I693" s="5">
        <f>Table3[[#This Row],[Date]]-B692</f>
        <v>3</v>
      </c>
      <c r="J693" s="7">
        <f>G692*(D693-1)+(1-G692)*H692/100*Table3[[#This Row],[Actt,t-1]]/Summary!$G$6</f>
        <v>-8.3670679733182784E-4</v>
      </c>
      <c r="K693" s="7">
        <f t="shared" si="40"/>
        <v>2.4575963535886712E-3</v>
      </c>
      <c r="L693" s="67">
        <f t="shared" si="39"/>
        <v>3.9013132647448705E-2</v>
      </c>
    </row>
    <row r="694" spans="2:12" x14ac:dyDescent="0.2">
      <c r="B694" s="6">
        <f>'Fund Data'!A809</f>
        <v>42584</v>
      </c>
      <c r="C694" s="4">
        <f>'Fund Data'!B809</f>
        <v>157.75</v>
      </c>
      <c r="D694" s="7">
        <f t="shared" si="41"/>
        <v>0.99633676498452595</v>
      </c>
      <c r="E694" s="7">
        <f t="shared" si="42"/>
        <v>-3.6699610920203169E-3</v>
      </c>
      <c r="F694" s="7">
        <f>SQRT(Summary!$G$2/Summary!$G$3)*SQRT(SUMSQ(E675:E694)-Summary!$G$4/Summary!$G$5*SUM(E675:E694)^2)</f>
        <v>3.0661688243082737E-2</v>
      </c>
      <c r="G694" s="5">
        <f>MIN(Summary!$G$8,Summary!$G$9/F692)</f>
        <v>1.5</v>
      </c>
      <c r="H694" s="5">
        <f>IFERROR(VLOOKUP(Table3[[#This Row],[Date]],Table1[#All],2,FALSE),$C$2)</f>
        <v>-0.371</v>
      </c>
      <c r="I694" s="5">
        <f>Table3[[#This Row],[Date]]-B693</f>
        <v>1</v>
      </c>
      <c r="J694" s="7">
        <f>G693*(D694-1)+(1-G693)*H693/100*Table3[[#This Row],[Actt,t-1]]/Summary!$G$6</f>
        <v>-5.4896997454333026E-3</v>
      </c>
      <c r="K694" s="7">
        <f t="shared" si="40"/>
        <v>2.5366008268655829E-3</v>
      </c>
      <c r="L694" s="67">
        <f t="shared" si="39"/>
        <v>4.0267289779962842E-2</v>
      </c>
    </row>
    <row r="695" spans="2:12" x14ac:dyDescent="0.2">
      <c r="B695" s="6">
        <f>'Fund Data'!A810</f>
        <v>42585</v>
      </c>
      <c r="C695" s="4">
        <f>'Fund Data'!B810</f>
        <v>157.72999999999999</v>
      </c>
      <c r="D695" s="7">
        <f t="shared" si="41"/>
        <v>0.99987321711568933</v>
      </c>
      <c r="E695" s="7">
        <f t="shared" si="42"/>
        <v>-1.2679092193991232E-4</v>
      </c>
      <c r="F695" s="7">
        <f>SQRT(Summary!$G$2/Summary!$G$3)*SQRT(SUMSQ(E676:E695)-Summary!$G$4/Summary!$G$5*SUM(E676:E695)^2)</f>
        <v>3.0668502286614902E-2</v>
      </c>
      <c r="G695" s="5">
        <f>MIN(Summary!$G$8,Summary!$G$9/F693)</f>
        <v>1.5</v>
      </c>
      <c r="H695" s="5">
        <f>IFERROR(VLOOKUP(Table3[[#This Row],[Date]],Table1[#All],2,FALSE),$C$2)</f>
        <v>-0.371</v>
      </c>
      <c r="I695" s="5">
        <f>Table3[[#This Row],[Date]]-B694</f>
        <v>1</v>
      </c>
      <c r="J695" s="7">
        <f>G694*(D695-1)+(1-G694)*H694/100*Table3[[#This Row],[Actt,t-1]]/Summary!$G$6</f>
        <v>-1.8502154868823051E-4</v>
      </c>
      <c r="K695" s="7">
        <f t="shared" si="40"/>
        <v>2.5346356847688019E-3</v>
      </c>
      <c r="L695" s="67">
        <f t="shared" ref="L695:L758" si="43">K695*$C$3</f>
        <v>4.0236094116288923E-2</v>
      </c>
    </row>
    <row r="696" spans="2:12" x14ac:dyDescent="0.2">
      <c r="B696" s="6">
        <f>'Fund Data'!A811</f>
        <v>42586</v>
      </c>
      <c r="C696" s="4">
        <f>'Fund Data'!B811</f>
        <v>158.33000000000001</v>
      </c>
      <c r="D696" s="7">
        <f t="shared" si="41"/>
        <v>1.0038039688074558</v>
      </c>
      <c r="E696" s="7">
        <f t="shared" si="42"/>
        <v>3.7967520139601681E-3</v>
      </c>
      <c r="F696" s="7">
        <f>SQRT(Summary!$G$2/Summary!$G$3)*SQRT(SUMSQ(E677:E696)-Summary!$G$4/Summary!$G$5*SUM(E677:E696)^2)</f>
        <v>3.324148881375695E-2</v>
      </c>
      <c r="G696" s="5">
        <f>MIN(Summary!$G$8,Summary!$G$9/F694)</f>
        <v>1.5</v>
      </c>
      <c r="H696" s="5">
        <f>IFERROR(VLOOKUP(Table3[[#This Row],[Date]],Table1[#All],2,FALSE),$C$2)</f>
        <v>-0.37</v>
      </c>
      <c r="I696" s="5">
        <f>Table3[[#This Row],[Date]]-B695</f>
        <v>1</v>
      </c>
      <c r="J696" s="7">
        <f>G695*(D696-1)+(1-G695)*H695/100*Table3[[#This Row],[Actt,t-1]]/Summary!$G$6</f>
        <v>5.7111059889615005E-3</v>
      </c>
      <c r="K696" s="7">
        <f t="shared" si="40"/>
        <v>2.5941976504111636E-3</v>
      </c>
      <c r="L696" s="67">
        <f t="shared" si="43"/>
        <v>4.1181611008416101E-2</v>
      </c>
    </row>
    <row r="697" spans="2:12" x14ac:dyDescent="0.2">
      <c r="B697" s="6">
        <f>'Fund Data'!A812</f>
        <v>42587</v>
      </c>
      <c r="C697" s="4">
        <f>'Fund Data'!B812</f>
        <v>158.19999999999999</v>
      </c>
      <c r="D697" s="7">
        <f t="shared" si="41"/>
        <v>0.99917893008273839</v>
      </c>
      <c r="E697" s="7">
        <f t="shared" si="42"/>
        <v>-8.2140717978950459E-4</v>
      </c>
      <c r="F697" s="7">
        <f>SQRT(Summary!$G$2/Summary!$G$3)*SQRT(SUMSQ(E678:E697)-Summary!$G$4/Summary!$G$5*SUM(E678:E697)^2)</f>
        <v>3.2296939175495309E-2</v>
      </c>
      <c r="G697" s="5">
        <f>MIN(Summary!$G$8,Summary!$G$9/F695)</f>
        <v>1.5</v>
      </c>
      <c r="H697" s="5">
        <f>IFERROR(VLOOKUP(Table3[[#This Row],[Date]],Table1[#All],2,FALSE),$C$2)</f>
        <v>-0.37</v>
      </c>
      <c r="I697" s="5">
        <f>Table3[[#This Row],[Date]]-B696</f>
        <v>1</v>
      </c>
      <c r="J697" s="7">
        <f>G696*(D697-1)+(1-G696)*H696/100*Table3[[#This Row],[Actt,t-1]]/Summary!$G$6</f>
        <v>-1.2264659870035225E-3</v>
      </c>
      <c r="K697" s="7">
        <f t="shared" si="40"/>
        <v>2.5413553655906878E-3</v>
      </c>
      <c r="L697" s="67">
        <f t="shared" si="43"/>
        <v>4.0342765742355569E-2</v>
      </c>
    </row>
    <row r="698" spans="2:12" x14ac:dyDescent="0.2">
      <c r="B698" s="6">
        <f>'Fund Data'!A813</f>
        <v>42590</v>
      </c>
      <c r="C698" s="4">
        <f>'Fund Data'!B813</f>
        <v>158.32</v>
      </c>
      <c r="D698" s="7">
        <f t="shared" si="41"/>
        <v>1.0007585335018963</v>
      </c>
      <c r="E698" s="7">
        <f t="shared" si="42"/>
        <v>7.582459607567071E-4</v>
      </c>
      <c r="F698" s="7">
        <f>SQRT(Summary!$G$2/Summary!$G$3)*SQRT(SUMSQ(E679:E698)-Summary!$G$4/Summary!$G$5*SUM(E679:E698)^2)</f>
        <v>3.2088149005530676E-2</v>
      </c>
      <c r="G698" s="5">
        <f>MIN(Summary!$G$8,Summary!$G$9/F696)</f>
        <v>1.5</v>
      </c>
      <c r="H698" s="5">
        <f>IFERROR(VLOOKUP(Table3[[#This Row],[Date]],Table1[#All],2,FALSE),$C$2)</f>
        <v>-0.36899999999999999</v>
      </c>
      <c r="I698" s="5">
        <f>Table3[[#This Row],[Date]]-B697</f>
        <v>3</v>
      </c>
      <c r="J698" s="7">
        <f>G697*(D698-1)+(1-G697)*H697/100*Table3[[#This Row],[Actt,t-1]]/Summary!$G$6</f>
        <v>1.1532169195110453E-3</v>
      </c>
      <c r="K698" s="7">
        <f t="shared" si="40"/>
        <v>2.5419896441222231E-3</v>
      </c>
      <c r="L698" s="67">
        <f t="shared" si="43"/>
        <v>4.0352834601893907E-2</v>
      </c>
    </row>
    <row r="699" spans="2:12" x14ac:dyDescent="0.2">
      <c r="B699" s="6">
        <f>'Fund Data'!A814</f>
        <v>42591</v>
      </c>
      <c r="C699" s="4">
        <f>'Fund Data'!B814</f>
        <v>158.37</v>
      </c>
      <c r="D699" s="7">
        <f t="shared" si="41"/>
        <v>1.0003158160687216</v>
      </c>
      <c r="E699" s="7">
        <f t="shared" si="42"/>
        <v>3.1576620932424439E-4</v>
      </c>
      <c r="F699" s="7">
        <f>SQRT(Summary!$G$2/Summary!$G$3)*SQRT(SUMSQ(E680:E699)-Summary!$G$4/Summary!$G$5*SUM(E680:E699)^2)</f>
        <v>2.8845119110450915E-2</v>
      </c>
      <c r="G699" s="5">
        <f>MIN(Summary!$G$8,Summary!$G$9/F697)</f>
        <v>1.5</v>
      </c>
      <c r="H699" s="5">
        <f>IFERROR(VLOOKUP(Table3[[#This Row],[Date]],Table1[#All],2,FALSE),$C$2)</f>
        <v>-0.36899999999999999</v>
      </c>
      <c r="I699" s="5">
        <f>Table3[[#This Row],[Date]]-B698</f>
        <v>1</v>
      </c>
      <c r="J699" s="7">
        <f>G698*(D699-1)+(1-G698)*H698/100*Table3[[#This Row],[Actt,t-1]]/Summary!$G$6</f>
        <v>4.7884910308232913E-4</v>
      </c>
      <c r="K699" s="7">
        <f t="shared" si="40"/>
        <v>2.5417029737326759E-3</v>
      </c>
      <c r="L699" s="67">
        <f t="shared" si="43"/>
        <v>4.0348283850539977E-2</v>
      </c>
    </row>
    <row r="700" spans="2:12" x14ac:dyDescent="0.2">
      <c r="B700" s="6">
        <f>'Fund Data'!A815</f>
        <v>42592</v>
      </c>
      <c r="C700" s="4">
        <f>'Fund Data'!B815</f>
        <v>158.86000000000001</v>
      </c>
      <c r="D700" s="7">
        <f t="shared" si="41"/>
        <v>1.0030940203321337</v>
      </c>
      <c r="E700" s="7">
        <f t="shared" si="42"/>
        <v>3.0892437013515179E-3</v>
      </c>
      <c r="F700" s="7">
        <f>SQRT(Summary!$G$2/Summary!$G$3)*SQRT(SUMSQ(E681:E700)-Summary!$G$4/Summary!$G$5*SUM(E681:E700)^2)</f>
        <v>2.8892187423543398E-2</v>
      </c>
      <c r="G700" s="5">
        <f>MIN(Summary!$G$8,Summary!$G$9/F698)</f>
        <v>1.5</v>
      </c>
      <c r="H700" s="5">
        <f>IFERROR(VLOOKUP(Table3[[#This Row],[Date]],Table1[#All],2,FALSE),$C$2)</f>
        <v>-0.36899999999999999</v>
      </c>
      <c r="I700" s="5">
        <f>Table3[[#This Row],[Date]]-B699</f>
        <v>1</v>
      </c>
      <c r="J700" s="7">
        <f>G699*(D700-1)+(1-G699)*H699/100*Table3[[#This Row],[Actt,t-1]]/Summary!$G$6</f>
        <v>4.6461554982005267E-3</v>
      </c>
      <c r="K700" s="7">
        <f t="shared" si="40"/>
        <v>2.5758423051714194E-3</v>
      </c>
      <c r="L700" s="67">
        <f t="shared" si="43"/>
        <v>4.0890228936017521E-2</v>
      </c>
    </row>
    <row r="701" spans="2:12" x14ac:dyDescent="0.2">
      <c r="B701" s="6">
        <f>'Fund Data'!A816</f>
        <v>42593</v>
      </c>
      <c r="C701" s="4">
        <f>'Fund Data'!B816</f>
        <v>158.72999999999999</v>
      </c>
      <c r="D701" s="7">
        <f t="shared" si="41"/>
        <v>0.9991816693944352</v>
      </c>
      <c r="E701" s="7">
        <f t="shared" si="42"/>
        <v>-8.1866562083610323E-4</v>
      </c>
      <c r="F701" s="7">
        <f>SQRT(Summary!$G$2/Summary!$G$3)*SQRT(SUMSQ(E682:E701)-Summary!$G$4/Summary!$G$5*SUM(E682:E701)^2)</f>
        <v>2.8042402425659384E-2</v>
      </c>
      <c r="G701" s="5">
        <f>MIN(Summary!$G$8,Summary!$G$9/F699)</f>
        <v>1.5</v>
      </c>
      <c r="H701" s="5">
        <f>IFERROR(VLOOKUP(Table3[[#This Row],[Date]],Table1[#All],2,FALSE),$C$2)</f>
        <v>-0.36899999999999999</v>
      </c>
      <c r="I701" s="5">
        <f>Table3[[#This Row],[Date]]-B700</f>
        <v>1</v>
      </c>
      <c r="J701" s="7">
        <f>G700*(D701-1)+(1-G700)*H700/100*Table3[[#This Row],[Actt,t-1]]/Summary!$G$6</f>
        <v>-1.2223709083471982E-3</v>
      </c>
      <c r="K701" s="7">
        <f t="shared" si="40"/>
        <v>2.5815125418516219E-3</v>
      </c>
      <c r="L701" s="67">
        <f t="shared" si="43"/>
        <v>4.0980241152801675E-2</v>
      </c>
    </row>
    <row r="702" spans="2:12" x14ac:dyDescent="0.2">
      <c r="B702" s="6">
        <f>'Fund Data'!A817</f>
        <v>42594</v>
      </c>
      <c r="C702" s="4">
        <f>'Fund Data'!B817</f>
        <v>158.85</v>
      </c>
      <c r="D702" s="7">
        <f t="shared" si="41"/>
        <v>1.0007560007560008</v>
      </c>
      <c r="E702" s="7">
        <f t="shared" si="42"/>
        <v>7.5571513137514927E-4</v>
      </c>
      <c r="F702" s="7">
        <f>SQRT(Summary!$G$2/Summary!$G$3)*SQRT(SUMSQ(E683:E702)-Summary!$G$4/Summary!$G$5*SUM(E683:E702)^2)</f>
        <v>2.5665597274226966E-2</v>
      </c>
      <c r="G702" s="5">
        <f>MIN(Summary!$G$8,Summary!$G$9/F700)</f>
        <v>1.5</v>
      </c>
      <c r="H702" s="5">
        <f>IFERROR(VLOOKUP(Table3[[#This Row],[Date]],Table1[#All],2,FALSE),$C$2)</f>
        <v>-0.36799999999999999</v>
      </c>
      <c r="I702" s="5">
        <f>Table3[[#This Row],[Date]]-B701</f>
        <v>1</v>
      </c>
      <c r="J702" s="7">
        <f>G701*(D702-1)+(1-G701)*H701/100*Table3[[#This Row],[Actt,t-1]]/Summary!$G$6</f>
        <v>1.1391261340011945E-3</v>
      </c>
      <c r="K702" s="7">
        <f t="shared" si="40"/>
        <v>2.5821048712608924E-3</v>
      </c>
      <c r="L702" s="67">
        <f t="shared" si="43"/>
        <v>4.0989644090668631E-2</v>
      </c>
    </row>
    <row r="703" spans="2:12" x14ac:dyDescent="0.2">
      <c r="B703" s="6">
        <f>'Fund Data'!A819</f>
        <v>42598</v>
      </c>
      <c r="C703" s="4">
        <f>'Fund Data'!B819</f>
        <v>158.11000000000001</v>
      </c>
      <c r="D703" s="7">
        <f t="shared" si="41"/>
        <v>0.99534151715454844</v>
      </c>
      <c r="E703" s="7">
        <f t="shared" si="42"/>
        <v>-4.6693673934712458E-3</v>
      </c>
      <c r="F703" s="7">
        <f>SQRT(Summary!$G$2/Summary!$G$3)*SQRT(SUMSQ(E684:E703)-Summary!$G$4/Summary!$G$5*SUM(E684:E703)^2)</f>
        <v>3.1443616303506658E-2</v>
      </c>
      <c r="G703" s="5">
        <f>MIN(Summary!$G$8,Summary!$G$9/F701)</f>
        <v>1.5</v>
      </c>
      <c r="H703" s="5">
        <f>IFERROR(VLOOKUP(Table3[[#This Row],[Date]],Table1[#All],2,FALSE),$C$2)</f>
        <v>-0.36899999999999999</v>
      </c>
      <c r="I703" s="5">
        <f>Table3[[#This Row],[Date]]-B702</f>
        <v>4</v>
      </c>
      <c r="J703" s="7">
        <f>G702*(D703-1)+(1-G702)*H702/100*Table3[[#This Row],[Actt,t-1]]/Summary!$G$6</f>
        <v>-6.9672798237328977E-3</v>
      </c>
      <c r="K703" s="7">
        <f t="shared" si="40"/>
        <v>2.6854174736674077E-3</v>
      </c>
      <c r="L703" s="67">
        <f t="shared" si="43"/>
        <v>4.2629680810267828E-2</v>
      </c>
    </row>
    <row r="704" spans="2:12" x14ac:dyDescent="0.2">
      <c r="B704" s="6">
        <f>'Fund Data'!A820</f>
        <v>42599</v>
      </c>
      <c r="C704" s="4">
        <f>'Fund Data'!B820</f>
        <v>158.29</v>
      </c>
      <c r="D704" s="7">
        <f t="shared" si="41"/>
        <v>1.0011384479160077</v>
      </c>
      <c r="E704" s="7">
        <f t="shared" si="42"/>
        <v>1.1378003755930634E-3</v>
      </c>
      <c r="F704" s="7">
        <f>SQRT(Summary!$G$2/Summary!$G$3)*SQRT(SUMSQ(E685:E704)-Summary!$G$4/Summary!$G$5*SUM(E685:E704)^2)</f>
        <v>3.1441181257127353E-2</v>
      </c>
      <c r="G704" s="5">
        <f>MIN(Summary!$G$8,Summary!$G$9/F702)</f>
        <v>1.5</v>
      </c>
      <c r="H704" s="5">
        <f>IFERROR(VLOOKUP(Table3[[#This Row],[Date]],Table1[#All],2,FALSE),$C$2)</f>
        <v>-0.36899999999999999</v>
      </c>
      <c r="I704" s="5">
        <f>Table3[[#This Row],[Date]]-B703</f>
        <v>1</v>
      </c>
      <c r="J704" s="7">
        <f>G703*(D704-1)+(1-G703)*H703/100*Table3[[#This Row],[Actt,t-1]]/Summary!$G$6</f>
        <v>1.7127968740115514E-3</v>
      </c>
      <c r="K704" s="7">
        <f t="shared" si="40"/>
        <v>2.6856595807985607E-3</v>
      </c>
      <c r="L704" s="67">
        <f t="shared" si="43"/>
        <v>4.2633524141825828E-2</v>
      </c>
    </row>
    <row r="705" spans="2:12" x14ac:dyDescent="0.2">
      <c r="B705" s="6">
        <f>'Fund Data'!A821</f>
        <v>42600</v>
      </c>
      <c r="C705" s="4">
        <f>'Fund Data'!B821</f>
        <v>158.66</v>
      </c>
      <c r="D705" s="7">
        <f t="shared" si="41"/>
        <v>1.0023374818371344</v>
      </c>
      <c r="E705" s="7">
        <f t="shared" si="42"/>
        <v>2.3347541762099543E-3</v>
      </c>
      <c r="F705" s="7">
        <f>SQRT(Summary!$G$2/Summary!$G$3)*SQRT(SUMSQ(E686:E705)-Summary!$G$4/Summary!$G$5*SUM(E686:E705)^2)</f>
        <v>3.1879594528123202E-2</v>
      </c>
      <c r="G705" s="5">
        <f>MIN(Summary!$G$8,Summary!$G$9/F703)</f>
        <v>1.5</v>
      </c>
      <c r="H705" s="5">
        <f>IFERROR(VLOOKUP(Table3[[#This Row],[Date]],Table1[#All],2,FALSE),$C$2)</f>
        <v>-0.36899999999999999</v>
      </c>
      <c r="I705" s="5">
        <f>Table3[[#This Row],[Date]]-B704</f>
        <v>1</v>
      </c>
      <c r="J705" s="7">
        <f>G704*(D705-1)+(1-G704)*H704/100*Table3[[#This Row],[Actt,t-1]]/Summary!$G$6</f>
        <v>3.5113477557016711E-3</v>
      </c>
      <c r="K705" s="7">
        <f t="shared" si="40"/>
        <v>2.7024524686178209E-3</v>
      </c>
      <c r="L705" s="67">
        <f t="shared" si="43"/>
        <v>4.2900102971612036E-2</v>
      </c>
    </row>
    <row r="706" spans="2:12" x14ac:dyDescent="0.2">
      <c r="B706" s="6">
        <f>'Fund Data'!A822</f>
        <v>42601</v>
      </c>
      <c r="C706" s="4">
        <f>'Fund Data'!B822</f>
        <v>158.07</v>
      </c>
      <c r="D706" s="7">
        <f t="shared" si="41"/>
        <v>0.99628135635951087</v>
      </c>
      <c r="E706" s="7">
        <f t="shared" si="42"/>
        <v>-3.7255749845528027E-3</v>
      </c>
      <c r="F706" s="7">
        <f>SQRT(Summary!$G$2/Summary!$G$3)*SQRT(SUMSQ(E687:E706)-Summary!$G$4/Summary!$G$5*SUM(E687:E706)^2)</f>
        <v>3.5001501798223277E-2</v>
      </c>
      <c r="G706" s="5">
        <f>MIN(Summary!$G$8,Summary!$G$9/F704)</f>
        <v>1.5</v>
      </c>
      <c r="H706" s="5">
        <f>IFERROR(VLOOKUP(Table3[[#This Row],[Date]],Table1[#All],2,FALSE),$C$2)</f>
        <v>-0.36899999999999999</v>
      </c>
      <c r="I706" s="5">
        <f>Table3[[#This Row],[Date]]-B705</f>
        <v>1</v>
      </c>
      <c r="J706" s="7">
        <f>G705*(D706-1)+(1-G705)*H705/100*Table3[[#This Row],[Actt,t-1]]/Summary!$G$6</f>
        <v>-5.5728404607336916E-3</v>
      </c>
      <c r="K706" s="7">
        <f t="shared" si="40"/>
        <v>2.7625256891263853E-3</v>
      </c>
      <c r="L706" s="67">
        <f t="shared" si="43"/>
        <v>4.3853735783134479E-2</v>
      </c>
    </row>
    <row r="707" spans="2:12" x14ac:dyDescent="0.2">
      <c r="B707" s="6">
        <f>'Fund Data'!A823</f>
        <v>42604</v>
      </c>
      <c r="C707" s="4">
        <f>'Fund Data'!B823</f>
        <v>158.69999999999999</v>
      </c>
      <c r="D707" s="7">
        <f t="shared" si="41"/>
        <v>1.0039855760106282</v>
      </c>
      <c r="E707" s="7">
        <f t="shared" si="42"/>
        <v>3.9776546430592948E-3</v>
      </c>
      <c r="F707" s="7">
        <f>SQRT(Summary!$G$2/Summary!$G$3)*SQRT(SUMSQ(E688:E707)-Summary!$G$4/Summary!$G$5*SUM(E688:E707)^2)</f>
        <v>3.7262408424495193E-2</v>
      </c>
      <c r="G707" s="5">
        <f>MIN(Summary!$G$8,Summary!$G$9/F705)</f>
        <v>1.5</v>
      </c>
      <c r="H707" s="5">
        <f>IFERROR(VLOOKUP(Table3[[#This Row],[Date]],Table1[#All],2,FALSE),$C$2)</f>
        <v>-0.36899999999999999</v>
      </c>
      <c r="I707" s="5">
        <f>Table3[[#This Row],[Date]]-B706</f>
        <v>3</v>
      </c>
      <c r="J707" s="7">
        <f>G706*(D707-1)+(1-G706)*H706/100*Table3[[#This Row],[Actt,t-1]]/Summary!$G$6</f>
        <v>5.9937390159423166E-3</v>
      </c>
      <c r="K707" s="7">
        <f t="shared" si="40"/>
        <v>2.7562217676221122E-3</v>
      </c>
      <c r="L707" s="67">
        <f t="shared" si="43"/>
        <v>4.3753664131625805E-2</v>
      </c>
    </row>
    <row r="708" spans="2:12" x14ac:dyDescent="0.2">
      <c r="B708" s="6">
        <f>'Fund Data'!A824</f>
        <v>42605</v>
      </c>
      <c r="C708" s="4">
        <f>'Fund Data'!B824</f>
        <v>158.72999999999999</v>
      </c>
      <c r="D708" s="7">
        <f t="shared" si="41"/>
        <v>1.0001890359168242</v>
      </c>
      <c r="E708" s="7">
        <f t="shared" si="42"/>
        <v>1.8901805178663845E-4</v>
      </c>
      <c r="F708" s="7">
        <f>SQRT(Summary!$G$2/Summary!$G$3)*SQRT(SUMSQ(E689:E708)-Summary!$G$4/Summary!$G$5*SUM(E689:E708)^2)</f>
        <v>3.7143261981902112E-2</v>
      </c>
      <c r="G708" s="5">
        <f>MIN(Summary!$G$8,Summary!$G$9/F706)</f>
        <v>1.5</v>
      </c>
      <c r="H708" s="5">
        <f>IFERROR(VLOOKUP(Table3[[#This Row],[Date]],Table1[#All],2,FALSE),$C$2)</f>
        <v>-0.36899999999999999</v>
      </c>
      <c r="I708" s="5">
        <f>Table3[[#This Row],[Date]]-B707</f>
        <v>1</v>
      </c>
      <c r="J708" s="7">
        <f>G707*(D708-1)+(1-G707)*H707/100*Table3[[#This Row],[Actt,t-1]]/Summary!$G$6</f>
        <v>2.8867887523626427E-4</v>
      </c>
      <c r="K708" s="7">
        <f t="shared" si="40"/>
        <v>2.7157590671584146E-3</v>
      </c>
      <c r="L708" s="67">
        <f t="shared" si="43"/>
        <v>4.3111338674819553E-2</v>
      </c>
    </row>
    <row r="709" spans="2:12" x14ac:dyDescent="0.2">
      <c r="B709" s="6">
        <f>'Fund Data'!A825</f>
        <v>42606</v>
      </c>
      <c r="C709" s="4">
        <f>'Fund Data'!B825</f>
        <v>158.71</v>
      </c>
      <c r="D709" s="7">
        <f t="shared" si="41"/>
        <v>0.99987399987399994</v>
      </c>
      <c r="E709" s="7">
        <f t="shared" si="42"/>
        <v>-1.2600806468279175E-4</v>
      </c>
      <c r="F709" s="7">
        <f>SQRT(Summary!$G$2/Summary!$G$3)*SQRT(SUMSQ(E690:E709)-Summary!$G$4/Summary!$G$5*SUM(E690:E709)^2)</f>
        <v>3.7117004434150808E-2</v>
      </c>
      <c r="G709" s="5">
        <f>MIN(Summary!$G$8,Summary!$G$9/F707)</f>
        <v>1.5</v>
      </c>
      <c r="H709" s="5">
        <f>IFERROR(VLOOKUP(Table3[[#This Row],[Date]],Table1[#All],2,FALSE),$C$2)</f>
        <v>-0.36799999999999999</v>
      </c>
      <c r="I709" s="5">
        <f>Table3[[#This Row],[Date]]-B708</f>
        <v>1</v>
      </c>
      <c r="J709" s="7">
        <f>G708*(D709-1)+(1-G708)*H708/100*Table3[[#This Row],[Actt,t-1]]/Summary!$G$6</f>
        <v>-1.8387518900008808E-4</v>
      </c>
      <c r="K709" s="7">
        <f t="shared" si="40"/>
        <v>2.6812234189110109E-3</v>
      </c>
      <c r="L709" s="67">
        <f t="shared" si="43"/>
        <v>4.2563102255045344E-2</v>
      </c>
    </row>
    <row r="710" spans="2:12" x14ac:dyDescent="0.2">
      <c r="B710" s="6">
        <f>'Fund Data'!A826</f>
        <v>42607</v>
      </c>
      <c r="C710" s="4">
        <f>'Fund Data'!B826</f>
        <v>158.5</v>
      </c>
      <c r="D710" s="7">
        <f t="shared" si="41"/>
        <v>0.99867683195765855</v>
      </c>
      <c r="E710" s="7">
        <f t="shared" si="42"/>
        <v>-1.3240442021319561E-3</v>
      </c>
      <c r="F710" s="7">
        <f>SQRT(Summary!$G$2/Summary!$G$3)*SQRT(SUMSQ(E691:E710)-Summary!$G$4/Summary!$G$5*SUM(E691:E710)^2)</f>
        <v>3.6420934523129035E-2</v>
      </c>
      <c r="G710" s="5">
        <f>MIN(Summary!$G$8,Summary!$G$9/F708)</f>
        <v>1.5</v>
      </c>
      <c r="H710" s="5">
        <f>IFERROR(VLOOKUP(Table3[[#This Row],[Date]],Table1[#All],2,FALSE),$C$2)</f>
        <v>-0.37</v>
      </c>
      <c r="I710" s="5">
        <f>Table3[[#This Row],[Date]]-B709</f>
        <v>1</v>
      </c>
      <c r="J710" s="7">
        <f>G709*(D710-1)+(1-G709)*H709/100*Table3[[#This Row],[Actt,t-1]]/Summary!$G$6</f>
        <v>-1.9796409524010629E-3</v>
      </c>
      <c r="K710" s="7">
        <f t="shared" si="40"/>
        <v>2.6812472186776609E-3</v>
      </c>
      <c r="L710" s="67">
        <f t="shared" si="43"/>
        <v>4.2563480064628255E-2</v>
      </c>
    </row>
    <row r="711" spans="2:12" x14ac:dyDescent="0.2">
      <c r="B711" s="6">
        <f>'Fund Data'!A827</f>
        <v>42608</v>
      </c>
      <c r="C711" s="4">
        <f>'Fund Data'!B827</f>
        <v>158.36000000000001</v>
      </c>
      <c r="D711" s="7">
        <f t="shared" si="41"/>
        <v>0.99911671924290224</v>
      </c>
      <c r="E711" s="7">
        <f t="shared" si="42"/>
        <v>-8.8367107940540417E-4</v>
      </c>
      <c r="F711" s="7">
        <f>SQRT(Summary!$G$2/Summary!$G$3)*SQRT(SUMSQ(E692:E711)-Summary!$G$4/Summary!$G$5*SUM(E692:E711)^2)</f>
        <v>3.6531521232659861E-2</v>
      </c>
      <c r="G711" s="5">
        <f>MIN(Summary!$G$8,Summary!$G$9/F709)</f>
        <v>1.5</v>
      </c>
      <c r="H711" s="5">
        <f>IFERROR(VLOOKUP(Table3[[#This Row],[Date]],Table1[#All],2,FALSE),$C$2)</f>
        <v>-0.371</v>
      </c>
      <c r="I711" s="5">
        <f>Table3[[#This Row],[Date]]-B710</f>
        <v>1</v>
      </c>
      <c r="J711" s="7">
        <f>G710*(D711-1)+(1-G710)*H710/100*Table3[[#This Row],[Actt,t-1]]/Summary!$G$6</f>
        <v>-1.3197822467577505E-3</v>
      </c>
      <c r="K711" s="7">
        <f t="shared" si="40"/>
        <v>2.6747305072165797E-3</v>
      </c>
      <c r="L711" s="67">
        <f t="shared" si="43"/>
        <v>4.2460030477276339E-2</v>
      </c>
    </row>
    <row r="712" spans="2:12" x14ac:dyDescent="0.2">
      <c r="B712" s="6">
        <f>'Fund Data'!A828</f>
        <v>42611</v>
      </c>
      <c r="C712" s="4">
        <f>'Fund Data'!B828</f>
        <v>158.53</v>
      </c>
      <c r="D712" s="7">
        <f t="shared" si="41"/>
        <v>1.0010735034099518</v>
      </c>
      <c r="E712" s="7">
        <f t="shared" si="42"/>
        <v>1.0729276172063778E-3</v>
      </c>
      <c r="F712" s="7">
        <f>SQRT(Summary!$G$2/Summary!$G$3)*SQRT(SUMSQ(E693:E712)-Summary!$G$4/Summary!$G$5*SUM(E693:E712)^2)</f>
        <v>3.5905878795674029E-2</v>
      </c>
      <c r="G712" s="5">
        <f>MIN(Summary!$G$8,Summary!$G$9/F710)</f>
        <v>1.5</v>
      </c>
      <c r="H712" s="5">
        <f>IFERROR(VLOOKUP(Table3[[#This Row],[Date]],Table1[#All],2,FALSE),$C$2)</f>
        <v>-0.371</v>
      </c>
      <c r="I712" s="5">
        <f>Table3[[#This Row],[Date]]-B711</f>
        <v>3</v>
      </c>
      <c r="J712" s="7">
        <f>G711*(D712-1)+(1-G711)*H711/100*Table3[[#This Row],[Actt,t-1]]/Summary!$G$6</f>
        <v>1.6257134482610721E-3</v>
      </c>
      <c r="K712" s="7">
        <f t="shared" si="40"/>
        <v>2.6681633993757793E-3</v>
      </c>
      <c r="L712" s="67">
        <f t="shared" si="43"/>
        <v>4.2355780872198136E-2</v>
      </c>
    </row>
    <row r="713" spans="2:12" x14ac:dyDescent="0.2">
      <c r="B713" s="6">
        <f>'Fund Data'!A829</f>
        <v>42612</v>
      </c>
      <c r="C713" s="4">
        <f>'Fund Data'!B829</f>
        <v>158.6</v>
      </c>
      <c r="D713" s="7">
        <f t="shared" si="41"/>
        <v>1.0004415568031286</v>
      </c>
      <c r="E713" s="7">
        <f t="shared" si="42"/>
        <v>4.4145934561106538E-4</v>
      </c>
      <c r="F713" s="7">
        <f>SQRT(Summary!$G$2/Summary!$G$3)*SQRT(SUMSQ(E694:E713)-Summary!$G$4/Summary!$G$5*SUM(E694:E713)^2)</f>
        <v>3.5862143457816333E-2</v>
      </c>
      <c r="G713" s="5">
        <f>MIN(Summary!$G$8,Summary!$G$9/F711)</f>
        <v>1.5</v>
      </c>
      <c r="H713" s="5">
        <f>IFERROR(VLOOKUP(Table3[[#This Row],[Date]],Table1[#All],2,FALSE),$C$2)</f>
        <v>-0.371</v>
      </c>
      <c r="I713" s="5">
        <f>Table3[[#This Row],[Date]]-B712</f>
        <v>1</v>
      </c>
      <c r="J713" s="7">
        <f>G712*(D713-1)+(1-G712)*H712/100*Table3[[#This Row],[Actt,t-1]]/Summary!$G$6</f>
        <v>6.6748798247072091E-4</v>
      </c>
      <c r="K713" s="7">
        <f t="shared" si="40"/>
        <v>2.6681513493548095E-3</v>
      </c>
      <c r="L713" s="67">
        <f t="shared" si="43"/>
        <v>4.2355589584045464E-2</v>
      </c>
    </row>
    <row r="714" spans="2:12" x14ac:dyDescent="0.2">
      <c r="B714" s="6">
        <f>'Fund Data'!A830</f>
        <v>42613</v>
      </c>
      <c r="C714" s="4">
        <f>'Fund Data'!B830</f>
        <v>158.27000000000001</v>
      </c>
      <c r="D714" s="7">
        <f t="shared" si="41"/>
        <v>0.99791929382093325</v>
      </c>
      <c r="E714" s="7">
        <f t="shared" si="42"/>
        <v>-2.082873855555742E-3</v>
      </c>
      <c r="F714" s="7">
        <f>SQRT(Summary!$G$2/Summary!$G$3)*SQRT(SUMSQ(E695:E714)-Summary!$G$4/Summary!$G$5*SUM(E695:E714)^2)</f>
        <v>3.4147592385135088E-2</v>
      </c>
      <c r="G714" s="5">
        <f>MIN(Summary!$G$8,Summary!$G$9/F712)</f>
        <v>1.5</v>
      </c>
      <c r="H714" s="5">
        <f>IFERROR(VLOOKUP(Table3[[#This Row],[Date]],Table1[#All],2,FALSE),$C$2)</f>
        <v>-0.372</v>
      </c>
      <c r="I714" s="5">
        <f>Table3[[#This Row],[Date]]-B713</f>
        <v>1</v>
      </c>
      <c r="J714" s="7">
        <f>G713*(D714-1)+(1-G713)*H713/100*Table3[[#This Row],[Actt,t-1]]/Summary!$G$6</f>
        <v>-3.1159064908223458E-3</v>
      </c>
      <c r="K714" s="7">
        <f t="shared" si="40"/>
        <v>2.6449761581969528E-3</v>
      </c>
      <c r="L714" s="67">
        <f t="shared" si="43"/>
        <v>4.1987694829705033E-2</v>
      </c>
    </row>
    <row r="715" spans="2:12" x14ac:dyDescent="0.2">
      <c r="B715" s="6">
        <f>'Fund Data'!A831</f>
        <v>42614</v>
      </c>
      <c r="C715" s="4">
        <f>'Fund Data'!B831</f>
        <v>158.13</v>
      </c>
      <c r="D715" s="7">
        <f t="shared" si="41"/>
        <v>0.99911543564794325</v>
      </c>
      <c r="E715" s="7">
        <f t="shared" si="42"/>
        <v>-8.8495580996671359E-4</v>
      </c>
      <c r="F715" s="7">
        <f>SQRT(Summary!$G$2/Summary!$G$3)*SQRT(SUMSQ(E696:E715)-Summary!$G$4/Summary!$G$5*SUM(E696:E715)^2)</f>
        <v>3.4329357909185121E-2</v>
      </c>
      <c r="G715" s="5">
        <f>MIN(Summary!$G$8,Summary!$G$9/F713)</f>
        <v>1.5</v>
      </c>
      <c r="H715" s="5">
        <f>IFERROR(VLOOKUP(Table3[[#This Row],[Date]],Table1[#All],2,FALSE),$C$2)</f>
        <v>-0.372</v>
      </c>
      <c r="I715" s="5">
        <f>Table3[[#This Row],[Date]]-B714</f>
        <v>1</v>
      </c>
      <c r="J715" s="7">
        <f>G714*(D715-1)+(1-G714)*H714/100*Table3[[#This Row],[Actt,t-1]]/Summary!$G$6</f>
        <v>-1.321679861418457E-3</v>
      </c>
      <c r="K715" s="7">
        <f t="shared" si="40"/>
        <v>2.6523267854679988E-3</v>
      </c>
      <c r="L715" s="67">
        <f t="shared" si="43"/>
        <v>4.2104382420142132E-2</v>
      </c>
    </row>
    <row r="716" spans="2:12" x14ac:dyDescent="0.2">
      <c r="B716" s="6">
        <f>'Fund Data'!A832</f>
        <v>42615</v>
      </c>
      <c r="C716" s="4">
        <f>'Fund Data'!B832</f>
        <v>158.05000000000001</v>
      </c>
      <c r="D716" s="7">
        <f t="shared" si="41"/>
        <v>0.99949408714348964</v>
      </c>
      <c r="E716" s="7">
        <f t="shared" si="42"/>
        <v>-5.0604087359836577E-4</v>
      </c>
      <c r="F716" s="7">
        <f>SQRT(Summary!$G$2/Summary!$G$3)*SQRT(SUMSQ(E697:E716)-Summary!$G$4/Summary!$G$5*SUM(E697:E716)^2)</f>
        <v>3.1657003999976653E-2</v>
      </c>
      <c r="G716" s="5">
        <f>MIN(Summary!$G$8,Summary!$G$9/F714)</f>
        <v>1.5</v>
      </c>
      <c r="H716" s="5">
        <f>IFERROR(VLOOKUP(Table3[[#This Row],[Date]],Table1[#All],2,FALSE),$C$2)</f>
        <v>-0.373</v>
      </c>
      <c r="I716" s="5">
        <f>Table3[[#This Row],[Date]]-B715</f>
        <v>1</v>
      </c>
      <c r="J716" s="7">
        <f>G715*(D716-1)+(1-G715)*H715/100*Table3[[#This Row],[Actt,t-1]]/Summary!$G$6</f>
        <v>-7.5370261809887317E-4</v>
      </c>
      <c r="K716" s="7">
        <f t="shared" si="40"/>
        <v>2.6457081159233595E-3</v>
      </c>
      <c r="L716" s="67">
        <f t="shared" si="43"/>
        <v>4.1999314298390739E-2</v>
      </c>
    </row>
    <row r="717" spans="2:12" x14ac:dyDescent="0.2">
      <c r="B717" s="6">
        <f>'Fund Data'!A833</f>
        <v>42618</v>
      </c>
      <c r="C717" s="4">
        <f>'Fund Data'!B833</f>
        <v>158.13</v>
      </c>
      <c r="D717" s="7">
        <f t="shared" si="41"/>
        <v>1.0005061689338817</v>
      </c>
      <c r="E717" s="7">
        <f t="shared" si="42"/>
        <v>5.0604087359845662E-4</v>
      </c>
      <c r="F717" s="7">
        <f>SQRT(Summary!$G$2/Summary!$G$3)*SQRT(SUMSQ(E698:E717)-Summary!$G$4/Summary!$G$5*SUM(E698:E717)^2)</f>
        <v>3.1602871928700919E-2</v>
      </c>
      <c r="G717" s="5">
        <f>MIN(Summary!$G$8,Summary!$G$9/F715)</f>
        <v>1.5</v>
      </c>
      <c r="H717" s="5">
        <f>IFERROR(VLOOKUP(Table3[[#This Row],[Date]],Table1[#All],2,FALSE),$C$2)</f>
        <v>-0.373</v>
      </c>
      <c r="I717" s="5">
        <f>Table3[[#This Row],[Date]]-B716</f>
        <v>3</v>
      </c>
      <c r="J717" s="7">
        <f>G716*(D717-1)+(1-G716)*H716/100*Table3[[#This Row],[Actt,t-1]]/Summary!$G$6</f>
        <v>7.7479506748916822E-4</v>
      </c>
      <c r="K717" s="7">
        <f t="shared" si="40"/>
        <v>2.6446498340380264E-3</v>
      </c>
      <c r="L717" s="67">
        <f t="shared" si="43"/>
        <v>4.1982514594277161E-2</v>
      </c>
    </row>
    <row r="718" spans="2:12" x14ac:dyDescent="0.2">
      <c r="B718" s="6">
        <f>'Fund Data'!A834</f>
        <v>42619</v>
      </c>
      <c r="C718" s="4">
        <f>'Fund Data'!B834</f>
        <v>158.94</v>
      </c>
      <c r="D718" s="7">
        <f t="shared" si="41"/>
        <v>1.0051223676721686</v>
      </c>
      <c r="E718" s="7">
        <f t="shared" si="42"/>
        <v>5.1092929768082216E-3</v>
      </c>
      <c r="F718" s="7">
        <f>SQRT(Summary!$G$2/Summary!$G$3)*SQRT(SUMSQ(E699:E718)-Summary!$G$4/Summary!$G$5*SUM(E699:E718)^2)</f>
        <v>3.6206603785394004E-2</v>
      </c>
      <c r="G718" s="5">
        <f>MIN(Summary!$G$8,Summary!$G$9/F716)</f>
        <v>1.5</v>
      </c>
      <c r="H718" s="5">
        <f>IFERROR(VLOOKUP(Table3[[#This Row],[Date]],Table1[#All],2,FALSE),$C$2)</f>
        <v>-0.372</v>
      </c>
      <c r="I718" s="5">
        <f>Table3[[#This Row],[Date]]-B717</f>
        <v>1</v>
      </c>
      <c r="J718" s="7">
        <f>G717*(D718-1)+(1-G717)*H717/100*Table3[[#This Row],[Actt,t-1]]/Summary!$G$6</f>
        <v>7.6887320638083945E-3</v>
      </c>
      <c r="K718" s="7">
        <f t="shared" si="40"/>
        <v>2.7486707324119795E-3</v>
      </c>
      <c r="L718" s="67">
        <f t="shared" si="43"/>
        <v>4.3633795163783184E-2</v>
      </c>
    </row>
    <row r="719" spans="2:12" x14ac:dyDescent="0.2">
      <c r="B719" s="6">
        <f>'Fund Data'!A835</f>
        <v>42620</v>
      </c>
      <c r="C719" s="4">
        <f>'Fund Data'!B835</f>
        <v>159.03</v>
      </c>
      <c r="D719" s="7">
        <f t="shared" si="41"/>
        <v>1.0005662514156286</v>
      </c>
      <c r="E719" s="7">
        <f t="shared" si="42"/>
        <v>5.6609115579113998E-4</v>
      </c>
      <c r="F719" s="7">
        <f>SQRT(Summary!$G$2/Summary!$G$3)*SQRT(SUMSQ(E700:E719)-Summary!$G$4/Summary!$G$5*SUM(E700:E719)^2)</f>
        <v>3.6227439501987035E-2</v>
      </c>
      <c r="G719" s="5">
        <f>MIN(Summary!$G$8,Summary!$G$9/F717)</f>
        <v>1.5</v>
      </c>
      <c r="H719" s="5">
        <f>IFERROR(VLOOKUP(Table3[[#This Row],[Date]],Table1[#All],2,FALSE),$C$2)</f>
        <v>-0.372</v>
      </c>
      <c r="I719" s="5">
        <f>Table3[[#This Row],[Date]]-B718</f>
        <v>1</v>
      </c>
      <c r="J719" s="7">
        <f>G718*(D719-1)+(1-G718)*H718/100*Table3[[#This Row],[Actt,t-1]]/Summary!$G$6</f>
        <v>8.5454379010957372E-4</v>
      </c>
      <c r="K719" s="7">
        <f t="shared" si="40"/>
        <v>2.7487582547189725E-3</v>
      </c>
      <c r="L719" s="67">
        <f t="shared" si="43"/>
        <v>4.3635184537334025E-2</v>
      </c>
    </row>
    <row r="720" spans="2:12" x14ac:dyDescent="0.2">
      <c r="B720" s="6">
        <f>'Fund Data'!A836</f>
        <v>42621</v>
      </c>
      <c r="C720" s="4">
        <f>'Fund Data'!B836</f>
        <v>158.35</v>
      </c>
      <c r="D720" s="7">
        <f t="shared" si="41"/>
        <v>0.99572407721813494</v>
      </c>
      <c r="E720" s="7">
        <f t="shared" si="42"/>
        <v>-4.2850906831756125E-3</v>
      </c>
      <c r="F720" s="7">
        <f>SQRT(Summary!$G$2/Summary!$G$3)*SQRT(SUMSQ(E701:E720)-Summary!$G$4/Summary!$G$5*SUM(E701:E720)^2)</f>
        <v>3.7787876905940251E-2</v>
      </c>
      <c r="G720" s="5">
        <f>MIN(Summary!$G$8,Summary!$G$9/F718)</f>
        <v>1.5</v>
      </c>
      <c r="H720" s="5">
        <f>IFERROR(VLOOKUP(Table3[[#This Row],[Date]],Table1[#All],2,FALSE),$C$2)</f>
        <v>-0.373</v>
      </c>
      <c r="I720" s="5">
        <f>Table3[[#This Row],[Date]]-B719</f>
        <v>1</v>
      </c>
      <c r="J720" s="7">
        <f>G719*(D720-1)+(1-G719)*H719/100*Table3[[#This Row],[Actt,t-1]]/Summary!$G$6</f>
        <v>-6.408717506130924E-3</v>
      </c>
      <c r="K720" s="7">
        <f t="shared" ref="K720:K783" si="44">_xlfn.STDEV.S(J631:J720)</f>
        <v>2.8392714441903577E-3</v>
      </c>
      <c r="L720" s="67">
        <f t="shared" si="43"/>
        <v>4.5072036875609359E-2</v>
      </c>
    </row>
    <row r="721" spans="2:12" x14ac:dyDescent="0.2">
      <c r="B721" s="6">
        <f>'Fund Data'!A837</f>
        <v>42622</v>
      </c>
      <c r="C721" s="4">
        <f>'Fund Data'!B837</f>
        <v>157.58000000000001</v>
      </c>
      <c r="D721" s="7">
        <f t="shared" si="41"/>
        <v>0.99513735396274083</v>
      </c>
      <c r="E721" s="7">
        <f t="shared" si="42"/>
        <v>-4.8745071671066984E-3</v>
      </c>
      <c r="F721" s="7">
        <f>SQRT(Summary!$G$2/Summary!$G$3)*SQRT(SUMSQ(E702:E721)-Summary!$G$4/Summary!$G$5*SUM(E702:E721)^2)</f>
        <v>4.1134770217488709E-2</v>
      </c>
      <c r="G721" s="5">
        <f>MIN(Summary!$G$8,Summary!$G$9/F719)</f>
        <v>1.5</v>
      </c>
      <c r="H721" s="5">
        <f>IFERROR(VLOOKUP(Table3[[#This Row],[Date]],Table1[#All],2,FALSE),$C$2)</f>
        <v>-0.36899999999999999</v>
      </c>
      <c r="I721" s="5">
        <f>Table3[[#This Row],[Date]]-B720</f>
        <v>1</v>
      </c>
      <c r="J721" s="7">
        <f>G720*(D721-1)+(1-G720)*H720/100*Table3[[#This Row],[Actt,t-1]]/Summary!$G$6</f>
        <v>-7.2887885003331942E-3</v>
      </c>
      <c r="K721" s="7">
        <f t="shared" si="44"/>
        <v>2.9575363582810647E-3</v>
      </c>
      <c r="L721" s="67">
        <f t="shared" si="43"/>
        <v>4.6949434184659931E-2</v>
      </c>
    </row>
    <row r="722" spans="2:12" x14ac:dyDescent="0.2">
      <c r="B722" s="6">
        <f>'Fund Data'!A838</f>
        <v>42625</v>
      </c>
      <c r="C722" s="4">
        <f>'Fund Data'!B838</f>
        <v>157.34</v>
      </c>
      <c r="D722" s="7">
        <f t="shared" si="41"/>
        <v>0.99847696408173625</v>
      </c>
      <c r="E722" s="7">
        <f t="shared" si="42"/>
        <v>-1.5241969164456021E-3</v>
      </c>
      <c r="F722" s="7">
        <f>SQRT(Summary!$G$2/Summary!$G$3)*SQRT(SUMSQ(E703:E722)-Summary!$G$4/Summary!$G$5*SUM(E703:E722)^2)</f>
        <v>4.1109393824533977E-2</v>
      </c>
      <c r="G722" s="5">
        <f>MIN(Summary!$G$8,Summary!$G$9/F720)</f>
        <v>1.5</v>
      </c>
      <c r="H722" s="5">
        <f>IFERROR(VLOOKUP(Table3[[#This Row],[Date]],Table1[#All],2,FALSE),$C$2)</f>
        <v>-0.371</v>
      </c>
      <c r="I722" s="5">
        <f>Table3[[#This Row],[Date]]-B721</f>
        <v>3</v>
      </c>
      <c r="J722" s="7">
        <f>G721*(D722-1)+(1-G721)*H721/100*Table3[[#This Row],[Actt,t-1]]/Summary!$G$6</f>
        <v>-2.2691788773956229E-3</v>
      </c>
      <c r="K722" s="7">
        <f t="shared" si="44"/>
        <v>2.9581407229977148E-3</v>
      </c>
      <c r="L722" s="67">
        <f t="shared" si="43"/>
        <v>4.6959028177108564E-2</v>
      </c>
    </row>
    <row r="723" spans="2:12" x14ac:dyDescent="0.2">
      <c r="B723" s="6">
        <f>'Fund Data'!A839</f>
        <v>42626</v>
      </c>
      <c r="C723" s="4">
        <f>'Fund Data'!B839</f>
        <v>156.85</v>
      </c>
      <c r="D723" s="7">
        <f t="shared" si="41"/>
        <v>0.99688572518113638</v>
      </c>
      <c r="E723" s="7">
        <f t="shared" si="42"/>
        <v>-3.1191342644092943E-3</v>
      </c>
      <c r="F723" s="7">
        <f>SQRT(Summary!$G$2/Summary!$G$3)*SQRT(SUMSQ(E704:E723)-Summary!$G$4/Summary!$G$5*SUM(E704:E723)^2)</f>
        <v>3.9433391856309959E-2</v>
      </c>
      <c r="G723" s="5">
        <f>MIN(Summary!$G$8,Summary!$G$9/F721)</f>
        <v>1.4586200356235517</v>
      </c>
      <c r="H723" s="5">
        <f>IFERROR(VLOOKUP(Table3[[#This Row],[Date]],Table1[#All],2,FALSE),$C$2)</f>
        <v>-0.372</v>
      </c>
      <c r="I723" s="5">
        <f>Table3[[#This Row],[Date]]-B722</f>
        <v>1</v>
      </c>
      <c r="J723" s="7">
        <f>G722*(D723-1)+(1-G722)*H722/100*Table3[[#This Row],[Actt,t-1]]/Summary!$G$6</f>
        <v>-4.6662594505176465E-3</v>
      </c>
      <c r="K723" s="7">
        <f t="shared" si="44"/>
        <v>3.0040959582400507E-3</v>
      </c>
      <c r="L723" s="67">
        <f t="shared" si="43"/>
        <v>4.7688544920464711E-2</v>
      </c>
    </row>
    <row r="724" spans="2:12" x14ac:dyDescent="0.2">
      <c r="B724" s="6">
        <f>'Fund Data'!A840</f>
        <v>42627</v>
      </c>
      <c r="C724" s="4">
        <f>'Fund Data'!B840</f>
        <v>157.46</v>
      </c>
      <c r="D724" s="7">
        <f t="shared" si="41"/>
        <v>1.0038890659866115</v>
      </c>
      <c r="E724" s="7">
        <f t="shared" si="42"/>
        <v>3.8815231196341116E-3</v>
      </c>
      <c r="F724" s="7">
        <f>SQRT(Summary!$G$2/Summary!$G$3)*SQRT(SUMSQ(E705:E724)-Summary!$G$4/Summary!$G$5*SUM(E705:E724)^2)</f>
        <v>4.1850121780165908E-2</v>
      </c>
      <c r="G724" s="5">
        <f>MIN(Summary!$G$8,Summary!$G$9/F722)</f>
        <v>1.4595204263068495</v>
      </c>
      <c r="H724" s="5">
        <f>IFERROR(VLOOKUP(Table3[[#This Row],[Date]],Table1[#All],2,FALSE),$C$2)</f>
        <v>-0.372</v>
      </c>
      <c r="I724" s="5">
        <f>Table3[[#This Row],[Date]]-B723</f>
        <v>1</v>
      </c>
      <c r="J724" s="7">
        <f>G723*(D724-1)+(1-G723)*H723/100*Table3[[#This Row],[Actt,t-1]]/Summary!$G$6</f>
        <v>5.6774086416351106E-3</v>
      </c>
      <c r="K724" s="7">
        <f t="shared" si="44"/>
        <v>3.0352883174994687E-3</v>
      </c>
      <c r="L724" s="67">
        <f t="shared" si="43"/>
        <v>4.8183708272899528E-2</v>
      </c>
    </row>
    <row r="725" spans="2:12" x14ac:dyDescent="0.2">
      <c r="B725" s="6">
        <f>'Fund Data'!A841</f>
        <v>42628</v>
      </c>
      <c r="C725" s="4">
        <f>'Fund Data'!B841</f>
        <v>157.22</v>
      </c>
      <c r="D725" s="7">
        <f t="shared" si="41"/>
        <v>0.99847580337863584</v>
      </c>
      <c r="E725" s="7">
        <f t="shared" si="42"/>
        <v>-1.5253593907107173E-3</v>
      </c>
      <c r="F725" s="7">
        <f>SQRT(Summary!$G$2/Summary!$G$3)*SQRT(SUMSQ(E706:E725)-Summary!$G$4/Summary!$G$5*SUM(E706:E725)^2)</f>
        <v>4.0952511257526893E-2</v>
      </c>
      <c r="G725" s="5">
        <f>MIN(Summary!$G$8,Summary!$G$9/F723)</f>
        <v>1.5</v>
      </c>
      <c r="H725" s="5">
        <f>IFERROR(VLOOKUP(Table3[[#This Row],[Date]],Table1[#All],2,FALSE),$C$2)</f>
        <v>-0.371</v>
      </c>
      <c r="I725" s="5">
        <f>Table3[[#This Row],[Date]]-B724</f>
        <v>1</v>
      </c>
      <c r="J725" s="7">
        <f>G724*(D725-1)+(1-G724)*H724/100*Table3[[#This Row],[Actt,t-1]]/Summary!$G$6</f>
        <v>-2.2198477248503742E-3</v>
      </c>
      <c r="K725" s="7">
        <f t="shared" si="44"/>
        <v>3.0432894950494479E-3</v>
      </c>
      <c r="L725" s="67">
        <f t="shared" si="43"/>
        <v>4.8310723028857035E-2</v>
      </c>
    </row>
    <row r="726" spans="2:12" x14ac:dyDescent="0.2">
      <c r="B726" s="6">
        <f>'Fund Data'!A842</f>
        <v>42629</v>
      </c>
      <c r="C726" s="4">
        <f>'Fund Data'!B842</f>
        <v>157.29</v>
      </c>
      <c r="D726" s="7">
        <f t="shared" si="41"/>
        <v>1.0004452359750668</v>
      </c>
      <c r="E726" s="7">
        <f t="shared" si="42"/>
        <v>4.4513688694074329E-4</v>
      </c>
      <c r="F726" s="7">
        <f>SQRT(Summary!$G$2/Summary!$G$3)*SQRT(SUMSQ(E707:E726)-Summary!$G$4/Summary!$G$5*SUM(E707:E726)^2)</f>
        <v>3.926413515105466E-2</v>
      </c>
      <c r="G726" s="5">
        <f>MIN(Summary!$G$8,Summary!$G$9/F724)</f>
        <v>1.4336875843557495</v>
      </c>
      <c r="H726" s="5">
        <f>IFERROR(VLOOKUP(Table3[[#This Row],[Date]],Table1[#All],2,FALSE),$C$2)</f>
        <v>-0.371</v>
      </c>
      <c r="I726" s="5">
        <f>Table3[[#This Row],[Date]]-B725</f>
        <v>1</v>
      </c>
      <c r="J726" s="7">
        <f>G725*(D726-1)+(1-G725)*H725/100*Table3[[#This Row],[Actt,t-1]]/Summary!$G$6</f>
        <v>6.7300674037805105E-4</v>
      </c>
      <c r="K726" s="7">
        <f t="shared" si="44"/>
        <v>3.0390574059540104E-3</v>
      </c>
      <c r="L726" s="67">
        <f t="shared" si="43"/>
        <v>4.8243540697220262E-2</v>
      </c>
    </row>
    <row r="727" spans="2:12" x14ac:dyDescent="0.2">
      <c r="B727" s="6">
        <f>'Fund Data'!A843</f>
        <v>42632</v>
      </c>
      <c r="C727" s="4">
        <f>'Fund Data'!B843</f>
        <v>157.38</v>
      </c>
      <c r="D727" s="7">
        <f t="shared" si="41"/>
        <v>1.0005721914934198</v>
      </c>
      <c r="E727" s="7">
        <f t="shared" si="42"/>
        <v>5.7202785428620494E-4</v>
      </c>
      <c r="F727" s="7">
        <f>SQRT(Summary!$G$2/Summary!$G$3)*SQRT(SUMSQ(E708:E727)-Summary!$G$4/Summary!$G$5*SUM(E708:E727)^2)</f>
        <v>3.6302996148890369E-2</v>
      </c>
      <c r="G727" s="5">
        <f>MIN(Summary!$G$8,Summary!$G$9/F725)</f>
        <v>1.465111617275296</v>
      </c>
      <c r="H727" s="5">
        <f>IFERROR(VLOOKUP(Table3[[#This Row],[Date]],Table1[#All],2,FALSE),$C$2)</f>
        <v>-0.371</v>
      </c>
      <c r="I727" s="5">
        <f>Table3[[#This Row],[Date]]-B726</f>
        <v>3</v>
      </c>
      <c r="J727" s="7">
        <f>G726*(D727-1)+(1-G726)*H726/100*Table3[[#This Row],[Actt,t-1]]/Summary!$G$6</f>
        <v>8.3375201447294714E-4</v>
      </c>
      <c r="K727" s="7">
        <f t="shared" si="44"/>
        <v>3.0387752690626021E-3</v>
      </c>
      <c r="L727" s="67">
        <f t="shared" si="43"/>
        <v>4.8239061912918206E-2</v>
      </c>
    </row>
    <row r="728" spans="2:12" x14ac:dyDescent="0.2">
      <c r="B728" s="6">
        <f>'Fund Data'!A844</f>
        <v>42633</v>
      </c>
      <c r="C728" s="4">
        <f>'Fund Data'!B844</f>
        <v>157.79</v>
      </c>
      <c r="D728" s="7">
        <f t="shared" si="41"/>
        <v>1.002605159486593</v>
      </c>
      <c r="E728" s="7">
        <f t="shared" si="42"/>
        <v>2.6017719407403677E-3</v>
      </c>
      <c r="F728" s="7">
        <f>SQRT(Summary!$G$2/Summary!$G$3)*SQRT(SUMSQ(E709:E728)-Summary!$G$4/Summary!$G$5*SUM(E709:E728)^2)</f>
        <v>3.7742201808733312E-2</v>
      </c>
      <c r="G728" s="5">
        <f>MIN(Summary!$G$8,Summary!$G$9/F726)</f>
        <v>1.5</v>
      </c>
      <c r="H728" s="5">
        <f>IFERROR(VLOOKUP(Table3[[#This Row],[Date]],Table1[#All],2,FALSE),$C$2)</f>
        <v>-0.371</v>
      </c>
      <c r="I728" s="5">
        <f>Table3[[#This Row],[Date]]-B727</f>
        <v>1</v>
      </c>
      <c r="J728" s="7">
        <f>G727*(D728-1)+(1-G727)*H727/100*Table3[[#This Row],[Actt,t-1]]/Summary!$G$6</f>
        <v>3.821642662273732E-3</v>
      </c>
      <c r="K728" s="7">
        <f t="shared" si="44"/>
        <v>3.0480597559231913E-3</v>
      </c>
      <c r="L728" s="67">
        <f t="shared" si="43"/>
        <v>4.8386448572621997E-2</v>
      </c>
    </row>
    <row r="729" spans="2:12" x14ac:dyDescent="0.2">
      <c r="B729" s="6">
        <f>'Fund Data'!A845</f>
        <v>42634</v>
      </c>
      <c r="C729" s="4">
        <f>'Fund Data'!B845</f>
        <v>157.63999999999999</v>
      </c>
      <c r="D729" s="7">
        <f t="shared" si="41"/>
        <v>0.9990493694150453</v>
      </c>
      <c r="E729" s="7">
        <f t="shared" si="42"/>
        <v>-9.5108272077469992E-4</v>
      </c>
      <c r="F729" s="7">
        <f>SQRT(Summary!$G$2/Summary!$G$3)*SQRT(SUMSQ(E710:E729)-Summary!$G$4/Summary!$G$5*SUM(E710:E729)^2)</f>
        <v>3.7803009325168488E-2</v>
      </c>
      <c r="G729" s="5">
        <f>MIN(Summary!$G$8,Summary!$G$9/F727)</f>
        <v>1.5</v>
      </c>
      <c r="H729" s="5">
        <f>IFERROR(VLOOKUP(Table3[[#This Row],[Date]],Table1[#All],2,FALSE),$C$2)</f>
        <v>-0.371</v>
      </c>
      <c r="I729" s="5">
        <f>Table3[[#This Row],[Date]]-B728</f>
        <v>1</v>
      </c>
      <c r="J729" s="7">
        <f>G728*(D729-1)+(1-G728)*H728/100*Table3[[#This Row],[Actt,t-1]]/Summary!$G$6</f>
        <v>-1.4207930996542777E-3</v>
      </c>
      <c r="K729" s="7">
        <f t="shared" si="44"/>
        <v>3.0453563470379495E-3</v>
      </c>
      <c r="L729" s="67">
        <f t="shared" si="43"/>
        <v>4.8343533287007169E-2</v>
      </c>
    </row>
    <row r="730" spans="2:12" x14ac:dyDescent="0.2">
      <c r="B730" s="6">
        <f>'Fund Data'!A846</f>
        <v>42635</v>
      </c>
      <c r="C730" s="4">
        <f>'Fund Data'!B846</f>
        <v>158.61000000000001</v>
      </c>
      <c r="D730" s="7">
        <f t="shared" si="41"/>
        <v>1.0061532605937582</v>
      </c>
      <c r="E730" s="7">
        <f t="shared" si="42"/>
        <v>6.1344065886658715E-3</v>
      </c>
      <c r="F730" s="7">
        <f>SQRT(Summary!$G$2/Summary!$G$3)*SQRT(SUMSQ(E711:E730)-Summary!$G$4/Summary!$G$5*SUM(E711:E730)^2)</f>
        <v>4.369959520589007E-2</v>
      </c>
      <c r="G730" s="5">
        <f>MIN(Summary!$G$8,Summary!$G$9/F728)</f>
        <v>1.5</v>
      </c>
      <c r="H730" s="5">
        <f>IFERROR(VLOOKUP(Table3[[#This Row],[Date]],Table1[#All],2,FALSE),$C$2)</f>
        <v>-0.371</v>
      </c>
      <c r="I730" s="5">
        <f>Table3[[#This Row],[Date]]-B729</f>
        <v>1</v>
      </c>
      <c r="J730" s="7">
        <f>G729*(D730-1)+(1-G729)*H729/100*Table3[[#This Row],[Actt,t-1]]/Summary!$G$6</f>
        <v>9.235043668415082E-3</v>
      </c>
      <c r="K730" s="7">
        <f t="shared" si="44"/>
        <v>3.184106902230891E-3</v>
      </c>
      <c r="L730" s="67">
        <f t="shared" si="43"/>
        <v>5.0546130066883153E-2</v>
      </c>
    </row>
    <row r="731" spans="2:12" x14ac:dyDescent="0.2">
      <c r="B731" s="6">
        <f>'Fund Data'!A847</f>
        <v>42636</v>
      </c>
      <c r="C731" s="4">
        <f>'Fund Data'!B847</f>
        <v>158.44</v>
      </c>
      <c r="D731" s="7">
        <f t="shared" si="41"/>
        <v>0.99892818863879951</v>
      </c>
      <c r="E731" s="7">
        <f t="shared" si="42"/>
        <v>-1.0723861617527048E-3</v>
      </c>
      <c r="F731" s="7">
        <f>SQRT(Summary!$G$2/Summary!$G$3)*SQRT(SUMSQ(E712:E731)-Summary!$G$4/Summary!$G$5*SUM(E712:E731)^2)</f>
        <v>4.3754408709868249E-2</v>
      </c>
      <c r="G731" s="5">
        <f>MIN(Summary!$G$8,Summary!$G$9/F729)</f>
        <v>1.5</v>
      </c>
      <c r="H731" s="5">
        <f>IFERROR(VLOOKUP(Table3[[#This Row],[Date]],Table1[#All],2,FALSE),$C$2)</f>
        <v>-0.37</v>
      </c>
      <c r="I731" s="5">
        <f>Table3[[#This Row],[Date]]-B730</f>
        <v>1</v>
      </c>
      <c r="J731" s="7">
        <f>G730*(D731-1)+(1-G730)*H730/100*Table3[[#This Row],[Actt,t-1]]/Summary!$G$6</f>
        <v>-1.6025642640229603E-3</v>
      </c>
      <c r="K731" s="7">
        <f t="shared" si="44"/>
        <v>3.1786623795297501E-3</v>
      </c>
      <c r="L731" s="67">
        <f t="shared" si="43"/>
        <v>5.0459700948435167E-2</v>
      </c>
    </row>
    <row r="732" spans="2:12" x14ac:dyDescent="0.2">
      <c r="B732" s="6">
        <f>'Fund Data'!A848</f>
        <v>42639</v>
      </c>
      <c r="C732" s="4">
        <f>'Fund Data'!B848</f>
        <v>158.78</v>
      </c>
      <c r="D732" s="7">
        <f t="shared" si="41"/>
        <v>1.002145922746781</v>
      </c>
      <c r="E732" s="7">
        <f t="shared" si="42"/>
        <v>2.1436235432513691E-3</v>
      </c>
      <c r="F732" s="7">
        <f>SQRT(Summary!$G$2/Summary!$G$3)*SQRT(SUMSQ(E713:E732)-Summary!$G$4/Summary!$G$5*SUM(E713:E732)^2)</f>
        <v>4.423164536443587E-2</v>
      </c>
      <c r="G732" s="5">
        <f>MIN(Summary!$G$8,Summary!$G$9/F730)</f>
        <v>1.3730104298978236</v>
      </c>
      <c r="H732" s="5">
        <f>IFERROR(VLOOKUP(Table3[[#This Row],[Date]],Table1[#All],2,FALSE),$C$2)</f>
        <v>-0.371</v>
      </c>
      <c r="I732" s="5">
        <f>Table3[[#This Row],[Date]]-B731</f>
        <v>3</v>
      </c>
      <c r="J732" s="7">
        <f>G731*(D732-1)+(1-G731)*H731/100*Table3[[#This Row],[Actt,t-1]]/Summary!$G$6</f>
        <v>3.2343007868382389E-3</v>
      </c>
      <c r="K732" s="7">
        <f t="shared" si="44"/>
        <v>3.1910386298531772E-3</v>
      </c>
      <c r="L732" s="67">
        <f t="shared" si="43"/>
        <v>5.0656167831550795E-2</v>
      </c>
    </row>
    <row r="733" spans="2:12" x14ac:dyDescent="0.2">
      <c r="B733" s="6">
        <f>'Fund Data'!A849</f>
        <v>42640</v>
      </c>
      <c r="C733" s="4">
        <f>'Fund Data'!B849</f>
        <v>158.84</v>
      </c>
      <c r="D733" s="7">
        <f t="shared" si="41"/>
        <v>1.0003778813452575</v>
      </c>
      <c r="E733" s="7">
        <f t="shared" si="42"/>
        <v>3.7780996608330624E-4</v>
      </c>
      <c r="F733" s="7">
        <f>SQRT(Summary!$G$2/Summary!$G$3)*SQRT(SUMSQ(E714:E733)-Summary!$G$4/Summary!$G$5*SUM(E714:E733)^2)</f>
        <v>4.422561737306225E-2</v>
      </c>
      <c r="G733" s="5">
        <f>MIN(Summary!$G$8,Summary!$G$9/F731)</f>
        <v>1.3712903857952894</v>
      </c>
      <c r="H733" s="5">
        <f>IFERROR(VLOOKUP(Table3[[#This Row],[Date]],Table1[#All],2,FALSE),$C$2)</f>
        <v>-0.371</v>
      </c>
      <c r="I733" s="5">
        <f>Table3[[#This Row],[Date]]-B732</f>
        <v>1</v>
      </c>
      <c r="J733" s="7">
        <f>G732*(D733-1)+(1-G732)*H732/100*Table3[[#This Row],[Actt,t-1]]/Summary!$G$6</f>
        <v>5.2267910801050035E-4</v>
      </c>
      <c r="K733" s="7">
        <f t="shared" si="44"/>
        <v>3.1910372705872651E-3</v>
      </c>
      <c r="L733" s="67">
        <f t="shared" si="43"/>
        <v>5.065614625387338E-2</v>
      </c>
    </row>
    <row r="734" spans="2:12" x14ac:dyDescent="0.2">
      <c r="B734" s="6">
        <f>'Fund Data'!A850</f>
        <v>42641</v>
      </c>
      <c r="C734" s="4">
        <f>'Fund Data'!B850</f>
        <v>158.94999999999999</v>
      </c>
      <c r="D734" s="7">
        <f t="shared" si="41"/>
        <v>1.0006925207756232</v>
      </c>
      <c r="E734" s="7">
        <f t="shared" si="42"/>
        <v>6.9228109376093412E-4</v>
      </c>
      <c r="F734" s="7">
        <f>SQRT(Summary!$G$2/Summary!$G$3)*SQRT(SUMSQ(E715:E734)-Summary!$G$4/Summary!$G$5*SUM(E715:E734)^2)</f>
        <v>4.3556183981531077E-2</v>
      </c>
      <c r="G734" s="5">
        <f>MIN(Summary!$G$8,Summary!$G$9/F732)</f>
        <v>1.356494869355291</v>
      </c>
      <c r="H734" s="5">
        <f>IFERROR(VLOOKUP(Table3[[#This Row],[Date]],Table1[#All],2,FALSE),$C$2)</f>
        <v>-0.371</v>
      </c>
      <c r="I734" s="5">
        <f>Table3[[#This Row],[Date]]-B733</f>
        <v>1</v>
      </c>
      <c r="J734" s="7">
        <f>G733*(D734-1)+(1-G733)*H733/100*Table3[[#This Row],[Actt,t-1]]/Summary!$G$6</f>
        <v>9.53473435273657E-4</v>
      </c>
      <c r="K734" s="7">
        <f t="shared" si="44"/>
        <v>3.1900845288569098E-3</v>
      </c>
      <c r="L734" s="67">
        <f t="shared" si="43"/>
        <v>5.0641021947780217E-2</v>
      </c>
    </row>
    <row r="735" spans="2:12" x14ac:dyDescent="0.2">
      <c r="B735" s="6">
        <f>'Fund Data'!A851</f>
        <v>42642</v>
      </c>
      <c r="C735" s="4">
        <f>'Fund Data'!B851</f>
        <v>158.68</v>
      </c>
      <c r="D735" s="7">
        <f t="shared" si="41"/>
        <v>0.99830135262661224</v>
      </c>
      <c r="E735" s="7">
        <f t="shared" si="42"/>
        <v>-1.7000917106822265E-3</v>
      </c>
      <c r="F735" s="7">
        <f>SQRT(Summary!$G$2/Summary!$G$3)*SQRT(SUMSQ(E716:E735)-Summary!$G$4/Summary!$G$5*SUM(E716:E735)^2)</f>
        <v>4.3905308954908108E-2</v>
      </c>
      <c r="G735" s="5">
        <f>MIN(Summary!$G$8,Summary!$G$9/F733)</f>
        <v>1.3566797608244561</v>
      </c>
      <c r="H735" s="5">
        <f>IFERROR(VLOOKUP(Table3[[#This Row],[Date]],Table1[#All],2,FALSE),$C$2)</f>
        <v>-0.371</v>
      </c>
      <c r="I735" s="5">
        <f>Table3[[#This Row],[Date]]-B734</f>
        <v>1</v>
      </c>
      <c r="J735" s="7">
        <f>G734*(D735-1)+(1-G734)*H734/100*Table3[[#This Row],[Actt,t-1]]/Summary!$G$6</f>
        <v>-2.30053256916293E-3</v>
      </c>
      <c r="K735" s="7">
        <f t="shared" si="44"/>
        <v>3.2036128700566281E-3</v>
      </c>
      <c r="L735" s="67">
        <f t="shared" si="43"/>
        <v>5.0855777706574318E-2</v>
      </c>
    </row>
    <row r="736" spans="2:12" x14ac:dyDescent="0.2">
      <c r="B736" s="6">
        <f>'Fund Data'!A852</f>
        <v>42643</v>
      </c>
      <c r="C736" s="4">
        <f>'Fund Data'!B852</f>
        <v>158.76</v>
      </c>
      <c r="D736" s="7">
        <f t="shared" si="41"/>
        <v>1.0005041593143433</v>
      </c>
      <c r="E736" s="7">
        <f t="shared" si="42"/>
        <v>5.0403226873523791E-4</v>
      </c>
      <c r="F736" s="7">
        <f>SQRT(Summary!$G$2/Summary!$G$3)*SQRT(SUMSQ(E717:E736)-Summary!$G$4/Summary!$G$5*SUM(E717:E736)^2)</f>
        <v>4.3847336293489449E-2</v>
      </c>
      <c r="G736" s="5">
        <f>MIN(Summary!$G$8,Summary!$G$9/F734)</f>
        <v>1.3775311451857564</v>
      </c>
      <c r="H736" s="5">
        <f>IFERROR(VLOOKUP(Table3[[#This Row],[Date]],Table1[#All],2,FALSE),$C$2)</f>
        <v>-0.371</v>
      </c>
      <c r="I736" s="5">
        <f>Table3[[#This Row],[Date]]-B735</f>
        <v>1</v>
      </c>
      <c r="J736" s="7">
        <f>G735*(D736-1)+(1-G735)*H735/100*Table3[[#This Row],[Actt,t-1]]/Summary!$G$6</f>
        <v>6.8765852109145369E-4</v>
      </c>
      <c r="K736" s="7">
        <f t="shared" si="44"/>
        <v>3.1934063095573053E-3</v>
      </c>
      <c r="L736" s="67">
        <f t="shared" si="43"/>
        <v>5.0693753581639057E-2</v>
      </c>
    </row>
    <row r="737" spans="2:12" x14ac:dyDescent="0.2">
      <c r="B737" s="6">
        <f>'Fund Data'!A853</f>
        <v>42646</v>
      </c>
      <c r="C737" s="4">
        <f>'Fund Data'!B853</f>
        <v>158.30000000000001</v>
      </c>
      <c r="D737" s="7">
        <f t="shared" ref="D737:D800" si="45">C737/C736</f>
        <v>0.99710254472159243</v>
      </c>
      <c r="E737" s="7">
        <f t="shared" ref="E737:E800" si="46">LN(D737)</f>
        <v>-2.9016610278980708E-3</v>
      </c>
      <c r="F737" s="7">
        <f>SQRT(Summary!$G$2/Summary!$G$3)*SQRT(SUMSQ(E718:E737)-Summary!$G$4/Summary!$G$5*SUM(E718:E737)^2)</f>
        <v>4.5137336112035908E-2</v>
      </c>
      <c r="G737" s="5">
        <f>MIN(Summary!$G$8,Summary!$G$9/F735)</f>
        <v>1.3665773326324058</v>
      </c>
      <c r="H737" s="5">
        <f>IFERROR(VLOOKUP(Table3[[#This Row],[Date]],Table1[#All],2,FALSE),$C$2)</f>
        <v>-0.371</v>
      </c>
      <c r="I737" s="5">
        <f>Table3[[#This Row],[Date]]-B736</f>
        <v>3</v>
      </c>
      <c r="J737" s="7">
        <f>G736*(D737-1)+(1-G736)*H736/100*Table3[[#This Row],[Actt,t-1]]/Summary!$G$6</f>
        <v>-3.9796628832172989E-3</v>
      </c>
      <c r="K737" s="7">
        <f t="shared" si="44"/>
        <v>3.2274191784198323E-3</v>
      </c>
      <c r="L737" s="67">
        <f t="shared" si="43"/>
        <v>5.1233691135955654E-2</v>
      </c>
    </row>
    <row r="738" spans="2:12" x14ac:dyDescent="0.2">
      <c r="B738" s="6">
        <f>'Fund Data'!A854</f>
        <v>42647</v>
      </c>
      <c r="C738" s="4">
        <f>'Fund Data'!B854</f>
        <v>157.69999999999999</v>
      </c>
      <c r="D738" s="7">
        <f t="shared" si="45"/>
        <v>0.9962097283638659</v>
      </c>
      <c r="E738" s="7">
        <f t="shared" si="46"/>
        <v>-3.7974729179739439E-3</v>
      </c>
      <c r="F738" s="7">
        <f>SQRT(Summary!$G$2/Summary!$G$3)*SQRT(SUMSQ(E719:E738)-Summary!$G$4/Summary!$G$5*SUM(E719:E738)^2)</f>
        <v>4.3037658352728776E-2</v>
      </c>
      <c r="G738" s="5">
        <f>MIN(Summary!$G$8,Summary!$G$9/F736)</f>
        <v>1.3683841499149159</v>
      </c>
      <c r="H738" s="5">
        <f>IFERROR(VLOOKUP(Table3[[#This Row],[Date]],Table1[#All],2,FALSE),$C$2)</f>
        <v>-0.372</v>
      </c>
      <c r="I738" s="5">
        <f>Table3[[#This Row],[Date]]-B737</f>
        <v>1</v>
      </c>
      <c r="J738" s="7">
        <f>G737*(D738-1)+(1-G737)*H737/100*Table3[[#This Row],[Actt,t-1]]/Summary!$G$6</f>
        <v>-5.1759215193935542E-3</v>
      </c>
      <c r="K738" s="7">
        <f t="shared" si="44"/>
        <v>3.2812129933544594E-3</v>
      </c>
      <c r="L738" s="67">
        <f t="shared" si="43"/>
        <v>5.2087641474298389E-2</v>
      </c>
    </row>
    <row r="739" spans="2:12" x14ac:dyDescent="0.2">
      <c r="B739" s="6">
        <f>'Fund Data'!A855</f>
        <v>42648</v>
      </c>
      <c r="C739" s="4">
        <f>'Fund Data'!B855</f>
        <v>157.53</v>
      </c>
      <c r="D739" s="7">
        <f t="shared" si="45"/>
        <v>0.99892200380469254</v>
      </c>
      <c r="E739" s="7">
        <f t="shared" si="46"/>
        <v>-1.0785776511150035E-3</v>
      </c>
      <c r="F739" s="7">
        <f>SQRT(Summary!$G$2/Summary!$G$3)*SQRT(SUMSQ(E720:E739)-Summary!$G$4/Summary!$G$5*SUM(E720:E739)^2)</f>
        <v>4.2952594808649984E-2</v>
      </c>
      <c r="G739" s="5">
        <f>MIN(Summary!$G$8,Summary!$G$9/F737)</f>
        <v>1.3292764963150085</v>
      </c>
      <c r="H739" s="5">
        <f>IFERROR(VLOOKUP(Table3[[#This Row],[Date]],Table1[#All],2,FALSE),$C$2)</f>
        <v>-0.371</v>
      </c>
      <c r="I739" s="5">
        <f>Table3[[#This Row],[Date]]-B738</f>
        <v>1</v>
      </c>
      <c r="J739" s="7">
        <f>G738*(D739-1)+(1-G738)*H738/100*Table3[[#This Row],[Actt,t-1]]/Summary!$G$6</f>
        <v>-1.4713062711115281E-3</v>
      </c>
      <c r="K739" s="7">
        <f t="shared" si="44"/>
        <v>3.2830687921843607E-3</v>
      </c>
      <c r="L739" s="67">
        <f t="shared" si="43"/>
        <v>5.2117101367422092E-2</v>
      </c>
    </row>
    <row r="740" spans="2:12" x14ac:dyDescent="0.2">
      <c r="B740" s="6">
        <f>'Fund Data'!A856</f>
        <v>42649</v>
      </c>
      <c r="C740" s="4">
        <f>'Fund Data'!B856</f>
        <v>157.82</v>
      </c>
      <c r="D740" s="7">
        <f t="shared" si="45"/>
        <v>1.0018409191899955</v>
      </c>
      <c r="E740" s="7">
        <f t="shared" si="46"/>
        <v>1.8392267750112867E-3</v>
      </c>
      <c r="F740" s="7">
        <f>SQRT(Summary!$G$2/Summary!$G$3)*SQRT(SUMSQ(E721:E740)-Summary!$G$4/Summary!$G$5*SUM(E721:E740)^2)</f>
        <v>4.1299969765421753E-2</v>
      </c>
      <c r="G740" s="5">
        <f>MIN(Summary!$G$8,Summary!$G$9/F738)</f>
        <v>1.3941278939539641</v>
      </c>
      <c r="H740" s="5">
        <f>IFERROR(VLOOKUP(Table3[[#This Row],[Date]],Table1[#All],2,FALSE),$C$2)</f>
        <v>-0.371</v>
      </c>
      <c r="I740" s="5">
        <f>Table3[[#This Row],[Date]]-B739</f>
        <v>1</v>
      </c>
      <c r="J740" s="7">
        <f>G739*(D740-1)+(1-G739)*H739/100*Table3[[#This Row],[Actt,t-1]]/Summary!$G$6</f>
        <v>2.4504839881022153E-3</v>
      </c>
      <c r="K740" s="7">
        <f t="shared" si="44"/>
        <v>3.2879702875865196E-3</v>
      </c>
      <c r="L740" s="67">
        <f t="shared" si="43"/>
        <v>5.2194910194740721E-2</v>
      </c>
    </row>
    <row r="741" spans="2:12" x14ac:dyDescent="0.2">
      <c r="B741" s="6">
        <f>'Fund Data'!A857</f>
        <v>42650</v>
      </c>
      <c r="C741" s="4">
        <f>'Fund Data'!B857</f>
        <v>157.54</v>
      </c>
      <c r="D741" s="7">
        <f t="shared" si="45"/>
        <v>0.99822582689139527</v>
      </c>
      <c r="E741" s="7">
        <f t="shared" si="46"/>
        <v>-1.7757488177106641E-3</v>
      </c>
      <c r="F741" s="7">
        <f>SQRT(Summary!$G$2/Summary!$G$3)*SQRT(SUMSQ(E722:E741)-Summary!$G$4/Summary!$G$5*SUM(E722:E741)^2)</f>
        <v>3.8119197550818322E-2</v>
      </c>
      <c r="G741" s="5">
        <f>MIN(Summary!$G$8,Summary!$G$9/F739)</f>
        <v>1.3968888321484347</v>
      </c>
      <c r="H741" s="5">
        <f>IFERROR(VLOOKUP(Table3[[#This Row],[Date]],Table1[#All],2,FALSE),$C$2)</f>
        <v>-0.371</v>
      </c>
      <c r="I741" s="5">
        <f>Table3[[#This Row],[Date]]-B740</f>
        <v>1</v>
      </c>
      <c r="J741" s="7">
        <f>G740*(D741-1)+(1-G740)*H740/100*Table3[[#This Row],[Actt,t-1]]/Summary!$G$6</f>
        <v>-2.4693625125017282E-3</v>
      </c>
      <c r="K741" s="7">
        <f t="shared" si="44"/>
        <v>3.3012991717579305E-3</v>
      </c>
      <c r="L741" s="67">
        <f t="shared" si="43"/>
        <v>5.2406499671369955E-2</v>
      </c>
    </row>
    <row r="742" spans="2:12" x14ac:dyDescent="0.2">
      <c r="B742" s="6">
        <f>'Fund Data'!A858</f>
        <v>42653</v>
      </c>
      <c r="C742" s="4">
        <f>'Fund Data'!B858</f>
        <v>157.27000000000001</v>
      </c>
      <c r="D742" s="7">
        <f t="shared" si="45"/>
        <v>0.99828614954932093</v>
      </c>
      <c r="E742" s="7">
        <f t="shared" si="46"/>
        <v>-1.7153207725440569E-3</v>
      </c>
      <c r="F742" s="7">
        <f>SQRT(Summary!$G$2/Summary!$G$3)*SQRT(SUMSQ(E723:E742)-Summary!$G$4/Summary!$G$5*SUM(E723:E742)^2)</f>
        <v>3.8220287172471556E-2</v>
      </c>
      <c r="G742" s="5">
        <f>MIN(Summary!$G$8,Summary!$G$9/F740)</f>
        <v>1.4527855671757604</v>
      </c>
      <c r="H742" s="5">
        <f>IFERROR(VLOOKUP(Table3[[#This Row],[Date]],Table1[#All],2,FALSE),$C$2)</f>
        <v>-0.371</v>
      </c>
      <c r="I742" s="5">
        <f>Table3[[#This Row],[Date]]-B741</f>
        <v>3</v>
      </c>
      <c r="J742" s="7">
        <f>G741*(D742-1)+(1-G741)*H741/100*Table3[[#This Row],[Actt,t-1]]/Summary!$G$6</f>
        <v>-2.3817880747988938E-3</v>
      </c>
      <c r="K742" s="7">
        <f t="shared" si="44"/>
        <v>3.3114917730950487E-3</v>
      </c>
      <c r="L742" s="67">
        <f t="shared" si="43"/>
        <v>5.2568302201474987E-2</v>
      </c>
    </row>
    <row r="743" spans="2:12" x14ac:dyDescent="0.2">
      <c r="B743" s="6">
        <f>'Fund Data'!A859</f>
        <v>42654</v>
      </c>
      <c r="C743" s="4">
        <f>'Fund Data'!B859</f>
        <v>157.53</v>
      </c>
      <c r="D743" s="7">
        <f t="shared" si="45"/>
        <v>1.0016532078590958</v>
      </c>
      <c r="E743" s="7">
        <f t="shared" si="46"/>
        <v>1.651842815243551E-3</v>
      </c>
      <c r="F743" s="7">
        <f>SQRT(Summary!$G$2/Summary!$G$3)*SQRT(SUMSQ(E724:E743)-Summary!$G$4/Summary!$G$5*SUM(E724:E743)^2)</f>
        <v>3.689064916595771E-2</v>
      </c>
      <c r="G743" s="5">
        <f>MIN(Summary!$G$8,Summary!$G$9/F741)</f>
        <v>1.5</v>
      </c>
      <c r="H743" s="5">
        <f>IFERROR(VLOOKUP(Table3[[#This Row],[Date]],Table1[#All],2,FALSE),$C$2)</f>
        <v>-0.371</v>
      </c>
      <c r="I743" s="5">
        <f>Table3[[#This Row],[Date]]-B742</f>
        <v>1</v>
      </c>
      <c r="J743" s="7">
        <f>G742*(D743-1)+(1-G742)*H742/100*Table3[[#This Row],[Actt,t-1]]/Summary!$G$6</f>
        <v>2.406422724053258E-3</v>
      </c>
      <c r="K743" s="7">
        <f t="shared" si="44"/>
        <v>3.2806078759718572E-3</v>
      </c>
      <c r="L743" s="67">
        <f t="shared" si="43"/>
        <v>5.2078035533648183E-2</v>
      </c>
    </row>
    <row r="744" spans="2:12" x14ac:dyDescent="0.2">
      <c r="B744" s="6">
        <f>'Fund Data'!A860</f>
        <v>42655</v>
      </c>
      <c r="C744" s="4">
        <f>'Fund Data'!B860</f>
        <v>157.18</v>
      </c>
      <c r="D744" s="7">
        <f t="shared" si="45"/>
        <v>0.99777820097759162</v>
      </c>
      <c r="E744" s="7">
        <f t="shared" si="46"/>
        <v>-2.2242708798486904E-3</v>
      </c>
      <c r="F744" s="7">
        <f>SQRT(Summary!$G$2/Summary!$G$3)*SQRT(SUMSQ(E725:E744)-Summary!$G$4/Summary!$G$5*SUM(E725:E744)^2)</f>
        <v>3.5259279983862093E-2</v>
      </c>
      <c r="G744" s="5">
        <f>MIN(Summary!$G$8,Summary!$G$9/F742)</f>
        <v>1.5</v>
      </c>
      <c r="H744" s="5">
        <f>IFERROR(VLOOKUP(Table3[[#This Row],[Date]],Table1[#All],2,FALSE),$C$2)</f>
        <v>-0.371</v>
      </c>
      <c r="I744" s="5">
        <f>Table3[[#This Row],[Date]]-B743</f>
        <v>1</v>
      </c>
      <c r="J744" s="7">
        <f>G743*(D744-1)+(1-G743)*H743/100*Table3[[#This Row],[Actt,t-1]]/Summary!$G$6</f>
        <v>-3.3275457558347879E-3</v>
      </c>
      <c r="K744" s="7">
        <f t="shared" si="44"/>
        <v>3.2972685408435695E-3</v>
      </c>
      <c r="L744" s="67">
        <f t="shared" si="43"/>
        <v>5.2342515389213425E-2</v>
      </c>
    </row>
    <row r="745" spans="2:12" x14ac:dyDescent="0.2">
      <c r="B745" s="6">
        <f>'Fund Data'!A861</f>
        <v>42656</v>
      </c>
      <c r="C745" s="4">
        <f>'Fund Data'!B861</f>
        <v>157.22</v>
      </c>
      <c r="D745" s="7">
        <f t="shared" si="45"/>
        <v>1.0002544853034736</v>
      </c>
      <c r="E745" s="7">
        <f t="shared" si="46"/>
        <v>2.5445292758144011E-4</v>
      </c>
      <c r="F745" s="7">
        <f>SQRT(Summary!$G$2/Summary!$G$3)*SQRT(SUMSQ(E726:E745)-Summary!$G$4/Summary!$G$5*SUM(E726:E745)^2)</f>
        <v>3.4881393483363804E-2</v>
      </c>
      <c r="G745" s="5">
        <f>MIN(Summary!$G$8,Summary!$G$9/F743)</f>
        <v>1.5</v>
      </c>
      <c r="H745" s="5">
        <f>IFERROR(VLOOKUP(Table3[[#This Row],[Date]],Table1[#All],2,FALSE),$C$2)</f>
        <v>-0.372</v>
      </c>
      <c r="I745" s="5">
        <f>Table3[[#This Row],[Date]]-B744</f>
        <v>1</v>
      </c>
      <c r="J745" s="7">
        <f>G744*(D745-1)+(1-G744)*H744/100*Table3[[#This Row],[Actt,t-1]]/Summary!$G$6</f>
        <v>3.8688073298818689E-4</v>
      </c>
      <c r="K745" s="7">
        <f t="shared" si="44"/>
        <v>3.2853269884461998E-3</v>
      </c>
      <c r="L745" s="67">
        <f t="shared" si="43"/>
        <v>5.21529491217445E-2</v>
      </c>
    </row>
    <row r="746" spans="2:12" x14ac:dyDescent="0.2">
      <c r="B746" s="6">
        <f>'Fund Data'!A862</f>
        <v>42657</v>
      </c>
      <c r="C746" s="4">
        <f>'Fund Data'!B862</f>
        <v>157.12</v>
      </c>
      <c r="D746" s="7">
        <f t="shared" si="45"/>
        <v>0.99936394860704747</v>
      </c>
      <c r="E746" s="7">
        <f t="shared" si="46"/>
        <v>-6.3625375945464884E-4</v>
      </c>
      <c r="F746" s="7">
        <f>SQRT(Summary!$G$2/Summary!$G$3)*SQRT(SUMSQ(E727:E746)-Summary!$G$4/Summary!$G$5*SUM(E727:E746)^2)</f>
        <v>3.4908150236154394E-2</v>
      </c>
      <c r="G746" s="5">
        <f>MIN(Summary!$G$8,Summary!$G$9/F744)</f>
        <v>1.5</v>
      </c>
      <c r="H746" s="5">
        <f>IFERROR(VLOOKUP(Table3[[#This Row],[Date]],Table1[#All],2,FALSE),$C$2)</f>
        <v>-0.371</v>
      </c>
      <c r="I746" s="5">
        <f>Table3[[#This Row],[Date]]-B745</f>
        <v>1</v>
      </c>
      <c r="J746" s="7">
        <f>G745*(D746-1)+(1-G745)*H745/100*Table3[[#This Row],[Actt,t-1]]/Summary!$G$6</f>
        <v>-9.4891042276212866E-4</v>
      </c>
      <c r="K746" s="7">
        <f t="shared" si="44"/>
        <v>3.2876523070213847E-3</v>
      </c>
      <c r="L746" s="67">
        <f t="shared" si="43"/>
        <v>5.2189862409758127E-2</v>
      </c>
    </row>
    <row r="747" spans="2:12" x14ac:dyDescent="0.2">
      <c r="B747" s="6">
        <f>'Fund Data'!A863</f>
        <v>42660</v>
      </c>
      <c r="C747" s="4">
        <f>'Fund Data'!B863</f>
        <v>157.04</v>
      </c>
      <c r="D747" s="7">
        <f t="shared" si="45"/>
        <v>0.99949083503054981</v>
      </c>
      <c r="E747" s="7">
        <f t="shared" si="46"/>
        <v>-5.0929463795022409E-4</v>
      </c>
      <c r="F747" s="7">
        <f>SQRT(Summary!$G$2/Summary!$G$3)*SQRT(SUMSQ(E728:E747)-Summary!$G$4/Summary!$G$5*SUM(E728:E747)^2)</f>
        <v>3.4864225831754476E-2</v>
      </c>
      <c r="G747" s="5">
        <f>MIN(Summary!$G$8,Summary!$G$9/F745)</f>
        <v>1.5</v>
      </c>
      <c r="H747" s="5">
        <f>IFERROR(VLOOKUP(Table3[[#This Row],[Date]],Table1[#All],2,FALSE),$C$2)</f>
        <v>-0.371</v>
      </c>
      <c r="I747" s="5">
        <f>Table3[[#This Row],[Date]]-B746</f>
        <v>3</v>
      </c>
      <c r="J747" s="7">
        <f>G746*(D747-1)+(1-G746)*H746/100*Table3[[#This Row],[Actt,t-1]]/Summary!$G$6</f>
        <v>-7.4828912084195641E-4</v>
      </c>
      <c r="K747" s="7">
        <f t="shared" si="44"/>
        <v>3.2801759181320844E-3</v>
      </c>
      <c r="L747" s="67">
        <f t="shared" si="43"/>
        <v>5.2071178415522758E-2</v>
      </c>
    </row>
    <row r="748" spans="2:12" x14ac:dyDescent="0.2">
      <c r="B748" s="6">
        <f>'Fund Data'!A864</f>
        <v>42661</v>
      </c>
      <c r="C748" s="4">
        <f>'Fund Data'!B864</f>
        <v>157.19</v>
      </c>
      <c r="D748" s="7">
        <f t="shared" si="45"/>
        <v>1.0009551706571576</v>
      </c>
      <c r="E748" s="7">
        <f t="shared" si="46"/>
        <v>9.5471477194110095E-4</v>
      </c>
      <c r="F748" s="7">
        <f>SQRT(Summary!$G$2/Summary!$G$3)*SQRT(SUMSQ(E729:E748)-Summary!$G$4/Summary!$G$5*SUM(E729:E748)^2)</f>
        <v>3.3697320869770023E-2</v>
      </c>
      <c r="G748" s="5">
        <f>MIN(Summary!$G$8,Summary!$G$9/F746)</f>
        <v>1.5</v>
      </c>
      <c r="H748" s="5">
        <f>IFERROR(VLOOKUP(Table3[[#This Row],[Date]],Table1[#All],2,FALSE),$C$2)</f>
        <v>-0.371</v>
      </c>
      <c r="I748" s="5">
        <f>Table3[[#This Row],[Date]]-B747</f>
        <v>1</v>
      </c>
      <c r="J748" s="7">
        <f>G747*(D748-1)+(1-G747)*H747/100*Table3[[#This Row],[Actt,t-1]]/Summary!$G$6</f>
        <v>1.4379087635141114E-3</v>
      </c>
      <c r="K748" s="7">
        <f t="shared" si="44"/>
        <v>3.278192343151787E-3</v>
      </c>
      <c r="L748" s="67">
        <f t="shared" si="43"/>
        <v>5.2039690138894458E-2</v>
      </c>
    </row>
    <row r="749" spans="2:12" x14ac:dyDescent="0.2">
      <c r="B749" s="6">
        <f>'Fund Data'!A865</f>
        <v>42662</v>
      </c>
      <c r="C749" s="4">
        <f>'Fund Data'!B865</f>
        <v>157.21</v>
      </c>
      <c r="D749" s="7">
        <f t="shared" si="45"/>
        <v>1.0001272345569057</v>
      </c>
      <c r="E749" s="7">
        <f t="shared" si="46"/>
        <v>1.272264632759478E-4</v>
      </c>
      <c r="F749" s="7">
        <f>SQRT(Summary!$G$2/Summary!$G$3)*SQRT(SUMSQ(E730:E749)-Summary!$G$4/Summary!$G$5*SUM(E730:E749)^2)</f>
        <v>3.3597018254114298E-2</v>
      </c>
      <c r="G749" s="5">
        <f>MIN(Summary!$G$8,Summary!$G$9/F747)</f>
        <v>1.5</v>
      </c>
      <c r="H749" s="5">
        <f>IFERROR(VLOOKUP(Table3[[#This Row],[Date]],Table1[#All],2,FALSE),$C$2)</f>
        <v>-0.371</v>
      </c>
      <c r="I749" s="5">
        <f>Table3[[#This Row],[Date]]-B748</f>
        <v>1</v>
      </c>
      <c r="J749" s="7">
        <f>G748*(D749-1)+(1-G748)*H748/100*Table3[[#This Row],[Actt,t-1]]/Summary!$G$6</f>
        <v>1.9600461313627426E-4</v>
      </c>
      <c r="K749" s="7">
        <f t="shared" si="44"/>
        <v>3.2470443587352192E-3</v>
      </c>
      <c r="L749" s="67">
        <f t="shared" si="43"/>
        <v>5.1545231215251536E-2</v>
      </c>
    </row>
    <row r="750" spans="2:12" x14ac:dyDescent="0.2">
      <c r="B750" s="6">
        <f>'Fund Data'!A866</f>
        <v>42663</v>
      </c>
      <c r="C750" s="4">
        <f>'Fund Data'!B866</f>
        <v>157.30000000000001</v>
      </c>
      <c r="D750" s="7">
        <f t="shared" si="45"/>
        <v>1.000572482666497</v>
      </c>
      <c r="E750" s="7">
        <f t="shared" si="46"/>
        <v>5.7231886080958598E-4</v>
      </c>
      <c r="F750" s="7">
        <f>SQRT(Summary!$G$2/Summary!$G$3)*SQRT(SUMSQ(E731:E750)-Summary!$G$4/Summary!$G$5*SUM(E731:E750)^2)</f>
        <v>2.4901886450423818E-2</v>
      </c>
      <c r="G750" s="5">
        <f>MIN(Summary!$G$8,Summary!$G$9/F748)</f>
        <v>1.5</v>
      </c>
      <c r="H750" s="5">
        <f>IFERROR(VLOOKUP(Table3[[#This Row],[Date]],Table1[#All],2,FALSE),$C$2)</f>
        <v>-0.372</v>
      </c>
      <c r="I750" s="5">
        <f>Table3[[#This Row],[Date]]-B749</f>
        <v>1</v>
      </c>
      <c r="J750" s="7">
        <f>G749*(D750-1)+(1-G749)*H749/100*Table3[[#This Row],[Actt,t-1]]/Summary!$G$6</f>
        <v>8.6387677752329203E-4</v>
      </c>
      <c r="K750" s="7">
        <f t="shared" si="44"/>
        <v>3.2447326359163866E-3</v>
      </c>
      <c r="L750" s="67">
        <f t="shared" si="43"/>
        <v>5.150853375317907E-2</v>
      </c>
    </row>
    <row r="751" spans="2:12" x14ac:dyDescent="0.2">
      <c r="B751" s="6">
        <f>'Fund Data'!A867</f>
        <v>42664</v>
      </c>
      <c r="C751" s="4">
        <f>'Fund Data'!B867</f>
        <v>157.27000000000001</v>
      </c>
      <c r="D751" s="7">
        <f t="shared" si="45"/>
        <v>0.99980928162746341</v>
      </c>
      <c r="E751" s="7">
        <f t="shared" si="46"/>
        <v>-1.9073656159809837E-4</v>
      </c>
      <c r="F751" s="7">
        <f>SQRT(Summary!$G$2/Summary!$G$3)*SQRT(SUMSQ(E732:E751)-Summary!$G$4/Summary!$G$5*SUM(E732:E751)^2)</f>
        <v>2.4795072340296397E-2</v>
      </c>
      <c r="G751" s="5">
        <f>MIN(Summary!$G$8,Summary!$G$9/F749)</f>
        <v>1.5</v>
      </c>
      <c r="H751" s="5">
        <f>IFERROR(VLOOKUP(Table3[[#This Row],[Date]],Table1[#All],2,FALSE),$C$2)</f>
        <v>-0.372</v>
      </c>
      <c r="I751" s="5">
        <f>Table3[[#This Row],[Date]]-B750</f>
        <v>1</v>
      </c>
      <c r="J751" s="7">
        <f>G750*(D751-1)+(1-G750)*H750/100*Table3[[#This Row],[Actt,t-1]]/Summary!$G$6</f>
        <v>-2.8091089213822028E-4</v>
      </c>
      <c r="K751" s="7">
        <f t="shared" si="44"/>
        <v>3.2406329361904375E-3</v>
      </c>
      <c r="L751" s="67">
        <f t="shared" si="43"/>
        <v>5.1443453037629663E-2</v>
      </c>
    </row>
    <row r="752" spans="2:12" x14ac:dyDescent="0.2">
      <c r="B752" s="6">
        <f>'Fund Data'!A868</f>
        <v>42667</v>
      </c>
      <c r="C752" s="4">
        <f>'Fund Data'!B868</f>
        <v>157.22999999999999</v>
      </c>
      <c r="D752" s="7">
        <f t="shared" si="45"/>
        <v>0.99974566032936973</v>
      </c>
      <c r="E752" s="7">
        <f t="shared" si="46"/>
        <v>-2.5437202044963856E-4</v>
      </c>
      <c r="F752" s="7">
        <f>SQRT(Summary!$G$2/Summary!$G$3)*SQRT(SUMSQ(E733:E752)-Summary!$G$4/Summary!$G$5*SUM(E733:E752)^2)</f>
        <v>2.3058507237441694E-2</v>
      </c>
      <c r="G752" s="5">
        <f>MIN(Summary!$G$8,Summary!$G$9/F750)</f>
        <v>1.5</v>
      </c>
      <c r="H752" s="5">
        <f>IFERROR(VLOOKUP(Table3[[#This Row],[Date]],Table1[#All],2,FALSE),$C$2)</f>
        <v>-0.371</v>
      </c>
      <c r="I752" s="5">
        <f>Table3[[#This Row],[Date]]-B751</f>
        <v>3</v>
      </c>
      <c r="J752" s="7">
        <f>G751*(D752-1)+(1-G751)*H751/100*Table3[[#This Row],[Actt,t-1]]/Summary!$G$6</f>
        <v>-3.6600950594539879E-4</v>
      </c>
      <c r="K752" s="7">
        <f t="shared" si="44"/>
        <v>3.2407840439875202E-3</v>
      </c>
      <c r="L752" s="67">
        <f t="shared" si="43"/>
        <v>5.1445851799543127E-2</v>
      </c>
    </row>
    <row r="753" spans="2:12" x14ac:dyDescent="0.2">
      <c r="B753" s="6">
        <f>'Fund Data'!A869</f>
        <v>42668</v>
      </c>
      <c r="C753" s="4">
        <f>'Fund Data'!B869</f>
        <v>157.18</v>
      </c>
      <c r="D753" s="7">
        <f t="shared" si="45"/>
        <v>0.99968199453030604</v>
      </c>
      <c r="E753" s="7">
        <f t="shared" si="46"/>
        <v>-3.1805604415559259E-4</v>
      </c>
      <c r="F753" s="7">
        <f>SQRT(Summary!$G$2/Summary!$G$3)*SQRT(SUMSQ(E734:E753)-Summary!$G$4/Summary!$G$5*SUM(E734:E753)^2)</f>
        <v>2.285310799733568E-2</v>
      </c>
      <c r="G753" s="5">
        <f>MIN(Summary!$G$8,Summary!$G$9/F751)</f>
        <v>1.5</v>
      </c>
      <c r="H753" s="5">
        <f>IFERROR(VLOOKUP(Table3[[#This Row],[Date]],Table1[#All],2,FALSE),$C$2)</f>
        <v>-0.371</v>
      </c>
      <c r="I753" s="5">
        <f>Table3[[#This Row],[Date]]-B752</f>
        <v>1</v>
      </c>
      <c r="J753" s="7">
        <f>G752*(D753-1)+(1-G752)*H752/100*Table3[[#This Row],[Actt,t-1]]/Summary!$G$6</f>
        <v>-4.7185542676316298E-4</v>
      </c>
      <c r="K753" s="7">
        <f t="shared" si="44"/>
        <v>3.2329071337252836E-3</v>
      </c>
      <c r="L753" s="67">
        <f t="shared" si="43"/>
        <v>5.1320809725622425E-2</v>
      </c>
    </row>
    <row r="754" spans="2:12" x14ac:dyDescent="0.2">
      <c r="B754" s="6">
        <f>'Fund Data'!A870</f>
        <v>42669</v>
      </c>
      <c r="C754" s="4">
        <f>'Fund Data'!B870</f>
        <v>156.97999999999999</v>
      </c>
      <c r="D754" s="7">
        <f t="shared" si="45"/>
        <v>0.9987275734826313</v>
      </c>
      <c r="E754" s="7">
        <f t="shared" si="46"/>
        <v>-1.2732367393613079E-3</v>
      </c>
      <c r="F754" s="7">
        <f>SQRT(Summary!$G$2/Summary!$G$3)*SQRT(SUMSQ(E735:E754)-Summary!$G$4/Summary!$G$5*SUM(E735:E754)^2)</f>
        <v>2.2543298218926575E-2</v>
      </c>
      <c r="G754" s="5">
        <f>MIN(Summary!$G$8,Summary!$G$9/F752)</f>
        <v>1.5</v>
      </c>
      <c r="H754" s="5">
        <f>IFERROR(VLOOKUP(Table3[[#This Row],[Date]],Table1[#All],2,FALSE),$C$2)</f>
        <v>-0.372</v>
      </c>
      <c r="I754" s="5">
        <f>Table3[[#This Row],[Date]]-B753</f>
        <v>1</v>
      </c>
      <c r="J754" s="7">
        <f>G753*(D754-1)+(1-G753)*H753/100*Table3[[#This Row],[Actt,t-1]]/Summary!$G$6</f>
        <v>-1.9034869982752672E-3</v>
      </c>
      <c r="K754" s="7">
        <f t="shared" si="44"/>
        <v>3.2374603586687611E-3</v>
      </c>
      <c r="L754" s="67">
        <f t="shared" si="43"/>
        <v>5.1393089930805089E-2</v>
      </c>
    </row>
    <row r="755" spans="2:12" x14ac:dyDescent="0.2">
      <c r="B755" s="6">
        <f>'Fund Data'!A871</f>
        <v>42670</v>
      </c>
      <c r="C755" s="4">
        <f>'Fund Data'!B871</f>
        <v>156.74</v>
      </c>
      <c r="D755" s="7">
        <f t="shared" si="45"/>
        <v>0.99847114282074156</v>
      </c>
      <c r="E755" s="7">
        <f t="shared" si="46"/>
        <v>-1.530027073949027E-3</v>
      </c>
      <c r="F755" s="7">
        <f>SQRT(Summary!$G$2/Summary!$G$3)*SQRT(SUMSQ(E736:E755)-Summary!$G$4/Summary!$G$5*SUM(E736:E755)^2)</f>
        <v>2.2448449661356121E-2</v>
      </c>
      <c r="G755" s="5">
        <f>MIN(Summary!$G$8,Summary!$G$9/F753)</f>
        <v>1.5</v>
      </c>
      <c r="H755" s="5">
        <f>IFERROR(VLOOKUP(Table3[[#This Row],[Date]],Table1[#All],2,FALSE),$C$2)</f>
        <v>-0.372</v>
      </c>
      <c r="I755" s="5">
        <f>Table3[[#This Row],[Date]]-B754</f>
        <v>1</v>
      </c>
      <c r="J755" s="7">
        <f>G754*(D755-1)+(1-G754)*H754/100*Table3[[#This Row],[Actt,t-1]]/Summary!$G$6</f>
        <v>-2.2881191022209872E-3</v>
      </c>
      <c r="K755" s="7">
        <f t="shared" si="44"/>
        <v>3.2467556506620243E-3</v>
      </c>
      <c r="L755" s="67">
        <f t="shared" si="43"/>
        <v>5.1540648116672513E-2</v>
      </c>
    </row>
    <row r="756" spans="2:12" x14ac:dyDescent="0.2">
      <c r="B756" s="6">
        <f>'Fund Data'!A872</f>
        <v>42671</v>
      </c>
      <c r="C756" s="4">
        <f>'Fund Data'!B872</f>
        <v>156.66</v>
      </c>
      <c r="D756" s="7">
        <f t="shared" si="45"/>
        <v>0.99948960061247916</v>
      </c>
      <c r="E756" s="7">
        <f t="shared" si="46"/>
        <v>-5.1052968562616935E-4</v>
      </c>
      <c r="F756" s="7">
        <f>SQRT(Summary!$G$2/Summary!$G$3)*SQRT(SUMSQ(E737:E756)-Summary!$G$4/Summary!$G$5*SUM(E737:E756)^2)</f>
        <v>2.2082622965500408E-2</v>
      </c>
      <c r="G756" s="5">
        <f>MIN(Summary!$G$8,Summary!$G$9/F754)</f>
        <v>1.5</v>
      </c>
      <c r="H756" s="5">
        <f>IFERROR(VLOOKUP(Table3[[#This Row],[Date]],Table1[#All],2,FALSE),$C$2)</f>
        <v>-0.373</v>
      </c>
      <c r="I756" s="5">
        <f>Table3[[#This Row],[Date]]-B755</f>
        <v>1</v>
      </c>
      <c r="J756" s="7">
        <f>G755*(D756-1)+(1-G755)*H755/100*Table3[[#This Row],[Actt,t-1]]/Summary!$G$6</f>
        <v>-7.6043241461459853E-4</v>
      </c>
      <c r="K756" s="7">
        <f t="shared" si="44"/>
        <v>3.2481946041709718E-3</v>
      </c>
      <c r="L756" s="67">
        <f t="shared" si="43"/>
        <v>5.1563490795469666E-2</v>
      </c>
    </row>
    <row r="757" spans="2:12" x14ac:dyDescent="0.2">
      <c r="B757" s="6">
        <f>'Fund Data'!A873</f>
        <v>42674</v>
      </c>
      <c r="C757" s="4">
        <f>'Fund Data'!B873</f>
        <v>156.77000000000001</v>
      </c>
      <c r="D757" s="7">
        <f t="shared" si="45"/>
        <v>1.0007021575386188</v>
      </c>
      <c r="E757" s="7">
        <f t="shared" si="46"/>
        <v>7.0191114134733243E-4</v>
      </c>
      <c r="F757" s="7">
        <f>SQRT(Summary!$G$2/Summary!$G$3)*SQRT(SUMSQ(E738:E757)-Summary!$G$4/Summary!$G$5*SUM(E738:E757)^2)</f>
        <v>2.097717461324684E-2</v>
      </c>
      <c r="G757" s="5">
        <f>MIN(Summary!$G$8,Summary!$G$9/F755)</f>
        <v>1.5</v>
      </c>
      <c r="H757" s="5">
        <f>IFERROR(VLOOKUP(Table3[[#This Row],[Date]],Table1[#All],2,FALSE),$C$2)</f>
        <v>-0.372</v>
      </c>
      <c r="I757" s="5">
        <f>Table3[[#This Row],[Date]]-B756</f>
        <v>3</v>
      </c>
      <c r="J757" s="7">
        <f>G756*(D757-1)+(1-G756)*H756/100*Table3[[#This Row],[Actt,t-1]]/Summary!$G$6</f>
        <v>1.0687779745948626E-3</v>
      </c>
      <c r="K757" s="7">
        <f t="shared" si="44"/>
        <v>3.2361745150423049E-3</v>
      </c>
      <c r="L757" s="67">
        <f t="shared" si="43"/>
        <v>5.1372677796041967E-2</v>
      </c>
    </row>
    <row r="758" spans="2:12" x14ac:dyDescent="0.2">
      <c r="B758" s="6">
        <f>'Fund Data'!A875</f>
        <v>42676</v>
      </c>
      <c r="C758" s="4">
        <f>'Fund Data'!B875</f>
        <v>156.82</v>
      </c>
      <c r="D758" s="7">
        <f t="shared" si="45"/>
        <v>1.0003189385724309</v>
      </c>
      <c r="E758" s="7">
        <f t="shared" si="46"/>
        <v>3.1888772233618513E-4</v>
      </c>
      <c r="F758" s="7">
        <f>SQRT(Summary!$G$2/Summary!$G$3)*SQRT(SUMSQ(E739:E758)-Summary!$G$4/Summary!$G$5*SUM(E739:E758)^2)</f>
        <v>1.7300853225478197E-2</v>
      </c>
      <c r="G758" s="5">
        <f>MIN(Summary!$G$8,Summary!$G$9/F756)</f>
        <v>1.5</v>
      </c>
      <c r="H758" s="5">
        <f>IFERROR(VLOOKUP(Table3[[#This Row],[Date]],Table1[#All],2,FALSE),$C$2)</f>
        <v>-0.373</v>
      </c>
      <c r="I758" s="5">
        <f>Table3[[#This Row],[Date]]-B757</f>
        <v>2</v>
      </c>
      <c r="J758" s="7">
        <f>G757*(D758-1)+(1-G757)*H757/100*Table3[[#This Row],[Actt,t-1]]/Summary!$G$6</f>
        <v>4.8874119197972357E-4</v>
      </c>
      <c r="K758" s="7">
        <f t="shared" si="44"/>
        <v>3.1123624358759747E-3</v>
      </c>
      <c r="L758" s="67">
        <f t="shared" si="43"/>
        <v>4.9407221971362256E-2</v>
      </c>
    </row>
    <row r="759" spans="2:12" x14ac:dyDescent="0.2">
      <c r="B759" s="6">
        <f>'Fund Data'!A876</f>
        <v>42677</v>
      </c>
      <c r="C759" s="4">
        <f>'Fund Data'!B876</f>
        <v>156.69</v>
      </c>
      <c r="D759" s="7">
        <f t="shared" si="45"/>
        <v>0.99917102410406844</v>
      </c>
      <c r="E759" s="7">
        <f t="shared" si="46"/>
        <v>-8.2931968645874967E-4</v>
      </c>
      <c r="F759" s="7">
        <f>SQRT(Summary!$G$2/Summary!$G$3)*SQRT(SUMSQ(E740:E759)-Summary!$G$4/Summary!$G$5*SUM(E740:E759)^2)</f>
        <v>1.7176897302956858E-2</v>
      </c>
      <c r="G759" s="5">
        <f>MIN(Summary!$G$8,Summary!$G$9/F757)</f>
        <v>1.5</v>
      </c>
      <c r="H759" s="5">
        <f>IFERROR(VLOOKUP(Table3[[#This Row],[Date]],Table1[#All],2,FALSE),$C$2)</f>
        <v>-0.373</v>
      </c>
      <c r="I759" s="5">
        <f>Table3[[#This Row],[Date]]-B758</f>
        <v>1</v>
      </c>
      <c r="J759" s="7">
        <f>G758*(D759-1)+(1-G758)*H758/100*Table3[[#This Row],[Actt,t-1]]/Summary!$G$6</f>
        <v>-1.2382832883417855E-3</v>
      </c>
      <c r="K759" s="7">
        <f t="shared" si="44"/>
        <v>3.1032658513084326E-3</v>
      </c>
      <c r="L759" s="67">
        <f t="shared" ref="L759:L822" si="47">K759*$C$3</f>
        <v>4.9262818168087551E-2</v>
      </c>
    </row>
    <row r="760" spans="2:12" x14ac:dyDescent="0.2">
      <c r="B760" s="6">
        <f>'Fund Data'!A877</f>
        <v>42678</v>
      </c>
      <c r="C760" s="4">
        <f>'Fund Data'!B877</f>
        <v>156.69</v>
      </c>
      <c r="D760" s="7">
        <f t="shared" si="45"/>
        <v>1</v>
      </c>
      <c r="E760" s="7">
        <f t="shared" si="46"/>
        <v>0</v>
      </c>
      <c r="F760" s="7">
        <f>SQRT(Summary!$G$2/Summary!$G$3)*SQRT(SUMSQ(E741:E760)-Summary!$G$4/Summary!$G$5*SUM(E741:E760)^2)</f>
        <v>1.5424060309754486E-2</v>
      </c>
      <c r="G760" s="5">
        <f>MIN(Summary!$G$8,Summary!$G$9/F758)</f>
        <v>1.5</v>
      </c>
      <c r="H760" s="5">
        <f>IFERROR(VLOOKUP(Table3[[#This Row],[Date]],Table1[#All],2,FALSE),$C$2)</f>
        <v>-0.373</v>
      </c>
      <c r="I760" s="5">
        <f>Table3[[#This Row],[Date]]-B759</f>
        <v>1</v>
      </c>
      <c r="J760" s="7">
        <f>G759*(D760-1)+(1-G759)*H759/100*Table3[[#This Row],[Actt,t-1]]/Summary!$G$6</f>
        <v>5.1805555555555552E-6</v>
      </c>
      <c r="K760" s="7">
        <f t="shared" si="44"/>
        <v>3.0796530717769901E-3</v>
      </c>
      <c r="L760" s="67">
        <f t="shared" si="47"/>
        <v>4.8887976913668391E-2</v>
      </c>
    </row>
    <row r="761" spans="2:12" x14ac:dyDescent="0.2">
      <c r="B761" s="6">
        <f>'Fund Data'!A878</f>
        <v>42681</v>
      </c>
      <c r="C761" s="4">
        <f>'Fund Data'!B878</f>
        <v>156.69</v>
      </c>
      <c r="D761" s="7">
        <f t="shared" si="45"/>
        <v>1</v>
      </c>
      <c r="E761" s="7">
        <f t="shared" si="46"/>
        <v>0</v>
      </c>
      <c r="F761" s="7">
        <f>SQRT(Summary!$G$2/Summary!$G$3)*SQRT(SUMSQ(E742:E761)-Summary!$G$4/Summary!$G$5*SUM(E742:E761)^2)</f>
        <v>1.4569198306592993E-2</v>
      </c>
      <c r="G761" s="5">
        <f>MIN(Summary!$G$8,Summary!$G$9/F759)</f>
        <v>1.5</v>
      </c>
      <c r="H761" s="5">
        <f>IFERROR(VLOOKUP(Table3[[#This Row],[Date]],Table1[#All],2,FALSE),$C$2)</f>
        <v>-0.373</v>
      </c>
      <c r="I761" s="5">
        <f>Table3[[#This Row],[Date]]-B760</f>
        <v>3</v>
      </c>
      <c r="J761" s="7">
        <f>G760*(D761-1)+(1-G760)*H760/100*Table3[[#This Row],[Actt,t-1]]/Summary!$G$6</f>
        <v>1.5541666666666664E-5</v>
      </c>
      <c r="K761" s="7">
        <f t="shared" si="44"/>
        <v>3.0500035663139692E-3</v>
      </c>
      <c r="L761" s="67">
        <f t="shared" si="47"/>
        <v>4.8417305605961171E-2</v>
      </c>
    </row>
    <row r="762" spans="2:12" x14ac:dyDescent="0.2">
      <c r="B762" s="6">
        <f>'Fund Data'!A879</f>
        <v>42682</v>
      </c>
      <c r="C762" s="4">
        <f>'Fund Data'!B879</f>
        <v>156.47</v>
      </c>
      <c r="D762" s="7">
        <f t="shared" si="45"/>
        <v>0.99859595379411581</v>
      </c>
      <c r="E762" s="7">
        <f t="shared" si="46"/>
        <v>-1.4050328023511359E-3</v>
      </c>
      <c r="F762" s="7">
        <f>SQRT(Summary!$G$2/Summary!$G$3)*SQRT(SUMSQ(E743:E762)-Summary!$G$4/Summary!$G$5*SUM(E743:E762)^2)</f>
        <v>1.4216771588624871E-2</v>
      </c>
      <c r="G762" s="5">
        <f>MIN(Summary!$G$8,Summary!$G$9/F760)</f>
        <v>1.5</v>
      </c>
      <c r="H762" s="5">
        <f>IFERROR(VLOOKUP(Table3[[#This Row],[Date]],Table1[#All],2,FALSE),$C$2)</f>
        <v>-0.374</v>
      </c>
      <c r="I762" s="5">
        <f>Table3[[#This Row],[Date]]-B761</f>
        <v>1</v>
      </c>
      <c r="J762" s="7">
        <f>G761*(D762-1)+(1-G761)*H761/100*Table3[[#This Row],[Actt,t-1]]/Summary!$G$6</f>
        <v>-2.1008887532707305E-3</v>
      </c>
      <c r="K762" s="7">
        <f t="shared" si="44"/>
        <v>3.0493470350670465E-3</v>
      </c>
      <c r="L762" s="67">
        <f t="shared" si="47"/>
        <v>4.8406883495517361E-2</v>
      </c>
    </row>
    <row r="763" spans="2:12" x14ac:dyDescent="0.2">
      <c r="B763" s="6">
        <f>'Fund Data'!A880</f>
        <v>42683</v>
      </c>
      <c r="C763" s="4">
        <f>'Fund Data'!B880</f>
        <v>156.07</v>
      </c>
      <c r="D763" s="7">
        <f t="shared" si="45"/>
        <v>0.99744359941202787</v>
      </c>
      <c r="E763" s="7">
        <f t="shared" si="46"/>
        <v>-2.5596737595036398E-3</v>
      </c>
      <c r="F763" s="7">
        <f>SQRT(Summary!$G$2/Summary!$G$3)*SQRT(SUMSQ(E744:E763)-Summary!$G$4/Summary!$G$5*SUM(E744:E763)^2)</f>
        <v>1.4562091211543447E-2</v>
      </c>
      <c r="G763" s="5">
        <f>MIN(Summary!$G$8,Summary!$G$9/F761)</f>
        <v>1.5</v>
      </c>
      <c r="H763" s="5">
        <f>IFERROR(VLOOKUP(Table3[[#This Row],[Date]],Table1[#All],2,FALSE),$C$2)</f>
        <v>-0.373</v>
      </c>
      <c r="I763" s="5">
        <f>Table3[[#This Row],[Date]]-B762</f>
        <v>1</v>
      </c>
      <c r="J763" s="7">
        <f>G762*(D763-1)+(1-G762)*H762/100*Table3[[#This Row],[Actt,t-1]]/Summary!$G$6</f>
        <v>-3.8294064375137501E-3</v>
      </c>
      <c r="K763" s="7">
        <f t="shared" si="44"/>
        <v>3.0729602573011036E-3</v>
      </c>
      <c r="L763" s="67">
        <f t="shared" si="47"/>
        <v>4.8781731777622662E-2</v>
      </c>
    </row>
    <row r="764" spans="2:12" x14ac:dyDescent="0.2">
      <c r="B764" s="6">
        <f>'Fund Data'!A881</f>
        <v>42684</v>
      </c>
      <c r="C764" s="4">
        <f>'Fund Data'!B881</f>
        <v>155.94999999999999</v>
      </c>
      <c r="D764" s="7">
        <f t="shared" si="45"/>
        <v>0.99923111424360855</v>
      </c>
      <c r="E764" s="7">
        <f t="shared" si="46"/>
        <v>-7.6918150065005317E-4</v>
      </c>
      <c r="F764" s="7">
        <f>SQRT(Summary!$G$2/Summary!$G$3)*SQRT(SUMSQ(E745:E764)-Summary!$G$4/Summary!$G$5*SUM(E745:E764)^2)</f>
        <v>1.3149513945190447E-2</v>
      </c>
      <c r="G764" s="5">
        <f>MIN(Summary!$G$8,Summary!$G$9/F762)</f>
        <v>1.5</v>
      </c>
      <c r="H764" s="5">
        <f>IFERROR(VLOOKUP(Table3[[#This Row],[Date]],Table1[#All],2,FALSE),$C$2)</f>
        <v>-0.373</v>
      </c>
      <c r="I764" s="5">
        <f>Table3[[#This Row],[Date]]-B763</f>
        <v>1</v>
      </c>
      <c r="J764" s="7">
        <f>G763*(D764-1)+(1-G763)*H763/100*Table3[[#This Row],[Actt,t-1]]/Summary!$G$6</f>
        <v>-1.148148079031614E-3</v>
      </c>
      <c r="K764" s="7">
        <f t="shared" si="44"/>
        <v>3.065685814378482E-3</v>
      </c>
      <c r="L764" s="67">
        <f t="shared" si="47"/>
        <v>4.8666253576223915E-2</v>
      </c>
    </row>
    <row r="765" spans="2:12" x14ac:dyDescent="0.2">
      <c r="B765" s="6">
        <f>'Fund Data'!A882</f>
        <v>42685</v>
      </c>
      <c r="C765" s="4">
        <f>'Fund Data'!B882</f>
        <v>155.82</v>
      </c>
      <c r="D765" s="7">
        <f t="shared" si="45"/>
        <v>0.99916639948701513</v>
      </c>
      <c r="E765" s="7">
        <f t="shared" si="46"/>
        <v>-8.3394815110012508E-4</v>
      </c>
      <c r="F765" s="7">
        <f>SQRT(Summary!$G$2/Summary!$G$3)*SQRT(SUMSQ(E746:E765)-Summary!$G$4/Summary!$G$5*SUM(E746:E765)^2)</f>
        <v>1.3012941253489488E-2</v>
      </c>
      <c r="G765" s="5">
        <f>MIN(Summary!$G$8,Summary!$G$9/F763)</f>
        <v>1.5</v>
      </c>
      <c r="H765" s="5">
        <f>IFERROR(VLOOKUP(Table3[[#This Row],[Date]],Table1[#All],2,FALSE),$C$2)</f>
        <v>-0.374</v>
      </c>
      <c r="I765" s="5">
        <f>Table3[[#This Row],[Date]]-B764</f>
        <v>1</v>
      </c>
      <c r="J765" s="7">
        <f>G764*(D765-1)+(1-G764)*H764/100*Table3[[#This Row],[Actt,t-1]]/Summary!$G$6</f>
        <v>-1.2452202139217445E-3</v>
      </c>
      <c r="K765" s="7">
        <f t="shared" si="44"/>
        <v>3.0677205393250815E-3</v>
      </c>
      <c r="L765" s="67">
        <f t="shared" si="47"/>
        <v>4.8698553833394644E-2</v>
      </c>
    </row>
    <row r="766" spans="2:12" x14ac:dyDescent="0.2">
      <c r="B766" s="6">
        <f>'Fund Data'!A883</f>
        <v>42688</v>
      </c>
      <c r="C766" s="4">
        <f>'Fund Data'!B883</f>
        <v>155.93</v>
      </c>
      <c r="D766" s="7">
        <f t="shared" si="45"/>
        <v>1.0007059427544605</v>
      </c>
      <c r="E766" s="7">
        <f t="shared" si="46"/>
        <v>7.056936940821859E-4</v>
      </c>
      <c r="F766" s="7">
        <f>SQRT(Summary!$G$2/Summary!$G$3)*SQRT(SUMSQ(E747:E766)-Summary!$G$4/Summary!$G$5*SUM(E747:E766)^2)</f>
        <v>1.3583087500367682E-2</v>
      </c>
      <c r="G766" s="5">
        <f>MIN(Summary!$G$8,Summary!$G$9/F764)</f>
        <v>1.5</v>
      </c>
      <c r="H766" s="5">
        <f>IFERROR(VLOOKUP(Table3[[#This Row],[Date]],Table1[#All],2,FALSE),$C$2)</f>
        <v>-0.373</v>
      </c>
      <c r="I766" s="5">
        <f>Table3[[#This Row],[Date]]-B765</f>
        <v>3</v>
      </c>
      <c r="J766" s="7">
        <f>G765*(D766-1)+(1-G765)*H765/100*Table3[[#This Row],[Actt,t-1]]/Summary!$G$6</f>
        <v>1.0744974650240136E-3</v>
      </c>
      <c r="K766" s="7">
        <f t="shared" si="44"/>
        <v>3.070325497973501E-3</v>
      </c>
      <c r="L766" s="67">
        <f t="shared" si="47"/>
        <v>4.8739906269950596E-2</v>
      </c>
    </row>
    <row r="767" spans="2:12" x14ac:dyDescent="0.2">
      <c r="B767" s="6">
        <f>'Fund Data'!A884</f>
        <v>42689</v>
      </c>
      <c r="C767" s="4">
        <f>'Fund Data'!B884</f>
        <v>155.82</v>
      </c>
      <c r="D767" s="7">
        <f t="shared" si="45"/>
        <v>0.99929455524915012</v>
      </c>
      <c r="E767" s="7">
        <f t="shared" si="46"/>
        <v>-7.0569369408214882E-4</v>
      </c>
      <c r="F767" s="7">
        <f>SQRT(Summary!$G$2/Summary!$G$3)*SQRT(SUMSQ(E748:E767)-Summary!$G$4/Summary!$G$5*SUM(E748:E767)^2)</f>
        <v>1.3623554417361107E-2</v>
      </c>
      <c r="G767" s="5">
        <f>MIN(Summary!$G$8,Summary!$G$9/F765)</f>
        <v>1.5</v>
      </c>
      <c r="H767" s="5">
        <f>IFERROR(VLOOKUP(Table3[[#This Row],[Date]],Table1[#All],2,FALSE),$C$2)</f>
        <v>-0.371</v>
      </c>
      <c r="I767" s="5">
        <f>Table3[[#This Row],[Date]]-B766</f>
        <v>1</v>
      </c>
      <c r="J767" s="7">
        <f>G766*(D767-1)+(1-G766)*H766/100*Table3[[#This Row],[Actt,t-1]]/Summary!$G$6</f>
        <v>-1.0529865707192671E-3</v>
      </c>
      <c r="K767" s="7">
        <f t="shared" si="44"/>
        <v>3.0410249264987759E-3</v>
      </c>
      <c r="L767" s="67">
        <f t="shared" si="47"/>
        <v>4.827477411758542E-2</v>
      </c>
    </row>
    <row r="768" spans="2:12" x14ac:dyDescent="0.2">
      <c r="B768" s="6">
        <f>'Fund Data'!A885</f>
        <v>42690</v>
      </c>
      <c r="C768" s="4">
        <f>'Fund Data'!B885</f>
        <v>155.71</v>
      </c>
      <c r="D768" s="7">
        <f t="shared" si="45"/>
        <v>0.99929405724553977</v>
      </c>
      <c r="E768" s="7">
        <f t="shared" si="46"/>
        <v>-7.0619204937871793E-4</v>
      </c>
      <c r="F768" s="7">
        <f>SQRT(Summary!$G$2/Summary!$G$3)*SQRT(SUMSQ(E749:E768)-Summary!$G$4/Summary!$G$5*SUM(E749:E768)^2)</f>
        <v>1.2741308964507777E-2</v>
      </c>
      <c r="G768" s="5">
        <f>MIN(Summary!$G$8,Summary!$G$9/F766)</f>
        <v>1.5</v>
      </c>
      <c r="H768" s="5">
        <f>IFERROR(VLOOKUP(Table3[[#This Row],[Date]],Table1[#All],2,FALSE),$C$2)</f>
        <v>-0.371</v>
      </c>
      <c r="I768" s="5">
        <f>Table3[[#This Row],[Date]]-B767</f>
        <v>1</v>
      </c>
      <c r="J768" s="7">
        <f>G767*(D768-1)+(1-G767)*H767/100*Table3[[#This Row],[Actt,t-1]]/Summary!$G$6</f>
        <v>-1.0537613539125695E-3</v>
      </c>
      <c r="K768" s="7">
        <f t="shared" si="44"/>
        <v>3.0387574545921816E-3</v>
      </c>
      <c r="L768" s="67">
        <f t="shared" si="47"/>
        <v>4.8238779116967376E-2</v>
      </c>
    </row>
    <row r="769" spans="2:12" x14ac:dyDescent="0.2">
      <c r="B769" s="6">
        <f>'Fund Data'!A886</f>
        <v>42691</v>
      </c>
      <c r="C769" s="4">
        <f>'Fund Data'!B886</f>
        <v>155.66</v>
      </c>
      <c r="D769" s="7">
        <f t="shared" si="45"/>
        <v>0.99967889024468559</v>
      </c>
      <c r="E769" s="7">
        <f t="shared" si="46"/>
        <v>-3.2116132209124607E-4</v>
      </c>
      <c r="F769" s="7">
        <f>SQRT(Summary!$G$2/Summary!$G$3)*SQRT(SUMSQ(E750:E769)-Summary!$G$4/Summary!$G$5*SUM(E750:E769)^2)</f>
        <v>1.2568427951769538E-2</v>
      </c>
      <c r="G769" s="5">
        <f>MIN(Summary!$G$8,Summary!$G$9/F767)</f>
        <v>1.5</v>
      </c>
      <c r="H769" s="5">
        <f>IFERROR(VLOOKUP(Table3[[#This Row],[Date]],Table1[#All],2,FALSE),$C$2)</f>
        <v>-0.372</v>
      </c>
      <c r="I769" s="5">
        <f>Table3[[#This Row],[Date]]-B768</f>
        <v>1</v>
      </c>
      <c r="J769" s="7">
        <f>G768*(D769-1)+(1-G768)*H768/100*Table3[[#This Row],[Actt,t-1]]/Summary!$G$6</f>
        <v>-4.7651185519383458E-4</v>
      </c>
      <c r="K769" s="7">
        <f t="shared" si="44"/>
        <v>2.9857794975158367E-3</v>
      </c>
      <c r="L769" s="67">
        <f t="shared" si="47"/>
        <v>4.7397780120613797E-2</v>
      </c>
    </row>
    <row r="770" spans="2:12" x14ac:dyDescent="0.2">
      <c r="B770" s="6">
        <f>'Fund Data'!A887</f>
        <v>42692</v>
      </c>
      <c r="C770" s="4">
        <f>'Fund Data'!B887</f>
        <v>155.63</v>
      </c>
      <c r="D770" s="7">
        <f t="shared" si="45"/>
        <v>0.99980727226005395</v>
      </c>
      <c r="E770" s="7">
        <f t="shared" si="46"/>
        <v>-1.9274631432349506E-4</v>
      </c>
      <c r="F770" s="7">
        <f>SQRT(Summary!$G$2/Summary!$G$3)*SQRT(SUMSQ(E751:E770)-Summary!$G$4/Summary!$G$5*SUM(E751:E770)^2)</f>
        <v>1.2016078528015728E-2</v>
      </c>
      <c r="G770" s="5">
        <f>MIN(Summary!$G$8,Summary!$G$9/F768)</f>
        <v>1.5</v>
      </c>
      <c r="H770" s="5">
        <f>IFERROR(VLOOKUP(Table3[[#This Row],[Date]],Table1[#All],2,FALSE),$C$2)</f>
        <v>-0.373</v>
      </c>
      <c r="I770" s="5">
        <f>Table3[[#This Row],[Date]]-B769</f>
        <v>1</v>
      </c>
      <c r="J770" s="7">
        <f>G769*(D770-1)+(1-G769)*H769/100*Table3[[#This Row],[Actt,t-1]]/Summary!$G$6</f>
        <v>-2.8392494325241212E-4</v>
      </c>
      <c r="K770" s="7">
        <f t="shared" si="44"/>
        <v>2.9429341805164216E-3</v>
      </c>
      <c r="L770" s="67">
        <f t="shared" si="47"/>
        <v>4.6717631798868717E-2</v>
      </c>
    </row>
    <row r="771" spans="2:12" x14ac:dyDescent="0.2">
      <c r="B771" s="6">
        <f>'Fund Data'!A888</f>
        <v>42695</v>
      </c>
      <c r="C771" s="4">
        <f>'Fund Data'!B888</f>
        <v>155.52000000000001</v>
      </c>
      <c r="D771" s="7">
        <f t="shared" si="45"/>
        <v>0.99929319539934469</v>
      </c>
      <c r="E771" s="7">
        <f t="shared" si="46"/>
        <v>-7.0705450478959536E-4</v>
      </c>
      <c r="F771" s="7">
        <f>SQRT(Summary!$G$2/Summary!$G$3)*SQRT(SUMSQ(E752:E771)-Summary!$G$4/Summary!$G$5*SUM(E752:E771)^2)</f>
        <v>1.1963075143985868E-2</v>
      </c>
      <c r="G771" s="5">
        <f>MIN(Summary!$G$8,Summary!$G$9/F769)</f>
        <v>1.5</v>
      </c>
      <c r="H771" s="5">
        <f>IFERROR(VLOOKUP(Table3[[#This Row],[Date]],Table1[#All],2,FALSE),$C$2)</f>
        <v>-0.371</v>
      </c>
      <c r="I771" s="5">
        <f>Table3[[#This Row],[Date]]-B770</f>
        <v>3</v>
      </c>
      <c r="J771" s="7">
        <f>G770*(D771-1)+(1-G770)*H770/100*Table3[[#This Row],[Actt,t-1]]/Summary!$G$6</f>
        <v>-1.0446652343162961E-3</v>
      </c>
      <c r="K771" s="7">
        <f t="shared" si="44"/>
        <v>2.9307868312026353E-3</v>
      </c>
      <c r="L771" s="67">
        <f t="shared" si="47"/>
        <v>4.6524798606631258E-2</v>
      </c>
    </row>
    <row r="772" spans="2:12" x14ac:dyDescent="0.2">
      <c r="B772" s="6">
        <f>'Fund Data'!A889</f>
        <v>42696</v>
      </c>
      <c r="C772" s="4">
        <f>'Fund Data'!B889</f>
        <v>155.81</v>
      </c>
      <c r="D772" s="7">
        <f t="shared" si="45"/>
        <v>1.0018647119341564</v>
      </c>
      <c r="E772" s="7">
        <f t="shared" si="46"/>
        <v>1.8629755171342864E-3</v>
      </c>
      <c r="F772" s="7">
        <f>SQRT(Summary!$G$2/Summary!$G$3)*SQRT(SUMSQ(E753:E772)-Summary!$G$4/Summary!$G$5*SUM(E753:E772)^2)</f>
        <v>1.4596528633334322E-2</v>
      </c>
      <c r="G772" s="5">
        <f>MIN(Summary!$G$8,Summary!$G$9/F770)</f>
        <v>1.5</v>
      </c>
      <c r="H772" s="5">
        <f>IFERROR(VLOOKUP(Table3[[#This Row],[Date]],Table1[#All],2,FALSE),$C$2)</f>
        <v>-0.373</v>
      </c>
      <c r="I772" s="5">
        <f>Table3[[#This Row],[Date]]-B771</f>
        <v>1</v>
      </c>
      <c r="J772" s="7">
        <f>G771*(D772-1)+(1-G771)*H771/100*Table3[[#This Row],[Actt,t-1]]/Summary!$G$6</f>
        <v>2.8022206790123514E-3</v>
      </c>
      <c r="K772" s="7">
        <f t="shared" si="44"/>
        <v>2.9188049632231138E-3</v>
      </c>
      <c r="L772" s="67">
        <f t="shared" si="47"/>
        <v>4.6334592349136325E-2</v>
      </c>
    </row>
    <row r="773" spans="2:12" x14ac:dyDescent="0.2">
      <c r="B773" s="6">
        <f>'Fund Data'!A890</f>
        <v>42697</v>
      </c>
      <c r="C773" s="4">
        <f>'Fund Data'!B890</f>
        <v>155.83000000000001</v>
      </c>
      <c r="D773" s="7">
        <f t="shared" si="45"/>
        <v>1.000128361465888</v>
      </c>
      <c r="E773" s="7">
        <f t="shared" si="46"/>
        <v>1.2835322825997545E-4</v>
      </c>
      <c r="F773" s="7">
        <f>SQRT(Summary!$G$2/Summary!$G$3)*SQRT(SUMSQ(E754:E773)-Summary!$G$4/Summary!$G$5*SUM(E754:E773)^2)</f>
        <v>1.4729869817735643E-2</v>
      </c>
      <c r="G773" s="5">
        <f>MIN(Summary!$G$8,Summary!$G$9/F771)</f>
        <v>1.5</v>
      </c>
      <c r="H773" s="5">
        <f>IFERROR(VLOOKUP(Table3[[#This Row],[Date]],Table1[#All],2,FALSE),$C$2)</f>
        <v>-0.373</v>
      </c>
      <c r="I773" s="5">
        <f>Table3[[#This Row],[Date]]-B772</f>
        <v>1</v>
      </c>
      <c r="J773" s="7">
        <f>G772*(D773-1)+(1-G772)*H772/100*Table3[[#This Row],[Actt,t-1]]/Summary!$G$6</f>
        <v>1.9772275438757972E-4</v>
      </c>
      <c r="K773" s="7">
        <f t="shared" si="44"/>
        <v>2.9148702331454721E-3</v>
      </c>
      <c r="L773" s="67">
        <f t="shared" si="47"/>
        <v>4.6272130445566689E-2</v>
      </c>
    </row>
    <row r="774" spans="2:12" x14ac:dyDescent="0.2">
      <c r="B774" s="6">
        <f>'Fund Data'!A891</f>
        <v>42698</v>
      </c>
      <c r="C774" s="4">
        <f>'Fund Data'!B891</f>
        <v>155.66</v>
      </c>
      <c r="D774" s="7">
        <f t="shared" si="45"/>
        <v>0.99890906757363784</v>
      </c>
      <c r="E774" s="7">
        <f t="shared" si="46"/>
        <v>-1.0915279262811118E-3</v>
      </c>
      <c r="F774" s="7">
        <f>SQRT(Summary!$G$2/Summary!$G$3)*SQRT(SUMSQ(E755:E774)-Summary!$G$4/Summary!$G$5*SUM(E755:E774)^2)</f>
        <v>1.461194734842905E-2</v>
      </c>
      <c r="G774" s="5">
        <f>MIN(Summary!$G$8,Summary!$G$9/F772)</f>
        <v>1.5</v>
      </c>
      <c r="H774" s="5">
        <f>IFERROR(VLOOKUP(Table3[[#This Row],[Date]],Table1[#All],2,FALSE),$C$2)</f>
        <v>-0.373</v>
      </c>
      <c r="I774" s="5">
        <f>Table3[[#This Row],[Date]]-B773</f>
        <v>1</v>
      </c>
      <c r="J774" s="7">
        <f>G773*(D774-1)+(1-G773)*H773/100*Table3[[#This Row],[Actt,t-1]]/Summary!$G$6</f>
        <v>-1.6312180839876795E-3</v>
      </c>
      <c r="K774" s="7">
        <f t="shared" si="44"/>
        <v>2.912546879874211E-3</v>
      </c>
      <c r="L774" s="67">
        <f t="shared" si="47"/>
        <v>4.6235248355785664E-2</v>
      </c>
    </row>
    <row r="775" spans="2:12" x14ac:dyDescent="0.2">
      <c r="B775" s="6">
        <f>'Fund Data'!A892</f>
        <v>42699</v>
      </c>
      <c r="C775" s="4">
        <f>'Fund Data'!B892</f>
        <v>155.57</v>
      </c>
      <c r="D775" s="7">
        <f t="shared" si="45"/>
        <v>0.99942181678016184</v>
      </c>
      <c r="E775" s="7">
        <f t="shared" si="46"/>
        <v>-5.7835043221204105E-4</v>
      </c>
      <c r="F775" s="7">
        <f>SQRT(Summary!$G$2/Summary!$G$3)*SQRT(SUMSQ(E756:E775)-Summary!$G$4/Summary!$G$5*SUM(E756:E775)^2)</f>
        <v>1.4063506988848859E-2</v>
      </c>
      <c r="G775" s="5">
        <f>MIN(Summary!$G$8,Summary!$G$9/F773)</f>
        <v>1.5</v>
      </c>
      <c r="H775" s="5">
        <f>IFERROR(VLOOKUP(Table3[[#This Row],[Date]],Table1[#All],2,FALSE),$C$2)</f>
        <v>-0.373</v>
      </c>
      <c r="I775" s="5">
        <f>Table3[[#This Row],[Date]]-B774</f>
        <v>1</v>
      </c>
      <c r="J775" s="7">
        <f>G774*(D775-1)+(1-G774)*H774/100*Table3[[#This Row],[Actt,t-1]]/Summary!$G$6</f>
        <v>-8.6209427420168077E-4</v>
      </c>
      <c r="K775" s="7">
        <f t="shared" si="44"/>
        <v>2.9112542769982631E-3</v>
      </c>
      <c r="L775" s="67">
        <f t="shared" si="47"/>
        <v>4.6214728921263312E-2</v>
      </c>
    </row>
    <row r="776" spans="2:12" x14ac:dyDescent="0.2">
      <c r="B776" s="6">
        <f>'Fund Data'!A893</f>
        <v>42702</v>
      </c>
      <c r="C776" s="4">
        <f>'Fund Data'!B893</f>
        <v>155.58000000000001</v>
      </c>
      <c r="D776" s="7">
        <f t="shared" si="45"/>
        <v>1.0000642797454524</v>
      </c>
      <c r="E776" s="7">
        <f t="shared" si="46"/>
        <v>6.4277679598112643E-5</v>
      </c>
      <c r="F776" s="7">
        <f>SQRT(Summary!$G$2/Summary!$G$3)*SQRT(SUMSQ(E757:E776)-Summary!$G$4/Summary!$G$5*SUM(E757:E776)^2)</f>
        <v>1.4133952922305753E-2</v>
      </c>
      <c r="G776" s="5">
        <f>MIN(Summary!$G$8,Summary!$G$9/F774)</f>
        <v>1.5</v>
      </c>
      <c r="H776" s="5">
        <f>IFERROR(VLOOKUP(Table3[[#This Row],[Date]],Table1[#All],2,FALSE),$C$2)</f>
        <v>-0.374</v>
      </c>
      <c r="I776" s="5">
        <f>Table3[[#This Row],[Date]]-B775</f>
        <v>3</v>
      </c>
      <c r="J776" s="7">
        <f>G775*(D776-1)+(1-G775)*H775/100*Table3[[#This Row],[Actt,t-1]]/Summary!$G$6</f>
        <v>1.1196128484530031E-4</v>
      </c>
      <c r="K776" s="7">
        <f t="shared" si="44"/>
        <v>2.9076054609868686E-3</v>
      </c>
      <c r="L776" s="67">
        <f t="shared" si="47"/>
        <v>4.6156805762787426E-2</v>
      </c>
    </row>
    <row r="777" spans="2:12" x14ac:dyDescent="0.2">
      <c r="B777" s="6">
        <f>'Fund Data'!A894</f>
        <v>42703</v>
      </c>
      <c r="C777" s="4">
        <f>'Fund Data'!B894</f>
        <v>155.69999999999999</v>
      </c>
      <c r="D777" s="7">
        <f t="shared" si="45"/>
        <v>1.0007713073659852</v>
      </c>
      <c r="E777" s="7">
        <f t="shared" si="46"/>
        <v>7.7101006132446832E-4</v>
      </c>
      <c r="F777" s="7">
        <f>SQRT(Summary!$G$2/Summary!$G$3)*SQRT(SUMSQ(E758:E777)-Summary!$G$4/Summary!$G$5*SUM(E758:E777)^2)</f>
        <v>1.4200362847434582E-2</v>
      </c>
      <c r="G777" s="5">
        <f>MIN(Summary!$G$8,Summary!$G$9/F775)</f>
        <v>1.5</v>
      </c>
      <c r="H777" s="5">
        <f>IFERROR(VLOOKUP(Table3[[#This Row],[Date]],Table1[#All],2,FALSE),$C$2)</f>
        <v>-0.372</v>
      </c>
      <c r="I777" s="5">
        <f>Table3[[#This Row],[Date]]-B776</f>
        <v>1</v>
      </c>
      <c r="J777" s="7">
        <f>G776*(D777-1)+(1-G776)*H776/100*Table3[[#This Row],[Actt,t-1]]/Summary!$G$6</f>
        <v>1.1621554934222226E-3</v>
      </c>
      <c r="K777" s="7">
        <f t="shared" si="44"/>
        <v>2.9066317280234256E-3</v>
      </c>
      <c r="L777" s="67">
        <f t="shared" si="47"/>
        <v>4.6141348231199489E-2</v>
      </c>
    </row>
    <row r="778" spans="2:12" x14ac:dyDescent="0.2">
      <c r="B778" s="6">
        <f>'Fund Data'!A895</f>
        <v>42704</v>
      </c>
      <c r="C778" s="4">
        <f>'Fund Data'!B895</f>
        <v>155.43</v>
      </c>
      <c r="D778" s="7">
        <f t="shared" si="45"/>
        <v>0.99826589595375737</v>
      </c>
      <c r="E778" s="7">
        <f t="shared" si="46"/>
        <v>-1.7356093451458897E-3</v>
      </c>
      <c r="F778" s="7">
        <f>SQRT(Summary!$G$2/Summary!$G$3)*SQRT(SUMSQ(E759:E778)-Summary!$G$4/Summary!$G$5*SUM(E759:E778)^2)</f>
        <v>1.4762667052101663E-2</v>
      </c>
      <c r="G778" s="5">
        <f>MIN(Summary!$G$8,Summary!$G$9/F776)</f>
        <v>1.5</v>
      </c>
      <c r="H778" s="5">
        <f>IFERROR(VLOOKUP(Table3[[#This Row],[Date]],Table1[#All],2,FALSE),$C$2)</f>
        <v>-0.372</v>
      </c>
      <c r="I778" s="5">
        <f>Table3[[#This Row],[Date]]-B777</f>
        <v>1</v>
      </c>
      <c r="J778" s="7">
        <f>G777*(D778-1)+(1-G777)*H777/100*Table3[[#This Row],[Actt,t-1]]/Summary!$G$6</f>
        <v>-2.5959894026972856E-3</v>
      </c>
      <c r="K778" s="7">
        <f t="shared" si="44"/>
        <v>2.9175155018474441E-3</v>
      </c>
      <c r="L778" s="67">
        <f t="shared" si="47"/>
        <v>4.6314122784384855E-2</v>
      </c>
    </row>
    <row r="779" spans="2:12" x14ac:dyDescent="0.2">
      <c r="B779" s="6">
        <f>'Fund Data'!A896</f>
        <v>42705</v>
      </c>
      <c r="C779" s="4">
        <f>'Fund Data'!B896</f>
        <v>155.05000000000001</v>
      </c>
      <c r="D779" s="7">
        <f t="shared" si="45"/>
        <v>0.99755516952969181</v>
      </c>
      <c r="E779" s="7">
        <f t="shared" si="46"/>
        <v>-2.4478239483486795E-3</v>
      </c>
      <c r="F779" s="7">
        <f>SQRT(Summary!$G$2/Summary!$G$3)*SQRT(SUMSQ(E760:E779)-Summary!$G$4/Summary!$G$5*SUM(E760:E779)^2)</f>
        <v>1.6277620143629799E-2</v>
      </c>
      <c r="G779" s="5">
        <f>MIN(Summary!$G$8,Summary!$G$9/F777)</f>
        <v>1.5</v>
      </c>
      <c r="H779" s="5">
        <f>IFERROR(VLOOKUP(Table3[[#This Row],[Date]],Table1[#All],2,FALSE),$C$2)</f>
        <v>-0.372</v>
      </c>
      <c r="I779" s="5">
        <f>Table3[[#This Row],[Date]]-B778</f>
        <v>1</v>
      </c>
      <c r="J779" s="7">
        <f>G778*(D779-1)+(1-G778)*H778/100*Table3[[#This Row],[Actt,t-1]]/Summary!$G$6</f>
        <v>-3.6620790387956186E-3</v>
      </c>
      <c r="K779" s="7">
        <f t="shared" si="44"/>
        <v>2.9338604084631938E-3</v>
      </c>
      <c r="L779" s="67">
        <f t="shared" si="47"/>
        <v>4.6573590133031945E-2</v>
      </c>
    </row>
    <row r="780" spans="2:12" x14ac:dyDescent="0.2">
      <c r="B780" s="6">
        <f>'Fund Data'!A897</f>
        <v>42706</v>
      </c>
      <c r="C780" s="4">
        <f>'Fund Data'!B897</f>
        <v>155.30000000000001</v>
      </c>
      <c r="D780" s="7">
        <f t="shared" si="45"/>
        <v>1.001612383102225</v>
      </c>
      <c r="E780" s="7">
        <f t="shared" si="46"/>
        <v>1.6110846081833483E-3</v>
      </c>
      <c r="F780" s="7">
        <f>SQRT(Summary!$G$2/Summary!$G$3)*SQRT(SUMSQ(E761:E780)-Summary!$G$4/Summary!$G$5*SUM(E761:E780)^2)</f>
        <v>1.7815410280357911E-2</v>
      </c>
      <c r="G780" s="5">
        <f>MIN(Summary!$G$8,Summary!$G$9/F778)</f>
        <v>1.5</v>
      </c>
      <c r="H780" s="5">
        <f>IFERROR(VLOOKUP(Table3[[#This Row],[Date]],Table1[#All],2,FALSE),$C$2)</f>
        <v>-0.371</v>
      </c>
      <c r="I780" s="5">
        <f>Table3[[#This Row],[Date]]-B779</f>
        <v>1</v>
      </c>
      <c r="J780" s="7">
        <f>G779*(D780-1)+(1-G779)*H779/100*Table3[[#This Row],[Actt,t-1]]/Summary!$G$6</f>
        <v>2.4237413200041687E-3</v>
      </c>
      <c r="K780" s="7">
        <f t="shared" si="44"/>
        <v>2.9079300167470712E-3</v>
      </c>
      <c r="L780" s="67">
        <f t="shared" si="47"/>
        <v>4.6161957925755844E-2</v>
      </c>
    </row>
    <row r="781" spans="2:12" x14ac:dyDescent="0.2">
      <c r="B781" s="6">
        <f>'Fund Data'!A898</f>
        <v>42709</v>
      </c>
      <c r="C781" s="4">
        <f>'Fund Data'!B898</f>
        <v>155.13</v>
      </c>
      <c r="D781" s="7">
        <f t="shared" si="45"/>
        <v>0.99890534449452661</v>
      </c>
      <c r="E781" s="7">
        <f t="shared" si="46"/>
        <v>-1.0952550784016921E-3</v>
      </c>
      <c r="F781" s="7">
        <f>SQRT(Summary!$G$2/Summary!$G$3)*SQRT(SUMSQ(E762:E781)-Summary!$G$4/Summary!$G$5*SUM(E762:E781)^2)</f>
        <v>1.787319334044421E-2</v>
      </c>
      <c r="G781" s="5">
        <f>MIN(Summary!$G$8,Summary!$G$9/F779)</f>
        <v>1.5</v>
      </c>
      <c r="H781" s="5">
        <f>IFERROR(VLOOKUP(Table3[[#This Row],[Date]],Table1[#All],2,FALSE),$C$2)</f>
        <v>-0.373</v>
      </c>
      <c r="I781" s="5">
        <f>Table3[[#This Row],[Date]]-B780</f>
        <v>3</v>
      </c>
      <c r="J781" s="7">
        <f>G780*(D781-1)+(1-G780)*H780/100*Table3[[#This Row],[Actt,t-1]]/Summary!$G$6</f>
        <v>-1.6265249248767447E-3</v>
      </c>
      <c r="K781" s="7">
        <f t="shared" si="44"/>
        <v>2.9075245397434364E-3</v>
      </c>
      <c r="L781" s="67">
        <f t="shared" si="47"/>
        <v>4.6155521177872007E-2</v>
      </c>
    </row>
    <row r="782" spans="2:12" x14ac:dyDescent="0.2">
      <c r="B782" s="6">
        <f>'Fund Data'!A899</f>
        <v>42710</v>
      </c>
      <c r="C782" s="4">
        <f>'Fund Data'!B899</f>
        <v>155.08000000000001</v>
      </c>
      <c r="D782" s="7">
        <f t="shared" si="45"/>
        <v>0.99967768967962367</v>
      </c>
      <c r="E782" s="7">
        <f t="shared" si="46"/>
        <v>-3.2236227351129372E-4</v>
      </c>
      <c r="F782" s="7">
        <f>SQRT(Summary!$G$2/Summary!$G$3)*SQRT(SUMSQ(E763:E782)-Summary!$G$4/Summary!$G$5*SUM(E763:E782)^2)</f>
        <v>1.7572640387147499E-2</v>
      </c>
      <c r="G782" s="5">
        <f>MIN(Summary!$G$8,Summary!$G$9/F780)</f>
        <v>1.5</v>
      </c>
      <c r="H782" s="5">
        <f>IFERROR(VLOOKUP(Table3[[#This Row],[Date]],Table1[#All],2,FALSE),$C$2)</f>
        <v>-0.372</v>
      </c>
      <c r="I782" s="5">
        <f>Table3[[#This Row],[Date]]-B781</f>
        <v>1</v>
      </c>
      <c r="J782" s="7">
        <f>G781*(D782-1)+(1-G781)*H781/100*Table3[[#This Row],[Actt,t-1]]/Summary!$G$6</f>
        <v>-4.7828492500893776E-4</v>
      </c>
      <c r="K782" s="7">
        <f t="shared" si="44"/>
        <v>2.8818366438344211E-3</v>
      </c>
      <c r="L782" s="67">
        <f t="shared" si="47"/>
        <v>4.5747738472193399E-2</v>
      </c>
    </row>
    <row r="783" spans="2:12" x14ac:dyDescent="0.2">
      <c r="B783" s="6">
        <f>'Fund Data'!A900</f>
        <v>42711</v>
      </c>
      <c r="C783" s="4">
        <f>'Fund Data'!B900</f>
        <v>155.16999999999999</v>
      </c>
      <c r="D783" s="7">
        <f t="shared" si="45"/>
        <v>1.0005803456280629</v>
      </c>
      <c r="E783" s="7">
        <f t="shared" si="46"/>
        <v>5.8017729266418214E-4</v>
      </c>
      <c r="F783" s="7">
        <f>SQRT(Summary!$G$2/Summary!$G$3)*SQRT(SUMSQ(E764:E783)-Summary!$G$4/Summary!$G$5*SUM(E764:E783)^2)</f>
        <v>1.6111352046152369E-2</v>
      </c>
      <c r="G783" s="5">
        <f>MIN(Summary!$G$8,Summary!$G$9/F781)</f>
        <v>1.5</v>
      </c>
      <c r="H783" s="5">
        <f>IFERROR(VLOOKUP(Table3[[#This Row],[Date]],Table1[#All],2,FALSE),$C$2)</f>
        <v>-0.372</v>
      </c>
      <c r="I783" s="5">
        <f>Table3[[#This Row],[Date]]-B782</f>
        <v>1</v>
      </c>
      <c r="J783" s="7">
        <f>G782*(D783-1)+(1-G782)*H782/100*Table3[[#This Row],[Actt,t-1]]/Summary!$G$6</f>
        <v>8.7568510876095908E-4</v>
      </c>
      <c r="K783" s="7">
        <f t="shared" si="44"/>
        <v>2.884148406959261E-3</v>
      </c>
      <c r="L783" s="67">
        <f t="shared" si="47"/>
        <v>4.5784436574103894E-2</v>
      </c>
    </row>
    <row r="784" spans="2:12" x14ac:dyDescent="0.2">
      <c r="B784" s="6">
        <f>'Fund Data'!A901</f>
        <v>42712</v>
      </c>
      <c r="C784" s="4">
        <f>'Fund Data'!B901</f>
        <v>155.02000000000001</v>
      </c>
      <c r="D784" s="7">
        <f t="shared" si="45"/>
        <v>0.99903331829606257</v>
      </c>
      <c r="E784" s="7">
        <f t="shared" si="46"/>
        <v>-9.6714924202709308E-4</v>
      </c>
      <c r="F784" s="7">
        <f>SQRT(Summary!$G$2/Summary!$G$3)*SQRT(SUMSQ(E765:E784)-Summary!$G$4/Summary!$G$5*SUM(E765:E784)^2)</f>
        <v>1.6199983804320573E-2</v>
      </c>
      <c r="G784" s="5">
        <f>MIN(Summary!$G$8,Summary!$G$9/F782)</f>
        <v>1.5</v>
      </c>
      <c r="H784" s="5">
        <f>IFERROR(VLOOKUP(Table3[[#This Row],[Date]],Table1[#All],2,FALSE),$C$2)</f>
        <v>-0.372</v>
      </c>
      <c r="I784" s="5">
        <f>Table3[[#This Row],[Date]]-B783</f>
        <v>1</v>
      </c>
      <c r="J784" s="7">
        <f>G783*(D784-1)+(1-G783)*H783/100*Table3[[#This Row],[Actt,t-1]]/Summary!$G$6</f>
        <v>-1.4448558892394829E-3</v>
      </c>
      <c r="K784" s="7">
        <f t="shared" ref="K784:K847" si="48">_xlfn.STDEV.S(J695:J784)</f>
        <v>2.8337183457582556E-3</v>
      </c>
      <c r="L784" s="67">
        <f t="shared" si="47"/>
        <v>4.4983884170866129E-2</v>
      </c>
    </row>
    <row r="785" spans="2:12" x14ac:dyDescent="0.2">
      <c r="B785" s="6">
        <f>'Fund Data'!A902</f>
        <v>42713</v>
      </c>
      <c r="C785" s="4">
        <f>'Fund Data'!B902</f>
        <v>155.01</v>
      </c>
      <c r="D785" s="7">
        <f t="shared" si="45"/>
        <v>0.99993549219455546</v>
      </c>
      <c r="E785" s="7">
        <f t="shared" si="46"/>
        <v>-6.4509886162499638E-5</v>
      </c>
      <c r="F785" s="7">
        <f>SQRT(Summary!$G$2/Summary!$G$3)*SQRT(SUMSQ(E766:E785)-Summary!$G$4/Summary!$G$5*SUM(E766:E785)^2)</f>
        <v>1.6098286811115779E-2</v>
      </c>
      <c r="G785" s="5">
        <f>MIN(Summary!$G$8,Summary!$G$9/F783)</f>
        <v>1.5</v>
      </c>
      <c r="H785" s="5">
        <f>IFERROR(VLOOKUP(Table3[[#This Row],[Date]],Table1[#All],2,FALSE),$C$2)</f>
        <v>-0.371</v>
      </c>
      <c r="I785" s="5">
        <f>Table3[[#This Row],[Date]]-B784</f>
        <v>1</v>
      </c>
      <c r="J785" s="7">
        <f>G784*(D785-1)+(1-G784)*H784/100*Table3[[#This Row],[Actt,t-1]]/Summary!$G$6</f>
        <v>-9.1595041500137074E-5</v>
      </c>
      <c r="K785" s="7">
        <f t="shared" si="48"/>
        <v>2.8337678456956702E-3</v>
      </c>
      <c r="L785" s="67">
        <f t="shared" si="47"/>
        <v>4.4984669958012001E-2</v>
      </c>
    </row>
    <row r="786" spans="2:12" x14ac:dyDescent="0.2">
      <c r="B786" s="6">
        <f>'Fund Data'!A903</f>
        <v>42716</v>
      </c>
      <c r="C786" s="4">
        <f>'Fund Data'!B903</f>
        <v>154.94</v>
      </c>
      <c r="D786" s="7">
        <f t="shared" si="45"/>
        <v>0.99954841623121093</v>
      </c>
      <c r="E786" s="7">
        <f t="shared" si="46"/>
        <v>-4.516857634464261E-4</v>
      </c>
      <c r="F786" s="7">
        <f>SQRT(Summary!$G$2/Summary!$G$3)*SQRT(SUMSQ(E767:E786)-Summary!$G$4/Summary!$G$5*SUM(E767:E786)^2)</f>
        <v>1.5716433815682763E-2</v>
      </c>
      <c r="G786" s="5">
        <f>MIN(Summary!$G$8,Summary!$G$9/F784)</f>
        <v>1.5</v>
      </c>
      <c r="H786" s="5">
        <f>IFERROR(VLOOKUP(Table3[[#This Row],[Date]],Table1[#All],2,FALSE),$C$2)</f>
        <v>-0.371</v>
      </c>
      <c r="I786" s="5">
        <f>Table3[[#This Row],[Date]]-B785</f>
        <v>3</v>
      </c>
      <c r="J786" s="7">
        <f>G785*(D786-1)+(1-G785)*H785/100*Table3[[#This Row],[Actt,t-1]]/Summary!$G$6</f>
        <v>-6.6191731985026502E-4</v>
      </c>
      <c r="K786" s="7">
        <f t="shared" si="48"/>
        <v>2.7612935624655929E-3</v>
      </c>
      <c r="L786" s="67">
        <f t="shared" si="47"/>
        <v>4.3834176378765341E-2</v>
      </c>
    </row>
    <row r="787" spans="2:12" x14ac:dyDescent="0.2">
      <c r="B787" s="6">
        <f>'Fund Data'!A904</f>
        <v>42717</v>
      </c>
      <c r="C787" s="4">
        <f>'Fund Data'!B904</f>
        <v>154.94999999999999</v>
      </c>
      <c r="D787" s="7">
        <f t="shared" si="45"/>
        <v>1.0000645411126887</v>
      </c>
      <c r="E787" s="7">
        <f t="shared" si="46"/>
        <v>6.4539030000719397E-5</v>
      </c>
      <c r="F787" s="7">
        <f>SQRT(Summary!$G$2/Summary!$G$3)*SQRT(SUMSQ(E768:E787)-Summary!$G$4/Summary!$G$5*SUM(E768:E787)^2)</f>
        <v>1.5703231643328607E-2</v>
      </c>
      <c r="G787" s="5">
        <f>MIN(Summary!$G$8,Summary!$G$9/F785)</f>
        <v>1.5</v>
      </c>
      <c r="H787" s="5">
        <f>IFERROR(VLOOKUP(Table3[[#This Row],[Date]],Table1[#All],2,FALSE),$C$2)</f>
        <v>-0.371</v>
      </c>
      <c r="I787" s="5">
        <f>Table3[[#This Row],[Date]]-B786</f>
        <v>1</v>
      </c>
      <c r="J787" s="7">
        <f>G786*(D787-1)+(1-G786)*H786/100*Table3[[#This Row],[Actt,t-1]]/Summary!$G$6</f>
        <v>1.0196444681085892E-4</v>
      </c>
      <c r="K787" s="7">
        <f t="shared" si="48"/>
        <v>2.7600640438258319E-3</v>
      </c>
      <c r="L787" s="67">
        <f t="shared" si="47"/>
        <v>4.3814658375446583E-2</v>
      </c>
    </row>
    <row r="788" spans="2:12" x14ac:dyDescent="0.2">
      <c r="B788" s="6">
        <f>'Fund Data'!A905</f>
        <v>42718</v>
      </c>
      <c r="C788" s="4">
        <f>'Fund Data'!B905</f>
        <v>155.05000000000001</v>
      </c>
      <c r="D788" s="7">
        <f t="shared" si="45"/>
        <v>1.000645369474024</v>
      </c>
      <c r="E788" s="7">
        <f t="shared" si="46"/>
        <v>6.4516131270087539E-4</v>
      </c>
      <c r="F788" s="7">
        <f>SQRT(Summary!$G$2/Summary!$G$3)*SQRT(SUMSQ(E769:E788)-Summary!$G$4/Summary!$G$5*SUM(E769:E788)^2)</f>
        <v>1.5935347409322568E-2</v>
      </c>
      <c r="G788" s="5">
        <f>MIN(Summary!$G$8,Summary!$G$9/F786)</f>
        <v>1.5</v>
      </c>
      <c r="H788" s="5">
        <f>IFERROR(VLOOKUP(Table3[[#This Row],[Date]],Table1[#All],2,FALSE),$C$2)</f>
        <v>-0.371</v>
      </c>
      <c r="I788" s="5">
        <f>Table3[[#This Row],[Date]]-B787</f>
        <v>1</v>
      </c>
      <c r="J788" s="7">
        <f>G787*(D788-1)+(1-G787)*H787/100*Table3[[#This Row],[Actt,t-1]]/Summary!$G$6</f>
        <v>9.7320698881385123E-4</v>
      </c>
      <c r="K788" s="7">
        <f t="shared" si="48"/>
        <v>2.7590440305141346E-3</v>
      </c>
      <c r="L788" s="67">
        <f t="shared" si="47"/>
        <v>4.3798466166106227E-2</v>
      </c>
    </row>
    <row r="789" spans="2:12" x14ac:dyDescent="0.2">
      <c r="B789" s="6">
        <f>'Fund Data'!A906</f>
        <v>42719</v>
      </c>
      <c r="C789" s="4">
        <f>'Fund Data'!B906</f>
        <v>154.96</v>
      </c>
      <c r="D789" s="7">
        <f t="shared" si="45"/>
        <v>0.99941954208319894</v>
      </c>
      <c r="E789" s="7">
        <f t="shared" si="46"/>
        <v>-5.8062644771753882E-4</v>
      </c>
      <c r="F789" s="7">
        <f>SQRT(Summary!$G$2/Summary!$G$3)*SQRT(SUMSQ(E770:E789)-Summary!$G$4/Summary!$G$5*SUM(E770:E789)^2)</f>
        <v>1.5982878134118427E-2</v>
      </c>
      <c r="G789" s="5">
        <f>MIN(Summary!$G$8,Summary!$G$9/F787)</f>
        <v>1.5</v>
      </c>
      <c r="H789" s="5">
        <f>IFERROR(VLOOKUP(Table3[[#This Row],[Date]],Table1[#All],2,FALSE),$C$2)</f>
        <v>-0.37</v>
      </c>
      <c r="I789" s="5">
        <f>Table3[[#This Row],[Date]]-B788</f>
        <v>1</v>
      </c>
      <c r="J789" s="7">
        <f>G788*(D789-1)+(1-G788)*H788/100*Table3[[#This Row],[Actt,t-1]]/Summary!$G$6</f>
        <v>-8.6553409742380952E-4</v>
      </c>
      <c r="K789" s="7">
        <f t="shared" si="48"/>
        <v>2.7582577760061648E-3</v>
      </c>
      <c r="L789" s="67">
        <f t="shared" si="47"/>
        <v>4.3785984762734473E-2</v>
      </c>
    </row>
    <row r="790" spans="2:12" x14ac:dyDescent="0.2">
      <c r="B790" s="6">
        <f>'Fund Data'!A907</f>
        <v>42720</v>
      </c>
      <c r="C790" s="4">
        <f>'Fund Data'!B907</f>
        <v>154.96</v>
      </c>
      <c r="D790" s="7">
        <f t="shared" si="45"/>
        <v>1</v>
      </c>
      <c r="E790" s="7">
        <f t="shared" si="46"/>
        <v>0</v>
      </c>
      <c r="F790" s="7">
        <f>SQRT(Summary!$G$2/Summary!$G$3)*SQRT(SUMSQ(E771:E790)-Summary!$G$4/Summary!$G$5*SUM(E771:E790)^2)</f>
        <v>1.6001733818692642E-2</v>
      </c>
      <c r="G790" s="5">
        <f>MIN(Summary!$G$8,Summary!$G$9/F788)</f>
        <v>1.5</v>
      </c>
      <c r="H790" s="5">
        <f>IFERROR(VLOOKUP(Table3[[#This Row],[Date]],Table1[#All],2,FALSE),$C$2)</f>
        <v>-0.372</v>
      </c>
      <c r="I790" s="5">
        <f>Table3[[#This Row],[Date]]-B789</f>
        <v>1</v>
      </c>
      <c r="J790" s="7">
        <f>G789*(D790-1)+(1-G789)*H789/100*Table3[[#This Row],[Actt,t-1]]/Summary!$G$6</f>
        <v>5.1388888888888895E-6</v>
      </c>
      <c r="K790" s="7">
        <f t="shared" si="48"/>
        <v>2.7068119249087745E-3</v>
      </c>
      <c r="L790" s="67">
        <f t="shared" si="47"/>
        <v>4.2969307194795948E-2</v>
      </c>
    </row>
    <row r="791" spans="2:12" x14ac:dyDescent="0.2">
      <c r="B791" s="6">
        <f>'Fund Data'!A908</f>
        <v>42723</v>
      </c>
      <c r="C791" s="4">
        <f>'Fund Data'!B908</f>
        <v>155.12</v>
      </c>
      <c r="D791" s="7">
        <f t="shared" si="45"/>
        <v>1.0010325245224574</v>
      </c>
      <c r="E791" s="7">
        <f t="shared" si="46"/>
        <v>1.0319918356559094E-3</v>
      </c>
      <c r="F791" s="7">
        <f>SQRT(Summary!$G$2/Summary!$G$3)*SQRT(SUMSQ(E772:E791)-Summary!$G$4/Summary!$G$5*SUM(E772:E791)^2)</f>
        <v>1.6453688431264782E-2</v>
      </c>
      <c r="G791" s="5">
        <f>MIN(Summary!$G$8,Summary!$G$9/F789)</f>
        <v>1.5</v>
      </c>
      <c r="H791" s="5">
        <f>IFERROR(VLOOKUP(Table3[[#This Row],[Date]],Table1[#All],2,FALSE),$C$2)</f>
        <v>-0.371</v>
      </c>
      <c r="I791" s="5">
        <f>Table3[[#This Row],[Date]]-B790</f>
        <v>3</v>
      </c>
      <c r="J791" s="7">
        <f>G790*(D791-1)+(1-G790)*H790/100*Table3[[#This Row],[Actt,t-1]]/Summary!$G$6</f>
        <v>1.5642867836860848E-3</v>
      </c>
      <c r="K791" s="7">
        <f t="shared" si="48"/>
        <v>2.7131832142469137E-3</v>
      </c>
      <c r="L791" s="67">
        <f t="shared" si="47"/>
        <v>4.3070448277513274E-2</v>
      </c>
    </row>
    <row r="792" spans="2:12" x14ac:dyDescent="0.2">
      <c r="B792" s="6">
        <f>'Fund Data'!A909</f>
        <v>42724</v>
      </c>
      <c r="C792" s="4">
        <f>'Fund Data'!B909</f>
        <v>155.12</v>
      </c>
      <c r="D792" s="7">
        <f t="shared" si="45"/>
        <v>1</v>
      </c>
      <c r="E792" s="7">
        <f t="shared" si="46"/>
        <v>0</v>
      </c>
      <c r="F792" s="7">
        <f>SQRT(Summary!$G$2/Summary!$G$3)*SQRT(SUMSQ(E773:E792)-Summary!$G$4/Summary!$G$5*SUM(E773:E792)^2)</f>
        <v>1.4790591530725183E-2</v>
      </c>
      <c r="G792" s="5">
        <f>MIN(Summary!$G$8,Summary!$G$9/F790)</f>
        <v>1.5</v>
      </c>
      <c r="H792" s="5">
        <f>IFERROR(VLOOKUP(Table3[[#This Row],[Date]],Table1[#All],2,FALSE),$C$2)</f>
        <v>-0.371</v>
      </c>
      <c r="I792" s="5">
        <f>Table3[[#This Row],[Date]]-B791</f>
        <v>1</v>
      </c>
      <c r="J792" s="7">
        <f>G791*(D792-1)+(1-G791)*H791/100*Table3[[#This Row],[Actt,t-1]]/Summary!$G$6</f>
        <v>5.1527777777777772E-6</v>
      </c>
      <c r="K792" s="7">
        <f t="shared" si="48"/>
        <v>2.7087491136212638E-3</v>
      </c>
      <c r="L792" s="67">
        <f t="shared" si="47"/>
        <v>4.3000059112251042E-2</v>
      </c>
    </row>
    <row r="793" spans="2:12" x14ac:dyDescent="0.2">
      <c r="B793" s="6">
        <f>'Fund Data'!A910</f>
        <v>42725</v>
      </c>
      <c r="C793" s="4">
        <f>'Fund Data'!B910</f>
        <v>155.12</v>
      </c>
      <c r="D793" s="7">
        <f t="shared" si="45"/>
        <v>1</v>
      </c>
      <c r="E793" s="7">
        <f t="shared" si="46"/>
        <v>0</v>
      </c>
      <c r="F793" s="7">
        <f>SQRT(Summary!$G$2/Summary!$G$3)*SQRT(SUMSQ(E774:E793)-Summary!$G$4/Summary!$G$5*SUM(E774:E793)^2)</f>
        <v>1.4758924564223683E-2</v>
      </c>
      <c r="G793" s="5">
        <f>MIN(Summary!$G$8,Summary!$G$9/F791)</f>
        <v>1.5</v>
      </c>
      <c r="H793" s="5">
        <f>IFERROR(VLOOKUP(Table3[[#This Row],[Date]],Table1[#All],2,FALSE),$C$2)</f>
        <v>-0.36899999999999999</v>
      </c>
      <c r="I793" s="5">
        <f>Table3[[#This Row],[Date]]-B792</f>
        <v>1</v>
      </c>
      <c r="J793" s="7">
        <f>G792*(D793-1)+(1-G792)*H792/100*Table3[[#This Row],[Actt,t-1]]/Summary!$G$6</f>
        <v>5.1527777777777772E-6</v>
      </c>
      <c r="K793" s="7">
        <f t="shared" si="48"/>
        <v>2.6162933150005114E-3</v>
      </c>
      <c r="L793" s="67">
        <f t="shared" si="47"/>
        <v>4.1532368809752765E-2</v>
      </c>
    </row>
    <row r="794" spans="2:12" x14ac:dyDescent="0.2">
      <c r="B794" s="6">
        <f>'Fund Data'!A911</f>
        <v>42726</v>
      </c>
      <c r="C794" s="4">
        <f>'Fund Data'!B911</f>
        <v>155.06</v>
      </c>
      <c r="D794" s="7">
        <f t="shared" si="45"/>
        <v>0.99961320268179477</v>
      </c>
      <c r="E794" s="7">
        <f t="shared" si="46"/>
        <v>-3.8687214358337871E-4</v>
      </c>
      <c r="F794" s="7">
        <f>SQRT(Summary!$G$2/Summary!$G$3)*SQRT(SUMSQ(E775:E794)-Summary!$G$4/Summary!$G$5*SUM(E775:E794)^2)</f>
        <v>1.4437499803768853E-2</v>
      </c>
      <c r="G794" s="5">
        <f>MIN(Summary!$G$8,Summary!$G$9/F792)</f>
        <v>1.5</v>
      </c>
      <c r="H794" s="5">
        <f>IFERROR(VLOOKUP(Table3[[#This Row],[Date]],Table1[#All],2,FALSE),$C$2)</f>
        <v>-0.36899999999999999</v>
      </c>
      <c r="I794" s="5">
        <f>Table3[[#This Row],[Date]]-B793</f>
        <v>1</v>
      </c>
      <c r="J794" s="7">
        <f>G793*(D794-1)+(1-G793)*H793/100*Table3[[#This Row],[Actt,t-1]]/Summary!$G$6</f>
        <v>-5.750709773078513E-4</v>
      </c>
      <c r="K794" s="7">
        <f t="shared" si="48"/>
        <v>2.6076157084270932E-3</v>
      </c>
      <c r="L794" s="67">
        <f t="shared" si="47"/>
        <v>4.1394616075941623E-2</v>
      </c>
    </row>
    <row r="795" spans="2:12" x14ac:dyDescent="0.2">
      <c r="B795" s="6">
        <f>'Fund Data'!A912</f>
        <v>42727</v>
      </c>
      <c r="C795" s="4">
        <f>'Fund Data'!B912</f>
        <v>155.19</v>
      </c>
      <c r="D795" s="7">
        <f t="shared" si="45"/>
        <v>1.0008383851412357</v>
      </c>
      <c r="E795" s="7">
        <f t="shared" si="46"/>
        <v>8.3803389272047856E-4</v>
      </c>
      <c r="F795" s="7">
        <f>SQRT(Summary!$G$2/Summary!$G$3)*SQRT(SUMSQ(E776:E795)-Summary!$G$4/Summary!$G$5*SUM(E776:E795)^2)</f>
        <v>1.4788652962328126E-2</v>
      </c>
      <c r="G795" s="5">
        <f>MIN(Summary!$G$8,Summary!$G$9/F793)</f>
        <v>1.5</v>
      </c>
      <c r="H795" s="5">
        <f>IFERROR(VLOOKUP(Table3[[#This Row],[Date]],Table1[#All],2,FALSE),$C$2)</f>
        <v>-0.36899999999999999</v>
      </c>
      <c r="I795" s="5">
        <f>Table3[[#This Row],[Date]]-B794</f>
        <v>1</v>
      </c>
      <c r="J795" s="7">
        <f>G794*(D795-1)+(1-G794)*H794/100*Table3[[#This Row],[Actt,t-1]]/Summary!$G$6</f>
        <v>1.2627027118535302E-3</v>
      </c>
      <c r="K795" s="7">
        <f t="shared" si="48"/>
        <v>2.5810769216095776E-3</v>
      </c>
      <c r="L795" s="67">
        <f t="shared" si="47"/>
        <v>4.0973325895842586E-2</v>
      </c>
    </row>
    <row r="796" spans="2:12" x14ac:dyDescent="0.2">
      <c r="B796" s="6">
        <f>'Fund Data'!A913</f>
        <v>42731</v>
      </c>
      <c r="C796" s="4">
        <f>'Fund Data'!B913</f>
        <v>155.29</v>
      </c>
      <c r="D796" s="7">
        <f t="shared" si="45"/>
        <v>1.0006443714156839</v>
      </c>
      <c r="E796" s="7">
        <f t="shared" si="46"/>
        <v>6.4416389756422239E-4</v>
      </c>
      <c r="F796" s="7">
        <f>SQRT(Summary!$G$2/Summary!$G$3)*SQRT(SUMSQ(E777:E796)-Summary!$G$4/Summary!$G$5*SUM(E777:E796)^2)</f>
        <v>1.5015178663308338E-2</v>
      </c>
      <c r="G796" s="5">
        <f>MIN(Summary!$G$8,Summary!$G$9/F794)</f>
        <v>1.5</v>
      </c>
      <c r="H796" s="5">
        <f>IFERROR(VLOOKUP(Table3[[#This Row],[Date]],Table1[#All],2,FALSE),$C$2)</f>
        <v>-0.36899999999999999</v>
      </c>
      <c r="I796" s="5">
        <f>Table3[[#This Row],[Date]]-B795</f>
        <v>4</v>
      </c>
      <c r="J796" s="7">
        <f>G795*(D796-1)+(1-G795)*H795/100*Table3[[#This Row],[Actt,t-1]]/Summary!$G$6</f>
        <v>9.8705712352577962E-4</v>
      </c>
      <c r="K796" s="7">
        <f t="shared" si="48"/>
        <v>2.5239368159231013E-3</v>
      </c>
      <c r="L796" s="67">
        <f t="shared" si="47"/>
        <v>4.0066254838636406E-2</v>
      </c>
    </row>
    <row r="797" spans="2:12" x14ac:dyDescent="0.2">
      <c r="B797" s="6">
        <f>'Fund Data'!A914</f>
        <v>42732</v>
      </c>
      <c r="C797" s="4">
        <f>'Fund Data'!B914</f>
        <v>155.38999999999999</v>
      </c>
      <c r="D797" s="7">
        <f t="shared" si="45"/>
        <v>1.0006439564685428</v>
      </c>
      <c r="E797" s="7">
        <f t="shared" si="46"/>
        <v>6.4374921754504631E-4</v>
      </c>
      <c r="F797" s="7">
        <f>SQRT(Summary!$G$2/Summary!$G$3)*SQRT(SUMSQ(E778:E797)-Summary!$G$4/Summary!$G$5*SUM(E778:E797)^2)</f>
        <v>1.4929088116280327E-2</v>
      </c>
      <c r="G797" s="5">
        <f>MIN(Summary!$G$8,Summary!$G$9/F795)</f>
        <v>1.5</v>
      </c>
      <c r="H797" s="5">
        <f>IFERROR(VLOOKUP(Table3[[#This Row],[Date]],Table1[#All],2,FALSE),$C$2)</f>
        <v>-0.36599999999999999</v>
      </c>
      <c r="I797" s="5">
        <f>Table3[[#This Row],[Date]]-B796</f>
        <v>1</v>
      </c>
      <c r="J797" s="7">
        <f>G796*(D797-1)+(1-G796)*H796/100*Table3[[#This Row],[Actt,t-1]]/Summary!$G$6</f>
        <v>9.7105970281414187E-4</v>
      </c>
      <c r="K797" s="7">
        <f t="shared" si="48"/>
        <v>2.4377681504982093E-3</v>
      </c>
      <c r="L797" s="67">
        <f t="shared" si="47"/>
        <v>3.8698369681512836E-2</v>
      </c>
    </row>
    <row r="798" spans="2:12" x14ac:dyDescent="0.2">
      <c r="B798" s="6">
        <f>'Fund Data'!A915</f>
        <v>42733</v>
      </c>
      <c r="C798" s="4">
        <f>'Fund Data'!B915</f>
        <v>155.52000000000001</v>
      </c>
      <c r="D798" s="7">
        <f t="shared" si="45"/>
        <v>1.0008366046721155</v>
      </c>
      <c r="E798" s="7">
        <f t="shared" si="46"/>
        <v>8.3625491348638737E-4</v>
      </c>
      <c r="F798" s="7">
        <f>SQRT(Summary!$G$2/Summary!$G$3)*SQRT(SUMSQ(E779:E798)-Summary!$G$4/Summary!$G$5*SUM(E779:E798)^2)</f>
        <v>1.4000889855867272E-2</v>
      </c>
      <c r="G798" s="5">
        <f>MIN(Summary!$G$8,Summary!$G$9/F796)</f>
        <v>1.5</v>
      </c>
      <c r="H798" s="5">
        <f>IFERROR(VLOOKUP(Table3[[#This Row],[Date]],Table1[#All],2,FALSE),$C$2)</f>
        <v>-0.36799999999999999</v>
      </c>
      <c r="I798" s="5">
        <f>Table3[[#This Row],[Date]]-B797</f>
        <v>1</v>
      </c>
      <c r="J798" s="7">
        <f>G797*(D798-1)+(1-G797)*H797/100*Table3[[#This Row],[Actt,t-1]]/Summary!$G$6</f>
        <v>1.259990341506656E-3</v>
      </c>
      <c r="K798" s="7">
        <f t="shared" si="48"/>
        <v>2.4426984771731422E-3</v>
      </c>
      <c r="L798" s="67">
        <f t="shared" si="47"/>
        <v>3.8776636191097918E-2</v>
      </c>
    </row>
    <row r="799" spans="2:12" x14ac:dyDescent="0.2">
      <c r="B799" s="6">
        <f>'Fund Data'!A916</f>
        <v>42734</v>
      </c>
      <c r="C799" s="4">
        <f>'Fund Data'!B916</f>
        <v>155.19999999999999</v>
      </c>
      <c r="D799" s="7">
        <f t="shared" si="45"/>
        <v>0.99794238683127556</v>
      </c>
      <c r="E799" s="7">
        <f t="shared" si="46"/>
        <v>-2.059732963010727E-3</v>
      </c>
      <c r="F799" s="7">
        <f>SQRT(Summary!$G$2/Summary!$G$3)*SQRT(SUMSQ(E780:E799)-Summary!$G$4/Summary!$G$5*SUM(E780:E799)^2)</f>
        <v>1.3175934610733355E-2</v>
      </c>
      <c r="G799" s="5">
        <f>MIN(Summary!$G$8,Summary!$G$9/F797)</f>
        <v>1.5</v>
      </c>
      <c r="H799" s="5">
        <f>IFERROR(VLOOKUP(Table3[[#This Row],[Date]],Table1[#All],2,FALSE),$C$2)</f>
        <v>-0.36799999999999999</v>
      </c>
      <c r="I799" s="5">
        <f>Table3[[#This Row],[Date]]-B798</f>
        <v>1</v>
      </c>
      <c r="J799" s="7">
        <f>G798*(D799-1)+(1-G798)*H798/100*Table3[[#This Row],[Actt,t-1]]/Summary!$G$6</f>
        <v>-3.0813086419755444E-3</v>
      </c>
      <c r="K799" s="7">
        <f t="shared" si="48"/>
        <v>2.4598817205900899E-3</v>
      </c>
      <c r="L799" s="67">
        <f t="shared" si="47"/>
        <v>3.9049411723890308E-2</v>
      </c>
    </row>
    <row r="800" spans="2:12" x14ac:dyDescent="0.2">
      <c r="B800" s="6">
        <f>'Fund Data'!A917</f>
        <v>42737</v>
      </c>
      <c r="C800" s="4">
        <f>'Fund Data'!B917</f>
        <v>155.47</v>
      </c>
      <c r="D800" s="7">
        <f t="shared" si="45"/>
        <v>1.0017396907216496</v>
      </c>
      <c r="E800" s="7">
        <f t="shared" si="46"/>
        <v>1.7381792125311087E-3</v>
      </c>
      <c r="F800" s="7">
        <f>SQRT(Summary!$G$2/Summary!$G$3)*SQRT(SUMSQ(E781:E800)-Summary!$G$4/Summary!$G$5*SUM(E781:E800)^2)</f>
        <v>1.3371750529941506E-2</v>
      </c>
      <c r="G800" s="5">
        <f>MIN(Summary!$G$8,Summary!$G$9/F798)</f>
        <v>1.5</v>
      </c>
      <c r="H800" s="5">
        <f>IFERROR(VLOOKUP(Table3[[#This Row],[Date]],Table1[#All],2,FALSE),$C$2)</f>
        <v>-0.36799999999999999</v>
      </c>
      <c r="I800" s="5">
        <f>Table3[[#This Row],[Date]]-B799</f>
        <v>3</v>
      </c>
      <c r="J800" s="7">
        <f>G799*(D800-1)+(1-G799)*H799/100*Table3[[#This Row],[Actt,t-1]]/Summary!$G$6</f>
        <v>2.6248694158077174E-3</v>
      </c>
      <c r="K800" s="7">
        <f t="shared" si="48"/>
        <v>2.473554332638332E-3</v>
      </c>
      <c r="L800" s="67">
        <f t="shared" si="47"/>
        <v>3.9266457711404197E-2</v>
      </c>
    </row>
    <row r="801" spans="2:12" x14ac:dyDescent="0.2">
      <c r="B801" s="6">
        <f>'Fund Data'!A918</f>
        <v>42738</v>
      </c>
      <c r="C801" s="4">
        <f>'Fund Data'!B918</f>
        <v>154.57</v>
      </c>
      <c r="D801" s="7">
        <f t="shared" ref="D801:D864" si="49">C801/C800</f>
        <v>0.99421110182028682</v>
      </c>
      <c r="E801" s="7">
        <f t="shared" ref="E801:E864" si="50">LN(D801)</f>
        <v>-5.8057187974222286E-3</v>
      </c>
      <c r="F801" s="7">
        <f>SQRT(Summary!$G$2/Summary!$G$3)*SQRT(SUMSQ(E782:E801)-Summary!$G$4/Summary!$G$5*SUM(E782:E801)^2)</f>
        <v>2.4101948529901905E-2</v>
      </c>
      <c r="G801" s="5">
        <f>MIN(Summary!$G$8,Summary!$G$9/F799)</f>
        <v>1.5</v>
      </c>
      <c r="H801" s="5">
        <f>IFERROR(VLOOKUP(Table3[[#This Row],[Date]],Table1[#All],2,FALSE),$C$2)</f>
        <v>-0.37</v>
      </c>
      <c r="I801" s="5">
        <f>Table3[[#This Row],[Date]]-B800</f>
        <v>1</v>
      </c>
      <c r="J801" s="7">
        <f>G800*(D801-1)+(1-G800)*H800/100*Table3[[#This Row],[Actt,t-1]]/Summary!$G$6</f>
        <v>-8.6782361584586531E-3</v>
      </c>
      <c r="K801" s="7">
        <f t="shared" si="48"/>
        <v>2.6245229064781571E-3</v>
      </c>
      <c r="L801" s="67">
        <f t="shared" si="47"/>
        <v>4.1663009524401808E-2</v>
      </c>
    </row>
    <row r="802" spans="2:12" x14ac:dyDescent="0.2">
      <c r="B802" s="6">
        <f>'Fund Data'!A919</f>
        <v>42739</v>
      </c>
      <c r="C802" s="4">
        <f>'Fund Data'!B919</f>
        <v>154.41</v>
      </c>
      <c r="D802" s="7">
        <f t="shared" si="49"/>
        <v>0.99896487028530767</v>
      </c>
      <c r="E802" s="7">
        <f t="shared" si="50"/>
        <v>-1.0356658314543069E-3</v>
      </c>
      <c r="F802" s="7">
        <f>SQRT(Summary!$G$2/Summary!$G$3)*SQRT(SUMSQ(E783:E802)-Summary!$G$4/Summary!$G$5*SUM(E783:E802)^2)</f>
        <v>2.4280414616722111E-2</v>
      </c>
      <c r="G802" s="5">
        <f>MIN(Summary!$G$8,Summary!$G$9/F800)</f>
        <v>1.5</v>
      </c>
      <c r="H802" s="5">
        <f>IFERROR(VLOOKUP(Table3[[#This Row],[Date]],Table1[#All],2,FALSE),$C$2)</f>
        <v>-0.36899999999999999</v>
      </c>
      <c r="I802" s="5">
        <f>Table3[[#This Row],[Date]]-B801</f>
        <v>1</v>
      </c>
      <c r="J802" s="7">
        <f>G801*(D802-1)+(1-G801)*H801/100*Table3[[#This Row],[Actt,t-1]]/Summary!$G$6</f>
        <v>-1.5475556831496043E-3</v>
      </c>
      <c r="K802" s="7">
        <f t="shared" si="48"/>
        <v>2.6185090584928019E-3</v>
      </c>
      <c r="L802" s="67">
        <f t="shared" si="47"/>
        <v>4.156754264725103E-2</v>
      </c>
    </row>
    <row r="803" spans="2:12" x14ac:dyDescent="0.2">
      <c r="B803" s="6">
        <f>'Fund Data'!A920</f>
        <v>42740</v>
      </c>
      <c r="C803" s="4">
        <f>'Fund Data'!B920</f>
        <v>154.34</v>
      </c>
      <c r="D803" s="7">
        <f t="shared" si="49"/>
        <v>0.99954666148565507</v>
      </c>
      <c r="E803" s="7">
        <f t="shared" si="50"/>
        <v>-4.5344130331585969E-4</v>
      </c>
      <c r="F803" s="7">
        <f>SQRT(Summary!$G$2/Summary!$G$3)*SQRT(SUMSQ(E784:E803)-Summary!$G$4/Summary!$G$5*SUM(E784:E803)^2)</f>
        <v>2.41158882300294E-2</v>
      </c>
      <c r="G803" s="5">
        <f>MIN(Summary!$G$8,Summary!$G$9/F801)</f>
        <v>1.5</v>
      </c>
      <c r="H803" s="5">
        <f>IFERROR(VLOOKUP(Table3[[#This Row],[Date]],Table1[#All],2,FALSE),$C$2)</f>
        <v>-0.36899999999999999</v>
      </c>
      <c r="I803" s="5">
        <f>Table3[[#This Row],[Date]]-B802</f>
        <v>1</v>
      </c>
      <c r="J803" s="7">
        <f>G802*(D803-1)+(1-G802)*H802/100*Table3[[#This Row],[Actt,t-1]]/Summary!$G$6</f>
        <v>-6.7488277151738797E-4</v>
      </c>
      <c r="K803" s="7">
        <f t="shared" si="48"/>
        <v>2.6160628814447923E-3</v>
      </c>
      <c r="L803" s="67">
        <f t="shared" si="47"/>
        <v>4.1528710790459819E-2</v>
      </c>
    </row>
    <row r="804" spans="2:12" x14ac:dyDescent="0.2">
      <c r="B804" s="6">
        <f>'Fund Data'!A921</f>
        <v>42741</v>
      </c>
      <c r="C804" s="4">
        <f>'Fund Data'!B921</f>
        <v>153.88999999999999</v>
      </c>
      <c r="D804" s="7">
        <f t="shared" si="49"/>
        <v>0.9970843592069456</v>
      </c>
      <c r="E804" s="7">
        <f t="shared" si="50"/>
        <v>-2.9198995536967387E-3</v>
      </c>
      <c r="F804" s="7">
        <f>SQRT(Summary!$G$2/Summary!$G$3)*SQRT(SUMSQ(E785:E804)-Summary!$G$4/Summary!$G$5*SUM(E785:E804)^2)</f>
        <v>2.5721915416662116E-2</v>
      </c>
      <c r="G804" s="5">
        <f>MIN(Summary!$G$8,Summary!$G$9/F802)</f>
        <v>1.5</v>
      </c>
      <c r="H804" s="5">
        <f>IFERROR(VLOOKUP(Table3[[#This Row],[Date]],Table1[#All],2,FALSE),$C$2)</f>
        <v>-0.36899999999999999</v>
      </c>
      <c r="I804" s="5">
        <f>Table3[[#This Row],[Date]]-B803</f>
        <v>1</v>
      </c>
      <c r="J804" s="7">
        <f>G803*(D804-1)+(1-G803)*H803/100*Table3[[#This Row],[Actt,t-1]]/Summary!$G$6</f>
        <v>-4.3683361895815957E-3</v>
      </c>
      <c r="K804" s="7">
        <f t="shared" si="48"/>
        <v>2.6337518017478107E-3</v>
      </c>
      <c r="L804" s="67">
        <f t="shared" si="47"/>
        <v>4.1809513694957987E-2</v>
      </c>
    </row>
    <row r="805" spans="2:12" x14ac:dyDescent="0.2">
      <c r="B805" s="6">
        <f>'Fund Data'!A922</f>
        <v>42744</v>
      </c>
      <c r="C805" s="4">
        <f>'Fund Data'!B922</f>
        <v>154.27000000000001</v>
      </c>
      <c r="D805" s="7">
        <f t="shared" si="49"/>
        <v>1.0024692962505688</v>
      </c>
      <c r="E805" s="7">
        <f t="shared" si="50"/>
        <v>2.4662525480879912E-3</v>
      </c>
      <c r="F805" s="7">
        <f>SQRT(Summary!$G$2/Summary!$G$3)*SQRT(SUMSQ(E786:E805)-Summary!$G$4/Summary!$G$5*SUM(E786:E805)^2)</f>
        <v>2.7522663140304302E-2</v>
      </c>
      <c r="G805" s="5">
        <f>MIN(Summary!$G$8,Summary!$G$9/F803)</f>
        <v>1.5</v>
      </c>
      <c r="H805" s="5">
        <f>IFERROR(VLOOKUP(Table3[[#This Row],[Date]],Table1[#All],2,FALSE),$C$2)</f>
        <v>-0.371</v>
      </c>
      <c r="I805" s="5">
        <f>Table3[[#This Row],[Date]]-B804</f>
        <v>3</v>
      </c>
      <c r="J805" s="7">
        <f>G804*(D805-1)+(1-G804)*H804/100*Table3[[#This Row],[Actt,t-1]]/Summary!$G$6</f>
        <v>3.7193193758531967E-3</v>
      </c>
      <c r="K805" s="7">
        <f t="shared" si="48"/>
        <v>2.6683712015678697E-3</v>
      </c>
      <c r="L805" s="67">
        <f t="shared" si="47"/>
        <v>4.2359079629731129E-2</v>
      </c>
    </row>
    <row r="806" spans="2:12" x14ac:dyDescent="0.2">
      <c r="B806" s="6">
        <f>'Fund Data'!A923</f>
        <v>42745</v>
      </c>
      <c r="C806" s="4">
        <f>'Fund Data'!B923</f>
        <v>154.24</v>
      </c>
      <c r="D806" s="7">
        <f t="shared" si="49"/>
        <v>0.99980553574901143</v>
      </c>
      <c r="E806" s="7">
        <f t="shared" si="50"/>
        <v>-1.9448316161269148E-4</v>
      </c>
      <c r="F806" s="7">
        <f>SQRT(Summary!$G$2/Summary!$G$3)*SQRT(SUMSQ(E787:E806)-Summary!$G$4/Summary!$G$5*SUM(E787:E806)^2)</f>
        <v>2.7512034439682202E-2</v>
      </c>
      <c r="G806" s="5">
        <f>MIN(Summary!$G$8,Summary!$G$9/F804)</f>
        <v>1.5</v>
      </c>
      <c r="H806" s="5">
        <f>IFERROR(VLOOKUP(Table3[[#This Row],[Date]],Table1[#All],2,FALSE),$C$2)</f>
        <v>-0.372</v>
      </c>
      <c r="I806" s="5">
        <f>Table3[[#This Row],[Date]]-B805</f>
        <v>1</v>
      </c>
      <c r="J806" s="7">
        <f>G805*(D806-1)+(1-G805)*H805/100*Table3[[#This Row],[Actt,t-1]]/Summary!$G$6</f>
        <v>-2.865435987050751E-4</v>
      </c>
      <c r="K806" s="7">
        <f t="shared" si="48"/>
        <v>2.6681170797216583E-3</v>
      </c>
      <c r="L806" s="67">
        <f t="shared" si="47"/>
        <v>4.2355045570484424E-2</v>
      </c>
    </row>
    <row r="807" spans="2:12" x14ac:dyDescent="0.2">
      <c r="B807" s="6">
        <f>'Fund Data'!A924</f>
        <v>42746</v>
      </c>
      <c r="C807" s="4">
        <f>'Fund Data'!B924</f>
        <v>154.57</v>
      </c>
      <c r="D807" s="7">
        <f t="shared" si="49"/>
        <v>1.0021395228215766</v>
      </c>
      <c r="E807" s="7">
        <f t="shared" si="50"/>
        <v>2.1372373019915413E-3</v>
      </c>
      <c r="F807" s="7">
        <f>SQRT(Summary!$G$2/Summary!$G$3)*SQRT(SUMSQ(E788:E807)-Summary!$G$4/Summary!$G$5*SUM(E788:E807)^2)</f>
        <v>2.8697259785294752E-2</v>
      </c>
      <c r="G807" s="5">
        <f>MIN(Summary!$G$8,Summary!$G$9/F805)</f>
        <v>1.5</v>
      </c>
      <c r="H807" s="5">
        <f>IFERROR(VLOOKUP(Table3[[#This Row],[Date]],Table1[#All],2,FALSE),$C$2)</f>
        <v>-0.372</v>
      </c>
      <c r="I807" s="5">
        <f>Table3[[#This Row],[Date]]-B806</f>
        <v>1</v>
      </c>
      <c r="J807" s="7">
        <f>G806*(D807-1)+(1-G806)*H806/100*Table3[[#This Row],[Actt,t-1]]/Summary!$G$6</f>
        <v>3.2144508990315508E-3</v>
      </c>
      <c r="K807" s="7">
        <f t="shared" si="48"/>
        <v>2.6923501011697623E-3</v>
      </c>
      <c r="L807" s="67">
        <f t="shared" si="47"/>
        <v>4.273973286008869E-2</v>
      </c>
    </row>
    <row r="808" spans="2:12" x14ac:dyDescent="0.2">
      <c r="B808" s="6">
        <f>'Fund Data'!A925</f>
        <v>42747</v>
      </c>
      <c r="C808" s="4">
        <f>'Fund Data'!B925</f>
        <v>154.51</v>
      </c>
      <c r="D808" s="7">
        <f t="shared" si="49"/>
        <v>0.99961182635699031</v>
      </c>
      <c r="E808" s="7">
        <f t="shared" si="50"/>
        <v>-3.8824900190044412E-4</v>
      </c>
      <c r="F808" s="7">
        <f>SQRT(Summary!$G$2/Summary!$G$3)*SQRT(SUMSQ(E789:E808)-Summary!$G$4/Summary!$G$5*SUM(E789:E808)^2)</f>
        <v>2.8571270212925451E-2</v>
      </c>
      <c r="G808" s="5">
        <f>MIN(Summary!$G$8,Summary!$G$9/F806)</f>
        <v>1.5</v>
      </c>
      <c r="H808" s="5">
        <f>IFERROR(VLOOKUP(Table3[[#This Row],[Date]],Table1[#All],2,FALSE),$C$2)</f>
        <v>-0.372</v>
      </c>
      <c r="I808" s="5">
        <f>Table3[[#This Row],[Date]]-B807</f>
        <v>1</v>
      </c>
      <c r="J808" s="7">
        <f>G807*(D808-1)+(1-G807)*H807/100*Table3[[#This Row],[Actt,t-1]]/Summary!$G$6</f>
        <v>-5.7709379784787239E-4</v>
      </c>
      <c r="K808" s="7">
        <f t="shared" si="48"/>
        <v>2.5519854250197786E-3</v>
      </c>
      <c r="L808" s="67">
        <f t="shared" si="47"/>
        <v>4.0511512704382836E-2</v>
      </c>
    </row>
    <row r="809" spans="2:12" x14ac:dyDescent="0.2">
      <c r="B809" s="6">
        <f>'Fund Data'!A926</f>
        <v>42748</v>
      </c>
      <c r="C809" s="4">
        <f>'Fund Data'!B926</f>
        <v>154.29</v>
      </c>
      <c r="D809" s="7">
        <f t="shared" si="49"/>
        <v>0.99857614393890359</v>
      </c>
      <c r="E809" s="7">
        <f t="shared" si="50"/>
        <v>-1.4248707073923209E-3</v>
      </c>
      <c r="F809" s="7">
        <f>SQRT(Summary!$G$2/Summary!$G$3)*SQRT(SUMSQ(E790:E809)-Summary!$G$4/Summary!$G$5*SUM(E790:E809)^2)</f>
        <v>2.887023813617089E-2</v>
      </c>
      <c r="G809" s="5">
        <f>MIN(Summary!$G$8,Summary!$G$9/F807)</f>
        <v>1.5</v>
      </c>
      <c r="H809" s="5">
        <f>IFERROR(VLOOKUP(Table3[[#This Row],[Date]],Table1[#All],2,FALSE),$C$2)</f>
        <v>-0.372</v>
      </c>
      <c r="I809" s="5">
        <f>Table3[[#This Row],[Date]]-B808</f>
        <v>1</v>
      </c>
      <c r="J809" s="7">
        <f>G808*(D809-1)+(1-G808)*H808/100*Table3[[#This Row],[Actt,t-1]]/Summary!$G$6</f>
        <v>-2.1306174249779435E-3</v>
      </c>
      <c r="K809" s="7">
        <f t="shared" si="48"/>
        <v>2.5541973642344323E-3</v>
      </c>
      <c r="L809" s="67">
        <f t="shared" si="47"/>
        <v>4.0546626150845831E-2</v>
      </c>
    </row>
    <row r="810" spans="2:12" x14ac:dyDescent="0.2">
      <c r="B810" s="6">
        <f>'Fund Data'!A927</f>
        <v>42751</v>
      </c>
      <c r="C810" s="4">
        <f>'Fund Data'!B927</f>
        <v>154.38</v>
      </c>
      <c r="D810" s="7">
        <f t="shared" si="49"/>
        <v>1.0005833171300798</v>
      </c>
      <c r="E810" s="7">
        <f t="shared" si="50"/>
        <v>5.8314706677330965E-4</v>
      </c>
      <c r="F810" s="7">
        <f>SQRT(Summary!$G$2/Summary!$G$3)*SQRT(SUMSQ(E791:E810)-Summary!$G$4/Summary!$G$5*SUM(E791:E810)^2)</f>
        <v>2.8995602497817474E-2</v>
      </c>
      <c r="G810" s="5">
        <f>MIN(Summary!$G$8,Summary!$G$9/F808)</f>
        <v>1.5</v>
      </c>
      <c r="H810" s="5">
        <f>IFERROR(VLOOKUP(Table3[[#This Row],[Date]],Table1[#All],2,FALSE),$C$2)</f>
        <v>-0.372</v>
      </c>
      <c r="I810" s="5">
        <f>Table3[[#This Row],[Date]]-B809</f>
        <v>3</v>
      </c>
      <c r="J810" s="7">
        <f>G809*(D810-1)+(1-G809)*H809/100*Table3[[#This Row],[Actt,t-1]]/Summary!$G$6</f>
        <v>8.9047569511962858E-4</v>
      </c>
      <c r="K810" s="7">
        <f t="shared" si="48"/>
        <v>2.4788023920682268E-3</v>
      </c>
      <c r="L810" s="67">
        <f t="shared" si="47"/>
        <v>3.9349768072107327E-2</v>
      </c>
    </row>
    <row r="811" spans="2:12" x14ac:dyDescent="0.2">
      <c r="B811" s="6">
        <f>'Fund Data'!A928</f>
        <v>42752</v>
      </c>
      <c r="C811" s="4">
        <f>'Fund Data'!B928</f>
        <v>154.46</v>
      </c>
      <c r="D811" s="7">
        <f t="shared" si="49"/>
        <v>1.0005182018396166</v>
      </c>
      <c r="E811" s="7">
        <f t="shared" si="50"/>
        <v>5.1806761941007356E-4</v>
      </c>
      <c r="F811" s="7">
        <f>SQRT(Summary!$G$2/Summary!$G$3)*SQRT(SUMSQ(E792:E811)-Summary!$G$4/Summary!$G$5*SUM(E792:E811)^2)</f>
        <v>2.8776952625888388E-2</v>
      </c>
      <c r="G811" s="5">
        <f>MIN(Summary!$G$8,Summary!$G$9/F809)</f>
        <v>1.5</v>
      </c>
      <c r="H811" s="5">
        <f>IFERROR(VLOOKUP(Table3[[#This Row],[Date]],Table1[#All],2,FALSE),$C$2)</f>
        <v>-0.372</v>
      </c>
      <c r="I811" s="5">
        <f>Table3[[#This Row],[Date]]-B810</f>
        <v>1</v>
      </c>
      <c r="J811" s="7">
        <f>G810*(D811-1)+(1-G810)*H810/100*Table3[[#This Row],[Actt,t-1]]/Summary!$G$6</f>
        <v>7.8246942609155824E-4</v>
      </c>
      <c r="K811" s="7">
        <f t="shared" si="48"/>
        <v>2.3706045821807807E-3</v>
      </c>
      <c r="L811" s="67">
        <f t="shared" si="47"/>
        <v>3.7632181087923162E-2</v>
      </c>
    </row>
    <row r="812" spans="2:12" x14ac:dyDescent="0.2">
      <c r="B812" s="6">
        <f>'Fund Data'!A929</f>
        <v>42753</v>
      </c>
      <c r="C812" s="4">
        <f>'Fund Data'!B929</f>
        <v>154.13999999999999</v>
      </c>
      <c r="D812" s="7">
        <f t="shared" si="49"/>
        <v>0.99792826621779085</v>
      </c>
      <c r="E812" s="7">
        <f t="shared" si="50"/>
        <v>-2.0738827912707676E-3</v>
      </c>
      <c r="F812" s="7">
        <f>SQRT(Summary!$G$2/Summary!$G$3)*SQRT(SUMSQ(E793:E812)-Summary!$G$4/Summary!$G$5*SUM(E793:E812)^2)</f>
        <v>2.9469543987163022E-2</v>
      </c>
      <c r="G812" s="5">
        <f>MIN(Summary!$G$8,Summary!$G$9/F810)</f>
        <v>1.5</v>
      </c>
      <c r="H812" s="5">
        <f>IFERROR(VLOOKUP(Table3[[#This Row],[Date]],Table1[#All],2,FALSE),$C$2)</f>
        <v>-0.372</v>
      </c>
      <c r="I812" s="5">
        <f>Table3[[#This Row],[Date]]-B811</f>
        <v>1</v>
      </c>
      <c r="J812" s="7">
        <f>G811*(D812-1)+(1-G811)*H811/100*Table3[[#This Row],[Actt,t-1]]/Summary!$G$6</f>
        <v>-3.1024340066470595E-3</v>
      </c>
      <c r="K812" s="7">
        <f t="shared" si="48"/>
        <v>2.3799293209423086E-3</v>
      </c>
      <c r="L812" s="67">
        <f t="shared" si="47"/>
        <v>3.7780206726745043E-2</v>
      </c>
    </row>
    <row r="813" spans="2:12" x14ac:dyDescent="0.2">
      <c r="B813" s="6">
        <f>'Fund Data'!A930</f>
        <v>42754</v>
      </c>
      <c r="C813" s="4">
        <f>'Fund Data'!B930</f>
        <v>153.85</v>
      </c>
      <c r="D813" s="7">
        <f t="shared" si="49"/>
        <v>0.99811859348644094</v>
      </c>
      <c r="E813" s="7">
        <f t="shared" si="50"/>
        <v>-1.8831785817963321E-3</v>
      </c>
      <c r="F813" s="7">
        <f>SQRT(Summary!$G$2/Summary!$G$3)*SQRT(SUMSQ(E794:E813)-Summary!$G$4/Summary!$G$5*SUM(E794:E813)^2)</f>
        <v>2.9931016887385933E-2</v>
      </c>
      <c r="G813" s="5">
        <f>MIN(Summary!$G$8,Summary!$G$9/F811)</f>
        <v>1.5</v>
      </c>
      <c r="H813" s="5">
        <f>IFERROR(VLOOKUP(Table3[[#This Row],[Date]],Table1[#All],2,FALSE),$C$2)</f>
        <v>-0.372</v>
      </c>
      <c r="I813" s="5">
        <f>Table3[[#This Row],[Date]]-B812</f>
        <v>1</v>
      </c>
      <c r="J813" s="7">
        <f>G812*(D813-1)+(1-G812)*H812/100*Table3[[#This Row],[Actt,t-1]]/Summary!$G$6</f>
        <v>-2.816943103671921E-3</v>
      </c>
      <c r="K813" s="7">
        <f t="shared" si="48"/>
        <v>2.349816866629488E-3</v>
      </c>
      <c r="L813" s="67">
        <f t="shared" si="47"/>
        <v>3.7302186333879939E-2</v>
      </c>
    </row>
    <row r="814" spans="2:12" x14ac:dyDescent="0.2">
      <c r="B814" s="6">
        <f>'Fund Data'!A931</f>
        <v>42755</v>
      </c>
      <c r="C814" s="4">
        <f>'Fund Data'!B931</f>
        <v>153.44</v>
      </c>
      <c r="D814" s="7">
        <f t="shared" si="49"/>
        <v>0.99733506662333449</v>
      </c>
      <c r="E814" s="7">
        <f t="shared" si="50"/>
        <v>-2.6684906329226725E-3</v>
      </c>
      <c r="F814" s="7">
        <f>SQRT(Summary!$G$2/Summary!$G$3)*SQRT(SUMSQ(E795:E814)-Summary!$G$4/Summary!$G$5*SUM(E795:E814)^2)</f>
        <v>3.0932007786325284E-2</v>
      </c>
      <c r="G814" s="5">
        <f>MIN(Summary!$G$8,Summary!$G$9/F812)</f>
        <v>1.5</v>
      </c>
      <c r="H814" s="5">
        <f>IFERROR(VLOOKUP(Table3[[#This Row],[Date]],Table1[#All],2,FALSE),$C$2)</f>
        <v>-0.372</v>
      </c>
      <c r="I814" s="5">
        <f>Table3[[#This Row],[Date]]-B813</f>
        <v>1</v>
      </c>
      <c r="J814" s="7">
        <f>G813*(D814-1)+(1-G813)*H813/100*Table3[[#This Row],[Actt,t-1]]/Summary!$G$6</f>
        <v>-3.9922333983316025E-3</v>
      </c>
      <c r="K814" s="7">
        <f t="shared" si="48"/>
        <v>2.293638799616065E-3</v>
      </c>
      <c r="L814" s="67">
        <f t="shared" si="47"/>
        <v>3.6410387167156909E-2</v>
      </c>
    </row>
    <row r="815" spans="2:12" x14ac:dyDescent="0.2">
      <c r="B815" s="6">
        <f>'Fund Data'!A932</f>
        <v>42758</v>
      </c>
      <c r="C815" s="4">
        <f>'Fund Data'!B932</f>
        <v>153.94999999999999</v>
      </c>
      <c r="D815" s="7">
        <f t="shared" si="49"/>
        <v>1.0033237747653805</v>
      </c>
      <c r="E815" s="7">
        <f t="shared" si="50"/>
        <v>3.3182632353811682E-3</v>
      </c>
      <c r="F815" s="7">
        <f>SQRT(Summary!$G$2/Summary!$G$3)*SQRT(SUMSQ(E796:E815)-Summary!$G$4/Summary!$G$5*SUM(E796:E815)^2)</f>
        <v>3.3400942405059177E-2</v>
      </c>
      <c r="G815" s="5">
        <f>MIN(Summary!$G$8,Summary!$G$9/F813)</f>
        <v>1.5</v>
      </c>
      <c r="H815" s="5">
        <f>IFERROR(VLOOKUP(Table3[[#This Row],[Date]],Table1[#All],2,FALSE),$C$2)</f>
        <v>-0.372</v>
      </c>
      <c r="I815" s="5">
        <f>Table3[[#This Row],[Date]]-B814</f>
        <v>3</v>
      </c>
      <c r="J815" s="7">
        <f>G814*(D815-1)+(1-G814)*H814/100*Table3[[#This Row],[Actt,t-1]]/Summary!$G$6</f>
        <v>5.0011621480707241E-3</v>
      </c>
      <c r="K815" s="7">
        <f t="shared" si="48"/>
        <v>2.3551485241608211E-3</v>
      </c>
      <c r="L815" s="67">
        <f t="shared" si="47"/>
        <v>3.7386823773301971E-2</v>
      </c>
    </row>
    <row r="816" spans="2:12" x14ac:dyDescent="0.2">
      <c r="B816" s="6">
        <f>'Fund Data'!A933</f>
        <v>42759</v>
      </c>
      <c r="C816" s="4">
        <f>'Fund Data'!B933</f>
        <v>153.6</v>
      </c>
      <c r="D816" s="7">
        <f t="shared" si="49"/>
        <v>0.99772653458915239</v>
      </c>
      <c r="E816" s="7">
        <f t="shared" si="50"/>
        <v>-2.2760536569375179E-3</v>
      </c>
      <c r="F816" s="7">
        <f>SQRT(Summary!$G$2/Summary!$G$3)*SQRT(SUMSQ(E797:E816)-Summary!$G$4/Summary!$G$5*SUM(E797:E816)^2)</f>
        <v>3.3775399974183898E-2</v>
      </c>
      <c r="G816" s="5">
        <f>MIN(Summary!$G$8,Summary!$G$9/F814)</f>
        <v>1.5</v>
      </c>
      <c r="H816" s="5">
        <f>IFERROR(VLOOKUP(Table3[[#This Row],[Date]],Table1[#All],2,FALSE),$C$2)</f>
        <v>-0.372</v>
      </c>
      <c r="I816" s="5">
        <f>Table3[[#This Row],[Date]]-B815</f>
        <v>1</v>
      </c>
      <c r="J816" s="7">
        <f>G815*(D816-1)+(1-G815)*H815/100*Table3[[#This Row],[Actt,t-1]]/Summary!$G$6</f>
        <v>-3.4050314496047456E-3</v>
      </c>
      <c r="K816" s="7">
        <f t="shared" si="48"/>
        <v>2.3747553138279234E-3</v>
      </c>
      <c r="L816" s="67">
        <f t="shared" si="47"/>
        <v>3.7698071910106989E-2</v>
      </c>
    </row>
    <row r="817" spans="2:12" x14ac:dyDescent="0.2">
      <c r="B817" s="6">
        <f>'Fund Data'!A934</f>
        <v>42760</v>
      </c>
      <c r="C817" s="4">
        <f>'Fund Data'!B934</f>
        <v>153.02000000000001</v>
      </c>
      <c r="D817" s="7">
        <f t="shared" si="49"/>
        <v>0.99622395833333344</v>
      </c>
      <c r="E817" s="7">
        <f t="shared" si="50"/>
        <v>-3.7831889098658808E-3</v>
      </c>
      <c r="F817" s="7">
        <f>SQRT(Summary!$G$2/Summary!$G$3)*SQRT(SUMSQ(E798:E817)-Summary!$G$4/Summary!$G$5*SUM(E798:E817)^2)</f>
        <v>3.5249261671966944E-2</v>
      </c>
      <c r="G817" s="5">
        <f>MIN(Summary!$G$8,Summary!$G$9/F815)</f>
        <v>1.5</v>
      </c>
      <c r="H817" s="5">
        <f>IFERROR(VLOOKUP(Table3[[#This Row],[Date]],Table1[#All],2,FALSE),$C$2)</f>
        <v>-0.372</v>
      </c>
      <c r="I817" s="5">
        <f>Table3[[#This Row],[Date]]-B816</f>
        <v>1</v>
      </c>
      <c r="J817" s="7">
        <f>G816*(D817-1)+(1-G816)*H816/100*Table3[[#This Row],[Actt,t-1]]/Summary!$G$6</f>
        <v>-5.6588958333331782E-3</v>
      </c>
      <c r="K817" s="7">
        <f t="shared" si="48"/>
        <v>2.435413413096416E-3</v>
      </c>
      <c r="L817" s="67">
        <f t="shared" si="47"/>
        <v>3.8660989384104796E-2</v>
      </c>
    </row>
    <row r="818" spans="2:12" x14ac:dyDescent="0.2">
      <c r="B818" s="6">
        <f>'Fund Data'!A935</f>
        <v>42761</v>
      </c>
      <c r="C818" s="4">
        <f>'Fund Data'!B935</f>
        <v>152.68</v>
      </c>
      <c r="D818" s="7">
        <f t="shared" si="49"/>
        <v>0.9977780682263756</v>
      </c>
      <c r="E818" s="7">
        <f t="shared" si="50"/>
        <v>-2.2244039266768544E-3</v>
      </c>
      <c r="F818" s="7">
        <f>SQRT(Summary!$G$2/Summary!$G$3)*SQRT(SUMSQ(E799:E818)-Summary!$G$4/Summary!$G$5*SUM(E799:E818)^2)</f>
        <v>3.5083765636468485E-2</v>
      </c>
      <c r="G818" s="5">
        <f>MIN(Summary!$G$8,Summary!$G$9/F816)</f>
        <v>1.5</v>
      </c>
      <c r="H818" s="5">
        <f>IFERROR(VLOOKUP(Table3[[#This Row],[Date]],Table1[#All],2,FALSE),$C$2)</f>
        <v>-0.372</v>
      </c>
      <c r="I818" s="5">
        <f>Table3[[#This Row],[Date]]-B817</f>
        <v>1</v>
      </c>
      <c r="J818" s="7">
        <f>G817*(D818-1)+(1-G817)*H817/100*Table3[[#This Row],[Actt,t-1]]/Summary!$G$6</f>
        <v>-3.3277309937699289E-3</v>
      </c>
      <c r="K818" s="7">
        <f t="shared" si="48"/>
        <v>2.4110310727650025E-3</v>
      </c>
      <c r="L818" s="67">
        <f t="shared" si="47"/>
        <v>3.8273931730712835E-2</v>
      </c>
    </row>
    <row r="819" spans="2:12" x14ac:dyDescent="0.2">
      <c r="B819" s="6">
        <f>'Fund Data'!A936</f>
        <v>42762</v>
      </c>
      <c r="C819" s="4">
        <f>'Fund Data'!B936</f>
        <v>152.71</v>
      </c>
      <c r="D819" s="7">
        <f t="shared" si="49"/>
        <v>1.000196489389573</v>
      </c>
      <c r="E819" s="7">
        <f t="shared" si="50"/>
        <v>1.9647008806116412E-4</v>
      </c>
      <c r="F819" s="7">
        <f>SQRT(Summary!$G$2/Summary!$G$3)*SQRT(SUMSQ(E800:E819)-Summary!$G$4/Summary!$G$5*SUM(E800:E819)^2)</f>
        <v>3.5029814599761157E-2</v>
      </c>
      <c r="G819" s="5">
        <f>MIN(Summary!$G$8,Summary!$G$9/F817)</f>
        <v>1.5</v>
      </c>
      <c r="H819" s="5">
        <f>IFERROR(VLOOKUP(Table3[[#This Row],[Date]],Table1[#All],2,FALSE),$C$2)</f>
        <v>-0.372</v>
      </c>
      <c r="I819" s="5">
        <f>Table3[[#This Row],[Date]]-B818</f>
        <v>1</v>
      </c>
      <c r="J819" s="7">
        <f>G818*(D819-1)+(1-G818)*H818/100*Table3[[#This Row],[Actt,t-1]]/Summary!$G$6</f>
        <v>2.9990075102609372E-4</v>
      </c>
      <c r="K819" s="7">
        <f t="shared" si="48"/>
        <v>2.4106964305111024E-3</v>
      </c>
      <c r="L819" s="67">
        <f t="shared" si="47"/>
        <v>3.8268619449620872E-2</v>
      </c>
    </row>
    <row r="820" spans="2:12" x14ac:dyDescent="0.2">
      <c r="B820" s="6">
        <f>'Fund Data'!A937</f>
        <v>42765</v>
      </c>
      <c r="C820" s="4">
        <f>'Fund Data'!B937</f>
        <v>152.47</v>
      </c>
      <c r="D820" s="7">
        <f t="shared" si="49"/>
        <v>0.99842839368738123</v>
      </c>
      <c r="E820" s="7">
        <f t="shared" si="50"/>
        <v>-1.5728425812745635E-3</v>
      </c>
      <c r="F820" s="7">
        <f>SQRT(Summary!$G$2/Summary!$G$3)*SQRT(SUMSQ(E801:E820)-Summary!$G$4/Summary!$G$5*SUM(E801:E820)^2)</f>
        <v>3.384978458049355E-2</v>
      </c>
      <c r="G820" s="5">
        <f>MIN(Summary!$G$8,Summary!$G$9/F818)</f>
        <v>1.5</v>
      </c>
      <c r="H820" s="5">
        <f>IFERROR(VLOOKUP(Table3[[#This Row],[Date]],Table1[#All],2,FALSE),$C$2)</f>
        <v>-0.372</v>
      </c>
      <c r="I820" s="5">
        <f>Table3[[#This Row],[Date]]-B819</f>
        <v>3</v>
      </c>
      <c r="J820" s="7">
        <f>G819*(D820-1)+(1-G819)*H819/100*Table3[[#This Row],[Actt,t-1]]/Summary!$G$6</f>
        <v>-2.3419094689281512E-3</v>
      </c>
      <c r="K820" s="7">
        <f t="shared" si="48"/>
        <v>2.1830296525582439E-3</v>
      </c>
      <c r="L820" s="67">
        <f t="shared" si="47"/>
        <v>3.4654521392093109E-2</v>
      </c>
    </row>
    <row r="821" spans="2:12" x14ac:dyDescent="0.2">
      <c r="B821" s="6">
        <f>'Fund Data'!A938</f>
        <v>42766</v>
      </c>
      <c r="C821" s="4">
        <f>'Fund Data'!B938</f>
        <v>152.69999999999999</v>
      </c>
      <c r="D821" s="7">
        <f t="shared" si="49"/>
        <v>1.0015084934741261</v>
      </c>
      <c r="E821" s="7">
        <f t="shared" si="50"/>
        <v>1.5073568407710861E-3</v>
      </c>
      <c r="F821" s="7">
        <f>SQRT(Summary!$G$2/Summary!$G$3)*SQRT(SUMSQ(E802:E821)-Summary!$G$4/Summary!$G$5*SUM(E802:E821)^2)</f>
        <v>2.9926355584370519E-2</v>
      </c>
      <c r="G821" s="5">
        <f>MIN(Summary!$G$8,Summary!$G$9/F819)</f>
        <v>1.5</v>
      </c>
      <c r="H821" s="5">
        <f>IFERROR(VLOOKUP(Table3[[#This Row],[Date]],Table1[#All],2,FALSE),$C$2)</f>
        <v>-0.372</v>
      </c>
      <c r="I821" s="5">
        <f>Table3[[#This Row],[Date]]-B820</f>
        <v>1</v>
      </c>
      <c r="J821" s="7">
        <f>G820*(D821-1)+(1-G820)*H820/100*Table3[[#This Row],[Actt,t-1]]/Summary!$G$6</f>
        <v>2.2679068778557738E-3</v>
      </c>
      <c r="K821" s="7">
        <f t="shared" si="48"/>
        <v>2.2018528479847269E-3</v>
      </c>
      <c r="L821" s="67">
        <f t="shared" si="47"/>
        <v>3.4953330355961362E-2</v>
      </c>
    </row>
    <row r="822" spans="2:12" x14ac:dyDescent="0.2">
      <c r="B822" s="6">
        <f>'Fund Data'!A939</f>
        <v>42767</v>
      </c>
      <c r="C822" s="4">
        <f>'Fund Data'!B939</f>
        <v>152.47</v>
      </c>
      <c r="D822" s="7">
        <f t="shared" si="49"/>
        <v>0.99849377865094968</v>
      </c>
      <c r="E822" s="7">
        <f t="shared" si="50"/>
        <v>-1.5073568407709648E-3</v>
      </c>
      <c r="F822" s="7">
        <f>SQRT(Summary!$G$2/Summary!$G$3)*SQRT(SUMSQ(E803:E822)-Summary!$G$4/Summary!$G$5*SUM(E803:E822)^2)</f>
        <v>3.0055389612486622E-2</v>
      </c>
      <c r="G822" s="5">
        <f>MIN(Summary!$G$8,Summary!$G$9/F820)</f>
        <v>1.5</v>
      </c>
      <c r="H822" s="5">
        <f>IFERROR(VLOOKUP(Table3[[#This Row],[Date]],Table1[#All],2,FALSE),$C$2)</f>
        <v>-0.372</v>
      </c>
      <c r="I822" s="5">
        <f>Table3[[#This Row],[Date]]-B821</f>
        <v>1</v>
      </c>
      <c r="J822" s="7">
        <f>G821*(D822-1)+(1-G821)*H821/100*Table3[[#This Row],[Actt,t-1]]/Summary!$G$6</f>
        <v>-2.2541653569088109E-3</v>
      </c>
      <c r="K822" s="7">
        <f t="shared" si="48"/>
        <v>2.1703901718802855E-3</v>
      </c>
      <c r="L822" s="67">
        <f t="shared" si="47"/>
        <v>3.4453875856643806E-2</v>
      </c>
    </row>
    <row r="823" spans="2:12" x14ac:dyDescent="0.2">
      <c r="B823" s="6">
        <f>'Fund Data'!A940</f>
        <v>42768</v>
      </c>
      <c r="C823" s="4">
        <f>'Fund Data'!B940</f>
        <v>152.78</v>
      </c>
      <c r="D823" s="7">
        <f t="shared" si="49"/>
        <v>1.0020331868564307</v>
      </c>
      <c r="E823" s="7">
        <f t="shared" si="50"/>
        <v>2.0311227293979147E-3</v>
      </c>
      <c r="F823" s="7">
        <f>SQRT(Summary!$G$2/Summary!$G$3)*SQRT(SUMSQ(E804:E823)-Summary!$G$4/Summary!$G$5*SUM(E804:E823)^2)</f>
        <v>3.1438969434311397E-2</v>
      </c>
      <c r="G823" s="5">
        <f>MIN(Summary!$G$8,Summary!$G$9/F821)</f>
        <v>1.5</v>
      </c>
      <c r="H823" s="5">
        <f>IFERROR(VLOOKUP(Table3[[#This Row],[Date]],Table1[#All],2,FALSE),$C$2)</f>
        <v>-0.373</v>
      </c>
      <c r="I823" s="5">
        <f>Table3[[#This Row],[Date]]-B822</f>
        <v>1</v>
      </c>
      <c r="J823" s="7">
        <f>G822*(D823-1)+(1-G822)*H822/100*Table3[[#This Row],[Actt,t-1]]/Summary!$G$6</f>
        <v>3.0549469513127532E-3</v>
      </c>
      <c r="K823" s="7">
        <f t="shared" si="48"/>
        <v>2.2020221583372657E-3</v>
      </c>
      <c r="L823" s="67">
        <f t="shared" ref="L823:L886" si="51">K823*$C$3</f>
        <v>3.4956018074484604E-2</v>
      </c>
    </row>
    <row r="824" spans="2:12" x14ac:dyDescent="0.2">
      <c r="B824" s="6">
        <f>'Fund Data'!A941</f>
        <v>42769</v>
      </c>
      <c r="C824" s="4">
        <f>'Fund Data'!B941</f>
        <v>152.72999999999999</v>
      </c>
      <c r="D824" s="7">
        <f t="shared" si="49"/>
        <v>0.99967273203298856</v>
      </c>
      <c r="E824" s="7">
        <f t="shared" si="50"/>
        <v>-3.2732153085935777E-4</v>
      </c>
      <c r="F824" s="7">
        <f>SQRT(Summary!$G$2/Summary!$G$3)*SQRT(SUMSQ(E805:E824)-Summary!$G$4/Summary!$G$5*SUM(E805:E824)^2)</f>
        <v>3.0187494273392641E-2</v>
      </c>
      <c r="G824" s="5">
        <f>MIN(Summary!$G$8,Summary!$G$9/F822)</f>
        <v>1.5</v>
      </c>
      <c r="H824" s="5">
        <f>IFERROR(VLOOKUP(Table3[[#This Row],[Date]],Table1[#All],2,FALSE),$C$2)</f>
        <v>-0.373</v>
      </c>
      <c r="I824" s="5">
        <f>Table3[[#This Row],[Date]]-B823</f>
        <v>1</v>
      </c>
      <c r="J824" s="7">
        <f>G823*(D824-1)+(1-G823)*H823/100*Table3[[#This Row],[Actt,t-1]]/Summary!$G$6</f>
        <v>-4.8572139496159744E-4</v>
      </c>
      <c r="K824" s="7">
        <f t="shared" si="48"/>
        <v>2.1956276051491187E-3</v>
      </c>
      <c r="L824" s="67">
        <f t="shared" si="51"/>
        <v>3.485450768959733E-2</v>
      </c>
    </row>
    <row r="825" spans="2:12" x14ac:dyDescent="0.2">
      <c r="B825" s="6">
        <f>'Fund Data'!A942</f>
        <v>42772</v>
      </c>
      <c r="C825" s="4">
        <f>'Fund Data'!B942</f>
        <v>152.58000000000001</v>
      </c>
      <c r="D825" s="7">
        <f t="shared" si="49"/>
        <v>0.99901787468080938</v>
      </c>
      <c r="E825" s="7">
        <f t="shared" si="50"/>
        <v>-9.8260792027095117E-4</v>
      </c>
      <c r="F825" s="7">
        <f>SQRT(Summary!$G$2/Summary!$G$3)*SQRT(SUMSQ(E806:E825)-Summary!$G$4/Summary!$G$5*SUM(E806:E825)^2)</f>
        <v>2.83978548560277E-2</v>
      </c>
      <c r="G825" s="5">
        <f>MIN(Summary!$G$8,Summary!$G$9/F823)</f>
        <v>1.5</v>
      </c>
      <c r="H825" s="5">
        <f>IFERROR(VLOOKUP(Table3[[#This Row],[Date]],Table1[#All],2,FALSE),$C$2)</f>
        <v>-0.373</v>
      </c>
      <c r="I825" s="5">
        <f>Table3[[#This Row],[Date]]-B824</f>
        <v>3</v>
      </c>
      <c r="J825" s="7">
        <f>G824*(D825-1)+(1-G824)*H824/100*Table3[[#This Row],[Actt,t-1]]/Summary!$G$6</f>
        <v>-1.4576463121192614E-3</v>
      </c>
      <c r="K825" s="7">
        <f t="shared" si="48"/>
        <v>2.1902718062749619E-3</v>
      </c>
      <c r="L825" s="67">
        <f t="shared" si="51"/>
        <v>3.4769487018238739E-2</v>
      </c>
    </row>
    <row r="826" spans="2:12" x14ac:dyDescent="0.2">
      <c r="B826" s="6">
        <f>'Fund Data'!A943</f>
        <v>42773</v>
      </c>
      <c r="C826" s="4">
        <f>'Fund Data'!B943</f>
        <v>152.66999999999999</v>
      </c>
      <c r="D826" s="7">
        <f t="shared" si="49"/>
        <v>1.0005898545025558</v>
      </c>
      <c r="E826" s="7">
        <f t="shared" si="50"/>
        <v>5.8968060676746514E-4</v>
      </c>
      <c r="F826" s="7">
        <f>SQRT(Summary!$G$2/Summary!$G$3)*SQRT(SUMSQ(E807:E826)-Summary!$G$4/Summary!$G$5*SUM(E807:E826)^2)</f>
        <v>2.8650289562057243E-2</v>
      </c>
      <c r="G826" s="5">
        <f>MIN(Summary!$G$8,Summary!$G$9/F824)</f>
        <v>1.5</v>
      </c>
      <c r="H826" s="5">
        <f>IFERROR(VLOOKUP(Table3[[#This Row],[Date]],Table1[#All],2,FALSE),$C$2)</f>
        <v>-0.373</v>
      </c>
      <c r="I826" s="5">
        <f>Table3[[#This Row],[Date]]-B825</f>
        <v>1</v>
      </c>
      <c r="J826" s="7">
        <f>G825*(D826-1)+(1-G825)*H825/100*Table3[[#This Row],[Actt,t-1]]/Summary!$G$6</f>
        <v>8.8996230938921889E-4</v>
      </c>
      <c r="K826" s="7">
        <f t="shared" si="48"/>
        <v>2.191747010844488E-3</v>
      </c>
      <c r="L826" s="67">
        <f t="shared" si="51"/>
        <v>3.4792905164782215E-2</v>
      </c>
    </row>
    <row r="827" spans="2:12" x14ac:dyDescent="0.2">
      <c r="B827" s="6">
        <f>'Fund Data'!A944</f>
        <v>42774</v>
      </c>
      <c r="C827" s="4">
        <f>'Fund Data'!B944</f>
        <v>153.26</v>
      </c>
      <c r="D827" s="7">
        <f t="shared" si="49"/>
        <v>1.0038645444422611</v>
      </c>
      <c r="E827" s="7">
        <f t="shared" si="50"/>
        <v>3.8570962734073189E-3</v>
      </c>
      <c r="F827" s="7">
        <f>SQRT(Summary!$G$2/Summary!$G$3)*SQRT(SUMSQ(E808:E827)-Summary!$G$4/Summary!$G$5*SUM(E808:E827)^2)</f>
        <v>3.1161597785024146E-2</v>
      </c>
      <c r="G827" s="5">
        <f>MIN(Summary!$G$8,Summary!$G$9/F825)</f>
        <v>1.5</v>
      </c>
      <c r="H827" s="5">
        <f>IFERROR(VLOOKUP(Table3[[#This Row],[Date]],Table1[#All],2,FALSE),$C$2)</f>
        <v>-0.373</v>
      </c>
      <c r="I827" s="5">
        <f>Table3[[#This Row],[Date]]-B826</f>
        <v>1</v>
      </c>
      <c r="J827" s="7">
        <f>G826*(D827-1)+(1-G826)*H826/100*Table3[[#This Row],[Actt,t-1]]/Summary!$G$6</f>
        <v>5.801997218947268E-3</v>
      </c>
      <c r="K827" s="7">
        <f t="shared" si="48"/>
        <v>2.2651753723805204E-3</v>
      </c>
      <c r="L827" s="67">
        <f t="shared" si="51"/>
        <v>3.5958544267601908E-2</v>
      </c>
    </row>
    <row r="828" spans="2:12" x14ac:dyDescent="0.2">
      <c r="B828" s="6">
        <f>'Fund Data'!A945</f>
        <v>42775</v>
      </c>
      <c r="C828" s="4">
        <f>'Fund Data'!B945</f>
        <v>153.36000000000001</v>
      </c>
      <c r="D828" s="7">
        <f t="shared" si="49"/>
        <v>1.0006524859715518</v>
      </c>
      <c r="E828" s="7">
        <f t="shared" si="50"/>
        <v>6.5227319513095022E-4</v>
      </c>
      <c r="F828" s="7">
        <f>SQRT(Summary!$G$2/Summary!$G$3)*SQRT(SUMSQ(E809:E828)-Summary!$G$4/Summary!$G$5*SUM(E809:E828)^2)</f>
        <v>3.1384444024701821E-2</v>
      </c>
      <c r="G828" s="5">
        <f>MIN(Summary!$G$8,Summary!$G$9/F826)</f>
        <v>1.5</v>
      </c>
      <c r="H828" s="5">
        <f>IFERROR(VLOOKUP(Table3[[#This Row],[Date]],Table1[#All],2,FALSE),$C$2)</f>
        <v>-0.371</v>
      </c>
      <c r="I828" s="5">
        <f>Table3[[#This Row],[Date]]-B827</f>
        <v>1</v>
      </c>
      <c r="J828" s="7">
        <f>G827*(D828-1)+(1-G827)*H827/100*Table3[[#This Row],[Actt,t-1]]/Summary!$G$6</f>
        <v>9.8390951288320145E-4</v>
      </c>
      <c r="K828" s="7">
        <f t="shared" si="48"/>
        <v>2.2155330950347669E-3</v>
      </c>
      <c r="L828" s="67">
        <f t="shared" si="51"/>
        <v>3.5170497545371347E-2</v>
      </c>
    </row>
    <row r="829" spans="2:12" x14ac:dyDescent="0.2">
      <c r="B829" s="6">
        <f>'Fund Data'!A946</f>
        <v>42776</v>
      </c>
      <c r="C829" s="4">
        <f>'Fund Data'!B946</f>
        <v>153.03</v>
      </c>
      <c r="D829" s="7">
        <f t="shared" si="49"/>
        <v>0.99784820031298893</v>
      </c>
      <c r="E829" s="7">
        <f t="shared" si="50"/>
        <v>-2.1541181344442929E-3</v>
      </c>
      <c r="F829" s="7">
        <f>SQRT(Summary!$G$2/Summary!$G$3)*SQRT(SUMSQ(E810:E829)-Summary!$G$4/Summary!$G$5*SUM(E810:E829)^2)</f>
        <v>3.1791027175882641E-2</v>
      </c>
      <c r="G829" s="5">
        <f>MIN(Summary!$G$8,Summary!$G$9/F827)</f>
        <v>1.5</v>
      </c>
      <c r="H829" s="5">
        <f>IFERROR(VLOOKUP(Table3[[#This Row],[Date]],Table1[#All],2,FALSE),$C$2)</f>
        <v>-0.371</v>
      </c>
      <c r="I829" s="5">
        <f>Table3[[#This Row],[Date]]-B828</f>
        <v>1</v>
      </c>
      <c r="J829" s="7">
        <f>G828*(D829-1)+(1-G828)*H828/100*Table3[[#This Row],[Actt,t-1]]/Summary!$G$6</f>
        <v>-3.2225467527388254E-3</v>
      </c>
      <c r="K829" s="7">
        <f t="shared" si="48"/>
        <v>2.2321879417638245E-3</v>
      </c>
      <c r="L829" s="67">
        <f t="shared" si="51"/>
        <v>3.5434885040785256E-2</v>
      </c>
    </row>
    <row r="830" spans="2:12" x14ac:dyDescent="0.2">
      <c r="B830" s="6">
        <f>'Fund Data'!A947</f>
        <v>42779</v>
      </c>
      <c r="C830" s="4">
        <f>'Fund Data'!B947</f>
        <v>153.04</v>
      </c>
      <c r="D830" s="7">
        <f t="shared" si="49"/>
        <v>1.0000653466640528</v>
      </c>
      <c r="E830" s="7">
        <f t="shared" si="50"/>
        <v>6.5344529052537066E-5</v>
      </c>
      <c r="F830" s="7">
        <f>SQRT(Summary!$G$2/Summary!$G$3)*SQRT(SUMSQ(E811:E830)-Summary!$G$4/Summary!$G$5*SUM(E811:E830)^2)</f>
        <v>3.1637313686578107E-2</v>
      </c>
      <c r="G830" s="5">
        <f>MIN(Summary!$G$8,Summary!$G$9/F828)</f>
        <v>1.5</v>
      </c>
      <c r="H830" s="5">
        <f>IFERROR(VLOOKUP(Table3[[#This Row],[Date]],Table1[#All],2,FALSE),$C$2)</f>
        <v>-0.373</v>
      </c>
      <c r="I830" s="5">
        <f>Table3[[#This Row],[Date]]-B829</f>
        <v>3</v>
      </c>
      <c r="J830" s="7">
        <f>G829*(D830-1)+(1-G829)*H829/100*Table3[[#This Row],[Actt,t-1]]/Summary!$G$6</f>
        <v>1.1347832941250167E-4</v>
      </c>
      <c r="K830" s="7">
        <f t="shared" si="48"/>
        <v>2.2112766595781125E-3</v>
      </c>
      <c r="L830" s="67">
        <f t="shared" si="51"/>
        <v>3.5102928727231919E-2</v>
      </c>
    </row>
    <row r="831" spans="2:12" x14ac:dyDescent="0.2">
      <c r="B831" s="6">
        <f>'Fund Data'!A948</f>
        <v>42780</v>
      </c>
      <c r="C831" s="4">
        <f>'Fund Data'!B948</f>
        <v>152.88999999999999</v>
      </c>
      <c r="D831" s="7">
        <f t="shared" si="49"/>
        <v>0.99901986408782018</v>
      </c>
      <c r="E831" s="7">
        <f t="shared" si="50"/>
        <v>-9.8061655947511285E-4</v>
      </c>
      <c r="F831" s="7">
        <f>SQRT(Summary!$G$2/Summary!$G$3)*SQRT(SUMSQ(E812:E831)-Summary!$G$4/Summary!$G$5*SUM(E812:E831)^2)</f>
        <v>3.1492490799856034E-2</v>
      </c>
      <c r="G831" s="5">
        <f>MIN(Summary!$G$8,Summary!$G$9/F829)</f>
        <v>1.5</v>
      </c>
      <c r="H831" s="5">
        <f>IFERROR(VLOOKUP(Table3[[#This Row],[Date]],Table1[#All],2,FALSE),$C$2)</f>
        <v>-0.374</v>
      </c>
      <c r="I831" s="5">
        <f>Table3[[#This Row],[Date]]-B830</f>
        <v>1</v>
      </c>
      <c r="J831" s="7">
        <f>G830*(D831-1)+(1-G830)*H830/100*Table3[[#This Row],[Actt,t-1]]/Summary!$G$6</f>
        <v>-1.4650233127141816E-3</v>
      </c>
      <c r="K831" s="7">
        <f t="shared" si="48"/>
        <v>2.2037494796479777E-3</v>
      </c>
      <c r="L831" s="67">
        <f t="shared" si="51"/>
        <v>3.4983438450219277E-2</v>
      </c>
    </row>
    <row r="832" spans="2:12" x14ac:dyDescent="0.2">
      <c r="B832" s="6">
        <f>'Fund Data'!A949</f>
        <v>42781</v>
      </c>
      <c r="C832" s="4">
        <f>'Fund Data'!B949</f>
        <v>152.85</v>
      </c>
      <c r="D832" s="7">
        <f t="shared" si="49"/>
        <v>0.99973837399437504</v>
      </c>
      <c r="E832" s="7">
        <f t="shared" si="50"/>
        <v>-2.6166023567881439E-4</v>
      </c>
      <c r="F832" s="7">
        <f>SQRT(Summary!$G$2/Summary!$G$3)*SQRT(SUMSQ(E813:E832)-Summary!$G$4/Summary!$G$5*SUM(E813:E832)^2)</f>
        <v>3.0979128768774011E-2</v>
      </c>
      <c r="G832" s="5">
        <f>MIN(Summary!$G$8,Summary!$G$9/F830)</f>
        <v>1.5</v>
      </c>
      <c r="H832" s="5">
        <f>IFERROR(VLOOKUP(Table3[[#This Row],[Date]],Table1[#All],2,FALSE),$C$2)</f>
        <v>-0.373</v>
      </c>
      <c r="I832" s="5">
        <f>Table3[[#This Row],[Date]]-B831</f>
        <v>1</v>
      </c>
      <c r="J832" s="7">
        <f>G831*(D832-1)+(1-G831)*H831/100*Table3[[#This Row],[Actt,t-1]]/Summary!$G$6</f>
        <v>-3.8724456399299518E-4</v>
      </c>
      <c r="K832" s="7">
        <f t="shared" si="48"/>
        <v>2.1945121579681629E-3</v>
      </c>
      <c r="L832" s="67">
        <f t="shared" si="51"/>
        <v>3.483680051454871E-2</v>
      </c>
    </row>
    <row r="833" spans="2:12" x14ac:dyDescent="0.2">
      <c r="B833" s="6">
        <f>'Fund Data'!A950</f>
        <v>42782</v>
      </c>
      <c r="C833" s="4">
        <f>'Fund Data'!B950</f>
        <v>153.06</v>
      </c>
      <c r="D833" s="7">
        <f t="shared" si="49"/>
        <v>1.0013738959764475</v>
      </c>
      <c r="E833" s="7">
        <f t="shared" si="50"/>
        <v>1.3729530449315664E-3</v>
      </c>
      <c r="F833" s="7">
        <f>SQRT(Summary!$G$2/Summary!$G$3)*SQRT(SUMSQ(E814:E833)-Summary!$G$4/Summary!$G$5*SUM(E814:E833)^2)</f>
        <v>3.1089773503656267E-2</v>
      </c>
      <c r="G833" s="5">
        <f>MIN(Summary!$G$8,Summary!$G$9/F831)</f>
        <v>1.5</v>
      </c>
      <c r="H833" s="5">
        <f>IFERROR(VLOOKUP(Table3[[#This Row],[Date]],Table1[#All],2,FALSE),$C$2)</f>
        <v>-0.372</v>
      </c>
      <c r="I833" s="5">
        <f>Table3[[#This Row],[Date]]-B832</f>
        <v>1</v>
      </c>
      <c r="J833" s="7">
        <f>G832*(D833-1)+(1-G832)*H832/100*Table3[[#This Row],[Actt,t-1]]/Summary!$G$6</f>
        <v>2.0660245202268773E-3</v>
      </c>
      <c r="K833" s="7">
        <f t="shared" si="48"/>
        <v>2.1897925061164884E-3</v>
      </c>
      <c r="L833" s="67">
        <f t="shared" si="51"/>
        <v>3.4761878364102688E-2</v>
      </c>
    </row>
    <row r="834" spans="2:12" x14ac:dyDescent="0.2">
      <c r="B834" s="6">
        <f>'Fund Data'!A951</f>
        <v>42783</v>
      </c>
      <c r="C834" s="4">
        <f>'Fund Data'!B951</f>
        <v>153.11000000000001</v>
      </c>
      <c r="D834" s="7">
        <f t="shared" si="49"/>
        <v>1.000326669280021</v>
      </c>
      <c r="E834" s="7">
        <f t="shared" si="50"/>
        <v>3.2661593522884032E-4</v>
      </c>
      <c r="F834" s="7">
        <f>SQRT(Summary!$G$2/Summary!$G$3)*SQRT(SUMSQ(E815:E834)-Summary!$G$4/Summary!$G$5*SUM(E815:E834)^2)</f>
        <v>2.986590206655565E-2</v>
      </c>
      <c r="G834" s="5">
        <f>MIN(Summary!$G$8,Summary!$G$9/F832)</f>
        <v>1.5</v>
      </c>
      <c r="H834" s="5">
        <f>IFERROR(VLOOKUP(Table3[[#This Row],[Date]],Table1[#All],2,FALSE),$C$2)</f>
        <v>-0.371</v>
      </c>
      <c r="I834" s="5">
        <f>Table3[[#This Row],[Date]]-B833</f>
        <v>1</v>
      </c>
      <c r="J834" s="7">
        <f>G833*(D834-1)+(1-G833)*H833/100*Table3[[#This Row],[Actt,t-1]]/Summary!$G$6</f>
        <v>4.9517058669817872E-4</v>
      </c>
      <c r="K834" s="7">
        <f t="shared" si="48"/>
        <v>2.1707491325158195E-3</v>
      </c>
      <c r="L834" s="67">
        <f t="shared" si="51"/>
        <v>3.4459574180076315E-2</v>
      </c>
    </row>
    <row r="835" spans="2:12" x14ac:dyDescent="0.2">
      <c r="B835" s="6">
        <f>'Fund Data'!A952</f>
        <v>42786</v>
      </c>
      <c r="C835" s="4">
        <f>'Fund Data'!B952</f>
        <v>153.04</v>
      </c>
      <c r="D835" s="7">
        <f t="shared" si="49"/>
        <v>0.99954281235712872</v>
      </c>
      <c r="E835" s="7">
        <f t="shared" si="50"/>
        <v>-4.572921850064747E-4</v>
      </c>
      <c r="F835" s="7">
        <f>SQRT(Summary!$G$2/Summary!$G$3)*SQRT(SUMSQ(E816:E835)-Summary!$G$4/Summary!$G$5*SUM(E816:E835)^2)</f>
        <v>2.7141246078375033E-2</v>
      </c>
      <c r="G835" s="5">
        <f>MIN(Summary!$G$8,Summary!$G$9/F833)</f>
        <v>1.5</v>
      </c>
      <c r="H835" s="5">
        <f>IFERROR(VLOOKUP(Table3[[#This Row],[Date]],Table1[#All],2,FALSE),$C$2)</f>
        <v>-0.36899999999999999</v>
      </c>
      <c r="I835" s="5">
        <f>Table3[[#This Row],[Date]]-B834</f>
        <v>3</v>
      </c>
      <c r="J835" s="7">
        <f>G834*(D835-1)+(1-G834)*H834/100*Table3[[#This Row],[Actt,t-1]]/Summary!$G$6</f>
        <v>-6.703231309735893E-4</v>
      </c>
      <c r="K835" s="7">
        <f t="shared" si="48"/>
        <v>2.1691482312073155E-3</v>
      </c>
      <c r="L835" s="67">
        <f t="shared" si="51"/>
        <v>3.4434160659661157E-2</v>
      </c>
    </row>
    <row r="836" spans="2:12" x14ac:dyDescent="0.2">
      <c r="B836" s="6">
        <f>'Fund Data'!A953</f>
        <v>42787</v>
      </c>
      <c r="C836" s="4">
        <f>'Fund Data'!B953</f>
        <v>152.81</v>
      </c>
      <c r="D836" s="7">
        <f t="shared" si="49"/>
        <v>0.9984971249346577</v>
      </c>
      <c r="E836" s="7">
        <f t="shared" si="50"/>
        <v>-1.5040055148315111E-3</v>
      </c>
      <c r="F836" s="7">
        <f>SQRT(Summary!$G$2/Summary!$G$3)*SQRT(SUMSQ(E817:E836)-Summary!$G$4/Summary!$G$5*SUM(E817:E836)^2)</f>
        <v>2.655686757598456E-2</v>
      </c>
      <c r="G836" s="5">
        <f>MIN(Summary!$G$8,Summary!$G$9/F834)</f>
        <v>1.5</v>
      </c>
      <c r="H836" s="5">
        <f>IFERROR(VLOOKUP(Table3[[#This Row],[Date]],Table1[#All],2,FALSE),$C$2)</f>
        <v>-0.37</v>
      </c>
      <c r="I836" s="5">
        <f>Table3[[#This Row],[Date]]-B835</f>
        <v>1</v>
      </c>
      <c r="J836" s="7">
        <f>G835*(D836-1)+(1-G835)*H835/100*Table3[[#This Row],[Actt,t-1]]/Summary!$G$6</f>
        <v>-2.2491875980134527E-3</v>
      </c>
      <c r="K836" s="7">
        <f t="shared" si="48"/>
        <v>2.1768920215787593E-3</v>
      </c>
      <c r="L836" s="67">
        <f t="shared" si="51"/>
        <v>3.4557089520828296E-2</v>
      </c>
    </row>
    <row r="837" spans="2:12" x14ac:dyDescent="0.2">
      <c r="B837" s="6">
        <f>'Fund Data'!A954</f>
        <v>42788</v>
      </c>
      <c r="C837" s="4">
        <f>'Fund Data'!B954</f>
        <v>152.94999999999999</v>
      </c>
      <c r="D837" s="7">
        <f t="shared" si="49"/>
        <v>1.0009161704076956</v>
      </c>
      <c r="E837" s="7">
        <f t="shared" si="50"/>
        <v>9.1575097974644815E-4</v>
      </c>
      <c r="F837" s="7">
        <f>SQRT(Summary!$G$2/Summary!$G$3)*SQRT(SUMSQ(E818:E837)-Summary!$G$4/Summary!$G$5*SUM(E818:E837)^2)</f>
        <v>2.3497134543056936E-2</v>
      </c>
      <c r="G837" s="5">
        <f>MIN(Summary!$G$8,Summary!$G$9/F835)</f>
        <v>1.5</v>
      </c>
      <c r="H837" s="5">
        <f>IFERROR(VLOOKUP(Table3[[#This Row],[Date]],Table1[#All],2,FALSE),$C$2)</f>
        <v>-0.371</v>
      </c>
      <c r="I837" s="5">
        <f>Table3[[#This Row],[Date]]-B836</f>
        <v>1</v>
      </c>
      <c r="J837" s="7">
        <f>G836*(D837-1)+(1-G836)*H836/100*Table3[[#This Row],[Actt,t-1]]/Summary!$G$6</f>
        <v>1.3793945004323624E-3</v>
      </c>
      <c r="K837" s="7">
        <f t="shared" si="48"/>
        <v>2.1852029048618432E-3</v>
      </c>
      <c r="L837" s="67">
        <f t="shared" si="51"/>
        <v>3.4689020702882246E-2</v>
      </c>
    </row>
    <row r="838" spans="2:12" x14ac:dyDescent="0.2">
      <c r="B838" s="6">
        <f>'Fund Data'!A955</f>
        <v>42789</v>
      </c>
      <c r="C838" s="4">
        <f>'Fund Data'!B955</f>
        <v>153.29</v>
      </c>
      <c r="D838" s="7">
        <f t="shared" si="49"/>
        <v>1.0022229486760379</v>
      </c>
      <c r="E838" s="7">
        <f t="shared" si="50"/>
        <v>2.2204815811035397E-3</v>
      </c>
      <c r="F838" s="7">
        <f>SQRT(Summary!$G$2/Summary!$G$3)*SQRT(SUMSQ(E819:E838)-Summary!$G$4/Summary!$G$5*SUM(E819:E838)^2)</f>
        <v>2.3281137023472748E-2</v>
      </c>
      <c r="G838" s="5">
        <f>MIN(Summary!$G$8,Summary!$G$9/F836)</f>
        <v>1.5</v>
      </c>
      <c r="H838" s="5">
        <f>IFERROR(VLOOKUP(Table3[[#This Row],[Date]],Table1[#All],2,FALSE),$C$2)</f>
        <v>-0.371</v>
      </c>
      <c r="I838" s="5">
        <f>Table3[[#This Row],[Date]]-B837</f>
        <v>1</v>
      </c>
      <c r="J838" s="7">
        <f>G837*(D838-1)+(1-G837)*H837/100*Table3[[#This Row],[Actt,t-1]]/Summary!$G$6</f>
        <v>3.33957579183462E-3</v>
      </c>
      <c r="K838" s="7">
        <f t="shared" si="48"/>
        <v>2.2124992284562432E-3</v>
      </c>
      <c r="L838" s="67">
        <f t="shared" si="51"/>
        <v>3.5122336406505007E-2</v>
      </c>
    </row>
    <row r="839" spans="2:12" x14ac:dyDescent="0.2">
      <c r="B839" s="6">
        <f>'Fund Data'!A956</f>
        <v>42790</v>
      </c>
      <c r="C839" s="4">
        <f>'Fund Data'!B956</f>
        <v>153.75</v>
      </c>
      <c r="D839" s="7">
        <f t="shared" si="49"/>
        <v>1.0030008480657577</v>
      </c>
      <c r="E839" s="7">
        <f t="shared" si="50"/>
        <v>2.9963545086112413E-3</v>
      </c>
      <c r="F839" s="7">
        <f>SQRT(Summary!$G$2/Summary!$G$3)*SQRT(SUMSQ(E820:E839)-Summary!$G$4/Summary!$G$5*SUM(E820:E839)^2)</f>
        <v>2.5211982299274068E-2</v>
      </c>
      <c r="G839" s="5">
        <f>MIN(Summary!$G$8,Summary!$G$9/F837)</f>
        <v>1.5</v>
      </c>
      <c r="H839" s="5">
        <f>IFERROR(VLOOKUP(Table3[[#This Row],[Date]],Table1[#All],2,FALSE),$C$2)</f>
        <v>-0.371</v>
      </c>
      <c r="I839" s="5">
        <f>Table3[[#This Row],[Date]]-B838</f>
        <v>1</v>
      </c>
      <c r="J839" s="7">
        <f>G838*(D839-1)+(1-G838)*H838/100*Table3[[#This Row],[Actt,t-1]]/Summary!$G$6</f>
        <v>4.506424876414377E-3</v>
      </c>
      <c r="K839" s="7">
        <f t="shared" si="48"/>
        <v>2.2716219900352635E-3</v>
      </c>
      <c r="L839" s="67">
        <f t="shared" si="51"/>
        <v>3.606088115027372E-2</v>
      </c>
    </row>
    <row r="840" spans="2:12" x14ac:dyDescent="0.2">
      <c r="B840" s="6">
        <f>'Fund Data'!A957</f>
        <v>42793</v>
      </c>
      <c r="C840" s="4">
        <f>'Fund Data'!B957</f>
        <v>153.87</v>
      </c>
      <c r="D840" s="7">
        <f t="shared" si="49"/>
        <v>1.000780487804878</v>
      </c>
      <c r="E840" s="7">
        <f t="shared" si="50"/>
        <v>7.801833826595225E-4</v>
      </c>
      <c r="F840" s="7">
        <f>SQRT(Summary!$G$2/Summary!$G$3)*SQRT(SUMSQ(E821:E840)-Summary!$G$4/Summary!$G$5*SUM(E821:E840)^2)</f>
        <v>2.4259683579831031E-2</v>
      </c>
      <c r="G840" s="5">
        <f>MIN(Summary!$G$8,Summary!$G$9/F838)</f>
        <v>1.5</v>
      </c>
      <c r="H840" s="5">
        <f>IFERROR(VLOOKUP(Table3[[#This Row],[Date]],Table1[#All],2,FALSE),$C$2)</f>
        <v>-0.371</v>
      </c>
      <c r="I840" s="5">
        <f>Table3[[#This Row],[Date]]-B839</f>
        <v>3</v>
      </c>
      <c r="J840" s="7">
        <f>G839*(D840-1)+(1-G839)*H839/100*Table3[[#This Row],[Actt,t-1]]/Summary!$G$6</f>
        <v>1.1861900406504075E-3</v>
      </c>
      <c r="K840" s="7">
        <f t="shared" si="48"/>
        <v>2.2738290381361078E-3</v>
      </c>
      <c r="L840" s="67">
        <f t="shared" si="51"/>
        <v>3.6095916952712068E-2</v>
      </c>
    </row>
    <row r="841" spans="2:12" x14ac:dyDescent="0.2">
      <c r="B841" s="6">
        <f>'Fund Data'!A958</f>
        <v>42794</v>
      </c>
      <c r="C841" s="4">
        <f>'Fund Data'!B958</f>
        <v>153.94</v>
      </c>
      <c r="D841" s="7">
        <f t="shared" si="49"/>
        <v>1.0004549294859297</v>
      </c>
      <c r="E841" s="7">
        <f t="shared" si="50"/>
        <v>4.5482603688464098E-4</v>
      </c>
      <c r="F841" s="7">
        <f>SQRT(Summary!$G$2/Summary!$G$3)*SQRT(SUMSQ(E822:E841)-Summary!$G$4/Summary!$G$5*SUM(E822:E841)^2)</f>
        <v>2.3956914393968319E-2</v>
      </c>
      <c r="G841" s="5">
        <f>MIN(Summary!$G$8,Summary!$G$9/F839)</f>
        <v>1.5</v>
      </c>
      <c r="H841" s="5">
        <f>IFERROR(VLOOKUP(Table3[[#This Row],[Date]],Table1[#All],2,FALSE),$C$2)</f>
        <v>-0.371</v>
      </c>
      <c r="I841" s="5">
        <f>Table3[[#This Row],[Date]]-B840</f>
        <v>1</v>
      </c>
      <c r="J841" s="7">
        <f>G840*(D841-1)+(1-G840)*H840/100*Table3[[#This Row],[Actt,t-1]]/Summary!$G$6</f>
        <v>6.875470066723783E-4</v>
      </c>
      <c r="K841" s="7">
        <f t="shared" si="48"/>
        <v>2.2764891167318915E-3</v>
      </c>
      <c r="L841" s="67">
        <f t="shared" si="51"/>
        <v>3.6138144391306047E-2</v>
      </c>
    </row>
    <row r="842" spans="2:12" x14ac:dyDescent="0.2">
      <c r="B842" s="6">
        <f>'Fund Data'!A959</f>
        <v>42795</v>
      </c>
      <c r="C842" s="4">
        <f>'Fund Data'!B959</f>
        <v>153.97</v>
      </c>
      <c r="D842" s="7">
        <f t="shared" si="49"/>
        <v>1.0001948811225152</v>
      </c>
      <c r="E842" s="7">
        <f t="shared" si="50"/>
        <v>1.948621356559908E-4</v>
      </c>
      <c r="F842" s="7">
        <f>SQRT(Summary!$G$2/Summary!$G$3)*SQRT(SUMSQ(E823:E842)-Summary!$G$4/Summary!$G$5*SUM(E823:E842)^2)</f>
        <v>2.2948016998496485E-2</v>
      </c>
      <c r="G842" s="5">
        <f>MIN(Summary!$G$8,Summary!$G$9/F840)</f>
        <v>1.5</v>
      </c>
      <c r="H842" s="5">
        <f>IFERROR(VLOOKUP(Table3[[#This Row],[Date]],Table1[#All],2,FALSE),$C$2)</f>
        <v>-0.372</v>
      </c>
      <c r="I842" s="5">
        <f>Table3[[#This Row],[Date]]-B841</f>
        <v>1</v>
      </c>
      <c r="J842" s="7">
        <f>G841*(D842-1)+(1-G841)*H841/100*Table3[[#This Row],[Actt,t-1]]/Summary!$G$6</f>
        <v>2.9747446155057818E-4</v>
      </c>
      <c r="K842" s="7">
        <f t="shared" si="48"/>
        <v>2.2775025110762397E-3</v>
      </c>
      <c r="L842" s="67">
        <f t="shared" si="51"/>
        <v>3.6154231527797155E-2</v>
      </c>
    </row>
    <row r="843" spans="2:12" x14ac:dyDescent="0.2">
      <c r="B843" s="6">
        <f>'Fund Data'!A960</f>
        <v>42796</v>
      </c>
      <c r="C843" s="4">
        <f>'Fund Data'!B960</f>
        <v>153.76</v>
      </c>
      <c r="D843" s="7">
        <f t="shared" si="49"/>
        <v>0.99863609794115726</v>
      </c>
      <c r="E843" s="7">
        <f t="shared" si="50"/>
        <v>-1.3648330198451606E-3</v>
      </c>
      <c r="F843" s="7">
        <f>SQRT(Summary!$G$2/Summary!$G$3)*SQRT(SUMSQ(E824:E843)-Summary!$G$4/Summary!$G$5*SUM(E824:E843)^2)</f>
        <v>2.3080863138877701E-2</v>
      </c>
      <c r="G843" s="5">
        <f>MIN(Summary!$G$8,Summary!$G$9/F841)</f>
        <v>1.5</v>
      </c>
      <c r="H843" s="5">
        <f>IFERROR(VLOOKUP(Table3[[#This Row],[Date]],Table1[#All],2,FALSE),$C$2)</f>
        <v>-0.372</v>
      </c>
      <c r="I843" s="5">
        <f>Table3[[#This Row],[Date]]-B842</f>
        <v>1</v>
      </c>
      <c r="J843" s="7">
        <f>G842*(D843-1)+(1-G842)*H842/100*Table3[[#This Row],[Actt,t-1]]/Summary!$G$6</f>
        <v>-2.0406864215974378E-3</v>
      </c>
      <c r="K843" s="7">
        <f t="shared" si="48"/>
        <v>2.2845151216069532E-3</v>
      </c>
      <c r="L843" s="67">
        <f t="shared" si="51"/>
        <v>3.6265553268830873E-2</v>
      </c>
    </row>
    <row r="844" spans="2:12" x14ac:dyDescent="0.2">
      <c r="B844" s="6">
        <f>'Fund Data'!A961</f>
        <v>42797</v>
      </c>
      <c r="C844" s="4">
        <f>'Fund Data'!B961</f>
        <v>153.72</v>
      </c>
      <c r="D844" s="7">
        <f t="shared" si="49"/>
        <v>0.99973985431841839</v>
      </c>
      <c r="E844" s="7">
        <f t="shared" si="50"/>
        <v>-2.6017952533910217E-4</v>
      </c>
      <c r="F844" s="7">
        <f>SQRT(Summary!$G$2/Summary!$G$3)*SQRT(SUMSQ(E825:E844)-Summary!$G$4/Summary!$G$5*SUM(E825:E844)^2)</f>
        <v>2.3058305679711295E-2</v>
      </c>
      <c r="G844" s="5">
        <f>MIN(Summary!$G$8,Summary!$G$9/F842)</f>
        <v>1.5</v>
      </c>
      <c r="H844" s="5">
        <f>IFERROR(VLOOKUP(Table3[[#This Row],[Date]],Table1[#All],2,FALSE),$C$2)</f>
        <v>-0.371</v>
      </c>
      <c r="I844" s="5">
        <f>Table3[[#This Row],[Date]]-B843</f>
        <v>1</v>
      </c>
      <c r="J844" s="7">
        <f>G843*(D844-1)+(1-G843)*H843/100*Table3[[#This Row],[Actt,t-1]]/Summary!$G$6</f>
        <v>-3.8505185570575416E-4</v>
      </c>
      <c r="K844" s="7">
        <f t="shared" si="48"/>
        <v>2.2785689907886867E-3</v>
      </c>
      <c r="L844" s="67">
        <f t="shared" si="51"/>
        <v>3.6171161368381735E-2</v>
      </c>
    </row>
    <row r="845" spans="2:12" x14ac:dyDescent="0.2">
      <c r="B845" s="6">
        <f>'Fund Data'!A962</f>
        <v>42800</v>
      </c>
      <c r="C845" s="4">
        <f>'Fund Data'!B962</f>
        <v>153.63</v>
      </c>
      <c r="D845" s="7">
        <f t="shared" si="49"/>
        <v>0.99941451990632313</v>
      </c>
      <c r="E845" s="7">
        <f t="shared" si="50"/>
        <v>-5.8565155407461656E-4</v>
      </c>
      <c r="F845" s="7">
        <f>SQRT(Summary!$G$2/Summary!$G$3)*SQRT(SUMSQ(E826:E845)-Summary!$G$4/Summary!$G$5*SUM(E826:E845)^2)</f>
        <v>2.2814703216571995E-2</v>
      </c>
      <c r="G845" s="5">
        <f>MIN(Summary!$G$8,Summary!$G$9/F843)</f>
        <v>1.5</v>
      </c>
      <c r="H845" s="5">
        <f>IFERROR(VLOOKUP(Table3[[#This Row],[Date]],Table1[#All],2,FALSE),$C$2)</f>
        <v>-0.374</v>
      </c>
      <c r="I845" s="5">
        <f>Table3[[#This Row],[Date]]-B844</f>
        <v>3</v>
      </c>
      <c r="J845" s="7">
        <f>G844*(D845-1)+(1-G844)*H844/100*Table3[[#This Row],[Actt,t-1]]/Summary!$G$6</f>
        <v>-8.6276180718197336E-4</v>
      </c>
      <c r="K845" s="7">
        <f t="shared" si="48"/>
        <v>2.2698177639168464E-3</v>
      </c>
      <c r="L845" s="67">
        <f t="shared" si="51"/>
        <v>3.6032239948564165E-2</v>
      </c>
    </row>
    <row r="846" spans="2:12" x14ac:dyDescent="0.2">
      <c r="B846" s="6">
        <f>'Fund Data'!A963</f>
        <v>42801</v>
      </c>
      <c r="C846" s="4">
        <f>'Fund Data'!B963</f>
        <v>153.66</v>
      </c>
      <c r="D846" s="7">
        <f t="shared" si="49"/>
        <v>1.0001952743604765</v>
      </c>
      <c r="E846" s="7">
        <f t="shared" si="50"/>
        <v>1.9525529692028407E-4</v>
      </c>
      <c r="F846" s="7">
        <f>SQRT(Summary!$G$2/Summary!$G$3)*SQRT(SUMSQ(E827:E846)-Summary!$G$4/Summary!$G$5*SUM(E827:E846)^2)</f>
        <v>2.2801754843161458E-2</v>
      </c>
      <c r="G846" s="5">
        <f>MIN(Summary!$G$8,Summary!$G$9/F844)</f>
        <v>1.5</v>
      </c>
      <c r="H846" s="5">
        <f>IFERROR(VLOOKUP(Table3[[#This Row],[Date]],Table1[#All],2,FALSE),$C$2)</f>
        <v>-0.373</v>
      </c>
      <c r="I846" s="5">
        <f>Table3[[#This Row],[Date]]-B845</f>
        <v>1</v>
      </c>
      <c r="J846" s="7">
        <f>G845*(D846-1)+(1-G845)*H845/100*Table3[[#This Row],[Actt,t-1]]/Summary!$G$6</f>
        <v>2.98105985159202E-4</v>
      </c>
      <c r="K846" s="7">
        <f t="shared" si="48"/>
        <v>2.2702777225787592E-3</v>
      </c>
      <c r="L846" s="67">
        <f t="shared" si="51"/>
        <v>3.6039541565960911E-2</v>
      </c>
    </row>
    <row r="847" spans="2:12" x14ac:dyDescent="0.2">
      <c r="B847" s="6">
        <f>'Fund Data'!A964</f>
        <v>42802</v>
      </c>
      <c r="C847" s="4">
        <f>'Fund Data'!B964</f>
        <v>153.24</v>
      </c>
      <c r="D847" s="7">
        <f t="shared" si="49"/>
        <v>0.99726669269816481</v>
      </c>
      <c r="E847" s="7">
        <f t="shared" si="50"/>
        <v>-2.7370496070406075E-3</v>
      </c>
      <c r="F847" s="7">
        <f>SQRT(Summary!$G$2/Summary!$G$3)*SQRT(SUMSQ(E828:E847)-Summary!$G$4/Summary!$G$5*SUM(E828:E847)^2)</f>
        <v>2.1287775266910107E-2</v>
      </c>
      <c r="G847" s="5">
        <f>MIN(Summary!$G$8,Summary!$G$9/F845)</f>
        <v>1.5</v>
      </c>
      <c r="H847" s="5">
        <f>IFERROR(VLOOKUP(Table3[[#This Row],[Date]],Table1[#All],2,FALSE),$C$2)</f>
        <v>-0.373</v>
      </c>
      <c r="I847" s="5">
        <f>Table3[[#This Row],[Date]]-B846</f>
        <v>1</v>
      </c>
      <c r="J847" s="7">
        <f>G846*(D847-1)+(1-G846)*H846/100*Table3[[#This Row],[Actt,t-1]]/Summary!$G$6</f>
        <v>-4.094780397197224E-3</v>
      </c>
      <c r="K847" s="7">
        <f t="shared" si="48"/>
        <v>2.3000144018816312E-3</v>
      </c>
      <c r="L847" s="67">
        <f t="shared" si="51"/>
        <v>3.6511596715474597E-2</v>
      </c>
    </row>
    <row r="848" spans="2:12" x14ac:dyDescent="0.2">
      <c r="B848" s="6">
        <f>'Fund Data'!A965</f>
        <v>42803</v>
      </c>
      <c r="C848" s="4">
        <f>'Fund Data'!B965</f>
        <v>152.91</v>
      </c>
      <c r="D848" s="7">
        <f t="shared" si="49"/>
        <v>0.99784651527016432</v>
      </c>
      <c r="E848" s="7">
        <f t="shared" si="50"/>
        <v>-2.1558068123883182E-3</v>
      </c>
      <c r="F848" s="7">
        <f>SQRT(Summary!$G$2/Summary!$G$3)*SQRT(SUMSQ(E829:E848)-Summary!$G$4/Summary!$G$5*SUM(E829:E848)^2)</f>
        <v>2.2381635631232376E-2</v>
      </c>
      <c r="G848" s="5">
        <f>MIN(Summary!$G$8,Summary!$G$9/F846)</f>
        <v>1.5</v>
      </c>
      <c r="H848" s="5">
        <f>IFERROR(VLOOKUP(Table3[[#This Row],[Date]],Table1[#All],2,FALSE),$C$2)</f>
        <v>-0.372</v>
      </c>
      <c r="I848" s="5">
        <f>Table3[[#This Row],[Date]]-B847</f>
        <v>1</v>
      </c>
      <c r="J848" s="7">
        <f>G847*(D848-1)+(1-G847)*H847/100*Table3[[#This Row],[Actt,t-1]]/Summary!$G$6</f>
        <v>-3.2250465391979572E-3</v>
      </c>
      <c r="K848" s="7">
        <f t="shared" ref="K848:K911" si="52">_xlfn.STDEV.S(J759:J848)</f>
        <v>2.3176732030149253E-3</v>
      </c>
      <c r="L848" s="67">
        <f t="shared" si="51"/>
        <v>3.6791921492976047E-2</v>
      </c>
    </row>
    <row r="849" spans="2:12" x14ac:dyDescent="0.2">
      <c r="B849" s="6">
        <f>'Fund Data'!A966</f>
        <v>42804</v>
      </c>
      <c r="C849" s="4">
        <f>'Fund Data'!B966</f>
        <v>152.56</v>
      </c>
      <c r="D849" s="7">
        <f t="shared" si="49"/>
        <v>0.9977110718723432</v>
      </c>
      <c r="E849" s="7">
        <f t="shared" si="50"/>
        <v>-2.2915517278964178E-3</v>
      </c>
      <c r="F849" s="7">
        <f>SQRT(Summary!$G$2/Summary!$G$3)*SQRT(SUMSQ(E830:E849)-Summary!$G$4/Summary!$G$5*SUM(E830:E849)^2)</f>
        <v>2.2541411962007814E-2</v>
      </c>
      <c r="G849" s="5">
        <f>MIN(Summary!$G$8,Summary!$G$9/F847)</f>
        <v>1.5</v>
      </c>
      <c r="H849" s="5">
        <f>IFERROR(VLOOKUP(Table3[[#This Row],[Date]],Table1[#All],2,FALSE),$C$2)</f>
        <v>-0.372</v>
      </c>
      <c r="I849" s="5">
        <f>Table3[[#This Row],[Date]]-B848</f>
        <v>1</v>
      </c>
      <c r="J849" s="7">
        <f>G848*(D849-1)+(1-G848)*H848/100*Table3[[#This Row],[Actt,t-1]]/Summary!$G$6</f>
        <v>-3.4282255248185294E-3</v>
      </c>
      <c r="K849" s="7">
        <f t="shared" si="52"/>
        <v>2.3378566763658584E-3</v>
      </c>
      <c r="L849" s="67">
        <f t="shared" si="51"/>
        <v>3.711232419945646E-2</v>
      </c>
    </row>
    <row r="850" spans="2:12" x14ac:dyDescent="0.2">
      <c r="B850" s="6">
        <f>'Fund Data'!A967</f>
        <v>42807</v>
      </c>
      <c r="C850" s="4">
        <f>'Fund Data'!B967</f>
        <v>152.52000000000001</v>
      </c>
      <c r="D850" s="7">
        <f t="shared" si="49"/>
        <v>0.99973780807551138</v>
      </c>
      <c r="E850" s="7">
        <f t="shared" si="50"/>
        <v>-2.622263028005282E-4</v>
      </c>
      <c r="F850" s="7">
        <f>SQRT(Summary!$G$2/Summary!$G$3)*SQRT(SUMSQ(E831:E850)-Summary!$G$4/Summary!$G$5*SUM(E831:E850)^2)</f>
        <v>2.2529772902242614E-2</v>
      </c>
      <c r="G850" s="5">
        <f>MIN(Summary!$G$8,Summary!$G$9/F848)</f>
        <v>1.5</v>
      </c>
      <c r="H850" s="5">
        <f>IFERROR(VLOOKUP(Table3[[#This Row],[Date]],Table1[#All],2,FALSE),$C$2)</f>
        <v>-0.372</v>
      </c>
      <c r="I850" s="5">
        <f>Table3[[#This Row],[Date]]-B849</f>
        <v>3</v>
      </c>
      <c r="J850" s="7">
        <f>G849*(D850-1)+(1-G849)*H849/100*Table3[[#This Row],[Actt,t-1]]/Summary!$G$6</f>
        <v>-3.7778788673292925E-4</v>
      </c>
      <c r="K850" s="7">
        <f t="shared" si="52"/>
        <v>2.3373930529064519E-3</v>
      </c>
      <c r="L850" s="67">
        <f t="shared" si="51"/>
        <v>3.710496440520307E-2</v>
      </c>
    </row>
    <row r="851" spans="2:12" x14ac:dyDescent="0.2">
      <c r="B851" s="6">
        <f>'Fund Data'!A968</f>
        <v>42808</v>
      </c>
      <c r="C851" s="4">
        <f>'Fund Data'!B968</f>
        <v>152.63</v>
      </c>
      <c r="D851" s="7">
        <f t="shared" si="49"/>
        <v>1.0007212168895883</v>
      </c>
      <c r="E851" s="7">
        <f t="shared" si="50"/>
        <v>7.2095693766764863E-4</v>
      </c>
      <c r="F851" s="7">
        <f>SQRT(Summary!$G$2/Summary!$G$3)*SQRT(SUMSQ(E832:E851)-Summary!$G$4/Summary!$G$5*SUM(E832:E851)^2)</f>
        <v>2.2527689095281387E-2</v>
      </c>
      <c r="G851" s="5">
        <f>MIN(Summary!$G$8,Summary!$G$9/F849)</f>
        <v>1.5</v>
      </c>
      <c r="H851" s="5">
        <f>IFERROR(VLOOKUP(Table3[[#This Row],[Date]],Table1[#All],2,FALSE),$C$2)</f>
        <v>-0.372</v>
      </c>
      <c r="I851" s="5">
        <f>Table3[[#This Row],[Date]]-B850</f>
        <v>1</v>
      </c>
      <c r="J851" s="7">
        <f>G850*(D851-1)+(1-G850)*H850/100*Table3[[#This Row],[Actt,t-1]]/Summary!$G$6</f>
        <v>1.0869920010490581E-3</v>
      </c>
      <c r="K851" s="7">
        <f t="shared" si="52"/>
        <v>2.3424639484901206E-3</v>
      </c>
      <c r="L851" s="67">
        <f t="shared" si="51"/>
        <v>3.7185462377035648E-2</v>
      </c>
    </row>
    <row r="852" spans="2:12" x14ac:dyDescent="0.2">
      <c r="B852" s="6">
        <f>'Fund Data'!A969</f>
        <v>42809</v>
      </c>
      <c r="C852" s="4">
        <f>'Fund Data'!B969</f>
        <v>152.94</v>
      </c>
      <c r="D852" s="7">
        <f t="shared" si="49"/>
        <v>1.0020310554936775</v>
      </c>
      <c r="E852" s="7">
        <f t="shared" si="50"/>
        <v>2.0289956890484711E-3</v>
      </c>
      <c r="F852" s="7">
        <f>SQRT(Summary!$G$2/Summary!$G$3)*SQRT(SUMSQ(E833:E852)-Summary!$G$4/Summary!$G$5*SUM(E833:E852)^2)</f>
        <v>2.3666702541059754E-2</v>
      </c>
      <c r="G852" s="5">
        <f>MIN(Summary!$G$8,Summary!$G$9/F850)</f>
        <v>1.5</v>
      </c>
      <c r="H852" s="5">
        <f>IFERROR(VLOOKUP(Table3[[#This Row],[Date]],Table1[#All],2,FALSE),$C$2)</f>
        <v>-0.371</v>
      </c>
      <c r="I852" s="5">
        <f>Table3[[#This Row],[Date]]-B851</f>
        <v>1</v>
      </c>
      <c r="J852" s="7">
        <f>G851*(D852-1)+(1-G851)*H851/100*Table3[[#This Row],[Actt,t-1]]/Summary!$G$6</f>
        <v>3.0517499071829875E-3</v>
      </c>
      <c r="K852" s="7">
        <f t="shared" si="52"/>
        <v>2.3639957577492789E-3</v>
      </c>
      <c r="L852" s="67">
        <f t="shared" si="51"/>
        <v>3.7527269252497712E-2</v>
      </c>
    </row>
    <row r="853" spans="2:12" x14ac:dyDescent="0.2">
      <c r="B853" s="6">
        <f>'Fund Data'!A970</f>
        <v>42810</v>
      </c>
      <c r="C853" s="4">
        <f>'Fund Data'!B970</f>
        <v>152.55000000000001</v>
      </c>
      <c r="D853" s="7">
        <f t="shared" si="49"/>
        <v>0.99744998038446453</v>
      </c>
      <c r="E853" s="7">
        <f t="shared" si="50"/>
        <v>-2.553276453400392E-3</v>
      </c>
      <c r="F853" s="7">
        <f>SQRT(Summary!$G$2/Summary!$G$3)*SQRT(SUMSQ(E834:E853)-Summary!$G$4/Summary!$G$5*SUM(E834:E853)^2)</f>
        <v>2.4732658385105983E-2</v>
      </c>
      <c r="G853" s="5">
        <f>MIN(Summary!$G$8,Summary!$G$9/F851)</f>
        <v>1.5</v>
      </c>
      <c r="H853" s="5">
        <f>IFERROR(VLOOKUP(Table3[[#This Row],[Date]],Table1[#All],2,FALSE),$C$2)</f>
        <v>-0.371</v>
      </c>
      <c r="I853" s="5">
        <f>Table3[[#This Row],[Date]]-B852</f>
        <v>1</v>
      </c>
      <c r="J853" s="7">
        <f>G852*(D853-1)+(1-G852)*H852/100*Table3[[#This Row],[Actt,t-1]]/Summary!$G$6</f>
        <v>-3.8198766455254276E-3</v>
      </c>
      <c r="K853" s="7">
        <f t="shared" si="52"/>
        <v>2.3638393250712056E-3</v>
      </c>
      <c r="L853" s="67">
        <f t="shared" si="51"/>
        <v>3.7524785960719079E-2</v>
      </c>
    </row>
    <row r="854" spans="2:12" x14ac:dyDescent="0.2">
      <c r="B854" s="6">
        <f>'Fund Data'!A971</f>
        <v>42811</v>
      </c>
      <c r="C854" s="4">
        <f>'Fund Data'!B971</f>
        <v>152.59</v>
      </c>
      <c r="D854" s="7">
        <f t="shared" si="49"/>
        <v>1.0002622091117666</v>
      </c>
      <c r="E854" s="7">
        <f t="shared" si="50"/>
        <v>2.6217474096550055E-4</v>
      </c>
      <c r="F854" s="7">
        <f>SQRT(Summary!$G$2/Summary!$G$3)*SQRT(SUMSQ(E835:E854)-Summary!$G$4/Summary!$G$5*SUM(E835:E854)^2)</f>
        <v>2.4717457434766058E-2</v>
      </c>
      <c r="G854" s="5">
        <f>MIN(Summary!$G$8,Summary!$G$9/F852)</f>
        <v>1.5</v>
      </c>
      <c r="H854" s="5">
        <f>IFERROR(VLOOKUP(Table3[[#This Row],[Date]],Table1[#All],2,FALSE),$C$2)</f>
        <v>-0.371</v>
      </c>
      <c r="I854" s="5">
        <f>Table3[[#This Row],[Date]]-B853</f>
        <v>1</v>
      </c>
      <c r="J854" s="7">
        <f>G853*(D854-1)+(1-G853)*H853/100*Table3[[#This Row],[Actt,t-1]]/Summary!$G$6</f>
        <v>3.9846644542760831E-4</v>
      </c>
      <c r="K854" s="7">
        <f t="shared" si="52"/>
        <v>2.3637481678955188E-3</v>
      </c>
      <c r="L854" s="67">
        <f t="shared" si="51"/>
        <v>3.7523338885416556E-2</v>
      </c>
    </row>
    <row r="855" spans="2:12" x14ac:dyDescent="0.2">
      <c r="B855" s="6">
        <f>'Fund Data'!A972</f>
        <v>42814</v>
      </c>
      <c r="C855" s="4">
        <f>'Fund Data'!B972</f>
        <v>152.65</v>
      </c>
      <c r="D855" s="7">
        <f t="shared" si="49"/>
        <v>1.0003932105642572</v>
      </c>
      <c r="E855" s="7">
        <f t="shared" si="50"/>
        <v>3.9313327724269082E-4</v>
      </c>
      <c r="F855" s="7">
        <f>SQRT(Summary!$G$2/Summary!$G$3)*SQRT(SUMSQ(E836:E855)-Summary!$G$4/Summary!$G$5*SUM(E836:E855)^2)</f>
        <v>2.4768023433886805E-2</v>
      </c>
      <c r="G855" s="5">
        <f>MIN(Summary!$G$8,Summary!$G$9/F853)</f>
        <v>1.5</v>
      </c>
      <c r="H855" s="5">
        <f>IFERROR(VLOOKUP(Table3[[#This Row],[Date]],Table1[#All],2,FALSE),$C$2)</f>
        <v>-0.371</v>
      </c>
      <c r="I855" s="5">
        <f>Table3[[#This Row],[Date]]-B854</f>
        <v>3</v>
      </c>
      <c r="J855" s="7">
        <f>G854*(D855-1)+(1-G854)*H854/100*Table3[[#This Row],[Actt,t-1]]/Summary!$G$6</f>
        <v>6.052741797191772E-4</v>
      </c>
      <c r="K855" s="7">
        <f t="shared" si="52"/>
        <v>2.3639557089270074E-3</v>
      </c>
      <c r="L855" s="67">
        <f t="shared" si="51"/>
        <v>3.7526633497153523E-2</v>
      </c>
    </row>
    <row r="856" spans="2:12" x14ac:dyDescent="0.2">
      <c r="B856" s="6">
        <f>'Fund Data'!A973</f>
        <v>42815</v>
      </c>
      <c r="C856" s="4">
        <f>'Fund Data'!B973</f>
        <v>152.57</v>
      </c>
      <c r="D856" s="7">
        <f t="shared" si="49"/>
        <v>0.99947592531935792</v>
      </c>
      <c r="E856" s="7">
        <f t="shared" si="50"/>
        <v>-5.2421205577617852E-4</v>
      </c>
      <c r="F856" s="7">
        <f>SQRT(Summary!$G$2/Summary!$G$3)*SQRT(SUMSQ(E837:E856)-Summary!$G$4/Summary!$G$5*SUM(E837:E856)^2)</f>
        <v>2.4309691370514894E-2</v>
      </c>
      <c r="G856" s="5">
        <f>MIN(Summary!$G$8,Summary!$G$9/F854)</f>
        <v>1.5</v>
      </c>
      <c r="H856" s="5">
        <f>IFERROR(VLOOKUP(Table3[[#This Row],[Date]],Table1[#All],2,FALSE),$C$2)</f>
        <v>-0.374</v>
      </c>
      <c r="I856" s="5">
        <f>Table3[[#This Row],[Date]]-B855</f>
        <v>1</v>
      </c>
      <c r="J856" s="7">
        <f>G855*(D856-1)+(1-G855)*H855/100*Table3[[#This Row],[Actt,t-1]]/Summary!$G$6</f>
        <v>-7.8095924318534785E-4</v>
      </c>
      <c r="K856" s="7">
        <f t="shared" si="52"/>
        <v>2.3596271953816011E-3</v>
      </c>
      <c r="L856" s="67">
        <f t="shared" si="51"/>
        <v>3.7457920474827204E-2</v>
      </c>
    </row>
    <row r="857" spans="2:12" x14ac:dyDescent="0.2">
      <c r="B857" s="6">
        <f>'Fund Data'!A974</f>
        <v>42816</v>
      </c>
      <c r="C857" s="4">
        <f>'Fund Data'!B974</f>
        <v>152.99</v>
      </c>
      <c r="D857" s="7">
        <f t="shared" si="49"/>
        <v>1.0027528347643706</v>
      </c>
      <c r="E857" s="7">
        <f t="shared" si="50"/>
        <v>2.7490526541769675E-3</v>
      </c>
      <c r="F857" s="7">
        <f>SQRT(Summary!$G$2/Summary!$G$3)*SQRT(SUMSQ(E838:E857)-Summary!$G$4/Summary!$G$5*SUM(E838:E857)^2)</f>
        <v>2.6021721577622701E-2</v>
      </c>
      <c r="G857" s="5">
        <f>MIN(Summary!$G$8,Summary!$G$9/F855)</f>
        <v>1.5</v>
      </c>
      <c r="H857" s="5">
        <f>IFERROR(VLOOKUP(Table3[[#This Row],[Date]],Table1[#All],2,FALSE),$C$2)</f>
        <v>-0.373</v>
      </c>
      <c r="I857" s="5">
        <f>Table3[[#This Row],[Date]]-B856</f>
        <v>1</v>
      </c>
      <c r="J857" s="7">
        <f>G856*(D857-1)+(1-G856)*H856/100*Table3[[#This Row],[Actt,t-1]]/Summary!$G$6</f>
        <v>4.134446591000351E-3</v>
      </c>
      <c r="K857" s="7">
        <f t="shared" si="52"/>
        <v>2.4052736663280846E-3</v>
      </c>
      <c r="L857" s="67">
        <f t="shared" si="51"/>
        <v>3.8182535736939992E-2</v>
      </c>
    </row>
    <row r="858" spans="2:12" x14ac:dyDescent="0.2">
      <c r="B858" s="6">
        <f>'Fund Data'!A975</f>
        <v>42817</v>
      </c>
      <c r="C858" s="4">
        <f>'Fund Data'!B975</f>
        <v>152.86000000000001</v>
      </c>
      <c r="D858" s="7">
        <f t="shared" si="49"/>
        <v>0.99915027125955946</v>
      </c>
      <c r="E858" s="7">
        <f t="shared" si="50"/>
        <v>-8.5008996454953611E-4</v>
      </c>
      <c r="F858" s="7">
        <f>SQRT(Summary!$G$2/Summary!$G$3)*SQRT(SUMSQ(E839:E858)-Summary!$G$4/Summary!$G$5*SUM(E839:E858)^2)</f>
        <v>2.4883376362902387E-2</v>
      </c>
      <c r="G858" s="5">
        <f>MIN(Summary!$G$8,Summary!$G$9/F856)</f>
        <v>1.5</v>
      </c>
      <c r="H858" s="5">
        <f>IFERROR(VLOOKUP(Table3[[#This Row],[Date]],Table1[#All],2,FALSE),$C$2)</f>
        <v>-0.373</v>
      </c>
      <c r="I858" s="5">
        <f>Table3[[#This Row],[Date]]-B857</f>
        <v>1</v>
      </c>
      <c r="J858" s="7">
        <f>G857*(D858-1)+(1-G857)*H857/100*Table3[[#This Row],[Actt,t-1]]/Summary!$G$6</f>
        <v>-1.2694125551052488E-3</v>
      </c>
      <c r="K858" s="7">
        <f t="shared" si="52"/>
        <v>2.4061440172205334E-3</v>
      </c>
      <c r="L858" s="67">
        <f t="shared" si="51"/>
        <v>3.8196352129028686E-2</v>
      </c>
    </row>
    <row r="859" spans="2:12" x14ac:dyDescent="0.2">
      <c r="B859" s="6">
        <f>'Fund Data'!A976</f>
        <v>42818</v>
      </c>
      <c r="C859" s="4">
        <f>'Fund Data'!B976</f>
        <v>153.12</v>
      </c>
      <c r="D859" s="7">
        <f t="shared" si="49"/>
        <v>1.0017009027868637</v>
      </c>
      <c r="E859" s="7">
        <f t="shared" si="50"/>
        <v>1.6994578899060502E-3</v>
      </c>
      <c r="F859" s="7">
        <f>SQRT(Summary!$G$2/Summary!$G$3)*SQRT(SUMSQ(E840:E859)-Summary!$G$4/Summary!$G$5*SUM(E840:E859)^2)</f>
        <v>2.3168917005934951E-2</v>
      </c>
      <c r="G859" s="5">
        <f>MIN(Summary!$G$8,Summary!$G$9/F857)</f>
        <v>1.5</v>
      </c>
      <c r="H859" s="5">
        <f>IFERROR(VLOOKUP(Table3[[#This Row],[Date]],Table1[#All],2,FALSE),$C$2)</f>
        <v>-0.372</v>
      </c>
      <c r="I859" s="5">
        <f>Table3[[#This Row],[Date]]-B858</f>
        <v>1</v>
      </c>
      <c r="J859" s="7">
        <f>G858*(D859-1)+(1-G858)*H858/100*Table3[[#This Row],[Actt,t-1]]/Summary!$G$6</f>
        <v>2.556534735851173E-3</v>
      </c>
      <c r="K859" s="7">
        <f t="shared" si="52"/>
        <v>2.4247932529928322E-3</v>
      </c>
      <c r="L859" s="67">
        <f t="shared" si="51"/>
        <v>3.8492399568998158E-2</v>
      </c>
    </row>
    <row r="860" spans="2:12" x14ac:dyDescent="0.2">
      <c r="B860" s="6">
        <f>'Fund Data'!A977</f>
        <v>42821</v>
      </c>
      <c r="C860" s="4">
        <f>'Fund Data'!B977</f>
        <v>153.12</v>
      </c>
      <c r="D860" s="7">
        <f t="shared" si="49"/>
        <v>1</v>
      </c>
      <c r="E860" s="7">
        <f t="shared" si="50"/>
        <v>0</v>
      </c>
      <c r="F860" s="7">
        <f>SQRT(Summary!$G$2/Summary!$G$3)*SQRT(SUMSQ(E841:E860)-Summary!$G$4/Summary!$G$5*SUM(E841:E860)^2)</f>
        <v>2.2906538217398232E-2</v>
      </c>
      <c r="G860" s="5">
        <f>MIN(Summary!$G$8,Summary!$G$9/F858)</f>
        <v>1.5</v>
      </c>
      <c r="H860" s="5">
        <f>IFERROR(VLOOKUP(Table3[[#This Row],[Date]],Table1[#All],2,FALSE),$C$2)</f>
        <v>-0.374</v>
      </c>
      <c r="I860" s="5">
        <f>Table3[[#This Row],[Date]]-B859</f>
        <v>3</v>
      </c>
      <c r="J860" s="7">
        <f>G859*(D860-1)+(1-G859)*H859/100*Table3[[#This Row],[Actt,t-1]]/Summary!$G$6</f>
        <v>1.5500000000000001E-5</v>
      </c>
      <c r="K860" s="7">
        <f t="shared" si="52"/>
        <v>2.4249723485610586E-3</v>
      </c>
      <c r="L860" s="67">
        <f t="shared" si="51"/>
        <v>3.8495242623004799E-2</v>
      </c>
    </row>
    <row r="861" spans="2:12" x14ac:dyDescent="0.2">
      <c r="B861" s="6">
        <f>'Fund Data'!A978</f>
        <v>42822</v>
      </c>
      <c r="C861" s="4">
        <f>'Fund Data'!B978</f>
        <v>153.22999999999999</v>
      </c>
      <c r="D861" s="7">
        <f t="shared" si="49"/>
        <v>1.0007183908045976</v>
      </c>
      <c r="E861" s="7">
        <f t="shared" si="50"/>
        <v>7.1813288544061169E-4</v>
      </c>
      <c r="F861" s="7">
        <f>SQRT(Summary!$G$2/Summary!$G$3)*SQRT(SUMSQ(E842:E861)-Summary!$G$4/Summary!$G$5*SUM(E842:E861)^2)</f>
        <v>2.3025602419653426E-2</v>
      </c>
      <c r="G861" s="5">
        <f>MIN(Summary!$G$8,Summary!$G$9/F859)</f>
        <v>1.5</v>
      </c>
      <c r="H861" s="5">
        <f>IFERROR(VLOOKUP(Table3[[#This Row],[Date]],Table1[#All],2,FALSE),$C$2)</f>
        <v>-0.373</v>
      </c>
      <c r="I861" s="5">
        <f>Table3[[#This Row],[Date]]-B860</f>
        <v>1</v>
      </c>
      <c r="J861" s="7">
        <f>G860*(D861-1)+(1-G860)*H860/100*Table3[[#This Row],[Actt,t-1]]/Summary!$G$6</f>
        <v>1.082780651340797E-3</v>
      </c>
      <c r="K861" s="7">
        <f t="shared" si="52"/>
        <v>2.4276212875853297E-3</v>
      </c>
      <c r="L861" s="67">
        <f t="shared" si="51"/>
        <v>3.8537293226383176E-2</v>
      </c>
    </row>
    <row r="862" spans="2:12" x14ac:dyDescent="0.2">
      <c r="B862" s="6">
        <f>'Fund Data'!A979</f>
        <v>42823</v>
      </c>
      <c r="C862" s="4">
        <f>'Fund Data'!B979</f>
        <v>153.52000000000001</v>
      </c>
      <c r="D862" s="7">
        <f t="shared" si="49"/>
        <v>1.0018925797820271</v>
      </c>
      <c r="E862" s="7">
        <f t="shared" si="50"/>
        <v>1.8907911093596359E-3</v>
      </c>
      <c r="F862" s="7">
        <f>SQRT(Summary!$G$2/Summary!$G$3)*SQRT(SUMSQ(E843:E862)-Summary!$G$4/Summary!$G$5*SUM(E843:E862)^2)</f>
        <v>2.4141510498790292E-2</v>
      </c>
      <c r="G862" s="5">
        <f>MIN(Summary!$G$8,Summary!$G$9/F860)</f>
        <v>1.5</v>
      </c>
      <c r="H862" s="5">
        <f>IFERROR(VLOOKUP(Table3[[#This Row],[Date]],Table1[#All],2,FALSE),$C$2)</f>
        <v>-0.373</v>
      </c>
      <c r="I862" s="5">
        <f>Table3[[#This Row],[Date]]-B861</f>
        <v>1</v>
      </c>
      <c r="J862" s="7">
        <f>G861*(D862-1)+(1-G861)*H861/100*Table3[[#This Row],[Actt,t-1]]/Summary!$G$6</f>
        <v>2.8440502285961449E-3</v>
      </c>
      <c r="K862" s="7">
        <f t="shared" si="52"/>
        <v>2.428213814787296E-3</v>
      </c>
      <c r="L862" s="67">
        <f t="shared" si="51"/>
        <v>3.8546699304111837E-2</v>
      </c>
    </row>
    <row r="863" spans="2:12" x14ac:dyDescent="0.2">
      <c r="B863" s="6">
        <f>'Fund Data'!A980</f>
        <v>42824</v>
      </c>
      <c r="C863" s="4">
        <f>'Fund Data'!B980</f>
        <v>153.44999999999999</v>
      </c>
      <c r="D863" s="7">
        <f t="shared" si="49"/>
        <v>0.9995440333507033</v>
      </c>
      <c r="E863" s="7">
        <f t="shared" si="50"/>
        <v>-4.5607063369948507E-4</v>
      </c>
      <c r="F863" s="7">
        <f>SQRT(Summary!$G$2/Summary!$G$3)*SQRT(SUMSQ(E844:E863)-Summary!$G$4/Summary!$G$5*SUM(E844:E863)^2)</f>
        <v>2.3765386757857766E-2</v>
      </c>
      <c r="G863" s="5">
        <f>MIN(Summary!$G$8,Summary!$G$9/F861)</f>
        <v>1.5</v>
      </c>
      <c r="H863" s="5">
        <f>IFERROR(VLOOKUP(Table3[[#This Row],[Date]],Table1[#All],2,FALSE),$C$2)</f>
        <v>-0.373</v>
      </c>
      <c r="I863" s="5">
        <f>Table3[[#This Row],[Date]]-B862</f>
        <v>1</v>
      </c>
      <c r="J863" s="7">
        <f>G862*(D863-1)+(1-G862)*H862/100*Table3[[#This Row],[Actt,t-1]]/Summary!$G$6</f>
        <v>-6.7876941838949717E-4</v>
      </c>
      <c r="K863" s="7">
        <f t="shared" si="52"/>
        <v>2.4282061998772112E-3</v>
      </c>
      <c r="L863" s="67">
        <f t="shared" si="51"/>
        <v>3.8546578421161791E-2</v>
      </c>
    </row>
    <row r="864" spans="2:12" x14ac:dyDescent="0.2">
      <c r="B864" s="6">
        <f>'Fund Data'!A981</f>
        <v>42825</v>
      </c>
      <c r="C864" s="4">
        <f>'Fund Data'!B981</f>
        <v>153.4</v>
      </c>
      <c r="D864" s="7">
        <f t="shared" si="49"/>
        <v>0.99967416096448369</v>
      </c>
      <c r="E864" s="7">
        <f t="shared" si="50"/>
        <v>-3.2589213258921889E-4</v>
      </c>
      <c r="F864" s="7">
        <f>SQRT(Summary!$G$2/Summary!$G$3)*SQRT(SUMSQ(E845:E864)-Summary!$G$4/Summary!$G$5*SUM(E845:E864)^2)</f>
        <v>2.3772022264255448E-2</v>
      </c>
      <c r="G864" s="5">
        <f>MIN(Summary!$G$8,Summary!$G$9/F862)</f>
        <v>1.5</v>
      </c>
      <c r="H864" s="5">
        <f>IFERROR(VLOOKUP(Table3[[#This Row],[Date]],Table1[#All],2,FALSE),$C$2)</f>
        <v>-0.373</v>
      </c>
      <c r="I864" s="5">
        <f>Table3[[#This Row],[Date]]-B863</f>
        <v>1</v>
      </c>
      <c r="J864" s="7">
        <f>G863*(D864-1)+(1-G863)*H863/100*Table3[[#This Row],[Actt,t-1]]/Summary!$G$6</f>
        <v>-4.8357799771890425E-4</v>
      </c>
      <c r="K864" s="7">
        <f t="shared" si="52"/>
        <v>2.4238663322742409E-3</v>
      </c>
      <c r="L864" s="67">
        <f t="shared" si="51"/>
        <v>3.8477685158759364E-2</v>
      </c>
    </row>
    <row r="865" spans="2:12" x14ac:dyDescent="0.2">
      <c r="B865" s="6">
        <f>'Fund Data'!A982</f>
        <v>42828</v>
      </c>
      <c r="C865" s="4">
        <f>'Fund Data'!B982</f>
        <v>153.71</v>
      </c>
      <c r="D865" s="7">
        <f t="shared" ref="D865:D928" si="53">C865/C864</f>
        <v>1.0020208604954368</v>
      </c>
      <c r="E865" s="7">
        <f t="shared" ref="E865:E928" si="54">LN(D865)</f>
        <v>2.0188213036850186E-3</v>
      </c>
      <c r="F865" s="7">
        <f>SQRT(Summary!$G$2/Summary!$G$3)*SQRT(SUMSQ(E846:E865)-Summary!$G$4/Summary!$G$5*SUM(E846:E865)^2)</f>
        <v>2.47932553938921E-2</v>
      </c>
      <c r="G865" s="5">
        <f>MIN(Summary!$G$8,Summary!$G$9/F863)</f>
        <v>1.5</v>
      </c>
      <c r="H865" s="5">
        <f>IFERROR(VLOOKUP(Table3[[#This Row],[Date]],Table1[#All],2,FALSE),$C$2)</f>
        <v>-0.372</v>
      </c>
      <c r="I865" s="5">
        <f>Table3[[#This Row],[Date]]-B864</f>
        <v>3</v>
      </c>
      <c r="J865" s="7">
        <f>G864*(D865-1)+(1-G864)*H864/100*Table3[[#This Row],[Actt,t-1]]/Summary!$G$6</f>
        <v>3.0468324098218906E-3</v>
      </c>
      <c r="K865" s="7">
        <f t="shared" si="52"/>
        <v>2.4474018129738468E-3</v>
      </c>
      <c r="L865" s="67">
        <f t="shared" si="51"/>
        <v>3.8851299332264465E-2</v>
      </c>
    </row>
    <row r="866" spans="2:12" x14ac:dyDescent="0.2">
      <c r="B866" s="6">
        <f>'Fund Data'!A983</f>
        <v>42829</v>
      </c>
      <c r="C866" s="4">
        <f>'Fund Data'!B983</f>
        <v>153.91999999999999</v>
      </c>
      <c r="D866" s="7">
        <f t="shared" si="53"/>
        <v>1.001366209095049</v>
      </c>
      <c r="E866" s="7">
        <f t="shared" si="54"/>
        <v>1.365276680555491E-3</v>
      </c>
      <c r="F866" s="7">
        <f>SQRT(Summary!$G$2/Summary!$G$3)*SQRT(SUMSQ(E847:E866)-Summary!$G$4/Summary!$G$5*SUM(E847:E866)^2)</f>
        <v>2.5220653849294554E-2</v>
      </c>
      <c r="G866" s="5">
        <f>MIN(Summary!$G$8,Summary!$G$9/F864)</f>
        <v>1.5</v>
      </c>
      <c r="H866" s="5">
        <f>IFERROR(VLOOKUP(Table3[[#This Row],[Date]],Table1[#All],2,FALSE),$C$2)</f>
        <v>-0.372</v>
      </c>
      <c r="I866" s="5">
        <f>Table3[[#This Row],[Date]]-B865</f>
        <v>1</v>
      </c>
      <c r="J866" s="7">
        <f>G865*(D866-1)+(1-G865)*H865/100*Table3[[#This Row],[Actt,t-1]]/Summary!$G$6</f>
        <v>2.0544803092402138E-3</v>
      </c>
      <c r="K866" s="7">
        <f t="shared" si="52"/>
        <v>2.4586440864860408E-3</v>
      </c>
      <c r="L866" s="67">
        <f t="shared" si="51"/>
        <v>3.9029764891569875E-2</v>
      </c>
    </row>
    <row r="867" spans="2:12" x14ac:dyDescent="0.2">
      <c r="B867" s="6">
        <f>'Fund Data'!A984</f>
        <v>42830</v>
      </c>
      <c r="C867" s="4">
        <f>'Fund Data'!B984</f>
        <v>153.94999999999999</v>
      </c>
      <c r="D867" s="7">
        <f t="shared" si="53"/>
        <v>1.0001949064449065</v>
      </c>
      <c r="E867" s="7">
        <f t="shared" si="54"/>
        <v>1.9488745311307072E-4</v>
      </c>
      <c r="F867" s="7">
        <f>SQRT(Summary!$G$2/Summary!$G$3)*SQRT(SUMSQ(E848:E867)-Summary!$G$4/Summary!$G$5*SUM(E848:E867)^2)</f>
        <v>2.3032728957985263E-2</v>
      </c>
      <c r="G867" s="5">
        <f>MIN(Summary!$G$8,Summary!$G$9/F865)</f>
        <v>1.5</v>
      </c>
      <c r="H867" s="5">
        <f>IFERROR(VLOOKUP(Table3[[#This Row],[Date]],Table1[#All],2,FALSE),$C$2)</f>
        <v>-0.373</v>
      </c>
      <c r="I867" s="5">
        <f>Table3[[#This Row],[Date]]-B866</f>
        <v>1</v>
      </c>
      <c r="J867" s="7">
        <f>G866*(D867-1)+(1-G866)*H866/100*Table3[[#This Row],[Actt,t-1]]/Summary!$G$6</f>
        <v>2.975263340264095E-4</v>
      </c>
      <c r="K867" s="7">
        <f t="shared" si="52"/>
        <v>2.4550688961711745E-3</v>
      </c>
      <c r="L867" s="67">
        <f t="shared" si="51"/>
        <v>3.8973010504792696E-2</v>
      </c>
    </row>
    <row r="868" spans="2:12" x14ac:dyDescent="0.2">
      <c r="B868" s="6">
        <f>'Fund Data'!A985</f>
        <v>42831</v>
      </c>
      <c r="C868" s="4">
        <f>'Fund Data'!B985</f>
        <v>153.97999999999999</v>
      </c>
      <c r="D868" s="7">
        <f t="shared" si="53"/>
        <v>1.0001948684637869</v>
      </c>
      <c r="E868" s="7">
        <f t="shared" si="54"/>
        <v>1.948494793940894E-4</v>
      </c>
      <c r="F868" s="7">
        <f>SQRT(Summary!$G$2/Summary!$G$3)*SQRT(SUMSQ(E849:E868)-Summary!$G$4/Summary!$G$5*SUM(E849:E868)^2)</f>
        <v>2.1336684744052509E-2</v>
      </c>
      <c r="G868" s="5">
        <f>MIN(Summary!$G$8,Summary!$G$9/F866)</f>
        <v>1.5</v>
      </c>
      <c r="H868" s="5">
        <f>IFERROR(VLOOKUP(Table3[[#This Row],[Date]],Table1[#All],2,FALSE),$C$2)</f>
        <v>-0.372</v>
      </c>
      <c r="I868" s="5">
        <f>Table3[[#This Row],[Date]]-B867</f>
        <v>1</v>
      </c>
      <c r="J868" s="7">
        <f>G867*(D868-1)+(1-G867)*H867/100*Table3[[#This Row],[Actt,t-1]]/Summary!$G$6</f>
        <v>2.9748325123592429E-4</v>
      </c>
      <c r="K868" s="7">
        <f t="shared" si="52"/>
        <v>2.4419741074886633E-3</v>
      </c>
      <c r="L868" s="67">
        <f t="shared" si="51"/>
        <v>3.8765137178843487E-2</v>
      </c>
    </row>
    <row r="869" spans="2:12" x14ac:dyDescent="0.2">
      <c r="B869" s="6">
        <f>'Fund Data'!A986</f>
        <v>42832</v>
      </c>
      <c r="C869" s="4">
        <f>'Fund Data'!B986</f>
        <v>154.19999999999999</v>
      </c>
      <c r="D869" s="7">
        <f t="shared" si="53"/>
        <v>1.0014287569814262</v>
      </c>
      <c r="E869" s="7">
        <f t="shared" si="54"/>
        <v>1.4277372793256489E-3</v>
      </c>
      <c r="F869" s="7">
        <f>SQRT(Summary!$G$2/Summary!$G$3)*SQRT(SUMSQ(E850:E869)-Summary!$G$4/Summary!$G$5*SUM(E850:E869)^2)</f>
        <v>1.9323035396273051E-2</v>
      </c>
      <c r="G869" s="5">
        <f>MIN(Summary!$G$8,Summary!$G$9/F867)</f>
        <v>1.5</v>
      </c>
      <c r="H869" s="5">
        <f>IFERROR(VLOOKUP(Table3[[#This Row],[Date]],Table1[#All],2,FALSE),$C$2)</f>
        <v>-0.373</v>
      </c>
      <c r="I869" s="5">
        <f>Table3[[#This Row],[Date]]-B868</f>
        <v>1</v>
      </c>
      <c r="J869" s="7">
        <f>G868*(D869-1)+(1-G868)*H868/100*Table3[[#This Row],[Actt,t-1]]/Summary!$G$6</f>
        <v>2.1483021388059571E-3</v>
      </c>
      <c r="K869" s="7">
        <f t="shared" si="52"/>
        <v>2.4247441431626106E-3</v>
      </c>
      <c r="L869" s="67">
        <f t="shared" si="51"/>
        <v>3.8491619974611986E-2</v>
      </c>
    </row>
    <row r="870" spans="2:12" x14ac:dyDescent="0.2">
      <c r="B870" s="6">
        <f>'Fund Data'!A987</f>
        <v>42835</v>
      </c>
      <c r="C870" s="4">
        <f>'Fund Data'!B987</f>
        <v>154.22</v>
      </c>
      <c r="D870" s="7">
        <f t="shared" si="53"/>
        <v>1.0001297016861219</v>
      </c>
      <c r="E870" s="7">
        <f t="shared" si="54"/>
        <v>1.2969327558546033E-4</v>
      </c>
      <c r="F870" s="7">
        <f>SQRT(Summary!$G$2/Summary!$G$3)*SQRT(SUMSQ(E851:E870)-Summary!$G$4/Summary!$G$5*SUM(E851:E870)^2)</f>
        <v>1.9166332446699262E-2</v>
      </c>
      <c r="G870" s="5">
        <f>MIN(Summary!$G$8,Summary!$G$9/F868)</f>
        <v>1.5</v>
      </c>
      <c r="H870" s="5">
        <f>IFERROR(VLOOKUP(Table3[[#This Row],[Date]],Table1[#All],2,FALSE),$C$2)</f>
        <v>-0.374</v>
      </c>
      <c r="I870" s="5">
        <f>Table3[[#This Row],[Date]]-B869</f>
        <v>3</v>
      </c>
      <c r="J870" s="7">
        <f>G869*(D870-1)+(1-G869)*H869/100*Table3[[#This Row],[Actt,t-1]]/Summary!$G$6</f>
        <v>2.1009419584954535E-4</v>
      </c>
      <c r="K870" s="7">
        <f t="shared" si="52"/>
        <v>2.4102206317839613E-3</v>
      </c>
      <c r="L870" s="67">
        <f t="shared" si="51"/>
        <v>3.8261066378984049E-2</v>
      </c>
    </row>
    <row r="871" spans="2:12" x14ac:dyDescent="0.2">
      <c r="B871" s="6">
        <f>'Fund Data'!A988</f>
        <v>42836</v>
      </c>
      <c r="C871" s="4">
        <f>'Fund Data'!B988</f>
        <v>154.04</v>
      </c>
      <c r="D871" s="7">
        <f t="shared" si="53"/>
        <v>0.99883283620801444</v>
      </c>
      <c r="E871" s="7">
        <f t="shared" si="54"/>
        <v>-1.1678454581065187E-3</v>
      </c>
      <c r="F871" s="7">
        <f>SQRT(Summary!$G$2/Summary!$G$3)*SQRT(SUMSQ(E852:E871)-Summary!$G$4/Summary!$G$5*SUM(E852:E871)^2)</f>
        <v>2.0052827668535934E-2</v>
      </c>
      <c r="G871" s="5">
        <f>MIN(Summary!$G$8,Summary!$G$9/F869)</f>
        <v>1.5</v>
      </c>
      <c r="H871" s="5">
        <f>IFERROR(VLOOKUP(Table3[[#This Row],[Date]],Table1[#All],2,FALSE),$C$2)</f>
        <v>-0.375</v>
      </c>
      <c r="I871" s="5">
        <f>Table3[[#This Row],[Date]]-B870</f>
        <v>1</v>
      </c>
      <c r="J871" s="7">
        <f>G870*(D871-1)+(1-G870)*H870/100*Table3[[#This Row],[Actt,t-1]]/Summary!$G$6</f>
        <v>-1.7455512435338946E-3</v>
      </c>
      <c r="K871" s="7">
        <f t="shared" si="52"/>
        <v>2.4110962787331292E-3</v>
      </c>
      <c r="L871" s="67">
        <f t="shared" si="51"/>
        <v>3.8274966843366794E-2</v>
      </c>
    </row>
    <row r="872" spans="2:12" x14ac:dyDescent="0.2">
      <c r="B872" s="6">
        <f>'Fund Data'!A989</f>
        <v>42837</v>
      </c>
      <c r="C872" s="4">
        <f>'Fund Data'!B989</f>
        <v>154.02000000000001</v>
      </c>
      <c r="D872" s="7">
        <f t="shared" si="53"/>
        <v>0.99987016359387182</v>
      </c>
      <c r="E872" s="7">
        <f t="shared" si="54"/>
        <v>-1.298448356040022E-4</v>
      </c>
      <c r="F872" s="7">
        <f>SQRT(Summary!$G$2/Summary!$G$3)*SQRT(SUMSQ(E853:E872)-Summary!$G$4/Summary!$G$5*SUM(E853:E872)^2)</f>
        <v>1.930112787217108E-2</v>
      </c>
      <c r="G872" s="5">
        <f>MIN(Summary!$G$8,Summary!$G$9/F870)</f>
        <v>1.5</v>
      </c>
      <c r="H872" s="5">
        <f>IFERROR(VLOOKUP(Table3[[#This Row],[Date]],Table1[#All],2,FALSE),$C$2)</f>
        <v>-0.374</v>
      </c>
      <c r="I872" s="5">
        <f>Table3[[#This Row],[Date]]-B871</f>
        <v>1</v>
      </c>
      <c r="J872" s="7">
        <f>G871*(D872-1)+(1-G871)*H871/100*Table3[[#This Row],[Actt,t-1]]/Summary!$G$6</f>
        <v>-1.8954627585893806E-4</v>
      </c>
      <c r="K872" s="7">
        <f t="shared" si="52"/>
        <v>2.4107905487623614E-3</v>
      </c>
      <c r="L872" s="67">
        <f t="shared" si="51"/>
        <v>3.8270113530540849E-2</v>
      </c>
    </row>
    <row r="873" spans="2:12" x14ac:dyDescent="0.2">
      <c r="B873" s="6">
        <f>'Fund Data'!A990</f>
        <v>42838</v>
      </c>
      <c r="C873" s="4">
        <f>'Fund Data'!B990</f>
        <v>154.04</v>
      </c>
      <c r="D873" s="7">
        <f t="shared" si="53"/>
        <v>1.0001298532658096</v>
      </c>
      <c r="E873" s="7">
        <f t="shared" si="54"/>
        <v>1.2984483560407419E-4</v>
      </c>
      <c r="F873" s="7">
        <f>SQRT(Summary!$G$2/Summary!$G$3)*SQRT(SUMSQ(E854:E873)-Summary!$G$4/Summary!$G$5*SUM(E854:E873)^2)</f>
        <v>1.6195026075464584E-2</v>
      </c>
      <c r="G873" s="5">
        <f>MIN(Summary!$G$8,Summary!$G$9/F871)</f>
        <v>1.5</v>
      </c>
      <c r="H873" s="5">
        <f>IFERROR(VLOOKUP(Table3[[#This Row],[Date]],Table1[#All],2,FALSE),$C$2)</f>
        <v>-0.372</v>
      </c>
      <c r="I873" s="5">
        <f>Table3[[#This Row],[Date]]-B872</f>
        <v>1</v>
      </c>
      <c r="J873" s="7">
        <f>G872*(D873-1)+(1-G872)*H872/100*Table3[[#This Row],[Actt,t-1]]/Summary!$G$6</f>
        <v>1.9997434315885892E-4</v>
      </c>
      <c r="K873" s="7">
        <f t="shared" si="52"/>
        <v>2.4087530661959042E-3</v>
      </c>
      <c r="L873" s="67">
        <f t="shared" si="51"/>
        <v>3.8237769497512002E-2</v>
      </c>
    </row>
    <row r="874" spans="2:12" x14ac:dyDescent="0.2">
      <c r="B874" s="6">
        <f>'Fund Data'!A991</f>
        <v>42843</v>
      </c>
      <c r="C874" s="4">
        <f>'Fund Data'!B991</f>
        <v>154.35</v>
      </c>
      <c r="D874" s="7">
        <f t="shared" si="53"/>
        <v>1.0020124642949884</v>
      </c>
      <c r="E874" s="7">
        <f t="shared" si="54"/>
        <v>2.0104420014602073E-3</v>
      </c>
      <c r="F874" s="7">
        <f>SQRT(Summary!$G$2/Summary!$G$3)*SQRT(SUMSQ(E855:E874)-Summary!$G$4/Summary!$G$5*SUM(E855:E874)^2)</f>
        <v>1.7000110057863917E-2</v>
      </c>
      <c r="G874" s="5">
        <f>MIN(Summary!$G$8,Summary!$G$9/F872)</f>
        <v>1.5</v>
      </c>
      <c r="H874" s="5">
        <f>IFERROR(VLOOKUP(Table3[[#This Row],[Date]],Table1[#All],2,FALSE),$C$2)</f>
        <v>-0.371</v>
      </c>
      <c r="I874" s="5">
        <f>Table3[[#This Row],[Date]]-B873</f>
        <v>5</v>
      </c>
      <c r="J874" s="7">
        <f>G873*(D874-1)+(1-G873)*H873/100*Table3[[#This Row],[Actt,t-1]]/Summary!$G$6</f>
        <v>3.0445297758158714E-3</v>
      </c>
      <c r="K874" s="7">
        <f t="shared" si="52"/>
        <v>2.427267658115748E-3</v>
      </c>
      <c r="L874" s="67">
        <f t="shared" si="51"/>
        <v>3.8531679532586516E-2</v>
      </c>
    </row>
    <row r="875" spans="2:12" x14ac:dyDescent="0.2">
      <c r="B875" s="6">
        <f>'Fund Data'!A992</f>
        <v>42844</v>
      </c>
      <c r="C875" s="4">
        <f>'Fund Data'!B992</f>
        <v>154.04</v>
      </c>
      <c r="D875" s="7">
        <f t="shared" si="53"/>
        <v>0.99799157758341428</v>
      </c>
      <c r="E875" s="7">
        <f t="shared" si="54"/>
        <v>-2.0104420014602016E-3</v>
      </c>
      <c r="F875" s="7">
        <f>SQRT(Summary!$G$2/Summary!$G$3)*SQRT(SUMSQ(E856:E875)-Summary!$G$4/Summary!$G$5*SUM(E856:E875)^2)</f>
        <v>1.9211345317967744E-2</v>
      </c>
      <c r="G875" s="5">
        <f>MIN(Summary!$G$8,Summary!$G$9/F873)</f>
        <v>1.5</v>
      </c>
      <c r="H875" s="5">
        <f>IFERROR(VLOOKUP(Table3[[#This Row],[Date]],Table1[#All],2,FALSE),$C$2)</f>
        <v>-0.371</v>
      </c>
      <c r="I875" s="5">
        <f>Table3[[#This Row],[Date]]-B874</f>
        <v>1</v>
      </c>
      <c r="J875" s="7">
        <f>G874*(D875-1)+(1-G874)*H874/100*Table3[[#This Row],[Actt,t-1]]/Summary!$G$6</f>
        <v>-3.0074808471008021E-3</v>
      </c>
      <c r="K875" s="7">
        <f t="shared" si="52"/>
        <v>2.4470370374122864E-3</v>
      </c>
      <c r="L875" s="67">
        <f t="shared" si="51"/>
        <v>3.8845508699743014E-2</v>
      </c>
    </row>
    <row r="876" spans="2:12" x14ac:dyDescent="0.2">
      <c r="B876" s="6">
        <f>'Fund Data'!A993</f>
        <v>42845</v>
      </c>
      <c r="C876" s="4">
        <f>'Fund Data'!B993</f>
        <v>153.80000000000001</v>
      </c>
      <c r="D876" s="7">
        <f t="shared" si="53"/>
        <v>0.99844196312646083</v>
      </c>
      <c r="E876" s="7">
        <f t="shared" si="54"/>
        <v>-1.5592518751643711E-3</v>
      </c>
      <c r="F876" s="7">
        <f>SQRT(Summary!$G$2/Summary!$G$3)*SQRT(SUMSQ(E857:E876)-Summary!$G$4/Summary!$G$5*SUM(E857:E876)^2)</f>
        <v>2.0184002328594117E-2</v>
      </c>
      <c r="G876" s="5">
        <f>MIN(Summary!$G$8,Summary!$G$9/F874)</f>
        <v>1.5</v>
      </c>
      <c r="H876" s="5">
        <f>IFERROR(VLOOKUP(Table3[[#This Row],[Date]],Table1[#All],2,FALSE),$C$2)</f>
        <v>-0.372</v>
      </c>
      <c r="I876" s="5">
        <f>Table3[[#This Row],[Date]]-B875</f>
        <v>1</v>
      </c>
      <c r="J876" s="7">
        <f>G875*(D876-1)+(1-G875)*H875/100*Table3[[#This Row],[Actt,t-1]]/Summary!$G$6</f>
        <v>-2.3319025325309775E-3</v>
      </c>
      <c r="K876" s="7">
        <f t="shared" si="52"/>
        <v>2.4576915095832169E-3</v>
      </c>
      <c r="L876" s="67">
        <f t="shared" si="51"/>
        <v>3.9014643202032656E-2</v>
      </c>
    </row>
    <row r="877" spans="2:12" x14ac:dyDescent="0.2">
      <c r="B877" s="6">
        <f>'Fund Data'!A994</f>
        <v>42846</v>
      </c>
      <c r="C877" s="4">
        <f>'Fund Data'!B994</f>
        <v>153.69</v>
      </c>
      <c r="D877" s="7">
        <f t="shared" si="53"/>
        <v>0.9992847854356306</v>
      </c>
      <c r="E877" s="7">
        <f t="shared" si="54"/>
        <v>-7.154704523230828E-4</v>
      </c>
      <c r="F877" s="7">
        <f>SQRT(Summary!$G$2/Summary!$G$3)*SQRT(SUMSQ(E858:E877)-Summary!$G$4/Summary!$G$5*SUM(E858:E877)^2)</f>
        <v>1.8604073521715597E-2</v>
      </c>
      <c r="G877" s="5">
        <f>MIN(Summary!$G$8,Summary!$G$9/F875)</f>
        <v>1.5</v>
      </c>
      <c r="H877" s="5">
        <f>IFERROR(VLOOKUP(Table3[[#This Row],[Date]],Table1[#All],2,FALSE),$C$2)</f>
        <v>-0.371</v>
      </c>
      <c r="I877" s="5">
        <f>Table3[[#This Row],[Date]]-B876</f>
        <v>1</v>
      </c>
      <c r="J877" s="7">
        <f>G876*(D877-1)+(1-G876)*H876/100*Table3[[#This Row],[Actt,t-1]]/Summary!$G$6</f>
        <v>-1.0676551798874394E-3</v>
      </c>
      <c r="K877" s="7">
        <f t="shared" si="52"/>
        <v>2.4596299482164468E-3</v>
      </c>
      <c r="L877" s="67">
        <f t="shared" si="51"/>
        <v>3.9045414961364371E-2</v>
      </c>
    </row>
    <row r="878" spans="2:12" x14ac:dyDescent="0.2">
      <c r="B878" s="6">
        <f>'Fund Data'!A995</f>
        <v>42849</v>
      </c>
      <c r="C878" s="4">
        <f>'Fund Data'!B995</f>
        <v>153.88999999999999</v>
      </c>
      <c r="D878" s="7">
        <f t="shared" si="53"/>
        <v>1.0013013208406532</v>
      </c>
      <c r="E878" s="7">
        <f t="shared" si="54"/>
        <v>1.3004748565396309E-3</v>
      </c>
      <c r="F878" s="7">
        <f>SQRT(Summary!$G$2/Summary!$G$3)*SQRT(SUMSQ(E859:E878)-Summary!$G$4/Summary!$G$5*SUM(E859:E878)^2)</f>
        <v>1.8521125013776774E-2</v>
      </c>
      <c r="G878" s="5">
        <f>MIN(Summary!$G$8,Summary!$G$9/F876)</f>
        <v>1.5</v>
      </c>
      <c r="H878" s="5">
        <f>IFERROR(VLOOKUP(Table3[[#This Row],[Date]],Table1[#All],2,FALSE),$C$2)</f>
        <v>-0.371</v>
      </c>
      <c r="I878" s="5">
        <f>Table3[[#This Row],[Date]]-B877</f>
        <v>3</v>
      </c>
      <c r="J878" s="7">
        <f>G877*(D878-1)+(1-G877)*H877/100*Table3[[#This Row],[Actt,t-1]]/Summary!$G$6</f>
        <v>1.9674395943130628E-3</v>
      </c>
      <c r="K878" s="7">
        <f t="shared" si="52"/>
        <v>2.4668475734144915E-3</v>
      </c>
      <c r="L878" s="67">
        <f t="shared" si="51"/>
        <v>3.9159991209347371E-2</v>
      </c>
    </row>
    <row r="879" spans="2:12" x14ac:dyDescent="0.2">
      <c r="B879" s="6">
        <f>'Fund Data'!A996</f>
        <v>42850</v>
      </c>
      <c r="C879" s="4">
        <f>'Fund Data'!B996</f>
        <v>153.49</v>
      </c>
      <c r="D879" s="7">
        <f t="shared" si="53"/>
        <v>0.99740074078887531</v>
      </c>
      <c r="E879" s="7">
        <f t="shared" si="54"/>
        <v>-2.6026431504435283E-3</v>
      </c>
      <c r="F879" s="7">
        <f>SQRT(Summary!$G$2/Summary!$G$3)*SQRT(SUMSQ(E860:E879)-Summary!$G$4/Summary!$G$5*SUM(E860:E879)^2)</f>
        <v>2.0414047295270351E-2</v>
      </c>
      <c r="G879" s="5">
        <f>MIN(Summary!$G$8,Summary!$G$9/F877)</f>
        <v>1.5</v>
      </c>
      <c r="H879" s="5">
        <f>IFERROR(VLOOKUP(Table3[[#This Row],[Date]],Table1[#All],2,FALSE),$C$2)</f>
        <v>-0.371</v>
      </c>
      <c r="I879" s="5">
        <f>Table3[[#This Row],[Date]]-B878</f>
        <v>1</v>
      </c>
      <c r="J879" s="7">
        <f>G878*(D879-1)+(1-G878)*H878/100*Table3[[#This Row],[Actt,t-1]]/Summary!$G$6</f>
        <v>-3.8937360389092626E-3</v>
      </c>
      <c r="K879" s="7">
        <f t="shared" si="52"/>
        <v>2.4976500699943421E-3</v>
      </c>
      <c r="L879" s="67">
        <f t="shared" si="51"/>
        <v>3.9648965683608581E-2</v>
      </c>
    </row>
    <row r="880" spans="2:12" x14ac:dyDescent="0.2">
      <c r="B880" s="6">
        <f>'Fund Data'!A997</f>
        <v>42851</v>
      </c>
      <c r="C880" s="4">
        <f>'Fund Data'!B997</f>
        <v>153.56</v>
      </c>
      <c r="D880" s="7">
        <f t="shared" si="53"/>
        <v>1.0004560557691053</v>
      </c>
      <c r="E880" s="7">
        <f t="shared" si="54"/>
        <v>4.5595180728013772E-4</v>
      </c>
      <c r="F880" s="7">
        <f>SQRT(Summary!$G$2/Summary!$G$3)*SQRT(SUMSQ(E861:E880)-Summary!$G$4/Summary!$G$5*SUM(E861:E880)^2)</f>
        <v>2.0441018717317443E-2</v>
      </c>
      <c r="G880" s="5">
        <f>MIN(Summary!$G$8,Summary!$G$9/F878)</f>
        <v>1.5</v>
      </c>
      <c r="H880" s="5">
        <f>IFERROR(VLOOKUP(Table3[[#This Row],[Date]],Table1[#All],2,FALSE),$C$2)</f>
        <v>-0.373</v>
      </c>
      <c r="I880" s="5">
        <f>Table3[[#This Row],[Date]]-B879</f>
        <v>1</v>
      </c>
      <c r="J880" s="7">
        <f>G879*(D880-1)+(1-G879)*H879/100*Table3[[#This Row],[Actt,t-1]]/Summary!$G$6</f>
        <v>6.8923643143579635E-4</v>
      </c>
      <c r="K880" s="7">
        <f t="shared" si="52"/>
        <v>2.499165805746439E-3</v>
      </c>
      <c r="L880" s="67">
        <f t="shared" si="51"/>
        <v>3.9673027242728615E-2</v>
      </c>
    </row>
    <row r="881" spans="2:12" x14ac:dyDescent="0.2">
      <c r="B881" s="6">
        <f>'Fund Data'!A998</f>
        <v>42852</v>
      </c>
      <c r="C881" s="4">
        <f>'Fund Data'!B998</f>
        <v>154.06</v>
      </c>
      <c r="D881" s="7">
        <f t="shared" si="53"/>
        <v>1.0032560562646522</v>
      </c>
      <c r="E881" s="7">
        <f t="shared" si="54"/>
        <v>3.2507667922227279E-3</v>
      </c>
      <c r="F881" s="7">
        <f>SQRT(Summary!$G$2/Summary!$G$3)*SQRT(SUMSQ(E862:E881)-Summary!$G$4/Summary!$G$5*SUM(E862:E881)^2)</f>
        <v>2.3049725545024054E-2</v>
      </c>
      <c r="G881" s="5">
        <f>MIN(Summary!$G$8,Summary!$G$9/F879)</f>
        <v>1.5</v>
      </c>
      <c r="H881" s="5">
        <f>IFERROR(VLOOKUP(Table3[[#This Row],[Date]],Table1[#All],2,FALSE),$C$2)</f>
        <v>-0.373</v>
      </c>
      <c r="I881" s="5">
        <f>Table3[[#This Row],[Date]]-B880</f>
        <v>1</v>
      </c>
      <c r="J881" s="7">
        <f>G880*(D881-1)+(1-G880)*H880/100*Table3[[#This Row],[Actt,t-1]]/Summary!$G$6</f>
        <v>4.8892649525338495E-3</v>
      </c>
      <c r="K881" s="7">
        <f t="shared" si="52"/>
        <v>2.5487518946666152E-3</v>
      </c>
      <c r="L881" s="67">
        <f t="shared" si="51"/>
        <v>4.0460182001355344E-2</v>
      </c>
    </row>
    <row r="882" spans="2:12" x14ac:dyDescent="0.2">
      <c r="B882" s="6">
        <f>'Fund Data'!A999</f>
        <v>42853</v>
      </c>
      <c r="C882" s="4">
        <f>'Fund Data'!B999</f>
        <v>153.91999999999999</v>
      </c>
      <c r="D882" s="7">
        <f t="shared" si="53"/>
        <v>0.99909126314422947</v>
      </c>
      <c r="E882" s="7">
        <f t="shared" si="54"/>
        <v>-9.0915000742343541E-4</v>
      </c>
      <c r="F882" s="7">
        <f>SQRT(Summary!$G$2/Summary!$G$3)*SQRT(SUMSQ(E863:E882)-Summary!$G$4/Summary!$G$5*SUM(E863:E882)^2)</f>
        <v>2.2600385177767669E-2</v>
      </c>
      <c r="G882" s="5">
        <f>MIN(Summary!$G$8,Summary!$G$9/F880)</f>
        <v>1.5</v>
      </c>
      <c r="H882" s="5">
        <f>IFERROR(VLOOKUP(Table3[[#This Row],[Date]],Table1[#All],2,FALSE),$C$2)</f>
        <v>-0.374</v>
      </c>
      <c r="I882" s="5">
        <f>Table3[[#This Row],[Date]]-B881</f>
        <v>1</v>
      </c>
      <c r="J882" s="7">
        <f>G881*(D882-1)+(1-G881)*H881/100*Table3[[#This Row],[Actt,t-1]]/Summary!$G$6</f>
        <v>-1.3579247281002411E-3</v>
      </c>
      <c r="K882" s="7">
        <f t="shared" si="52"/>
        <v>2.5521391625252165E-3</v>
      </c>
      <c r="L882" s="67">
        <f t="shared" si="51"/>
        <v>4.0513953211622267E-2</v>
      </c>
    </row>
    <row r="883" spans="2:12" x14ac:dyDescent="0.2">
      <c r="B883" s="6">
        <f>'Fund Data'!A1000</f>
        <v>42857</v>
      </c>
      <c r="C883" s="4">
        <f>'Fund Data'!B1000</f>
        <v>153.88999999999999</v>
      </c>
      <c r="D883" s="7">
        <f t="shared" si="53"/>
        <v>0.9998050935550935</v>
      </c>
      <c r="E883" s="7">
        <f t="shared" si="54"/>
        <v>-1.9492544163605838E-4</v>
      </c>
      <c r="F883" s="7">
        <f>SQRT(Summary!$G$2/Summary!$G$3)*SQRT(SUMSQ(E864:E883)-Summary!$G$4/Summary!$G$5*SUM(E864:E883)^2)</f>
        <v>2.253300191554896E-2</v>
      </c>
      <c r="G883" s="5">
        <f>MIN(Summary!$G$8,Summary!$G$9/F881)</f>
        <v>1.5</v>
      </c>
      <c r="H883" s="5">
        <f>IFERROR(VLOOKUP(Table3[[#This Row],[Date]],Table1[#All],2,FALSE),$C$2)</f>
        <v>-0.374</v>
      </c>
      <c r="I883" s="5">
        <f>Table3[[#This Row],[Date]]-B882</f>
        <v>4</v>
      </c>
      <c r="J883" s="7">
        <f>G882*(D883-1)+(1-G882)*H882/100*Table3[[#This Row],[Actt,t-1]]/Summary!$G$6</f>
        <v>-2.7158188958196507E-4</v>
      </c>
      <c r="K883" s="7">
        <f t="shared" si="52"/>
        <v>2.5521535281642859E-3</v>
      </c>
      <c r="L883" s="67">
        <f t="shared" si="51"/>
        <v>4.0514181259072683E-2</v>
      </c>
    </row>
    <row r="884" spans="2:12" x14ac:dyDescent="0.2">
      <c r="B884" s="6">
        <f>'Fund Data'!A1001</f>
        <v>42858</v>
      </c>
      <c r="C884" s="4">
        <f>'Fund Data'!B1001</f>
        <v>154.02000000000001</v>
      </c>
      <c r="D884" s="7">
        <f t="shared" si="53"/>
        <v>1.0008447592436158</v>
      </c>
      <c r="E884" s="7">
        <f t="shared" si="54"/>
        <v>8.444026353439431E-4</v>
      </c>
      <c r="F884" s="7">
        <f>SQRT(Summary!$G$2/Summary!$G$3)*SQRT(SUMSQ(E865:E884)-Summary!$G$4/Summary!$G$5*SUM(E865:E884)^2)</f>
        <v>2.258975497695739E-2</v>
      </c>
      <c r="G884" s="5">
        <f>MIN(Summary!$G$8,Summary!$G$9/F882)</f>
        <v>1.5</v>
      </c>
      <c r="H884" s="5">
        <f>IFERROR(VLOOKUP(Table3[[#This Row],[Date]],Table1[#All],2,FALSE),$C$2)</f>
        <v>-0.373</v>
      </c>
      <c r="I884" s="5">
        <f>Table3[[#This Row],[Date]]-B883</f>
        <v>1</v>
      </c>
      <c r="J884" s="7">
        <f>G883*(D884-1)+(1-G883)*H883/100*Table3[[#This Row],[Actt,t-1]]/Summary!$G$6</f>
        <v>1.272333309868178E-3</v>
      </c>
      <c r="K884" s="7">
        <f t="shared" si="52"/>
        <v>2.5559028838185774E-3</v>
      </c>
      <c r="L884" s="67">
        <f t="shared" si="51"/>
        <v>4.057370043490062E-2</v>
      </c>
    </row>
    <row r="885" spans="2:12" x14ac:dyDescent="0.2">
      <c r="B885" s="6">
        <f>'Fund Data'!A1002</f>
        <v>42859</v>
      </c>
      <c r="C885" s="4">
        <f>'Fund Data'!B1002</f>
        <v>153.79</v>
      </c>
      <c r="D885" s="7">
        <f t="shared" si="53"/>
        <v>0.99850668744318904</v>
      </c>
      <c r="E885" s="7">
        <f t="shared" si="54"/>
        <v>-1.4944286592720481E-3</v>
      </c>
      <c r="F885" s="7">
        <f>SQRT(Summary!$G$2/Summary!$G$3)*SQRT(SUMSQ(E866:E885)-Summary!$G$4/Summary!$G$5*SUM(E866:E885)^2)</f>
        <v>2.2297155225203445E-2</v>
      </c>
      <c r="G885" s="5">
        <f>MIN(Summary!$G$8,Summary!$G$9/F883)</f>
        <v>1.5</v>
      </c>
      <c r="H885" s="5">
        <f>IFERROR(VLOOKUP(Table3[[#This Row],[Date]],Table1[#All],2,FALSE),$C$2)</f>
        <v>-0.374</v>
      </c>
      <c r="I885" s="5">
        <f>Table3[[#This Row],[Date]]-B884</f>
        <v>1</v>
      </c>
      <c r="J885" s="7">
        <f>G884*(D885-1)+(1-G884)*H884/100*Table3[[#This Row],[Actt,t-1]]/Summary!$G$6</f>
        <v>-2.2347882796608771E-3</v>
      </c>
      <c r="K885" s="7">
        <f t="shared" si="52"/>
        <v>2.5614960954598361E-3</v>
      </c>
      <c r="L885" s="67">
        <f t="shared" si="51"/>
        <v>4.066248991709815E-2</v>
      </c>
    </row>
    <row r="886" spans="2:12" x14ac:dyDescent="0.2">
      <c r="B886" s="6">
        <f>'Fund Data'!A1003</f>
        <v>42860</v>
      </c>
      <c r="C886" s="4">
        <f>'Fund Data'!B1003</f>
        <v>153.78</v>
      </c>
      <c r="D886" s="7">
        <f t="shared" si="53"/>
        <v>0.99993497626633732</v>
      </c>
      <c r="E886" s="7">
        <f t="shared" si="54"/>
        <v>-6.5025847797299711E-5</v>
      </c>
      <c r="F886" s="7">
        <f>SQRT(Summary!$G$2/Summary!$G$3)*SQRT(SUMSQ(E867:E886)-Summary!$G$4/Summary!$G$5*SUM(E867:E886)^2)</f>
        <v>2.175727794144507E-2</v>
      </c>
      <c r="G886" s="5">
        <f>MIN(Summary!$G$8,Summary!$G$9/F884)</f>
        <v>1.5</v>
      </c>
      <c r="H886" s="5">
        <f>IFERROR(VLOOKUP(Table3[[#This Row],[Date]],Table1[#All],2,FALSE),$C$2)</f>
        <v>-0.374</v>
      </c>
      <c r="I886" s="5">
        <f>Table3[[#This Row],[Date]]-B885</f>
        <v>1</v>
      </c>
      <c r="J886" s="7">
        <f>G885*(D886-1)+(1-G885)*H885/100*Table3[[#This Row],[Actt,t-1]]/Summary!$G$6</f>
        <v>-9.234115604958088E-5</v>
      </c>
      <c r="K886" s="7">
        <f t="shared" si="52"/>
        <v>2.558679022294921E-3</v>
      </c>
      <c r="L886" s="67">
        <f t="shared" si="51"/>
        <v>4.0617770266981518E-2</v>
      </c>
    </row>
    <row r="887" spans="2:12" x14ac:dyDescent="0.2">
      <c r="B887" s="6">
        <f>'Fund Data'!A1004</f>
        <v>42863</v>
      </c>
      <c r="C887" s="4">
        <f>'Fund Data'!B1004</f>
        <v>153.74</v>
      </c>
      <c r="D887" s="7">
        <f t="shared" si="53"/>
        <v>0.9997398881519054</v>
      </c>
      <c r="E887" s="7">
        <f t="shared" si="54"/>
        <v>-2.6014568304873697E-4</v>
      </c>
      <c r="F887" s="7">
        <f>SQRT(Summary!$G$2/Summary!$G$3)*SQRT(SUMSQ(E868:E887)-Summary!$G$4/Summary!$G$5*SUM(E868:E887)^2)</f>
        <v>2.1750887875336616E-2</v>
      </c>
      <c r="G887" s="5">
        <f>MIN(Summary!$G$8,Summary!$G$9/F885)</f>
        <v>1.5</v>
      </c>
      <c r="H887" s="5">
        <f>IFERROR(VLOOKUP(Table3[[#This Row],[Date]],Table1[#All],2,FALSE),$C$2)</f>
        <v>-0.374</v>
      </c>
      <c r="I887" s="5">
        <f>Table3[[#This Row],[Date]]-B886</f>
        <v>3</v>
      </c>
      <c r="J887" s="7">
        <f>G886*(D887-1)+(1-G886)*H886/100*Table3[[#This Row],[Actt,t-1]]/Summary!$G$6</f>
        <v>-3.7458443880856947E-4</v>
      </c>
      <c r="K887" s="7">
        <f t="shared" si="52"/>
        <v>2.5559652762262262E-3</v>
      </c>
      <c r="L887" s="67">
        <f t="shared" ref="L887:L950" si="55">K887*$C$3</f>
        <v>4.0574690883666643E-2</v>
      </c>
    </row>
    <row r="888" spans="2:12" x14ac:dyDescent="0.2">
      <c r="B888" s="6">
        <f>'Fund Data'!A1005</f>
        <v>42864</v>
      </c>
      <c r="C888" s="4">
        <f>'Fund Data'!B1005</f>
        <v>153.6</v>
      </c>
      <c r="D888" s="7">
        <f t="shared" si="53"/>
        <v>0.99908937166644973</v>
      </c>
      <c r="E888" s="7">
        <f t="shared" si="54"/>
        <v>-9.1104320741425206E-4</v>
      </c>
      <c r="F888" s="7">
        <f>SQRT(Summary!$G$2/Summary!$G$3)*SQRT(SUMSQ(E869:E888)-Summary!$G$4/Summary!$G$5*SUM(E869:E888)^2)</f>
        <v>2.1918216527593539E-2</v>
      </c>
      <c r="G888" s="5">
        <f>MIN(Summary!$G$8,Summary!$G$9/F886)</f>
        <v>1.5</v>
      </c>
      <c r="H888" s="5">
        <f>IFERROR(VLOOKUP(Table3[[#This Row],[Date]],Table1[#All],2,FALSE),$C$2)</f>
        <v>-0.374</v>
      </c>
      <c r="I888" s="5">
        <f>Table3[[#This Row],[Date]]-B887</f>
        <v>1</v>
      </c>
      <c r="J888" s="7">
        <f>G887*(D888-1)+(1-G887)*H887/100*Table3[[#This Row],[Actt,t-1]]/Summary!$G$6</f>
        <v>-1.3607480558809567E-3</v>
      </c>
      <c r="K888" s="7">
        <f t="shared" si="52"/>
        <v>2.5544392407517926E-3</v>
      </c>
      <c r="L888" s="67">
        <f t="shared" si="55"/>
        <v>4.0550465821523357E-2</v>
      </c>
    </row>
    <row r="889" spans="2:12" x14ac:dyDescent="0.2">
      <c r="B889" s="6">
        <f>'Fund Data'!A1006</f>
        <v>42865</v>
      </c>
      <c r="C889" s="4">
        <f>'Fund Data'!B1006</f>
        <v>153.75</v>
      </c>
      <c r="D889" s="7">
        <f t="shared" si="53"/>
        <v>1.0009765625</v>
      </c>
      <c r="E889" s="7">
        <f t="shared" si="54"/>
        <v>9.7608597305545892E-4</v>
      </c>
      <c r="F889" s="7">
        <f>SQRT(Summary!$G$2/Summary!$G$3)*SQRT(SUMSQ(E870:E889)-Summary!$G$4/Summary!$G$5*SUM(E870:E889)^2)</f>
        <v>2.1568353360843083E-2</v>
      </c>
      <c r="G889" s="5">
        <f>MIN(Summary!$G$8,Summary!$G$9/F887)</f>
        <v>1.5</v>
      </c>
      <c r="H889" s="5">
        <f>IFERROR(VLOOKUP(Table3[[#This Row],[Date]],Table1[#All],2,FALSE),$C$2)</f>
        <v>-0.374</v>
      </c>
      <c r="I889" s="5">
        <f>Table3[[#This Row],[Date]]-B888</f>
        <v>1</v>
      </c>
      <c r="J889" s="7">
        <f>G888*(D889-1)+(1-G888)*H888/100*Table3[[#This Row],[Actt,t-1]]/Summary!$G$6</f>
        <v>1.4700381944444444E-3</v>
      </c>
      <c r="K889" s="7">
        <f t="shared" si="52"/>
        <v>2.5417239839742949E-3</v>
      </c>
      <c r="L889" s="67">
        <f t="shared" si="55"/>
        <v>4.0348617377785834E-2</v>
      </c>
    </row>
    <row r="890" spans="2:12" x14ac:dyDescent="0.2">
      <c r="B890" s="6">
        <f>'Fund Data'!A1007</f>
        <v>42866</v>
      </c>
      <c r="C890" s="4">
        <f>'Fund Data'!B1007</f>
        <v>153.59</v>
      </c>
      <c r="D890" s="7">
        <f t="shared" si="53"/>
        <v>0.99895934959349597</v>
      </c>
      <c r="E890" s="7">
        <f t="shared" si="54"/>
        <v>-1.0411922590903352E-3</v>
      </c>
      <c r="F890" s="7">
        <f>SQRT(Summary!$G$2/Summary!$G$3)*SQRT(SUMSQ(E871:E890)-Summary!$G$4/Summary!$G$5*SUM(E871:E890)^2)</f>
        <v>2.175927276728214E-2</v>
      </c>
      <c r="G890" s="5">
        <f>MIN(Summary!$G$8,Summary!$G$9/F888)</f>
        <v>1.5</v>
      </c>
      <c r="H890" s="5">
        <f>IFERROR(VLOOKUP(Table3[[#This Row],[Date]],Table1[#All],2,FALSE),$C$2)</f>
        <v>-0.374</v>
      </c>
      <c r="I890" s="5">
        <f>Table3[[#This Row],[Date]]-B889</f>
        <v>1</v>
      </c>
      <c r="J890" s="7">
        <f>G889*(D890-1)+(1-G889)*H889/100*Table3[[#This Row],[Actt,t-1]]/Summary!$G$6</f>
        <v>-1.555781165311599E-3</v>
      </c>
      <c r="K890" s="7">
        <f t="shared" si="52"/>
        <v>2.5286695087161468E-3</v>
      </c>
      <c r="L890" s="67">
        <f t="shared" si="55"/>
        <v>4.0141384007608798E-2</v>
      </c>
    </row>
    <row r="891" spans="2:12" x14ac:dyDescent="0.2">
      <c r="B891" s="6">
        <f>'Fund Data'!A1008</f>
        <v>42867</v>
      </c>
      <c r="C891" s="4">
        <f>'Fund Data'!B1008</f>
        <v>153.9</v>
      </c>
      <c r="D891" s="7">
        <f t="shared" si="53"/>
        <v>1.0020183605703497</v>
      </c>
      <c r="E891" s="7">
        <f t="shared" si="54"/>
        <v>2.0163264172966826E-3</v>
      </c>
      <c r="F891" s="7">
        <f>SQRT(Summary!$G$2/Summary!$G$3)*SQRT(SUMSQ(E872:E891)-Summary!$G$4/Summary!$G$5*SUM(E872:E891)^2)</f>
        <v>2.2749572770954109E-2</v>
      </c>
      <c r="G891" s="5">
        <f>MIN(Summary!$G$8,Summary!$G$9/F889)</f>
        <v>1.5</v>
      </c>
      <c r="H891" s="5">
        <f>IFERROR(VLOOKUP(Table3[[#This Row],[Date]],Table1[#All],2,FALSE),$C$2)</f>
        <v>-0.373</v>
      </c>
      <c r="I891" s="5">
        <f>Table3[[#This Row],[Date]]-B890</f>
        <v>1</v>
      </c>
      <c r="J891" s="7">
        <f>G890*(D891-1)+(1-G890)*H890/100*Table3[[#This Row],[Actt,t-1]]/Summary!$G$6</f>
        <v>3.0327352999689242E-3</v>
      </c>
      <c r="K891" s="7">
        <f t="shared" si="52"/>
        <v>2.3843332242304408E-3</v>
      </c>
      <c r="L891" s="67">
        <f t="shared" si="55"/>
        <v>3.7850116524135308E-2</v>
      </c>
    </row>
    <row r="892" spans="2:12" x14ac:dyDescent="0.2">
      <c r="B892" s="6">
        <f>'Fund Data'!A1009</f>
        <v>42870</v>
      </c>
      <c r="C892" s="4">
        <f>'Fund Data'!B1009</f>
        <v>153.63999999999999</v>
      </c>
      <c r="D892" s="7">
        <f t="shared" si="53"/>
        <v>0.99831059129304733</v>
      </c>
      <c r="E892" s="7">
        <f t="shared" si="54"/>
        <v>-1.6908373671295927E-3</v>
      </c>
      <c r="F892" s="7">
        <f>SQRT(Summary!$G$2/Summary!$G$3)*SQRT(SUMSQ(E873:E892)-Summary!$G$4/Summary!$G$5*SUM(E873:E892)^2)</f>
        <v>2.3452710842446153E-2</v>
      </c>
      <c r="G892" s="5">
        <f>MIN(Summary!$G$8,Summary!$G$9/F890)</f>
        <v>1.5</v>
      </c>
      <c r="H892" s="5">
        <f>IFERROR(VLOOKUP(Table3[[#This Row],[Date]],Table1[#All],2,FALSE),$C$2)</f>
        <v>-0.374</v>
      </c>
      <c r="I892" s="5">
        <f>Table3[[#This Row],[Date]]-B891</f>
        <v>3</v>
      </c>
      <c r="J892" s="7">
        <f>G891*(D892-1)+(1-G891)*H891/100*Table3[[#This Row],[Actt,t-1]]/Summary!$G$6</f>
        <v>-2.5185713937623329E-3</v>
      </c>
      <c r="K892" s="7">
        <f t="shared" si="52"/>
        <v>2.3933057785515328E-3</v>
      </c>
      <c r="L892" s="67">
        <f t="shared" si="55"/>
        <v>3.799255140828707E-2</v>
      </c>
    </row>
    <row r="893" spans="2:12" x14ac:dyDescent="0.2">
      <c r="B893" s="6">
        <f>'Fund Data'!A1010</f>
        <v>42871</v>
      </c>
      <c r="C893" s="4">
        <f>'Fund Data'!B1010</f>
        <v>153.62</v>
      </c>
      <c r="D893" s="7">
        <f t="shared" si="53"/>
        <v>0.99986982556625892</v>
      </c>
      <c r="E893" s="7">
        <f t="shared" si="54"/>
        <v>-1.3018290716803842E-4</v>
      </c>
      <c r="F893" s="7">
        <f>SQRT(Summary!$G$2/Summary!$G$3)*SQRT(SUMSQ(E874:E893)-Summary!$G$4/Summary!$G$5*SUM(E874:E893)^2)</f>
        <v>2.3434564486615191E-2</v>
      </c>
      <c r="G893" s="5">
        <f>MIN(Summary!$G$8,Summary!$G$9/F891)</f>
        <v>1.5</v>
      </c>
      <c r="H893" s="5">
        <f>IFERROR(VLOOKUP(Table3[[#This Row],[Date]],Table1[#All],2,FALSE),$C$2)</f>
        <v>-0.371</v>
      </c>
      <c r="I893" s="5">
        <f>Table3[[#This Row],[Date]]-B892</f>
        <v>1</v>
      </c>
      <c r="J893" s="7">
        <f>G892*(D893-1)+(1-G892)*H892/100*Table3[[#This Row],[Actt,t-1]]/Summary!$G$6</f>
        <v>-1.9006720616717782E-4</v>
      </c>
      <c r="K893" s="7">
        <f t="shared" si="52"/>
        <v>2.3924833772549833E-3</v>
      </c>
      <c r="L893" s="67">
        <f t="shared" si="55"/>
        <v>3.7979496192435673E-2</v>
      </c>
    </row>
    <row r="894" spans="2:12" x14ac:dyDescent="0.2">
      <c r="B894" s="6">
        <f>'Fund Data'!A1011</f>
        <v>42872</v>
      </c>
      <c r="C894" s="4">
        <f>'Fund Data'!B1011</f>
        <v>154.21</v>
      </c>
      <c r="D894" s="7">
        <f t="shared" si="53"/>
        <v>1.0038406457492515</v>
      </c>
      <c r="E894" s="7">
        <f t="shared" si="54"/>
        <v>3.833289299029252E-3</v>
      </c>
      <c r="F894" s="7">
        <f>SQRT(Summary!$G$2/Summary!$G$3)*SQRT(SUMSQ(E875:E894)-Summary!$G$4/Summary!$G$5*SUM(E875:E894)^2)</f>
        <v>2.6221640951915093E-2</v>
      </c>
      <c r="G894" s="5">
        <f>MIN(Summary!$G$8,Summary!$G$9/F892)</f>
        <v>1.5</v>
      </c>
      <c r="H894" s="5">
        <f>IFERROR(VLOOKUP(Table3[[#This Row],[Date]],Table1[#All],2,FALSE),$C$2)</f>
        <v>-0.371</v>
      </c>
      <c r="I894" s="5">
        <f>Table3[[#This Row],[Date]]-B893</f>
        <v>1</v>
      </c>
      <c r="J894" s="7">
        <f>G893*(D894-1)+(1-G893)*H893/100*Table3[[#This Row],[Actt,t-1]]/Summary!$G$6</f>
        <v>5.7661214016549826E-3</v>
      </c>
      <c r="K894" s="7">
        <f t="shared" si="52"/>
        <v>2.426092648508509E-3</v>
      </c>
      <c r="L894" s="67">
        <f t="shared" si="55"/>
        <v>3.8513026833333318E-2</v>
      </c>
    </row>
    <row r="895" spans="2:12" x14ac:dyDescent="0.2">
      <c r="B895" s="6">
        <f>'Fund Data'!A1012</f>
        <v>42873</v>
      </c>
      <c r="C895" s="4">
        <f>'Fund Data'!B1012</f>
        <v>154.38999999999999</v>
      </c>
      <c r="D895" s="7">
        <f t="shared" si="53"/>
        <v>1.0011672394786328</v>
      </c>
      <c r="E895" s="7">
        <f t="shared" si="54"/>
        <v>1.1665587842700006E-3</v>
      </c>
      <c r="F895" s="7">
        <f>SQRT(Summary!$G$2/Summary!$G$3)*SQRT(SUMSQ(E876:E895)-Summary!$G$4/Summary!$G$5*SUM(E876:E895)^2)</f>
        <v>2.5516021186018228E-2</v>
      </c>
      <c r="G895" s="5">
        <f>MIN(Summary!$G$8,Summary!$G$9/F893)</f>
        <v>1.5</v>
      </c>
      <c r="H895" s="5">
        <f>IFERROR(VLOOKUP(Table3[[#This Row],[Date]],Table1[#All],2,FALSE),$C$2)</f>
        <v>-0.371</v>
      </c>
      <c r="I895" s="5">
        <f>Table3[[#This Row],[Date]]-B894</f>
        <v>1</v>
      </c>
      <c r="J895" s="7">
        <f>G894*(D895-1)+(1-G894)*H894/100*Table3[[#This Row],[Actt,t-1]]/Summary!$G$6</f>
        <v>1.756011995727041E-3</v>
      </c>
      <c r="K895" s="7">
        <f t="shared" si="52"/>
        <v>2.4013757477332333E-3</v>
      </c>
      <c r="L895" s="67">
        <f t="shared" si="55"/>
        <v>3.8120658197543483E-2</v>
      </c>
    </row>
    <row r="896" spans="2:12" x14ac:dyDescent="0.2">
      <c r="B896" s="6">
        <f>'Fund Data'!A1013</f>
        <v>42874</v>
      </c>
      <c r="C896" s="4">
        <f>'Fund Data'!B1013</f>
        <v>154.26</v>
      </c>
      <c r="D896" s="7">
        <f t="shared" si="53"/>
        <v>0.99915797655288563</v>
      </c>
      <c r="E896" s="7">
        <f t="shared" si="54"/>
        <v>-8.4237814798205832E-4</v>
      </c>
      <c r="F896" s="7">
        <f>SQRT(Summary!$G$2/Summary!$G$3)*SQRT(SUMSQ(E877:E896)-Summary!$G$4/Summary!$G$5*SUM(E877:E896)^2)</f>
        <v>2.503997974751274E-2</v>
      </c>
      <c r="G896" s="5">
        <f>MIN(Summary!$G$8,Summary!$G$9/F894)</f>
        <v>1.5</v>
      </c>
      <c r="H896" s="5">
        <f>IFERROR(VLOOKUP(Table3[[#This Row],[Date]],Table1[#All],2,FALSE),$C$2)</f>
        <v>-0.374</v>
      </c>
      <c r="I896" s="5">
        <f>Table3[[#This Row],[Date]]-B895</f>
        <v>1</v>
      </c>
      <c r="J896" s="7">
        <f>G895*(D896-1)+(1-G895)*H895/100*Table3[[#This Row],[Actt,t-1]]/Summary!$G$6</f>
        <v>-1.2578823928937782E-3</v>
      </c>
      <c r="K896" s="7">
        <f t="shared" si="52"/>
        <v>2.404959361941151E-3</v>
      </c>
      <c r="L896" s="67">
        <f t="shared" si="55"/>
        <v>3.8177546309477173E-2</v>
      </c>
    </row>
    <row r="897" spans="2:12" x14ac:dyDescent="0.2">
      <c r="B897" s="6">
        <f>'Fund Data'!A1014</f>
        <v>42877</v>
      </c>
      <c r="C897" s="4">
        <f>'Fund Data'!B1014</f>
        <v>154.03</v>
      </c>
      <c r="D897" s="7">
        <f t="shared" si="53"/>
        <v>0.99850901076105281</v>
      </c>
      <c r="E897" s="7">
        <f t="shared" si="54"/>
        <v>-1.4921018694868183E-3</v>
      </c>
      <c r="F897" s="7">
        <f>SQRT(Summary!$G$2/Summary!$G$3)*SQRT(SUMSQ(E878:E897)-Summary!$G$4/Summary!$G$5*SUM(E878:E897)^2)</f>
        <v>2.5517549071771856E-2</v>
      </c>
      <c r="G897" s="5">
        <f>MIN(Summary!$G$8,Summary!$G$9/F895)</f>
        <v>1.5</v>
      </c>
      <c r="H897" s="5">
        <f>IFERROR(VLOOKUP(Table3[[#This Row],[Date]],Table1[#All],2,FALSE),$C$2)</f>
        <v>-0.374</v>
      </c>
      <c r="I897" s="5">
        <f>Table3[[#This Row],[Date]]-B896</f>
        <v>3</v>
      </c>
      <c r="J897" s="7">
        <f>G896*(D897-1)+(1-G896)*H896/100*Table3[[#This Row],[Actt,t-1]]/Summary!$G$6</f>
        <v>-2.2209005250874571E-3</v>
      </c>
      <c r="K897" s="7">
        <f t="shared" si="52"/>
        <v>2.3918331109200274E-3</v>
      </c>
      <c r="L897" s="67">
        <f t="shared" si="55"/>
        <v>3.7969173534386169E-2</v>
      </c>
    </row>
    <row r="898" spans="2:12" x14ac:dyDescent="0.2">
      <c r="B898" s="6">
        <f>'Fund Data'!A1015</f>
        <v>42878</v>
      </c>
      <c r="C898" s="4">
        <f>'Fund Data'!B1015</f>
        <v>154.01</v>
      </c>
      <c r="D898" s="7">
        <f t="shared" si="53"/>
        <v>0.99987015516457822</v>
      </c>
      <c r="E898" s="7">
        <f t="shared" si="54"/>
        <v>-1.2985326599220548E-4</v>
      </c>
      <c r="F898" s="7">
        <f>SQRT(Summary!$G$2/Summary!$G$3)*SQRT(SUMSQ(E879:E898)-Summary!$G$4/Summary!$G$5*SUM(E879:E898)^2)</f>
        <v>2.5154360808082633E-2</v>
      </c>
      <c r="G898" s="5">
        <f>MIN(Summary!$G$8,Summary!$G$9/F896)</f>
        <v>1.5</v>
      </c>
      <c r="H898" s="5">
        <f>IFERROR(VLOOKUP(Table3[[#This Row],[Date]],Table1[#All],2,FALSE),$C$2)</f>
        <v>-0.374</v>
      </c>
      <c r="I898" s="5">
        <f>Table3[[#This Row],[Date]]-B897</f>
        <v>1</v>
      </c>
      <c r="J898" s="7">
        <f>G897*(D898-1)+(1-G897)*H897/100*Table3[[#This Row],[Actt,t-1]]/Summary!$G$6</f>
        <v>-1.8957280868822163E-4</v>
      </c>
      <c r="K898" s="7">
        <f t="shared" si="52"/>
        <v>2.3912203288534608E-3</v>
      </c>
      <c r="L898" s="67">
        <f t="shared" si="55"/>
        <v>3.7959445920650071E-2</v>
      </c>
    </row>
    <row r="899" spans="2:12" x14ac:dyDescent="0.2">
      <c r="B899" s="6">
        <f>'Fund Data'!A1016</f>
        <v>42879</v>
      </c>
      <c r="C899" s="4">
        <f>'Fund Data'!B1016</f>
        <v>154.11000000000001</v>
      </c>
      <c r="D899" s="7">
        <f t="shared" si="53"/>
        <v>1.0006493084864621</v>
      </c>
      <c r="E899" s="7">
        <f t="shared" si="54"/>
        <v>6.4909777691215566E-4</v>
      </c>
      <c r="F899" s="7">
        <f>SQRT(Summary!$G$2/Summary!$G$3)*SQRT(SUMSQ(E880:E899)-Summary!$G$4/Summary!$G$5*SUM(E880:E899)^2)</f>
        <v>2.3299059440823472E-2</v>
      </c>
      <c r="G899" s="5">
        <f>MIN(Summary!$G$8,Summary!$G$9/F897)</f>
        <v>1.5</v>
      </c>
      <c r="H899" s="5">
        <f>IFERROR(VLOOKUP(Table3[[#This Row],[Date]],Table1[#All],2,FALSE),$C$2)</f>
        <v>-0.373</v>
      </c>
      <c r="I899" s="5">
        <f>Table3[[#This Row],[Date]]-B898</f>
        <v>1</v>
      </c>
      <c r="J899" s="7">
        <f>G898*(D899-1)+(1-G898)*H898/100*Table3[[#This Row],[Actt,t-1]]/Summary!$G$6</f>
        <v>9.7915717413752301E-4</v>
      </c>
      <c r="K899" s="7">
        <f t="shared" si="52"/>
        <v>2.3831935053220911E-3</v>
      </c>
      <c r="L899" s="67">
        <f t="shared" si="55"/>
        <v>3.783202404735924E-2</v>
      </c>
    </row>
    <row r="900" spans="2:12" x14ac:dyDescent="0.2">
      <c r="B900" s="6">
        <f>'Fund Data'!A1018</f>
        <v>42881</v>
      </c>
      <c r="C900" s="4">
        <f>'Fund Data'!B1018</f>
        <v>154.77000000000001</v>
      </c>
      <c r="D900" s="7">
        <f t="shared" si="53"/>
        <v>1.0042826552462527</v>
      </c>
      <c r="E900" s="7">
        <f t="shared" si="54"/>
        <v>4.2735107773820852E-3</v>
      </c>
      <c r="F900" s="7">
        <f>SQRT(Summary!$G$2/Summary!$G$3)*SQRT(SUMSQ(E881:E900)-Summary!$G$4/Summary!$G$5*SUM(E881:E900)^2)</f>
        <v>2.723540139248002E-2</v>
      </c>
      <c r="G900" s="5">
        <f>MIN(Summary!$G$8,Summary!$G$9/F898)</f>
        <v>1.5</v>
      </c>
      <c r="H900" s="5">
        <f>IFERROR(VLOOKUP(Table3[[#This Row],[Date]],Table1[#All],2,FALSE),$C$2)</f>
        <v>-0.371</v>
      </c>
      <c r="I900" s="5">
        <f>Table3[[#This Row],[Date]]-B899</f>
        <v>2</v>
      </c>
      <c r="J900" s="7">
        <f>G899*(D900-1)+(1-G899)*H899/100*Table3[[#This Row],[Actt,t-1]]/Summary!$G$6</f>
        <v>6.4343439804901746E-3</v>
      </c>
      <c r="K900" s="7">
        <f t="shared" si="52"/>
        <v>2.4765490062657485E-3</v>
      </c>
      <c r="L900" s="67">
        <f t="shared" si="55"/>
        <v>3.9313996681459878E-2</v>
      </c>
    </row>
    <row r="901" spans="2:12" x14ac:dyDescent="0.2">
      <c r="B901" s="6">
        <f>'Fund Data'!A1019</f>
        <v>42884</v>
      </c>
      <c r="C901" s="4">
        <f>'Fund Data'!B1019</f>
        <v>154.84</v>
      </c>
      <c r="D901" s="7">
        <f t="shared" si="53"/>
        <v>1.0004522840343735</v>
      </c>
      <c r="E901" s="7">
        <f t="shared" si="54"/>
        <v>4.5218178477900996E-4</v>
      </c>
      <c r="F901" s="7">
        <f>SQRT(Summary!$G$2/Summary!$G$3)*SQRT(SUMSQ(E882:E901)-Summary!$G$4/Summary!$G$5*SUM(E882:E901)^2)</f>
        <v>2.517807288100812E-2</v>
      </c>
      <c r="G901" s="5">
        <f>MIN(Summary!$G$8,Summary!$G$9/F899)</f>
        <v>1.5</v>
      </c>
      <c r="H901" s="5">
        <f>IFERROR(VLOOKUP(Table3[[#This Row],[Date]],Table1[#All],2,FALSE),$C$2)</f>
        <v>-0.372</v>
      </c>
      <c r="I901" s="5">
        <f>Table3[[#This Row],[Date]]-B900</f>
        <v>3</v>
      </c>
      <c r="J901" s="7">
        <f>G900*(D901-1)+(1-G900)*H900/100*Table3[[#This Row],[Actt,t-1]]/Summary!$G$6</f>
        <v>6.9388438489354366E-4</v>
      </c>
      <c r="K901" s="7">
        <f t="shared" si="52"/>
        <v>2.4762728309154314E-3</v>
      </c>
      <c r="L901" s="67">
        <f t="shared" si="55"/>
        <v>3.9309612533688768E-2</v>
      </c>
    </row>
    <row r="902" spans="2:12" x14ac:dyDescent="0.2">
      <c r="B902" s="6">
        <f>'Fund Data'!A1020</f>
        <v>42885</v>
      </c>
      <c r="C902" s="4">
        <f>'Fund Data'!B1020</f>
        <v>154.85</v>
      </c>
      <c r="D902" s="7">
        <f t="shared" si="53"/>
        <v>1.0000645827951433</v>
      </c>
      <c r="E902" s="7">
        <f t="shared" si="54"/>
        <v>6.458070976439142E-5</v>
      </c>
      <c r="F902" s="7">
        <f>SQRT(Summary!$G$2/Summary!$G$3)*SQRT(SUMSQ(E883:E902)-Summary!$G$4/Summary!$G$5*SUM(E883:E902)^2)</f>
        <v>2.4835054091364606E-2</v>
      </c>
      <c r="G902" s="5">
        <f>MIN(Summary!$G$8,Summary!$G$9/F900)</f>
        <v>1.5</v>
      </c>
      <c r="H902" s="5">
        <f>IFERROR(VLOOKUP(Table3[[#This Row],[Date]],Table1[#All],2,FALSE),$C$2)</f>
        <v>-0.373</v>
      </c>
      <c r="I902" s="5">
        <f>Table3[[#This Row],[Date]]-B901</f>
        <v>1</v>
      </c>
      <c r="J902" s="7">
        <f>G901*(D902-1)+(1-G901)*H901/100*Table3[[#This Row],[Actt,t-1]]/Summary!$G$6</f>
        <v>1.0204085938164632E-4</v>
      </c>
      <c r="K902" s="7">
        <f t="shared" si="52"/>
        <v>2.4533598019892467E-3</v>
      </c>
      <c r="L902" s="67">
        <f t="shared" si="55"/>
        <v>3.8945879475757283E-2</v>
      </c>
    </row>
    <row r="903" spans="2:12" x14ac:dyDescent="0.2">
      <c r="B903" s="6">
        <f>'Fund Data'!A1021</f>
        <v>42886</v>
      </c>
      <c r="C903" s="4">
        <f>'Fund Data'!B1021</f>
        <v>154.80000000000001</v>
      </c>
      <c r="D903" s="7">
        <f t="shared" si="53"/>
        <v>0.99967710687762357</v>
      </c>
      <c r="E903" s="7">
        <f t="shared" si="54"/>
        <v>-3.2294526358499925E-4</v>
      </c>
      <c r="F903" s="7">
        <f>SQRT(Summary!$G$2/Summary!$G$3)*SQRT(SUMSQ(E884:E903)-Summary!$G$4/Summary!$G$5*SUM(E884:E903)^2)</f>
        <v>2.4871200735136434E-2</v>
      </c>
      <c r="G903" s="5">
        <f>MIN(Summary!$G$8,Summary!$G$9/F901)</f>
        <v>1.5</v>
      </c>
      <c r="H903" s="5">
        <f>IFERROR(VLOOKUP(Table3[[#This Row],[Date]],Table1[#All],2,FALSE),$C$2)</f>
        <v>-0.374</v>
      </c>
      <c r="I903" s="5">
        <f>Table3[[#This Row],[Date]]-B902</f>
        <v>1</v>
      </c>
      <c r="J903" s="7">
        <f>G902*(D903-1)+(1-G902)*H902/100*Table3[[#This Row],[Actt,t-1]]/Summary!$G$6</f>
        <v>-4.7915912800909405E-4</v>
      </c>
      <c r="K903" s="7">
        <f t="shared" si="52"/>
        <v>2.4345812804861455E-3</v>
      </c>
      <c r="L903" s="67">
        <f t="shared" si="55"/>
        <v>3.8647779688437175E-2</v>
      </c>
    </row>
    <row r="904" spans="2:12" x14ac:dyDescent="0.2">
      <c r="B904" s="6">
        <f>'Fund Data'!A1022</f>
        <v>42887</v>
      </c>
      <c r="C904" s="4">
        <f>'Fund Data'!B1022</f>
        <v>154.69</v>
      </c>
      <c r="D904" s="7">
        <f t="shared" si="53"/>
        <v>0.99928940568475444</v>
      </c>
      <c r="E904" s="7">
        <f t="shared" si="54"/>
        <v>-7.1084690705328069E-4</v>
      </c>
      <c r="F904" s="7">
        <f>SQRT(Summary!$G$2/Summary!$G$3)*SQRT(SUMSQ(E885:E904)-Summary!$G$4/Summary!$G$5*SUM(E885:E904)^2)</f>
        <v>2.5019778057101545E-2</v>
      </c>
      <c r="G904" s="5">
        <f>MIN(Summary!$G$8,Summary!$G$9/F902)</f>
        <v>1.5</v>
      </c>
      <c r="H904" s="5">
        <f>IFERROR(VLOOKUP(Table3[[#This Row],[Date]],Table1[#All],2,FALSE),$C$2)</f>
        <v>-0.374</v>
      </c>
      <c r="I904" s="5">
        <f>Table3[[#This Row],[Date]]-B903</f>
        <v>1</v>
      </c>
      <c r="J904" s="7">
        <f>G903*(D904-1)+(1-G903)*H903/100*Table3[[#This Row],[Actt,t-1]]/Summary!$G$6</f>
        <v>-1.0606970284238967E-3</v>
      </c>
      <c r="K904" s="7">
        <f t="shared" si="52"/>
        <v>2.3983930580420494E-3</v>
      </c>
      <c r="L904" s="67">
        <f t="shared" si="55"/>
        <v>3.807330946657779E-2</v>
      </c>
    </row>
    <row r="905" spans="2:12" x14ac:dyDescent="0.2">
      <c r="B905" s="6">
        <f>'Fund Data'!A1023</f>
        <v>42888</v>
      </c>
      <c r="C905" s="4">
        <f>'Fund Data'!B1023</f>
        <v>154.87</v>
      </c>
      <c r="D905" s="7">
        <f t="shared" si="53"/>
        <v>1.0011636175576961</v>
      </c>
      <c r="E905" s="7">
        <f t="shared" si="54"/>
        <v>1.1629410795095697E-3</v>
      </c>
      <c r="F905" s="7">
        <f>SQRT(Summary!$G$2/Summary!$G$3)*SQRT(SUMSQ(E886:E905)-Summary!$G$4/Summary!$G$5*SUM(E886:E905)^2)</f>
        <v>2.4411218485136946E-2</v>
      </c>
      <c r="G905" s="5">
        <f>MIN(Summary!$G$8,Summary!$G$9/F903)</f>
        <v>1.5</v>
      </c>
      <c r="H905" s="5">
        <f>IFERROR(VLOOKUP(Table3[[#This Row],[Date]],Table1[#All],2,FALSE),$C$2)</f>
        <v>-0.372</v>
      </c>
      <c r="I905" s="5">
        <f>Table3[[#This Row],[Date]]-B904</f>
        <v>1</v>
      </c>
      <c r="J905" s="7">
        <f>G904*(D905-1)+(1-G904)*H904/100*Table3[[#This Row],[Actt,t-1]]/Summary!$G$6</f>
        <v>1.7506207809886202E-3</v>
      </c>
      <c r="K905" s="7">
        <f t="shared" si="52"/>
        <v>2.3483921596612026E-3</v>
      </c>
      <c r="L905" s="67">
        <f t="shared" si="55"/>
        <v>3.7279569811904598E-2</v>
      </c>
    </row>
    <row r="906" spans="2:12" x14ac:dyDescent="0.2">
      <c r="B906" s="6">
        <f>'Fund Data'!A1025</f>
        <v>42892</v>
      </c>
      <c r="C906" s="4">
        <f>'Fund Data'!B1025</f>
        <v>155.12</v>
      </c>
      <c r="D906" s="7">
        <f t="shared" si="53"/>
        <v>1.001614257118874</v>
      </c>
      <c r="E906" s="7">
        <f t="shared" si="54"/>
        <v>1.6129556063134117E-3</v>
      </c>
      <c r="F906" s="7">
        <f>SQRT(Summary!$G$2/Summary!$G$3)*SQRT(SUMSQ(E887:E906)-Summary!$G$4/Summary!$G$5*SUM(E887:E906)^2)</f>
        <v>2.4739954403060191E-2</v>
      </c>
      <c r="G906" s="5">
        <f>MIN(Summary!$G$8,Summary!$G$9/F904)</f>
        <v>1.5</v>
      </c>
      <c r="H906" s="5">
        <f>IFERROR(VLOOKUP(Table3[[#This Row],[Date]],Table1[#All],2,FALSE),$C$2)</f>
        <v>-0.371</v>
      </c>
      <c r="I906" s="5">
        <f>Table3[[#This Row],[Date]]-B905</f>
        <v>4</v>
      </c>
      <c r="J906" s="7">
        <f>G905*(D906-1)+(1-G905)*H905/100*Table3[[#This Row],[Actt,t-1]]/Summary!$G$6</f>
        <v>2.4420523449776277E-3</v>
      </c>
      <c r="K906" s="7">
        <f t="shared" si="52"/>
        <v>2.3309104374926869E-3</v>
      </c>
      <c r="L906" s="67">
        <f t="shared" si="55"/>
        <v>3.7002056075822493E-2</v>
      </c>
    </row>
    <row r="907" spans="2:12" x14ac:dyDescent="0.2">
      <c r="B907" s="6">
        <f>'Fund Data'!A1026</f>
        <v>42893</v>
      </c>
      <c r="C907" s="4">
        <f>'Fund Data'!B1026</f>
        <v>154.88999999999999</v>
      </c>
      <c r="D907" s="7">
        <f t="shared" si="53"/>
        <v>0.99851727694687975</v>
      </c>
      <c r="E907" s="7">
        <f t="shared" si="54"/>
        <v>-1.4838233747290165E-3</v>
      </c>
      <c r="F907" s="7">
        <f>SQRT(Summary!$G$2/Summary!$G$3)*SQRT(SUMSQ(E888:E907)-Summary!$G$4/Summary!$G$5*SUM(E888:E907)^2)</f>
        <v>2.552230492885044E-2</v>
      </c>
      <c r="G907" s="5">
        <f>MIN(Summary!$G$8,Summary!$G$9/F905)</f>
        <v>1.5</v>
      </c>
      <c r="H907" s="5">
        <f>IFERROR(VLOOKUP(Table3[[#This Row],[Date]],Table1[#All],2,FALSE),$C$2)</f>
        <v>-0.371</v>
      </c>
      <c r="I907" s="5">
        <f>Table3[[#This Row],[Date]]-B906</f>
        <v>1</v>
      </c>
      <c r="J907" s="7">
        <f>G906*(D907-1)+(1-G906)*H906/100*Table3[[#This Row],[Actt,t-1]]/Summary!$G$6</f>
        <v>-2.2189318019025964E-3</v>
      </c>
      <c r="K907" s="7">
        <f t="shared" si="52"/>
        <v>2.2613627066492741E-3</v>
      </c>
      <c r="L907" s="67">
        <f t="shared" si="55"/>
        <v>3.5898020075459329E-2</v>
      </c>
    </row>
    <row r="908" spans="2:12" x14ac:dyDescent="0.2">
      <c r="B908" s="6">
        <f>'Fund Data'!A1027</f>
        <v>42894</v>
      </c>
      <c r="C908" s="4">
        <f>'Fund Data'!B1027</f>
        <v>155.30000000000001</v>
      </c>
      <c r="D908" s="7">
        <f t="shared" si="53"/>
        <v>1.0026470398347216</v>
      </c>
      <c r="E908" s="7">
        <f t="shared" si="54"/>
        <v>2.6435425949741238E-3</v>
      </c>
      <c r="F908" s="7">
        <f>SQRT(Summary!$G$2/Summary!$G$3)*SQRT(SUMSQ(E889:E908)-Summary!$G$4/Summary!$G$5*SUM(E889:E908)^2)</f>
        <v>2.6222994636250475E-2</v>
      </c>
      <c r="G908" s="5">
        <f>MIN(Summary!$G$8,Summary!$G$9/F906)</f>
        <v>1.5</v>
      </c>
      <c r="H908" s="5">
        <f>IFERROR(VLOOKUP(Table3[[#This Row],[Date]],Table1[#All],2,FALSE),$C$2)</f>
        <v>-0.374</v>
      </c>
      <c r="I908" s="5">
        <f>Table3[[#This Row],[Date]]-B907</f>
        <v>1</v>
      </c>
      <c r="J908" s="7">
        <f>G907*(D908-1)+(1-G907)*H907/100*Table3[[#This Row],[Actt,t-1]]/Summary!$G$6</f>
        <v>3.9757125298601585E-3</v>
      </c>
      <c r="K908" s="7">
        <f t="shared" si="52"/>
        <v>2.2639606625455369E-3</v>
      </c>
      <c r="L908" s="67">
        <f t="shared" si="55"/>
        <v>3.5939261346771084E-2</v>
      </c>
    </row>
    <row r="909" spans="2:12" x14ac:dyDescent="0.2">
      <c r="B909" s="6">
        <f>'Fund Data'!A1028</f>
        <v>42895</v>
      </c>
      <c r="C909" s="4">
        <f>'Fund Data'!B1028</f>
        <v>155.41999999999999</v>
      </c>
      <c r="D909" s="7">
        <f t="shared" si="53"/>
        <v>1.0007726980038634</v>
      </c>
      <c r="E909" s="7">
        <f t="shared" si="54"/>
        <v>7.7239962645464185E-4</v>
      </c>
      <c r="F909" s="7">
        <f>SQRT(Summary!$G$2/Summary!$G$3)*SQRT(SUMSQ(E890:E909)-Summary!$G$4/Summary!$G$5*SUM(E890:E909)^2)</f>
        <v>2.6190776599707949E-2</v>
      </c>
      <c r="G909" s="5">
        <f>MIN(Summary!$G$8,Summary!$G$9/F907)</f>
        <v>1.5</v>
      </c>
      <c r="H909" s="5">
        <f>IFERROR(VLOOKUP(Table3[[#This Row],[Date]],Table1[#All],2,FALSE),$C$2)</f>
        <v>-0.374</v>
      </c>
      <c r="I909" s="5">
        <f>Table3[[#This Row],[Date]]-B908</f>
        <v>1</v>
      </c>
      <c r="J909" s="7">
        <f>G908*(D909-1)+(1-G908)*H908/100*Table3[[#This Row],[Actt,t-1]]/Summary!$G$6</f>
        <v>1.1642414502394996E-3</v>
      </c>
      <c r="K909" s="7">
        <f t="shared" si="52"/>
        <v>2.2658230676894549E-3</v>
      </c>
      <c r="L909" s="67">
        <f t="shared" si="55"/>
        <v>3.5968826111878606E-2</v>
      </c>
    </row>
    <row r="910" spans="2:12" x14ac:dyDescent="0.2">
      <c r="B910" s="6">
        <f>'Fund Data'!A1029</f>
        <v>42898</v>
      </c>
      <c r="C910" s="4">
        <f>'Fund Data'!B1029</f>
        <v>155.68</v>
      </c>
      <c r="D910" s="7">
        <f t="shared" si="53"/>
        <v>1.0016728863724105</v>
      </c>
      <c r="E910" s="7">
        <f t="shared" si="54"/>
        <v>1.6714886565990172E-3</v>
      </c>
      <c r="F910" s="7">
        <f>SQRT(Summary!$G$2/Summary!$G$3)*SQRT(SUMSQ(E891:E910)-Summary!$G$4/Summary!$G$5*SUM(E891:E910)^2)</f>
        <v>2.5805794904571293E-2</v>
      </c>
      <c r="G910" s="5">
        <f>MIN(Summary!$G$8,Summary!$G$9/F908)</f>
        <v>1.5</v>
      </c>
      <c r="H910" s="5">
        <f>IFERROR(VLOOKUP(Table3[[#This Row],[Date]],Table1[#All],2,FALSE),$C$2)</f>
        <v>-0.374</v>
      </c>
      <c r="I910" s="5">
        <f>Table3[[#This Row],[Date]]-B909</f>
        <v>3</v>
      </c>
      <c r="J910" s="7">
        <f>G909*(D910-1)+(1-G909)*H909/100*Table3[[#This Row],[Actt,t-1]]/Summary!$G$6</f>
        <v>2.524912891949047E-3</v>
      </c>
      <c r="K910" s="7">
        <f t="shared" si="52"/>
        <v>2.2600701241535068E-3</v>
      </c>
      <c r="L910" s="67">
        <f t="shared" si="55"/>
        <v>3.5877500964462315E-2</v>
      </c>
    </row>
    <row r="911" spans="2:12" x14ac:dyDescent="0.2">
      <c r="B911" s="6">
        <f>'Fund Data'!A1030</f>
        <v>42899</v>
      </c>
      <c r="C911" s="4">
        <f>'Fund Data'!B1030</f>
        <v>155.68</v>
      </c>
      <c r="D911" s="7">
        <f t="shared" si="53"/>
        <v>1</v>
      </c>
      <c r="E911" s="7">
        <f t="shared" si="54"/>
        <v>0</v>
      </c>
      <c r="F911" s="7">
        <f>SQRT(Summary!$G$2/Summary!$G$3)*SQRT(SUMSQ(E892:E911)-Summary!$G$4/Summary!$G$5*SUM(E892:E911)^2)</f>
        <v>2.5426160697233684E-2</v>
      </c>
      <c r="G911" s="5">
        <f>MIN(Summary!$G$8,Summary!$G$9/F909)</f>
        <v>1.5</v>
      </c>
      <c r="H911" s="5">
        <f>IFERROR(VLOOKUP(Table3[[#This Row],[Date]],Table1[#All],2,FALSE),$C$2)</f>
        <v>-0.373</v>
      </c>
      <c r="I911" s="5">
        <f>Table3[[#This Row],[Date]]-B910</f>
        <v>1</v>
      </c>
      <c r="J911" s="7">
        <f>G910*(D911-1)+(1-G910)*H910/100*Table3[[#This Row],[Actt,t-1]]/Summary!$G$6</f>
        <v>5.1944444444444446E-6</v>
      </c>
      <c r="K911" s="7">
        <f t="shared" si="52"/>
        <v>2.2511374615792985E-3</v>
      </c>
      <c r="L911" s="67">
        <f t="shared" si="55"/>
        <v>3.5735699342160261E-2</v>
      </c>
    </row>
    <row r="912" spans="2:12" x14ac:dyDescent="0.2">
      <c r="B912" s="6">
        <f>'Fund Data'!A1031</f>
        <v>42900</v>
      </c>
      <c r="C912" s="4">
        <f>'Fund Data'!B1031</f>
        <v>156.06</v>
      </c>
      <c r="D912" s="7">
        <f t="shared" si="53"/>
        <v>1.0024409044193217</v>
      </c>
      <c r="E912" s="7">
        <f t="shared" si="54"/>
        <v>2.437930250920213E-3</v>
      </c>
      <c r="F912" s="7">
        <f>SQRT(Summary!$G$2/Summary!$G$3)*SQRT(SUMSQ(E893:E912)-Summary!$G$4/Summary!$G$5*SUM(E893:E912)^2)</f>
        <v>2.479500325093215E-2</v>
      </c>
      <c r="G912" s="5">
        <f>MIN(Summary!$G$8,Summary!$G$9/F910)</f>
        <v>1.5</v>
      </c>
      <c r="H912" s="5">
        <f>IFERROR(VLOOKUP(Table3[[#This Row],[Date]],Table1[#All],2,FALSE),$C$2)</f>
        <v>-0.373</v>
      </c>
      <c r="I912" s="5">
        <f>Table3[[#This Row],[Date]]-B911</f>
        <v>1</v>
      </c>
      <c r="J912" s="7">
        <f>G911*(D912-1)+(1-G911)*H911/100*Table3[[#This Row],[Actt,t-1]]/Summary!$G$6</f>
        <v>3.6665371845380373E-3</v>
      </c>
      <c r="K912" s="7">
        <f t="shared" ref="K912:K975" si="56">_xlfn.STDEV.S(J823:J912)</f>
        <v>2.2612163036679505E-3</v>
      </c>
      <c r="L912" s="67">
        <f t="shared" si="55"/>
        <v>3.5895696000180645E-2</v>
      </c>
    </row>
    <row r="913" spans="2:12" x14ac:dyDescent="0.2">
      <c r="B913" s="6">
        <f>'Fund Data'!A1032</f>
        <v>42901</v>
      </c>
      <c r="C913" s="4">
        <f>'Fund Data'!B1032</f>
        <v>155.28</v>
      </c>
      <c r="D913" s="7">
        <f t="shared" si="53"/>
        <v>0.99500192233756246</v>
      </c>
      <c r="E913" s="7">
        <f t="shared" si="54"/>
        <v>-5.0106098278603749E-3</v>
      </c>
      <c r="F913" s="7">
        <f>SQRT(Summary!$G$2/Summary!$G$3)*SQRT(SUMSQ(E894:E913)-Summary!$G$4/Summary!$G$5*SUM(E894:E913)^2)</f>
        <v>3.1812186060216345E-2</v>
      </c>
      <c r="G913" s="5">
        <f>MIN(Summary!$G$8,Summary!$G$9/F911)</f>
        <v>1.5</v>
      </c>
      <c r="H913" s="5">
        <f>IFERROR(VLOOKUP(Table3[[#This Row],[Date]],Table1[#All],2,FALSE),$C$2)</f>
        <v>-0.372</v>
      </c>
      <c r="I913" s="5">
        <f>Table3[[#This Row],[Date]]-B912</f>
        <v>1</v>
      </c>
      <c r="J913" s="7">
        <f>G912*(D913-1)+(1-G912)*H912/100*Table3[[#This Row],[Actt,t-1]]/Summary!$G$6</f>
        <v>-7.4919359381007532E-3</v>
      </c>
      <c r="K913" s="7">
        <f t="shared" si="56"/>
        <v>2.3914780740966388E-3</v>
      </c>
      <c r="L913" s="67">
        <f t="shared" si="55"/>
        <v>3.7963537499540428E-2</v>
      </c>
    </row>
    <row r="914" spans="2:12" x14ac:dyDescent="0.2">
      <c r="B914" s="6">
        <f>'Fund Data'!A1033</f>
        <v>42902</v>
      </c>
      <c r="C914" s="4">
        <f>'Fund Data'!B1033</f>
        <v>155.26</v>
      </c>
      <c r="D914" s="7">
        <f t="shared" si="53"/>
        <v>0.9998712004121586</v>
      </c>
      <c r="E914" s="7">
        <f t="shared" si="54"/>
        <v>-1.2880788322061542E-4</v>
      </c>
      <c r="F914" s="7">
        <f>SQRT(Summary!$G$2/Summary!$G$3)*SQRT(SUMSQ(E895:E914)-Summary!$G$4/Summary!$G$5*SUM(E895:E914)^2)</f>
        <v>2.9510080094998496E-2</v>
      </c>
      <c r="G914" s="5">
        <f>MIN(Summary!$G$8,Summary!$G$9/F912)</f>
        <v>1.5</v>
      </c>
      <c r="H914" s="5">
        <f>IFERROR(VLOOKUP(Table3[[#This Row],[Date]],Table1[#All],2,FALSE),$C$2)</f>
        <v>-0.373</v>
      </c>
      <c r="I914" s="5">
        <f>Table3[[#This Row],[Date]]-B913</f>
        <v>1</v>
      </c>
      <c r="J914" s="7">
        <f>G913*(D914-1)+(1-G913)*H913/100*Table3[[#This Row],[Actt,t-1]]/Summary!$G$6</f>
        <v>-1.880327150954325E-4</v>
      </c>
      <c r="K914" s="7">
        <f t="shared" si="56"/>
        <v>2.390612719492253E-3</v>
      </c>
      <c r="L914" s="67">
        <f t="shared" si="55"/>
        <v>3.7949800421065889E-2</v>
      </c>
    </row>
    <row r="915" spans="2:12" x14ac:dyDescent="0.2">
      <c r="B915" s="6">
        <f>'Fund Data'!A1034</f>
        <v>42905</v>
      </c>
      <c r="C915" s="4">
        <f>'Fund Data'!B1034</f>
        <v>155.37</v>
      </c>
      <c r="D915" s="7">
        <f t="shared" si="53"/>
        <v>1.0007084889862168</v>
      </c>
      <c r="E915" s="7">
        <f t="shared" si="54"/>
        <v>7.0823812637561682E-4</v>
      </c>
      <c r="F915" s="7">
        <f>SQRT(Summary!$G$2/Summary!$G$3)*SQRT(SUMSQ(E896:E915)-Summary!$G$4/Summary!$G$5*SUM(E896:E915)^2)</f>
        <v>2.9390551906389336E-2</v>
      </c>
      <c r="G915" s="5">
        <f>MIN(Summary!$G$8,Summary!$G$9/F913)</f>
        <v>1.5</v>
      </c>
      <c r="H915" s="5">
        <f>IFERROR(VLOOKUP(Table3[[#This Row],[Date]],Table1[#All],2,FALSE),$C$2)</f>
        <v>-0.374</v>
      </c>
      <c r="I915" s="5">
        <f>Table3[[#This Row],[Date]]-B914</f>
        <v>3</v>
      </c>
      <c r="J915" s="7">
        <f>G914*(D915-1)+(1-G914)*H914/100*Table3[[#This Row],[Actt,t-1]]/Summary!$G$6</f>
        <v>1.0782751459918398E-3</v>
      </c>
      <c r="K915" s="7">
        <f t="shared" si="56"/>
        <v>2.3847993492698105E-3</v>
      </c>
      <c r="L915" s="67">
        <f t="shared" si="55"/>
        <v>3.7857516029739503E-2</v>
      </c>
    </row>
    <row r="916" spans="2:12" x14ac:dyDescent="0.2">
      <c r="B916" s="6">
        <f>'Fund Data'!A1035</f>
        <v>42906</v>
      </c>
      <c r="C916" s="4">
        <f>'Fund Data'!B1035</f>
        <v>155.66999999999999</v>
      </c>
      <c r="D916" s="7">
        <f t="shared" si="53"/>
        <v>1.0019308746862328</v>
      </c>
      <c r="E916" s="7">
        <f t="shared" si="54"/>
        <v>1.9290129438480725E-3</v>
      </c>
      <c r="F916" s="7">
        <f>SQRT(Summary!$G$2/Summary!$G$3)*SQRT(SUMSQ(E897:E916)-Summary!$G$4/Summary!$G$5*SUM(E897:E916)^2)</f>
        <v>2.9577275045386365E-2</v>
      </c>
      <c r="G916" s="5">
        <f>MIN(Summary!$G$8,Summary!$G$9/F914)</f>
        <v>1.5</v>
      </c>
      <c r="H916" s="5">
        <f>IFERROR(VLOOKUP(Table3[[#This Row],[Date]],Table1[#All],2,FALSE),$C$2)</f>
        <v>-0.372</v>
      </c>
      <c r="I916" s="5">
        <f>Table3[[#This Row],[Date]]-B915</f>
        <v>1</v>
      </c>
      <c r="J916" s="7">
        <f>G915*(D916-1)+(1-G915)*H915/100*Table3[[#This Row],[Actt,t-1]]/Summary!$G$6</f>
        <v>2.9015064737935906E-3</v>
      </c>
      <c r="K916" s="7">
        <f t="shared" si="56"/>
        <v>2.3996609966285003E-3</v>
      </c>
      <c r="L916" s="67">
        <f t="shared" si="55"/>
        <v>3.8093437367642501E-2</v>
      </c>
    </row>
    <row r="917" spans="2:12" x14ac:dyDescent="0.2">
      <c r="B917" s="6">
        <f>'Fund Data'!A1036</f>
        <v>42907</v>
      </c>
      <c r="C917" s="4">
        <f>'Fund Data'!B1036</f>
        <v>155.72</v>
      </c>
      <c r="D917" s="7">
        <f t="shared" si="53"/>
        <v>1.0003211922656903</v>
      </c>
      <c r="E917" s="7">
        <f t="shared" si="54"/>
        <v>3.211406944970537E-4</v>
      </c>
      <c r="F917" s="7">
        <f>SQRT(Summary!$G$2/Summary!$G$3)*SQRT(SUMSQ(E898:E917)-Summary!$G$4/Summary!$G$5*SUM(E898:E917)^2)</f>
        <v>2.8726346200475445E-2</v>
      </c>
      <c r="G917" s="5">
        <f>MIN(Summary!$G$8,Summary!$G$9/F915)</f>
        <v>1.5</v>
      </c>
      <c r="H917" s="5">
        <f>IFERROR(VLOOKUP(Table3[[#This Row],[Date]],Table1[#All],2,FALSE),$C$2)</f>
        <v>-0.373</v>
      </c>
      <c r="I917" s="5">
        <f>Table3[[#This Row],[Date]]-B916</f>
        <v>1</v>
      </c>
      <c r="J917" s="7">
        <f>G916*(D917-1)+(1-G916)*H916/100*Table3[[#This Row],[Actt,t-1]]/Summary!$G$6</f>
        <v>4.8695506520207656E-4</v>
      </c>
      <c r="K917" s="7">
        <f t="shared" si="56"/>
        <v>2.3279075842712361E-3</v>
      </c>
      <c r="L917" s="67">
        <f t="shared" si="55"/>
        <v>3.6954387258736961E-2</v>
      </c>
    </row>
    <row r="918" spans="2:12" x14ac:dyDescent="0.2">
      <c r="B918" s="6">
        <f>'Fund Data'!A1037</f>
        <v>42908</v>
      </c>
      <c r="C918" s="4">
        <f>'Fund Data'!B1037</f>
        <v>155.79</v>
      </c>
      <c r="D918" s="7">
        <f t="shared" si="53"/>
        <v>1.0004495247880811</v>
      </c>
      <c r="E918" s="7">
        <f t="shared" si="54"/>
        <v>4.4942378208225167E-4</v>
      </c>
      <c r="F918" s="7">
        <f>SQRT(Summary!$G$2/Summary!$G$3)*SQRT(SUMSQ(E899:E918)-Summary!$G$4/Summary!$G$5*SUM(E899:E918)^2)</f>
        <v>2.8624455013250314E-2</v>
      </c>
      <c r="G918" s="5">
        <f>MIN(Summary!$G$8,Summary!$G$9/F916)</f>
        <v>1.5</v>
      </c>
      <c r="H918" s="5">
        <f>IFERROR(VLOOKUP(Table3[[#This Row],[Date]],Table1[#All],2,FALSE),$C$2)</f>
        <v>-0.372</v>
      </c>
      <c r="I918" s="5">
        <f>Table3[[#This Row],[Date]]-B917</f>
        <v>1</v>
      </c>
      <c r="J918" s="7">
        <f>G917*(D918-1)+(1-G917)*H917/100*Table3[[#This Row],[Actt,t-1]]/Summary!$G$6</f>
        <v>6.7946773767725782E-4</v>
      </c>
      <c r="K918" s="7">
        <f t="shared" si="56"/>
        <v>2.3270867162512431E-3</v>
      </c>
      <c r="L918" s="67">
        <f t="shared" si="55"/>
        <v>3.694135638289632E-2</v>
      </c>
    </row>
    <row r="919" spans="2:12" x14ac:dyDescent="0.2">
      <c r="B919" s="6">
        <f>'Fund Data'!A1039</f>
        <v>42912</v>
      </c>
      <c r="C919" s="4">
        <f>'Fund Data'!B1039</f>
        <v>155.82</v>
      </c>
      <c r="D919" s="7">
        <f t="shared" si="53"/>
        <v>1.0001925669170038</v>
      </c>
      <c r="E919" s="7">
        <f t="shared" si="54"/>
        <v>1.9254837837490656E-4</v>
      </c>
      <c r="F919" s="7">
        <f>SQRT(Summary!$G$2/Summary!$G$3)*SQRT(SUMSQ(E900:E919)-Summary!$G$4/Summary!$G$5*SUM(E900:E919)^2)</f>
        <v>2.8653044880528094E-2</v>
      </c>
      <c r="G919" s="5">
        <f>MIN(Summary!$G$8,Summary!$G$9/F917)</f>
        <v>1.5</v>
      </c>
      <c r="H919" s="5">
        <f>IFERROR(VLOOKUP(Table3[[#This Row],[Date]],Table1[#All],2,FALSE),$C$2)</f>
        <v>-0.374</v>
      </c>
      <c r="I919" s="5">
        <f>Table3[[#This Row],[Date]]-B918</f>
        <v>4</v>
      </c>
      <c r="J919" s="7">
        <f>G918*(D919-1)+(1-G918)*H918/100*Table3[[#This Row],[Actt,t-1]]/Summary!$G$6</f>
        <v>3.0951704217230041E-4</v>
      </c>
      <c r="K919" s="7">
        <f t="shared" si="56"/>
        <v>2.2970897887515957E-3</v>
      </c>
      <c r="L919" s="67">
        <f t="shared" si="55"/>
        <v>3.6465169921335708E-2</v>
      </c>
    </row>
    <row r="920" spans="2:12" x14ac:dyDescent="0.2">
      <c r="B920" s="6">
        <f>'Fund Data'!A1040</f>
        <v>42913</v>
      </c>
      <c r="C920" s="4">
        <f>'Fund Data'!B1040</f>
        <v>154.56</v>
      </c>
      <c r="D920" s="7">
        <f t="shared" si="53"/>
        <v>0.99191374663072784</v>
      </c>
      <c r="E920" s="7">
        <f t="shared" si="54"/>
        <v>-8.119124438504129E-3</v>
      </c>
      <c r="F920" s="7">
        <f>SQRT(Summary!$G$2/Summary!$G$3)*SQRT(SUMSQ(E901:E920)-Summary!$G$4/Summary!$G$5*SUM(E901:E920)^2)</f>
        <v>3.8691488916406926E-2</v>
      </c>
      <c r="G920" s="5">
        <f>MIN(Summary!$G$8,Summary!$G$9/F918)</f>
        <v>1.5</v>
      </c>
      <c r="H920" s="5">
        <f>IFERROR(VLOOKUP(Table3[[#This Row],[Date]],Table1[#All],2,FALSE),$C$2)</f>
        <v>-0.373</v>
      </c>
      <c r="I920" s="5">
        <f>Table3[[#This Row],[Date]]-B919</f>
        <v>1</v>
      </c>
      <c r="J920" s="7">
        <f>G919*(D920-1)+(1-G919)*H919/100*Table3[[#This Row],[Actt,t-1]]/Summary!$G$6</f>
        <v>-1.2124185609463789E-2</v>
      </c>
      <c r="K920" s="7">
        <f t="shared" si="56"/>
        <v>2.6447808295467098E-3</v>
      </c>
      <c r="L920" s="67">
        <f t="shared" si="55"/>
        <v>4.198459408351022E-2</v>
      </c>
    </row>
    <row r="921" spans="2:12" x14ac:dyDescent="0.2">
      <c r="B921" s="6">
        <f>'Fund Data'!A1041</f>
        <v>42914</v>
      </c>
      <c r="C921" s="4">
        <f>'Fund Data'!B1041</f>
        <v>154.81</v>
      </c>
      <c r="D921" s="7">
        <f t="shared" si="53"/>
        <v>1.0016174948240166</v>
      </c>
      <c r="E921" s="7">
        <f t="shared" si="54"/>
        <v>1.616188088166316E-3</v>
      </c>
      <c r="F921" s="7">
        <f>SQRT(Summary!$G$2/Summary!$G$3)*SQRT(SUMSQ(E902:E921)-Summary!$G$4/Summary!$G$5*SUM(E902:E921)^2)</f>
        <v>3.9096097000538413E-2</v>
      </c>
      <c r="G921" s="5">
        <f>MIN(Summary!$G$8,Summary!$G$9/F919)</f>
        <v>1.5</v>
      </c>
      <c r="H921" s="5">
        <f>IFERROR(VLOOKUP(Table3[[#This Row],[Date]],Table1[#All],2,FALSE),$C$2)</f>
        <v>-0.372</v>
      </c>
      <c r="I921" s="5">
        <f>Table3[[#This Row],[Date]]-B920</f>
        <v>1</v>
      </c>
      <c r="J921" s="7">
        <f>G920*(D921-1)+(1-G920)*H920/100*Table3[[#This Row],[Actt,t-1]]/Summary!$G$6</f>
        <v>2.4314227915805003E-3</v>
      </c>
      <c r="K921" s="7">
        <f t="shared" si="56"/>
        <v>2.6495243861369192E-3</v>
      </c>
      <c r="L921" s="67">
        <f t="shared" si="55"/>
        <v>4.2059895709916154E-2</v>
      </c>
    </row>
    <row r="922" spans="2:12" x14ac:dyDescent="0.2">
      <c r="B922" s="6">
        <f>'Fund Data'!A1042</f>
        <v>42915</v>
      </c>
      <c r="C922" s="4">
        <f>'Fund Data'!B1042</f>
        <v>153.9</v>
      </c>
      <c r="D922" s="7">
        <f t="shared" si="53"/>
        <v>0.99412182675537764</v>
      </c>
      <c r="E922" s="7">
        <f t="shared" si="54"/>
        <v>-5.8955177075404978E-3</v>
      </c>
      <c r="F922" s="7">
        <f>SQRT(Summary!$G$2/Summary!$G$3)*SQRT(SUMSQ(E903:E922)-Summary!$G$4/Summary!$G$5*SUM(E903:E922)^2)</f>
        <v>4.4074455086922135E-2</v>
      </c>
      <c r="G922" s="5">
        <f>MIN(Summary!$G$8,Summary!$G$9/F920)</f>
        <v>1.5</v>
      </c>
      <c r="H922" s="5">
        <f>IFERROR(VLOOKUP(Table3[[#This Row],[Date]],Table1[#All],2,FALSE),$C$2)</f>
        <v>-0.373</v>
      </c>
      <c r="I922" s="5">
        <f>Table3[[#This Row],[Date]]-B921</f>
        <v>1</v>
      </c>
      <c r="J922" s="7">
        <f>G921*(D922-1)+(1-G921)*H921/100*Table3[[#This Row],[Actt,t-1]]/Summary!$G$6</f>
        <v>-8.8120932002668795E-3</v>
      </c>
      <c r="K922" s="7">
        <f t="shared" si="56"/>
        <v>2.8148209180942868E-3</v>
      </c>
      <c r="L922" s="67">
        <f t="shared" si="55"/>
        <v>4.4683896806759965E-2</v>
      </c>
    </row>
    <row r="923" spans="2:12" x14ac:dyDescent="0.2">
      <c r="B923" s="6">
        <f>'Fund Data'!A1043</f>
        <v>42916</v>
      </c>
      <c r="C923" s="4">
        <f>'Fund Data'!B1043</f>
        <v>153.77000000000001</v>
      </c>
      <c r="D923" s="7">
        <f t="shared" si="53"/>
        <v>0.99915529564652372</v>
      </c>
      <c r="E923" s="7">
        <f t="shared" si="54"/>
        <v>-8.4506131723205077E-4</v>
      </c>
      <c r="F923" s="7">
        <f>SQRT(Summary!$G$2/Summary!$G$3)*SQRT(SUMSQ(E904:E923)-Summary!$G$4/Summary!$G$5*SUM(E904:E923)^2)</f>
        <v>4.4113731994137248E-2</v>
      </c>
      <c r="G923" s="5">
        <f>MIN(Summary!$G$8,Summary!$G$9/F921)</f>
        <v>1.5</v>
      </c>
      <c r="H923" s="5">
        <f>IFERROR(VLOOKUP(Table3[[#This Row],[Date]],Table1[#All],2,FALSE),$C$2)</f>
        <v>-0.373</v>
      </c>
      <c r="I923" s="5">
        <f>Table3[[#This Row],[Date]]-B922</f>
        <v>1</v>
      </c>
      <c r="J923" s="7">
        <f>G922*(D923-1)+(1-G922)*H922/100*Table3[[#This Row],[Actt,t-1]]/Summary!$G$6</f>
        <v>-1.261875974658861E-3</v>
      </c>
      <c r="K923" s="7">
        <f t="shared" si="56"/>
        <v>2.8108842079641243E-3</v>
      </c>
      <c r="L923" s="67">
        <f t="shared" si="55"/>
        <v>4.462140347083101E-2</v>
      </c>
    </row>
    <row r="924" spans="2:12" x14ac:dyDescent="0.2">
      <c r="B924" s="6">
        <f>'Fund Data'!A1044</f>
        <v>42919</v>
      </c>
      <c r="C924" s="4">
        <f>'Fund Data'!B1044</f>
        <v>153.78</v>
      </c>
      <c r="D924" s="7">
        <f t="shared" si="53"/>
        <v>1.0000650321909343</v>
      </c>
      <c r="E924" s="7">
        <f t="shared" si="54"/>
        <v>6.5030076433088719E-5</v>
      </c>
      <c r="F924" s="7">
        <f>SQRT(Summary!$G$2/Summary!$G$3)*SQRT(SUMSQ(E905:E924)-Summary!$G$4/Summary!$G$5*SUM(E905:E924)^2)</f>
        <v>4.4111846880786634E-2</v>
      </c>
      <c r="G924" s="5">
        <f>MIN(Summary!$G$8,Summary!$G$9/F922)</f>
        <v>1.3613327693256796</v>
      </c>
      <c r="H924" s="5">
        <f>IFERROR(VLOOKUP(Table3[[#This Row],[Date]],Table1[#All],2,FALSE),$C$2)</f>
        <v>-0.373</v>
      </c>
      <c r="I924" s="5">
        <f>Table3[[#This Row],[Date]]-B923</f>
        <v>3</v>
      </c>
      <c r="J924" s="7">
        <f>G923*(D924-1)+(1-G923)*H923/100*Table3[[#This Row],[Actt,t-1]]/Summary!$G$6</f>
        <v>1.1308995306818313E-4</v>
      </c>
      <c r="K924" s="7">
        <f t="shared" si="56"/>
        <v>2.8105500027871847E-3</v>
      </c>
      <c r="L924" s="67">
        <f t="shared" si="55"/>
        <v>4.4616098128120701E-2</v>
      </c>
    </row>
    <row r="925" spans="2:12" x14ac:dyDescent="0.2">
      <c r="B925" s="6">
        <f>'Fund Data'!A1045</f>
        <v>42920</v>
      </c>
      <c r="C925" s="4">
        <f>'Fund Data'!B1045</f>
        <v>153.80000000000001</v>
      </c>
      <c r="D925" s="7">
        <f t="shared" si="53"/>
        <v>1.0001300559240474</v>
      </c>
      <c r="E925" s="7">
        <f t="shared" si="54"/>
        <v>1.3004746750887387E-4</v>
      </c>
      <c r="F925" s="7">
        <f>SQRT(Summary!$G$2/Summary!$G$3)*SQRT(SUMSQ(E906:E925)-Summary!$G$4/Summary!$G$5*SUM(E906:E925)^2)</f>
        <v>4.3825525589944438E-2</v>
      </c>
      <c r="G925" s="5">
        <f>MIN(Summary!$G$8,Summary!$G$9/F923)</f>
        <v>1.360120699105078</v>
      </c>
      <c r="H925" s="5">
        <f>IFERROR(VLOOKUP(Table3[[#This Row],[Date]],Table1[#All],2,FALSE),$C$2)</f>
        <v>-0.373</v>
      </c>
      <c r="I925" s="5">
        <f>Table3[[#This Row],[Date]]-B924</f>
        <v>1</v>
      </c>
      <c r="J925" s="7">
        <f>G924*(D925-1)+(1-G924)*H924/100*Table3[[#This Row],[Actt,t-1]]/Summary!$G$6</f>
        <v>1.8079320022166683E-4</v>
      </c>
      <c r="K925" s="7">
        <f t="shared" si="56"/>
        <v>2.8094177657438696E-3</v>
      </c>
      <c r="L925" s="67">
        <f t="shared" si="55"/>
        <v>4.4598124422269979E-2</v>
      </c>
    </row>
    <row r="926" spans="2:12" x14ac:dyDescent="0.2">
      <c r="B926" s="6">
        <f>'Fund Data'!A1046</f>
        <v>42921</v>
      </c>
      <c r="C926" s="4">
        <f>'Fund Data'!B1046</f>
        <v>153.79</v>
      </c>
      <c r="D926" s="7">
        <f t="shared" si="53"/>
        <v>0.99993498049414808</v>
      </c>
      <c r="E926" s="7">
        <f t="shared" si="54"/>
        <v>-6.5021619711614584E-5</v>
      </c>
      <c r="F926" s="7">
        <f>SQRT(Summary!$G$2/Summary!$G$3)*SQRT(SUMSQ(E907:E926)-Summary!$G$4/Summary!$G$5*SUM(E907:E926)^2)</f>
        <v>4.3261039577731634E-2</v>
      </c>
      <c r="G926" s="5">
        <f>MIN(Summary!$G$8,Summary!$G$9/F924)</f>
        <v>1.3601788236650234</v>
      </c>
      <c r="H926" s="5">
        <f>IFERROR(VLOOKUP(Table3[[#This Row],[Date]],Table1[#All],2,FALSE),$C$2)</f>
        <v>-0.373</v>
      </c>
      <c r="I926" s="5">
        <f>Table3[[#This Row],[Date]]-B925</f>
        <v>1</v>
      </c>
      <c r="J926" s="7">
        <f>G925*(D926-1)+(1-G925)*H925/100*Table3[[#This Row],[Actt,t-1]]/Summary!$G$6</f>
        <v>-8.4703125177935175E-5</v>
      </c>
      <c r="K926" s="7">
        <f t="shared" si="56"/>
        <v>2.7983881400146762E-3</v>
      </c>
      <c r="L926" s="67">
        <f t="shared" si="55"/>
        <v>4.4423034541868585E-2</v>
      </c>
    </row>
    <row r="927" spans="2:12" x14ac:dyDescent="0.2">
      <c r="B927" s="6">
        <f>'Fund Data'!A1047</f>
        <v>42922</v>
      </c>
      <c r="C927" s="4">
        <f>'Fund Data'!B1047</f>
        <v>152.91</v>
      </c>
      <c r="D927" s="7">
        <f t="shared" si="53"/>
        <v>0.99427791143767474</v>
      </c>
      <c r="E927" s="7">
        <f t="shared" si="54"/>
        <v>-5.738522431772114E-3</v>
      </c>
      <c r="F927" s="7">
        <f>SQRT(Summary!$G$2/Summary!$G$3)*SQRT(SUMSQ(E908:E927)-Summary!$G$4/Summary!$G$5*SUM(E908:E927)^2)</f>
        <v>4.6916249581096234E-2</v>
      </c>
      <c r="G927" s="5">
        <f>MIN(Summary!$G$8,Summary!$G$9/F925)</f>
        <v>1.3690651553478852</v>
      </c>
      <c r="H927" s="5">
        <f>IFERROR(VLOOKUP(Table3[[#This Row],[Date]],Table1[#All],2,FALSE),$C$2)</f>
        <v>-0.373</v>
      </c>
      <c r="I927" s="5">
        <f>Table3[[#This Row],[Date]]-B926</f>
        <v>1</v>
      </c>
      <c r="J927" s="7">
        <f>G926*(D927-1)+(1-G926)*H926/100*Table3[[#This Row],[Actt,t-1]]/Summary!$G$6</f>
        <v>-7.7793318367987887E-3</v>
      </c>
      <c r="K927" s="7">
        <f t="shared" si="56"/>
        <v>2.9160113438164307E-3</v>
      </c>
      <c r="L927" s="67">
        <f t="shared" si="55"/>
        <v>4.6290245015889242E-2</v>
      </c>
    </row>
    <row r="928" spans="2:12" x14ac:dyDescent="0.2">
      <c r="B928" s="6">
        <f>'Fund Data'!A1048</f>
        <v>42923</v>
      </c>
      <c r="C928" s="4">
        <f>'Fund Data'!B1048</f>
        <v>152.69999999999999</v>
      </c>
      <c r="D928" s="7">
        <f t="shared" si="53"/>
        <v>0.99862664312340588</v>
      </c>
      <c r="E928" s="7">
        <f t="shared" si="54"/>
        <v>-1.3743007954733362E-3</v>
      </c>
      <c r="F928" s="7">
        <f>SQRT(Summary!$G$2/Summary!$G$3)*SQRT(SUMSQ(E909:E928)-Summary!$G$4/Summary!$G$5*SUM(E909:E928)^2)</f>
        <v>4.5404591649957325E-2</v>
      </c>
      <c r="G928" s="5">
        <f>MIN(Summary!$G$8,Summary!$G$9/F926)</f>
        <v>1.3869292228216505</v>
      </c>
      <c r="H928" s="5">
        <f>IFERROR(VLOOKUP(Table3[[#This Row],[Date]],Table1[#All],2,FALSE),$C$2)</f>
        <v>-0.372</v>
      </c>
      <c r="I928" s="5">
        <f>Table3[[#This Row],[Date]]-B927</f>
        <v>1</v>
      </c>
      <c r="J928" s="7">
        <f>G927*(D928-1)+(1-G927)*H927/100*Table3[[#This Row],[Actt,t-1]]/Summary!$G$6</f>
        <v>-1.8763911205206202E-3</v>
      </c>
      <c r="K928" s="7">
        <f t="shared" si="56"/>
        <v>2.9009869040264578E-3</v>
      </c>
      <c r="L928" s="67">
        <f t="shared" si="55"/>
        <v>4.6051739428255252E-2</v>
      </c>
    </row>
    <row r="929" spans="2:12" x14ac:dyDescent="0.2">
      <c r="B929" s="6">
        <f>'Fund Data'!A1049</f>
        <v>42926</v>
      </c>
      <c r="C929" s="4">
        <f>'Fund Data'!B1049</f>
        <v>153.12</v>
      </c>
      <c r="D929" s="7">
        <f t="shared" ref="D929:D992" si="57">C929/C928</f>
        <v>1.0027504911591356</v>
      </c>
      <c r="E929" s="7">
        <f t="shared" ref="E929:E992" si="58">LN(D929)</f>
        <v>2.7467154800574372E-3</v>
      </c>
      <c r="F929" s="7">
        <f>SQRT(Summary!$G$2/Summary!$G$3)*SQRT(SUMSQ(E910:E929)-Summary!$G$4/Summary!$G$5*SUM(E910:E929)^2)</f>
        <v>4.6783161238942134E-2</v>
      </c>
      <c r="G929" s="5">
        <f>MIN(Summary!$G$8,Summary!$G$9/F927)</f>
        <v>1.2788746017792425</v>
      </c>
      <c r="H929" s="5">
        <f>IFERROR(VLOOKUP(Table3[[#This Row],[Date]],Table1[#All],2,FALSE),$C$2)</f>
        <v>-0.374</v>
      </c>
      <c r="I929" s="5">
        <f>Table3[[#This Row],[Date]]-B928</f>
        <v>3</v>
      </c>
      <c r="J929" s="7">
        <f>G928*(D929-1)+(1-G928)*H928/100*Table3[[#This Row],[Actt,t-1]]/Summary!$G$6</f>
        <v>3.8267313716252509E-3</v>
      </c>
      <c r="K929" s="7">
        <f t="shared" si="56"/>
        <v>2.8898736979096513E-3</v>
      </c>
      <c r="L929" s="67">
        <f t="shared" si="55"/>
        <v>4.5875322750333222E-2</v>
      </c>
    </row>
    <row r="930" spans="2:12" x14ac:dyDescent="0.2">
      <c r="B930" s="6">
        <f>'Fund Data'!A1050</f>
        <v>42927</v>
      </c>
      <c r="C930" s="4">
        <f>'Fund Data'!B1050</f>
        <v>152.96</v>
      </c>
      <c r="D930" s="7">
        <f t="shared" si="57"/>
        <v>0.99895506792058519</v>
      </c>
      <c r="E930" s="7">
        <f t="shared" si="58"/>
        <v>-1.0454784015529453E-3</v>
      </c>
      <c r="F930" s="7">
        <f>SQRT(Summary!$G$2/Summary!$G$3)*SQRT(SUMSQ(E911:E930)-Summary!$G$4/Summary!$G$5*SUM(E911:E930)^2)</f>
        <v>4.5951529137066481E-2</v>
      </c>
      <c r="G930" s="5">
        <f>MIN(Summary!$G$8,Summary!$G$9/F928)</f>
        <v>1.3214522544892526</v>
      </c>
      <c r="H930" s="5">
        <f>IFERROR(VLOOKUP(Table3[[#This Row],[Date]],Table1[#All],2,FALSE),$C$2)</f>
        <v>-0.374</v>
      </c>
      <c r="I930" s="5">
        <f>Table3[[#This Row],[Date]]-B929</f>
        <v>1</v>
      </c>
      <c r="J930" s="7">
        <f>G929*(D930-1)+(1-G929)*H929/100*Table3[[#This Row],[Actt,t-1]]/Summary!$G$6</f>
        <v>-1.3334398996961488E-3</v>
      </c>
      <c r="K930" s="7">
        <f t="shared" si="56"/>
        <v>2.8899624643753032E-3</v>
      </c>
      <c r="L930" s="67">
        <f t="shared" si="55"/>
        <v>4.5876731874290484E-2</v>
      </c>
    </row>
    <row r="931" spans="2:12" x14ac:dyDescent="0.2">
      <c r="B931" s="6">
        <f>'Fund Data'!A1051</f>
        <v>42928</v>
      </c>
      <c r="C931" s="4">
        <f>'Fund Data'!B1051</f>
        <v>153.47</v>
      </c>
      <c r="D931" s="7">
        <f t="shared" si="57"/>
        <v>1.0033342050209204</v>
      </c>
      <c r="E931" s="7">
        <f t="shared" si="58"/>
        <v>3.3286588839122975E-3</v>
      </c>
      <c r="F931" s="7">
        <f>SQRT(Summary!$G$2/Summary!$G$3)*SQRT(SUMSQ(E912:E931)-Summary!$G$4/Summary!$G$5*SUM(E912:E931)^2)</f>
        <v>4.8146613236705736E-2</v>
      </c>
      <c r="G931" s="5">
        <f>MIN(Summary!$G$8,Summary!$G$9/F929)</f>
        <v>1.2825127334502615</v>
      </c>
      <c r="H931" s="5">
        <f>IFERROR(VLOOKUP(Table3[[#This Row],[Date]],Table1[#All],2,FALSE),$C$2)</f>
        <v>-0.374</v>
      </c>
      <c r="I931" s="5">
        <f>Table3[[#This Row],[Date]]-B930</f>
        <v>1</v>
      </c>
      <c r="J931" s="7">
        <f>G930*(D931-1)+(1-G930)*H930/100*Table3[[#This Row],[Actt,t-1]]/Summary!$G$6</f>
        <v>4.409332273579634E-3</v>
      </c>
      <c r="K931" s="7">
        <f t="shared" si="56"/>
        <v>2.9274331140118062E-3</v>
      </c>
      <c r="L931" s="67">
        <f t="shared" si="55"/>
        <v>4.6471559996703805E-2</v>
      </c>
    </row>
    <row r="932" spans="2:12" x14ac:dyDescent="0.2">
      <c r="B932" s="6">
        <f>'Fund Data'!A1052</f>
        <v>42929</v>
      </c>
      <c r="C932" s="4">
        <f>'Fund Data'!B1052</f>
        <v>153.21</v>
      </c>
      <c r="D932" s="7">
        <f t="shared" si="57"/>
        <v>0.9983058578223758</v>
      </c>
      <c r="E932" s="7">
        <f t="shared" si="58"/>
        <v>-1.6955788593412213E-3</v>
      </c>
      <c r="F932" s="7">
        <f>SQRT(Summary!$G$2/Summary!$G$3)*SQRT(SUMSQ(E913:E932)-Summary!$G$4/Summary!$G$5*SUM(E913:E932)^2)</f>
        <v>4.6842334976930931E-2</v>
      </c>
      <c r="G932" s="5">
        <f>MIN(Summary!$G$8,Summary!$G$9/F930)</f>
        <v>1.3057236859524097</v>
      </c>
      <c r="H932" s="5">
        <f>IFERROR(VLOOKUP(Table3[[#This Row],[Date]],Table1[#All],2,FALSE),$C$2)</f>
        <v>-0.373</v>
      </c>
      <c r="I932" s="5">
        <f>Table3[[#This Row],[Date]]-B931</f>
        <v>1</v>
      </c>
      <c r="J932" s="7">
        <f>G931*(D932-1)+(1-G931)*H931/100*Table3[[#This Row],[Actt,t-1]]/Summary!$G$6</f>
        <v>-2.1698239216806836E-3</v>
      </c>
      <c r="K932" s="7">
        <f t="shared" si="56"/>
        <v>2.9358044456987498E-3</v>
      </c>
      <c r="L932" s="67">
        <f t="shared" si="55"/>
        <v>4.6604450767420327E-2</v>
      </c>
    </row>
    <row r="933" spans="2:12" x14ac:dyDescent="0.2">
      <c r="B933" s="6">
        <f>'Fund Data'!A1053</f>
        <v>42930</v>
      </c>
      <c r="C933" s="4">
        <f>'Fund Data'!B1053</f>
        <v>153.41</v>
      </c>
      <c r="D933" s="7">
        <f t="shared" si="57"/>
        <v>1.0013053978199855</v>
      </c>
      <c r="E933" s="7">
        <f t="shared" si="58"/>
        <v>1.3045465290196766E-3</v>
      </c>
      <c r="F933" s="7">
        <f>SQRT(Summary!$G$2/Summary!$G$3)*SQRT(SUMSQ(E914:E933)-Summary!$G$4/Summary!$G$5*SUM(E914:E933)^2)</f>
        <v>4.4953771224706458E-2</v>
      </c>
      <c r="G933" s="5">
        <f>MIN(Summary!$G$8,Summary!$G$9/F931)</f>
        <v>1.2461935734714886</v>
      </c>
      <c r="H933" s="5">
        <f>IFERROR(VLOOKUP(Table3[[#This Row],[Date]],Table1[#All],2,FALSE),$C$2)</f>
        <v>-0.373</v>
      </c>
      <c r="I933" s="5">
        <f>Table3[[#This Row],[Date]]-B932</f>
        <v>1</v>
      </c>
      <c r="J933" s="7">
        <f>G932*(D933-1)+(1-G932)*H932/100*Table3[[#This Row],[Actt,t-1]]/Summary!$G$6</f>
        <v>1.7076564902251715E-3</v>
      </c>
      <c r="K933" s="7">
        <f t="shared" si="56"/>
        <v>2.934043465924639E-3</v>
      </c>
      <c r="L933" s="67">
        <f t="shared" si="55"/>
        <v>4.6576496080143658E-2</v>
      </c>
    </row>
    <row r="934" spans="2:12" x14ac:dyDescent="0.2">
      <c r="B934" s="6">
        <f>'Fund Data'!A1054</f>
        <v>42933</v>
      </c>
      <c r="C934" s="4">
        <f>'Fund Data'!B1054</f>
        <v>153.69</v>
      </c>
      <c r="D934" s="7">
        <f t="shared" si="57"/>
        <v>1.0018251743693372</v>
      </c>
      <c r="E934" s="7">
        <f t="shared" si="58"/>
        <v>1.8235107625386559E-3</v>
      </c>
      <c r="F934" s="7">
        <f>SQRT(Summary!$G$2/Summary!$G$3)*SQRT(SUMSQ(E915:E934)-Summary!$G$4/Summary!$G$5*SUM(E915:E934)^2)</f>
        <v>4.571578178510724E-2</v>
      </c>
      <c r="G934" s="5">
        <f>MIN(Summary!$G$8,Summary!$G$9/F932)</f>
        <v>1.28089259490478</v>
      </c>
      <c r="H934" s="5">
        <f>IFERROR(VLOOKUP(Table3[[#This Row],[Date]],Table1[#All],2,FALSE),$C$2)</f>
        <v>-0.373</v>
      </c>
      <c r="I934" s="5">
        <f>Table3[[#This Row],[Date]]-B933</f>
        <v>3</v>
      </c>
      <c r="J934" s="7">
        <f>G933*(D934-1)+(1-G933)*H933/100*Table3[[#This Row],[Actt,t-1]]/Summary!$G$6</f>
        <v>2.2821730864415811E-3</v>
      </c>
      <c r="K934" s="7">
        <f t="shared" si="56"/>
        <v>2.9437993203057251E-3</v>
      </c>
      <c r="L934" s="67">
        <f t="shared" si="55"/>
        <v>4.673136546725954E-2</v>
      </c>
    </row>
    <row r="935" spans="2:12" x14ac:dyDescent="0.2">
      <c r="B935" s="6">
        <f>'Fund Data'!A1055</f>
        <v>42934</v>
      </c>
      <c r="C935" s="4">
        <f>'Fund Data'!B1055</f>
        <v>154.01</v>
      </c>
      <c r="D935" s="7">
        <f t="shared" si="57"/>
        <v>1.0020821133450453</v>
      </c>
      <c r="E935" s="7">
        <f t="shared" si="58"/>
        <v>2.0799487511535928E-3</v>
      </c>
      <c r="F935" s="7">
        <f>SQRT(Summary!$G$2/Summary!$G$3)*SQRT(SUMSQ(E916:E935)-Summary!$G$4/Summary!$G$5*SUM(E916:E935)^2)</f>
        <v>4.6416627379076238E-2</v>
      </c>
      <c r="G935" s="5">
        <f>MIN(Summary!$G$8,Summary!$G$9/F933)</f>
        <v>1.3347044834143786</v>
      </c>
      <c r="H935" s="5">
        <f>IFERROR(VLOOKUP(Table3[[#This Row],[Date]],Table1[#All],2,FALSE),$C$2)</f>
        <v>-0.374</v>
      </c>
      <c r="I935" s="5">
        <f>Table3[[#This Row],[Date]]-B934</f>
        <v>1</v>
      </c>
      <c r="J935" s="7">
        <f>G934*(D935-1)+(1-G934)*H934/100*Table3[[#This Row],[Actt,t-1]]/Summary!$G$6</f>
        <v>2.6698739248070002E-3</v>
      </c>
      <c r="K935" s="7">
        <f t="shared" si="56"/>
        <v>2.9556042546257581E-3</v>
      </c>
      <c r="L935" s="67">
        <f t="shared" si="55"/>
        <v>4.691876298998509E-2</v>
      </c>
    </row>
    <row r="936" spans="2:12" x14ac:dyDescent="0.2">
      <c r="B936" s="6">
        <f>'Fund Data'!A1056</f>
        <v>42935</v>
      </c>
      <c r="C936" s="4">
        <f>'Fund Data'!B1056</f>
        <v>154.15</v>
      </c>
      <c r="D936" s="7">
        <f t="shared" si="57"/>
        <v>1.0009090318810467</v>
      </c>
      <c r="E936" s="7">
        <f t="shared" si="58"/>
        <v>9.0861896178526214E-4</v>
      </c>
      <c r="F936" s="7">
        <f>SQRT(Summary!$G$2/Summary!$G$3)*SQRT(SUMSQ(E917:E936)-Summary!$G$4/Summary!$G$5*SUM(E917:E936)^2)</f>
        <v>4.589183345565085E-2</v>
      </c>
      <c r="G936" s="5">
        <f>MIN(Summary!$G$8,Summary!$G$9/F934)</f>
        <v>1.3124570478098245</v>
      </c>
      <c r="H936" s="5">
        <f>IFERROR(VLOOKUP(Table3[[#This Row],[Date]],Table1[#All],2,FALSE),$C$2)</f>
        <v>-0.373</v>
      </c>
      <c r="I936" s="5">
        <f>Table3[[#This Row],[Date]]-B935</f>
        <v>1</v>
      </c>
      <c r="J936" s="7">
        <f>G935*(D936-1)+(1-G935)*H935/100*Table3[[#This Row],[Actt,t-1]]/Summary!$G$6</f>
        <v>1.2167661348884951E-3</v>
      </c>
      <c r="K936" s="7">
        <f t="shared" si="56"/>
        <v>2.9580702953255558E-3</v>
      </c>
      <c r="L936" s="67">
        <f t="shared" si="55"/>
        <v>4.6957910172472861E-2</v>
      </c>
    </row>
    <row r="937" spans="2:12" x14ac:dyDescent="0.2">
      <c r="B937" s="6">
        <f>'Fund Data'!A1057</f>
        <v>42936</v>
      </c>
      <c r="C937" s="4">
        <f>'Fund Data'!B1057</f>
        <v>154.43</v>
      </c>
      <c r="D937" s="7">
        <f t="shared" si="57"/>
        <v>1.0018164125851443</v>
      </c>
      <c r="E937" s="7">
        <f t="shared" si="58"/>
        <v>1.8147649027502103E-3</v>
      </c>
      <c r="F937" s="7">
        <f>SQRT(Summary!$G$2/Summary!$G$3)*SQRT(SUMSQ(E918:E937)-Summary!$G$4/Summary!$G$5*SUM(E918:E937)^2)</f>
        <v>4.6511484756943285E-2</v>
      </c>
      <c r="G937" s="5">
        <f>MIN(Summary!$G$8,Summary!$G$9/F935)</f>
        <v>1.2926402323458532</v>
      </c>
      <c r="H937" s="5">
        <f>IFERROR(VLOOKUP(Table3[[#This Row],[Date]],Table1[#All],2,FALSE),$C$2)</f>
        <v>-0.374</v>
      </c>
      <c r="I937" s="5">
        <f>Table3[[#This Row],[Date]]-B936</f>
        <v>1</v>
      </c>
      <c r="J937" s="7">
        <f>G936*(D937-1)+(1-G936)*H936/100*Table3[[#This Row],[Actt,t-1]]/Summary!$G$6</f>
        <v>2.3872009012929217E-3</v>
      </c>
      <c r="K937" s="7">
        <f t="shared" si="56"/>
        <v>2.9346881747505647E-3</v>
      </c>
      <c r="L937" s="67">
        <f t="shared" si="55"/>
        <v>4.6586730515472345E-2</v>
      </c>
    </row>
    <row r="938" spans="2:12" x14ac:dyDescent="0.2">
      <c r="B938" s="6">
        <f>'Fund Data'!A1058</f>
        <v>42937</v>
      </c>
      <c r="C938" s="4">
        <f>'Fund Data'!B1058</f>
        <v>154.65</v>
      </c>
      <c r="D938" s="7">
        <f t="shared" si="57"/>
        <v>1.0014245936670336</v>
      </c>
      <c r="E938" s="7">
        <f t="shared" si="58"/>
        <v>1.4235798961690367E-3</v>
      </c>
      <c r="F938" s="7">
        <f>SQRT(Summary!$G$2/Summary!$G$3)*SQRT(SUMSQ(E919:E938)-Summary!$G$4/Summary!$G$5*SUM(E919:E938)^2)</f>
        <v>4.6860653545259562E-2</v>
      </c>
      <c r="G938" s="5">
        <f>MIN(Summary!$G$8,Summary!$G$9/F936)</f>
        <v>1.3074221594999698</v>
      </c>
      <c r="H938" s="5">
        <f>IFERROR(VLOOKUP(Table3[[#This Row],[Date]],Table1[#All],2,FALSE),$C$2)</f>
        <v>-0.374</v>
      </c>
      <c r="I938" s="5">
        <f>Table3[[#This Row],[Date]]-B937</f>
        <v>1</v>
      </c>
      <c r="J938" s="7">
        <f>G937*(D938-1)+(1-G937)*H937/100*Table3[[#This Row],[Actt,t-1]]/Summary!$G$6</f>
        <v>1.8445272956110351E-3</v>
      </c>
      <c r="K938" s="7">
        <f t="shared" si="56"/>
        <v>2.9182102975766956E-3</v>
      </c>
      <c r="L938" s="67">
        <f t="shared" si="55"/>
        <v>4.6325152324654388E-2</v>
      </c>
    </row>
    <row r="939" spans="2:12" x14ac:dyDescent="0.2">
      <c r="B939" s="6">
        <f>'Fund Data'!A1059</f>
        <v>42940</v>
      </c>
      <c r="C939" s="4">
        <f>'Fund Data'!B1059</f>
        <v>154.69</v>
      </c>
      <c r="D939" s="7">
        <f t="shared" si="57"/>
        <v>1.0002586485612672</v>
      </c>
      <c r="E939" s="7">
        <f t="shared" si="58"/>
        <v>2.5861511749476936E-4</v>
      </c>
      <c r="F939" s="7">
        <f>SQRT(Summary!$G$2/Summary!$G$3)*SQRT(SUMSQ(E920:E939)-Summary!$G$4/Summary!$G$5*SUM(E920:E939)^2)</f>
        <v>4.687115370521272E-2</v>
      </c>
      <c r="G939" s="5">
        <f>MIN(Summary!$G$8,Summary!$G$9/F937)</f>
        <v>1.2900039702783974</v>
      </c>
      <c r="H939" s="5">
        <f>IFERROR(VLOOKUP(Table3[[#This Row],[Date]],Table1[#All],2,FALSE),$C$2)</f>
        <v>-0.374</v>
      </c>
      <c r="I939" s="5">
        <f>Table3[[#This Row],[Date]]-B938</f>
        <v>3</v>
      </c>
      <c r="J939" s="7">
        <f>G938*(D939-1)+(1-G938)*H938/100*Table3[[#This Row],[Actt,t-1]]/Summary!$G$6</f>
        <v>3.4774418449464101E-4</v>
      </c>
      <c r="K939" s="7">
        <f t="shared" si="56"/>
        <v>2.8927191287890937E-3</v>
      </c>
      <c r="L939" s="67">
        <f t="shared" si="55"/>
        <v>4.592049256521219E-2</v>
      </c>
    </row>
    <row r="940" spans="2:12" x14ac:dyDescent="0.2">
      <c r="B940" s="6">
        <f>'Fund Data'!A1060</f>
        <v>42941</v>
      </c>
      <c r="C940" s="4">
        <f>'Fund Data'!B1060</f>
        <v>154.13</v>
      </c>
      <c r="D940" s="7">
        <f t="shared" si="57"/>
        <v>0.99637985648716787</v>
      </c>
      <c r="E940" s="7">
        <f t="shared" si="58"/>
        <v>-3.6267120899451345E-3</v>
      </c>
      <c r="F940" s="7">
        <f>SQRT(Summary!$G$2/Summary!$G$3)*SQRT(SUMSQ(E921:E940)-Summary!$G$4/Summary!$G$5*SUM(E921:E940)^2)</f>
        <v>3.9503460503337195E-2</v>
      </c>
      <c r="G940" s="5">
        <f>MIN(Summary!$G$8,Summary!$G$9/F938)</f>
        <v>1.2803918737934379</v>
      </c>
      <c r="H940" s="5">
        <f>IFERROR(VLOOKUP(Table3[[#This Row],[Date]],Table1[#All],2,FALSE),$C$2)</f>
        <v>-0.371</v>
      </c>
      <c r="I940" s="5">
        <f>Table3[[#This Row],[Date]]-B939</f>
        <v>1</v>
      </c>
      <c r="J940" s="7">
        <f>G939*(D940-1)+(1-G939)*H939/100*Table3[[#This Row],[Actt,t-1]]/Summary!$G$6</f>
        <v>-4.6669866855064733E-3</v>
      </c>
      <c r="K940" s="7">
        <f t="shared" si="56"/>
        <v>2.9377671159299861E-3</v>
      </c>
      <c r="L940" s="67">
        <f t="shared" si="55"/>
        <v>4.6635607191445209E-2</v>
      </c>
    </row>
    <row r="941" spans="2:12" x14ac:dyDescent="0.2">
      <c r="B941" s="6">
        <f>'Fund Data'!A1061</f>
        <v>42942</v>
      </c>
      <c r="C941" s="4">
        <f>'Fund Data'!B1061</f>
        <v>154.22</v>
      </c>
      <c r="D941" s="7">
        <f t="shared" si="57"/>
        <v>1.0005839226626874</v>
      </c>
      <c r="E941" s="7">
        <f t="shared" si="58"/>
        <v>5.8375224618617495E-4</v>
      </c>
      <c r="F941" s="7">
        <f>SQRT(Summary!$G$2/Summary!$G$3)*SQRT(SUMSQ(E922:E941)-Summary!$G$4/Summary!$G$5*SUM(E922:E941)^2)</f>
        <v>3.9084643200947407E-2</v>
      </c>
      <c r="G941" s="5">
        <f>MIN(Summary!$G$8,Summary!$G$9/F939)</f>
        <v>1.2801050381084853</v>
      </c>
      <c r="H941" s="5">
        <f>IFERROR(VLOOKUP(Table3[[#This Row],[Date]],Table1[#All],2,FALSE),$C$2)</f>
        <v>-0.372</v>
      </c>
      <c r="I941" s="5">
        <f>Table3[[#This Row],[Date]]-B940</f>
        <v>1</v>
      </c>
      <c r="J941" s="7">
        <f>G940*(D941-1)+(1-G940)*H940/100*Table3[[#This Row],[Actt,t-1]]/Summary!$G$6</f>
        <v>7.5053942626143212E-4</v>
      </c>
      <c r="K941" s="7">
        <f t="shared" si="56"/>
        <v>2.9368123146496063E-3</v>
      </c>
      <c r="L941" s="67">
        <f t="shared" si="55"/>
        <v>4.6620450191008987E-2</v>
      </c>
    </row>
    <row r="942" spans="2:12" x14ac:dyDescent="0.2">
      <c r="B942" s="6">
        <f>'Fund Data'!A1062</f>
        <v>42943</v>
      </c>
      <c r="C942" s="4">
        <f>'Fund Data'!B1062</f>
        <v>154.47999999999999</v>
      </c>
      <c r="D942" s="7">
        <f t="shared" si="57"/>
        <v>1.00168590325509</v>
      </c>
      <c r="E942" s="7">
        <f t="shared" si="58"/>
        <v>1.6844837154442885E-3</v>
      </c>
      <c r="F942" s="7">
        <f>SQRT(Summary!$G$2/Summary!$G$3)*SQRT(SUMSQ(E923:E942)-Summary!$G$4/Summary!$G$5*SUM(E923:E942)^2)</f>
        <v>3.3551350192118481E-2</v>
      </c>
      <c r="G942" s="5">
        <f>MIN(Summary!$G$8,Summary!$G$9/F940)</f>
        <v>1.5</v>
      </c>
      <c r="H942" s="5">
        <f>IFERROR(VLOOKUP(Table3[[#This Row],[Date]],Table1[#All],2,FALSE),$C$2)</f>
        <v>-0.371</v>
      </c>
      <c r="I942" s="5">
        <f>Table3[[#This Row],[Date]]-B941</f>
        <v>1</v>
      </c>
      <c r="J942" s="7">
        <f>G941*(D942-1)+(1-G941)*H941/100*Table3[[#This Row],[Actt,t-1]]/Summary!$G$6</f>
        <v>2.1610276693313163E-3</v>
      </c>
      <c r="K942" s="7">
        <f t="shared" si="56"/>
        <v>2.9284980587463501E-3</v>
      </c>
      <c r="L942" s="67">
        <f t="shared" si="55"/>
        <v>4.6488465470269587E-2</v>
      </c>
    </row>
    <row r="943" spans="2:12" x14ac:dyDescent="0.2">
      <c r="B943" s="6">
        <f>'Fund Data'!A1063</f>
        <v>42944</v>
      </c>
      <c r="C943" s="4">
        <f>'Fund Data'!B1063</f>
        <v>154.4</v>
      </c>
      <c r="D943" s="7">
        <f t="shared" si="57"/>
        <v>0.99948213360952887</v>
      </c>
      <c r="E943" s="7">
        <f t="shared" si="58"/>
        <v>-5.1800052958308074E-4</v>
      </c>
      <c r="F943" s="7">
        <f>SQRT(Summary!$G$2/Summary!$G$3)*SQRT(SUMSQ(E924:E943)-Summary!$G$4/Summary!$G$5*SUM(E924:E943)^2)</f>
        <v>3.3443361621602045E-2</v>
      </c>
      <c r="G943" s="5">
        <f>MIN(Summary!$G$8,Summary!$G$9/F941)</f>
        <v>1.5</v>
      </c>
      <c r="H943" s="5">
        <f>IFERROR(VLOOKUP(Table3[[#This Row],[Date]],Table1[#All],2,FALSE),$C$2)</f>
        <v>-0.371</v>
      </c>
      <c r="I943" s="5">
        <f>Table3[[#This Row],[Date]]-B942</f>
        <v>1</v>
      </c>
      <c r="J943" s="7">
        <f>G942*(D943-1)+(1-G942)*H942/100*Table3[[#This Row],[Actt,t-1]]/Summary!$G$6</f>
        <v>-7.716468079289223E-4</v>
      </c>
      <c r="K943" s="7">
        <f t="shared" si="56"/>
        <v>2.8993741918940663E-3</v>
      </c>
      <c r="L943" s="67">
        <f t="shared" si="55"/>
        <v>4.6026138416823383E-2</v>
      </c>
    </row>
    <row r="944" spans="2:12" x14ac:dyDescent="0.2">
      <c r="B944" s="6">
        <f>'Fund Data'!A1064</f>
        <v>42947</v>
      </c>
      <c r="C944" s="4">
        <f>'Fund Data'!B1064</f>
        <v>154.57</v>
      </c>
      <c r="D944" s="7">
        <f t="shared" si="57"/>
        <v>1.0011010362694299</v>
      </c>
      <c r="E944" s="7">
        <f t="shared" si="58"/>
        <v>1.1004305735512739E-3</v>
      </c>
      <c r="F944" s="7">
        <f>SQRT(Summary!$G$2/Summary!$G$3)*SQRT(SUMSQ(E925:E944)-Summary!$G$4/Summary!$G$5*SUM(E925:E944)^2)</f>
        <v>3.3580554101255988E-2</v>
      </c>
      <c r="G944" s="5">
        <f>MIN(Summary!$G$8,Summary!$G$9/F942)</f>
        <v>1.5</v>
      </c>
      <c r="H944" s="5">
        <f>IFERROR(VLOOKUP(Table3[[#This Row],[Date]],Table1[#All],2,FALSE),$C$2)</f>
        <v>-0.37</v>
      </c>
      <c r="I944" s="5">
        <f>Table3[[#This Row],[Date]]-B943</f>
        <v>3</v>
      </c>
      <c r="J944" s="7">
        <f>G943*(D944-1)+(1-G943)*H943/100*Table3[[#This Row],[Actt,t-1]]/Summary!$G$6</f>
        <v>1.667012737478217E-3</v>
      </c>
      <c r="K944" s="7">
        <f t="shared" si="56"/>
        <v>2.903435357572651E-3</v>
      </c>
      <c r="L944" s="67">
        <f t="shared" si="55"/>
        <v>4.6090607423334783E-2</v>
      </c>
    </row>
    <row r="945" spans="2:12" x14ac:dyDescent="0.2">
      <c r="B945" s="6">
        <f>'Fund Data'!A1065</f>
        <v>42948</v>
      </c>
      <c r="C945" s="4">
        <f>'Fund Data'!B1065</f>
        <v>155.26</v>
      </c>
      <c r="D945" s="7">
        <f t="shared" si="57"/>
        <v>1.0044639968946107</v>
      </c>
      <c r="E945" s="7">
        <f t="shared" si="58"/>
        <v>4.4540628133069712E-3</v>
      </c>
      <c r="F945" s="7">
        <f>SQRT(Summary!$G$2/Summary!$G$3)*SQRT(SUMSQ(E926:E945)-Summary!$G$4/Summary!$G$5*SUM(E926:E945)^2)</f>
        <v>3.657473788977799E-2</v>
      </c>
      <c r="G945" s="5">
        <f>MIN(Summary!$G$8,Summary!$G$9/F943)</f>
        <v>1.5</v>
      </c>
      <c r="H945" s="5">
        <f>IFERROR(VLOOKUP(Table3[[#This Row],[Date]],Table1[#All],2,FALSE),$C$2)</f>
        <v>-0.371</v>
      </c>
      <c r="I945" s="5">
        <f>Table3[[#This Row],[Date]]-B944</f>
        <v>1</v>
      </c>
      <c r="J945" s="7">
        <f>G944*(D945-1)+(1-G944)*H944/100*Table3[[#This Row],[Actt,t-1]]/Summary!$G$6</f>
        <v>6.7011342308050054E-3</v>
      </c>
      <c r="K945" s="7">
        <f t="shared" si="56"/>
        <v>2.9827073187824677E-3</v>
      </c>
      <c r="L945" s="67">
        <f t="shared" si="55"/>
        <v>4.7349010795143982E-2</v>
      </c>
    </row>
    <row r="946" spans="2:12" x14ac:dyDescent="0.2">
      <c r="B946" s="6">
        <f>'Fund Data'!A1066</f>
        <v>42949</v>
      </c>
      <c r="C946" s="4">
        <f>'Fund Data'!B1066</f>
        <v>155.30000000000001</v>
      </c>
      <c r="D946" s="7">
        <f t="shared" si="57"/>
        <v>1.0002576323586243</v>
      </c>
      <c r="E946" s="7">
        <f t="shared" si="58"/>
        <v>2.5759917710716542E-4</v>
      </c>
      <c r="F946" s="7">
        <f>SQRT(Summary!$G$2/Summary!$G$3)*SQRT(SUMSQ(E927:E946)-Summary!$G$4/Summary!$G$5*SUM(E927:E946)^2)</f>
        <v>3.6532014012676972E-2</v>
      </c>
      <c r="G946" s="5">
        <f>MIN(Summary!$G$8,Summary!$G$9/F944)</f>
        <v>1.5</v>
      </c>
      <c r="H946" s="5">
        <f>IFERROR(VLOOKUP(Table3[[#This Row],[Date]],Table1[#All],2,FALSE),$C$2)</f>
        <v>-0.373</v>
      </c>
      <c r="I946" s="5">
        <f>Table3[[#This Row],[Date]]-B945</f>
        <v>1</v>
      </c>
      <c r="J946" s="7">
        <f>G945*(D946-1)+(1-G945)*H945/100*Table3[[#This Row],[Actt,t-1]]/Summary!$G$6</f>
        <v>3.9160131571423459E-4</v>
      </c>
      <c r="K946" s="7">
        <f t="shared" si="56"/>
        <v>2.9805774317711209E-3</v>
      </c>
      <c r="L946" s="67">
        <f t="shared" si="55"/>
        <v>4.7315199887027842E-2</v>
      </c>
    </row>
    <row r="947" spans="2:12" x14ac:dyDescent="0.2">
      <c r="B947" s="6">
        <f>'Fund Data'!A1067</f>
        <v>42950</v>
      </c>
      <c r="C947" s="4">
        <f>'Fund Data'!B1067</f>
        <v>155.58000000000001</v>
      </c>
      <c r="D947" s="7">
        <f t="shared" si="57"/>
        <v>1.0018029620090148</v>
      </c>
      <c r="E947" s="7">
        <f t="shared" si="58"/>
        <v>1.8013386239865749E-3</v>
      </c>
      <c r="F947" s="7">
        <f>SQRT(Summary!$G$2/Summary!$G$3)*SQRT(SUMSQ(E928:E947)-Summary!$G$4/Summary!$G$5*SUM(E928:E947)^2)</f>
        <v>2.8842810972187622E-2</v>
      </c>
      <c r="G947" s="5">
        <f>MIN(Summary!$G$8,Summary!$G$9/F945)</f>
        <v>1.5</v>
      </c>
      <c r="H947" s="5">
        <f>IFERROR(VLOOKUP(Table3[[#This Row],[Date]],Table1[#All],2,FALSE),$C$2)</f>
        <v>-0.372</v>
      </c>
      <c r="I947" s="5">
        <f>Table3[[#This Row],[Date]]-B946</f>
        <v>1</v>
      </c>
      <c r="J947" s="7">
        <f>G946*(D947-1)+(1-G946)*H946/100*Table3[[#This Row],[Actt,t-1]]/Summary!$G$6</f>
        <v>2.7096235690776843E-3</v>
      </c>
      <c r="K947" s="7">
        <f t="shared" si="56"/>
        <v>2.9636850089728912E-3</v>
      </c>
      <c r="L947" s="67">
        <f t="shared" si="55"/>
        <v>4.7047040988434999E-2</v>
      </c>
    </row>
    <row r="948" spans="2:12" x14ac:dyDescent="0.2">
      <c r="B948" s="6">
        <f>'Fund Data'!A1068</f>
        <v>42951</v>
      </c>
      <c r="C948" s="4">
        <f>'Fund Data'!B1068</f>
        <v>155.38999999999999</v>
      </c>
      <c r="D948" s="7">
        <f t="shared" si="57"/>
        <v>0.99877876333718973</v>
      </c>
      <c r="E948" s="7">
        <f t="shared" si="58"/>
        <v>-1.2219829799853701E-3</v>
      </c>
      <c r="F948" s="7">
        <f>SQRT(Summary!$G$2/Summary!$G$3)*SQRT(SUMSQ(E929:E948)-Summary!$G$4/Summary!$G$5*SUM(E929:E948)^2)</f>
        <v>2.8698224322720033E-2</v>
      </c>
      <c r="G948" s="5">
        <f>MIN(Summary!$G$8,Summary!$G$9/F946)</f>
        <v>1.5</v>
      </c>
      <c r="H948" s="5">
        <f>IFERROR(VLOOKUP(Table3[[#This Row],[Date]],Table1[#All],2,FALSE),$C$2)</f>
        <v>-0.372</v>
      </c>
      <c r="I948" s="5">
        <f>Table3[[#This Row],[Date]]-B947</f>
        <v>1</v>
      </c>
      <c r="J948" s="7">
        <f>G947*(D948-1)+(1-G947)*H947/100*Table3[[#This Row],[Actt,t-1]]/Summary!$G$6</f>
        <v>-1.8266883275487316E-3</v>
      </c>
      <c r="K948" s="7">
        <f t="shared" si="56"/>
        <v>2.9675340113112071E-3</v>
      </c>
      <c r="L948" s="67">
        <f t="shared" si="55"/>
        <v>4.7108142006332343E-2</v>
      </c>
    </row>
    <row r="949" spans="2:12" x14ac:dyDescent="0.2">
      <c r="B949" s="6">
        <f>'Fund Data'!A1069</f>
        <v>42954</v>
      </c>
      <c r="C949" s="4">
        <f>'Fund Data'!B1069</f>
        <v>155.56</v>
      </c>
      <c r="D949" s="7">
        <f t="shared" si="57"/>
        <v>1.0010940214943047</v>
      </c>
      <c r="E949" s="7">
        <f t="shared" si="58"/>
        <v>1.0934234889038096E-3</v>
      </c>
      <c r="F949" s="7">
        <f>SQRT(Summary!$G$2/Summary!$G$3)*SQRT(SUMSQ(E930:E949)-Summary!$G$4/Summary!$G$5*SUM(E930:E949)^2)</f>
        <v>2.7897097113131548E-2</v>
      </c>
      <c r="G949" s="5">
        <f>MIN(Summary!$G$8,Summary!$G$9/F947)</f>
        <v>1.5</v>
      </c>
      <c r="H949" s="5">
        <f>IFERROR(VLOOKUP(Table3[[#This Row],[Date]],Table1[#All],2,FALSE),$C$2)</f>
        <v>-0.374</v>
      </c>
      <c r="I949" s="5">
        <f>Table3[[#This Row],[Date]]-B948</f>
        <v>3</v>
      </c>
      <c r="J949" s="7">
        <f>G948*(D949-1)+(1-G948)*H948/100*Table3[[#This Row],[Actt,t-1]]/Summary!$G$6</f>
        <v>1.6565322414570634E-3</v>
      </c>
      <c r="K949" s="7">
        <f t="shared" si="56"/>
        <v>2.9612582794993998E-3</v>
      </c>
      <c r="L949" s="67">
        <f t="shared" si="55"/>
        <v>4.7008517852318465E-2</v>
      </c>
    </row>
    <row r="950" spans="2:12" x14ac:dyDescent="0.2">
      <c r="B950" s="6">
        <f>'Fund Data'!A1070</f>
        <v>42955</v>
      </c>
      <c r="C950" s="4">
        <f>'Fund Data'!B1070</f>
        <v>155.38</v>
      </c>
      <c r="D950" s="7">
        <f t="shared" si="57"/>
        <v>0.99884289020313699</v>
      </c>
      <c r="E950" s="7">
        <f t="shared" si="58"/>
        <v>-1.1577797652718793E-3</v>
      </c>
      <c r="F950" s="7">
        <f>SQRT(Summary!$G$2/Summary!$G$3)*SQRT(SUMSQ(E931:E950)-Summary!$G$4/Summary!$G$5*SUM(E931:E950)^2)</f>
        <v>2.7992762233713078E-2</v>
      </c>
      <c r="G950" s="5">
        <f>MIN(Summary!$G$8,Summary!$G$9/F948)</f>
        <v>1.5</v>
      </c>
      <c r="H950" s="5">
        <f>IFERROR(VLOOKUP(Table3[[#This Row],[Date]],Table1[#All],2,FALSE),$C$2)</f>
        <v>-0.374</v>
      </c>
      <c r="I950" s="5">
        <f>Table3[[#This Row],[Date]]-B949</f>
        <v>1</v>
      </c>
      <c r="J950" s="7">
        <f>G949*(D950-1)+(1-G949)*H949/100*Table3[[#This Row],[Actt,t-1]]/Summary!$G$6</f>
        <v>-1.7304702508500699E-3</v>
      </c>
      <c r="K950" s="7">
        <f t="shared" si="56"/>
        <v>2.9686001456141193E-3</v>
      </c>
      <c r="L950" s="67">
        <f t="shared" si="55"/>
        <v>4.7125066363710548E-2</v>
      </c>
    </row>
    <row r="951" spans="2:12" x14ac:dyDescent="0.2">
      <c r="B951" s="6">
        <f>'Fund Data'!A1071</f>
        <v>42956</v>
      </c>
      <c r="C951" s="4">
        <f>'Fund Data'!B1071</f>
        <v>155.71</v>
      </c>
      <c r="D951" s="7">
        <f t="shared" si="57"/>
        <v>1.0021238254601623</v>
      </c>
      <c r="E951" s="7">
        <f t="shared" si="58"/>
        <v>2.1215733310587328E-3</v>
      </c>
      <c r="F951" s="7">
        <f>SQRT(Summary!$G$2/Summary!$G$3)*SQRT(SUMSQ(E932:E951)-Summary!$G$4/Summary!$G$5*SUM(E932:E951)^2)</f>
        <v>2.69008759256627E-2</v>
      </c>
      <c r="G951" s="5">
        <f>MIN(Summary!$G$8,Summary!$G$9/F949)</f>
        <v>1.5</v>
      </c>
      <c r="H951" s="5">
        <f>IFERROR(VLOOKUP(Table3[[#This Row],[Date]],Table1[#All],2,FALSE),$C$2)</f>
        <v>-0.374</v>
      </c>
      <c r="I951" s="5">
        <f>Table3[[#This Row],[Date]]-B950</f>
        <v>1</v>
      </c>
      <c r="J951" s="7">
        <f>G950*(D951-1)+(1-G950)*H950/100*Table3[[#This Row],[Actt,t-1]]/Summary!$G$6</f>
        <v>3.1909326346879255E-3</v>
      </c>
      <c r="K951" s="7">
        <f t="shared" si="56"/>
        <v>2.9835848789850584E-3</v>
      </c>
      <c r="L951" s="67">
        <f t="shared" ref="L951:L1014" si="59">K951*$C$3</f>
        <v>4.7362941631483239E-2</v>
      </c>
    </row>
    <row r="952" spans="2:12" x14ac:dyDescent="0.2">
      <c r="B952" s="6">
        <f>'Fund Data'!A1072</f>
        <v>42957</v>
      </c>
      <c r="C952" s="4">
        <f>'Fund Data'!B1072</f>
        <v>155.71</v>
      </c>
      <c r="D952" s="7">
        <f t="shared" si="57"/>
        <v>1</v>
      </c>
      <c r="E952" s="7">
        <f t="shared" si="58"/>
        <v>0</v>
      </c>
      <c r="F952" s="7">
        <f>SQRT(Summary!$G$2/Summary!$G$3)*SQRT(SUMSQ(E933:E952)-Summary!$G$4/Summary!$G$5*SUM(E933:E952)^2)</f>
        <v>2.5586397975479482E-2</v>
      </c>
      <c r="G952" s="5">
        <f>MIN(Summary!$G$8,Summary!$G$9/F950)</f>
        <v>1.5</v>
      </c>
      <c r="H952" s="5">
        <f>IFERROR(VLOOKUP(Table3[[#This Row],[Date]],Table1[#All],2,FALSE),$C$2)</f>
        <v>-0.373</v>
      </c>
      <c r="I952" s="5">
        <f>Table3[[#This Row],[Date]]-B951</f>
        <v>1</v>
      </c>
      <c r="J952" s="7">
        <f>G951*(D952-1)+(1-G951)*H951/100*Table3[[#This Row],[Actt,t-1]]/Summary!$G$6</f>
        <v>5.1944444444444446E-6</v>
      </c>
      <c r="K952" s="7">
        <f t="shared" si="56"/>
        <v>2.9710014815266406E-3</v>
      </c>
      <c r="L952" s="67">
        <f t="shared" si="59"/>
        <v>4.7163186389543706E-2</v>
      </c>
    </row>
    <row r="953" spans="2:12" x14ac:dyDescent="0.2">
      <c r="B953" s="6">
        <f>'Fund Data'!A1073</f>
        <v>42958</v>
      </c>
      <c r="C953" s="4">
        <f>'Fund Data'!B1073</f>
        <v>155.91999999999999</v>
      </c>
      <c r="D953" s="7">
        <f t="shared" si="57"/>
        <v>1.0013486609723201</v>
      </c>
      <c r="E953" s="7">
        <f t="shared" si="58"/>
        <v>1.3477523459718313E-3</v>
      </c>
      <c r="F953" s="7">
        <f>SQRT(Summary!$G$2/Summary!$G$3)*SQRT(SUMSQ(E934:E953)-Summary!$G$4/Summary!$G$5*SUM(E934:E953)^2)</f>
        <v>2.5597369715969365E-2</v>
      </c>
      <c r="G953" s="5">
        <f>MIN(Summary!$G$8,Summary!$G$9/F951)</f>
        <v>1.5</v>
      </c>
      <c r="H953" s="5">
        <f>IFERROR(VLOOKUP(Table3[[#This Row],[Date]],Table1[#All],2,FALSE),$C$2)</f>
        <v>-0.372</v>
      </c>
      <c r="I953" s="5">
        <f>Table3[[#This Row],[Date]]-B952</f>
        <v>1</v>
      </c>
      <c r="J953" s="7">
        <f>G952*(D953-1)+(1-G952)*H952/100*Table3[[#This Row],[Actt,t-1]]/Summary!$G$6</f>
        <v>2.0281720140357278E-3</v>
      </c>
      <c r="K953" s="7">
        <f t="shared" si="56"/>
        <v>2.975352710113289E-3</v>
      </c>
      <c r="L953" s="67">
        <f t="shared" si="59"/>
        <v>4.7232260001970908E-2</v>
      </c>
    </row>
    <row r="954" spans="2:12" x14ac:dyDescent="0.2">
      <c r="B954" s="6">
        <f>'Fund Data'!A1074</f>
        <v>42961</v>
      </c>
      <c r="C954" s="4">
        <f>'Fund Data'!B1074</f>
        <v>155.83000000000001</v>
      </c>
      <c r="D954" s="7">
        <f t="shared" si="57"/>
        <v>0.99942278091328907</v>
      </c>
      <c r="E954" s="7">
        <f t="shared" si="58"/>
        <v>-5.7738574178204337E-4</v>
      </c>
      <c r="F954" s="7">
        <f>SQRT(Summary!$G$2/Summary!$G$3)*SQRT(SUMSQ(E935:E954)-Summary!$G$4/Summary!$G$5*SUM(E935:E954)^2)</f>
        <v>2.5748625084743716E-2</v>
      </c>
      <c r="G954" s="5">
        <f>MIN(Summary!$G$8,Summary!$G$9/F952)</f>
        <v>1.5</v>
      </c>
      <c r="H954" s="5">
        <f>IFERROR(VLOOKUP(Table3[[#This Row],[Date]],Table1[#All],2,FALSE),$C$2)</f>
        <v>-0.372</v>
      </c>
      <c r="I954" s="5">
        <f>Table3[[#This Row],[Date]]-B953</f>
        <v>3</v>
      </c>
      <c r="J954" s="7">
        <f>G953*(D954-1)+(1-G953)*H953/100*Table3[[#This Row],[Actt,t-1]]/Summary!$G$6</f>
        <v>-8.5032863006640088E-4</v>
      </c>
      <c r="K954" s="7">
        <f t="shared" si="56"/>
        <v>2.9766395019274398E-3</v>
      </c>
      <c r="L954" s="67">
        <f t="shared" si="59"/>
        <v>4.7252687188747047E-2</v>
      </c>
    </row>
    <row r="955" spans="2:12" x14ac:dyDescent="0.2">
      <c r="B955" s="6">
        <f>'Fund Data'!A1076</f>
        <v>42963</v>
      </c>
      <c r="C955" s="4">
        <f>'Fund Data'!B1076</f>
        <v>155.51</v>
      </c>
      <c r="D955" s="7">
        <f t="shared" si="57"/>
        <v>0.99794648013861242</v>
      </c>
      <c r="E955" s="7">
        <f t="shared" si="58"/>
        <v>-2.0556312242770661E-3</v>
      </c>
      <c r="F955" s="7">
        <f>SQRT(Summary!$G$2/Summary!$G$3)*SQRT(SUMSQ(E936:E955)-Summary!$G$4/Summary!$G$5*SUM(E936:E955)^2)</f>
        <v>2.6888760559399743E-2</v>
      </c>
      <c r="G955" s="5">
        <f>MIN(Summary!$G$8,Summary!$G$9/F953)</f>
        <v>1.5</v>
      </c>
      <c r="H955" s="5">
        <f>IFERROR(VLOOKUP(Table3[[#This Row],[Date]],Table1[#All],2,FALSE),$C$2)</f>
        <v>-0.371</v>
      </c>
      <c r="I955" s="5">
        <f>Table3[[#This Row],[Date]]-B954</f>
        <v>2</v>
      </c>
      <c r="J955" s="7">
        <f>G954*(D955-1)+(1-G954)*H954/100*Table3[[#This Row],[Actt,t-1]]/Summary!$G$6</f>
        <v>-3.0699464587480305E-3</v>
      </c>
      <c r="K955" s="7">
        <f t="shared" si="56"/>
        <v>2.9821271573653185E-3</v>
      </c>
      <c r="L955" s="67">
        <f t="shared" si="59"/>
        <v>4.7339801018163673E-2</v>
      </c>
    </row>
    <row r="956" spans="2:12" x14ac:dyDescent="0.2">
      <c r="B956" s="6">
        <f>'Fund Data'!A1077</f>
        <v>42964</v>
      </c>
      <c r="C956" s="4">
        <f>'Fund Data'!B1077</f>
        <v>155.69</v>
      </c>
      <c r="D956" s="7">
        <f t="shared" si="57"/>
        <v>1.0011574818339657</v>
      </c>
      <c r="E956" s="7">
        <f t="shared" si="58"/>
        <v>1.1568124683369557E-3</v>
      </c>
      <c r="F956" s="7">
        <f>SQRT(Summary!$G$2/Summary!$G$3)*SQRT(SUMSQ(E937:E956)-Summary!$G$4/Summary!$G$5*SUM(E937:E956)^2)</f>
        <v>2.6951709703434537E-2</v>
      </c>
      <c r="G956" s="5">
        <f>MIN(Summary!$G$8,Summary!$G$9/F954)</f>
        <v>1.5</v>
      </c>
      <c r="H956" s="5">
        <f>IFERROR(VLOOKUP(Table3[[#This Row],[Date]],Table1[#All],2,FALSE),$C$2)</f>
        <v>-0.371</v>
      </c>
      <c r="I956" s="5">
        <f>Table3[[#This Row],[Date]]-B955</f>
        <v>1</v>
      </c>
      <c r="J956" s="7">
        <f>G955*(D956-1)+(1-G955)*H955/100*Table3[[#This Row],[Actt,t-1]]/Summary!$G$6</f>
        <v>1.7413755287263128E-3</v>
      </c>
      <c r="K956" s="7">
        <f t="shared" si="56"/>
        <v>2.9801123491235899E-3</v>
      </c>
      <c r="L956" s="67">
        <f t="shared" si="59"/>
        <v>4.7307816928881093E-2</v>
      </c>
    </row>
    <row r="957" spans="2:12" x14ac:dyDescent="0.2">
      <c r="B957" s="6">
        <f>'Fund Data'!A1078</f>
        <v>42965</v>
      </c>
      <c r="C957" s="4">
        <f>'Fund Data'!B1078</f>
        <v>155.75</v>
      </c>
      <c r="D957" s="7">
        <f t="shared" si="57"/>
        <v>1.0003853812062431</v>
      </c>
      <c r="E957" s="7">
        <f t="shared" si="58"/>
        <v>3.8530696597928926E-4</v>
      </c>
      <c r="F957" s="7">
        <f>SQRT(Summary!$G$2/Summary!$G$3)*SQRT(SUMSQ(E938:E957)-Summary!$G$4/Summary!$G$5*SUM(E938:E957)^2)</f>
        <v>2.6521422175696471E-2</v>
      </c>
      <c r="G957" s="5">
        <f>MIN(Summary!$G$8,Summary!$G$9/F955)</f>
        <v>1.5</v>
      </c>
      <c r="H957" s="5">
        <f>IFERROR(VLOOKUP(Table3[[#This Row],[Date]],Table1[#All],2,FALSE),$C$2)</f>
        <v>-0.371</v>
      </c>
      <c r="I957" s="5">
        <f>Table3[[#This Row],[Date]]-B956</f>
        <v>1</v>
      </c>
      <c r="J957" s="7">
        <f>G956*(D957-1)+(1-G956)*H956/100*Table3[[#This Row],[Actt,t-1]]/Summary!$G$6</f>
        <v>5.8322458714242195E-4</v>
      </c>
      <c r="K957" s="7">
        <f t="shared" si="56"/>
        <v>2.9803815372438894E-3</v>
      </c>
      <c r="L957" s="67">
        <f t="shared" si="59"/>
        <v>4.7312090157814325E-2</v>
      </c>
    </row>
    <row r="958" spans="2:12" x14ac:dyDescent="0.2">
      <c r="B958" s="6">
        <f>'Fund Data'!A1079</f>
        <v>42968</v>
      </c>
      <c r="C958" s="4">
        <f>'Fund Data'!B1079</f>
        <v>155.87</v>
      </c>
      <c r="D958" s="7">
        <f t="shared" si="57"/>
        <v>1.0007704654895666</v>
      </c>
      <c r="E958" s="7">
        <f t="shared" si="58"/>
        <v>7.7016883339708214E-4</v>
      </c>
      <c r="F958" s="7">
        <f>SQRT(Summary!$G$2/Summary!$G$3)*SQRT(SUMSQ(E939:E958)-Summary!$G$4/Summary!$G$5*SUM(E939:E958)^2)</f>
        <v>2.630709134838331E-2</v>
      </c>
      <c r="G958" s="5">
        <f>MIN(Summary!$G$8,Summary!$G$9/F956)</f>
        <v>1.5</v>
      </c>
      <c r="H958" s="5">
        <f>IFERROR(VLOOKUP(Table3[[#This Row],[Date]],Table1[#All],2,FALSE),$C$2)</f>
        <v>-0.371</v>
      </c>
      <c r="I958" s="5">
        <f>Table3[[#This Row],[Date]]-B957</f>
        <v>3</v>
      </c>
      <c r="J958" s="7">
        <f>G957*(D958-1)+(1-G957)*H957/100*Table3[[#This Row],[Actt,t-1]]/Summary!$G$6</f>
        <v>1.1711565676832444E-3</v>
      </c>
      <c r="K958" s="7">
        <f t="shared" si="56"/>
        <v>2.9821511167521788E-3</v>
      </c>
      <c r="L958" s="67">
        <f t="shared" si="59"/>
        <v>4.734018136163886E-2</v>
      </c>
    </row>
    <row r="959" spans="2:12" x14ac:dyDescent="0.2">
      <c r="B959" s="6">
        <f>'Fund Data'!A1080</f>
        <v>42969</v>
      </c>
      <c r="C959" s="4">
        <f>'Fund Data'!B1080</f>
        <v>155.66999999999999</v>
      </c>
      <c r="D959" s="7">
        <f t="shared" si="57"/>
        <v>0.99871687945082432</v>
      </c>
      <c r="E959" s="7">
        <f t="shared" si="58"/>
        <v>-1.2839444532017365E-3</v>
      </c>
      <c r="F959" s="7">
        <f>SQRT(Summary!$G$2/Summary!$G$3)*SQRT(SUMSQ(E940:E959)-Summary!$G$4/Summary!$G$5*SUM(E940:E959)^2)</f>
        <v>2.6940029780731515E-2</v>
      </c>
      <c r="G959" s="5">
        <f>MIN(Summary!$G$8,Summary!$G$9/F957)</f>
        <v>1.5</v>
      </c>
      <c r="H959" s="5">
        <f>IFERROR(VLOOKUP(Table3[[#This Row],[Date]],Table1[#All],2,FALSE),$C$2)</f>
        <v>-0.371</v>
      </c>
      <c r="I959" s="5">
        <f>Table3[[#This Row],[Date]]-B958</f>
        <v>1</v>
      </c>
      <c r="J959" s="7">
        <f>G958*(D959-1)+(1-G958)*H958/100*Table3[[#This Row],[Actt,t-1]]/Summary!$G$6</f>
        <v>-1.919528045985736E-3</v>
      </c>
      <c r="K959" s="7">
        <f t="shared" si="56"/>
        <v>2.9831436503688206E-3</v>
      </c>
      <c r="L959" s="67">
        <f t="shared" si="59"/>
        <v>4.7355937344343894E-2</v>
      </c>
    </row>
    <row r="960" spans="2:12" x14ac:dyDescent="0.2">
      <c r="B960" s="6">
        <f>'Fund Data'!A1081</f>
        <v>42970</v>
      </c>
      <c r="C960" s="4">
        <f>'Fund Data'!B1081</f>
        <v>155.77000000000001</v>
      </c>
      <c r="D960" s="7">
        <f t="shared" si="57"/>
        <v>1.0006423845313805</v>
      </c>
      <c r="E960" s="7">
        <f t="shared" si="58"/>
        <v>6.4217829075659922E-4</v>
      </c>
      <c r="F960" s="7">
        <f>SQRT(Summary!$G$2/Summary!$G$3)*SQRT(SUMSQ(E941:E960)-Summary!$G$4/Summary!$G$5*SUM(E941:E960)^2)</f>
        <v>2.2798765589067248E-2</v>
      </c>
      <c r="G960" s="5">
        <f>MIN(Summary!$G$8,Summary!$G$9/F958)</f>
        <v>1.5</v>
      </c>
      <c r="H960" s="5">
        <f>IFERROR(VLOOKUP(Table3[[#This Row],[Date]],Table1[#All],2,FALSE),$C$2)</f>
        <v>-0.371</v>
      </c>
      <c r="I960" s="5">
        <f>Table3[[#This Row],[Date]]-B959</f>
        <v>1</v>
      </c>
      <c r="J960" s="7">
        <f>G959*(D960-1)+(1-G959)*H959/100*Table3[[#This Row],[Actt,t-1]]/Summary!$G$6</f>
        <v>9.6872957484859753E-4</v>
      </c>
      <c r="K960" s="7">
        <f t="shared" si="56"/>
        <v>2.9843681866794647E-3</v>
      </c>
      <c r="L960" s="67">
        <f t="shared" si="59"/>
        <v>4.7375376255639895E-2</v>
      </c>
    </row>
    <row r="961" spans="2:12" x14ac:dyDescent="0.2">
      <c r="B961" s="6">
        <f>'Fund Data'!A1082</f>
        <v>42971</v>
      </c>
      <c r="C961" s="4">
        <f>'Fund Data'!B1082</f>
        <v>155.78</v>
      </c>
      <c r="D961" s="7">
        <f t="shared" si="57"/>
        <v>1.0000641972138409</v>
      </c>
      <c r="E961" s="7">
        <f t="shared" si="58"/>
        <v>6.4195153287932414E-5</v>
      </c>
      <c r="F961" s="7">
        <f>SQRT(Summary!$G$2/Summary!$G$3)*SQRT(SUMSQ(E942:E961)-Summary!$G$4/Summary!$G$5*SUM(E942:E961)^2)</f>
        <v>2.2853900079862381E-2</v>
      </c>
      <c r="G961" s="5">
        <f>MIN(Summary!$G$8,Summary!$G$9/F959)</f>
        <v>1.5</v>
      </c>
      <c r="H961" s="5">
        <f>IFERROR(VLOOKUP(Table3[[#This Row],[Date]],Table1[#All],2,FALSE),$C$2)</f>
        <v>-0.371</v>
      </c>
      <c r="I961" s="5">
        <f>Table3[[#This Row],[Date]]-B960</f>
        <v>1</v>
      </c>
      <c r="J961" s="7">
        <f>G960*(D961-1)+(1-G960)*H960/100*Table3[[#This Row],[Actt,t-1]]/Summary!$G$6</f>
        <v>1.0144859853909404E-4</v>
      </c>
      <c r="K961" s="7">
        <f t="shared" si="56"/>
        <v>2.9774250509421174E-3</v>
      </c>
      <c r="L961" s="67">
        <f t="shared" si="59"/>
        <v>4.7265157392759979E-2</v>
      </c>
    </row>
    <row r="962" spans="2:12" x14ac:dyDescent="0.2">
      <c r="B962" s="6">
        <f>'Fund Data'!A1083</f>
        <v>42972</v>
      </c>
      <c r="C962" s="4">
        <f>'Fund Data'!B1083</f>
        <v>155.76</v>
      </c>
      <c r="D962" s="7">
        <f t="shared" si="57"/>
        <v>0.99987161381435352</v>
      </c>
      <c r="E962" s="7">
        <f t="shared" si="58"/>
        <v>-1.2839442785827593E-4</v>
      </c>
      <c r="F962" s="7">
        <f>SQRT(Summary!$G$2/Summary!$G$3)*SQRT(SUMSQ(E943:E962)-Summary!$G$4/Summary!$G$5*SUM(E943:E962)^2)</f>
        <v>2.253165465758946E-2</v>
      </c>
      <c r="G962" s="5">
        <f>MIN(Summary!$G$8,Summary!$G$9/F960)</f>
        <v>1.5</v>
      </c>
      <c r="H962" s="5">
        <f>IFERROR(VLOOKUP(Table3[[#This Row],[Date]],Table1[#All],2,FALSE),$C$2)</f>
        <v>-0.371</v>
      </c>
      <c r="I962" s="5">
        <f>Table3[[#This Row],[Date]]-B961</f>
        <v>1</v>
      </c>
      <c r="J962" s="7">
        <f>G961*(D962-1)+(1-G961)*H961/100*Table3[[#This Row],[Actt,t-1]]/Summary!$G$6</f>
        <v>-1.8742650069194001E-4</v>
      </c>
      <c r="K962" s="7">
        <f t="shared" si="56"/>
        <v>2.9774220590926244E-3</v>
      </c>
      <c r="L962" s="67">
        <f t="shared" si="59"/>
        <v>4.7265109898621663E-2</v>
      </c>
    </row>
    <row r="963" spans="2:12" x14ac:dyDescent="0.2">
      <c r="B963" s="6">
        <f>'Fund Data'!A1084</f>
        <v>42975</v>
      </c>
      <c r="C963" s="4">
        <f>'Fund Data'!B1084</f>
        <v>155.85</v>
      </c>
      <c r="D963" s="7">
        <f t="shared" si="57"/>
        <v>1.0005778120184901</v>
      </c>
      <c r="E963" s="7">
        <f t="shared" si="58"/>
        <v>5.7764514940191348E-4</v>
      </c>
      <c r="F963" s="7">
        <f>SQRT(Summary!$G$2/Summary!$G$3)*SQRT(SUMSQ(E944:E963)-Summary!$G$4/Summary!$G$5*SUM(E944:E963)^2)</f>
        <v>2.2278935599227046E-2</v>
      </c>
      <c r="G963" s="5">
        <f>MIN(Summary!$G$8,Summary!$G$9/F961)</f>
        <v>1.5</v>
      </c>
      <c r="H963" s="5">
        <f>IFERROR(VLOOKUP(Table3[[#This Row],[Date]],Table1[#All],2,FALSE),$C$2)</f>
        <v>-0.372</v>
      </c>
      <c r="I963" s="5">
        <f>Table3[[#This Row],[Date]]-B962</f>
        <v>3</v>
      </c>
      <c r="J963" s="7">
        <f>G962*(D963-1)+(1-G962)*H962/100*Table3[[#This Row],[Actt,t-1]]/Summary!$G$6</f>
        <v>8.8217636106841392E-4</v>
      </c>
      <c r="K963" s="7">
        <f t="shared" si="56"/>
        <v>2.9783274860550948E-3</v>
      </c>
      <c r="L963" s="67">
        <f t="shared" si="59"/>
        <v>4.7279483106059846E-2</v>
      </c>
    </row>
    <row r="964" spans="2:12" x14ac:dyDescent="0.2">
      <c r="B964" s="6">
        <f>'Fund Data'!A1085</f>
        <v>42976</v>
      </c>
      <c r="C964" s="4">
        <f>'Fund Data'!B1085</f>
        <v>156.18</v>
      </c>
      <c r="D964" s="7">
        <f t="shared" si="57"/>
        <v>1.0021174205967276</v>
      </c>
      <c r="E964" s="7">
        <f t="shared" si="58"/>
        <v>2.1151820211828876E-3</v>
      </c>
      <c r="F964" s="7">
        <f>SQRT(Summary!$G$2/Summary!$G$3)*SQRT(SUMSQ(E945:E964)-Summary!$G$4/Summary!$G$5*SUM(E945:E964)^2)</f>
        <v>2.2909937234892409E-2</v>
      </c>
      <c r="G964" s="5">
        <f>MIN(Summary!$G$8,Summary!$G$9/F962)</f>
        <v>1.5</v>
      </c>
      <c r="H964" s="5">
        <f>IFERROR(VLOOKUP(Table3[[#This Row],[Date]],Table1[#All],2,FALSE),$C$2)</f>
        <v>-0.372</v>
      </c>
      <c r="I964" s="5">
        <f>Table3[[#This Row],[Date]]-B963</f>
        <v>1</v>
      </c>
      <c r="J964" s="7">
        <f>G963*(D964-1)+(1-G963)*H963/100*Table3[[#This Row],[Actt,t-1]]/Summary!$G$6</f>
        <v>3.1812975617580559E-3</v>
      </c>
      <c r="K964" s="7">
        <f t="shared" si="56"/>
        <v>2.9798332321454703E-3</v>
      </c>
      <c r="L964" s="67">
        <f t="shared" si="59"/>
        <v>4.730338608421629E-2</v>
      </c>
    </row>
    <row r="965" spans="2:12" x14ac:dyDescent="0.2">
      <c r="B965" s="6">
        <f>'Fund Data'!A1086</f>
        <v>42977</v>
      </c>
      <c r="C965" s="4">
        <f>'Fund Data'!B1086</f>
        <v>156.05000000000001</v>
      </c>
      <c r="D965" s="7">
        <f t="shared" si="57"/>
        <v>0.9991676270969394</v>
      </c>
      <c r="E965" s="7">
        <f t="shared" si="58"/>
        <v>-8.3271951774059702E-4</v>
      </c>
      <c r="F965" s="7">
        <f>SQRT(Summary!$G$2/Summary!$G$3)*SQRT(SUMSQ(E946:E965)-Summary!$G$4/Summary!$G$5*SUM(E946:E965)^2)</f>
        <v>1.8304429757488899E-2</v>
      </c>
      <c r="G965" s="5">
        <f>MIN(Summary!$G$8,Summary!$G$9/F963)</f>
        <v>1.5</v>
      </c>
      <c r="H965" s="5">
        <f>IFERROR(VLOOKUP(Table3[[#This Row],[Date]],Table1[#All],2,FALSE),$C$2)</f>
        <v>-0.372</v>
      </c>
      <c r="I965" s="5">
        <f>Table3[[#This Row],[Date]]-B964</f>
        <v>1</v>
      </c>
      <c r="J965" s="7">
        <f>G964*(D965-1)+(1-G964)*H964/100*Table3[[#This Row],[Actt,t-1]]/Summary!$G$6</f>
        <v>-1.2433926879242278E-3</v>
      </c>
      <c r="K965" s="7">
        <f t="shared" si="56"/>
        <v>2.964294921308017E-3</v>
      </c>
      <c r="L965" s="67">
        <f t="shared" si="59"/>
        <v>4.7056723046596763E-2</v>
      </c>
    </row>
    <row r="966" spans="2:12" x14ac:dyDescent="0.2">
      <c r="B966" s="6">
        <f>'Fund Data'!A1087</f>
        <v>42978</v>
      </c>
      <c r="C966" s="4">
        <f>'Fund Data'!B1087</f>
        <v>156.16999999999999</v>
      </c>
      <c r="D966" s="7">
        <f t="shared" si="57"/>
        <v>1.0007689842999037</v>
      </c>
      <c r="E966" s="7">
        <f t="shared" si="58"/>
        <v>7.686887829658224E-4</v>
      </c>
      <c r="F966" s="7">
        <f>SQRT(Summary!$G$2/Summary!$G$3)*SQRT(SUMSQ(E947:E966)-Summary!$G$4/Summary!$G$5*SUM(E947:E966)^2)</f>
        <v>1.8390982062198538E-2</v>
      </c>
      <c r="G966" s="5">
        <f>MIN(Summary!$G$8,Summary!$G$9/F964)</f>
        <v>1.5</v>
      </c>
      <c r="H966" s="5">
        <f>IFERROR(VLOOKUP(Table3[[#This Row],[Date]],Table1[#All],2,FALSE),$C$2)</f>
        <v>-0.373</v>
      </c>
      <c r="I966" s="5">
        <f>Table3[[#This Row],[Date]]-B965</f>
        <v>1</v>
      </c>
      <c r="J966" s="7">
        <f>G965*(D966-1)+(1-G965)*H965/100*Table3[[#This Row],[Actt,t-1]]/Summary!$G$6</f>
        <v>1.1586431165221951E-3</v>
      </c>
      <c r="K966" s="7">
        <f t="shared" si="56"/>
        <v>2.9534224522563225E-3</v>
      </c>
      <c r="L966" s="67">
        <f t="shared" si="59"/>
        <v>4.6884127951108585E-2</v>
      </c>
    </row>
    <row r="967" spans="2:12" x14ac:dyDescent="0.2">
      <c r="B967" s="6">
        <f>'Fund Data'!A1088</f>
        <v>42979</v>
      </c>
      <c r="C967" s="4">
        <f>'Fund Data'!B1088</f>
        <v>155.91999999999999</v>
      </c>
      <c r="D967" s="7">
        <f t="shared" si="57"/>
        <v>0.99839918038035469</v>
      </c>
      <c r="E967" s="7">
        <f t="shared" si="58"/>
        <v>-1.6021023004491311E-3</v>
      </c>
      <c r="F967" s="7">
        <f>SQRT(Summary!$G$2/Summary!$G$3)*SQRT(SUMSQ(E948:E967)-Summary!$G$4/Summary!$G$5*SUM(E948:E967)^2)</f>
        <v>1.8610298916905438E-2</v>
      </c>
      <c r="G967" s="5">
        <f>MIN(Summary!$G$8,Summary!$G$9/F965)</f>
        <v>1.5</v>
      </c>
      <c r="H967" s="5">
        <f>IFERROR(VLOOKUP(Table3[[#This Row],[Date]],Table1[#All],2,FALSE),$C$2)</f>
        <v>-0.373</v>
      </c>
      <c r="I967" s="5">
        <f>Table3[[#This Row],[Date]]-B966</f>
        <v>1</v>
      </c>
      <c r="J967" s="7">
        <f>G966*(D967-1)+(1-G966)*H966/100*Table3[[#This Row],[Actt,t-1]]/Summary!$G$6</f>
        <v>-2.3960488739124103E-3</v>
      </c>
      <c r="K967" s="7">
        <f t="shared" si="56"/>
        <v>2.9633992812915107E-3</v>
      </c>
      <c r="L967" s="67">
        <f t="shared" si="59"/>
        <v>4.7042505202109279E-2</v>
      </c>
    </row>
    <row r="968" spans="2:12" x14ac:dyDescent="0.2">
      <c r="B968" s="6">
        <f>'Fund Data'!A1089</f>
        <v>42982</v>
      </c>
      <c r="C968" s="4">
        <f>'Fund Data'!B1089</f>
        <v>156.1</v>
      </c>
      <c r="D968" s="7">
        <f t="shared" si="57"/>
        <v>1.0011544381734223</v>
      </c>
      <c r="E968" s="7">
        <f t="shared" si="58"/>
        <v>1.1537723220810525E-3</v>
      </c>
      <c r="F968" s="7">
        <f>SQRT(Summary!$G$2/Summary!$G$3)*SQRT(SUMSQ(E949:E968)-Summary!$G$4/Summary!$G$5*SUM(E949:E968)^2)</f>
        <v>1.8281434680315362E-2</v>
      </c>
      <c r="G968" s="5">
        <f>MIN(Summary!$G$8,Summary!$G$9/F966)</f>
        <v>1.5</v>
      </c>
      <c r="H968" s="5">
        <f>IFERROR(VLOOKUP(Table3[[#This Row],[Date]],Table1[#All],2,FALSE),$C$2)</f>
        <v>-0.372</v>
      </c>
      <c r="I968" s="5">
        <f>Table3[[#This Row],[Date]]-B967</f>
        <v>3</v>
      </c>
      <c r="J968" s="7">
        <f>G967*(D968-1)+(1-G967)*H967/100*Table3[[#This Row],[Actt,t-1]]/Summary!$G$6</f>
        <v>1.7471989268001346E-3</v>
      </c>
      <c r="K968" s="7">
        <f t="shared" si="56"/>
        <v>2.9620459380160411E-3</v>
      </c>
      <c r="L968" s="67">
        <f t="shared" si="59"/>
        <v>4.7021021543636916E-2</v>
      </c>
    </row>
    <row r="969" spans="2:12" x14ac:dyDescent="0.2">
      <c r="B969" s="6">
        <f>'Fund Data'!A1090</f>
        <v>42983</v>
      </c>
      <c r="C969" s="4">
        <f>'Fund Data'!B1090</f>
        <v>156.43</v>
      </c>
      <c r="D969" s="7">
        <f t="shared" si="57"/>
        <v>1.0021140294682895</v>
      </c>
      <c r="E969" s="7">
        <f t="shared" si="58"/>
        <v>2.1117980522925178E-3</v>
      </c>
      <c r="F969" s="7">
        <f>SQRT(Summary!$G$2/Summary!$G$3)*SQRT(SUMSQ(E950:E969)-Summary!$G$4/Summary!$G$5*SUM(E950:E969)^2)</f>
        <v>1.9205098117174468E-2</v>
      </c>
      <c r="G969" s="5">
        <f>MIN(Summary!$G$8,Summary!$G$9/F967)</f>
        <v>1.5</v>
      </c>
      <c r="H969" s="5">
        <f>IFERROR(VLOOKUP(Table3[[#This Row],[Date]],Table1[#All],2,FALSE),$C$2)</f>
        <v>-0.372</v>
      </c>
      <c r="I969" s="5">
        <f>Table3[[#This Row],[Date]]-B968</f>
        <v>1</v>
      </c>
      <c r="J969" s="7">
        <f>G968*(D969-1)+(1-G968)*H968/100*Table3[[#This Row],[Actt,t-1]]/Summary!$G$6</f>
        <v>3.1762108691009701E-3</v>
      </c>
      <c r="K969" s="7">
        <f t="shared" si="56"/>
        <v>2.9449979607209563E-3</v>
      </c>
      <c r="L969" s="67">
        <f t="shared" si="59"/>
        <v>4.6750393293960101E-2</v>
      </c>
    </row>
    <row r="970" spans="2:12" x14ac:dyDescent="0.2">
      <c r="B970" s="6">
        <f>'Fund Data'!A1091</f>
        <v>42984</v>
      </c>
      <c r="C970" s="4">
        <f>'Fund Data'!B1091</f>
        <v>156.24</v>
      </c>
      <c r="D970" s="7">
        <f t="shared" si="57"/>
        <v>0.99878539922009846</v>
      </c>
      <c r="E970" s="7">
        <f t="shared" si="58"/>
        <v>-1.2153390052554146E-3</v>
      </c>
      <c r="F970" s="7">
        <f>SQRT(Summary!$G$2/Summary!$G$3)*SQRT(SUMSQ(E951:E970)-Summary!$G$4/Summary!$G$5*SUM(E951:E970)^2)</f>
        <v>1.926030323552487E-2</v>
      </c>
      <c r="G970" s="5">
        <f>MIN(Summary!$G$8,Summary!$G$9/F968)</f>
        <v>1.5</v>
      </c>
      <c r="H970" s="5">
        <f>IFERROR(VLOOKUP(Table3[[#This Row],[Date]],Table1[#All],2,FALSE),$C$2)</f>
        <v>-0.371</v>
      </c>
      <c r="I970" s="5">
        <f>Table3[[#This Row],[Date]]-B969</f>
        <v>1</v>
      </c>
      <c r="J970" s="7">
        <f>G969*(D970-1)+(1-G969)*H969/100*Table3[[#This Row],[Actt,t-1]]/Summary!$G$6</f>
        <v>-1.8167345031856468E-3</v>
      </c>
      <c r="K970" s="7">
        <f t="shared" si="56"/>
        <v>2.9532489031984057E-3</v>
      </c>
      <c r="L970" s="67">
        <f t="shared" si="59"/>
        <v>4.688137294522348E-2</v>
      </c>
    </row>
    <row r="971" spans="2:12" x14ac:dyDescent="0.2">
      <c r="B971" s="6">
        <f>'Fund Data'!A1092</f>
        <v>42985</v>
      </c>
      <c r="C971" s="4">
        <f>'Fund Data'!B1092</f>
        <v>156.78</v>
      </c>
      <c r="D971" s="7">
        <f t="shared" si="57"/>
        <v>1.0034562211981566</v>
      </c>
      <c r="E971" s="7">
        <f t="shared" si="58"/>
        <v>3.4502621921525278E-3</v>
      </c>
      <c r="F971" s="7">
        <f>SQRT(Summary!$G$2/Summary!$G$3)*SQRT(SUMSQ(E952:E971)-Summary!$G$4/Summary!$G$5*SUM(E952:E971)^2)</f>
        <v>2.1304630615791197E-2</v>
      </c>
      <c r="G971" s="5">
        <f>MIN(Summary!$G$8,Summary!$G$9/F969)</f>
        <v>1.5</v>
      </c>
      <c r="H971" s="5">
        <f>IFERROR(VLOOKUP(Table3[[#This Row],[Date]],Table1[#All],2,FALSE),$C$2)</f>
        <v>-0.372</v>
      </c>
      <c r="I971" s="5">
        <f>Table3[[#This Row],[Date]]-B970</f>
        <v>1</v>
      </c>
      <c r="J971" s="7">
        <f>G970*(D971-1)+(1-G970)*H970/100*Table3[[#This Row],[Actt,t-1]]/Summary!$G$6</f>
        <v>5.1894845750126532E-3</v>
      </c>
      <c r="K971" s="7">
        <f t="shared" si="56"/>
        <v>2.9586708159067298E-3</v>
      </c>
      <c r="L971" s="67">
        <f t="shared" si="59"/>
        <v>4.6967443141162635E-2</v>
      </c>
    </row>
    <row r="972" spans="2:12" x14ac:dyDescent="0.2">
      <c r="B972" s="6">
        <f>'Fund Data'!A1093</f>
        <v>42986</v>
      </c>
      <c r="C972" s="4">
        <f>'Fund Data'!B1093</f>
        <v>156.6</v>
      </c>
      <c r="D972" s="7">
        <f t="shared" si="57"/>
        <v>0.99885189437428235</v>
      </c>
      <c r="E972" s="7">
        <f t="shared" si="58"/>
        <v>-1.1487652038734818E-3</v>
      </c>
      <c r="F972" s="7">
        <f>SQRT(Summary!$G$2/Summary!$G$3)*SQRT(SUMSQ(E953:E972)-Summary!$G$4/Summary!$G$5*SUM(E953:E972)^2)</f>
        <v>2.1899682355627524E-2</v>
      </c>
      <c r="G972" s="5">
        <f>MIN(Summary!$G$8,Summary!$G$9/F970)</f>
        <v>1.5</v>
      </c>
      <c r="H972" s="5">
        <f>IFERROR(VLOOKUP(Table3[[#This Row],[Date]],Table1[#All],2,FALSE),$C$2)</f>
        <v>-0.372</v>
      </c>
      <c r="I972" s="5">
        <f>Table3[[#This Row],[Date]]-B971</f>
        <v>1</v>
      </c>
      <c r="J972" s="7">
        <f>G971*(D972-1)+(1-G971)*H971/100*Table3[[#This Row],[Actt,t-1]]/Summary!$G$6</f>
        <v>-1.7169917719098153E-3</v>
      </c>
      <c r="K972" s="7">
        <f t="shared" si="56"/>
        <v>2.9611587878779302E-3</v>
      </c>
      <c r="L972" s="67">
        <f t="shared" si="59"/>
        <v>4.7006938471790806E-2</v>
      </c>
    </row>
    <row r="973" spans="2:12" x14ac:dyDescent="0.2">
      <c r="B973" s="6">
        <f>'Fund Data'!A1094</f>
        <v>42989</v>
      </c>
      <c r="C973" s="4">
        <f>'Fund Data'!B1094</f>
        <v>156.47</v>
      </c>
      <c r="D973" s="7">
        <f t="shared" si="57"/>
        <v>0.99916985951468718</v>
      </c>
      <c r="E973" s="7">
        <f t="shared" si="58"/>
        <v>-8.3048524273677084E-4</v>
      </c>
      <c r="F973" s="7">
        <f>SQRT(Summary!$G$2/Summary!$G$3)*SQRT(SUMSQ(E954:E973)-Summary!$G$4/Summary!$G$5*SUM(E954:E973)^2)</f>
        <v>2.1864418246606482E-2</v>
      </c>
      <c r="G973" s="5">
        <f>MIN(Summary!$G$8,Summary!$G$9/F971)</f>
        <v>1.5</v>
      </c>
      <c r="H973" s="5">
        <f>IFERROR(VLOOKUP(Table3[[#This Row],[Date]],Table1[#All],2,FALSE),$C$2)</f>
        <v>-0.373</v>
      </c>
      <c r="I973" s="5">
        <f>Table3[[#This Row],[Date]]-B972</f>
        <v>3</v>
      </c>
      <c r="J973" s="7">
        <f>G972*(D973-1)+(1-G972)*H972/100*Table3[[#This Row],[Actt,t-1]]/Summary!$G$6</f>
        <v>-1.2297107279692369E-3</v>
      </c>
      <c r="K973" s="7">
        <f t="shared" si="56"/>
        <v>2.9649053817919382E-3</v>
      </c>
      <c r="L973" s="67">
        <f t="shared" si="59"/>
        <v>4.706641380635089E-2</v>
      </c>
    </row>
    <row r="974" spans="2:12" x14ac:dyDescent="0.2">
      <c r="B974" s="6">
        <f>'Fund Data'!A1095</f>
        <v>42990</v>
      </c>
      <c r="C974" s="4">
        <f>'Fund Data'!B1095</f>
        <v>155.97999999999999</v>
      </c>
      <c r="D974" s="7">
        <f t="shared" si="57"/>
        <v>0.99686840927973408</v>
      </c>
      <c r="E974" s="7">
        <f t="shared" si="58"/>
        <v>-3.1365044116139513E-3</v>
      </c>
      <c r="F974" s="7">
        <f>SQRT(Summary!$G$2/Summary!$G$3)*SQRT(SUMSQ(E955:E974)-Summary!$G$4/Summary!$G$5*SUM(E955:E974)^2)</f>
        <v>2.4597460642413901E-2</v>
      </c>
      <c r="G974" s="5">
        <f>MIN(Summary!$G$8,Summary!$G$9/F972)</f>
        <v>1.5</v>
      </c>
      <c r="H974" s="5">
        <f>IFERROR(VLOOKUP(Table3[[#This Row],[Date]],Table1[#All],2,FALSE),$C$2)</f>
        <v>-0.372</v>
      </c>
      <c r="I974" s="5">
        <f>Table3[[#This Row],[Date]]-B973</f>
        <v>1</v>
      </c>
      <c r="J974" s="7">
        <f>G973*(D974-1)+(1-G973)*H973/100*Table3[[#This Row],[Actt,t-1]]/Summary!$G$6</f>
        <v>-4.6922055248433247E-3</v>
      </c>
      <c r="K974" s="7">
        <f t="shared" si="56"/>
        <v>3.0087044217069234E-3</v>
      </c>
      <c r="L974" s="67">
        <f t="shared" si="59"/>
        <v>4.7761702010021542E-2</v>
      </c>
    </row>
    <row r="975" spans="2:12" x14ac:dyDescent="0.2">
      <c r="B975" s="6">
        <f>'Fund Data'!A1096</f>
        <v>42991</v>
      </c>
      <c r="C975" s="4">
        <f>'Fund Data'!B1096</f>
        <v>156.05000000000001</v>
      </c>
      <c r="D975" s="7">
        <f t="shared" si="57"/>
        <v>1.0004487754840365</v>
      </c>
      <c r="E975" s="7">
        <f t="shared" si="58"/>
        <v>4.4867481443658217E-4</v>
      </c>
      <c r="F975" s="7">
        <f>SQRT(Summary!$G$2/Summary!$G$3)*SQRT(SUMSQ(E956:E975)-Summary!$G$4/Summary!$G$5*SUM(E956:E975)^2)</f>
        <v>2.3395336461817413E-2</v>
      </c>
      <c r="G975" s="5">
        <f>MIN(Summary!$G$8,Summary!$G$9/F973)</f>
        <v>1.5</v>
      </c>
      <c r="H975" s="5">
        <f>IFERROR(VLOOKUP(Table3[[#This Row],[Date]],Table1[#All],2,FALSE),$C$2)</f>
        <v>-0.373</v>
      </c>
      <c r="I975" s="5">
        <f>Table3[[#This Row],[Date]]-B974</f>
        <v>1</v>
      </c>
      <c r="J975" s="7">
        <f>G974*(D975-1)+(1-G974)*H974/100*Table3[[#This Row],[Actt,t-1]]/Summary!$G$6</f>
        <v>6.7832989272148482E-4</v>
      </c>
      <c r="K975" s="7">
        <f t="shared" si="56"/>
        <v>2.9977689817181643E-3</v>
      </c>
      <c r="L975" s="67">
        <f t="shared" si="59"/>
        <v>4.7588107281897579E-2</v>
      </c>
    </row>
    <row r="976" spans="2:12" x14ac:dyDescent="0.2">
      <c r="B976" s="6">
        <f>'Fund Data'!A1097</f>
        <v>42992</v>
      </c>
      <c r="C976" s="4">
        <f>'Fund Data'!B1097</f>
        <v>155.91999999999999</v>
      </c>
      <c r="D976" s="7">
        <f t="shared" si="57"/>
        <v>0.99916693367510401</v>
      </c>
      <c r="E976" s="7">
        <f t="shared" si="58"/>
        <v>-8.3341351748319082E-4</v>
      </c>
      <c r="F976" s="7">
        <f>SQRT(Summary!$G$2/Summary!$G$3)*SQRT(SUMSQ(E957:E976)-Summary!$G$4/Summary!$G$5*SUM(E957:E976)^2)</f>
        <v>2.3354426286661137E-2</v>
      </c>
      <c r="G976" s="5">
        <f>MIN(Summary!$G$8,Summary!$G$9/F974)</f>
        <v>1.5</v>
      </c>
      <c r="H976" s="5">
        <f>IFERROR(VLOOKUP(Table3[[#This Row],[Date]],Table1[#All],2,FALSE),$C$2)</f>
        <v>-0.371</v>
      </c>
      <c r="I976" s="5">
        <f>Table3[[#This Row],[Date]]-B975</f>
        <v>1</v>
      </c>
      <c r="J976" s="7">
        <f>G975*(D976-1)+(1-G975)*H975/100*Table3[[#This Row],[Actt,t-1]]/Summary!$G$6</f>
        <v>-1.244418931788433E-3</v>
      </c>
      <c r="K976" s="7">
        <f t="shared" ref="K976:K1039" si="60">_xlfn.STDEV.S(J887:J976)</f>
        <v>3.0016669808445688E-3</v>
      </c>
      <c r="L976" s="67">
        <f t="shared" si="59"/>
        <v>4.7649986099692856E-2</v>
      </c>
    </row>
    <row r="977" spans="2:12" x14ac:dyDescent="0.2">
      <c r="B977" s="6">
        <f>'Fund Data'!A1098</f>
        <v>42993</v>
      </c>
      <c r="C977" s="4">
        <f>'Fund Data'!B1098</f>
        <v>155.82</v>
      </c>
      <c r="D977" s="7">
        <f t="shared" si="57"/>
        <v>0.99935864545920994</v>
      </c>
      <c r="E977" s="7">
        <f t="shared" si="58"/>
        <v>-6.4156029659320757E-4</v>
      </c>
      <c r="F977" s="7">
        <f>SQRT(Summary!$G$2/Summary!$G$3)*SQRT(SUMSQ(E958:E977)-Summary!$G$4/Summary!$G$5*SUM(E958:E977)^2)</f>
        <v>2.3451875227374179E-2</v>
      </c>
      <c r="G977" s="5">
        <f>MIN(Summary!$G$8,Summary!$G$9/F975)</f>
        <v>1.5</v>
      </c>
      <c r="H977" s="5">
        <f>IFERROR(VLOOKUP(Table3[[#This Row],[Date]],Table1[#All],2,FALSE),$C$2)</f>
        <v>-0.371</v>
      </c>
      <c r="I977" s="5">
        <f>Table3[[#This Row],[Date]]-B976</f>
        <v>1</v>
      </c>
      <c r="J977" s="7">
        <f>G976*(D977-1)+(1-G976)*H976/100*Table3[[#This Row],[Actt,t-1]]/Summary!$G$6</f>
        <v>-9.5687903340731565E-4</v>
      </c>
      <c r="K977" s="7">
        <f t="shared" si="60"/>
        <v>3.0036084647669103E-3</v>
      </c>
      <c r="L977" s="67">
        <f t="shared" si="59"/>
        <v>4.7680806201490532E-2</v>
      </c>
    </row>
    <row r="978" spans="2:12" x14ac:dyDescent="0.2">
      <c r="B978" s="6">
        <f>'Fund Data'!A1099</f>
        <v>42996</v>
      </c>
      <c r="C978" s="4">
        <f>'Fund Data'!B1099</f>
        <v>155.79</v>
      </c>
      <c r="D978" s="7">
        <f t="shared" si="57"/>
        <v>0.99980747015787441</v>
      </c>
      <c r="E978" s="7">
        <f t="shared" si="58"/>
        <v>-1.9254837837486837E-4</v>
      </c>
      <c r="F978" s="7">
        <f>SQRT(Summary!$G$2/Summary!$G$3)*SQRT(SUMSQ(E959:E978)-Summary!$G$4/Summary!$G$5*SUM(E959:E978)^2)</f>
        <v>2.3301178855579995E-2</v>
      </c>
      <c r="G978" s="5">
        <f>MIN(Summary!$G$8,Summary!$G$9/F976)</f>
        <v>1.5</v>
      </c>
      <c r="H978" s="5">
        <f>IFERROR(VLOOKUP(Table3[[#This Row],[Date]],Table1[#All],2,FALSE),$C$2)</f>
        <v>-0.373</v>
      </c>
      <c r="I978" s="5">
        <f>Table3[[#This Row],[Date]]-B977</f>
        <v>3</v>
      </c>
      <c r="J978" s="7">
        <f>G977*(D978-1)+(1-G977)*H977/100*Table3[[#This Row],[Actt,t-1]]/Summary!$G$6</f>
        <v>-2.7333642985504918E-4</v>
      </c>
      <c r="K978" s="7">
        <f t="shared" si="60"/>
        <v>2.9993540632565503E-3</v>
      </c>
      <c r="L978" s="67">
        <f t="shared" si="59"/>
        <v>4.761326967124755E-2</v>
      </c>
    </row>
    <row r="979" spans="2:12" x14ac:dyDescent="0.2">
      <c r="B979" s="6">
        <f>'Fund Data'!A1100</f>
        <v>42997</v>
      </c>
      <c r="C979" s="4">
        <f>'Fund Data'!B1100</f>
        <v>155.91999999999999</v>
      </c>
      <c r="D979" s="7">
        <f t="shared" si="57"/>
        <v>1.0008344566403491</v>
      </c>
      <c r="E979" s="7">
        <f t="shared" si="58"/>
        <v>8.3410867496800625E-4</v>
      </c>
      <c r="F979" s="7">
        <f>SQRT(Summary!$G$2/Summary!$G$3)*SQRT(SUMSQ(E960:E979)-Summary!$G$4/Summary!$G$5*SUM(E960:E979)^2)</f>
        <v>2.3010514223392411E-2</v>
      </c>
      <c r="G979" s="5">
        <f>MIN(Summary!$G$8,Summary!$G$9/F977)</f>
        <v>1.5</v>
      </c>
      <c r="H979" s="5">
        <f>IFERROR(VLOOKUP(Table3[[#This Row],[Date]],Table1[#All],2,FALSE),$C$2)</f>
        <v>-0.373</v>
      </c>
      <c r="I979" s="5">
        <f>Table3[[#This Row],[Date]]-B978</f>
        <v>1</v>
      </c>
      <c r="J979" s="7">
        <f>G978*(D979-1)+(1-G978)*H978/100*Table3[[#This Row],[Actt,t-1]]/Summary!$G$6</f>
        <v>1.2568655160791913E-3</v>
      </c>
      <c r="K979" s="7">
        <f t="shared" si="60"/>
        <v>2.998451136196398E-3</v>
      </c>
      <c r="L979" s="67">
        <f t="shared" si="59"/>
        <v>4.7598936148528392E-2</v>
      </c>
    </row>
    <row r="980" spans="2:12" x14ac:dyDescent="0.2">
      <c r="B980" s="6">
        <f>'Fund Data'!A1101</f>
        <v>42998</v>
      </c>
      <c r="C980" s="4">
        <f>'Fund Data'!B1101</f>
        <v>155.94999999999999</v>
      </c>
      <c r="D980" s="7">
        <f t="shared" si="57"/>
        <v>1.0001924063622369</v>
      </c>
      <c r="E980" s="7">
        <f t="shared" si="58"/>
        <v>1.9238785450679163E-4</v>
      </c>
      <c r="F980" s="7">
        <f>SQRT(Summary!$G$2/Summary!$G$3)*SQRT(SUMSQ(E961:E980)-Summary!$G$4/Summary!$G$5*SUM(E961:E980)^2)</f>
        <v>2.2924570840331126E-2</v>
      </c>
      <c r="G980" s="5">
        <f>MIN(Summary!$G$8,Summary!$G$9/F978)</f>
        <v>1.5</v>
      </c>
      <c r="H980" s="5">
        <f>IFERROR(VLOOKUP(Table3[[#This Row],[Date]],Table1[#All],2,FALSE),$C$2)</f>
        <v>-0.373</v>
      </c>
      <c r="I980" s="5">
        <f>Table3[[#This Row],[Date]]-B979</f>
        <v>1</v>
      </c>
      <c r="J980" s="7">
        <f>G979*(D980-1)+(1-G979)*H979/100*Table3[[#This Row],[Actt,t-1]]/Summary!$G$6</f>
        <v>2.9379009891096703E-4</v>
      </c>
      <c r="K980" s="7">
        <f t="shared" si="60"/>
        <v>2.9923942062427111E-3</v>
      </c>
      <c r="L980" s="67">
        <f t="shared" si="59"/>
        <v>4.7502785366332428E-2</v>
      </c>
    </row>
    <row r="981" spans="2:12" x14ac:dyDescent="0.2">
      <c r="B981" s="6">
        <f>'Fund Data'!A1102</f>
        <v>42999</v>
      </c>
      <c r="C981" s="4">
        <f>'Fund Data'!B1102</f>
        <v>155.79</v>
      </c>
      <c r="D981" s="7">
        <f t="shared" si="57"/>
        <v>0.99897403013786468</v>
      </c>
      <c r="E981" s="7">
        <f t="shared" si="58"/>
        <v>-1.0264965294750222E-3</v>
      </c>
      <c r="F981" s="7">
        <f>SQRT(Summary!$G$2/Summary!$G$3)*SQRT(SUMSQ(E962:E981)-Summary!$G$4/Summary!$G$5*SUM(E962:E981)^2)</f>
        <v>2.3229254209551329E-2</v>
      </c>
      <c r="G981" s="5">
        <f>MIN(Summary!$G$8,Summary!$G$9/F979)</f>
        <v>1.5</v>
      </c>
      <c r="H981" s="5">
        <f>IFERROR(VLOOKUP(Table3[[#This Row],[Date]],Table1[#All],2,FALSE),$C$2)</f>
        <v>-0.373</v>
      </c>
      <c r="I981" s="5">
        <f>Table3[[#This Row],[Date]]-B980</f>
        <v>1</v>
      </c>
      <c r="J981" s="7">
        <f>G980*(D981-1)+(1-G980)*H980/100*Table3[[#This Row],[Actt,t-1]]/Summary!$G$6</f>
        <v>-1.533774237647429E-3</v>
      </c>
      <c r="K981" s="7">
        <f t="shared" si="60"/>
        <v>2.9834210309545852E-3</v>
      </c>
      <c r="L981" s="67">
        <f t="shared" si="59"/>
        <v>4.7360340624634602E-2</v>
      </c>
    </row>
    <row r="982" spans="2:12" x14ac:dyDescent="0.2">
      <c r="B982" s="6">
        <f>'Fund Data'!A1103</f>
        <v>43000</v>
      </c>
      <c r="C982" s="4">
        <f>'Fund Data'!B1103</f>
        <v>155.85</v>
      </c>
      <c r="D982" s="7">
        <f t="shared" si="57"/>
        <v>1.0003851338340073</v>
      </c>
      <c r="E982" s="7">
        <f t="shared" si="58"/>
        <v>3.8505968900879521E-4</v>
      </c>
      <c r="F982" s="7">
        <f>SQRT(Summary!$G$2/Summary!$G$3)*SQRT(SUMSQ(E963:E982)-Summary!$G$4/Summary!$G$5*SUM(E963:E982)^2)</f>
        <v>2.3260505884266754E-2</v>
      </c>
      <c r="G982" s="5">
        <f>MIN(Summary!$G$8,Summary!$G$9/F980)</f>
        <v>1.5</v>
      </c>
      <c r="H982" s="5">
        <f>IFERROR(VLOOKUP(Table3[[#This Row],[Date]],Table1[#All],2,FALSE),$C$2)</f>
        <v>-0.372</v>
      </c>
      <c r="I982" s="5">
        <f>Table3[[#This Row],[Date]]-B981</f>
        <v>1</v>
      </c>
      <c r="J982" s="7">
        <f>G981*(D982-1)+(1-G981)*H981/100*Table3[[#This Row],[Actt,t-1]]/Summary!$G$6</f>
        <v>5.8288130656649001E-4</v>
      </c>
      <c r="K982" s="7">
        <f t="shared" si="60"/>
        <v>2.9695280783375837E-3</v>
      </c>
      <c r="L982" s="67">
        <f t="shared" si="59"/>
        <v>4.7139796839028664E-2</v>
      </c>
    </row>
    <row r="983" spans="2:12" x14ac:dyDescent="0.2">
      <c r="B983" s="6">
        <f>'Fund Data'!A1104</f>
        <v>43003</v>
      </c>
      <c r="C983" s="4">
        <f>'Fund Data'!B1104</f>
        <v>156.11000000000001</v>
      </c>
      <c r="D983" s="7">
        <f t="shared" si="57"/>
        <v>1.0016682707731794</v>
      </c>
      <c r="E983" s="7">
        <f t="shared" si="58"/>
        <v>1.6668807552292636E-3</v>
      </c>
      <c r="F983" s="7">
        <f>SQRT(Summary!$G$2/Summary!$G$3)*SQRT(SUMSQ(E964:E983)-Summary!$G$4/Summary!$G$5*SUM(E964:E983)^2)</f>
        <v>2.3881281369899664E-2</v>
      </c>
      <c r="G983" s="5">
        <f>MIN(Summary!$G$8,Summary!$G$9/F981)</f>
        <v>1.5</v>
      </c>
      <c r="H983" s="5">
        <f>IFERROR(VLOOKUP(Table3[[#This Row],[Date]],Table1[#All],2,FALSE),$C$2)</f>
        <v>-0.371</v>
      </c>
      <c r="I983" s="5">
        <f>Table3[[#This Row],[Date]]-B982</f>
        <v>3</v>
      </c>
      <c r="J983" s="7">
        <f>G982*(D983-1)+(1-G982)*H982/100*Table3[[#This Row],[Actt,t-1]]/Summary!$G$6</f>
        <v>2.5179061597691548E-3</v>
      </c>
      <c r="K983" s="7">
        <f t="shared" si="60"/>
        <v>2.9788666534934049E-3</v>
      </c>
      <c r="L983" s="67">
        <f t="shared" si="59"/>
        <v>4.7288042123800597E-2</v>
      </c>
    </row>
    <row r="984" spans="2:12" x14ac:dyDescent="0.2">
      <c r="B984" s="6">
        <f>'Fund Data'!A1105</f>
        <v>43004</v>
      </c>
      <c r="C984" s="4">
        <f>'Fund Data'!B1105</f>
        <v>156.07</v>
      </c>
      <c r="D984" s="7">
        <f t="shared" si="57"/>
        <v>0.99974377041829465</v>
      </c>
      <c r="E984" s="7">
        <f t="shared" si="58"/>
        <v>-2.5626241411316021E-4</v>
      </c>
      <c r="F984" s="7">
        <f>SQRT(Summary!$G$2/Summary!$G$3)*SQRT(SUMSQ(E965:E984)-Summary!$G$4/Summary!$G$5*SUM(E965:E984)^2)</f>
        <v>2.272022054838695E-2</v>
      </c>
      <c r="G984" s="5">
        <f>MIN(Summary!$G$8,Summary!$G$9/F982)</f>
        <v>1.5</v>
      </c>
      <c r="H984" s="5">
        <f>IFERROR(VLOOKUP(Table3[[#This Row],[Date]],Table1[#All],2,FALSE),$C$2)</f>
        <v>-0.371</v>
      </c>
      <c r="I984" s="5">
        <f>Table3[[#This Row],[Date]]-B983</f>
        <v>1</v>
      </c>
      <c r="J984" s="7">
        <f>G983*(D984-1)+(1-G983)*H983/100*Table3[[#This Row],[Actt,t-1]]/Summary!$G$6</f>
        <v>-3.7919159478024315E-4</v>
      </c>
      <c r="K984" s="7">
        <f t="shared" si="60"/>
        <v>2.9212536850431411E-3</v>
      </c>
      <c r="L984" s="67">
        <f t="shared" si="59"/>
        <v>4.6373464602930944E-2</v>
      </c>
    </row>
    <row r="985" spans="2:12" x14ac:dyDescent="0.2">
      <c r="B985" s="6">
        <f>'Fund Data'!A1106</f>
        <v>43005</v>
      </c>
      <c r="C985" s="4">
        <f>'Fund Data'!B1106</f>
        <v>155.71</v>
      </c>
      <c r="D985" s="7">
        <f t="shared" si="57"/>
        <v>0.99769334273082599</v>
      </c>
      <c r="E985" s="7">
        <f t="shared" si="58"/>
        <v>-2.3093217011288377E-3</v>
      </c>
      <c r="F985" s="7">
        <f>SQRT(Summary!$G$2/Summary!$G$3)*SQRT(SUMSQ(E966:E985)-Summary!$G$4/Summary!$G$5*SUM(E966:E985)^2)</f>
        <v>2.3916149582397527E-2</v>
      </c>
      <c r="G985" s="5">
        <f>MIN(Summary!$G$8,Summary!$G$9/F983)</f>
        <v>1.5</v>
      </c>
      <c r="H985" s="5">
        <f>IFERROR(VLOOKUP(Table3[[#This Row],[Date]],Table1[#All],2,FALSE),$C$2)</f>
        <v>-0.372</v>
      </c>
      <c r="I985" s="5">
        <f>Table3[[#This Row],[Date]]-B984</f>
        <v>1</v>
      </c>
      <c r="J985" s="7">
        <f>G984*(D985-1)+(1-G984)*H984/100*Table3[[#This Row],[Actt,t-1]]/Summary!$G$6</f>
        <v>-3.4548331259832313E-3</v>
      </c>
      <c r="K985" s="7">
        <f t="shared" si="60"/>
        <v>2.9415920433955725E-3</v>
      </c>
      <c r="L985" s="67">
        <f t="shared" si="59"/>
        <v>4.6696326032586027E-2</v>
      </c>
    </row>
    <row r="986" spans="2:12" x14ac:dyDescent="0.2">
      <c r="B986" s="6">
        <f>'Fund Data'!A1107</f>
        <v>43006</v>
      </c>
      <c r="C986" s="4">
        <f>'Fund Data'!B1107</f>
        <v>155.74</v>
      </c>
      <c r="D986" s="7">
        <f t="shared" si="57"/>
        <v>1.0001926658531886</v>
      </c>
      <c r="E986" s="7">
        <f t="shared" si="58"/>
        <v>1.926472955066465E-4</v>
      </c>
      <c r="F986" s="7">
        <f>SQRT(Summary!$G$2/Summary!$G$3)*SQRT(SUMSQ(E967:E986)-Summary!$G$4/Summary!$G$5*SUM(E967:E986)^2)</f>
        <v>2.3732099562554079E-2</v>
      </c>
      <c r="G986" s="5">
        <f>MIN(Summary!$G$8,Summary!$G$9/F984)</f>
        <v>1.5</v>
      </c>
      <c r="H986" s="5">
        <f>IFERROR(VLOOKUP(Table3[[#This Row],[Date]],Table1[#All],2,FALSE),$C$2)</f>
        <v>-0.372</v>
      </c>
      <c r="I986" s="5">
        <f>Table3[[#This Row],[Date]]-B985</f>
        <v>1</v>
      </c>
      <c r="J986" s="7">
        <f>G985*(D986-1)+(1-G985)*H985/100*Table3[[#This Row],[Actt,t-1]]/Summary!$G$6</f>
        <v>2.9416544644950084E-4</v>
      </c>
      <c r="K986" s="7">
        <f t="shared" si="60"/>
        <v>2.9378523120415704E-3</v>
      </c>
      <c r="L986" s="67">
        <f t="shared" si="59"/>
        <v>4.6636959637788744E-2</v>
      </c>
    </row>
    <row r="987" spans="2:12" x14ac:dyDescent="0.2">
      <c r="B987" s="6">
        <f>'Fund Data'!A1108</f>
        <v>43007</v>
      </c>
      <c r="C987" s="4">
        <f>'Fund Data'!B1108</f>
        <v>155.94</v>
      </c>
      <c r="D987" s="7">
        <f t="shared" si="57"/>
        <v>1.0012841916013868</v>
      </c>
      <c r="E987" s="7">
        <f t="shared" si="58"/>
        <v>1.2833677326137584E-3</v>
      </c>
      <c r="F987" s="7">
        <f>SQRT(Summary!$G$2/Summary!$G$3)*SQRT(SUMSQ(E968:E987)-Summary!$G$4/Summary!$G$5*SUM(E968:E987)^2)</f>
        <v>2.358820380106752E-2</v>
      </c>
      <c r="G987" s="5">
        <f>MIN(Summary!$G$8,Summary!$G$9/F985)</f>
        <v>1.5</v>
      </c>
      <c r="H987" s="5">
        <f>IFERROR(VLOOKUP(Table3[[#This Row],[Date]],Table1[#All],2,FALSE),$C$2)</f>
        <v>-0.372</v>
      </c>
      <c r="I987" s="5">
        <f>Table3[[#This Row],[Date]]-B986</f>
        <v>1</v>
      </c>
      <c r="J987" s="7">
        <f>G986*(D987-1)+(1-G986)*H986/100*Table3[[#This Row],[Actt,t-1]]/Summary!$G$6</f>
        <v>1.9314540687468957E-3</v>
      </c>
      <c r="K987" s="7">
        <f t="shared" si="60"/>
        <v>2.932686831921149E-3</v>
      </c>
      <c r="L987" s="67">
        <f t="shared" si="59"/>
        <v>4.6554960182983447E-2</v>
      </c>
    </row>
    <row r="988" spans="2:12" x14ac:dyDescent="0.2">
      <c r="B988" s="6">
        <f>'Fund Data'!A1109</f>
        <v>43010</v>
      </c>
      <c r="C988" s="4">
        <f>'Fund Data'!B1109</f>
        <v>155.88999999999999</v>
      </c>
      <c r="D988" s="7">
        <f t="shared" si="57"/>
        <v>0.99967936385789402</v>
      </c>
      <c r="E988" s="7">
        <f t="shared" si="58"/>
        <v>-3.2068755686437146E-4</v>
      </c>
      <c r="F988" s="7">
        <f>SQRT(Summary!$G$2/Summary!$G$3)*SQRT(SUMSQ(E969:E988)-Summary!$G$4/Summary!$G$5*SUM(E969:E988)^2)</f>
        <v>2.3233484382783606E-2</v>
      </c>
      <c r="G988" s="5">
        <f>MIN(Summary!$G$8,Summary!$G$9/F986)</f>
        <v>1.5</v>
      </c>
      <c r="H988" s="5">
        <f>IFERROR(VLOOKUP(Table3[[#This Row],[Date]],Table1[#All],2,FALSE),$C$2)</f>
        <v>-0.373</v>
      </c>
      <c r="I988" s="5">
        <f>Table3[[#This Row],[Date]]-B987</f>
        <v>3</v>
      </c>
      <c r="J988" s="7">
        <f>G987*(D988-1)+(1-G987)*H987/100*Table3[[#This Row],[Actt,t-1]]/Summary!$G$6</f>
        <v>-4.6545421315896836E-4</v>
      </c>
      <c r="K988" s="7">
        <f t="shared" si="60"/>
        <v>2.9332462427562878E-3</v>
      </c>
      <c r="L988" s="67">
        <f t="shared" si="59"/>
        <v>4.6563840554686396E-2</v>
      </c>
    </row>
    <row r="989" spans="2:12" x14ac:dyDescent="0.2">
      <c r="B989" s="6">
        <f>'Fund Data'!A1110</f>
        <v>43011</v>
      </c>
      <c r="C989" s="4">
        <f>'Fund Data'!B1110</f>
        <v>155.80000000000001</v>
      </c>
      <c r="D989" s="7">
        <f t="shared" si="57"/>
        <v>0.99942266983129147</v>
      </c>
      <c r="E989" s="7">
        <f t="shared" si="58"/>
        <v>-5.774968879415014E-4</v>
      </c>
      <c r="F989" s="7">
        <f>SQRT(Summary!$G$2/Summary!$G$3)*SQRT(SUMSQ(E970:E989)-Summary!$G$4/Summary!$G$5*SUM(E970:E989)^2)</f>
        <v>2.1878913702903513E-2</v>
      </c>
      <c r="G989" s="5">
        <f>MIN(Summary!$G$8,Summary!$G$9/F987)</f>
        <v>1.5</v>
      </c>
      <c r="H989" s="5">
        <f>IFERROR(VLOOKUP(Table3[[#This Row],[Date]],Table1[#All],2,FALSE),$C$2)</f>
        <v>-0.373</v>
      </c>
      <c r="I989" s="5">
        <f>Table3[[#This Row],[Date]]-B988</f>
        <v>1</v>
      </c>
      <c r="J989" s="7">
        <f>G988*(D989-1)+(1-G988)*H988/100*Table3[[#This Row],[Actt,t-1]]/Summary!$G$6</f>
        <v>-8.6081469750724565E-4</v>
      </c>
      <c r="K989" s="7">
        <f t="shared" si="60"/>
        <v>2.9341684485111293E-3</v>
      </c>
      <c r="L989" s="67">
        <f t="shared" si="59"/>
        <v>4.6578480117196057E-2</v>
      </c>
    </row>
    <row r="990" spans="2:12" x14ac:dyDescent="0.2">
      <c r="B990" s="6">
        <f>'Fund Data'!A1111</f>
        <v>43012</v>
      </c>
      <c r="C990" s="4">
        <f>'Fund Data'!B1111</f>
        <v>155.69999999999999</v>
      </c>
      <c r="D990" s="7">
        <f t="shared" si="57"/>
        <v>0.99935815147625151</v>
      </c>
      <c r="E990" s="7">
        <f t="shared" si="58"/>
        <v>-6.4205459669533765E-4</v>
      </c>
      <c r="F990" s="7">
        <f>SQRT(Summary!$G$2/Summary!$G$3)*SQRT(SUMSQ(E971:E990)-Summary!$G$4/Summary!$G$5*SUM(E971:E990)^2)</f>
        <v>2.1632802327152055E-2</v>
      </c>
      <c r="G990" s="5">
        <f>MIN(Summary!$G$8,Summary!$G$9/F988)</f>
        <v>1.5</v>
      </c>
      <c r="H990" s="5">
        <f>IFERROR(VLOOKUP(Table3[[#This Row],[Date]],Table1[#All],2,FALSE),$C$2)</f>
        <v>-0.373</v>
      </c>
      <c r="I990" s="5">
        <f>Table3[[#This Row],[Date]]-B989</f>
        <v>1</v>
      </c>
      <c r="J990" s="7">
        <f>G989*(D990-1)+(1-G989)*H989/100*Table3[[#This Row],[Actt,t-1]]/Summary!$G$6</f>
        <v>-9.5759223006717858E-4</v>
      </c>
      <c r="K990" s="7">
        <f t="shared" si="60"/>
        <v>2.8596359669820575E-3</v>
      </c>
      <c r="L990" s="67">
        <f t="shared" si="59"/>
        <v>4.5395313652861424E-2</v>
      </c>
    </row>
    <row r="991" spans="2:12" x14ac:dyDescent="0.2">
      <c r="B991" s="6">
        <f>'Fund Data'!A1112</f>
        <v>43013</v>
      </c>
      <c r="C991" s="4">
        <f>'Fund Data'!B1112</f>
        <v>155.9</v>
      </c>
      <c r="D991" s="7">
        <f t="shared" si="57"/>
        <v>1.0012845215157355</v>
      </c>
      <c r="E991" s="7">
        <f t="shared" si="58"/>
        <v>1.2836972237783492E-3</v>
      </c>
      <c r="F991" s="7">
        <f>SQRT(Summary!$G$2/Summary!$G$3)*SQRT(SUMSQ(E972:E991)-Summary!$G$4/Summary!$G$5*SUM(E972:E991)^2)</f>
        <v>1.8064841674839485E-2</v>
      </c>
      <c r="G991" s="5">
        <f>MIN(Summary!$G$8,Summary!$G$9/F989)</f>
        <v>1.5</v>
      </c>
      <c r="H991" s="5">
        <f>IFERROR(VLOOKUP(Table3[[#This Row],[Date]],Table1[#All],2,FALSE),$C$2)</f>
        <v>-0.372</v>
      </c>
      <c r="I991" s="5">
        <f>Table3[[#This Row],[Date]]-B990</f>
        <v>1</v>
      </c>
      <c r="J991" s="7">
        <f>G990*(D991-1)+(1-G990)*H990/100*Table3[[#This Row],[Actt,t-1]]/Summary!$G$6</f>
        <v>1.931962829158878E-3</v>
      </c>
      <c r="K991" s="7">
        <f t="shared" si="60"/>
        <v>2.8655081483169253E-3</v>
      </c>
      <c r="L991" s="67">
        <f t="shared" si="59"/>
        <v>4.5488531641654638E-2</v>
      </c>
    </row>
    <row r="992" spans="2:12" x14ac:dyDescent="0.2">
      <c r="B992" s="6">
        <f>'Fund Data'!A1113</f>
        <v>43014</v>
      </c>
      <c r="C992" s="4">
        <f>'Fund Data'!B1113</f>
        <v>155.88999999999999</v>
      </c>
      <c r="D992" s="7">
        <f t="shared" si="57"/>
        <v>0.99993585631815252</v>
      </c>
      <c r="E992" s="7">
        <f t="shared" si="58"/>
        <v>-6.4145739141419758E-5</v>
      </c>
      <c r="F992" s="7">
        <f>SQRT(Summary!$G$2/Summary!$G$3)*SQRT(SUMSQ(E973:E992)-Summary!$G$4/Summary!$G$5*SUM(E973:E992)^2)</f>
        <v>1.7796456937344409E-2</v>
      </c>
      <c r="G992" s="5">
        <f>MIN(Summary!$G$8,Summary!$G$9/F990)</f>
        <v>1.5</v>
      </c>
      <c r="H992" s="5">
        <f>IFERROR(VLOOKUP(Table3[[#This Row],[Date]],Table1[#All],2,FALSE),$C$2)</f>
        <v>-0.373</v>
      </c>
      <c r="I992" s="5">
        <f>Table3[[#This Row],[Date]]-B991</f>
        <v>1</v>
      </c>
      <c r="J992" s="7">
        <f>G991*(D992-1)+(1-G991)*H991/100*Table3[[#This Row],[Actt,t-1]]/Summary!$G$6</f>
        <v>-9.1048856104559137E-5</v>
      </c>
      <c r="K992" s="7">
        <f t="shared" si="60"/>
        <v>2.8655875463158122E-3</v>
      </c>
      <c r="L992" s="67">
        <f t="shared" si="59"/>
        <v>4.5489792045812542E-2</v>
      </c>
    </row>
    <row r="993" spans="2:12" x14ac:dyDescent="0.2">
      <c r="B993" s="6">
        <f>'Fund Data'!A1114</f>
        <v>43017</v>
      </c>
      <c r="C993" s="4">
        <f>'Fund Data'!B1114</f>
        <v>156.13</v>
      </c>
      <c r="D993" s="7">
        <f t="shared" ref="D993:D1056" si="61">C993/C992</f>
        <v>1.0015395471165567</v>
      </c>
      <c r="E993" s="7">
        <f t="shared" ref="E993:E1056" si="62">LN(D993)</f>
        <v>1.5383632288394843E-3</v>
      </c>
      <c r="F993" s="7">
        <f>SQRT(Summary!$G$2/Summary!$G$3)*SQRT(SUMSQ(E974:E993)-Summary!$G$4/Summary!$G$5*SUM(E974:E993)^2)</f>
        <v>1.8651279022378595E-2</v>
      </c>
      <c r="G993" s="5">
        <f>MIN(Summary!$G$8,Summary!$G$9/F991)</f>
        <v>1.5</v>
      </c>
      <c r="H993" s="5">
        <f>IFERROR(VLOOKUP(Table3[[#This Row],[Date]],Table1[#All],2,FALSE),$C$2)</f>
        <v>-0.373</v>
      </c>
      <c r="I993" s="5">
        <f>Table3[[#This Row],[Date]]-B992</f>
        <v>3</v>
      </c>
      <c r="J993" s="7">
        <f>G992*(D993-1)+(1-G992)*H992/100*Table3[[#This Row],[Actt,t-1]]/Summary!$G$6</f>
        <v>2.3248623415016915E-3</v>
      </c>
      <c r="K993" s="7">
        <f t="shared" si="60"/>
        <v>2.8743476046055377E-3</v>
      </c>
      <c r="L993" s="67">
        <f t="shared" si="59"/>
        <v>4.5628853660042802E-2</v>
      </c>
    </row>
    <row r="994" spans="2:12" x14ac:dyDescent="0.2">
      <c r="B994" s="6">
        <f>'Fund Data'!A1115</f>
        <v>43018</v>
      </c>
      <c r="C994" s="4">
        <f>'Fund Data'!B1115</f>
        <v>156.12</v>
      </c>
      <c r="D994" s="7">
        <f t="shared" si="61"/>
        <v>0.99993595081022235</v>
      </c>
      <c r="E994" s="7">
        <f t="shared" si="62"/>
        <v>-6.4051241014591274E-5</v>
      </c>
      <c r="F994" s="7">
        <f>SQRT(Summary!$G$2/Summary!$G$3)*SQRT(SUMSQ(E975:E994)-Summary!$G$4/Summary!$G$5*SUM(E975:E994)^2)</f>
        <v>1.5047971424306703E-2</v>
      </c>
      <c r="G994" s="5">
        <f>MIN(Summary!$G$8,Summary!$G$9/F992)</f>
        <v>1.5</v>
      </c>
      <c r="H994" s="5">
        <f>IFERROR(VLOOKUP(Table3[[#This Row],[Date]],Table1[#All],2,FALSE),$C$2)</f>
        <v>-0.371</v>
      </c>
      <c r="I994" s="5">
        <f>Table3[[#This Row],[Date]]-B993</f>
        <v>1</v>
      </c>
      <c r="J994" s="7">
        <f>G993*(D994-1)+(1-G993)*H993/100*Table3[[#This Row],[Actt,t-1]]/Summary!$G$6</f>
        <v>-9.0893229110917208E-5</v>
      </c>
      <c r="K994" s="7">
        <f t="shared" si="60"/>
        <v>2.8716105924226571E-3</v>
      </c>
      <c r="L994" s="67">
        <f t="shared" si="59"/>
        <v>4.5585404938615265E-2</v>
      </c>
    </row>
    <row r="995" spans="2:12" x14ac:dyDescent="0.2">
      <c r="B995" s="6">
        <f>'Fund Data'!A1116</f>
        <v>43019</v>
      </c>
      <c r="C995" s="4">
        <f>'Fund Data'!B1116</f>
        <v>156.12</v>
      </c>
      <c r="D995" s="7">
        <f t="shared" si="61"/>
        <v>1</v>
      </c>
      <c r="E995" s="7">
        <f t="shared" si="62"/>
        <v>0</v>
      </c>
      <c r="F995" s="7">
        <f>SQRT(Summary!$G$2/Summary!$G$3)*SQRT(SUMSQ(E976:E995)-Summary!$G$4/Summary!$G$5*SUM(E976:E995)^2)</f>
        <v>1.4976158048288028E-2</v>
      </c>
      <c r="G995" s="5">
        <f>MIN(Summary!$G$8,Summary!$G$9/F993)</f>
        <v>1.5</v>
      </c>
      <c r="H995" s="5">
        <f>IFERROR(VLOOKUP(Table3[[#This Row],[Date]],Table1[#All],2,FALSE),$C$2)</f>
        <v>-0.372</v>
      </c>
      <c r="I995" s="5">
        <f>Table3[[#This Row],[Date]]-B994</f>
        <v>1</v>
      </c>
      <c r="J995" s="7">
        <f>G994*(D995-1)+(1-G994)*H994/100*Table3[[#This Row],[Actt,t-1]]/Summary!$G$6</f>
        <v>5.1527777777777772E-6</v>
      </c>
      <c r="K995" s="7">
        <f t="shared" si="60"/>
        <v>2.8665771248961762E-3</v>
      </c>
      <c r="L995" s="67">
        <f t="shared" si="59"/>
        <v>4.5505501118770941E-2</v>
      </c>
    </row>
    <row r="996" spans="2:12" x14ac:dyDescent="0.2">
      <c r="B996" s="6">
        <f>'Fund Data'!A1117</f>
        <v>43020</v>
      </c>
      <c r="C996" s="4">
        <f>'Fund Data'!B1117</f>
        <v>156.38</v>
      </c>
      <c r="D996" s="7">
        <f t="shared" si="61"/>
        <v>1.0016653856008197</v>
      </c>
      <c r="E996" s="7">
        <f t="shared" si="62"/>
        <v>1.6640003839536028E-3</v>
      </c>
      <c r="F996" s="7">
        <f>SQRT(Summary!$G$2/Summary!$G$3)*SQRT(SUMSQ(E977:E996)-Summary!$G$4/Summary!$G$5*SUM(E977:E996)^2)</f>
        <v>1.5655067650904252E-2</v>
      </c>
      <c r="G996" s="5">
        <f>MIN(Summary!$G$8,Summary!$G$9/F994)</f>
        <v>1.5</v>
      </c>
      <c r="H996" s="5">
        <f>IFERROR(VLOOKUP(Table3[[#This Row],[Date]],Table1[#All],2,FALSE),$C$2)</f>
        <v>-0.372</v>
      </c>
      <c r="I996" s="5">
        <f>Table3[[#This Row],[Date]]-B995</f>
        <v>1</v>
      </c>
      <c r="J996" s="7">
        <f>G995*(D996-1)+(1-G995)*H995/100*Table3[[#This Row],[Actt,t-1]]/Summary!$G$6</f>
        <v>2.5032450678962865E-3</v>
      </c>
      <c r="K996" s="7">
        <f t="shared" si="60"/>
        <v>2.8671384421071039E-3</v>
      </c>
      <c r="L996" s="67">
        <f t="shared" si="59"/>
        <v>4.5514411753251348E-2</v>
      </c>
    </row>
    <row r="997" spans="2:12" x14ac:dyDescent="0.2">
      <c r="B997" s="6">
        <f>'Fund Data'!A1118</f>
        <v>43021</v>
      </c>
      <c r="C997" s="4">
        <f>'Fund Data'!B1118</f>
        <v>156.71</v>
      </c>
      <c r="D997" s="7">
        <f t="shared" si="61"/>
        <v>1.0021102442767618</v>
      </c>
      <c r="E997" s="7">
        <f t="shared" si="62"/>
        <v>2.1080208387567255E-3</v>
      </c>
      <c r="F997" s="7">
        <f>SQRT(Summary!$G$2/Summary!$G$3)*SQRT(SUMSQ(E978:E997)-Summary!$G$4/Summary!$G$5*SUM(E978:E997)^2)</f>
        <v>1.6760590450133128E-2</v>
      </c>
      <c r="G997" s="5">
        <f>MIN(Summary!$G$8,Summary!$G$9/F995)</f>
        <v>1.5</v>
      </c>
      <c r="H997" s="5">
        <f>IFERROR(VLOOKUP(Table3[[#This Row],[Date]],Table1[#All],2,FALSE),$C$2)</f>
        <v>-0.371</v>
      </c>
      <c r="I997" s="5">
        <f>Table3[[#This Row],[Date]]-B996</f>
        <v>1</v>
      </c>
      <c r="J997" s="7">
        <f>G996*(D997-1)+(1-G996)*H996/100*Table3[[#This Row],[Actt,t-1]]/Summary!$G$6</f>
        <v>3.170533081809312E-3</v>
      </c>
      <c r="K997" s="7">
        <f t="shared" si="60"/>
        <v>2.8737489605442134E-3</v>
      </c>
      <c r="L997" s="67">
        <f t="shared" si="59"/>
        <v>4.5619350480182147E-2</v>
      </c>
    </row>
    <row r="998" spans="2:12" x14ac:dyDescent="0.2">
      <c r="B998" s="6">
        <f>'Fund Data'!A1119</f>
        <v>43024</v>
      </c>
      <c r="C998" s="4">
        <f>'Fund Data'!B1119</f>
        <v>157.07</v>
      </c>
      <c r="D998" s="7">
        <f t="shared" si="61"/>
        <v>1.0022972369344649</v>
      </c>
      <c r="E998" s="7">
        <f t="shared" si="62"/>
        <v>2.2946023198163012E-3</v>
      </c>
      <c r="F998" s="7">
        <f>SQRT(Summary!$G$2/Summary!$G$3)*SQRT(SUMSQ(E979:E998)-Summary!$G$4/Summary!$G$5*SUM(E979:E998)^2)</f>
        <v>1.8029035519017102E-2</v>
      </c>
      <c r="G998" s="5">
        <f>MIN(Summary!$G$8,Summary!$G$9/F996)</f>
        <v>1.5</v>
      </c>
      <c r="H998" s="5">
        <f>IFERROR(VLOOKUP(Table3[[#This Row],[Date]],Table1[#All],2,FALSE),$C$2)</f>
        <v>-0.371</v>
      </c>
      <c r="I998" s="5">
        <f>Table3[[#This Row],[Date]]-B997</f>
        <v>3</v>
      </c>
      <c r="J998" s="7">
        <f>G997*(D998-1)+(1-G997)*H997/100*Table3[[#This Row],[Actt,t-1]]/Summary!$G$6</f>
        <v>3.4613137350307287E-3</v>
      </c>
      <c r="K998" s="7">
        <f t="shared" si="60"/>
        <v>2.8666425974595419E-3</v>
      </c>
      <c r="L998" s="67">
        <f t="shared" si="59"/>
        <v>4.5506540463493117E-2</v>
      </c>
    </row>
    <row r="999" spans="2:12" x14ac:dyDescent="0.2">
      <c r="B999" s="6">
        <f>'Fund Data'!A1120</f>
        <v>43025</v>
      </c>
      <c r="C999" s="4">
        <f>'Fund Data'!B1120</f>
        <v>157.19999999999999</v>
      </c>
      <c r="D999" s="7">
        <f t="shared" si="61"/>
        <v>1.0008276564589036</v>
      </c>
      <c r="E999" s="7">
        <f t="shared" si="62"/>
        <v>8.2731414016513091E-4</v>
      </c>
      <c r="F999" s="7">
        <f>SQRT(Summary!$G$2/Summary!$G$3)*SQRT(SUMSQ(E980:E999)-Summary!$G$4/Summary!$G$5*SUM(E980:E999)^2)</f>
        <v>1.8027032720293174E-2</v>
      </c>
      <c r="G999" s="5">
        <f>MIN(Summary!$G$8,Summary!$G$9/F997)</f>
        <v>1.5</v>
      </c>
      <c r="H999" s="5">
        <f>IFERROR(VLOOKUP(Table3[[#This Row],[Date]],Table1[#All],2,FALSE),$C$2)</f>
        <v>-0.373</v>
      </c>
      <c r="I999" s="5">
        <f>Table3[[#This Row],[Date]]-B998</f>
        <v>1</v>
      </c>
      <c r="J999" s="7">
        <f>G998*(D999-1)+(1-G998)*H998/100*Table3[[#This Row],[Actt,t-1]]/Summary!$G$6</f>
        <v>1.2466374661331654E-3</v>
      </c>
      <c r="K999" s="7">
        <f t="shared" si="60"/>
        <v>2.8669714456361255E-3</v>
      </c>
      <c r="L999" s="67">
        <f t="shared" si="59"/>
        <v>4.5511760766459144E-2</v>
      </c>
    </row>
    <row r="1000" spans="2:12" x14ac:dyDescent="0.2">
      <c r="B1000" s="6">
        <f>'Fund Data'!A1121</f>
        <v>43026</v>
      </c>
      <c r="C1000" s="4">
        <f>'Fund Data'!B1121</f>
        <v>156.94</v>
      </c>
      <c r="D1000" s="7">
        <f t="shared" si="61"/>
        <v>0.99834605597964388</v>
      </c>
      <c r="E1000" s="7">
        <f t="shared" si="62"/>
        <v>-1.6553132957789029E-3</v>
      </c>
      <c r="F1000" s="7">
        <f>SQRT(Summary!$G$2/Summary!$G$3)*SQRT(SUMSQ(E981:E1000)-Summary!$G$4/Summary!$G$5*SUM(E981:E1000)^2)</f>
        <v>1.9388544879802721E-2</v>
      </c>
      <c r="G1000" s="5">
        <f>MIN(Summary!$G$8,Summary!$G$9/F998)</f>
        <v>1.5</v>
      </c>
      <c r="H1000" s="5">
        <f>IFERROR(VLOOKUP(Table3[[#This Row],[Date]],Table1[#All],2,FALSE),$C$2)</f>
        <v>-0.373</v>
      </c>
      <c r="I1000" s="5">
        <f>Table3[[#This Row],[Date]]-B999</f>
        <v>1</v>
      </c>
      <c r="J1000" s="7">
        <f>G999*(D1000-1)+(1-G999)*H999/100*Table3[[#This Row],[Actt,t-1]]/Summary!$G$6</f>
        <v>-2.4757354749786304E-3</v>
      </c>
      <c r="K1000" s="7">
        <f t="shared" si="60"/>
        <v>2.8696203209124245E-3</v>
      </c>
      <c r="L1000" s="67">
        <f t="shared" si="59"/>
        <v>4.5553810357869831E-2</v>
      </c>
    </row>
    <row r="1001" spans="2:12" x14ac:dyDescent="0.2">
      <c r="B1001" s="6">
        <f>'Fund Data'!A1122</f>
        <v>43027</v>
      </c>
      <c r="C1001" s="4">
        <f>'Fund Data'!B1122</f>
        <v>156.94</v>
      </c>
      <c r="D1001" s="7">
        <f t="shared" si="61"/>
        <v>1</v>
      </c>
      <c r="E1001" s="7">
        <f t="shared" si="62"/>
        <v>0</v>
      </c>
      <c r="F1001" s="7">
        <f>SQRT(Summary!$G$2/Summary!$G$3)*SQRT(SUMSQ(E982:E1001)-Summary!$G$4/Summary!$G$5*SUM(E982:E1001)^2)</f>
        <v>1.8809321675227652E-2</v>
      </c>
      <c r="G1001" s="5">
        <f>MIN(Summary!$G$8,Summary!$G$9/F999)</f>
        <v>1.5</v>
      </c>
      <c r="H1001" s="5">
        <f>IFERROR(VLOOKUP(Table3[[#This Row],[Date]],Table1[#All],2,FALSE),$C$2)</f>
        <v>-0.373</v>
      </c>
      <c r="I1001" s="5">
        <f>Table3[[#This Row],[Date]]-B1000</f>
        <v>1</v>
      </c>
      <c r="J1001" s="7">
        <f>G1000*(D1001-1)+(1-G1000)*H1000/100*Table3[[#This Row],[Actt,t-1]]/Summary!$G$6</f>
        <v>5.1805555555555552E-6</v>
      </c>
      <c r="K1001" s="7">
        <f t="shared" si="60"/>
        <v>2.8696203278103295E-3</v>
      </c>
      <c r="L1001" s="67">
        <f t="shared" si="59"/>
        <v>4.5553810467370677E-2</v>
      </c>
    </row>
    <row r="1002" spans="2:12" x14ac:dyDescent="0.2">
      <c r="B1002" s="6">
        <f>'Fund Data'!A1123</f>
        <v>43028</v>
      </c>
      <c r="C1002" s="4">
        <f>'Fund Data'!B1123</f>
        <v>156.54</v>
      </c>
      <c r="D1002" s="7">
        <f t="shared" si="61"/>
        <v>0.99745125525678602</v>
      </c>
      <c r="E1002" s="7">
        <f t="shared" si="62"/>
        <v>-2.5519983226351076E-3</v>
      </c>
      <c r="F1002" s="7">
        <f>SQRT(Summary!$G$2/Summary!$G$3)*SQRT(SUMSQ(E983:E1002)-Summary!$G$4/Summary!$G$5*SUM(E983:E1002)^2)</f>
        <v>2.1348652116864628E-2</v>
      </c>
      <c r="G1002" s="5">
        <f>MIN(Summary!$G$8,Summary!$G$9/F1000)</f>
        <v>1.5</v>
      </c>
      <c r="H1002" s="5">
        <f>IFERROR(VLOOKUP(Table3[[#This Row],[Date]],Table1[#All],2,FALSE),$C$2)</f>
        <v>-0.373</v>
      </c>
      <c r="I1002" s="5">
        <f>Table3[[#This Row],[Date]]-B1001</f>
        <v>1</v>
      </c>
      <c r="J1002" s="7">
        <f>G1001*(D1002-1)+(1-G1001)*H1001/100*Table3[[#This Row],[Actt,t-1]]/Summary!$G$6</f>
        <v>-3.8179365592654175E-3</v>
      </c>
      <c r="K1002" s="7">
        <f t="shared" si="60"/>
        <v>2.8744852578941075E-3</v>
      </c>
      <c r="L1002" s="67">
        <f t="shared" si="59"/>
        <v>4.5631038838255041E-2</v>
      </c>
    </row>
    <row r="1003" spans="2:12" x14ac:dyDescent="0.2">
      <c r="B1003" s="6">
        <f>'Fund Data'!A1124</f>
        <v>43031</v>
      </c>
      <c r="C1003" s="4">
        <f>'Fund Data'!B1124</f>
        <v>156.87</v>
      </c>
      <c r="D1003" s="7">
        <f t="shared" si="61"/>
        <v>1.0021080873898045</v>
      </c>
      <c r="E1003" s="7">
        <f t="shared" si="62"/>
        <v>2.1058684914568499E-3</v>
      </c>
      <c r="F1003" s="7">
        <f>SQRT(Summary!$G$2/Summary!$G$3)*SQRT(SUMSQ(E984:E1003)-Summary!$G$4/Summary!$G$5*SUM(E984:E1003)^2)</f>
        <v>2.177310450743471E-2</v>
      </c>
      <c r="G1003" s="5">
        <f>MIN(Summary!$G$8,Summary!$G$9/F1001)</f>
        <v>1.5</v>
      </c>
      <c r="H1003" s="5">
        <f>IFERROR(VLOOKUP(Table3[[#This Row],[Date]],Table1[#All],2,FALSE),$C$2)</f>
        <v>-0.373</v>
      </c>
      <c r="I1003" s="5">
        <f>Table3[[#This Row],[Date]]-B1002</f>
        <v>3</v>
      </c>
      <c r="J1003" s="7">
        <f>G1002*(D1003-1)+(1-G1002)*H1002/100*Table3[[#This Row],[Actt,t-1]]/Summary!$G$6</f>
        <v>3.1776727513734208E-3</v>
      </c>
      <c r="K1003" s="7">
        <f t="shared" si="60"/>
        <v>2.7784038946469243E-3</v>
      </c>
      <c r="L1003" s="67">
        <f t="shared" si="59"/>
        <v>4.4105794481574388E-2</v>
      </c>
    </row>
    <row r="1004" spans="2:12" x14ac:dyDescent="0.2">
      <c r="B1004" s="6">
        <f>'Fund Data'!A1125</f>
        <v>43032</v>
      </c>
      <c r="C1004" s="4">
        <f>'Fund Data'!B1125</f>
        <v>156.51</v>
      </c>
      <c r="D1004" s="7">
        <f t="shared" si="61"/>
        <v>0.997705106138841</v>
      </c>
      <c r="E1004" s="7">
        <f t="shared" si="62"/>
        <v>-2.2975311657379652E-3</v>
      </c>
      <c r="F1004" s="7">
        <f>SQRT(Summary!$G$2/Summary!$G$3)*SQRT(SUMSQ(E985:E1004)-Summary!$G$4/Summary!$G$5*SUM(E985:E1004)^2)</f>
        <v>2.3443924269704694E-2</v>
      </c>
      <c r="G1004" s="5">
        <f>MIN(Summary!$G$8,Summary!$G$9/F1002)</f>
        <v>1.5</v>
      </c>
      <c r="H1004" s="5">
        <f>IFERROR(VLOOKUP(Table3[[#This Row],[Date]],Table1[#All],2,FALSE),$C$2)</f>
        <v>-0.372</v>
      </c>
      <c r="I1004" s="5">
        <f>Table3[[#This Row],[Date]]-B1003</f>
        <v>1</v>
      </c>
      <c r="J1004" s="7">
        <f>G1003*(D1004-1)+(1-G1003)*H1003/100*Table3[[#This Row],[Actt,t-1]]/Summary!$G$6</f>
        <v>-3.4371602361829407E-3</v>
      </c>
      <c r="K1004" s="7">
        <f t="shared" si="60"/>
        <v>2.8040647957014112E-3</v>
      </c>
      <c r="L1004" s="67">
        <f t="shared" si="59"/>
        <v>4.4513148657222432E-2</v>
      </c>
    </row>
    <row r="1005" spans="2:12" x14ac:dyDescent="0.2">
      <c r="B1005" s="6">
        <f>'Fund Data'!A1126</f>
        <v>43033</v>
      </c>
      <c r="C1005" s="4">
        <f>'Fund Data'!B1126</f>
        <v>156.51</v>
      </c>
      <c r="D1005" s="7">
        <f t="shared" si="61"/>
        <v>1</v>
      </c>
      <c r="E1005" s="7">
        <f t="shared" si="62"/>
        <v>0</v>
      </c>
      <c r="F1005" s="7">
        <f>SQRT(Summary!$G$2/Summary!$G$3)*SQRT(SUMSQ(E986:E1005)-Summary!$G$4/Summary!$G$5*SUM(E986:E1005)^2)</f>
        <v>2.1699554932223388E-2</v>
      </c>
      <c r="G1005" s="5">
        <f>MIN(Summary!$G$8,Summary!$G$9/F1003)</f>
        <v>1.5</v>
      </c>
      <c r="H1005" s="5">
        <f>IFERROR(VLOOKUP(Table3[[#This Row],[Date]],Table1[#All],2,FALSE),$C$2)</f>
        <v>-0.373</v>
      </c>
      <c r="I1005" s="5">
        <f>Table3[[#This Row],[Date]]-B1004</f>
        <v>1</v>
      </c>
      <c r="J1005" s="7">
        <f>G1004*(D1005-1)+(1-G1004)*H1004/100*Table3[[#This Row],[Actt,t-1]]/Summary!$G$6</f>
        <v>5.1666666666666666E-6</v>
      </c>
      <c r="K1005" s="7">
        <f t="shared" si="60"/>
        <v>2.8022738708169356E-3</v>
      </c>
      <c r="L1005" s="67">
        <f t="shared" si="59"/>
        <v>4.4484718606055719E-2</v>
      </c>
    </row>
    <row r="1006" spans="2:12" x14ac:dyDescent="0.2">
      <c r="B1006" s="6">
        <f>'Fund Data'!A1127</f>
        <v>43034</v>
      </c>
      <c r="C1006" s="4">
        <f>'Fund Data'!B1127</f>
        <v>157.08000000000001</v>
      </c>
      <c r="D1006" s="7">
        <f t="shared" si="61"/>
        <v>1.0036419398121528</v>
      </c>
      <c r="E1006" s="7">
        <f t="shared" si="62"/>
        <v>3.6353240073980194E-3</v>
      </c>
      <c r="F1006" s="7">
        <f>SQRT(Summary!$G$2/Summary!$G$3)*SQRT(SUMSQ(E987:E1006)-Summary!$G$4/Summary!$G$5*SUM(E987:E1006)^2)</f>
        <v>2.4641900092741944E-2</v>
      </c>
      <c r="G1006" s="5">
        <f>MIN(Summary!$G$8,Summary!$G$9/F1004)</f>
        <v>1.5</v>
      </c>
      <c r="H1006" s="5">
        <f>IFERROR(VLOOKUP(Table3[[#This Row],[Date]],Table1[#All],2,FALSE),$C$2)</f>
        <v>-0.371</v>
      </c>
      <c r="I1006" s="5">
        <f>Table3[[#This Row],[Date]]-B1005</f>
        <v>1</v>
      </c>
      <c r="J1006" s="7">
        <f>G1005*(D1006-1)+(1-G1005)*H1005/100*Table3[[#This Row],[Actt,t-1]]/Summary!$G$6</f>
        <v>5.4680902737847138E-3</v>
      </c>
      <c r="K1006" s="7">
        <f t="shared" si="60"/>
        <v>2.8436583496389465E-3</v>
      </c>
      <c r="L1006" s="67">
        <f t="shared" si="59"/>
        <v>4.514167684066208E-2</v>
      </c>
    </row>
    <row r="1007" spans="2:12" x14ac:dyDescent="0.2">
      <c r="B1007" s="6">
        <f>'Fund Data'!A1128</f>
        <v>43035</v>
      </c>
      <c r="C1007" s="4">
        <f>'Fund Data'!B1128</f>
        <v>157.22</v>
      </c>
      <c r="D1007" s="7">
        <f t="shared" si="61"/>
        <v>1.0008912655971478</v>
      </c>
      <c r="E1007" s="7">
        <f t="shared" si="62"/>
        <v>8.9086865580141107E-4</v>
      </c>
      <c r="F1007" s="7">
        <f>SQRT(Summary!$G$2/Summary!$G$3)*SQRT(SUMSQ(E988:E1007)-Summary!$G$4/Summary!$G$5*SUM(E988:E1007)^2)</f>
        <v>2.4507355274961475E-2</v>
      </c>
      <c r="G1007" s="5">
        <f>MIN(Summary!$G$8,Summary!$G$9/F1005)</f>
        <v>1.5</v>
      </c>
      <c r="H1007" s="5">
        <f>IFERROR(VLOOKUP(Table3[[#This Row],[Date]],Table1[#All],2,FALSE),$C$2)</f>
        <v>-0.372</v>
      </c>
      <c r="I1007" s="5">
        <f>Table3[[#This Row],[Date]]-B1006</f>
        <v>1</v>
      </c>
      <c r="J1007" s="7">
        <f>G1006*(D1007-1)+(1-G1006)*H1006/100*Table3[[#This Row],[Actt,t-1]]/Summary!$G$6</f>
        <v>1.3420511734994862E-3</v>
      </c>
      <c r="K1007" s="7">
        <f t="shared" si="60"/>
        <v>2.8462312009551495E-3</v>
      </c>
      <c r="L1007" s="67">
        <f t="shared" si="59"/>
        <v>4.5182519589120188E-2</v>
      </c>
    </row>
    <row r="1008" spans="2:12" x14ac:dyDescent="0.2">
      <c r="B1008" s="6">
        <f>'Fund Data'!A1129</f>
        <v>43038</v>
      </c>
      <c r="C1008" s="4">
        <f>'Fund Data'!B1129</f>
        <v>157.6</v>
      </c>
      <c r="D1008" s="7">
        <f t="shared" si="61"/>
        <v>1.0024169952932196</v>
      </c>
      <c r="E1008" s="7">
        <f t="shared" si="62"/>
        <v>2.4140790581682245E-3</v>
      </c>
      <c r="F1008" s="7">
        <f>SQRT(Summary!$G$2/Summary!$G$3)*SQRT(SUMSQ(E989:E1008)-Summary!$G$4/Summary!$G$5*SUM(E989:E1008)^2)</f>
        <v>2.5295537680411845E-2</v>
      </c>
      <c r="G1008" s="5">
        <f>MIN(Summary!$G$8,Summary!$G$9/F1006)</f>
        <v>1.5</v>
      </c>
      <c r="H1008" s="5">
        <f>IFERROR(VLOOKUP(Table3[[#This Row],[Date]],Table1[#All],2,FALSE),$C$2)</f>
        <v>-0.372</v>
      </c>
      <c r="I1008" s="5">
        <f>Table3[[#This Row],[Date]]-B1007</f>
        <v>3</v>
      </c>
      <c r="J1008" s="7">
        <f>G1007*(D1008-1)+(1-G1007)*H1007/100*Table3[[#This Row],[Actt,t-1]]/Summary!$G$6</f>
        <v>3.6409929398293888E-3</v>
      </c>
      <c r="K1008" s="7">
        <f t="shared" si="60"/>
        <v>2.8693599947870346E-3</v>
      </c>
      <c r="L1008" s="67">
        <f t="shared" si="59"/>
        <v>4.5549677808744506E-2</v>
      </c>
    </row>
    <row r="1009" spans="2:12" x14ac:dyDescent="0.2">
      <c r="B1009" s="6">
        <f>'Fund Data'!A1130</f>
        <v>43039</v>
      </c>
      <c r="C1009" s="4">
        <f>'Fund Data'!B1130</f>
        <v>157.80000000000001</v>
      </c>
      <c r="D1009" s="7">
        <f t="shared" si="61"/>
        <v>1.001269035532995</v>
      </c>
      <c r="E1009" s="7">
        <f t="shared" si="62"/>
        <v>1.2682309879951483E-3</v>
      </c>
      <c r="F1009" s="7">
        <f>SQRT(Summary!$G$2/Summary!$G$3)*SQRT(SUMSQ(E990:E1009)-Summary!$G$4/Summary!$G$5*SUM(E990:E1009)^2)</f>
        <v>2.5068115192982608E-2</v>
      </c>
      <c r="G1009" s="5">
        <f>MIN(Summary!$G$8,Summary!$G$9/F1007)</f>
        <v>1.5</v>
      </c>
      <c r="H1009" s="5">
        <f>IFERROR(VLOOKUP(Table3[[#This Row],[Date]],Table1[#All],2,FALSE),$C$2)</f>
        <v>-0.372</v>
      </c>
      <c r="I1009" s="5">
        <f>Table3[[#This Row],[Date]]-B1008</f>
        <v>1</v>
      </c>
      <c r="J1009" s="7">
        <f>G1008*(D1009-1)+(1-G1008)*H1008/100*Table3[[#This Row],[Actt,t-1]]/Summary!$G$6</f>
        <v>1.9087199661590999E-3</v>
      </c>
      <c r="K1009" s="7">
        <f t="shared" si="60"/>
        <v>2.875052434304355E-3</v>
      </c>
      <c r="L1009" s="67">
        <f t="shared" si="59"/>
        <v>4.5640042484641138E-2</v>
      </c>
    </row>
    <row r="1010" spans="2:12" x14ac:dyDescent="0.2">
      <c r="B1010" s="6">
        <f>'Fund Data'!A1132</f>
        <v>43041</v>
      </c>
      <c r="C1010" s="4">
        <f>'Fund Data'!B1132</f>
        <v>157.88999999999999</v>
      </c>
      <c r="D1010" s="7">
        <f t="shared" si="61"/>
        <v>1.0005703422053229</v>
      </c>
      <c r="E1010" s="7">
        <f t="shared" si="62"/>
        <v>5.7017962202314835E-4</v>
      </c>
      <c r="F1010" s="7">
        <f>SQRT(Summary!$G$2/Summary!$G$3)*SQRT(SUMSQ(E991:E1010)-Summary!$G$4/Summary!$G$5*SUM(E991:E1010)^2)</f>
        <v>2.4635425262537577E-2</v>
      </c>
      <c r="G1010" s="5">
        <f>MIN(Summary!$G$8,Summary!$G$9/F1008)</f>
        <v>1.5</v>
      </c>
      <c r="H1010" s="5">
        <f>IFERROR(VLOOKUP(Table3[[#This Row],[Date]],Table1[#All],2,FALSE),$C$2)</f>
        <v>-0.372</v>
      </c>
      <c r="I1010" s="5">
        <f>Table3[[#This Row],[Date]]-B1009</f>
        <v>2</v>
      </c>
      <c r="J1010" s="7">
        <f>G1009*(D1010-1)+(1-G1009)*H1009/100*Table3[[#This Row],[Actt,t-1]]/Summary!$G$6</f>
        <v>8.6584664131772351E-4</v>
      </c>
      <c r="K1010" s="7">
        <f t="shared" si="60"/>
        <v>2.5575185811563643E-3</v>
      </c>
      <c r="L1010" s="67">
        <f t="shared" si="59"/>
        <v>4.0599348834999015E-2</v>
      </c>
    </row>
    <row r="1011" spans="2:12" x14ac:dyDescent="0.2">
      <c r="B1011" s="6">
        <f>'Fund Data'!A1133</f>
        <v>43042</v>
      </c>
      <c r="C1011" s="4">
        <f>'Fund Data'!B1133</f>
        <v>157.97</v>
      </c>
      <c r="D1011" s="7">
        <f t="shared" si="61"/>
        <v>1.0005066818671227</v>
      </c>
      <c r="E1011" s="7">
        <f t="shared" si="62"/>
        <v>5.065535472085109E-4</v>
      </c>
      <c r="F1011" s="7">
        <f>SQRT(Summary!$G$2/Summary!$G$3)*SQRT(SUMSQ(E992:E1011)-Summary!$G$4/Summary!$G$5*SUM(E992:E1011)^2)</f>
        <v>2.4549348938640799E-2</v>
      </c>
      <c r="G1011" s="5">
        <f>MIN(Summary!$G$8,Summary!$G$9/F1009)</f>
        <v>1.5</v>
      </c>
      <c r="H1011" s="5">
        <f>IFERROR(VLOOKUP(Table3[[#This Row],[Date]],Table1[#All],2,FALSE),$C$2)</f>
        <v>-0.372</v>
      </c>
      <c r="I1011" s="5">
        <f>Table3[[#This Row],[Date]]-B1010</f>
        <v>1</v>
      </c>
      <c r="J1011" s="7">
        <f>G1010*(D1011-1)+(1-G1010)*H1010/100*Table3[[#This Row],[Actt,t-1]]/Summary!$G$6</f>
        <v>7.6518946735065708E-4</v>
      </c>
      <c r="K1011" s="7">
        <f t="shared" si="60"/>
        <v>2.5483140514245836E-3</v>
      </c>
      <c r="L1011" s="67">
        <f t="shared" si="59"/>
        <v>4.0453231455365467E-2</v>
      </c>
    </row>
    <row r="1012" spans="2:12" x14ac:dyDescent="0.2">
      <c r="B1012" s="6">
        <f>'Fund Data'!A1134</f>
        <v>43045</v>
      </c>
      <c r="C1012" s="4">
        <f>'Fund Data'!B1134</f>
        <v>158.16</v>
      </c>
      <c r="D1012" s="7">
        <f t="shared" si="61"/>
        <v>1.0012027600177249</v>
      </c>
      <c r="E1012" s="7">
        <f t="shared" si="62"/>
        <v>1.2020372813556742E-3</v>
      </c>
      <c r="F1012" s="7">
        <f>SQRT(Summary!$G$2/Summary!$G$3)*SQRT(SUMSQ(E993:E1012)-Summary!$G$4/Summary!$G$5*SUM(E993:E1012)^2)</f>
        <v>2.44697882009299E-2</v>
      </c>
      <c r="G1012" s="5">
        <f>MIN(Summary!$G$8,Summary!$G$9/F1010)</f>
        <v>1.5</v>
      </c>
      <c r="H1012" s="5">
        <f>IFERROR(VLOOKUP(Table3[[#This Row],[Date]],Table1[#All],2,FALSE),$C$2)</f>
        <v>-0.371</v>
      </c>
      <c r="I1012" s="5">
        <f>Table3[[#This Row],[Date]]-B1011</f>
        <v>3</v>
      </c>
      <c r="J1012" s="7">
        <f>G1011*(D1012-1)+(1-G1011)*H1011/100*Table3[[#This Row],[Actt,t-1]]/Summary!$G$6</f>
        <v>1.8196400265873532E-3</v>
      </c>
      <c r="K1012" s="7">
        <f t="shared" si="60"/>
        <v>2.358964773492012E-3</v>
      </c>
      <c r="L1012" s="67">
        <f t="shared" si="59"/>
        <v>3.7447404853330056E-2</v>
      </c>
    </row>
    <row r="1013" spans="2:12" x14ac:dyDescent="0.2">
      <c r="B1013" s="6">
        <f>'Fund Data'!A1135</f>
        <v>43046</v>
      </c>
      <c r="C1013" s="4">
        <f>'Fund Data'!B1135</f>
        <v>158.46</v>
      </c>
      <c r="D1013" s="7">
        <f t="shared" si="61"/>
        <v>1.0018968133535662</v>
      </c>
      <c r="E1013" s="7">
        <f t="shared" si="62"/>
        <v>1.8950166747345432E-3</v>
      </c>
      <c r="F1013" s="7">
        <f>SQRT(Summary!$G$2/Summary!$G$3)*SQRT(SUMSQ(E994:E1013)-Summary!$G$4/Summary!$G$5*SUM(E994:E1013)^2)</f>
        <v>2.4650008170278521E-2</v>
      </c>
      <c r="G1013" s="5">
        <f>MIN(Summary!$G$8,Summary!$G$9/F1011)</f>
        <v>1.5</v>
      </c>
      <c r="H1013" s="5">
        <f>IFERROR(VLOOKUP(Table3[[#This Row],[Date]],Table1[#All],2,FALSE),$C$2)</f>
        <v>-0.372</v>
      </c>
      <c r="I1013" s="5">
        <f>Table3[[#This Row],[Date]]-B1012</f>
        <v>1</v>
      </c>
      <c r="J1013" s="7">
        <f>G1012*(D1013-1)+(1-G1012)*H1012/100*Table3[[#This Row],[Actt,t-1]]/Summary!$G$6</f>
        <v>2.8503728081270383E-3</v>
      </c>
      <c r="K1013" s="7">
        <f t="shared" si="60"/>
        <v>2.3652118750468855E-3</v>
      </c>
      <c r="L1013" s="67">
        <f t="shared" si="59"/>
        <v>3.7546574516105019E-2</v>
      </c>
    </row>
    <row r="1014" spans="2:12" x14ac:dyDescent="0.2">
      <c r="B1014" s="6">
        <f>'Fund Data'!A1136</f>
        <v>43047</v>
      </c>
      <c r="C1014" s="4">
        <f>'Fund Data'!B1136</f>
        <v>158.24</v>
      </c>
      <c r="D1014" s="7">
        <f t="shared" si="61"/>
        <v>0.99861163700618449</v>
      </c>
      <c r="E1014" s="7">
        <f t="shared" si="62"/>
        <v>-1.3893276626938983E-3</v>
      </c>
      <c r="F1014" s="7">
        <f>SQRT(Summary!$G$2/Summary!$G$3)*SQRT(SUMSQ(E995:E1014)-Summary!$G$4/Summary!$G$5*SUM(E995:E1014)^2)</f>
        <v>2.5603152546550444E-2</v>
      </c>
      <c r="G1014" s="5">
        <f>MIN(Summary!$G$8,Summary!$G$9/F1012)</f>
        <v>1.5</v>
      </c>
      <c r="H1014" s="5">
        <f>IFERROR(VLOOKUP(Table3[[#This Row],[Date]],Table1[#All],2,FALSE),$C$2)</f>
        <v>-0.372</v>
      </c>
      <c r="I1014" s="5">
        <f>Table3[[#This Row],[Date]]-B1013</f>
        <v>1</v>
      </c>
      <c r="J1014" s="7">
        <f>G1013*(D1014-1)+(1-G1013)*H1013/100*Table3[[#This Row],[Actt,t-1]]/Summary!$G$6</f>
        <v>-2.0773778240565925E-3</v>
      </c>
      <c r="K1014" s="7">
        <f t="shared" si="60"/>
        <v>2.3804355769746128E-3</v>
      </c>
      <c r="L1014" s="67">
        <f t="shared" si="59"/>
        <v>3.7788243292112264E-2</v>
      </c>
    </row>
    <row r="1015" spans="2:12" x14ac:dyDescent="0.2">
      <c r="B1015" s="6">
        <f>'Fund Data'!A1137</f>
        <v>43048</v>
      </c>
      <c r="C1015" s="4">
        <f>'Fund Data'!B1137</f>
        <v>157.69999999999999</v>
      </c>
      <c r="D1015" s="7">
        <f t="shared" si="61"/>
        <v>0.99658746208291193</v>
      </c>
      <c r="E1015" s="7">
        <f t="shared" si="62"/>
        <v>-3.4183739054093826E-3</v>
      </c>
      <c r="F1015" s="7">
        <f>SQRT(Summary!$G$2/Summary!$G$3)*SQRT(SUMSQ(E996:E1015)-Summary!$G$4/Summary!$G$5*SUM(E996:E1015)^2)</f>
        <v>2.9214529903888869E-2</v>
      </c>
      <c r="G1015" s="5">
        <f>MIN(Summary!$G$8,Summary!$G$9/F1013)</f>
        <v>1.5</v>
      </c>
      <c r="H1015" s="5">
        <f>IFERROR(VLOOKUP(Table3[[#This Row],[Date]],Table1[#All],2,FALSE),$C$2)</f>
        <v>-0.371</v>
      </c>
      <c r="I1015" s="5">
        <f>Table3[[#This Row],[Date]]-B1014</f>
        <v>1</v>
      </c>
      <c r="J1015" s="7">
        <f>G1014*(D1015-1)+(1-G1014)*H1014/100*Table3[[#This Row],[Actt,t-1]]/Summary!$G$6</f>
        <v>-5.1136402089654318E-3</v>
      </c>
      <c r="K1015" s="7">
        <f t="shared" si="60"/>
        <v>2.4520892390346755E-3</v>
      </c>
      <c r="L1015" s="67">
        <f t="shared" ref="L1015:L1078" si="63">K1015*$C$3</f>
        <v>3.8925709914140204E-2</v>
      </c>
    </row>
    <row r="1016" spans="2:12" x14ac:dyDescent="0.2">
      <c r="B1016" s="6">
        <f>'Fund Data'!A1138</f>
        <v>43049</v>
      </c>
      <c r="C1016" s="4">
        <f>'Fund Data'!B1138</f>
        <v>157.4</v>
      </c>
      <c r="D1016" s="7">
        <f t="shared" si="61"/>
        <v>0.99809765377298676</v>
      </c>
      <c r="E1016" s="7">
        <f t="shared" si="62"/>
        <v>-1.9041579856897712E-3</v>
      </c>
      <c r="F1016" s="7">
        <f>SQRT(Summary!$G$2/Summary!$G$3)*SQRT(SUMSQ(E997:E1016)-Summary!$G$4/Summary!$G$5*SUM(E997:E1016)^2)</f>
        <v>3.0025596417255201E-2</v>
      </c>
      <c r="G1016" s="5">
        <f>MIN(Summary!$G$8,Summary!$G$9/F1014)</f>
        <v>1.5</v>
      </c>
      <c r="H1016" s="5">
        <f>IFERROR(VLOOKUP(Table3[[#This Row],[Date]],Table1[#All],2,FALSE),$C$2)</f>
        <v>-0.371</v>
      </c>
      <c r="I1016" s="5">
        <f>Table3[[#This Row],[Date]]-B1015</f>
        <v>1</v>
      </c>
      <c r="J1016" s="7">
        <f>G1015*(D1016-1)+(1-G1015)*H1015/100*Table3[[#This Row],[Actt,t-1]]/Summary!$G$6</f>
        <v>-2.8483665627420831E-3</v>
      </c>
      <c r="K1016" s="7">
        <f t="shared" si="60"/>
        <v>2.4756036496459718E-3</v>
      </c>
      <c r="L1016" s="67">
        <f t="shared" si="63"/>
        <v>3.9298989610362697E-2</v>
      </c>
    </row>
    <row r="1017" spans="2:12" x14ac:dyDescent="0.2">
      <c r="B1017" s="6">
        <f>'Fund Data'!A1139</f>
        <v>43052</v>
      </c>
      <c r="C1017" s="4">
        <f>'Fund Data'!B1139</f>
        <v>157.44</v>
      </c>
      <c r="D1017" s="7">
        <f t="shared" si="61"/>
        <v>1.0002541296060992</v>
      </c>
      <c r="E1017" s="7">
        <f t="shared" si="62"/>
        <v>2.5409732064049273E-4</v>
      </c>
      <c r="F1017" s="7">
        <f>SQRT(Summary!$G$2/Summary!$G$3)*SQRT(SUMSQ(E998:E1017)-Summary!$G$4/Summary!$G$5*SUM(E998:E1017)^2)</f>
        <v>2.9315188031151729E-2</v>
      </c>
      <c r="G1017" s="5">
        <f>MIN(Summary!$G$8,Summary!$G$9/F1015)</f>
        <v>1.5</v>
      </c>
      <c r="H1017" s="5">
        <f>IFERROR(VLOOKUP(Table3[[#This Row],[Date]],Table1[#All],2,FALSE),$C$2)</f>
        <v>-0.371</v>
      </c>
      <c r="I1017" s="5">
        <f>Table3[[#This Row],[Date]]-B1016</f>
        <v>3</v>
      </c>
      <c r="J1017" s="7">
        <f>G1016*(D1017-1)+(1-G1016)*H1016/100*Table3[[#This Row],[Actt,t-1]]/Summary!$G$6</f>
        <v>3.9665274248207734E-4</v>
      </c>
      <c r="K1017" s="7">
        <f t="shared" si="60"/>
        <v>2.3176565873675959E-3</v>
      </c>
      <c r="L1017" s="67">
        <f t="shared" si="63"/>
        <v>3.6791657727751816E-2</v>
      </c>
    </row>
    <row r="1018" spans="2:12" x14ac:dyDescent="0.2">
      <c r="B1018" s="6">
        <f>'Fund Data'!A1140</f>
        <v>43053</v>
      </c>
      <c r="C1018" s="4">
        <f>'Fund Data'!B1140</f>
        <v>157.54</v>
      </c>
      <c r="D1018" s="7">
        <f t="shared" si="61"/>
        <v>1.0006351626016259</v>
      </c>
      <c r="E1018" s="7">
        <f t="shared" si="62"/>
        <v>6.3496097123483545E-4</v>
      </c>
      <c r="F1018" s="7">
        <f>SQRT(Summary!$G$2/Summary!$G$3)*SQRT(SUMSQ(E999:E1018)-Summary!$G$4/Summary!$G$5*SUM(E999:E1018)^2)</f>
        <v>2.8391935683803188E-2</v>
      </c>
      <c r="G1018" s="5">
        <f>MIN(Summary!$G$8,Summary!$G$9/F1016)</f>
        <v>1.5</v>
      </c>
      <c r="H1018" s="5">
        <f>IFERROR(VLOOKUP(Table3[[#This Row],[Date]],Table1[#All],2,FALSE),$C$2)</f>
        <v>-0.372</v>
      </c>
      <c r="I1018" s="5">
        <f>Table3[[#This Row],[Date]]-B1017</f>
        <v>1</v>
      </c>
      <c r="J1018" s="7">
        <f>G1017*(D1018-1)+(1-G1017)*H1017/100*Table3[[#This Row],[Actt,t-1]]/Summary!$G$6</f>
        <v>9.5789668021660176E-4</v>
      </c>
      <c r="K1018" s="7">
        <f t="shared" si="60"/>
        <v>2.3045702844211617E-3</v>
      </c>
      <c r="L1018" s="67">
        <f t="shared" si="63"/>
        <v>3.6583919108686712E-2</v>
      </c>
    </row>
    <row r="1019" spans="2:12" x14ac:dyDescent="0.2">
      <c r="B1019" s="6">
        <f>'Fund Data'!A1141</f>
        <v>43054</v>
      </c>
      <c r="C1019" s="4">
        <f>'Fund Data'!B1141</f>
        <v>157.61000000000001</v>
      </c>
      <c r="D1019" s="7">
        <f t="shared" si="61"/>
        <v>1.0004443315983245</v>
      </c>
      <c r="E1019" s="7">
        <f t="shared" si="62"/>
        <v>4.4423291227163635E-4</v>
      </c>
      <c r="F1019" s="7">
        <f>SQRT(Summary!$G$2/Summary!$G$3)*SQRT(SUMSQ(E1000:E1019)-Summary!$G$4/Summary!$G$5*SUM(E1000:E1019)^2)</f>
        <v>2.8307493662934682E-2</v>
      </c>
      <c r="G1019" s="5">
        <f>MIN(Summary!$G$8,Summary!$G$9/F1017)</f>
        <v>1.5</v>
      </c>
      <c r="H1019" s="5">
        <f>IFERROR(VLOOKUP(Table3[[#This Row],[Date]],Table1[#All],2,FALSE),$C$2)</f>
        <v>-0.372</v>
      </c>
      <c r="I1019" s="5">
        <f>Table3[[#This Row],[Date]]-B1018</f>
        <v>1</v>
      </c>
      <c r="J1019" s="7">
        <f>G1018*(D1019-1)+(1-G1018)*H1018/100*Table3[[#This Row],[Actt,t-1]]/Summary!$G$6</f>
        <v>6.7166406415336501E-4</v>
      </c>
      <c r="K1019" s="7">
        <f t="shared" si="60"/>
        <v>2.277327778497882E-3</v>
      </c>
      <c r="L1019" s="67">
        <f t="shared" si="63"/>
        <v>3.6151457734107502E-2</v>
      </c>
    </row>
    <row r="1020" spans="2:12" x14ac:dyDescent="0.2">
      <c r="B1020" s="6">
        <f>'Fund Data'!A1142</f>
        <v>43055</v>
      </c>
      <c r="C1020" s="4">
        <f>'Fund Data'!B1142</f>
        <v>157.62</v>
      </c>
      <c r="D1020" s="7">
        <f t="shared" si="61"/>
        <v>1.0000634477507773</v>
      </c>
      <c r="E1020" s="7">
        <f t="shared" si="62"/>
        <v>6.3445738053863332E-5</v>
      </c>
      <c r="F1020" s="7">
        <f>SQRT(Summary!$G$2/Summary!$G$3)*SQRT(SUMSQ(E1001:E1020)-Summary!$G$4/Summary!$G$5*SUM(E1001:E1020)^2)</f>
        <v>2.7556089992016478E-2</v>
      </c>
      <c r="G1020" s="5">
        <f>MIN(Summary!$G$8,Summary!$G$9/F1018)</f>
        <v>1.5</v>
      </c>
      <c r="H1020" s="5">
        <f>IFERROR(VLOOKUP(Table3[[#This Row],[Date]],Table1[#All],2,FALSE),$C$2)</f>
        <v>-0.372</v>
      </c>
      <c r="I1020" s="5">
        <f>Table3[[#This Row],[Date]]-B1019</f>
        <v>1</v>
      </c>
      <c r="J1020" s="7">
        <f>G1019*(D1020-1)+(1-G1019)*H1019/100*Table3[[#This Row],[Actt,t-1]]/Summary!$G$6</f>
        <v>1.0033829283256858E-4</v>
      </c>
      <c r="K1020" s="7">
        <f t="shared" si="60"/>
        <v>2.2695638628388967E-3</v>
      </c>
      <c r="L1020" s="67">
        <f t="shared" si="63"/>
        <v>3.602820939390497E-2</v>
      </c>
    </row>
    <row r="1021" spans="2:12" x14ac:dyDescent="0.2">
      <c r="B1021" s="6">
        <f>'Fund Data'!A1143</f>
        <v>43056</v>
      </c>
      <c r="C1021" s="4">
        <f>'Fund Data'!B1143</f>
        <v>157.79</v>
      </c>
      <c r="D1021" s="7">
        <f t="shared" si="61"/>
        <v>1.0010785433320644</v>
      </c>
      <c r="E1021" s="7">
        <f t="shared" si="62"/>
        <v>1.0779621220740269E-3</v>
      </c>
      <c r="F1021" s="7">
        <f>SQRT(Summary!$G$2/Summary!$G$3)*SQRT(SUMSQ(E1002:E1021)-Summary!$G$4/Summary!$G$5*SUM(E1002:E1021)^2)</f>
        <v>2.7701533133115623E-2</v>
      </c>
      <c r="G1021" s="5">
        <f>MIN(Summary!$G$8,Summary!$G$9/F1019)</f>
        <v>1.5</v>
      </c>
      <c r="H1021" s="5">
        <f>IFERROR(VLOOKUP(Table3[[#This Row],[Date]],Table1[#All],2,FALSE),$C$2)</f>
        <v>-0.373</v>
      </c>
      <c r="I1021" s="5">
        <f>Table3[[#This Row],[Date]]-B1020</f>
        <v>1</v>
      </c>
      <c r="J1021" s="7">
        <f>G1020*(D1021-1)+(1-G1020)*H1020/100*Table3[[#This Row],[Actt,t-1]]/Summary!$G$6</f>
        <v>1.6229816647632118E-3</v>
      </c>
      <c r="K1021" s="7">
        <f t="shared" si="60"/>
        <v>2.2341873171322179E-3</v>
      </c>
      <c r="L1021" s="67">
        <f t="shared" si="63"/>
        <v>3.5466624140798673E-2</v>
      </c>
    </row>
    <row r="1022" spans="2:12" x14ac:dyDescent="0.2">
      <c r="B1022" s="6">
        <f>'Fund Data'!A1144</f>
        <v>43059</v>
      </c>
      <c r="C1022" s="4">
        <f>'Fund Data'!B1144</f>
        <v>157.96</v>
      </c>
      <c r="D1022" s="7">
        <f t="shared" si="61"/>
        <v>1.0010773813296154</v>
      </c>
      <c r="E1022" s="7">
        <f t="shared" si="62"/>
        <v>1.07680137087117E-3</v>
      </c>
      <c r="F1022" s="7">
        <f>SQRT(Summary!$G$2/Summary!$G$3)*SQRT(SUMSQ(E1003:E1022)-Summary!$G$4/Summary!$G$5*SUM(E1003:E1022)^2)</f>
        <v>2.5825020148089413E-2</v>
      </c>
      <c r="G1022" s="5">
        <f>MIN(Summary!$G$8,Summary!$G$9/F1020)</f>
        <v>1.5</v>
      </c>
      <c r="H1022" s="5">
        <f>IFERROR(VLOOKUP(Table3[[#This Row],[Date]],Table1[#All],2,FALSE),$C$2)</f>
        <v>-0.372</v>
      </c>
      <c r="I1022" s="5">
        <f>Table3[[#This Row],[Date]]-B1021</f>
        <v>3</v>
      </c>
      <c r="J1022" s="7">
        <f>G1021*(D1022-1)+(1-G1021)*H1021/100*Table3[[#This Row],[Actt,t-1]]/Summary!$G$6</f>
        <v>1.6316136610898184E-3</v>
      </c>
      <c r="K1022" s="7">
        <f t="shared" si="60"/>
        <v>2.219873196956143E-3</v>
      </c>
      <c r="L1022" s="67">
        <f t="shared" si="63"/>
        <v>3.5239394527463157E-2</v>
      </c>
    </row>
    <row r="1023" spans="2:12" x14ac:dyDescent="0.2">
      <c r="B1023" s="6">
        <f>'Fund Data'!A1145</f>
        <v>43060</v>
      </c>
      <c r="C1023" s="4">
        <f>'Fund Data'!B1145</f>
        <v>158.28</v>
      </c>
      <c r="D1023" s="7">
        <f t="shared" si="61"/>
        <v>1.0020258293238795</v>
      </c>
      <c r="E1023" s="7">
        <f t="shared" si="62"/>
        <v>2.0237800987749229E-3</v>
      </c>
      <c r="F1023" s="7">
        <f>SQRT(Summary!$G$2/Summary!$G$3)*SQRT(SUMSQ(E1004:E1023)-Summary!$G$4/Summary!$G$5*SUM(E1004:E1023)^2)</f>
        <v>2.5760242256611755E-2</v>
      </c>
      <c r="G1023" s="5">
        <f>MIN(Summary!$G$8,Summary!$G$9/F1021)</f>
        <v>1.5</v>
      </c>
      <c r="H1023" s="5">
        <f>IFERROR(VLOOKUP(Table3[[#This Row],[Date]],Table1[#All],2,FALSE),$C$2)</f>
        <v>-0.372</v>
      </c>
      <c r="I1023" s="5">
        <f>Table3[[#This Row],[Date]]-B1022</f>
        <v>1</v>
      </c>
      <c r="J1023" s="7">
        <f>G1022*(D1023-1)+(1-G1022)*H1022/100*Table3[[#This Row],[Actt,t-1]]/Summary!$G$6</f>
        <v>3.0439106524859367E-3</v>
      </c>
      <c r="K1023" s="7">
        <f t="shared" si="60"/>
        <v>2.2324851822274703E-3</v>
      </c>
      <c r="L1023" s="67">
        <f t="shared" si="63"/>
        <v>3.5439603586863606E-2</v>
      </c>
    </row>
    <row r="1024" spans="2:12" x14ac:dyDescent="0.2">
      <c r="B1024" s="6">
        <f>'Fund Data'!A1146</f>
        <v>43061</v>
      </c>
      <c r="C1024" s="4">
        <f>'Fund Data'!B1146</f>
        <v>158.38999999999999</v>
      </c>
      <c r="D1024" s="7">
        <f t="shared" si="61"/>
        <v>1.000694970937579</v>
      </c>
      <c r="E1024" s="7">
        <f t="shared" si="62"/>
        <v>6.9472955710540439E-4</v>
      </c>
      <c r="F1024" s="7">
        <f>SQRT(Summary!$G$2/Summary!$G$3)*SQRT(SUMSQ(E1005:E1024)-Summary!$G$4/Summary!$G$5*SUM(E1005:E1024)^2)</f>
        <v>2.3744111545303828E-2</v>
      </c>
      <c r="G1024" s="5">
        <f>MIN(Summary!$G$8,Summary!$G$9/F1022)</f>
        <v>1.5</v>
      </c>
      <c r="H1024" s="5">
        <f>IFERROR(VLOOKUP(Table3[[#This Row],[Date]],Table1[#All],2,FALSE),$C$2)</f>
        <v>-0.371</v>
      </c>
      <c r="I1024" s="5">
        <f>Table3[[#This Row],[Date]]-B1023</f>
        <v>1</v>
      </c>
      <c r="J1024" s="7">
        <f>G1023*(D1024-1)+(1-G1023)*H1023/100*Table3[[#This Row],[Actt,t-1]]/Summary!$G$6</f>
        <v>1.0476230730351306E-3</v>
      </c>
      <c r="K1024" s="7">
        <f t="shared" si="60"/>
        <v>2.2252749166961103E-3</v>
      </c>
      <c r="L1024" s="67">
        <f t="shared" si="63"/>
        <v>3.5325144169967293E-2</v>
      </c>
    </row>
    <row r="1025" spans="2:12" x14ac:dyDescent="0.2">
      <c r="B1025" s="6">
        <f>'Fund Data'!A1147</f>
        <v>43062</v>
      </c>
      <c r="C1025" s="4">
        <f>'Fund Data'!B1147</f>
        <v>158.32</v>
      </c>
      <c r="D1025" s="7">
        <f t="shared" si="61"/>
        <v>0.99955805290738053</v>
      </c>
      <c r="E1025" s="7">
        <f t="shared" si="62"/>
        <v>-4.4204478001863811E-4</v>
      </c>
      <c r="F1025" s="7">
        <f>SQRT(Summary!$G$2/Summary!$G$3)*SQRT(SUMSQ(E1006:E1025)-Summary!$G$4/Summary!$G$5*SUM(E1006:E1025)^2)</f>
        <v>2.3932662989813586E-2</v>
      </c>
      <c r="G1025" s="5">
        <f>MIN(Summary!$G$8,Summary!$G$9/F1023)</f>
        <v>1.5</v>
      </c>
      <c r="H1025" s="5">
        <f>IFERROR(VLOOKUP(Table3[[#This Row],[Date]],Table1[#All],2,FALSE),$C$2)</f>
        <v>-0.372</v>
      </c>
      <c r="I1025" s="5">
        <f>Table3[[#This Row],[Date]]-B1024</f>
        <v>1</v>
      </c>
      <c r="J1025" s="7">
        <f>G1024*(D1025-1)+(1-G1024)*H1024/100*Table3[[#This Row],[Actt,t-1]]/Summary!$G$6</f>
        <v>-6.5776786115142086E-4</v>
      </c>
      <c r="K1025" s="7">
        <f t="shared" si="60"/>
        <v>2.2164352212620205E-3</v>
      </c>
      <c r="L1025" s="67">
        <f t="shared" si="63"/>
        <v>3.5184818355262361E-2</v>
      </c>
    </row>
    <row r="1026" spans="2:12" x14ac:dyDescent="0.2">
      <c r="B1026" s="6">
        <f>'Fund Data'!A1148</f>
        <v>43063</v>
      </c>
      <c r="C1026" s="4">
        <f>'Fund Data'!B1148</f>
        <v>158.13999999999999</v>
      </c>
      <c r="D1026" s="7">
        <f t="shared" si="61"/>
        <v>0.99886306215260223</v>
      </c>
      <c r="E1026" s="7">
        <f t="shared" si="62"/>
        <v>-1.1375846515293987E-3</v>
      </c>
      <c r="F1026" s="7">
        <f>SQRT(Summary!$G$2/Summary!$G$3)*SQRT(SUMSQ(E1007:E1026)-Summary!$G$4/Summary!$G$5*SUM(E1007:E1026)^2)</f>
        <v>2.1848562216639094E-2</v>
      </c>
      <c r="G1026" s="5">
        <f>MIN(Summary!$G$8,Summary!$G$9/F1024)</f>
        <v>1.5</v>
      </c>
      <c r="H1026" s="5">
        <f>IFERROR(VLOOKUP(Table3[[#This Row],[Date]],Table1[#All],2,FALSE),$C$2)</f>
        <v>-0.372</v>
      </c>
      <c r="I1026" s="5">
        <f>Table3[[#This Row],[Date]]-B1025</f>
        <v>1</v>
      </c>
      <c r="J1026" s="7">
        <f>G1025*(D1026-1)+(1-G1025)*H1025/100*Table3[[#This Row],[Actt,t-1]]/Summary!$G$6</f>
        <v>-1.7002401044299846E-3</v>
      </c>
      <c r="K1026" s="7">
        <f t="shared" si="60"/>
        <v>2.2265862374201335E-3</v>
      </c>
      <c r="L1026" s="67">
        <f t="shared" si="63"/>
        <v>3.534596074111615E-2</v>
      </c>
    </row>
    <row r="1027" spans="2:12" x14ac:dyDescent="0.2">
      <c r="B1027" s="6">
        <f>'Fund Data'!A1149</f>
        <v>43066</v>
      </c>
      <c r="C1027" s="4">
        <f>'Fund Data'!B1149</f>
        <v>158.38</v>
      </c>
      <c r="D1027" s="7">
        <f t="shared" si="61"/>
        <v>1.0015176425951688</v>
      </c>
      <c r="E1027" s="7">
        <f t="shared" si="62"/>
        <v>1.5164921394854509E-3</v>
      </c>
      <c r="F1027" s="7">
        <f>SQRT(Summary!$G$2/Summary!$G$3)*SQRT(SUMSQ(E1008:E1027)-Summary!$G$4/Summary!$G$5*SUM(E1008:E1027)^2)</f>
        <v>2.2153743696042109E-2</v>
      </c>
      <c r="G1027" s="5">
        <f>MIN(Summary!$G$8,Summary!$G$9/F1025)</f>
        <v>1.5</v>
      </c>
      <c r="H1027" s="5">
        <f>IFERROR(VLOOKUP(Table3[[#This Row],[Date]],Table1[#All],2,FALSE),$C$2)</f>
        <v>-0.372</v>
      </c>
      <c r="I1027" s="5">
        <f>Table3[[#This Row],[Date]]-B1026</f>
        <v>3</v>
      </c>
      <c r="J1027" s="7">
        <f>G1026*(D1027-1)+(1-G1026)*H1026/100*Table3[[#This Row],[Actt,t-1]]/Summary!$G$6</f>
        <v>2.2919638927532664E-3</v>
      </c>
      <c r="K1027" s="7">
        <f t="shared" si="60"/>
        <v>2.22566810895572E-3</v>
      </c>
      <c r="L1027" s="67">
        <f t="shared" si="63"/>
        <v>3.5331385903585463E-2</v>
      </c>
    </row>
    <row r="1028" spans="2:12" x14ac:dyDescent="0.2">
      <c r="B1028" s="6">
        <f>'Fund Data'!A1150</f>
        <v>43067</v>
      </c>
      <c r="C1028" s="4">
        <f>'Fund Data'!B1150</f>
        <v>158.43</v>
      </c>
      <c r="D1028" s="7">
        <f t="shared" si="61"/>
        <v>1.0003156964263165</v>
      </c>
      <c r="E1028" s="7">
        <f t="shared" si="62"/>
        <v>3.1564660468506227E-4</v>
      </c>
      <c r="F1028" s="7">
        <f>SQRT(Summary!$G$2/Summary!$G$3)*SQRT(SUMSQ(E1009:E1028)-Summary!$G$4/Summary!$G$5*SUM(E1009:E1028)^2)</f>
        <v>2.0863271528178157E-2</v>
      </c>
      <c r="G1028" s="5">
        <f>MIN(Summary!$G$8,Summary!$G$9/F1026)</f>
        <v>1.5</v>
      </c>
      <c r="H1028" s="5">
        <f>IFERROR(VLOOKUP(Table3[[#This Row],[Date]],Table1[#All],2,FALSE),$C$2)</f>
        <v>-0.371</v>
      </c>
      <c r="I1028" s="5">
        <f>Table3[[#This Row],[Date]]-B1027</f>
        <v>1</v>
      </c>
      <c r="J1028" s="7">
        <f>G1027*(D1028-1)+(1-G1027)*H1027/100*Table3[[#This Row],[Actt,t-1]]/Summary!$G$6</f>
        <v>4.787113061413545E-4</v>
      </c>
      <c r="K1028" s="7">
        <f t="shared" si="60"/>
        <v>2.220558664023094E-3</v>
      </c>
      <c r="L1028" s="67">
        <f t="shared" si="63"/>
        <v>3.525027597980962E-2</v>
      </c>
    </row>
    <row r="1029" spans="2:12" x14ac:dyDescent="0.2">
      <c r="B1029" s="6">
        <f>'Fund Data'!A1151</f>
        <v>43068</v>
      </c>
      <c r="C1029" s="4">
        <f>'Fund Data'!B1151</f>
        <v>158.09</v>
      </c>
      <c r="D1029" s="7">
        <f t="shared" si="61"/>
        <v>0.99785394180395126</v>
      </c>
      <c r="E1029" s="7">
        <f t="shared" si="62"/>
        <v>-2.1483642788551463E-3</v>
      </c>
      <c r="F1029" s="7">
        <f>SQRT(Summary!$G$2/Summary!$G$3)*SQRT(SUMSQ(E1010:E1029)-Summary!$G$4/Summary!$G$5*SUM(E1010:E1029)^2)</f>
        <v>2.2100300533763943E-2</v>
      </c>
      <c r="G1029" s="5">
        <f>MIN(Summary!$G$8,Summary!$G$9/F1027)</f>
        <v>1.5</v>
      </c>
      <c r="H1029" s="5">
        <f>IFERROR(VLOOKUP(Table3[[#This Row],[Date]],Table1[#All],2,FALSE),$C$2)</f>
        <v>-0.371</v>
      </c>
      <c r="I1029" s="5">
        <f>Table3[[#This Row],[Date]]-B1028</f>
        <v>1</v>
      </c>
      <c r="J1029" s="7">
        <f>G1028*(D1029-1)+(1-G1028)*H1028/100*Table3[[#This Row],[Actt,t-1]]/Summary!$G$6</f>
        <v>-3.2139345162953306E-3</v>
      </c>
      <c r="K1029" s="7">
        <f t="shared" si="60"/>
        <v>2.2532472211068749E-3</v>
      </c>
      <c r="L1029" s="67">
        <f t="shared" si="63"/>
        <v>3.5769190736376959E-2</v>
      </c>
    </row>
    <row r="1030" spans="2:12" x14ac:dyDescent="0.2">
      <c r="B1030" s="6">
        <f>'Fund Data'!A1152</f>
        <v>43069</v>
      </c>
      <c r="C1030" s="4">
        <f>'Fund Data'!B1152</f>
        <v>158.41999999999999</v>
      </c>
      <c r="D1030" s="7">
        <f t="shared" si="61"/>
        <v>1.0020874185590485</v>
      </c>
      <c r="E1030" s="7">
        <f t="shared" si="62"/>
        <v>2.0852429280371091E-3</v>
      </c>
      <c r="F1030" s="7">
        <f>SQRT(Summary!$G$2/Summary!$G$3)*SQRT(SUMSQ(E1011:E1030)-Summary!$G$4/Summary!$G$5*SUM(E1011:E1030)^2)</f>
        <v>2.3111979697579773E-2</v>
      </c>
      <c r="G1030" s="5">
        <f>MIN(Summary!$G$8,Summary!$G$9/F1028)</f>
        <v>1.5</v>
      </c>
      <c r="H1030" s="5">
        <f>IFERROR(VLOOKUP(Table3[[#This Row],[Date]],Table1[#All],2,FALSE),$C$2)</f>
        <v>-0.371</v>
      </c>
      <c r="I1030" s="5">
        <f>Table3[[#This Row],[Date]]-B1029</f>
        <v>1</v>
      </c>
      <c r="J1030" s="7">
        <f>G1029*(D1030-1)+(1-G1029)*H1029/100*Table3[[#This Row],[Actt,t-1]]/Summary!$G$6</f>
        <v>3.1362806163505006E-3</v>
      </c>
      <c r="K1030" s="7">
        <f t="shared" si="60"/>
        <v>2.206735331724777E-3</v>
      </c>
      <c r="L1030" s="67">
        <f t="shared" si="63"/>
        <v>3.5030837382500297E-2</v>
      </c>
    </row>
    <row r="1031" spans="2:12" x14ac:dyDescent="0.2">
      <c r="B1031" s="6">
        <f>'Fund Data'!A1153</f>
        <v>43070</v>
      </c>
      <c r="C1031" s="4">
        <f>'Fund Data'!B1153</f>
        <v>159.03</v>
      </c>
      <c r="D1031" s="7">
        <f t="shared" si="61"/>
        <v>1.0038505239237472</v>
      </c>
      <c r="E1031" s="7">
        <f t="shared" si="62"/>
        <v>3.8431296316909763E-3</v>
      </c>
      <c r="F1031" s="7">
        <f>SQRT(Summary!$G$2/Summary!$G$3)*SQRT(SUMSQ(E1012:E1031)-Summary!$G$4/Summary!$G$5*SUM(E1012:E1031)^2)</f>
        <v>2.6380407304974245E-2</v>
      </c>
      <c r="G1031" s="5">
        <f>MIN(Summary!$G$8,Summary!$G$9/F1029)</f>
        <v>1.5</v>
      </c>
      <c r="H1031" s="5">
        <f>IFERROR(VLOOKUP(Table3[[#This Row],[Date]],Table1[#All],2,FALSE),$C$2)</f>
        <v>-0.36899999999999999</v>
      </c>
      <c r="I1031" s="5">
        <f>Table3[[#This Row],[Date]]-B1030</f>
        <v>1</v>
      </c>
      <c r="J1031" s="7">
        <f>G1030*(D1031-1)+(1-G1030)*H1030/100*Table3[[#This Row],[Actt,t-1]]/Summary!$G$6</f>
        <v>5.7809386633985542E-3</v>
      </c>
      <c r="K1031" s="7">
        <f t="shared" si="60"/>
        <v>2.2767473083133258E-3</v>
      </c>
      <c r="L1031" s="67">
        <f t="shared" si="63"/>
        <v>3.614224305559656E-2</v>
      </c>
    </row>
    <row r="1032" spans="2:12" x14ac:dyDescent="0.2">
      <c r="B1032" s="6">
        <f>'Fund Data'!A1154</f>
        <v>43073</v>
      </c>
      <c r="C1032" s="4">
        <f>'Fund Data'!B1154</f>
        <v>158.80000000000001</v>
      </c>
      <c r="D1032" s="7">
        <f t="shared" si="61"/>
        <v>0.99855373200025155</v>
      </c>
      <c r="E1032" s="7">
        <f t="shared" si="62"/>
        <v>-1.4473148547890409E-3</v>
      </c>
      <c r="F1032" s="7">
        <f>SQRT(Summary!$G$2/Summary!$G$3)*SQRT(SUMSQ(E1013:E1032)-Summary!$G$4/Summary!$G$5*SUM(E1013:E1032)^2)</f>
        <v>2.6870365429008829E-2</v>
      </c>
      <c r="G1032" s="5">
        <f>MIN(Summary!$G$8,Summary!$G$9/F1030)</f>
        <v>1.5</v>
      </c>
      <c r="H1032" s="5">
        <f>IFERROR(VLOOKUP(Table3[[#This Row],[Date]],Table1[#All],2,FALSE),$C$2)</f>
        <v>-0.36799999999999999</v>
      </c>
      <c r="I1032" s="5">
        <f>Table3[[#This Row],[Date]]-B1031</f>
        <v>3</v>
      </c>
      <c r="J1032" s="7">
        <f>G1031*(D1032-1)+(1-G1031)*H1031/100*Table3[[#This Row],[Actt,t-1]]/Summary!$G$6</f>
        <v>-2.1540269996226775E-3</v>
      </c>
      <c r="K1032" s="7">
        <f t="shared" si="60"/>
        <v>2.2871455939496815E-3</v>
      </c>
      <c r="L1032" s="67">
        <f t="shared" si="63"/>
        <v>3.6307310722727831E-2</v>
      </c>
    </row>
    <row r="1033" spans="2:12" x14ac:dyDescent="0.2">
      <c r="B1033" s="6">
        <f>'Fund Data'!A1155</f>
        <v>43074</v>
      </c>
      <c r="C1033" s="4">
        <f>'Fund Data'!B1155</f>
        <v>159.05000000000001</v>
      </c>
      <c r="D1033" s="7">
        <f t="shared" si="61"/>
        <v>1.0015743073047858</v>
      </c>
      <c r="E1033" s="7">
        <f t="shared" si="62"/>
        <v>1.5730693821176783E-3</v>
      </c>
      <c r="F1033" s="7">
        <f>SQRT(Summary!$G$2/Summary!$G$3)*SQRT(SUMSQ(E1014:E1033)-Summary!$G$4/Summary!$G$5*SUM(E1014:E1033)^2)</f>
        <v>2.6636835443900053E-2</v>
      </c>
      <c r="G1033" s="5">
        <f>MIN(Summary!$G$8,Summary!$G$9/F1031)</f>
        <v>1.5</v>
      </c>
      <c r="H1033" s="5">
        <f>IFERROR(VLOOKUP(Table3[[#This Row],[Date]],Table1[#All],2,FALSE),$C$2)</f>
        <v>-0.36699999999999999</v>
      </c>
      <c r="I1033" s="5">
        <f>Table3[[#This Row],[Date]]-B1032</f>
        <v>1</v>
      </c>
      <c r="J1033" s="7">
        <f>G1032*(D1033-1)+(1-G1032)*H1032/100*Table3[[#This Row],[Actt,t-1]]/Summary!$G$6</f>
        <v>2.3665720682898182E-3</v>
      </c>
      <c r="K1033" s="7">
        <f t="shared" si="60"/>
        <v>2.2919366831758215E-3</v>
      </c>
      <c r="L1033" s="67">
        <f t="shared" si="63"/>
        <v>3.6383366906336756E-2</v>
      </c>
    </row>
    <row r="1034" spans="2:12" x14ac:dyDescent="0.2">
      <c r="B1034" s="6">
        <f>'Fund Data'!A1156</f>
        <v>43075</v>
      </c>
      <c r="C1034" s="4">
        <f>'Fund Data'!B1156</f>
        <v>159.16999999999999</v>
      </c>
      <c r="D1034" s="7">
        <f t="shared" si="61"/>
        <v>1.0007544797233572</v>
      </c>
      <c r="E1034" s="7">
        <f t="shared" si="62"/>
        <v>7.5419524660966925E-4</v>
      </c>
      <c r="F1034" s="7">
        <f>SQRT(Summary!$G$2/Summary!$G$3)*SQRT(SUMSQ(E1015:E1034)-Summary!$G$4/Summary!$G$5*SUM(E1015:E1034)^2)</f>
        <v>2.6065973712393047E-2</v>
      </c>
      <c r="G1034" s="5">
        <f>MIN(Summary!$G$8,Summary!$G$9/F1032)</f>
        <v>1.5</v>
      </c>
      <c r="H1034" s="5">
        <f>IFERROR(VLOOKUP(Table3[[#This Row],[Date]],Table1[#All],2,FALSE),$C$2)</f>
        <v>-0.36699999999999999</v>
      </c>
      <c r="I1034" s="5">
        <f>Table3[[#This Row],[Date]]-B1033</f>
        <v>1</v>
      </c>
      <c r="J1034" s="7">
        <f>G1033*(D1034-1)+(1-G1033)*H1033/100*Table3[[#This Row],[Actt,t-1]]/Summary!$G$6</f>
        <v>1.1368168072579954E-3</v>
      </c>
      <c r="K1034" s="7">
        <f t="shared" si="60"/>
        <v>2.2895934397014592E-3</v>
      </c>
      <c r="L1034" s="67">
        <f t="shared" si="63"/>
        <v>3.6346169069370132E-2</v>
      </c>
    </row>
    <row r="1035" spans="2:12" x14ac:dyDescent="0.2">
      <c r="B1035" s="6">
        <f>'Fund Data'!A1157</f>
        <v>43076</v>
      </c>
      <c r="C1035" s="4">
        <f>'Fund Data'!B1157</f>
        <v>159.27000000000001</v>
      </c>
      <c r="D1035" s="7">
        <f t="shared" si="61"/>
        <v>1.0006282590940505</v>
      </c>
      <c r="E1035" s="7">
        <f t="shared" si="62"/>
        <v>6.2806182192689359E-4</v>
      </c>
      <c r="F1035" s="7">
        <f>SQRT(Summary!$G$2/Summary!$G$3)*SQRT(SUMSQ(E1016:E1035)-Summary!$G$4/Summary!$G$5*SUM(E1016:E1035)^2)</f>
        <v>2.2293009948876157E-2</v>
      </c>
      <c r="G1035" s="5">
        <f>MIN(Summary!$G$8,Summary!$G$9/F1033)</f>
        <v>1.5</v>
      </c>
      <c r="H1035" s="5">
        <f>IFERROR(VLOOKUP(Table3[[#This Row],[Date]],Table1[#All],2,FALSE),$C$2)</f>
        <v>-0.36599999999999999</v>
      </c>
      <c r="I1035" s="5">
        <f>Table3[[#This Row],[Date]]-B1034</f>
        <v>1</v>
      </c>
      <c r="J1035" s="7">
        <f>G1034*(D1035-1)+(1-G1034)*H1034/100*Table3[[#This Row],[Actt,t-1]]/Summary!$G$6</f>
        <v>9.4748586329798646E-4</v>
      </c>
      <c r="K1035" s="7">
        <f t="shared" si="60"/>
        <v>2.1927191440916679E-3</v>
      </c>
      <c r="L1035" s="67">
        <f t="shared" si="63"/>
        <v>3.4808337301661746E-2</v>
      </c>
    </row>
    <row r="1036" spans="2:12" x14ac:dyDescent="0.2">
      <c r="B1036" s="6">
        <f>'Fund Data'!A1158</f>
        <v>43077</v>
      </c>
      <c r="C1036" s="4">
        <f>'Fund Data'!B1158</f>
        <v>159.21</v>
      </c>
      <c r="D1036" s="7">
        <f t="shared" si="61"/>
        <v>0.99962328122056887</v>
      </c>
      <c r="E1036" s="7">
        <f t="shared" si="62"/>
        <v>-3.767897557764914E-4</v>
      </c>
      <c r="F1036" s="7">
        <f>SQRT(Summary!$G$2/Summary!$G$3)*SQRT(SUMSQ(E1017:E1036)-Summary!$G$4/Summary!$G$5*SUM(E1017:E1036)^2)</f>
        <v>2.0797775099820649E-2</v>
      </c>
      <c r="G1036" s="5">
        <f>MIN(Summary!$G$8,Summary!$G$9/F1034)</f>
        <v>1.5</v>
      </c>
      <c r="H1036" s="5">
        <f>IFERROR(VLOOKUP(Table3[[#This Row],[Date]],Table1[#All],2,FALSE),$C$2)</f>
        <v>-0.36899999999999999</v>
      </c>
      <c r="I1036" s="5">
        <f>Table3[[#This Row],[Date]]-B1035</f>
        <v>1</v>
      </c>
      <c r="J1036" s="7">
        <f>G1035*(D1036-1)+(1-G1035)*H1035/100*Table3[[#This Row],[Actt,t-1]]/Summary!$G$6</f>
        <v>-5.5999483581336E-4</v>
      </c>
      <c r="K1036" s="7">
        <f t="shared" si="60"/>
        <v>2.1952186841876793E-3</v>
      </c>
      <c r="L1036" s="67">
        <f t="shared" si="63"/>
        <v>3.4848016270578229E-2</v>
      </c>
    </row>
    <row r="1037" spans="2:12" x14ac:dyDescent="0.2">
      <c r="B1037" s="6">
        <f>'Fund Data'!A1159</f>
        <v>43080</v>
      </c>
      <c r="C1037" s="4">
        <f>'Fund Data'!B1159</f>
        <v>159.30000000000001</v>
      </c>
      <c r="D1037" s="7">
        <f t="shared" si="61"/>
        <v>1.0005652911249294</v>
      </c>
      <c r="E1037" s="7">
        <f t="shared" si="62"/>
        <v>5.6513140808963486E-4</v>
      </c>
      <c r="F1037" s="7">
        <f>SQRT(Summary!$G$2/Summary!$G$3)*SQRT(SUMSQ(E1018:E1037)-Summary!$G$4/Summary!$G$5*SUM(E1018:E1037)^2)</f>
        <v>2.0765744939702069E-2</v>
      </c>
      <c r="G1037" s="5">
        <f>MIN(Summary!$G$8,Summary!$G$9/F1035)</f>
        <v>1.5</v>
      </c>
      <c r="H1037" s="5">
        <f>IFERROR(VLOOKUP(Table3[[#This Row],[Date]],Table1[#All],2,FALSE),$C$2)</f>
        <v>-0.36899999999999999</v>
      </c>
      <c r="I1037" s="5">
        <f>Table3[[#This Row],[Date]]-B1036</f>
        <v>3</v>
      </c>
      <c r="J1037" s="7">
        <f>G1036*(D1037-1)+(1-G1036)*H1036/100*Table3[[#This Row],[Actt,t-1]]/Summary!$G$6</f>
        <v>8.6331168739413517E-4</v>
      </c>
      <c r="K1037" s="7">
        <f t="shared" si="60"/>
        <v>2.1822021129969814E-3</v>
      </c>
      <c r="L1037" s="67">
        <f t="shared" si="63"/>
        <v>3.4641384608818104E-2</v>
      </c>
    </row>
    <row r="1038" spans="2:12" x14ac:dyDescent="0.2">
      <c r="B1038" s="6">
        <f>'Fund Data'!A1160</f>
        <v>43081</v>
      </c>
      <c r="C1038" s="4">
        <f>'Fund Data'!B1160</f>
        <v>159</v>
      </c>
      <c r="D1038" s="7">
        <f t="shared" si="61"/>
        <v>0.99811676082862522</v>
      </c>
      <c r="E1038" s="7">
        <f t="shared" si="62"/>
        <v>-1.885014695771335E-3</v>
      </c>
      <c r="F1038" s="7">
        <f>SQRT(Summary!$G$2/Summary!$G$3)*SQRT(SUMSQ(E1019:E1038)-Summary!$G$4/Summary!$G$5*SUM(E1019:E1038)^2)</f>
        <v>2.2454364555645746E-2</v>
      </c>
      <c r="G1038" s="5">
        <f>MIN(Summary!$G$8,Summary!$G$9/F1036)</f>
        <v>1.5</v>
      </c>
      <c r="H1038" s="5">
        <f>IFERROR(VLOOKUP(Table3[[#This Row],[Date]],Table1[#All],2,FALSE),$C$2)</f>
        <v>-0.36899999999999999</v>
      </c>
      <c r="I1038" s="5">
        <f>Table3[[#This Row],[Date]]-B1037</f>
        <v>1</v>
      </c>
      <c r="J1038" s="7">
        <f>G1037*(D1038-1)+(1-G1037)*H1037/100*Table3[[#This Row],[Actt,t-1]]/Summary!$G$6</f>
        <v>-2.8197337570621765E-3</v>
      </c>
      <c r="K1038" s="7">
        <f t="shared" si="60"/>
        <v>2.1960687025017701E-3</v>
      </c>
      <c r="L1038" s="67">
        <f t="shared" si="63"/>
        <v>3.4861509892991839E-2</v>
      </c>
    </row>
    <row r="1039" spans="2:12" x14ac:dyDescent="0.2">
      <c r="B1039" s="6">
        <f>'Fund Data'!A1161</f>
        <v>43082</v>
      </c>
      <c r="C1039" s="4">
        <f>'Fund Data'!B1161</f>
        <v>158.72999999999999</v>
      </c>
      <c r="D1039" s="7">
        <f t="shared" si="61"/>
        <v>0.9983018867924528</v>
      </c>
      <c r="E1039" s="7">
        <f t="shared" si="62"/>
        <v>-1.6995566360815107E-3</v>
      </c>
      <c r="F1039" s="7">
        <f>SQRT(Summary!$G$2/Summary!$G$3)*SQRT(SUMSQ(E1020:E1039)-Summary!$G$4/Summary!$G$5*SUM(E1020:E1039)^2)</f>
        <v>2.3667053469494492E-2</v>
      </c>
      <c r="G1039" s="5">
        <f>MIN(Summary!$G$8,Summary!$G$9/F1037)</f>
        <v>1.5</v>
      </c>
      <c r="H1039" s="5">
        <f>IFERROR(VLOOKUP(Table3[[#This Row],[Date]],Table1[#All],2,FALSE),$C$2)</f>
        <v>-0.371</v>
      </c>
      <c r="I1039" s="5">
        <f>Table3[[#This Row],[Date]]-B1038</f>
        <v>1</v>
      </c>
      <c r="J1039" s="7">
        <f>G1038*(D1039-1)+(1-G1038)*H1038/100*Table3[[#This Row],[Actt,t-1]]/Summary!$G$6</f>
        <v>-2.5420448113208042E-3</v>
      </c>
      <c r="K1039" s="7">
        <f t="shared" si="60"/>
        <v>2.2134279553996856E-3</v>
      </c>
      <c r="L1039" s="67">
        <f t="shared" si="63"/>
        <v>3.5137079489674407E-2</v>
      </c>
    </row>
    <row r="1040" spans="2:12" x14ac:dyDescent="0.2">
      <c r="B1040" s="6">
        <f>'Fund Data'!A1162</f>
        <v>43083</v>
      </c>
      <c r="C1040" s="4">
        <f>'Fund Data'!B1162</f>
        <v>158.84</v>
      </c>
      <c r="D1040" s="7">
        <f t="shared" si="61"/>
        <v>1.0006930006930008</v>
      </c>
      <c r="E1040" s="7">
        <f t="shared" si="62"/>
        <v>6.9276067890079653E-4</v>
      </c>
      <c r="F1040" s="7">
        <f>SQRT(Summary!$G$2/Summary!$G$3)*SQRT(SUMSQ(E1021:E1040)-Summary!$G$4/Summary!$G$5*SUM(E1021:E1040)^2)</f>
        <v>2.3669840627689689E-2</v>
      </c>
      <c r="G1040" s="5">
        <f>MIN(Summary!$G$8,Summary!$G$9/F1038)</f>
        <v>1.5</v>
      </c>
      <c r="H1040" s="5">
        <f>IFERROR(VLOOKUP(Table3[[#This Row],[Date]],Table1[#All],2,FALSE),$C$2)</f>
        <v>-0.371</v>
      </c>
      <c r="I1040" s="5">
        <f>Table3[[#This Row],[Date]]-B1039</f>
        <v>1</v>
      </c>
      <c r="J1040" s="7">
        <f>G1039*(D1040-1)+(1-G1039)*H1039/100*Table3[[#This Row],[Actt,t-1]]/Summary!$G$6</f>
        <v>1.0446538172790116E-3</v>
      </c>
      <c r="K1040" s="7">
        <f t="shared" ref="K1040:K1103" si="64">_xlfn.STDEV.S(J951:J1040)</f>
        <v>2.2034947438791964E-3</v>
      </c>
      <c r="L1040" s="67">
        <f t="shared" si="63"/>
        <v>3.497939464525391E-2</v>
      </c>
    </row>
    <row r="1041" spans="2:12" x14ac:dyDescent="0.2">
      <c r="B1041" s="6">
        <f>'Fund Data'!A1163</f>
        <v>43084</v>
      </c>
      <c r="C1041" s="4">
        <f>'Fund Data'!B1163</f>
        <v>158.91</v>
      </c>
      <c r="D1041" s="7">
        <f t="shared" si="61"/>
        <v>1.000440695039033</v>
      </c>
      <c r="E1041" s="7">
        <f t="shared" si="62"/>
        <v>4.4059796149428847E-4</v>
      </c>
      <c r="F1041" s="7">
        <f>SQRT(Summary!$G$2/Summary!$G$3)*SQRT(SUMSQ(E1022:E1041)-Summary!$G$4/Summary!$G$5*SUM(E1022:E1041)^2)</f>
        <v>2.3537251312241308E-2</v>
      </c>
      <c r="G1041" s="5">
        <f>MIN(Summary!$G$8,Summary!$G$9/F1039)</f>
        <v>1.5</v>
      </c>
      <c r="H1041" s="5">
        <f>IFERROR(VLOOKUP(Table3[[#This Row],[Date]],Table1[#All],2,FALSE),$C$2)</f>
        <v>-0.371</v>
      </c>
      <c r="I1041" s="5">
        <f>Table3[[#This Row],[Date]]-B1040</f>
        <v>1</v>
      </c>
      <c r="J1041" s="7">
        <f>G1040*(D1041-1)+(1-G1040)*H1040/100*Table3[[#This Row],[Actt,t-1]]/Summary!$G$6</f>
        <v>6.6619533632726277E-4</v>
      </c>
      <c r="K1041" s="7">
        <f t="shared" si="64"/>
        <v>2.1832338783572534E-3</v>
      </c>
      <c r="L1041" s="67">
        <f t="shared" si="63"/>
        <v>3.4657763376146004E-2</v>
      </c>
    </row>
    <row r="1042" spans="2:12" x14ac:dyDescent="0.2">
      <c r="B1042" s="6">
        <f>'Fund Data'!A1164</f>
        <v>43087</v>
      </c>
      <c r="C1042" s="4">
        <f>'Fund Data'!B1164</f>
        <v>158.94</v>
      </c>
      <c r="D1042" s="7">
        <f t="shared" si="61"/>
        <v>1.0001887861053427</v>
      </c>
      <c r="E1042" s="7">
        <f t="shared" si="62"/>
        <v>1.8876828748836376E-4</v>
      </c>
      <c r="F1042" s="7">
        <f>SQRT(Summary!$G$2/Summary!$G$3)*SQRT(SUMSQ(E1023:E1042)-Summary!$G$4/Summary!$G$5*SUM(E1023:E1042)^2)</f>
        <v>2.3393562038336802E-2</v>
      </c>
      <c r="G1042" s="5">
        <f>MIN(Summary!$G$8,Summary!$G$9/F1040)</f>
        <v>1.5</v>
      </c>
      <c r="H1042" s="5">
        <f>IFERROR(VLOOKUP(Table3[[#This Row],[Date]],Table1[#All],2,FALSE),$C$2)</f>
        <v>-0.37</v>
      </c>
      <c r="I1042" s="5">
        <f>Table3[[#This Row],[Date]]-B1041</f>
        <v>3</v>
      </c>
      <c r="J1042" s="7">
        <f>G1041*(D1042-1)+(1-G1041)*H1041/100*Table3[[#This Row],[Actt,t-1]]/Summary!$G$6</f>
        <v>2.9863749134734636E-4</v>
      </c>
      <c r="K1042" s="7">
        <f t="shared" si="64"/>
        <v>2.1829352799252241E-3</v>
      </c>
      <c r="L1042" s="67">
        <f t="shared" si="63"/>
        <v>3.4653023272987866E-2</v>
      </c>
    </row>
    <row r="1043" spans="2:12" x14ac:dyDescent="0.2">
      <c r="B1043" s="6">
        <f>'Fund Data'!A1165</f>
        <v>43088</v>
      </c>
      <c r="C1043" s="4">
        <f>'Fund Data'!B1165</f>
        <v>158.16</v>
      </c>
      <c r="D1043" s="7">
        <f t="shared" si="61"/>
        <v>0.99509248773121928</v>
      </c>
      <c r="E1043" s="7">
        <f t="shared" si="62"/>
        <v>-4.9195936496719177E-3</v>
      </c>
      <c r="F1043" s="7">
        <f>SQRT(Summary!$G$2/Summary!$G$3)*SQRT(SUMSQ(E1024:E1043)-Summary!$G$4/Summary!$G$5*SUM(E1024:E1043)^2)</f>
        <v>2.8711332850968066E-2</v>
      </c>
      <c r="G1043" s="5">
        <f>MIN(Summary!$G$8,Summary!$G$9/F1041)</f>
        <v>1.5</v>
      </c>
      <c r="H1043" s="5">
        <f>IFERROR(VLOOKUP(Table3[[#This Row],[Date]],Table1[#All],2,FALSE),$C$2)</f>
        <v>-0.37</v>
      </c>
      <c r="I1043" s="5">
        <f>Table3[[#This Row],[Date]]-B1042</f>
        <v>1</v>
      </c>
      <c r="J1043" s="7">
        <f>G1042*(D1043-1)+(1-G1042)*H1042/100*Table3[[#This Row],[Actt,t-1]]/Summary!$G$6</f>
        <v>-7.3561295142821953E-3</v>
      </c>
      <c r="K1043" s="7">
        <f t="shared" si="64"/>
        <v>2.3216532811866663E-3</v>
      </c>
      <c r="L1043" s="67">
        <f t="shared" si="63"/>
        <v>3.6855103275222185E-2</v>
      </c>
    </row>
    <row r="1044" spans="2:12" x14ac:dyDescent="0.2">
      <c r="B1044" s="6">
        <f>'Fund Data'!A1166</f>
        <v>43089</v>
      </c>
      <c r="C1044" s="4">
        <f>'Fund Data'!B1166</f>
        <v>157.94</v>
      </c>
      <c r="D1044" s="7">
        <f t="shared" si="61"/>
        <v>0.99860900354071824</v>
      </c>
      <c r="E1044" s="7">
        <f t="shared" si="62"/>
        <v>-1.3919647929265713E-3</v>
      </c>
      <c r="F1044" s="7">
        <f>SQRT(Summary!$G$2/Summary!$G$3)*SQRT(SUMSQ(E1025:E1044)-Summary!$G$4/Summary!$G$5*SUM(E1025:E1044)^2)</f>
        <v>2.8947111610303146E-2</v>
      </c>
      <c r="G1044" s="5">
        <f>MIN(Summary!$G$8,Summary!$G$9/F1042)</f>
        <v>1.5</v>
      </c>
      <c r="H1044" s="5">
        <f>IFERROR(VLOOKUP(Table3[[#This Row],[Date]],Table1[#All],2,FALSE),$C$2)</f>
        <v>-0.37</v>
      </c>
      <c r="I1044" s="5">
        <f>Table3[[#This Row],[Date]]-B1043</f>
        <v>1</v>
      </c>
      <c r="J1044" s="7">
        <f>G1043*(D1044-1)+(1-G1043)*H1043/100*Table3[[#This Row],[Actt,t-1]]/Summary!$G$6</f>
        <v>-2.0813558000337467E-3</v>
      </c>
      <c r="K1044" s="7">
        <f t="shared" si="64"/>
        <v>2.3317949297221555E-3</v>
      </c>
      <c r="L1044" s="67">
        <f t="shared" si="63"/>
        <v>3.7016096954676947E-2</v>
      </c>
    </row>
    <row r="1045" spans="2:12" x14ac:dyDescent="0.2">
      <c r="B1045" s="6">
        <f>'Fund Data'!A1167</f>
        <v>43090</v>
      </c>
      <c r="C1045" s="4">
        <f>'Fund Data'!B1167</f>
        <v>157.93</v>
      </c>
      <c r="D1045" s="7">
        <f t="shared" si="61"/>
        <v>0.99993668481701914</v>
      </c>
      <c r="E1045" s="7">
        <f t="shared" si="62"/>
        <v>-6.331718747166912E-5</v>
      </c>
      <c r="F1045" s="7">
        <f>SQRT(Summary!$G$2/Summary!$G$3)*SQRT(SUMSQ(E1026:E1045)-Summary!$G$4/Summary!$G$5*SUM(E1026:E1045)^2)</f>
        <v>2.8927340417204409E-2</v>
      </c>
      <c r="G1045" s="5">
        <f>MIN(Summary!$G$8,Summary!$G$9/F1043)</f>
        <v>1.5</v>
      </c>
      <c r="H1045" s="5">
        <f>IFERROR(VLOOKUP(Table3[[#This Row],[Date]],Table1[#All],2,FALSE),$C$2)</f>
        <v>-0.36899999999999999</v>
      </c>
      <c r="I1045" s="5">
        <f>Table3[[#This Row],[Date]]-B1044</f>
        <v>1</v>
      </c>
      <c r="J1045" s="7">
        <f>G1044*(D1045-1)+(1-G1044)*H1044/100*Table3[[#This Row],[Actt,t-1]]/Summary!$G$6</f>
        <v>-8.9833885582402487E-5</v>
      </c>
      <c r="K1045" s="7">
        <f t="shared" si="64"/>
        <v>2.3053700845454997E-3</v>
      </c>
      <c r="L1045" s="67">
        <f t="shared" si="63"/>
        <v>3.6596615542052055E-2</v>
      </c>
    </row>
    <row r="1046" spans="2:12" x14ac:dyDescent="0.2">
      <c r="B1046" s="6">
        <f>'Fund Data'!A1168</f>
        <v>43091</v>
      </c>
      <c r="C1046" s="4">
        <f>'Fund Data'!B1168</f>
        <v>157.87</v>
      </c>
      <c r="D1046" s="7">
        <f t="shared" si="61"/>
        <v>0.99962008484771736</v>
      </c>
      <c r="E1046" s="7">
        <f t="shared" si="62"/>
        <v>-3.7998733832773354E-4</v>
      </c>
      <c r="F1046" s="7">
        <f>SQRT(Summary!$G$2/Summary!$G$3)*SQRT(SUMSQ(E1027:E1046)-Summary!$G$4/Summary!$G$5*SUM(E1027:E1046)^2)</f>
        <v>2.8710581120466403E-2</v>
      </c>
      <c r="G1046" s="5">
        <f>MIN(Summary!$G$8,Summary!$G$9/F1044)</f>
        <v>1.5</v>
      </c>
      <c r="H1046" s="5">
        <f>IFERROR(VLOOKUP(Table3[[#This Row],[Date]],Table1[#All],2,FALSE),$C$2)</f>
        <v>-0.36699999999999999</v>
      </c>
      <c r="I1046" s="5">
        <f>Table3[[#This Row],[Date]]-B1045</f>
        <v>1</v>
      </c>
      <c r="J1046" s="7">
        <f>G1045*(D1046-1)+(1-G1045)*H1045/100*Table3[[#This Row],[Actt,t-1]]/Summary!$G$6</f>
        <v>-5.6474772842395906E-4</v>
      </c>
      <c r="K1046" s="7">
        <f t="shared" si="64"/>
        <v>2.3016050262117649E-3</v>
      </c>
      <c r="L1046" s="67">
        <f t="shared" si="63"/>
        <v>3.6536847093915775E-2</v>
      </c>
    </row>
    <row r="1047" spans="2:12" x14ac:dyDescent="0.2">
      <c r="B1047" s="6">
        <f>'Fund Data'!A1169</f>
        <v>43096</v>
      </c>
      <c r="C1047" s="4">
        <f>'Fund Data'!B1169</f>
        <v>158.05000000000001</v>
      </c>
      <c r="D1047" s="7">
        <f t="shared" si="61"/>
        <v>1.001140178627985</v>
      </c>
      <c r="E1047" s="7">
        <f t="shared" si="62"/>
        <v>1.1395291179911937E-3</v>
      </c>
      <c r="F1047" s="7">
        <f>SQRT(Summary!$G$2/Summary!$G$3)*SQRT(SUMSQ(E1028:E1047)-Summary!$G$4/Summary!$G$5*SUM(E1028:E1047)^2)</f>
        <v>2.8474214861522393E-2</v>
      </c>
      <c r="G1047" s="5">
        <f>MIN(Summary!$G$8,Summary!$G$9/F1045)</f>
        <v>1.5</v>
      </c>
      <c r="H1047" s="5">
        <f>IFERROR(VLOOKUP(Table3[[#This Row],[Date]],Table1[#All],2,FALSE),$C$2)</f>
        <v>-0.36799999999999999</v>
      </c>
      <c r="I1047" s="5">
        <f>Table3[[#This Row],[Date]]-B1046</f>
        <v>5</v>
      </c>
      <c r="J1047" s="7">
        <f>G1046*(D1047-1)+(1-G1046)*H1046/100*Table3[[#This Row],[Actt,t-1]]/Summary!$G$6</f>
        <v>1.7357540530885947E-3</v>
      </c>
      <c r="K1047" s="7">
        <f t="shared" si="64"/>
        <v>2.3067322396020142E-3</v>
      </c>
      <c r="L1047" s="67">
        <f t="shared" si="63"/>
        <v>3.6618239083211934E-2</v>
      </c>
    </row>
    <row r="1048" spans="2:12" x14ac:dyDescent="0.2">
      <c r="B1048" s="6">
        <f>'Fund Data'!A1170</f>
        <v>43097</v>
      </c>
      <c r="C1048" s="4">
        <f>'Fund Data'!B1170</f>
        <v>157.57</v>
      </c>
      <c r="D1048" s="7">
        <f t="shared" si="61"/>
        <v>0.99696298639670977</v>
      </c>
      <c r="E1048" s="7">
        <f t="shared" si="62"/>
        <v>-3.0416346876726854E-3</v>
      </c>
      <c r="F1048" s="7">
        <f>SQRT(Summary!$G$2/Summary!$G$3)*SQRT(SUMSQ(E1029:E1048)-Summary!$G$4/Summary!$G$5*SUM(E1029:E1048)^2)</f>
        <v>3.0169037913454242E-2</v>
      </c>
      <c r="G1048" s="5">
        <f>MIN(Summary!$G$8,Summary!$G$9/F1046)</f>
        <v>1.5</v>
      </c>
      <c r="H1048" s="5">
        <f>IFERROR(VLOOKUP(Table3[[#This Row],[Date]],Table1[#All],2,FALSE),$C$2)</f>
        <v>-0.36699999999999999</v>
      </c>
      <c r="I1048" s="5">
        <f>Table3[[#This Row],[Date]]-B1047</f>
        <v>1</v>
      </c>
      <c r="J1048" s="7">
        <f>G1047*(D1048-1)+(1-G1047)*H1047/100*Table3[[#This Row],[Actt,t-1]]/Summary!$G$6</f>
        <v>-4.5504092938242315E-3</v>
      </c>
      <c r="K1048" s="7">
        <f t="shared" si="64"/>
        <v>2.3594016569373757E-3</v>
      </c>
      <c r="L1048" s="67">
        <f t="shared" si="63"/>
        <v>3.7454340163020176E-2</v>
      </c>
    </row>
    <row r="1049" spans="2:12" x14ac:dyDescent="0.2">
      <c r="B1049" s="6">
        <f>'Fund Data'!A1171</f>
        <v>43098</v>
      </c>
      <c r="C1049" s="4">
        <f>'Fund Data'!B1171</f>
        <v>157.33000000000001</v>
      </c>
      <c r="D1049" s="7">
        <f t="shared" si="61"/>
        <v>0.9984768674240021</v>
      </c>
      <c r="E1049" s="7">
        <f t="shared" si="62"/>
        <v>-1.5242937216221916E-3</v>
      </c>
      <c r="F1049" s="7">
        <f>SQRT(Summary!$G$2/Summary!$G$3)*SQRT(SUMSQ(E1030:E1049)-Summary!$G$4/Summary!$G$5*SUM(E1030:E1049)^2)</f>
        <v>2.9754434015345957E-2</v>
      </c>
      <c r="G1049" s="5">
        <f>MIN(Summary!$G$8,Summary!$G$9/F1047)</f>
        <v>1.5</v>
      </c>
      <c r="H1049" s="5">
        <f>IFERROR(VLOOKUP(Table3[[#This Row],[Date]],Table1[#All],2,FALSE),$C$2)</f>
        <v>-0.36799999999999999</v>
      </c>
      <c r="I1049" s="5">
        <f>Table3[[#This Row],[Date]]-B1048</f>
        <v>1</v>
      </c>
      <c r="J1049" s="7">
        <f>G1048*(D1049-1)+(1-G1048)*H1048/100*Table3[[#This Row],[Actt,t-1]]/Summary!$G$6</f>
        <v>-2.2796016417746257E-3</v>
      </c>
      <c r="K1049" s="7">
        <f t="shared" si="64"/>
        <v>2.3633210375198161E-3</v>
      </c>
      <c r="L1049" s="67">
        <f t="shared" si="63"/>
        <v>3.7516558400907493E-2</v>
      </c>
    </row>
    <row r="1050" spans="2:12" x14ac:dyDescent="0.2">
      <c r="B1050" s="6">
        <f>'Fund Data'!A1172</f>
        <v>43102</v>
      </c>
      <c r="C1050" s="4">
        <f>'Fund Data'!B1172</f>
        <v>156.83000000000001</v>
      </c>
      <c r="D1050" s="7">
        <f t="shared" si="61"/>
        <v>0.99682196656708832</v>
      </c>
      <c r="E1050" s="7">
        <f t="shared" si="62"/>
        <v>-3.1830941059985966E-3</v>
      </c>
      <c r="F1050" s="7">
        <f>SQRT(Summary!$G$2/Summary!$G$3)*SQRT(SUMSQ(E1031:E1050)-Summary!$G$4/Summary!$G$5*SUM(E1031:E1050)^2)</f>
        <v>3.0145116821878978E-2</v>
      </c>
      <c r="G1050" s="5">
        <f>MIN(Summary!$G$8,Summary!$G$9/F1048)</f>
        <v>1.5</v>
      </c>
      <c r="H1050" s="5">
        <f>IFERROR(VLOOKUP(Table3[[#This Row],[Date]],Table1[#All],2,FALSE),$C$2)</f>
        <v>-0.36799999999999999</v>
      </c>
      <c r="I1050" s="5">
        <f>Table3[[#This Row],[Date]]-B1049</f>
        <v>4</v>
      </c>
      <c r="J1050" s="7">
        <f>G1049*(D1050-1)+(1-G1049)*H1049/100*Table3[[#This Row],[Actt,t-1]]/Summary!$G$6</f>
        <v>-4.7466057049230688E-3</v>
      </c>
      <c r="K1050" s="7">
        <f t="shared" si="64"/>
        <v>2.4182029265977017E-3</v>
      </c>
      <c r="L1050" s="67">
        <f t="shared" si="63"/>
        <v>3.8387781380796598E-2</v>
      </c>
    </row>
    <row r="1051" spans="2:12" x14ac:dyDescent="0.2">
      <c r="B1051" s="6">
        <f>'Fund Data'!A1173</f>
        <v>43103</v>
      </c>
      <c r="C1051" s="4">
        <f>'Fund Data'!B1173</f>
        <v>157.22999999999999</v>
      </c>
      <c r="D1051" s="7">
        <f t="shared" si="61"/>
        <v>1.0025505324236432</v>
      </c>
      <c r="E1051" s="7">
        <f t="shared" si="62"/>
        <v>2.547285335851089E-3</v>
      </c>
      <c r="F1051" s="7">
        <f>SQRT(Summary!$G$2/Summary!$G$3)*SQRT(SUMSQ(E1032:E1051)-Summary!$G$4/Summary!$G$5*SUM(E1032:E1051)^2)</f>
        <v>2.805101733760744E-2</v>
      </c>
      <c r="G1051" s="5">
        <f>MIN(Summary!$G$8,Summary!$G$9/F1049)</f>
        <v>1.5</v>
      </c>
      <c r="H1051" s="5">
        <f>IFERROR(VLOOKUP(Table3[[#This Row],[Date]],Table1[#All],2,FALSE),$C$2)</f>
        <v>-0.36799999999999999</v>
      </c>
      <c r="I1051" s="5">
        <f>Table3[[#This Row],[Date]]-B1050</f>
        <v>1</v>
      </c>
      <c r="J1051" s="7">
        <f>G1050*(D1051-1)+(1-G1050)*H1050/100*Table3[[#This Row],[Actt,t-1]]/Summary!$G$6</f>
        <v>3.8309097465759499E-3</v>
      </c>
      <c r="K1051" s="7">
        <f t="shared" si="64"/>
        <v>2.4495881860433742E-3</v>
      </c>
      <c r="L1051" s="67">
        <f t="shared" si="63"/>
        <v>3.8886006928755538E-2</v>
      </c>
    </row>
    <row r="1052" spans="2:12" x14ac:dyDescent="0.2">
      <c r="B1052" s="6">
        <f>'Fund Data'!A1174</f>
        <v>43104</v>
      </c>
      <c r="C1052" s="4">
        <f>'Fund Data'!B1174</f>
        <v>157.46</v>
      </c>
      <c r="D1052" s="7">
        <f t="shared" si="61"/>
        <v>1.0014628251605928</v>
      </c>
      <c r="E1052" s="7">
        <f t="shared" si="62"/>
        <v>1.4617562741366162E-3</v>
      </c>
      <c r="F1052" s="7">
        <f>SQRT(Summary!$G$2/Summary!$G$3)*SQRT(SUMSQ(E1033:E1052)-Summary!$G$4/Summary!$G$5*SUM(E1033:E1052)^2)</f>
        <v>2.8701595702415109E-2</v>
      </c>
      <c r="G1052" s="5">
        <f>MIN(Summary!$G$8,Summary!$G$9/F1050)</f>
        <v>1.5</v>
      </c>
      <c r="H1052" s="5">
        <f>IFERROR(VLOOKUP(Table3[[#This Row],[Date]],Table1[#All],2,FALSE),$C$2)</f>
        <v>-0.36799999999999999</v>
      </c>
      <c r="I1052" s="5">
        <f>Table3[[#This Row],[Date]]-B1051</f>
        <v>1</v>
      </c>
      <c r="J1052" s="7">
        <f>G1051*(D1052-1)+(1-G1051)*H1051/100*Table3[[#This Row],[Actt,t-1]]/Summary!$G$6</f>
        <v>2.1993488520003377E-3</v>
      </c>
      <c r="K1052" s="7">
        <f t="shared" si="64"/>
        <v>2.4586443542974476E-3</v>
      </c>
      <c r="L1052" s="67">
        <f t="shared" si="63"/>
        <v>3.9029769142944155E-2</v>
      </c>
    </row>
    <row r="1053" spans="2:12" x14ac:dyDescent="0.2">
      <c r="B1053" s="6">
        <f>'Fund Data'!A1175</f>
        <v>43105</v>
      </c>
      <c r="C1053" s="4">
        <f>'Fund Data'!B1175</f>
        <v>157.51</v>
      </c>
      <c r="D1053" s="7">
        <f t="shared" si="61"/>
        <v>1.000317540962784</v>
      </c>
      <c r="E1053" s="7">
        <f t="shared" si="62"/>
        <v>3.1749055732275145E-4</v>
      </c>
      <c r="F1053" s="7">
        <f>SQRT(Summary!$G$2/Summary!$G$3)*SQRT(SUMSQ(E1034:E1053)-Summary!$G$4/Summary!$G$5*SUM(E1034:E1053)^2)</f>
        <v>2.7919042633348691E-2</v>
      </c>
      <c r="G1053" s="5">
        <f>MIN(Summary!$G$8,Summary!$G$9/F1051)</f>
        <v>1.5</v>
      </c>
      <c r="H1053" s="5">
        <f>IFERROR(VLOOKUP(Table3[[#This Row],[Date]],Table1[#All],2,FALSE),$C$2)</f>
        <v>-0.36899999999999999</v>
      </c>
      <c r="I1053" s="5">
        <f>Table3[[#This Row],[Date]]-B1052</f>
        <v>1</v>
      </c>
      <c r="J1053" s="7">
        <f>G1052*(D1053-1)+(1-G1052)*H1052/100*Table3[[#This Row],[Actt,t-1]]/Summary!$G$6</f>
        <v>4.8142255528714744E-4</v>
      </c>
      <c r="K1053" s="7">
        <f t="shared" si="64"/>
        <v>2.4577402926926851E-3</v>
      </c>
      <c r="L1053" s="67">
        <f t="shared" si="63"/>
        <v>3.9015417609887658E-2</v>
      </c>
    </row>
    <row r="1054" spans="2:12" x14ac:dyDescent="0.2">
      <c r="B1054" s="6">
        <f>'Fund Data'!A1176</f>
        <v>43108</v>
      </c>
      <c r="C1054" s="4">
        <f>'Fund Data'!B1176</f>
        <v>157.69999999999999</v>
      </c>
      <c r="D1054" s="7">
        <f t="shared" si="61"/>
        <v>1.0012062726176116</v>
      </c>
      <c r="E1054" s="7">
        <f t="shared" si="62"/>
        <v>1.2055456553486893E-3</v>
      </c>
      <c r="F1054" s="7">
        <f>SQRT(Summary!$G$2/Summary!$G$3)*SQRT(SUMSQ(E1035:E1054)-Summary!$G$4/Summary!$G$5*SUM(E1035:E1054)^2)</f>
        <v>2.8213878746709393E-2</v>
      </c>
      <c r="G1054" s="5">
        <f>MIN(Summary!$G$8,Summary!$G$9/F1052)</f>
        <v>1.5</v>
      </c>
      <c r="H1054" s="5">
        <f>IFERROR(VLOOKUP(Table3[[#This Row],[Date]],Table1[#All],2,FALSE),$C$2)</f>
        <v>-0.36799999999999999</v>
      </c>
      <c r="I1054" s="5">
        <f>Table3[[#This Row],[Date]]-B1053</f>
        <v>3</v>
      </c>
      <c r="J1054" s="7">
        <f>G1053*(D1054-1)+(1-G1053)*H1053/100*Table3[[#This Row],[Actt,t-1]]/Summary!$G$6</f>
        <v>1.8247839264174551E-3</v>
      </c>
      <c r="K1054" s="7">
        <f t="shared" si="64"/>
        <v>2.4432820322257856E-3</v>
      </c>
      <c r="L1054" s="67">
        <f t="shared" si="63"/>
        <v>3.8785899840371577E-2</v>
      </c>
    </row>
    <row r="1055" spans="2:12" x14ac:dyDescent="0.2">
      <c r="B1055" s="6">
        <f>'Fund Data'!A1177</f>
        <v>43109</v>
      </c>
      <c r="C1055" s="4">
        <f>'Fund Data'!B1177</f>
        <v>157.34</v>
      </c>
      <c r="D1055" s="7">
        <f t="shared" si="61"/>
        <v>0.99771718452758407</v>
      </c>
      <c r="E1055" s="7">
        <f t="shared" si="62"/>
        <v>-2.2854250678962119E-3</v>
      </c>
      <c r="F1055" s="7">
        <f>SQRT(Summary!$G$2/Summary!$G$3)*SQRT(SUMSQ(E1036:E1055)-Summary!$G$4/Summary!$G$5*SUM(E1036:E1055)^2)</f>
        <v>2.859119278138186E-2</v>
      </c>
      <c r="G1055" s="5">
        <f>MIN(Summary!$G$8,Summary!$G$9/F1053)</f>
        <v>1.5</v>
      </c>
      <c r="H1055" s="5">
        <f>IFERROR(VLOOKUP(Table3[[#This Row],[Date]],Table1[#All],2,FALSE),$C$2)</f>
        <v>-0.36899999999999999</v>
      </c>
      <c r="I1055" s="5">
        <f>Table3[[#This Row],[Date]]-B1054</f>
        <v>1</v>
      </c>
      <c r="J1055" s="7">
        <f>G1054*(D1055-1)+(1-G1054)*H1054/100*Table3[[#This Row],[Actt,t-1]]/Summary!$G$6</f>
        <v>-3.4191120975127888E-3</v>
      </c>
      <c r="K1055" s="7">
        <f t="shared" si="64"/>
        <v>2.4680712151260256E-3</v>
      </c>
      <c r="L1055" s="67">
        <f t="shared" si="63"/>
        <v>3.9179415919322759E-2</v>
      </c>
    </row>
    <row r="1056" spans="2:12" x14ac:dyDescent="0.2">
      <c r="B1056" s="6">
        <f>'Fund Data'!A1178</f>
        <v>43110</v>
      </c>
      <c r="C1056" s="4">
        <f>'Fund Data'!B1178</f>
        <v>157.28</v>
      </c>
      <c r="D1056" s="7">
        <f t="shared" si="61"/>
        <v>0.99961866022626156</v>
      </c>
      <c r="E1056" s="7">
        <f t="shared" si="62"/>
        <v>-3.8141250224006142E-4</v>
      </c>
      <c r="F1056" s="7">
        <f>SQRT(Summary!$G$2/Summary!$G$3)*SQRT(SUMSQ(E1037:E1056)-Summary!$G$4/Summary!$G$5*SUM(E1037:E1056)^2)</f>
        <v>2.8590722984448359E-2</v>
      </c>
      <c r="G1056" s="5">
        <f>MIN(Summary!$G$8,Summary!$G$9/F1054)</f>
        <v>1.5</v>
      </c>
      <c r="H1056" s="5">
        <f>IFERROR(VLOOKUP(Table3[[#This Row],[Date]],Table1[#All],2,FALSE),$C$2)</f>
        <v>-0.36899999999999999</v>
      </c>
      <c r="I1056" s="5">
        <f>Table3[[#This Row],[Date]]-B1055</f>
        <v>1</v>
      </c>
      <c r="J1056" s="7">
        <f>G1055*(D1056-1)+(1-G1055)*H1055/100*Table3[[#This Row],[Actt,t-1]]/Summary!$G$6</f>
        <v>-5.6688466060766409E-4</v>
      </c>
      <c r="K1056" s="7">
        <f t="shared" si="64"/>
        <v>2.4668243576766854E-3</v>
      </c>
      <c r="L1056" s="67">
        <f t="shared" si="63"/>
        <v>3.9159622670934945E-2</v>
      </c>
    </row>
    <row r="1057" spans="2:12" x14ac:dyDescent="0.2">
      <c r="B1057" s="6">
        <f>'Fund Data'!A1179</f>
        <v>43111</v>
      </c>
      <c r="C1057" s="4">
        <f>'Fund Data'!B1179</f>
        <v>156.97999999999999</v>
      </c>
      <c r="D1057" s="7">
        <f t="shared" ref="D1057:D1120" si="65">C1057/C1056</f>
        <v>0.99809257375381477</v>
      </c>
      <c r="E1057" s="7">
        <f t="shared" ref="E1057:E1120" si="66">LN(D1057)</f>
        <v>-1.9092477001888676E-3</v>
      </c>
      <c r="F1057" s="7">
        <f>SQRT(Summary!$G$2/Summary!$G$3)*SQRT(SUMSQ(E1038:E1057)-Summary!$G$4/Summary!$G$5*SUM(E1038:E1057)^2)</f>
        <v>2.859113431886447E-2</v>
      </c>
      <c r="G1057" s="5">
        <f>MIN(Summary!$G$8,Summary!$G$9/F1055)</f>
        <v>1.5</v>
      </c>
      <c r="H1057" s="5">
        <f>IFERROR(VLOOKUP(Table3[[#This Row],[Date]],Table1[#All],2,FALSE),$C$2)</f>
        <v>-0.36899999999999999</v>
      </c>
      <c r="I1057" s="5">
        <f>Table3[[#This Row],[Date]]-B1056</f>
        <v>1</v>
      </c>
      <c r="J1057" s="7">
        <f>G1056*(D1057-1)+(1-G1056)*H1056/100*Table3[[#This Row],[Actt,t-1]]/Summary!$G$6</f>
        <v>-2.8560143692778431E-3</v>
      </c>
      <c r="K1057" s="7">
        <f t="shared" si="64"/>
        <v>2.4725813361654841E-3</v>
      </c>
      <c r="L1057" s="67">
        <f t="shared" si="63"/>
        <v>3.9251011871242004E-2</v>
      </c>
    </row>
    <row r="1058" spans="2:12" x14ac:dyDescent="0.2">
      <c r="B1058" s="6">
        <f>'Fund Data'!A1180</f>
        <v>43112</v>
      </c>
      <c r="C1058" s="4">
        <f>'Fund Data'!B1180</f>
        <v>157.25</v>
      </c>
      <c r="D1058" s="7">
        <f t="shared" si="65"/>
        <v>1.0017199643266659</v>
      </c>
      <c r="E1058" s="7">
        <f t="shared" si="66"/>
        <v>1.7184868818823321E-3</v>
      </c>
      <c r="F1058" s="7">
        <f>SQRT(Summary!$G$2/Summary!$G$3)*SQRT(SUMSQ(E1039:E1058)-Summary!$G$4/Summary!$G$5*SUM(E1039:E1058)^2)</f>
        <v>2.9467316393507713E-2</v>
      </c>
      <c r="G1058" s="5">
        <f>MIN(Summary!$G$8,Summary!$G$9/F1056)</f>
        <v>1.5</v>
      </c>
      <c r="H1058" s="5">
        <f>IFERROR(VLOOKUP(Table3[[#This Row],[Date]],Table1[#All],2,FALSE),$C$2)</f>
        <v>-0.36899999999999999</v>
      </c>
      <c r="I1058" s="5">
        <f>Table3[[#This Row],[Date]]-B1057</f>
        <v>1</v>
      </c>
      <c r="J1058" s="7">
        <f>G1057*(D1058-1)+(1-G1057)*H1057/100*Table3[[#This Row],[Actt,t-1]]/Summary!$G$6</f>
        <v>2.5850714899988188E-3</v>
      </c>
      <c r="K1058" s="7">
        <f t="shared" si="64"/>
        <v>2.4803325652819302E-3</v>
      </c>
      <c r="L1058" s="67">
        <f t="shared" si="63"/>
        <v>3.9374058818825199E-2</v>
      </c>
    </row>
    <row r="1059" spans="2:12" x14ac:dyDescent="0.2">
      <c r="B1059" s="6">
        <f>'Fund Data'!A1181</f>
        <v>43115</v>
      </c>
      <c r="C1059" s="4">
        <f>'Fund Data'!B1181</f>
        <v>157.12</v>
      </c>
      <c r="D1059" s="7">
        <f t="shared" si="65"/>
        <v>0.99917329093799689</v>
      </c>
      <c r="E1059" s="7">
        <f t="shared" si="66"/>
        <v>-8.2705097439407418E-4</v>
      </c>
      <c r="F1059" s="7">
        <f>SQRT(Summary!$G$2/Summary!$G$3)*SQRT(SUMSQ(E1040:E1059)-Summary!$G$4/Summary!$G$5*SUM(E1040:E1059)^2)</f>
        <v>2.9193040596550233E-2</v>
      </c>
      <c r="G1059" s="5">
        <f>MIN(Summary!$G$8,Summary!$G$9/F1057)</f>
        <v>1.5</v>
      </c>
      <c r="H1059" s="5">
        <f>IFERROR(VLOOKUP(Table3[[#This Row],[Date]],Table1[#All],2,FALSE),$C$2)</f>
        <v>-0.36899999999999999</v>
      </c>
      <c r="I1059" s="5">
        <f>Table3[[#This Row],[Date]]-B1058</f>
        <v>3</v>
      </c>
      <c r="J1059" s="7">
        <f>G1058*(D1059-1)+(1-G1058)*H1058/100*Table3[[#This Row],[Actt,t-1]]/Summary!$G$6</f>
        <v>-1.2246885930046589E-3</v>
      </c>
      <c r="K1059" s="7">
        <f t="shared" si="64"/>
        <v>2.462959106709644E-3</v>
      </c>
      <c r="L1059" s="67">
        <f t="shared" si="63"/>
        <v>3.9098263714053082E-2</v>
      </c>
    </row>
    <row r="1060" spans="2:12" x14ac:dyDescent="0.2">
      <c r="B1060" s="6">
        <f>'Fund Data'!A1182</f>
        <v>43116</v>
      </c>
      <c r="C1060" s="4">
        <f>'Fund Data'!B1182</f>
        <v>157.47</v>
      </c>
      <c r="D1060" s="7">
        <f t="shared" si="65"/>
        <v>1.0022275967413441</v>
      </c>
      <c r="E1060" s="7">
        <f t="shared" si="66"/>
        <v>2.2251193261622398E-3</v>
      </c>
      <c r="F1060" s="7">
        <f>SQRT(Summary!$G$2/Summary!$G$3)*SQRT(SUMSQ(E1041:E1060)-Summary!$G$4/Summary!$G$5*SUM(E1041:E1060)^2)</f>
        <v>3.0442991706786264E-2</v>
      </c>
      <c r="G1060" s="5">
        <f>MIN(Summary!$G$8,Summary!$G$9/F1058)</f>
        <v>1.5</v>
      </c>
      <c r="H1060" s="5">
        <f>IFERROR(VLOOKUP(Table3[[#This Row],[Date]],Table1[#All],2,FALSE),$C$2)</f>
        <v>-0.36899999999999999</v>
      </c>
      <c r="I1060" s="5">
        <f>Table3[[#This Row],[Date]]-B1059</f>
        <v>1</v>
      </c>
      <c r="J1060" s="7">
        <f>G1059*(D1060-1)+(1-G1059)*H1059/100*Table3[[#This Row],[Actt,t-1]]/Summary!$G$6</f>
        <v>3.3465201120161433E-3</v>
      </c>
      <c r="K1060" s="7">
        <f t="shared" si="64"/>
        <v>2.4782995484921438E-3</v>
      </c>
      <c r="L1060" s="67">
        <f t="shared" si="63"/>
        <v>3.9341785677803234E-2</v>
      </c>
    </row>
    <row r="1061" spans="2:12" x14ac:dyDescent="0.2">
      <c r="B1061" s="6">
        <f>'Fund Data'!A1183</f>
        <v>43117</v>
      </c>
      <c r="C1061" s="4">
        <f>'Fund Data'!B1183</f>
        <v>157.44999999999999</v>
      </c>
      <c r="D1061" s="7">
        <f t="shared" si="65"/>
        <v>0.999872991680955</v>
      </c>
      <c r="E1061" s="7">
        <f t="shared" si="66"/>
        <v>-1.2701638528454356E-4</v>
      </c>
      <c r="F1061" s="7">
        <f>SQRT(Summary!$G$2/Summary!$G$3)*SQRT(SUMSQ(E1042:E1061)-Summary!$G$4/Summary!$G$5*SUM(E1042:E1061)^2)</f>
        <v>3.030073798678571E-2</v>
      </c>
      <c r="G1061" s="5">
        <f>MIN(Summary!$G$8,Summary!$G$9/F1059)</f>
        <v>1.5</v>
      </c>
      <c r="H1061" s="5">
        <f>IFERROR(VLOOKUP(Table3[[#This Row],[Date]],Table1[#All],2,FALSE),$C$2)</f>
        <v>-0.36899999999999999</v>
      </c>
      <c r="I1061" s="5">
        <f>Table3[[#This Row],[Date]]-B1060</f>
        <v>1</v>
      </c>
      <c r="J1061" s="7">
        <f>G1060*(D1061-1)+(1-G1060)*H1060/100*Table3[[#This Row],[Actt,t-1]]/Summary!$G$6</f>
        <v>-1.8538747856749498E-4</v>
      </c>
      <c r="K1061" s="7">
        <f t="shared" si="64"/>
        <v>2.4193178451629663E-3</v>
      </c>
      <c r="L1061" s="67">
        <f t="shared" si="63"/>
        <v>3.840548016433127E-2</v>
      </c>
    </row>
    <row r="1062" spans="2:12" x14ac:dyDescent="0.2">
      <c r="B1062" s="6">
        <f>'Fund Data'!A1184</f>
        <v>43118</v>
      </c>
      <c r="C1062" s="4">
        <f>'Fund Data'!B1184</f>
        <v>157.46</v>
      </c>
      <c r="D1062" s="7">
        <f t="shared" si="65"/>
        <v>1.0000635122261037</v>
      </c>
      <c r="E1062" s="7">
        <f t="shared" si="66"/>
        <v>6.3510209287641342E-5</v>
      </c>
      <c r="F1062" s="7">
        <f>SQRT(Summary!$G$2/Summary!$G$3)*SQRT(SUMSQ(E1043:E1062)-Summary!$G$4/Summary!$G$5*SUM(E1043:E1062)^2)</f>
        <v>3.026995116899971E-2</v>
      </c>
      <c r="G1062" s="5">
        <f>MIN(Summary!$G$8,Summary!$G$9/F1060)</f>
        <v>1.5</v>
      </c>
      <c r="H1062" s="5">
        <f>IFERROR(VLOOKUP(Table3[[#This Row],[Date]],Table1[#All],2,FALSE),$C$2)</f>
        <v>-0.36899999999999999</v>
      </c>
      <c r="I1062" s="5">
        <f>Table3[[#This Row],[Date]]-B1061</f>
        <v>1</v>
      </c>
      <c r="J1062" s="7">
        <f>G1061*(D1062-1)+(1-G1061)*H1061/100*Table3[[#This Row],[Actt,t-1]]/Summary!$G$6</f>
        <v>1.0039333915551869E-4</v>
      </c>
      <c r="K1062" s="7">
        <f t="shared" si="64"/>
        <v>2.4117183636040047E-3</v>
      </c>
      <c r="L1062" s="67">
        <f t="shared" si="63"/>
        <v>3.8284842134543071E-2</v>
      </c>
    </row>
    <row r="1063" spans="2:12" x14ac:dyDescent="0.2">
      <c r="B1063" s="6">
        <f>'Fund Data'!A1185</f>
        <v>43119</v>
      </c>
      <c r="C1063" s="4">
        <f>'Fund Data'!B1185</f>
        <v>157.62</v>
      </c>
      <c r="D1063" s="7">
        <f t="shared" si="65"/>
        <v>1.0010161310809094</v>
      </c>
      <c r="E1063" s="7">
        <f t="shared" si="66"/>
        <v>1.015615169182287E-3</v>
      </c>
      <c r="F1063" s="7">
        <f>SQRT(Summary!$G$2/Summary!$G$3)*SQRT(SUMSQ(E1044:E1063)-Summary!$G$4/Summary!$G$5*SUM(E1044:E1063)^2)</f>
        <v>2.5924619083412422E-2</v>
      </c>
      <c r="G1063" s="5">
        <f>MIN(Summary!$G$8,Summary!$G$9/F1061)</f>
        <v>1.5</v>
      </c>
      <c r="H1063" s="5">
        <f>IFERROR(VLOOKUP(Table3[[#This Row],[Date]],Table1[#All],2,FALSE),$C$2)</f>
        <v>-0.36899999999999999</v>
      </c>
      <c r="I1063" s="5">
        <f>Table3[[#This Row],[Date]]-B1062</f>
        <v>1</v>
      </c>
      <c r="J1063" s="7">
        <f>G1062*(D1063-1)+(1-G1062)*H1062/100*Table3[[#This Row],[Actt,t-1]]/Summary!$G$6</f>
        <v>1.5293216213640489E-3</v>
      </c>
      <c r="K1063" s="7">
        <f t="shared" si="64"/>
        <v>2.4121518465269037E-3</v>
      </c>
      <c r="L1063" s="67">
        <f t="shared" si="63"/>
        <v>3.8291723462612573E-2</v>
      </c>
    </row>
    <row r="1064" spans="2:12" x14ac:dyDescent="0.2">
      <c r="B1064" s="6">
        <f>'Fund Data'!A1186</f>
        <v>43122</v>
      </c>
      <c r="C1064" s="4">
        <f>'Fund Data'!B1186</f>
        <v>157.85</v>
      </c>
      <c r="D1064" s="7">
        <f t="shared" si="65"/>
        <v>1.0014592056845577</v>
      </c>
      <c r="E1064" s="7">
        <f t="shared" si="66"/>
        <v>1.4581420784970712E-3</v>
      </c>
      <c r="F1064" s="7">
        <f>SQRT(Summary!$G$2/Summary!$G$3)*SQRT(SUMSQ(E1045:E1064)-Summary!$G$4/Summary!$G$5*SUM(E1045:E1064)^2)</f>
        <v>2.6107985219837582E-2</v>
      </c>
      <c r="G1064" s="5">
        <f>MIN(Summary!$G$8,Summary!$G$9/F1062)</f>
        <v>1.5</v>
      </c>
      <c r="H1064" s="5">
        <f>IFERROR(VLOOKUP(Table3[[#This Row],[Date]],Table1[#All],2,FALSE),$C$2)</f>
        <v>-0.36899999999999999</v>
      </c>
      <c r="I1064" s="5">
        <f>Table3[[#This Row],[Date]]-B1063</f>
        <v>3</v>
      </c>
      <c r="J1064" s="7">
        <f>G1063*(D1064-1)+(1-G1063)*H1063/100*Table3[[#This Row],[Actt,t-1]]/Summary!$G$6</f>
        <v>2.2041835268365611E-3</v>
      </c>
      <c r="K1064" s="7">
        <f t="shared" si="64"/>
        <v>2.3663016475199048E-3</v>
      </c>
      <c r="L1064" s="67">
        <f t="shared" si="63"/>
        <v>3.7563874117800537E-2</v>
      </c>
    </row>
    <row r="1065" spans="2:12" x14ac:dyDescent="0.2">
      <c r="B1065" s="6">
        <f>'Fund Data'!A1187</f>
        <v>43123</v>
      </c>
      <c r="C1065" s="4">
        <f>'Fund Data'!B1187</f>
        <v>158.02000000000001</v>
      </c>
      <c r="D1065" s="7">
        <f t="shared" si="65"/>
        <v>1.0010769718086792</v>
      </c>
      <c r="E1065" s="7">
        <f t="shared" si="66"/>
        <v>1.0763922905865943E-3</v>
      </c>
      <c r="F1065" s="7">
        <f>SQRT(Summary!$G$2/Summary!$G$3)*SQRT(SUMSQ(E1046:E1065)-Summary!$G$4/Summary!$G$5*SUM(E1046:E1065)^2)</f>
        <v>2.6385132211894206E-2</v>
      </c>
      <c r="G1065" s="5">
        <f>MIN(Summary!$G$8,Summary!$G$9/F1063)</f>
        <v>1.5</v>
      </c>
      <c r="H1065" s="5">
        <f>IFERROR(VLOOKUP(Table3[[#This Row],[Date]],Table1[#All],2,FALSE),$C$2)</f>
        <v>-0.36899999999999999</v>
      </c>
      <c r="I1065" s="5">
        <f>Table3[[#This Row],[Date]]-B1064</f>
        <v>1</v>
      </c>
      <c r="J1065" s="7">
        <f>G1064*(D1065-1)+(1-G1064)*H1064/100*Table3[[#This Row],[Actt,t-1]]/Summary!$G$6</f>
        <v>1.6205827130187419E-3</v>
      </c>
      <c r="K1065" s="7">
        <f t="shared" si="64"/>
        <v>2.3704865618855687E-3</v>
      </c>
      <c r="L1065" s="67">
        <f t="shared" si="63"/>
        <v>3.7630307573818425E-2</v>
      </c>
    </row>
    <row r="1066" spans="2:12" x14ac:dyDescent="0.2">
      <c r="B1066" s="6">
        <f>'Fund Data'!A1188</f>
        <v>43124</v>
      </c>
      <c r="C1066" s="4">
        <f>'Fund Data'!B1188</f>
        <v>157.85</v>
      </c>
      <c r="D1066" s="7">
        <f t="shared" si="65"/>
        <v>0.99892418681179584</v>
      </c>
      <c r="E1066" s="7">
        <f t="shared" si="66"/>
        <v>-1.0763922905866897E-3</v>
      </c>
      <c r="F1066" s="7">
        <f>SQRT(Summary!$G$2/Summary!$G$3)*SQRT(SUMSQ(E1047:E1066)-Summary!$G$4/Summary!$G$5*SUM(E1047:E1066)^2)</f>
        <v>2.6629849159997287E-2</v>
      </c>
      <c r="G1066" s="5">
        <f>MIN(Summary!$G$8,Summary!$G$9/F1064)</f>
        <v>1.5</v>
      </c>
      <c r="H1066" s="5">
        <f>IFERROR(VLOOKUP(Table3[[#This Row],[Date]],Table1[#All],2,FALSE),$C$2)</f>
        <v>-0.36899999999999999</v>
      </c>
      <c r="I1066" s="5">
        <f>Table3[[#This Row],[Date]]-B1065</f>
        <v>1</v>
      </c>
      <c r="J1066" s="7">
        <f>G1065*(D1066-1)+(1-G1065)*H1065/100*Table3[[#This Row],[Actt,t-1]]/Summary!$G$6</f>
        <v>-1.6085947823062333E-3</v>
      </c>
      <c r="K1066" s="7">
        <f t="shared" si="64"/>
        <v>2.3733209420530709E-3</v>
      </c>
      <c r="L1066" s="67">
        <f t="shared" si="63"/>
        <v>3.7675301964083772E-2</v>
      </c>
    </row>
    <row r="1067" spans="2:12" x14ac:dyDescent="0.2">
      <c r="B1067" s="6">
        <f>'Fund Data'!A1189</f>
        <v>43125</v>
      </c>
      <c r="C1067" s="4">
        <f>'Fund Data'!B1189</f>
        <v>157.62</v>
      </c>
      <c r="D1067" s="7">
        <f t="shared" si="65"/>
        <v>0.99854292049414006</v>
      </c>
      <c r="E1067" s="7">
        <f t="shared" si="66"/>
        <v>-1.4581420784971046E-3</v>
      </c>
      <c r="F1067" s="7">
        <f>SQRT(Summary!$G$2/Summary!$G$3)*SQRT(SUMSQ(E1048:E1067)-Summary!$G$4/Summary!$G$5*SUM(E1048:E1067)^2)</f>
        <v>2.673782758611868E-2</v>
      </c>
      <c r="G1067" s="5">
        <f>MIN(Summary!$G$8,Summary!$G$9/F1065)</f>
        <v>1.5</v>
      </c>
      <c r="H1067" s="5">
        <f>IFERROR(VLOOKUP(Table3[[#This Row],[Date]],Table1[#All],2,FALSE),$C$2)</f>
        <v>-0.36899999999999999</v>
      </c>
      <c r="I1067" s="5">
        <f>Table3[[#This Row],[Date]]-B1066</f>
        <v>1</v>
      </c>
      <c r="J1067" s="7">
        <f>G1066*(D1067-1)+(1-G1066)*H1066/100*Table3[[#This Row],[Actt,t-1]]/Summary!$G$6</f>
        <v>-2.180494258789906E-3</v>
      </c>
      <c r="K1067" s="7">
        <f t="shared" si="64"/>
        <v>2.3835889769557627E-3</v>
      </c>
      <c r="L1067" s="67">
        <f t="shared" si="63"/>
        <v>3.7838301964918893E-2</v>
      </c>
    </row>
    <row r="1068" spans="2:12" x14ac:dyDescent="0.2">
      <c r="B1068" s="6">
        <f>'Fund Data'!A1190</f>
        <v>43126</v>
      </c>
      <c r="C1068" s="4">
        <f>'Fund Data'!B1190</f>
        <v>157.47</v>
      </c>
      <c r="D1068" s="7">
        <f t="shared" si="65"/>
        <v>0.99904834411876664</v>
      </c>
      <c r="E1068" s="7">
        <f t="shared" si="66"/>
        <v>-9.5210899318541489E-4</v>
      </c>
      <c r="F1068" s="7">
        <f>SQRT(Summary!$G$2/Summary!$G$3)*SQRT(SUMSQ(E1049:E1068)-Summary!$G$4/Summary!$G$5*SUM(E1049:E1068)^2)</f>
        <v>2.4782778456355539E-2</v>
      </c>
      <c r="G1068" s="5">
        <f>MIN(Summary!$G$8,Summary!$G$9/F1066)</f>
        <v>1.5</v>
      </c>
      <c r="H1068" s="5">
        <f>IFERROR(VLOOKUP(Table3[[#This Row],[Date]],Table1[#All],2,FALSE),$C$2)</f>
        <v>-0.36899999999999999</v>
      </c>
      <c r="I1068" s="5">
        <f>Table3[[#This Row],[Date]]-B1067</f>
        <v>1</v>
      </c>
      <c r="J1068" s="7">
        <f>G1067*(D1068-1)+(1-G1067)*H1067/100*Table3[[#This Row],[Actt,t-1]]/Summary!$G$6</f>
        <v>-1.4223588218500397E-3</v>
      </c>
      <c r="K1068" s="7">
        <f t="shared" si="64"/>
        <v>2.3892279090554761E-3</v>
      </c>
      <c r="L1068" s="67">
        <f t="shared" si="63"/>
        <v>3.792781723689382E-2</v>
      </c>
    </row>
    <row r="1069" spans="2:12" x14ac:dyDescent="0.2">
      <c r="B1069" s="6">
        <f>'Fund Data'!A1191</f>
        <v>43129</v>
      </c>
      <c r="C1069" s="4">
        <f>'Fund Data'!B1191</f>
        <v>157.08000000000001</v>
      </c>
      <c r="D1069" s="7">
        <f t="shared" si="65"/>
        <v>0.99752333777862456</v>
      </c>
      <c r="E1069" s="7">
        <f t="shared" si="66"/>
        <v>-2.4797342225091621E-3</v>
      </c>
      <c r="F1069" s="7">
        <f>SQRT(Summary!$G$2/Summary!$G$3)*SQRT(SUMSQ(E1050:E1069)-Summary!$G$4/Summary!$G$5*SUM(E1050:E1069)^2)</f>
        <v>2.5710881715035317E-2</v>
      </c>
      <c r="G1069" s="5">
        <f>MIN(Summary!$G$8,Summary!$G$9/F1067)</f>
        <v>1.5</v>
      </c>
      <c r="H1069" s="5">
        <f>IFERROR(VLOOKUP(Table3[[#This Row],[Date]],Table1[#All],2,FALSE),$C$2)</f>
        <v>-0.36899999999999999</v>
      </c>
      <c r="I1069" s="5">
        <f>Table3[[#This Row],[Date]]-B1068</f>
        <v>3</v>
      </c>
      <c r="J1069" s="7">
        <f>G1068*(D1069-1)+(1-G1068)*H1068/100*Table3[[#This Row],[Actt,t-1]]/Summary!$G$6</f>
        <v>-3.6996183320631543E-3</v>
      </c>
      <c r="K1069" s="7">
        <f t="shared" si="64"/>
        <v>2.4212253381202648E-3</v>
      </c>
      <c r="L1069" s="67">
        <f t="shared" si="63"/>
        <v>3.8435760676286984E-2</v>
      </c>
    </row>
    <row r="1070" spans="2:12" x14ac:dyDescent="0.2">
      <c r="B1070" s="6">
        <f>'Fund Data'!A1192</f>
        <v>43130</v>
      </c>
      <c r="C1070" s="4">
        <f>'Fund Data'!B1192</f>
        <v>157.06</v>
      </c>
      <c r="D1070" s="7">
        <f t="shared" si="65"/>
        <v>0.99987267634326449</v>
      </c>
      <c r="E1070" s="7">
        <f t="shared" si="66"/>
        <v>-1.273317630803877E-4</v>
      </c>
      <c r="F1070" s="7">
        <f>SQRT(Summary!$G$2/Summary!$G$3)*SQRT(SUMSQ(E1051:E1070)-Summary!$G$4/Summary!$G$5*SUM(E1051:E1070)^2)</f>
        <v>2.3104754295567013E-2</v>
      </c>
      <c r="G1070" s="5">
        <f>MIN(Summary!$G$8,Summary!$G$9/F1068)</f>
        <v>1.5</v>
      </c>
      <c r="H1070" s="5">
        <f>IFERROR(VLOOKUP(Table3[[#This Row],[Date]],Table1[#All],2,FALSE),$C$2)</f>
        <v>-0.36899999999999999</v>
      </c>
      <c r="I1070" s="5">
        <f>Table3[[#This Row],[Date]]-B1069</f>
        <v>1</v>
      </c>
      <c r="J1070" s="7">
        <f>G1069*(D1070-1)+(1-G1069)*H1069/100*Table3[[#This Row],[Actt,t-1]]/Summary!$G$6</f>
        <v>-1.8586048510326774E-4</v>
      </c>
      <c r="K1070" s="7">
        <f t="shared" si="64"/>
        <v>2.4213953715675651E-3</v>
      </c>
      <c r="L1070" s="67">
        <f t="shared" si="63"/>
        <v>3.8438459873583707E-2</v>
      </c>
    </row>
    <row r="1071" spans="2:12" x14ac:dyDescent="0.2">
      <c r="B1071" s="6">
        <f>'Fund Data'!A1193</f>
        <v>43131</v>
      </c>
      <c r="C1071" s="4">
        <f>'Fund Data'!B1193</f>
        <v>157.07</v>
      </c>
      <c r="D1071" s="7">
        <f t="shared" si="65"/>
        <v>1.0000636699350567</v>
      </c>
      <c r="E1071" s="7">
        <f t="shared" si="66"/>
        <v>6.3667908212404343E-5</v>
      </c>
      <c r="F1071" s="7">
        <f>SQRT(Summary!$G$2/Summary!$G$3)*SQRT(SUMSQ(E1052:E1071)-Summary!$G$4/Summary!$G$5*SUM(E1052:E1071)^2)</f>
        <v>2.1279651103058021E-2</v>
      </c>
      <c r="G1071" s="5">
        <f>MIN(Summary!$G$8,Summary!$G$9/F1069)</f>
        <v>1.5</v>
      </c>
      <c r="H1071" s="5">
        <f>IFERROR(VLOOKUP(Table3[[#This Row],[Date]],Table1[#All],2,FALSE),$C$2)</f>
        <v>-0.36899999999999999</v>
      </c>
      <c r="I1071" s="5">
        <f>Table3[[#This Row],[Date]]-B1070</f>
        <v>1</v>
      </c>
      <c r="J1071" s="7">
        <f>G1070*(D1071-1)+(1-G1070)*H1070/100*Table3[[#This Row],[Actt,t-1]]/Summary!$G$6</f>
        <v>1.0062990258503075E-4</v>
      </c>
      <c r="K1071" s="7">
        <f t="shared" si="64"/>
        <v>2.4149148532018323E-3</v>
      </c>
      <c r="L1071" s="67">
        <f t="shared" si="63"/>
        <v>3.8335584833808611E-2</v>
      </c>
    </row>
    <row r="1072" spans="2:12" x14ac:dyDescent="0.2">
      <c r="B1072" s="6">
        <f>'Fund Data'!A1194</f>
        <v>43132</v>
      </c>
      <c r="C1072" s="4">
        <f>'Fund Data'!B1194</f>
        <v>157.13</v>
      </c>
      <c r="D1072" s="7">
        <f t="shared" si="65"/>
        <v>1.0003819952887247</v>
      </c>
      <c r="E1072" s="7">
        <f t="shared" si="66"/>
        <v>3.8192234709941099E-4</v>
      </c>
      <c r="F1072" s="7">
        <f>SQRT(Summary!$G$2/Summary!$G$3)*SQRT(SUMSQ(E1053:E1072)-Summary!$G$4/Summary!$G$5*SUM(E1053:E1072)^2)</f>
        <v>2.0630529764968736E-2</v>
      </c>
      <c r="G1072" s="5">
        <f>MIN(Summary!$G$8,Summary!$G$9/F1070)</f>
        <v>1.5</v>
      </c>
      <c r="H1072" s="5">
        <f>IFERROR(VLOOKUP(Table3[[#This Row],[Date]],Table1[#All],2,FALSE),$C$2)</f>
        <v>-0.36899999999999999</v>
      </c>
      <c r="I1072" s="5">
        <f>Table3[[#This Row],[Date]]-B1071</f>
        <v>1</v>
      </c>
      <c r="J1072" s="7">
        <f>G1071*(D1072-1)+(1-G1071)*H1071/100*Table3[[#This Row],[Actt,t-1]]/Summary!$G$6</f>
        <v>5.78117933087102E-4</v>
      </c>
      <c r="K1072" s="7">
        <f t="shared" si="64"/>
        <v>2.4149052196387692E-3</v>
      </c>
      <c r="L1072" s="67">
        <f t="shared" si="63"/>
        <v>3.8335431905735982E-2</v>
      </c>
    </row>
    <row r="1073" spans="2:12" x14ac:dyDescent="0.2">
      <c r="B1073" s="6">
        <f>'Fund Data'!A1195</f>
        <v>43133</v>
      </c>
      <c r="C1073" s="4">
        <f>'Fund Data'!B1195</f>
        <v>156.62</v>
      </c>
      <c r="D1073" s="7">
        <f t="shared" si="65"/>
        <v>0.99675427989562793</v>
      </c>
      <c r="E1073" s="7">
        <f t="shared" si="66"/>
        <v>-3.2509988792486862E-3</v>
      </c>
      <c r="F1073" s="7">
        <f>SQRT(Summary!$G$2/Summary!$G$3)*SQRT(SUMSQ(E1054:E1073)-Summary!$G$4/Summary!$G$5*SUM(E1054:E1073)^2)</f>
        <v>2.3239242861619117E-2</v>
      </c>
      <c r="G1073" s="5">
        <f>MIN(Summary!$G$8,Summary!$G$9/F1071)</f>
        <v>1.5</v>
      </c>
      <c r="H1073" s="5">
        <f>IFERROR(VLOOKUP(Table3[[#This Row],[Date]],Table1[#All],2,FALSE),$C$2)</f>
        <v>-0.371</v>
      </c>
      <c r="I1073" s="5">
        <f>Table3[[#This Row],[Date]]-B1072</f>
        <v>1</v>
      </c>
      <c r="J1073" s="7">
        <f>G1072*(D1073-1)+(1-G1072)*H1072/100*Table3[[#This Row],[Actt,t-1]]/Summary!$G$6</f>
        <v>-4.8634551565581111E-3</v>
      </c>
      <c r="K1073" s="7">
        <f t="shared" si="64"/>
        <v>2.4583899961114E-3</v>
      </c>
      <c r="L1073" s="67">
        <f t="shared" si="63"/>
        <v>3.9025731331918861E-2</v>
      </c>
    </row>
    <row r="1074" spans="2:12" x14ac:dyDescent="0.2">
      <c r="B1074" s="6">
        <f>'Fund Data'!A1196</f>
        <v>43136</v>
      </c>
      <c r="C1074" s="4">
        <f>'Fund Data'!B1196</f>
        <v>156.84</v>
      </c>
      <c r="D1074" s="7">
        <f t="shared" si="65"/>
        <v>1.0014046737326012</v>
      </c>
      <c r="E1074" s="7">
        <f t="shared" si="66"/>
        <v>1.4036881013392963E-3</v>
      </c>
      <c r="F1074" s="7">
        <f>SQRT(Summary!$G$2/Summary!$G$3)*SQRT(SUMSQ(E1055:E1074)-Summary!$G$4/Summary!$G$5*SUM(E1055:E1074)^2)</f>
        <v>2.3408685554874853E-2</v>
      </c>
      <c r="G1074" s="5">
        <f>MIN(Summary!$G$8,Summary!$G$9/F1072)</f>
        <v>1.5</v>
      </c>
      <c r="H1074" s="5">
        <f>IFERROR(VLOOKUP(Table3[[#This Row],[Date]],Table1[#All],2,FALSE),$C$2)</f>
        <v>-0.36899999999999999</v>
      </c>
      <c r="I1074" s="5">
        <f>Table3[[#This Row],[Date]]-B1073</f>
        <v>3</v>
      </c>
      <c r="J1074" s="7">
        <f>G1073*(D1074-1)+(1-G1073)*H1073/100*Table3[[#This Row],[Actt,t-1]]/Summary!$G$6</f>
        <v>2.1224689322351708E-3</v>
      </c>
      <c r="K1074" s="7">
        <f t="shared" si="64"/>
        <v>2.4674511700881817E-3</v>
      </c>
      <c r="L1074" s="67">
        <f t="shared" si="63"/>
        <v>3.916957300949199E-2</v>
      </c>
    </row>
    <row r="1075" spans="2:12" x14ac:dyDescent="0.2">
      <c r="B1075" s="6">
        <f>'Fund Data'!A1197</f>
        <v>43137</v>
      </c>
      <c r="C1075" s="4">
        <f>'Fund Data'!B1197</f>
        <v>157.19</v>
      </c>
      <c r="D1075" s="7">
        <f t="shared" si="65"/>
        <v>1.0022315735781688</v>
      </c>
      <c r="E1075" s="7">
        <f t="shared" si="66"/>
        <v>2.2290873160156909E-3</v>
      </c>
      <c r="F1075" s="7">
        <f>SQRT(Summary!$G$2/Summary!$G$3)*SQRT(SUMSQ(E1056:E1075)-Summary!$G$4/Summary!$G$5*SUM(E1056:E1075)^2)</f>
        <v>2.3728197056570952E-2</v>
      </c>
      <c r="G1075" s="5">
        <f>MIN(Summary!$G$8,Summary!$G$9/F1073)</f>
        <v>1.5</v>
      </c>
      <c r="H1075" s="5">
        <f>IFERROR(VLOOKUP(Table3[[#This Row],[Date]],Table1[#All],2,FALSE),$C$2)</f>
        <v>-0.36899999999999999</v>
      </c>
      <c r="I1075" s="5">
        <f>Table3[[#This Row],[Date]]-B1074</f>
        <v>1</v>
      </c>
      <c r="J1075" s="7">
        <f>G1074*(D1075-1)+(1-G1074)*H1074/100*Table3[[#This Row],[Actt,t-1]]/Summary!$G$6</f>
        <v>3.3524853672532492E-3</v>
      </c>
      <c r="K1075" s="7">
        <f t="shared" si="64"/>
        <v>2.4618473566541104E-3</v>
      </c>
      <c r="L1075" s="67">
        <f t="shared" si="63"/>
        <v>3.9080615229051055E-2</v>
      </c>
    </row>
    <row r="1076" spans="2:12" x14ac:dyDescent="0.2">
      <c r="B1076" s="6">
        <f>'Fund Data'!A1198</f>
        <v>43138</v>
      </c>
      <c r="C1076" s="4">
        <f>'Fund Data'!B1198</f>
        <v>157.13</v>
      </c>
      <c r="D1076" s="7">
        <f t="shared" si="65"/>
        <v>0.99961829632928301</v>
      </c>
      <c r="E1076" s="7">
        <f t="shared" si="66"/>
        <v>-3.8177653810620224E-4</v>
      </c>
      <c r="F1076" s="7">
        <f>SQRT(Summary!$G$2/Summary!$G$3)*SQRT(SUMSQ(E1057:E1076)-Summary!$G$4/Summary!$G$5*SUM(E1057:E1076)^2)</f>
        <v>2.3728261601121129E-2</v>
      </c>
      <c r="G1076" s="5">
        <f>MIN(Summary!$G$8,Summary!$G$9/F1074)</f>
        <v>1.5</v>
      </c>
      <c r="H1076" s="5">
        <f>IFERROR(VLOOKUP(Table3[[#This Row],[Date]],Table1[#All],2,FALSE),$C$2)</f>
        <v>-0.36899999999999999</v>
      </c>
      <c r="I1076" s="5">
        <f>Table3[[#This Row],[Date]]-B1075</f>
        <v>1</v>
      </c>
      <c r="J1076" s="7">
        <f>G1075*(D1076-1)+(1-G1075)*H1075/100*Table3[[#This Row],[Actt,t-1]]/Summary!$G$6</f>
        <v>-5.6743050607548941E-4</v>
      </c>
      <c r="K1076" s="7">
        <f t="shared" si="64"/>
        <v>2.4630230988506728E-3</v>
      </c>
      <c r="L1076" s="67">
        <f t="shared" si="63"/>
        <v>3.9099279557799231E-2</v>
      </c>
    </row>
    <row r="1077" spans="2:12" x14ac:dyDescent="0.2">
      <c r="B1077" s="6">
        <f>'Fund Data'!A1199</f>
        <v>43139</v>
      </c>
      <c r="C1077" s="4">
        <f>'Fund Data'!B1199</f>
        <v>156.93</v>
      </c>
      <c r="D1077" s="7">
        <f t="shared" si="65"/>
        <v>0.99872716858652077</v>
      </c>
      <c r="E1077" s="7">
        <f t="shared" si="66"/>
        <v>-1.2736421514109538E-3</v>
      </c>
      <c r="F1077" s="7">
        <f>SQRT(Summary!$G$2/Summary!$G$3)*SQRT(SUMSQ(E1058:E1077)-Summary!$G$4/Summary!$G$5*SUM(E1058:E1077)^2)</f>
        <v>2.3195893025419429E-2</v>
      </c>
      <c r="G1077" s="5">
        <f>MIN(Summary!$G$8,Summary!$G$9/F1075)</f>
        <v>1.5</v>
      </c>
      <c r="H1077" s="5">
        <f>IFERROR(VLOOKUP(Table3[[#This Row],[Date]],Table1[#All],2,FALSE),$C$2)</f>
        <v>-0.36899999999999999</v>
      </c>
      <c r="I1077" s="5">
        <f>Table3[[#This Row],[Date]]-B1076</f>
        <v>1</v>
      </c>
      <c r="J1077" s="7">
        <f>G1076*(D1077-1)+(1-G1076)*H1076/100*Table3[[#This Row],[Actt,t-1]]/Summary!$G$6</f>
        <v>-1.9041221202188378E-3</v>
      </c>
      <c r="K1077" s="7">
        <f t="shared" si="64"/>
        <v>2.4651685548786884E-3</v>
      </c>
      <c r="L1077" s="67">
        <f t="shared" si="63"/>
        <v>3.9133337616392955E-2</v>
      </c>
    </row>
    <row r="1078" spans="2:12" x14ac:dyDescent="0.2">
      <c r="B1078" s="6">
        <f>'Fund Data'!A1200</f>
        <v>43140</v>
      </c>
      <c r="C1078" s="4">
        <f>'Fund Data'!B1200</f>
        <v>156.83000000000001</v>
      </c>
      <c r="D1078" s="7">
        <f t="shared" si="65"/>
        <v>0.99936277321098588</v>
      </c>
      <c r="E1078" s="7">
        <f t="shared" si="66"/>
        <v>-6.3742990429602403E-4</v>
      </c>
      <c r="F1078" s="7">
        <f>SQRT(Summary!$G$2/Summary!$G$3)*SQRT(SUMSQ(E1059:E1078)-Summary!$G$4/Summary!$G$5*SUM(E1059:E1078)^2)</f>
        <v>2.2394561976566817E-2</v>
      </c>
      <c r="G1078" s="5">
        <f>MIN(Summary!$G$8,Summary!$G$9/F1076)</f>
        <v>1.5</v>
      </c>
      <c r="H1078" s="5">
        <f>IFERROR(VLOOKUP(Table3[[#This Row],[Date]],Table1[#All],2,FALSE),$C$2)</f>
        <v>-0.37</v>
      </c>
      <c r="I1078" s="5">
        <f>Table3[[#This Row],[Date]]-B1077</f>
        <v>1</v>
      </c>
      <c r="J1078" s="7">
        <f>G1077*(D1078-1)+(1-G1077)*H1077/100*Table3[[#This Row],[Actt,t-1]]/Summary!$G$6</f>
        <v>-9.507151835211838E-4</v>
      </c>
      <c r="K1078" s="7">
        <f t="shared" si="64"/>
        <v>2.4669824528541335E-3</v>
      </c>
      <c r="L1078" s="67">
        <f t="shared" si="63"/>
        <v>3.9162132354072982E-2</v>
      </c>
    </row>
    <row r="1079" spans="2:12" x14ac:dyDescent="0.2">
      <c r="B1079" s="6">
        <f>'Fund Data'!A1201</f>
        <v>43143</v>
      </c>
      <c r="C1079" s="4">
        <f>'Fund Data'!B1201</f>
        <v>156.72999999999999</v>
      </c>
      <c r="D1079" s="7">
        <f t="shared" si="65"/>
        <v>0.99936236689408897</v>
      </c>
      <c r="E1079" s="7">
        <f t="shared" si="66"/>
        <v>-6.3783648035668696E-4</v>
      </c>
      <c r="F1079" s="7">
        <f>SQRT(Summary!$G$2/Summary!$G$3)*SQRT(SUMSQ(E1060:E1079)-Summary!$G$4/Summary!$G$5*SUM(E1060:E1079)^2)</f>
        <v>2.2330226870804812E-2</v>
      </c>
      <c r="G1079" s="5">
        <f>MIN(Summary!$G$8,Summary!$G$9/F1077)</f>
        <v>1.5</v>
      </c>
      <c r="H1079" s="5">
        <f>IFERROR(VLOOKUP(Table3[[#This Row],[Date]],Table1[#All],2,FALSE),$C$2)</f>
        <v>-0.36899999999999999</v>
      </c>
      <c r="I1079" s="5">
        <f>Table3[[#This Row],[Date]]-B1078</f>
        <v>3</v>
      </c>
      <c r="J1079" s="7">
        <f>G1078*(D1079-1)+(1-G1078)*H1078/100*Table3[[#This Row],[Actt,t-1]]/Summary!$G$6</f>
        <v>-9.4103299219987615E-4</v>
      </c>
      <c r="K1079" s="7">
        <f t="shared" si="64"/>
        <v>2.4673514770896174E-3</v>
      </c>
      <c r="L1079" s="67">
        <f t="shared" ref="L1079:L1129" si="67">K1079*$C$3</f>
        <v>3.9167990432202059E-2</v>
      </c>
    </row>
    <row r="1080" spans="2:12" x14ac:dyDescent="0.2">
      <c r="B1080" s="6">
        <f>'Fund Data'!A1202</f>
        <v>43144</v>
      </c>
      <c r="C1080" s="4">
        <f>'Fund Data'!B1202</f>
        <v>156.41</v>
      </c>
      <c r="D1080" s="7">
        <f t="shared" si="65"/>
        <v>0.99795827218783906</v>
      </c>
      <c r="E1080" s="7">
        <f t="shared" si="66"/>
        <v>-2.0438149798264974E-3</v>
      </c>
      <c r="F1080" s="7">
        <f>SQRT(Summary!$G$2/Summary!$G$3)*SQRT(SUMSQ(E1061:E1080)-Summary!$G$4/Summary!$G$5*SUM(E1061:E1080)^2)</f>
        <v>2.1541542442895124E-2</v>
      </c>
      <c r="G1080" s="5">
        <f>MIN(Summary!$G$8,Summary!$G$9/F1078)</f>
        <v>1.5</v>
      </c>
      <c r="H1080" s="5">
        <f>IFERROR(VLOOKUP(Table3[[#This Row],[Date]],Table1[#All],2,FALSE),$C$2)</f>
        <v>-0.36899999999999999</v>
      </c>
      <c r="I1080" s="5">
        <f>Table3[[#This Row],[Date]]-B1079</f>
        <v>1</v>
      </c>
      <c r="J1080" s="7">
        <f>G1079*(D1080-1)+(1-G1079)*H1079/100*Table3[[#This Row],[Actt,t-1]]/Summary!$G$6</f>
        <v>-3.0574667182414143E-3</v>
      </c>
      <c r="K1080" s="7">
        <f t="shared" si="64"/>
        <v>2.4873954076126011E-3</v>
      </c>
      <c r="L1080" s="67">
        <f t="shared" si="67"/>
        <v>3.9486177964962489E-2</v>
      </c>
    </row>
    <row r="1081" spans="2:12" x14ac:dyDescent="0.2">
      <c r="B1081" s="6">
        <f>'Fund Data'!A1203</f>
        <v>43145</v>
      </c>
      <c r="C1081" s="4">
        <f>'Fund Data'!B1203</f>
        <v>156.43</v>
      </c>
      <c r="D1081" s="7">
        <f t="shared" si="65"/>
        <v>1.0001278690620805</v>
      </c>
      <c r="E1081" s="7">
        <f t="shared" si="66"/>
        <v>1.2786088752883215E-4</v>
      </c>
      <c r="F1081" s="7">
        <f>SQRT(Summary!$G$2/Summary!$G$3)*SQRT(SUMSQ(E1062:E1081)-Summary!$G$4/Summary!$G$5*SUM(E1062:E1081)^2)</f>
        <v>2.1590945239737144E-2</v>
      </c>
      <c r="G1081" s="5">
        <f>MIN(Summary!$G$8,Summary!$G$9/F1079)</f>
        <v>1.5</v>
      </c>
      <c r="H1081" s="5">
        <f>IFERROR(VLOOKUP(Table3[[#This Row],[Date]],Table1[#All],2,FALSE),$C$2)</f>
        <v>-0.36899999999999999</v>
      </c>
      <c r="I1081" s="5">
        <f>Table3[[#This Row],[Date]]-B1080</f>
        <v>1</v>
      </c>
      <c r="J1081" s="7">
        <f>G1080*(D1081-1)+(1-G1080)*H1080/100*Table3[[#This Row],[Actt,t-1]]/Summary!$G$6</f>
        <v>1.9692859312076512E-4</v>
      </c>
      <c r="K1081" s="7">
        <f t="shared" si="64"/>
        <v>2.4796346526261225E-3</v>
      </c>
      <c r="L1081" s="67">
        <f t="shared" si="67"/>
        <v>3.9362979798880531E-2</v>
      </c>
    </row>
    <row r="1082" spans="2:12" x14ac:dyDescent="0.2">
      <c r="B1082" s="6">
        <f>'Fund Data'!A1204</f>
        <v>43146</v>
      </c>
      <c r="C1082" s="4">
        <f>'Fund Data'!B1204</f>
        <v>156.49</v>
      </c>
      <c r="D1082" s="7">
        <f t="shared" si="65"/>
        <v>1.0003835581410216</v>
      </c>
      <c r="E1082" s="7">
        <f t="shared" si="66"/>
        <v>3.8348460140175187E-4</v>
      </c>
      <c r="F1082" s="7">
        <f>SQRT(Summary!$G$2/Summary!$G$3)*SQRT(SUMSQ(E1063:E1082)-Summary!$G$4/Summary!$G$5*SUM(E1063:E1082)^2)</f>
        <v>2.1691631345581223E-2</v>
      </c>
      <c r="G1082" s="5">
        <f>MIN(Summary!$G$8,Summary!$G$9/F1080)</f>
        <v>1.5</v>
      </c>
      <c r="H1082" s="5">
        <f>IFERROR(VLOOKUP(Table3[[#This Row],[Date]],Table1[#All],2,FALSE),$C$2)</f>
        <v>-0.36899999999999999</v>
      </c>
      <c r="I1082" s="5">
        <f>Table3[[#This Row],[Date]]-B1081</f>
        <v>1</v>
      </c>
      <c r="J1082" s="7">
        <f>G1081*(D1082-1)+(1-G1081)*H1081/100*Table3[[#This Row],[Actt,t-1]]/Summary!$G$6</f>
        <v>5.8046221153246734E-4</v>
      </c>
      <c r="K1082" s="7">
        <f t="shared" si="64"/>
        <v>2.4801666089759151E-3</v>
      </c>
      <c r="L1082" s="67">
        <f t="shared" si="67"/>
        <v>3.9371424344139885E-2</v>
      </c>
    </row>
    <row r="1083" spans="2:12" x14ac:dyDescent="0.2">
      <c r="B1083" s="6">
        <f>'Fund Data'!A1205</f>
        <v>43147</v>
      </c>
      <c r="C1083" s="4">
        <f>'Fund Data'!B1205</f>
        <v>157.07</v>
      </c>
      <c r="D1083" s="7">
        <f t="shared" si="65"/>
        <v>1.0037063071122754</v>
      </c>
      <c r="E1083" s="7">
        <f t="shared" si="66"/>
        <v>3.6994556798602193E-3</v>
      </c>
      <c r="F1083" s="7">
        <f>SQRT(Summary!$G$2/Summary!$G$3)*SQRT(SUMSQ(E1064:E1083)-Summary!$G$4/Summary!$G$5*SUM(E1064:E1083)^2)</f>
        <v>2.5423060010657476E-2</v>
      </c>
      <c r="G1083" s="5">
        <f>MIN(Summary!$G$8,Summary!$G$9/F1081)</f>
        <v>1.5</v>
      </c>
      <c r="H1083" s="5">
        <f>IFERROR(VLOOKUP(Table3[[#This Row],[Date]],Table1[#All],2,FALSE),$C$2)</f>
        <v>-0.36899999999999999</v>
      </c>
      <c r="I1083" s="5">
        <f>Table3[[#This Row],[Date]]-B1082</f>
        <v>1</v>
      </c>
      <c r="J1083" s="7">
        <f>G1082*(D1083-1)+(1-G1082)*H1082/100*Table3[[#This Row],[Actt,t-1]]/Summary!$G$6</f>
        <v>5.5645856684130631E-3</v>
      </c>
      <c r="K1083" s="7">
        <f t="shared" si="64"/>
        <v>2.5360885252994447E-3</v>
      </c>
      <c r="L1083" s="67">
        <f t="shared" si="67"/>
        <v>4.0259157244721219E-2</v>
      </c>
    </row>
    <row r="1084" spans="2:12" x14ac:dyDescent="0.2">
      <c r="B1084" s="6">
        <f>'Fund Data'!A1206</f>
        <v>43150</v>
      </c>
      <c r="C1084" s="4">
        <f>'Fund Data'!B1206</f>
        <v>156.72999999999999</v>
      </c>
      <c r="D1084" s="7">
        <f t="shared" si="65"/>
        <v>0.99783536003055961</v>
      </c>
      <c r="E1084" s="7">
        <f t="shared" si="66"/>
        <v>-2.1669861889642016E-3</v>
      </c>
      <c r="F1084" s="7">
        <f>SQRT(Summary!$G$2/Summary!$G$3)*SQRT(SUMSQ(E1065:E1084)-Summary!$G$4/Summary!$G$5*SUM(E1065:E1084)^2)</f>
        <v>2.5582496116749683E-2</v>
      </c>
      <c r="G1084" s="5">
        <f>MIN(Summary!$G$8,Summary!$G$9/F1082)</f>
        <v>1.5</v>
      </c>
      <c r="H1084" s="5">
        <f>IFERROR(VLOOKUP(Table3[[#This Row],[Date]],Table1[#All],2,FALSE),$C$2)</f>
        <v>-0.36899999999999999</v>
      </c>
      <c r="I1084" s="5">
        <f>Table3[[#This Row],[Date]]-B1083</f>
        <v>3</v>
      </c>
      <c r="J1084" s="7">
        <f>G1083*(D1084-1)+(1-G1083)*H1083/100*Table3[[#This Row],[Actt,t-1]]/Summary!$G$6</f>
        <v>-3.2315849541605774E-3</v>
      </c>
      <c r="K1084" s="7">
        <f t="shared" si="64"/>
        <v>2.5603699114888595E-3</v>
      </c>
      <c r="L1084" s="67">
        <f t="shared" si="67"/>
        <v>4.0644612300791881E-2</v>
      </c>
    </row>
    <row r="1085" spans="2:12" x14ac:dyDescent="0.2">
      <c r="B1085" s="6">
        <f>'Fund Data'!A1207</f>
        <v>43151</v>
      </c>
      <c r="C1085" s="4">
        <f>'Fund Data'!B1207</f>
        <v>156.6</v>
      </c>
      <c r="D1085" s="7">
        <f t="shared" si="65"/>
        <v>0.99917054807630956</v>
      </c>
      <c r="E1085" s="7">
        <f t="shared" si="66"/>
        <v>-8.2979610927405285E-4</v>
      </c>
      <c r="F1085" s="7">
        <f>SQRT(Summary!$G$2/Summary!$G$3)*SQRT(SUMSQ(E1066:E1085)-Summary!$G$4/Summary!$G$5*SUM(E1066:E1085)^2)</f>
        <v>2.5082860770856519E-2</v>
      </c>
      <c r="G1085" s="5">
        <f>MIN(Summary!$G$8,Summary!$G$9/F1083)</f>
        <v>1.5</v>
      </c>
      <c r="H1085" s="5">
        <f>IFERROR(VLOOKUP(Table3[[#This Row],[Date]],Table1[#All],2,FALSE),$C$2)</f>
        <v>-0.37</v>
      </c>
      <c r="I1085" s="5">
        <f>Table3[[#This Row],[Date]]-B1084</f>
        <v>1</v>
      </c>
      <c r="J1085" s="7">
        <f>G1084*(D1085-1)+(1-G1084)*H1084/100*Table3[[#This Row],[Actt,t-1]]/Summary!$G$6</f>
        <v>-1.2390528855356579E-3</v>
      </c>
      <c r="K1085" s="7">
        <f t="shared" si="64"/>
        <v>2.5641058860931963E-3</v>
      </c>
      <c r="L1085" s="67">
        <f t="shared" si="67"/>
        <v>4.0703919059037051E-2</v>
      </c>
    </row>
    <row r="1086" spans="2:12" x14ac:dyDescent="0.2">
      <c r="B1086" s="6">
        <f>'Fund Data'!A1208</f>
        <v>43152</v>
      </c>
      <c r="C1086" s="4">
        <f>'Fund Data'!B1208</f>
        <v>156.74</v>
      </c>
      <c r="D1086" s="7">
        <f t="shared" si="65"/>
        <v>1.0008939974457216</v>
      </c>
      <c r="E1086" s="7">
        <f t="shared" si="66"/>
        <v>8.9359806801583559E-4</v>
      </c>
      <c r="F1086" s="7">
        <f>SQRT(Summary!$G$2/Summary!$G$3)*SQRT(SUMSQ(E1067:E1086)-Summary!$G$4/Summary!$G$5*SUM(E1067:E1086)^2)</f>
        <v>2.5388460717781693E-2</v>
      </c>
      <c r="G1086" s="5">
        <f>MIN(Summary!$G$8,Summary!$G$9/F1084)</f>
        <v>1.5</v>
      </c>
      <c r="H1086" s="5">
        <f>IFERROR(VLOOKUP(Table3[[#This Row],[Date]],Table1[#All],2,FALSE),$C$2)</f>
        <v>-0.37</v>
      </c>
      <c r="I1086" s="5">
        <f>Table3[[#This Row],[Date]]-B1085</f>
        <v>1</v>
      </c>
      <c r="J1086" s="7">
        <f>G1085*(D1086-1)+(1-G1085)*H1085/100*Table3[[#This Row],[Actt,t-1]]/Summary!$G$6</f>
        <v>1.3461350574712979E-3</v>
      </c>
      <c r="K1086" s="7">
        <f t="shared" si="64"/>
        <v>2.5546052390503413E-3</v>
      </c>
      <c r="L1086" s="67">
        <f t="shared" si="67"/>
        <v>4.0553100962819479E-2</v>
      </c>
    </row>
    <row r="1087" spans="2:12" x14ac:dyDescent="0.2">
      <c r="B1087" s="6">
        <f>'Fund Data'!A1209</f>
        <v>43153</v>
      </c>
      <c r="C1087" s="4">
        <f>'Fund Data'!B1209</f>
        <v>156.72</v>
      </c>
      <c r="D1087" s="7">
        <f t="shared" si="65"/>
        <v>0.99987240015311973</v>
      </c>
      <c r="E1087" s="7">
        <f t="shared" si="66"/>
        <v>-1.2760798843330963E-4</v>
      </c>
      <c r="F1087" s="7">
        <f>SQRT(Summary!$G$2/Summary!$G$3)*SQRT(SUMSQ(E1068:E1087)-Summary!$G$4/Summary!$G$5*SUM(E1068:E1087)^2)</f>
        <v>2.5073981628895813E-2</v>
      </c>
      <c r="G1087" s="5">
        <f>MIN(Summary!$G$8,Summary!$G$9/F1085)</f>
        <v>1.5</v>
      </c>
      <c r="H1087" s="5">
        <f>IFERROR(VLOOKUP(Table3[[#This Row],[Date]],Table1[#All],2,FALSE),$C$2)</f>
        <v>-0.37</v>
      </c>
      <c r="I1087" s="5">
        <f>Table3[[#This Row],[Date]]-B1086</f>
        <v>1</v>
      </c>
      <c r="J1087" s="7">
        <f>G1086*(D1087-1)+(1-G1086)*H1086/100*Table3[[#This Row],[Actt,t-1]]/Summary!$G$6</f>
        <v>-1.8626088143151067E-4</v>
      </c>
      <c r="K1087" s="7">
        <f t="shared" si="64"/>
        <v>2.5329164761838351E-3</v>
      </c>
      <c r="L1087" s="67">
        <f t="shared" si="67"/>
        <v>4.0208802526082908E-2</v>
      </c>
    </row>
    <row r="1088" spans="2:12" x14ac:dyDescent="0.2">
      <c r="B1088" s="6">
        <f>'Fund Data'!A1210</f>
        <v>43154</v>
      </c>
      <c r="C1088" s="4">
        <f>'Fund Data'!B1210</f>
        <v>157.07</v>
      </c>
      <c r="D1088" s="7">
        <f t="shared" si="65"/>
        <v>1.0022332822868811</v>
      </c>
      <c r="E1088" s="7">
        <f t="shared" si="66"/>
        <v>2.230792218655716E-3</v>
      </c>
      <c r="F1088" s="7">
        <f>SQRT(Summary!$G$2/Summary!$G$3)*SQRT(SUMSQ(E1069:E1088)-Summary!$G$4/Summary!$G$5*SUM(E1069:E1088)^2)</f>
        <v>2.6392578569908301E-2</v>
      </c>
      <c r="G1088" s="5">
        <f>MIN(Summary!$G$8,Summary!$G$9/F1086)</f>
        <v>1.5</v>
      </c>
      <c r="H1088" s="5">
        <f>IFERROR(VLOOKUP(Table3[[#This Row],[Date]],Table1[#All],2,FALSE),$C$2)</f>
        <v>-0.37</v>
      </c>
      <c r="I1088" s="5">
        <f>Table3[[#This Row],[Date]]-B1087</f>
        <v>1</v>
      </c>
      <c r="J1088" s="7">
        <f>G1087*(D1088-1)+(1-G1087)*H1087/100*Table3[[#This Row],[Actt,t-1]]/Summary!$G$6</f>
        <v>3.3550623192105883E-3</v>
      </c>
      <c r="K1088" s="7">
        <f t="shared" si="64"/>
        <v>2.5313143653928035E-3</v>
      </c>
      <c r="L1088" s="67">
        <f t="shared" si="67"/>
        <v>4.0183369805727856E-2</v>
      </c>
    </row>
    <row r="1089" spans="2:12" x14ac:dyDescent="0.2">
      <c r="B1089" s="6">
        <f>'Fund Data'!A1211</f>
        <v>43157</v>
      </c>
      <c r="C1089" s="4">
        <f>'Fund Data'!B1211</f>
        <v>157.32</v>
      </c>
      <c r="D1089" s="7">
        <f t="shared" si="65"/>
        <v>1.0015916470363533</v>
      </c>
      <c r="E1089" s="7">
        <f t="shared" si="66"/>
        <v>1.5903817086678914E-3</v>
      </c>
      <c r="F1089" s="7">
        <f>SQRT(Summary!$G$2/Summary!$G$3)*SQRT(SUMSQ(E1070:E1089)-Summary!$G$4/Summary!$G$5*SUM(E1070:E1089)^2)</f>
        <v>2.5564938350478031E-2</v>
      </c>
      <c r="G1089" s="5">
        <f>MIN(Summary!$G$8,Summary!$G$9/F1087)</f>
        <v>1.5</v>
      </c>
      <c r="H1089" s="5">
        <f>IFERROR(VLOOKUP(Table3[[#This Row],[Date]],Table1[#All],2,FALSE),$C$2)</f>
        <v>-0.371</v>
      </c>
      <c r="I1089" s="5">
        <f>Table3[[#This Row],[Date]]-B1088</f>
        <v>3</v>
      </c>
      <c r="J1089" s="7">
        <f>G1088*(D1089-1)+(1-G1088)*H1088/100*Table3[[#This Row],[Actt,t-1]]/Summary!$G$6</f>
        <v>2.4028872211965912E-3</v>
      </c>
      <c r="K1089" s="7">
        <f t="shared" si="64"/>
        <v>2.5405808005510861E-3</v>
      </c>
      <c r="L1089" s="67">
        <f t="shared" si="67"/>
        <v>4.0330469903541381E-2</v>
      </c>
    </row>
    <row r="1090" spans="2:12" x14ac:dyDescent="0.2">
      <c r="B1090" s="6">
        <f>'Fund Data'!A1212</f>
        <v>43158</v>
      </c>
      <c r="C1090" s="4">
        <f>'Fund Data'!B1212</f>
        <v>157.21</v>
      </c>
      <c r="D1090" s="7">
        <f t="shared" si="65"/>
        <v>0.9993007882023901</v>
      </c>
      <c r="E1090" s="7">
        <f t="shared" si="66"/>
        <v>-6.9945636018619575E-4</v>
      </c>
      <c r="F1090" s="7">
        <f>SQRT(Summary!$G$2/Summary!$G$3)*SQRT(SUMSQ(E1071:E1090)-Summary!$G$4/Summary!$G$5*SUM(E1071:E1090)^2)</f>
        <v>2.5698648957972362E-2</v>
      </c>
      <c r="G1090" s="5">
        <f>MIN(Summary!$G$8,Summary!$G$9/F1088)</f>
        <v>1.5</v>
      </c>
      <c r="H1090" s="5">
        <f>IFERROR(VLOOKUP(Table3[[#This Row],[Date]],Table1[#All],2,FALSE),$C$2)</f>
        <v>-0.371</v>
      </c>
      <c r="I1090" s="5">
        <f>Table3[[#This Row],[Date]]-B1089</f>
        <v>1</v>
      </c>
      <c r="J1090" s="7">
        <f>G1089*(D1090-1)+(1-G1089)*H1089/100*Table3[[#This Row],[Actt,t-1]]/Summary!$G$6</f>
        <v>-1.0436649186370721E-3</v>
      </c>
      <c r="K1090" s="7">
        <f t="shared" si="64"/>
        <v>2.5292182421344104E-3</v>
      </c>
      <c r="L1090" s="67">
        <f t="shared" si="67"/>
        <v>4.0150094880573577E-2</v>
      </c>
    </row>
    <row r="1091" spans="2:12" x14ac:dyDescent="0.2">
      <c r="B1091" s="6">
        <f>'Fund Data'!A1213</f>
        <v>43159</v>
      </c>
      <c r="C1091" s="4">
        <f>'Fund Data'!B1213</f>
        <v>157.5</v>
      </c>
      <c r="D1091" s="7">
        <f t="shared" si="65"/>
        <v>1.0018446663698237</v>
      </c>
      <c r="E1091" s="7">
        <f t="shared" si="66"/>
        <v>1.8429670622651512E-3</v>
      </c>
      <c r="F1091" s="7">
        <f>SQRT(Summary!$G$2/Summary!$G$3)*SQRT(SUMSQ(E1072:E1091)-Summary!$G$4/Summary!$G$5*SUM(E1072:E1091)^2)</f>
        <v>2.6439196116756335E-2</v>
      </c>
      <c r="G1091" s="5">
        <f>MIN(Summary!$G$8,Summary!$G$9/F1089)</f>
        <v>1.5</v>
      </c>
      <c r="H1091" s="5">
        <f>IFERROR(VLOOKUP(Table3[[#This Row],[Date]],Table1[#All],2,FALSE),$C$2)</f>
        <v>-0.37</v>
      </c>
      <c r="I1091" s="5">
        <f>Table3[[#This Row],[Date]]-B1090</f>
        <v>1</v>
      </c>
      <c r="J1091" s="7">
        <f>G1090*(D1091-1)+(1-G1090)*H1090/100*Table3[[#This Row],[Actt,t-1]]/Summary!$G$6</f>
        <v>2.772152332513361E-3</v>
      </c>
      <c r="K1091" s="7">
        <f t="shared" si="64"/>
        <v>2.5455753873349337E-3</v>
      </c>
      <c r="L1091" s="67">
        <f t="shared" si="67"/>
        <v>4.0409756510730928E-2</v>
      </c>
    </row>
    <row r="1092" spans="2:12" x14ac:dyDescent="0.2">
      <c r="B1092" s="6">
        <f>'Fund Data'!A1214</f>
        <v>43160</v>
      </c>
      <c r="C1092" s="4">
        <f>'Fund Data'!B1214</f>
        <v>157.62</v>
      </c>
      <c r="D1092" s="7">
        <f t="shared" si="65"/>
        <v>1.0007619047619047</v>
      </c>
      <c r="E1092" s="7">
        <f t="shared" si="66"/>
        <v>7.6161465981572493E-4</v>
      </c>
      <c r="F1092" s="7">
        <f>SQRT(Summary!$G$2/Summary!$G$3)*SQRT(SUMSQ(E1073:E1092)-Summary!$G$4/Summary!$G$5*SUM(E1073:E1092)^2)</f>
        <v>2.6516092484061528E-2</v>
      </c>
      <c r="G1092" s="5">
        <f>MIN(Summary!$G$8,Summary!$G$9/F1090)</f>
        <v>1.5</v>
      </c>
      <c r="H1092" s="5">
        <f>IFERROR(VLOOKUP(Table3[[#This Row],[Date]],Table1[#All],2,FALSE),$C$2)</f>
        <v>-0.371</v>
      </c>
      <c r="I1092" s="5">
        <f>Table3[[#This Row],[Date]]-B1091</f>
        <v>1</v>
      </c>
      <c r="J1092" s="7">
        <f>G1091*(D1092-1)+(1-G1091)*H1091/100*Table3[[#This Row],[Actt,t-1]]/Summary!$G$6</f>
        <v>1.1479960317460011E-3</v>
      </c>
      <c r="K1092" s="7">
        <f t="shared" si="64"/>
        <v>2.5140000730809083E-3</v>
      </c>
      <c r="L1092" s="67">
        <f t="shared" si="67"/>
        <v>3.9908513936221739E-2</v>
      </c>
    </row>
    <row r="1093" spans="2:12" x14ac:dyDescent="0.2">
      <c r="B1093" s="6">
        <f>'Fund Data'!A1215</f>
        <v>43161</v>
      </c>
      <c r="C1093" s="4">
        <f>'Fund Data'!B1215</f>
        <v>157.46</v>
      </c>
      <c r="D1093" s="7">
        <f t="shared" si="65"/>
        <v>0.99898490039335108</v>
      </c>
      <c r="E1093" s="7">
        <f t="shared" si="66"/>
        <v>-1.0156151691823728E-3</v>
      </c>
      <c r="F1093" s="7">
        <f>SQRT(Summary!$G$2/Summary!$G$3)*SQRT(SUMSQ(E1074:E1093)-Summary!$G$4/Summary!$G$5*SUM(E1074:E1093)^2)</f>
        <v>2.3895871415766771E-2</v>
      </c>
      <c r="G1093" s="5">
        <f>MIN(Summary!$G$8,Summary!$G$9/F1091)</f>
        <v>1.5</v>
      </c>
      <c r="H1093" s="5">
        <f>IFERROR(VLOOKUP(Table3[[#This Row],[Date]],Table1[#All],2,FALSE),$C$2)</f>
        <v>-0.37</v>
      </c>
      <c r="I1093" s="5">
        <f>Table3[[#This Row],[Date]]-B1092</f>
        <v>1</v>
      </c>
      <c r="J1093" s="7">
        <f>G1092*(D1093-1)+(1-G1092)*H1092/100*Table3[[#This Row],[Actt,t-1]]/Summary!$G$6</f>
        <v>-1.5174966321955979E-3</v>
      </c>
      <c r="K1093" s="7">
        <f t="shared" si="64"/>
        <v>2.4985932154350291E-3</v>
      </c>
      <c r="L1093" s="67">
        <f t="shared" si="67"/>
        <v>3.9663937653325917E-2</v>
      </c>
    </row>
    <row r="1094" spans="2:12" x14ac:dyDescent="0.2">
      <c r="B1094" s="6">
        <f>'Fund Data'!A1216</f>
        <v>43164</v>
      </c>
      <c r="C1094" s="4">
        <f>'Fund Data'!B1216</f>
        <v>157.47</v>
      </c>
      <c r="D1094" s="7">
        <f t="shared" si="65"/>
        <v>1.0000635081925568</v>
      </c>
      <c r="E1094" s="7">
        <f t="shared" si="66"/>
        <v>6.3506175996966592E-5</v>
      </c>
      <c r="F1094" s="7">
        <f>SQRT(Summary!$G$2/Summary!$G$3)*SQRT(SUMSQ(E1075:E1094)-Summary!$G$4/Summary!$G$5*SUM(E1075:E1094)^2)</f>
        <v>2.3540137820166021E-2</v>
      </c>
      <c r="G1094" s="5">
        <f>MIN(Summary!$G$8,Summary!$G$9/F1092)</f>
        <v>1.5</v>
      </c>
      <c r="H1094" s="5">
        <f>IFERROR(VLOOKUP(Table3[[#This Row],[Date]],Table1[#All],2,FALSE),$C$2)</f>
        <v>-0.37</v>
      </c>
      <c r="I1094" s="5">
        <f>Table3[[#This Row],[Date]]-B1093</f>
        <v>3</v>
      </c>
      <c r="J1094" s="7">
        <f>G1093*(D1094-1)+(1-G1093)*H1093/100*Table3[[#This Row],[Actt,t-1]]/Summary!$G$6</f>
        <v>1.1067895550194055E-4</v>
      </c>
      <c r="K1094" s="7">
        <f t="shared" si="64"/>
        <v>2.470434740360101E-3</v>
      </c>
      <c r="L1094" s="67">
        <f t="shared" si="67"/>
        <v>3.9216935719243493E-2</v>
      </c>
    </row>
    <row r="1095" spans="2:12" x14ac:dyDescent="0.2">
      <c r="B1095" s="6">
        <f>'Fund Data'!A1217</f>
        <v>43165</v>
      </c>
      <c r="C1095" s="4">
        <f>'Fund Data'!B1217</f>
        <v>157.38999999999999</v>
      </c>
      <c r="D1095" s="7">
        <f t="shared" si="65"/>
        <v>0.99949196672382035</v>
      </c>
      <c r="E1095" s="7">
        <f t="shared" si="66"/>
        <v>-5.0816236880859211E-4</v>
      </c>
      <c r="F1095" s="7">
        <f>SQRT(Summary!$G$2/Summary!$G$3)*SQRT(SUMSQ(E1076:E1095)-Summary!$G$4/Summary!$G$5*SUM(E1076:E1095)^2)</f>
        <v>2.2447500028397373E-2</v>
      </c>
      <c r="G1095" s="5">
        <f>MIN(Summary!$G$8,Summary!$G$9/F1093)</f>
        <v>1.5</v>
      </c>
      <c r="H1095" s="5">
        <f>IFERROR(VLOOKUP(Table3[[#This Row],[Date]],Table1[#All],2,FALSE),$C$2)</f>
        <v>-0.371</v>
      </c>
      <c r="I1095" s="5">
        <f>Table3[[#This Row],[Date]]-B1094</f>
        <v>1</v>
      </c>
      <c r="J1095" s="7">
        <f>G1094*(D1095-1)+(1-G1094)*H1094/100*Table3[[#This Row],[Actt,t-1]]/Summary!$G$6</f>
        <v>-7.5691102538059149E-4</v>
      </c>
      <c r="K1095" s="7">
        <f t="shared" si="64"/>
        <v>2.4721086471882914E-3</v>
      </c>
      <c r="L1095" s="67">
        <f t="shared" si="67"/>
        <v>3.9243508166355204E-2</v>
      </c>
    </row>
    <row r="1096" spans="2:12" x14ac:dyDescent="0.2">
      <c r="B1096" s="6">
        <f>'Fund Data'!A1218</f>
        <v>43166</v>
      </c>
      <c r="C1096" s="4">
        <f>'Fund Data'!B1218</f>
        <v>157.68</v>
      </c>
      <c r="D1096" s="7">
        <f t="shared" si="65"/>
        <v>1.0018425567062712</v>
      </c>
      <c r="E1096" s="7">
        <f t="shared" si="66"/>
        <v>1.8408612809553511E-3</v>
      </c>
      <c r="F1096" s="7">
        <f>SQRT(Summary!$G$2/Summary!$G$3)*SQRT(SUMSQ(E1077:E1096)-Summary!$G$4/Summary!$G$5*SUM(E1077:E1096)^2)</f>
        <v>2.3196530495142059E-2</v>
      </c>
      <c r="G1096" s="5">
        <f>MIN(Summary!$G$8,Summary!$G$9/F1094)</f>
        <v>1.5</v>
      </c>
      <c r="H1096" s="5">
        <f>IFERROR(VLOOKUP(Table3[[#This Row],[Date]],Table1[#All],2,FALSE),$C$2)</f>
        <v>-0.371</v>
      </c>
      <c r="I1096" s="5">
        <f>Table3[[#This Row],[Date]]-B1095</f>
        <v>1</v>
      </c>
      <c r="J1096" s="7">
        <f>G1095*(D1096-1)+(1-G1095)*H1095/100*Table3[[#This Row],[Actt,t-1]]/Summary!$G$6</f>
        <v>2.768987837184583E-3</v>
      </c>
      <c r="K1096" s="7">
        <f t="shared" si="64"/>
        <v>2.4221587915282867E-3</v>
      </c>
      <c r="L1096" s="67">
        <f t="shared" si="67"/>
        <v>3.8450578789755538E-2</v>
      </c>
    </row>
    <row r="1097" spans="2:12" x14ac:dyDescent="0.2">
      <c r="B1097" s="6">
        <f>'Fund Data'!A1219</f>
        <v>43167</v>
      </c>
      <c r="C1097" s="4">
        <f>'Fund Data'!B1219</f>
        <v>158.12</v>
      </c>
      <c r="D1097" s="7">
        <f t="shared" si="65"/>
        <v>1.0027904616945713</v>
      </c>
      <c r="E1097" s="7">
        <f t="shared" si="66"/>
        <v>2.786575584020025E-3</v>
      </c>
      <c r="F1097" s="7">
        <f>SQRT(Summary!$G$2/Summary!$G$3)*SQRT(SUMSQ(E1078:E1097)-Summary!$G$4/Summary!$G$5*SUM(E1078:E1097)^2)</f>
        <v>2.4232566105957087E-2</v>
      </c>
      <c r="G1097" s="5">
        <f>MIN(Summary!$G$8,Summary!$G$9/F1095)</f>
        <v>1.5</v>
      </c>
      <c r="H1097" s="5">
        <f>IFERROR(VLOOKUP(Table3[[#This Row],[Date]],Table1[#All],2,FALSE),$C$2)</f>
        <v>-0.371</v>
      </c>
      <c r="I1097" s="5">
        <f>Table3[[#This Row],[Date]]-B1096</f>
        <v>1</v>
      </c>
      <c r="J1097" s="7">
        <f>G1096*(D1097-1)+(1-G1096)*H1096/100*Table3[[#This Row],[Actt,t-1]]/Summary!$G$6</f>
        <v>4.1908453196347444E-3</v>
      </c>
      <c r="K1097" s="7">
        <f t="shared" si="64"/>
        <v>2.4572887762885137E-3</v>
      </c>
      <c r="L1097" s="67">
        <f t="shared" si="67"/>
        <v>3.9008250009177833E-2</v>
      </c>
    </row>
    <row r="1098" spans="2:12" x14ac:dyDescent="0.2">
      <c r="B1098" s="6">
        <f>'Fund Data'!A1220</f>
        <v>43168</v>
      </c>
      <c r="C1098" s="4">
        <f>'Fund Data'!B1220</f>
        <v>157.88</v>
      </c>
      <c r="D1098" s="7">
        <f t="shared" si="65"/>
        <v>0.99848216544396651</v>
      </c>
      <c r="E1098" s="7">
        <f t="shared" si="66"/>
        <v>-1.5189876338384983E-3</v>
      </c>
      <c r="F1098" s="7">
        <f>SQRT(Summary!$G$2/Summary!$G$3)*SQRT(SUMSQ(E1079:E1098)-Summary!$G$4/Summary!$G$5*SUM(E1079:E1098)^2)</f>
        <v>2.4881147068148417E-2</v>
      </c>
      <c r="G1098" s="5">
        <f>MIN(Summary!$G$8,Summary!$G$9/F1096)</f>
        <v>1.5</v>
      </c>
      <c r="H1098" s="5">
        <f>IFERROR(VLOOKUP(Table3[[#This Row],[Date]],Table1[#All],2,FALSE),$C$2)</f>
        <v>-0.371</v>
      </c>
      <c r="I1098" s="5">
        <f>Table3[[#This Row],[Date]]-B1097</f>
        <v>1</v>
      </c>
      <c r="J1098" s="7">
        <f>G1097*(D1098-1)+(1-G1097)*H1097/100*Table3[[#This Row],[Actt,t-1]]/Summary!$G$6</f>
        <v>-2.2715990562724611E-3</v>
      </c>
      <c r="K1098" s="7">
        <f t="shared" si="64"/>
        <v>2.4406630841909971E-3</v>
      </c>
      <c r="L1098" s="67">
        <f t="shared" si="67"/>
        <v>3.874432532919167E-2</v>
      </c>
    </row>
    <row r="1099" spans="2:12" x14ac:dyDescent="0.2">
      <c r="B1099" s="6">
        <f>'Fund Data'!A1221</f>
        <v>43171</v>
      </c>
      <c r="C1099" s="4">
        <f>'Fund Data'!B1221</f>
        <v>158.09</v>
      </c>
      <c r="D1099" s="7">
        <f t="shared" si="65"/>
        <v>1.0013301241449202</v>
      </c>
      <c r="E1099" s="7">
        <f t="shared" si="66"/>
        <v>1.3292403134499669E-3</v>
      </c>
      <c r="F1099" s="7">
        <f>SQRT(Summary!$G$2/Summary!$G$3)*SQRT(SUMSQ(E1080:E1099)-Summary!$G$4/Summary!$G$5*SUM(E1080:E1099)^2)</f>
        <v>2.4844145998520521E-2</v>
      </c>
      <c r="G1099" s="5">
        <f>MIN(Summary!$G$8,Summary!$G$9/F1097)</f>
        <v>1.5</v>
      </c>
      <c r="H1099" s="5">
        <f>IFERROR(VLOOKUP(Table3[[#This Row],[Date]],Table1[#All],2,FALSE),$C$2)</f>
        <v>-0.37</v>
      </c>
      <c r="I1099" s="5">
        <f>Table3[[#This Row],[Date]]-B1098</f>
        <v>3</v>
      </c>
      <c r="J1099" s="7">
        <f>G1098*(D1099-1)+(1-G1098)*H1098/100*Table3[[#This Row],[Actt,t-1]]/Summary!$G$6</f>
        <v>2.0106445507135961E-3</v>
      </c>
      <c r="K1099" s="7">
        <f t="shared" si="64"/>
        <v>2.4415638993619451E-3</v>
      </c>
      <c r="L1099" s="67">
        <f t="shared" si="67"/>
        <v>3.8758625326709047E-2</v>
      </c>
    </row>
    <row r="1100" spans="2:12" x14ac:dyDescent="0.2">
      <c r="B1100" s="6">
        <f>'Fund Data'!A1222</f>
        <v>43172</v>
      </c>
      <c r="C1100" s="4">
        <f>'Fund Data'!B1222</f>
        <v>158.13999999999999</v>
      </c>
      <c r="D1100" s="7">
        <f t="shared" si="65"/>
        <v>1.0003162755392496</v>
      </c>
      <c r="E1100" s="7">
        <f t="shared" si="66"/>
        <v>3.1622553468446083E-4</v>
      </c>
      <c r="F1100" s="7">
        <f>SQRT(Summary!$G$2/Summary!$G$3)*SQRT(SUMSQ(E1081:E1100)-Summary!$G$4/Summary!$G$5*SUM(E1081:E1100)^2)</f>
        <v>2.3165881346462389E-2</v>
      </c>
      <c r="G1100" s="5">
        <f>MIN(Summary!$G$8,Summary!$G$9/F1098)</f>
        <v>1.5</v>
      </c>
      <c r="H1100" s="5">
        <f>IFERROR(VLOOKUP(Table3[[#This Row],[Date]],Table1[#All],2,FALSE),$C$2)</f>
        <v>-0.371</v>
      </c>
      <c r="I1100" s="5">
        <f>Table3[[#This Row],[Date]]-B1099</f>
        <v>1</v>
      </c>
      <c r="J1100" s="7">
        <f>G1099*(D1100-1)+(1-G1099)*H1099/100*Table3[[#This Row],[Actt,t-1]]/Summary!$G$6</f>
        <v>4.7955219776332178E-4</v>
      </c>
      <c r="K1100" s="7">
        <f t="shared" si="64"/>
        <v>2.4404352472953686E-3</v>
      </c>
      <c r="L1100" s="67">
        <f t="shared" si="67"/>
        <v>3.8740708530599757E-2</v>
      </c>
    </row>
    <row r="1101" spans="2:12" x14ac:dyDescent="0.2">
      <c r="B1101" s="6">
        <f>'Fund Data'!A1223</f>
        <v>43173</v>
      </c>
      <c r="C1101" s="4">
        <f>'Fund Data'!B1223</f>
        <v>158.19999999999999</v>
      </c>
      <c r="D1101" s="7">
        <f t="shared" si="65"/>
        <v>1.0003794106487922</v>
      </c>
      <c r="E1101" s="7">
        <f t="shared" si="66"/>
        <v>3.7933869077251992E-4</v>
      </c>
      <c r="F1101" s="7">
        <f>SQRT(Summary!$G$2/Summary!$G$3)*SQRT(SUMSQ(E1082:E1101)-Summary!$G$4/Summary!$G$5*SUM(E1082:E1101)^2)</f>
        <v>2.3124443181084354E-2</v>
      </c>
      <c r="G1101" s="5">
        <f>MIN(Summary!$G$8,Summary!$G$9/F1099)</f>
        <v>1.5</v>
      </c>
      <c r="H1101" s="5">
        <f>IFERROR(VLOOKUP(Table3[[#This Row],[Date]],Table1[#All],2,FALSE),$C$2)</f>
        <v>-0.371</v>
      </c>
      <c r="I1101" s="5">
        <f>Table3[[#This Row],[Date]]-B1100</f>
        <v>1</v>
      </c>
      <c r="J1101" s="7">
        <f>G1100*(D1101-1)+(1-G1100)*H1100/100*Table3[[#This Row],[Actt,t-1]]/Summary!$G$6</f>
        <v>5.7426875096609439E-4</v>
      </c>
      <c r="K1101" s="7">
        <f t="shared" si="64"/>
        <v>2.4398770258644647E-3</v>
      </c>
      <c r="L1101" s="67">
        <f t="shared" si="67"/>
        <v>3.8731847040103691E-2</v>
      </c>
    </row>
    <row r="1102" spans="2:12" x14ac:dyDescent="0.2">
      <c r="B1102" s="6">
        <f>'Fund Data'!A1224</f>
        <v>43174</v>
      </c>
      <c r="C1102" s="4">
        <f>'Fund Data'!B1224</f>
        <v>158.34</v>
      </c>
      <c r="D1102" s="7">
        <f t="shared" si="65"/>
        <v>1.0008849557522126</v>
      </c>
      <c r="E1102" s="7">
        <f t="shared" si="66"/>
        <v>8.845644097344031E-4</v>
      </c>
      <c r="F1102" s="7">
        <f>SQRT(Summary!$G$2/Summary!$G$3)*SQRT(SUMSQ(E1083:E1102)-Summary!$G$4/Summary!$G$5*SUM(E1083:E1102)^2)</f>
        <v>2.3140526004458536E-2</v>
      </c>
      <c r="G1102" s="5">
        <f>MIN(Summary!$G$8,Summary!$G$9/F1100)</f>
        <v>1.5</v>
      </c>
      <c r="H1102" s="5">
        <f>IFERROR(VLOOKUP(Table3[[#This Row],[Date]],Table1[#All],2,FALSE),$C$2)</f>
        <v>-0.371</v>
      </c>
      <c r="I1102" s="5">
        <f>Table3[[#This Row],[Date]]-B1101</f>
        <v>1</v>
      </c>
      <c r="J1102" s="7">
        <f>G1101*(D1102-1)+(1-G1101)*H1101/100*Table3[[#This Row],[Actt,t-1]]/Summary!$G$6</f>
        <v>1.3325864060966636E-3</v>
      </c>
      <c r="K1102" s="7">
        <f t="shared" si="64"/>
        <v>2.4364089129797991E-3</v>
      </c>
      <c r="L1102" s="67">
        <f t="shared" si="67"/>
        <v>3.8676792454834547E-2</v>
      </c>
    </row>
    <row r="1103" spans="2:12" x14ac:dyDescent="0.2">
      <c r="B1103" s="6">
        <f>'Fund Data'!A1225</f>
        <v>43175</v>
      </c>
      <c r="C1103" s="4">
        <f>'Fund Data'!B1225</f>
        <v>158.46</v>
      </c>
      <c r="D1103" s="7">
        <f t="shared" si="65"/>
        <v>1.0007578628268283</v>
      </c>
      <c r="E1103" s="7">
        <f t="shared" si="66"/>
        <v>7.5757579380813091E-4</v>
      </c>
      <c r="F1103" s="7">
        <f>SQRT(Summary!$G$2/Summary!$G$3)*SQRT(SUMSQ(E1084:E1103)-Summary!$G$4/Summary!$G$5*SUM(E1084:E1103)^2)</f>
        <v>2.0208500639966754E-2</v>
      </c>
      <c r="G1103" s="5">
        <f>MIN(Summary!$G$8,Summary!$G$9/F1101)</f>
        <v>1.5</v>
      </c>
      <c r="H1103" s="5">
        <f>IFERROR(VLOOKUP(Table3[[#This Row],[Date]],Table1[#All],2,FALSE),$C$2)</f>
        <v>-0.37</v>
      </c>
      <c r="I1103" s="5">
        <f>Table3[[#This Row],[Date]]-B1102</f>
        <v>1</v>
      </c>
      <c r="J1103" s="7">
        <f>G1102*(D1103-1)+(1-G1102)*H1102/100*Table3[[#This Row],[Actt,t-1]]/Summary!$G$6</f>
        <v>1.1419470180202668E-3</v>
      </c>
      <c r="K1103" s="7">
        <f t="shared" si="64"/>
        <v>2.4207795817552578E-3</v>
      </c>
      <c r="L1103" s="67">
        <f t="shared" si="67"/>
        <v>3.8428684513364189E-2</v>
      </c>
    </row>
    <row r="1104" spans="2:12" x14ac:dyDescent="0.2">
      <c r="B1104" s="6">
        <f>'Fund Data'!A1226</f>
        <v>43178</v>
      </c>
      <c r="C1104" s="4">
        <f>'Fund Data'!B1226</f>
        <v>158.5</v>
      </c>
      <c r="D1104" s="7">
        <f t="shared" si="65"/>
        <v>1.0002524296352391</v>
      </c>
      <c r="E1104" s="7">
        <f t="shared" si="66"/>
        <v>2.5239778023935979E-4</v>
      </c>
      <c r="F1104" s="7">
        <f>SQRT(Summary!$G$2/Summary!$G$3)*SQRT(SUMSQ(E1085:E1104)-Summary!$G$4/Summary!$G$5*SUM(E1085:E1104)^2)</f>
        <v>1.7873794849008237E-2</v>
      </c>
      <c r="G1104" s="5">
        <f>MIN(Summary!$G$8,Summary!$G$9/F1102)</f>
        <v>1.5</v>
      </c>
      <c r="H1104" s="5">
        <f>IFERROR(VLOOKUP(Table3[[#This Row],[Date]],Table1[#All],2,FALSE),$C$2)</f>
        <v>-0.37</v>
      </c>
      <c r="I1104" s="5">
        <f>Table3[[#This Row],[Date]]-B1103</f>
        <v>3</v>
      </c>
      <c r="J1104" s="7">
        <f>G1103*(D1104-1)+(1-G1103)*H1103/100*Table3[[#This Row],[Actt,t-1]]/Summary!$G$6</f>
        <v>3.940611195252897E-4</v>
      </c>
      <c r="K1104" s="7">
        <f t="shared" ref="K1104:K1129" si="68">_xlfn.STDEV.S(J1015:J1104)</f>
        <v>2.4108403418504412E-3</v>
      </c>
      <c r="L1104" s="67">
        <f t="shared" si="67"/>
        <v>3.8270903971309264E-2</v>
      </c>
    </row>
    <row r="1105" spans="2:12" x14ac:dyDescent="0.2">
      <c r="B1105" s="6">
        <f>'Fund Data'!A1227</f>
        <v>43179</v>
      </c>
      <c r="C1105" s="4">
        <f>'Fund Data'!B1227</f>
        <v>158.58000000000001</v>
      </c>
      <c r="D1105" s="7">
        <f t="shared" si="65"/>
        <v>1.0005047318611988</v>
      </c>
      <c r="E1105" s="7">
        <f t="shared" si="66"/>
        <v>5.0460452691760446E-4</v>
      </c>
      <c r="F1105" s="7">
        <f>SQRT(Summary!$G$2/Summary!$G$3)*SQRT(SUMSQ(E1086:E1105)-Summary!$G$4/Summary!$G$5*SUM(E1086:E1105)^2)</f>
        <v>1.7146475780117472E-2</v>
      </c>
      <c r="G1105" s="5">
        <f>MIN(Summary!$G$8,Summary!$G$9/F1103)</f>
        <v>1.5</v>
      </c>
      <c r="H1105" s="5">
        <f>IFERROR(VLOOKUP(Table3[[#This Row],[Date]],Table1[#All],2,FALSE),$C$2)</f>
        <v>-0.37</v>
      </c>
      <c r="I1105" s="5">
        <f>Table3[[#This Row],[Date]]-B1104</f>
        <v>1</v>
      </c>
      <c r="J1105" s="7">
        <f>G1104*(D1105-1)+(1-G1104)*H1104/100*Table3[[#This Row],[Actt,t-1]]/Summary!$G$6</f>
        <v>7.6223668068711129E-4</v>
      </c>
      <c r="K1105" s="7">
        <f t="shared" si="68"/>
        <v>2.3485534773673841E-3</v>
      </c>
      <c r="L1105" s="67">
        <f t="shared" si="67"/>
        <v>3.7282130651100358E-2</v>
      </c>
    </row>
    <row r="1106" spans="2:12" x14ac:dyDescent="0.2">
      <c r="B1106" s="6">
        <f>'Fund Data'!A1228</f>
        <v>43180</v>
      </c>
      <c r="C1106" s="4">
        <f>'Fund Data'!B1228</f>
        <v>158.5</v>
      </c>
      <c r="D1106" s="7">
        <f t="shared" si="65"/>
        <v>0.99949552276453513</v>
      </c>
      <c r="E1106" s="7">
        <f t="shared" si="66"/>
        <v>-5.0460452691765119E-4</v>
      </c>
      <c r="F1106" s="7">
        <f>SQRT(Summary!$G$2/Summary!$G$3)*SQRT(SUMSQ(E1087:E1106)-Summary!$G$4/Summary!$G$5*SUM(E1087:E1106)^2)</f>
        <v>1.7551414064050919E-2</v>
      </c>
      <c r="G1106" s="5">
        <f>MIN(Summary!$G$8,Summary!$G$9/F1104)</f>
        <v>1.5</v>
      </c>
      <c r="H1106" s="5">
        <f>IFERROR(VLOOKUP(Table3[[#This Row],[Date]],Table1[#All],2,FALSE),$C$2)</f>
        <v>-0.37</v>
      </c>
      <c r="I1106" s="5">
        <f>Table3[[#This Row],[Date]]-B1105</f>
        <v>1</v>
      </c>
      <c r="J1106" s="7">
        <f>G1105*(D1106-1)+(1-G1105)*H1105/100*Table3[[#This Row],[Actt,t-1]]/Summary!$G$6</f>
        <v>-7.5157696430842066E-4</v>
      </c>
      <c r="K1106" s="7">
        <f t="shared" si="68"/>
        <v>2.3292775456040735E-3</v>
      </c>
      <c r="L1106" s="67">
        <f t="shared" si="67"/>
        <v>3.6976134720691736E-2</v>
      </c>
    </row>
    <row r="1107" spans="2:12" x14ac:dyDescent="0.2">
      <c r="B1107" s="6">
        <f>'Fund Data'!A1229</f>
        <v>43181</v>
      </c>
      <c r="C1107" s="4">
        <f>'Fund Data'!B1229</f>
        <v>158.97</v>
      </c>
      <c r="D1107" s="7">
        <f t="shared" si="65"/>
        <v>1.0029652996845426</v>
      </c>
      <c r="E1107" s="7">
        <f t="shared" si="66"/>
        <v>2.9609118554451345E-3</v>
      </c>
      <c r="F1107" s="7">
        <f>SQRT(Summary!$G$2/Summary!$G$3)*SQRT(SUMSQ(E1088:E1107)-Summary!$G$4/Summary!$G$5*SUM(E1088:E1107)^2)</f>
        <v>1.9205413356282678E-2</v>
      </c>
      <c r="G1107" s="5">
        <f>MIN(Summary!$G$8,Summary!$G$9/F1105)</f>
        <v>1.5</v>
      </c>
      <c r="H1107" s="5">
        <f>IFERROR(VLOOKUP(Table3[[#This Row],[Date]],Table1[#All],2,FALSE),$C$2)</f>
        <v>-0.371</v>
      </c>
      <c r="I1107" s="5">
        <f>Table3[[#This Row],[Date]]-B1106</f>
        <v>1</v>
      </c>
      <c r="J1107" s="7">
        <f>G1106*(D1107-1)+(1-G1106)*H1106/100*Table3[[#This Row],[Actt,t-1]]/Summary!$G$6</f>
        <v>4.4530884157028211E-3</v>
      </c>
      <c r="K1107" s="7">
        <f t="shared" si="68"/>
        <v>2.3734143027609911E-3</v>
      </c>
      <c r="L1107" s="67">
        <f t="shared" si="67"/>
        <v>3.7676784019376061E-2</v>
      </c>
    </row>
    <row r="1108" spans="2:12" x14ac:dyDescent="0.2">
      <c r="B1108" s="6">
        <f>'Fund Data'!A1230</f>
        <v>43182</v>
      </c>
      <c r="C1108" s="4">
        <f>'Fund Data'!B1230</f>
        <v>158.99</v>
      </c>
      <c r="D1108" s="7">
        <f t="shared" si="65"/>
        <v>1.0001258099012393</v>
      </c>
      <c r="E1108" s="7">
        <f t="shared" si="66"/>
        <v>1.2580198783742865E-4</v>
      </c>
      <c r="F1108" s="7">
        <f>SQRT(Summary!$G$2/Summary!$G$3)*SQRT(SUMSQ(E1089:E1108)-Summary!$G$4/Summary!$G$5*SUM(E1089:E1108)^2)</f>
        <v>1.8475940389466337E-2</v>
      </c>
      <c r="G1108" s="5">
        <f>MIN(Summary!$G$8,Summary!$G$9/F1106)</f>
        <v>1.5</v>
      </c>
      <c r="H1108" s="5">
        <f>IFERROR(VLOOKUP(Table3[[#This Row],[Date]],Table1[#All],2,FALSE),$C$2)</f>
        <v>-0.37</v>
      </c>
      <c r="I1108" s="5">
        <f>Table3[[#This Row],[Date]]-B1107</f>
        <v>1</v>
      </c>
      <c r="J1108" s="7">
        <f>G1107*(D1108-1)+(1-G1107)*H1107/100*Table3[[#This Row],[Actt,t-1]]/Summary!$G$6</f>
        <v>1.9386762963678427E-4</v>
      </c>
      <c r="K1108" s="7">
        <f t="shared" si="68"/>
        <v>2.3719319012359742E-3</v>
      </c>
      <c r="L1108" s="67">
        <f t="shared" si="67"/>
        <v>3.7653251624706036E-2</v>
      </c>
    </row>
    <row r="1109" spans="2:12" x14ac:dyDescent="0.2">
      <c r="B1109" s="6">
        <f>'Fund Data'!A1231</f>
        <v>43185</v>
      </c>
      <c r="C1109" s="4">
        <f>'Fund Data'!B1231</f>
        <v>158.97999999999999</v>
      </c>
      <c r="D1109" s="7">
        <f t="shared" si="65"/>
        <v>0.99993710296245031</v>
      </c>
      <c r="E1109" s="7">
        <f t="shared" si="66"/>
        <v>-6.2899015651302962E-5</v>
      </c>
      <c r="F1109" s="7">
        <f>SQRT(Summary!$G$2/Summary!$G$3)*SQRT(SUMSQ(E1090:E1109)-Summary!$G$4/Summary!$G$5*SUM(E1090:E1109)^2)</f>
        <v>1.8251805380542534E-2</v>
      </c>
      <c r="G1109" s="5">
        <f>MIN(Summary!$G$8,Summary!$G$9/F1107)</f>
        <v>1.5</v>
      </c>
      <c r="H1109" s="5">
        <f>IFERROR(VLOOKUP(Table3[[#This Row],[Date]],Table1[#All],2,FALSE),$C$2)</f>
        <v>-0.37</v>
      </c>
      <c r="I1109" s="5">
        <f>Table3[[#This Row],[Date]]-B1108</f>
        <v>3</v>
      </c>
      <c r="J1109" s="7">
        <f>G1108*(D1109-1)+(1-G1108)*H1108/100*Table3[[#This Row],[Actt,t-1]]/Summary!$G$6</f>
        <v>-7.8928889657871001E-5</v>
      </c>
      <c r="K1109" s="7">
        <f t="shared" si="68"/>
        <v>2.3714389844405196E-3</v>
      </c>
      <c r="L1109" s="67">
        <f t="shared" si="67"/>
        <v>3.7645426813159119E-2</v>
      </c>
    </row>
    <row r="1110" spans="2:12" x14ac:dyDescent="0.2">
      <c r="B1110" s="6">
        <f>'Fund Data'!A1232</f>
        <v>43186</v>
      </c>
      <c r="C1110" s="4">
        <f>'Fund Data'!B1232</f>
        <v>159.28</v>
      </c>
      <c r="D1110" s="7">
        <f t="shared" si="65"/>
        <v>1.0018870298150711</v>
      </c>
      <c r="E1110" s="7">
        <f t="shared" si="66"/>
        <v>1.8852516109742431E-3</v>
      </c>
      <c r="F1110" s="7">
        <f>SQRT(Summary!$G$2/Summary!$G$3)*SQRT(SUMSQ(E1091:E1110)-Summary!$G$4/Summary!$G$5*SUM(E1091:E1110)^2)</f>
        <v>1.8257972598207672E-2</v>
      </c>
      <c r="G1110" s="5">
        <f>MIN(Summary!$G$8,Summary!$G$9/F1108)</f>
        <v>1.5</v>
      </c>
      <c r="H1110" s="5">
        <f>IFERROR(VLOOKUP(Table3[[#This Row],[Date]],Table1[#All],2,FALSE),$C$2)</f>
        <v>-0.371</v>
      </c>
      <c r="I1110" s="5">
        <f>Table3[[#This Row],[Date]]-B1109</f>
        <v>1</v>
      </c>
      <c r="J1110" s="7">
        <f>G1109*(D1110-1)+(1-G1109)*H1109/100*Table3[[#This Row],[Actt,t-1]]/Summary!$G$6</f>
        <v>2.8356836114954648E-3</v>
      </c>
      <c r="K1110" s="7">
        <f t="shared" si="68"/>
        <v>2.3882178981276263E-3</v>
      </c>
      <c r="L1110" s="67">
        <f t="shared" si="67"/>
        <v>3.7911783810474532E-2</v>
      </c>
    </row>
    <row r="1111" spans="2:12" x14ac:dyDescent="0.2">
      <c r="B1111" s="6">
        <f>'Fund Data'!A1233</f>
        <v>43187</v>
      </c>
      <c r="C1111" s="4">
        <f>'Fund Data'!B1233</f>
        <v>159.32</v>
      </c>
      <c r="D1111" s="7">
        <f t="shared" si="65"/>
        <v>1.0002511300853842</v>
      </c>
      <c r="E1111" s="7">
        <f t="shared" si="66"/>
        <v>2.5109855750264024E-4</v>
      </c>
      <c r="F1111" s="7">
        <f>SQRT(Summary!$G$2/Summary!$G$3)*SQRT(SUMSQ(E1092:E1111)-Summary!$G$4/Summary!$G$5*SUM(E1092:E1111)^2)</f>
        <v>1.7776189512072087E-2</v>
      </c>
      <c r="G1111" s="5">
        <f>MIN(Summary!$G$8,Summary!$G$9/F1109)</f>
        <v>1.5</v>
      </c>
      <c r="H1111" s="5">
        <f>IFERROR(VLOOKUP(Table3[[#This Row],[Date]],Table1[#All],2,FALSE),$C$2)</f>
        <v>-0.371</v>
      </c>
      <c r="I1111" s="5">
        <f>Table3[[#This Row],[Date]]-B1110</f>
        <v>1</v>
      </c>
      <c r="J1111" s="7">
        <f>G1110*(D1111-1)+(1-G1110)*H1110/100*Table3[[#This Row],[Actt,t-1]]/Summary!$G$6</f>
        <v>3.8184790585414304E-4</v>
      </c>
      <c r="K1111" s="7">
        <f t="shared" si="68"/>
        <v>2.3833937063733228E-3</v>
      </c>
      <c r="L1111" s="67">
        <f t="shared" si="67"/>
        <v>3.7835202140521877E-2</v>
      </c>
    </row>
    <row r="1112" spans="2:12" x14ac:dyDescent="0.2">
      <c r="B1112" s="6">
        <f>'Fund Data'!A1234</f>
        <v>43188</v>
      </c>
      <c r="C1112" s="4">
        <f>'Fund Data'!B1234</f>
        <v>159.55000000000001</v>
      </c>
      <c r="D1112" s="7">
        <f t="shared" si="65"/>
        <v>1.0014436354506655</v>
      </c>
      <c r="E1112" s="7">
        <f t="shared" si="66"/>
        <v>1.4425944108092145E-3</v>
      </c>
      <c r="F1112" s="7">
        <f>SQRT(Summary!$G$2/Summary!$G$3)*SQRT(SUMSQ(E1093:E1112)-Summary!$G$4/Summary!$G$5*SUM(E1093:E1112)^2)</f>
        <v>1.8020971667057503E-2</v>
      </c>
      <c r="G1112" s="5">
        <f>MIN(Summary!$G$8,Summary!$G$9/F1110)</f>
        <v>1.5</v>
      </c>
      <c r="H1112" s="5">
        <f>IFERROR(VLOOKUP(Table3[[#This Row],[Date]],Table1[#All],2,FALSE),$C$2)</f>
        <v>-0.372</v>
      </c>
      <c r="I1112" s="5">
        <f>Table3[[#This Row],[Date]]-B1111</f>
        <v>1</v>
      </c>
      <c r="J1112" s="7">
        <f>G1111*(D1112-1)+(1-G1111)*H1111/100*Table3[[#This Row],[Actt,t-1]]/Summary!$G$6</f>
        <v>2.1706059537760333E-3</v>
      </c>
      <c r="K1112" s="7">
        <f t="shared" si="68"/>
        <v>2.3877802658801824E-3</v>
      </c>
      <c r="L1112" s="67">
        <f t="shared" si="67"/>
        <v>3.7904836613919898E-2</v>
      </c>
    </row>
    <row r="1113" spans="2:12" x14ac:dyDescent="0.2">
      <c r="B1113" s="6">
        <f>'Fund Data'!A1235</f>
        <v>43193</v>
      </c>
      <c r="C1113" s="4">
        <f>'Fund Data'!B1235</f>
        <v>159.47999999999999</v>
      </c>
      <c r="D1113" s="7">
        <f t="shared" si="65"/>
        <v>0.99956126606079587</v>
      </c>
      <c r="E1113" s="7">
        <f t="shared" si="66"/>
        <v>-4.3883021109836066E-4</v>
      </c>
      <c r="F1113" s="7">
        <f>SQRT(Summary!$G$2/Summary!$G$3)*SQRT(SUMSQ(E1094:E1113)-Summary!$G$4/Summary!$G$5*SUM(E1094:E1113)^2)</f>
        <v>1.7467997128313678E-2</v>
      </c>
      <c r="G1113" s="5">
        <f>MIN(Summary!$G$8,Summary!$G$9/F1111)</f>
        <v>1.5</v>
      </c>
      <c r="H1113" s="5">
        <f>IFERROR(VLOOKUP(Table3[[#This Row],[Date]],Table1[#All],2,FALSE),$C$2)</f>
        <v>-0.372</v>
      </c>
      <c r="I1113" s="5">
        <f>Table3[[#This Row],[Date]]-B1112</f>
        <v>5</v>
      </c>
      <c r="J1113" s="7">
        <f>G1112*(D1113-1)+(1-G1112)*H1112/100*Table3[[#This Row],[Actt,t-1]]/Summary!$G$6</f>
        <v>-6.3226757547285844E-4</v>
      </c>
      <c r="K1113" s="7">
        <f t="shared" si="68"/>
        <v>2.3695457988820645E-3</v>
      </c>
      <c r="L1113" s="67">
        <f t="shared" si="67"/>
        <v>3.7615373424118893E-2</v>
      </c>
    </row>
    <row r="1114" spans="2:12" x14ac:dyDescent="0.2">
      <c r="B1114" s="6">
        <f>'Fund Data'!A1236</f>
        <v>43194</v>
      </c>
      <c r="C1114" s="4">
        <f>'Fund Data'!B1236</f>
        <v>159.65</v>
      </c>
      <c r="D1114" s="7">
        <f t="shared" si="65"/>
        <v>1.001065964384249</v>
      </c>
      <c r="E1114" s="7">
        <f t="shared" si="66"/>
        <v>1.065396647636939E-3</v>
      </c>
      <c r="F1114" s="7">
        <f>SQRT(Summary!$G$2/Summary!$G$3)*SQRT(SUMSQ(E1095:E1114)-Summary!$G$4/Summary!$G$5*SUM(E1095:E1114)^2)</f>
        <v>1.7397067005058869E-2</v>
      </c>
      <c r="G1114" s="5">
        <f>MIN(Summary!$G$8,Summary!$G$9/F1112)</f>
        <v>1.5</v>
      </c>
      <c r="H1114" s="5">
        <f>IFERROR(VLOOKUP(Table3[[#This Row],[Date]],Table1[#All],2,FALSE),$C$2)</f>
        <v>-0.372</v>
      </c>
      <c r="I1114" s="5">
        <f>Table3[[#This Row],[Date]]-B1113</f>
        <v>1</v>
      </c>
      <c r="J1114" s="7">
        <f>G1113*(D1114-1)+(1-G1113)*H1113/100*Table3[[#This Row],[Actt,t-1]]/Summary!$G$6</f>
        <v>1.6041132430401612E-3</v>
      </c>
      <c r="K1114" s="7">
        <f t="shared" si="68"/>
        <v>2.3726771463010573E-3</v>
      </c>
      <c r="L1114" s="67">
        <f t="shared" si="67"/>
        <v>3.7665082023354085E-2</v>
      </c>
    </row>
    <row r="1115" spans="2:12" x14ac:dyDescent="0.2">
      <c r="B1115" s="6">
        <f>'Fund Data'!A1237</f>
        <v>43195</v>
      </c>
      <c r="C1115" s="4">
        <f>'Fund Data'!B1237</f>
        <v>159.33000000000001</v>
      </c>
      <c r="D1115" s="7">
        <f t="shared" si="65"/>
        <v>0.99799561540870663</v>
      </c>
      <c r="E1115" s="7">
        <f t="shared" si="66"/>
        <v>-2.0063960583734633E-3</v>
      </c>
      <c r="F1115" s="7">
        <f>SQRT(Summary!$G$2/Summary!$G$3)*SQRT(SUMSQ(E1096:E1115)-Summary!$G$4/Summary!$G$5*SUM(E1096:E1115)^2)</f>
        <v>1.9356339907333514E-2</v>
      </c>
      <c r="G1115" s="5">
        <f>MIN(Summary!$G$8,Summary!$G$9/F1113)</f>
        <v>1.5</v>
      </c>
      <c r="H1115" s="5">
        <f>IFERROR(VLOOKUP(Table3[[#This Row],[Date]],Table1[#All],2,FALSE),$C$2)</f>
        <v>-0.372</v>
      </c>
      <c r="I1115" s="5">
        <f>Table3[[#This Row],[Date]]-B1114</f>
        <v>1</v>
      </c>
      <c r="J1115" s="7">
        <f>G1114*(D1115-1)+(1-G1114)*H1114/100*Table3[[#This Row],[Actt,t-1]]/Summary!$G$6</f>
        <v>-3.0014102202733932E-3</v>
      </c>
      <c r="K1115" s="7">
        <f t="shared" si="68"/>
        <v>2.3943101688064534E-3</v>
      </c>
      <c r="L1115" s="67">
        <f t="shared" si="67"/>
        <v>3.8008495609289733E-2</v>
      </c>
    </row>
    <row r="1116" spans="2:12" x14ac:dyDescent="0.2">
      <c r="B1116" s="6">
        <f>'Fund Data'!A1238</f>
        <v>43196</v>
      </c>
      <c r="C1116" s="4">
        <f>'Fund Data'!B1238</f>
        <v>159.53</v>
      </c>
      <c r="D1116" s="7">
        <f t="shared" si="65"/>
        <v>1.0012552563861168</v>
      </c>
      <c r="E1116" s="7">
        <f t="shared" si="66"/>
        <v>1.2544692104886391E-3</v>
      </c>
      <c r="F1116" s="7">
        <f>SQRT(Summary!$G$2/Summary!$G$3)*SQRT(SUMSQ(E1097:E1116)-Summary!$G$4/Summary!$G$5*SUM(E1097:E1116)^2)</f>
        <v>1.8990334037097257E-2</v>
      </c>
      <c r="G1116" s="5">
        <f>MIN(Summary!$G$8,Summary!$G$9/F1114)</f>
        <v>1.5</v>
      </c>
      <c r="H1116" s="5">
        <f>IFERROR(VLOOKUP(Table3[[#This Row],[Date]],Table1[#All],2,FALSE),$C$2)</f>
        <v>-0.372</v>
      </c>
      <c r="I1116" s="5">
        <f>Table3[[#This Row],[Date]]-B1115</f>
        <v>1</v>
      </c>
      <c r="J1116" s="7">
        <f>G1115*(D1116-1)+(1-G1115)*H1115/100*Table3[[#This Row],[Actt,t-1]]/Summary!$G$6</f>
        <v>1.8880512458418481E-3</v>
      </c>
      <c r="K1116" s="7">
        <f t="shared" si="68"/>
        <v>2.3936112875463356E-3</v>
      </c>
      <c r="L1116" s="67">
        <f t="shared" si="67"/>
        <v>3.7997401213228324E-2</v>
      </c>
    </row>
    <row r="1117" spans="2:12" x14ac:dyDescent="0.2">
      <c r="B1117" s="6">
        <f>'Fund Data'!A1239</f>
        <v>43199</v>
      </c>
      <c r="C1117" s="4">
        <f>'Fund Data'!B1239</f>
        <v>159.55000000000001</v>
      </c>
      <c r="D1117" s="7">
        <f t="shared" si="65"/>
        <v>1.0001253682692912</v>
      </c>
      <c r="E1117" s="7">
        <f t="shared" si="66"/>
        <v>1.2536041134649358E-4</v>
      </c>
      <c r="F1117" s="7">
        <f>SQRT(Summary!$G$2/Summary!$G$3)*SQRT(SUMSQ(E1098:E1117)-Summary!$G$4/Summary!$G$5*SUM(E1098:E1117)^2)</f>
        <v>1.7252306491000059E-2</v>
      </c>
      <c r="G1117" s="5">
        <f>MIN(Summary!$G$8,Summary!$G$9/F1115)</f>
        <v>1.5</v>
      </c>
      <c r="H1117" s="5">
        <f>IFERROR(VLOOKUP(Table3[[#This Row],[Date]],Table1[#All],2,FALSE),$C$2)</f>
        <v>-0.372</v>
      </c>
      <c r="I1117" s="5">
        <f>Table3[[#This Row],[Date]]-B1116</f>
        <v>3</v>
      </c>
      <c r="J1117" s="7">
        <f>G1116*(D1117-1)+(1-G1116)*H1116/100*Table3[[#This Row],[Actt,t-1]]/Summary!$G$6</f>
        <v>2.0355240393682254E-4</v>
      </c>
      <c r="K1117" s="7">
        <f t="shared" si="68"/>
        <v>2.3827636413340384E-3</v>
      </c>
      <c r="L1117" s="67">
        <f t="shared" si="67"/>
        <v>3.782520016809942E-2</v>
      </c>
    </row>
    <row r="1118" spans="2:12" x14ac:dyDescent="0.2">
      <c r="B1118" s="6">
        <f>'Fund Data'!A1240</f>
        <v>43200</v>
      </c>
      <c r="C1118" s="4">
        <f>'Fund Data'!B1240</f>
        <v>159.44999999999999</v>
      </c>
      <c r="D1118" s="7">
        <f t="shared" si="65"/>
        <v>0.99937323722970839</v>
      </c>
      <c r="E1118" s="7">
        <f t="shared" si="66"/>
        <v>-6.2695926818605589E-4</v>
      </c>
      <c r="F1118" s="7">
        <f>SQRT(Summary!$G$2/Summary!$G$3)*SQRT(SUMSQ(E1099:E1118)-Summary!$G$4/Summary!$G$5*SUM(E1099:E1118)^2)</f>
        <v>1.6214258652892947E-2</v>
      </c>
      <c r="G1118" s="5">
        <f>MIN(Summary!$G$8,Summary!$G$9/F1116)</f>
        <v>1.5</v>
      </c>
      <c r="H1118" s="5">
        <f>IFERROR(VLOOKUP(Table3[[#This Row],[Date]],Table1[#All],2,FALSE),$C$2)</f>
        <v>-0.372</v>
      </c>
      <c r="I1118" s="5">
        <f>Table3[[#This Row],[Date]]-B1117</f>
        <v>1</v>
      </c>
      <c r="J1118" s="7">
        <f>G1117*(D1118-1)+(1-G1117)*H1117/100*Table3[[#This Row],[Actt,t-1]]/Summary!$G$6</f>
        <v>-9.3497748877075014E-4</v>
      </c>
      <c r="K1118" s="7">
        <f t="shared" si="68"/>
        <v>2.3851117628599151E-3</v>
      </c>
      <c r="L1118" s="67">
        <f t="shared" si="67"/>
        <v>3.7862475441733184E-2</v>
      </c>
    </row>
    <row r="1119" spans="2:12" x14ac:dyDescent="0.2">
      <c r="B1119" s="6">
        <f>'Fund Data'!A1241</f>
        <v>43201</v>
      </c>
      <c r="C1119" s="4">
        <f>'Fund Data'!B1241</f>
        <v>159.53</v>
      </c>
      <c r="D1119" s="7">
        <f t="shared" si="65"/>
        <v>1.0005017246785828</v>
      </c>
      <c r="E1119" s="7">
        <f t="shared" si="66"/>
        <v>5.0159885683972267E-4</v>
      </c>
      <c r="F1119" s="7">
        <f>SQRT(Summary!$G$2/Summary!$G$3)*SQRT(SUMSQ(E1100:E1119)-Summary!$G$4/Summary!$G$5*SUM(E1100:E1119)^2)</f>
        <v>1.5927870732516867E-2</v>
      </c>
      <c r="G1119" s="5">
        <f>MIN(Summary!$G$8,Summary!$G$9/F1117)</f>
        <v>1.5</v>
      </c>
      <c r="H1119" s="5">
        <f>IFERROR(VLOOKUP(Table3[[#This Row],[Date]],Table1[#All],2,FALSE),$C$2)</f>
        <v>-0.372</v>
      </c>
      <c r="I1119" s="5">
        <f>Table3[[#This Row],[Date]]-B1118</f>
        <v>1</v>
      </c>
      <c r="J1119" s="7">
        <f>G1118*(D1119-1)+(1-G1118)*H1118/100*Table3[[#This Row],[Actt,t-1]]/Summary!$G$6</f>
        <v>7.5775368454084004E-4</v>
      </c>
      <c r="K1119" s="7">
        <f t="shared" si="68"/>
        <v>2.3594043329360098E-3</v>
      </c>
      <c r="L1119" s="67">
        <f t="shared" si="67"/>
        <v>3.7454382643181544E-2</v>
      </c>
    </row>
    <row r="1120" spans="2:12" x14ac:dyDescent="0.2">
      <c r="B1120" s="6">
        <f>'Fund Data'!A1242</f>
        <v>43202</v>
      </c>
      <c r="C1120" s="4">
        <f>'Fund Data'!B1242</f>
        <v>159.47</v>
      </c>
      <c r="D1120" s="7">
        <f t="shared" si="65"/>
        <v>0.99962389519212691</v>
      </c>
      <c r="E1120" s="7">
        <f t="shared" si="66"/>
        <v>-3.7617555302529328E-4</v>
      </c>
      <c r="F1120" s="7">
        <f>SQRT(Summary!$G$2/Summary!$G$3)*SQRT(SUMSQ(E1101:E1120)-Summary!$G$4/Summary!$G$5*SUM(E1101:E1120)^2)</f>
        <v>1.6181123854723475E-2</v>
      </c>
      <c r="G1120" s="5">
        <f>MIN(Summary!$G$8,Summary!$G$9/F1118)</f>
        <v>1.5</v>
      </c>
      <c r="H1120" s="5">
        <f>IFERROR(VLOOKUP(Table3[[#This Row],[Date]],Table1[#All],2,FALSE),$C$2)</f>
        <v>-0.371</v>
      </c>
      <c r="I1120" s="5">
        <f>Table3[[#This Row],[Date]]-B1119</f>
        <v>1</v>
      </c>
      <c r="J1120" s="7">
        <f>G1119*(D1120-1)+(1-G1119)*H1119/100*Table3[[#This Row],[Actt,t-1]]/Summary!$G$6</f>
        <v>-5.589905451429683E-4</v>
      </c>
      <c r="K1120" s="7">
        <f t="shared" si="68"/>
        <v>2.3391040480700534E-3</v>
      </c>
      <c r="L1120" s="67">
        <f t="shared" si="67"/>
        <v>3.7132125611387012E-2</v>
      </c>
    </row>
    <row r="1121" spans="2:12" x14ac:dyDescent="0.2">
      <c r="B1121" s="6">
        <f>'Fund Data'!A1243</f>
        <v>43203</v>
      </c>
      <c r="C1121" s="4">
        <f>'Fund Data'!B1243</f>
        <v>159.62</v>
      </c>
      <c r="D1121" s="7">
        <f t="shared" ref="D1121:D1129" si="69">C1121/C1120</f>
        <v>1.0009406157898038</v>
      </c>
      <c r="E1121" s="7">
        <f t="shared" ref="E1121:E1129" si="70">LN(D1121)</f>
        <v>9.4017368798199157E-4</v>
      </c>
      <c r="F1121" s="7">
        <f>SQRT(Summary!$G$2/Summary!$G$3)*SQRT(SUMSQ(E1102:E1121)-Summary!$G$4/Summary!$G$5*SUM(E1102:E1121)^2)</f>
        <v>1.6279947525113317E-2</v>
      </c>
      <c r="G1121" s="5">
        <f>MIN(Summary!$G$8,Summary!$G$9/F1119)</f>
        <v>1.5</v>
      </c>
      <c r="H1121" s="5">
        <f>IFERROR(VLOOKUP(Table3[[#This Row],[Date]],Table1[#All],2,FALSE),$C$2)</f>
        <v>-0.371</v>
      </c>
      <c r="I1121" s="5">
        <f>Table3[[#This Row],[Date]]-B1120</f>
        <v>1</v>
      </c>
      <c r="J1121" s="7">
        <f>G1120*(D1121-1)+(1-G1120)*H1120/100*Table3[[#This Row],[Actt,t-1]]/Summary!$G$6</f>
        <v>1.4160764624834116E-3</v>
      </c>
      <c r="K1121" s="7">
        <f t="shared" si="68"/>
        <v>2.2644611396594855E-3</v>
      </c>
      <c r="L1121" s="67">
        <f t="shared" si="67"/>
        <v>3.5947206174653405E-2</v>
      </c>
    </row>
    <row r="1122" spans="2:12" x14ac:dyDescent="0.2">
      <c r="B1122" s="6">
        <f>'Fund Data'!A1244</f>
        <v>43206</v>
      </c>
      <c r="C1122" s="4">
        <f>'Fund Data'!B1244</f>
        <v>159.59</v>
      </c>
      <c r="D1122" s="7">
        <f t="shared" si="69"/>
        <v>0.99981205362736503</v>
      </c>
      <c r="E1122" s="7">
        <f t="shared" si="70"/>
        <v>-1.8796403676777393E-4</v>
      </c>
      <c r="F1122" s="7">
        <f>SQRT(Summary!$G$2/Summary!$G$3)*SQRT(SUMSQ(E1103:E1122)-Summary!$G$4/Summary!$G$5*SUM(E1103:E1122)^2)</f>
        <v>1.6339342977162184E-2</v>
      </c>
      <c r="G1122" s="5">
        <f>MIN(Summary!$G$8,Summary!$G$9/F1120)</f>
        <v>1.5</v>
      </c>
      <c r="H1122" s="5">
        <f>IFERROR(VLOOKUP(Table3[[#This Row],[Date]],Table1[#All],2,FALSE),$C$2)</f>
        <v>-0.371</v>
      </c>
      <c r="I1122" s="5">
        <f>Table3[[#This Row],[Date]]-B1121</f>
        <v>3</v>
      </c>
      <c r="J1122" s="7">
        <f>G1121*(D1122-1)+(1-G1121)*H1121/100*Table3[[#This Row],[Actt,t-1]]/Summary!$G$6</f>
        <v>-2.6646122561912593E-4</v>
      </c>
      <c r="K1122" s="7">
        <f t="shared" si="68"/>
        <v>2.2523305046945686E-3</v>
      </c>
      <c r="L1122" s="67">
        <f t="shared" si="67"/>
        <v>3.575463831447856E-2</v>
      </c>
    </row>
    <row r="1123" spans="2:12" x14ac:dyDescent="0.2">
      <c r="B1123" s="6">
        <f>'Fund Data'!A1245</f>
        <v>43207</v>
      </c>
      <c r="C1123" s="4">
        <f>'Fund Data'!B1245</f>
        <v>159.88</v>
      </c>
      <c r="D1123" s="7">
        <f t="shared" si="69"/>
        <v>1.0018171564634375</v>
      </c>
      <c r="E1123" s="7">
        <f t="shared" si="70"/>
        <v>1.8155074320276958E-3</v>
      </c>
      <c r="F1123" s="7">
        <f>SQRT(Summary!$G$2/Summary!$G$3)*SQRT(SUMSQ(E1104:E1123)-Summary!$G$4/Summary!$G$5*SUM(E1104:E1123)^2)</f>
        <v>1.7031916786275018E-2</v>
      </c>
      <c r="G1123" s="5">
        <f>MIN(Summary!$G$8,Summary!$G$9/F1121)</f>
        <v>1.5</v>
      </c>
      <c r="H1123" s="5">
        <f>IFERROR(VLOOKUP(Table3[[#This Row],[Date]],Table1[#All],2,FALSE),$C$2)</f>
        <v>-0.371</v>
      </c>
      <c r="I1123" s="5">
        <f>Table3[[#This Row],[Date]]-B1122</f>
        <v>1</v>
      </c>
      <c r="J1123" s="7">
        <f>G1122*(D1123-1)+(1-G1122)*H1122/100*Table3[[#This Row],[Actt,t-1]]/Summary!$G$6</f>
        <v>2.7308874729340235E-3</v>
      </c>
      <c r="K1123" s="7">
        <f t="shared" si="68"/>
        <v>2.2567873791155039E-3</v>
      </c>
      <c r="L1123" s="67">
        <f t="shared" si="67"/>
        <v>3.5825389002533195E-2</v>
      </c>
    </row>
    <row r="1124" spans="2:12" x14ac:dyDescent="0.2">
      <c r="B1124" s="6">
        <f>'Fund Data'!A1246</f>
        <v>43208</v>
      </c>
      <c r="C1124" s="4">
        <f>'Fund Data'!B1246</f>
        <v>159.84</v>
      </c>
      <c r="D1124" s="7">
        <f t="shared" si="69"/>
        <v>0.99974981235926952</v>
      </c>
      <c r="E1124" s="7">
        <f t="shared" si="70"/>
        <v>-2.5021894287931799E-4</v>
      </c>
      <c r="F1124" s="7">
        <f>SQRT(Summary!$G$2/Summary!$G$3)*SQRT(SUMSQ(E1105:E1124)-Summary!$G$4/Summary!$G$5*SUM(E1105:E1124)^2)</f>
        <v>1.719194856529788E-2</v>
      </c>
      <c r="G1124" s="5">
        <f>MIN(Summary!$G$8,Summary!$G$9/F1122)</f>
        <v>1.5</v>
      </c>
      <c r="H1124" s="5">
        <f>IFERROR(VLOOKUP(Table3[[#This Row],[Date]],Table1[#All],2,FALSE),$C$2)</f>
        <v>-0.371</v>
      </c>
      <c r="I1124" s="5">
        <f>Table3[[#This Row],[Date]]-B1123</f>
        <v>1</v>
      </c>
      <c r="J1124" s="7">
        <f>G1123*(D1124-1)+(1-G1123)*H1123/100*Table3[[#This Row],[Actt,t-1]]/Summary!$G$6</f>
        <v>-3.701286833179445E-4</v>
      </c>
      <c r="K1124" s="7">
        <f t="shared" si="68"/>
        <v>2.2545677699218883E-3</v>
      </c>
      <c r="L1124" s="67">
        <f t="shared" si="67"/>
        <v>3.5790153798928838E-2</v>
      </c>
    </row>
    <row r="1125" spans="2:12" x14ac:dyDescent="0.2">
      <c r="B1125" s="6">
        <f>'Fund Data'!A1247</f>
        <v>43209</v>
      </c>
      <c r="C1125" s="4">
        <f>'Fund Data'!B1247</f>
        <v>159.19</v>
      </c>
      <c r="D1125" s="7">
        <f t="shared" si="69"/>
        <v>0.99593343343343343</v>
      </c>
      <c r="E1125" s="7">
        <f t="shared" si="70"/>
        <v>-4.0748575331988404E-3</v>
      </c>
      <c r="F1125" s="7">
        <f>SQRT(Summary!$G$2/Summary!$G$3)*SQRT(SUMSQ(E1106:E1125)-Summary!$G$4/Summary!$G$5*SUM(E1106:E1125)^2)</f>
        <v>2.3171881258502069E-2</v>
      </c>
      <c r="G1125" s="5">
        <f>MIN(Summary!$G$8,Summary!$G$9/F1123)</f>
        <v>1.5</v>
      </c>
      <c r="H1125" s="5">
        <f>IFERROR(VLOOKUP(Table3[[#This Row],[Date]],Table1[#All],2,FALSE),$C$2)</f>
        <v>-0.372</v>
      </c>
      <c r="I1125" s="5">
        <f>Table3[[#This Row],[Date]]-B1124</f>
        <v>1</v>
      </c>
      <c r="J1125" s="7">
        <f>G1124*(D1125-1)+(1-G1124)*H1124/100*Table3[[#This Row],[Actt,t-1]]/Summary!$G$6</f>
        <v>-6.0946970720720701E-3</v>
      </c>
      <c r="K1125" s="7">
        <f t="shared" si="68"/>
        <v>2.3445055889684055E-3</v>
      </c>
      <c r="L1125" s="67">
        <f t="shared" si="67"/>
        <v>3.7217872414868514E-2</v>
      </c>
    </row>
    <row r="1126" spans="2:12" x14ac:dyDescent="0.2">
      <c r="B1126" s="6">
        <f>'Fund Data'!A1248</f>
        <v>43210</v>
      </c>
      <c r="C1126" s="4">
        <f>'Fund Data'!B1248</f>
        <v>159.25</v>
      </c>
      <c r="D1126" s="7">
        <f t="shared" si="69"/>
        <v>1.0003769080972422</v>
      </c>
      <c r="E1126" s="7">
        <f t="shared" si="70"/>
        <v>3.7683708522811513E-4</v>
      </c>
      <c r="F1126" s="7">
        <f>SQRT(Summary!$G$2/Summary!$G$3)*SQRT(SUMSQ(E1107:E1126)-Summary!$G$4/Summary!$G$5*SUM(E1107:E1126)^2)</f>
        <v>2.303830849645792E-2</v>
      </c>
      <c r="G1126" s="5">
        <f>MIN(Summary!$G$8,Summary!$G$9/F1124)</f>
        <v>1.5</v>
      </c>
      <c r="H1126" s="5">
        <f>IFERROR(VLOOKUP(Table3[[#This Row],[Date]],Table1[#All],2,FALSE),$C$2)</f>
        <v>-0.372</v>
      </c>
      <c r="I1126" s="5">
        <f>Table3[[#This Row],[Date]]-B1125</f>
        <v>1</v>
      </c>
      <c r="J1126" s="7">
        <f>G1125*(D1126-1)+(1-G1125)*H1125/100*Table3[[#This Row],[Actt,t-1]]/Summary!$G$6</f>
        <v>5.7052881253000177E-4</v>
      </c>
      <c r="K1126" s="7">
        <f t="shared" si="68"/>
        <v>2.3444945200427727E-3</v>
      </c>
      <c r="L1126" s="67">
        <f t="shared" si="67"/>
        <v>3.7217696701121482E-2</v>
      </c>
    </row>
    <row r="1127" spans="2:12" x14ac:dyDescent="0.2">
      <c r="B1127" s="6">
        <f>'Fund Data'!A1249</f>
        <v>43213</v>
      </c>
      <c r="C1127" s="4">
        <f>'Fund Data'!B1249</f>
        <v>158.96</v>
      </c>
      <c r="D1127" s="7">
        <f t="shared" si="69"/>
        <v>0.99817896389324967</v>
      </c>
      <c r="E1127" s="7">
        <f t="shared" si="70"/>
        <v>-1.8226962087112553E-3</v>
      </c>
      <c r="F1127" s="7">
        <f>SQRT(Summary!$G$2/Summary!$G$3)*SQRT(SUMSQ(E1108:E1127)-Summary!$G$4/Summary!$G$5*SUM(E1108:E1127)^2)</f>
        <v>2.182192774033517E-2</v>
      </c>
      <c r="G1127" s="5">
        <f>MIN(Summary!$G$8,Summary!$G$9/F1125)</f>
        <v>1.5</v>
      </c>
      <c r="H1127" s="5">
        <f>IFERROR(VLOOKUP(Table3[[#This Row],[Date]],Table1[#All],2,FALSE),$C$2)</f>
        <v>-0.372</v>
      </c>
      <c r="I1127" s="5">
        <f>Table3[[#This Row],[Date]]-B1126</f>
        <v>3</v>
      </c>
      <c r="J1127" s="7">
        <f>G1126*(D1127-1)+(1-G1126)*H1126/100*Table3[[#This Row],[Actt,t-1]]/Summary!$G$6</f>
        <v>-2.7160541601254935E-3</v>
      </c>
      <c r="K1127" s="7">
        <f t="shared" si="68"/>
        <v>2.3602247950564549E-3</v>
      </c>
      <c r="L1127" s="67">
        <f t="shared" si="67"/>
        <v>3.7467407075566624E-2</v>
      </c>
    </row>
    <row r="1128" spans="2:12" x14ac:dyDescent="0.2">
      <c r="B1128" s="6">
        <f>'Fund Data'!A1250</f>
        <v>43214</v>
      </c>
      <c r="C1128" s="4">
        <f>'Fund Data'!B1250</f>
        <v>159.07</v>
      </c>
      <c r="D1128" s="7">
        <f t="shared" si="69"/>
        <v>1.0006919979869149</v>
      </c>
      <c r="E1128" s="7">
        <f t="shared" si="70"/>
        <v>6.9175866670763918E-4</v>
      </c>
      <c r="F1128" s="7">
        <f>SQRT(Summary!$G$2/Summary!$G$3)*SQRT(SUMSQ(E1109:E1128)-Summary!$G$4/Summary!$G$5*SUM(E1109:E1128)^2)</f>
        <v>2.1951529912321896E-2</v>
      </c>
      <c r="G1128" s="5">
        <f>MIN(Summary!$G$8,Summary!$G$9/F1126)</f>
        <v>1.5</v>
      </c>
      <c r="H1128" s="5">
        <f>IFERROR(VLOOKUP(Table3[[#This Row],[Date]],Table1[#All],2,FALSE),$C$2)</f>
        <v>-0.372</v>
      </c>
      <c r="I1128" s="5">
        <f>Table3[[#This Row],[Date]]-B1127</f>
        <v>1</v>
      </c>
      <c r="J1128" s="7">
        <f>G1127*(D1128-1)+(1-G1127)*H1127/100*Table3[[#This Row],[Actt,t-1]]/Summary!$G$6</f>
        <v>1.0431636470389911E-3</v>
      </c>
      <c r="K1128" s="7">
        <f t="shared" si="68"/>
        <v>2.3439201544000264E-3</v>
      </c>
      <c r="L1128" s="67">
        <f t="shared" si="67"/>
        <v>3.7208578929207529E-2</v>
      </c>
    </row>
    <row r="1129" spans="2:12" x14ac:dyDescent="0.2">
      <c r="B1129" s="58">
        <f>'Fund Data'!A1251</f>
        <v>43215</v>
      </c>
      <c r="C1129" s="11">
        <f>'Fund Data'!B1251</f>
        <v>159.01</v>
      </c>
      <c r="D1129" s="13">
        <f t="shared" si="69"/>
        <v>0.9996228075689948</v>
      </c>
      <c r="E1129" s="13">
        <f t="shared" si="70"/>
        <v>-3.7726358596350962E-4</v>
      </c>
      <c r="F1129" s="13">
        <f>SQRT(Summary!$G$2/Summary!$G$3)*SQRT(SUMSQ(E1110:E1129)-Summary!$G$4/Summary!$G$5*SUM(E1110:E1129)^2)</f>
        <v>2.1994320735457418E-2</v>
      </c>
      <c r="G1129" s="12">
        <f>MIN(Summary!$G$8,Summary!$G$9/F1127)</f>
        <v>1.5</v>
      </c>
      <c r="H1129" s="12">
        <f>IFERROR(VLOOKUP(Table3[[#This Row],[Date]],Table1[#All],2,FALSE),$C$2)</f>
        <v>-0.371</v>
      </c>
      <c r="I1129" s="12">
        <f>Table3[[#This Row],[Date]]-B1128</f>
        <v>1</v>
      </c>
      <c r="J1129" s="13">
        <f>G1128*(D1129-1)+(1-G1128)*H1128/100*Table3[[#This Row],[Actt,t-1]]/Summary!$G$6</f>
        <v>-5.6062197984113658E-4</v>
      </c>
      <c r="K1129" s="13">
        <f t="shared" si="68"/>
        <v>2.3288733132676696E-3</v>
      </c>
      <c r="L1129" s="68">
        <f t="shared" si="67"/>
        <v>3.6969717731287648E-2</v>
      </c>
    </row>
    <row r="1130" spans="2:12" x14ac:dyDescent="0.2">
      <c r="B1130" s="3"/>
    </row>
    <row r="1131" spans="2:12" x14ac:dyDescent="0.2">
      <c r="B1131" s="3"/>
    </row>
    <row r="1132" spans="2:12" x14ac:dyDescent="0.2">
      <c r="B1132" s="3"/>
    </row>
    <row r="1133" spans="2:12" x14ac:dyDescent="0.2">
      <c r="B1133" s="3"/>
    </row>
    <row r="1134" spans="2:12" x14ac:dyDescent="0.2">
      <c r="B1134" s="3"/>
    </row>
  </sheetData>
  <phoneticPr fontId="1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035"/>
  <sheetViews>
    <sheetView zoomScaleNormal="100" workbookViewId="0">
      <selection activeCell="O1022" sqref="O1022"/>
    </sheetView>
  </sheetViews>
  <sheetFormatPr baseColWidth="10" defaultColWidth="8.83203125" defaultRowHeight="15" x14ac:dyDescent="0.2"/>
  <cols>
    <col min="2" max="2" width="18.33203125" style="1" bestFit="1" customWidth="1"/>
    <col min="3" max="3" width="12.33203125" customWidth="1"/>
    <col min="4" max="4" width="18.5" bestFit="1" customWidth="1"/>
    <col min="5" max="5" width="15.33203125" customWidth="1"/>
    <col min="6" max="6" width="17.6640625" customWidth="1"/>
    <col min="7" max="7" width="13.5" customWidth="1"/>
  </cols>
  <sheetData>
    <row r="2" spans="2:10" ht="17" x14ac:dyDescent="0.2">
      <c r="B2" s="25" t="s">
        <v>8</v>
      </c>
      <c r="C2" s="24" t="s">
        <v>26</v>
      </c>
      <c r="D2" s="24" t="s">
        <v>56</v>
      </c>
      <c r="E2" s="24" t="s">
        <v>34</v>
      </c>
      <c r="F2" s="21" t="s">
        <v>28</v>
      </c>
      <c r="G2" s="21" t="s">
        <v>29</v>
      </c>
      <c r="H2" s="22" t="s">
        <v>35</v>
      </c>
      <c r="I2" s="21" t="s">
        <v>25</v>
      </c>
      <c r="J2" s="23" t="s">
        <v>36</v>
      </c>
    </row>
    <row r="3" spans="2:10" x14ac:dyDescent="0.2">
      <c r="B3" s="1">
        <f>Volatility!B97</f>
        <v>41712</v>
      </c>
      <c r="C3" s="4">
        <f>Volatility!C97</f>
        <v>124.53</v>
      </c>
      <c r="E3" s="7"/>
      <c r="F3" s="7"/>
    </row>
    <row r="4" spans="2:10" x14ac:dyDescent="0.2">
      <c r="B4" s="1">
        <f>Volatility!B98</f>
        <v>41715</v>
      </c>
      <c r="C4" s="4">
        <f>Volatility!C98</f>
        <v>124.61</v>
      </c>
      <c r="E4" s="7">
        <f>C4/C3</f>
        <v>1.0006424154822131</v>
      </c>
      <c r="F4" s="7">
        <f t="shared" ref="F4:F58" si="0">LN(E4)</f>
        <v>6.4220922171911218E-4</v>
      </c>
    </row>
    <row r="5" spans="2:10" x14ac:dyDescent="0.2">
      <c r="B5" s="1">
        <f>Volatility!B99</f>
        <v>41716</v>
      </c>
      <c r="C5" s="4">
        <f>Volatility!C99</f>
        <v>124.73</v>
      </c>
      <c r="E5" s="7">
        <f>C5/C4</f>
        <v>1.0009630045742717</v>
      </c>
      <c r="F5" s="7">
        <f t="shared" si="0"/>
        <v>9.6254118284149035E-4</v>
      </c>
    </row>
    <row r="6" spans="2:10" x14ac:dyDescent="0.2">
      <c r="B6" s="1">
        <f>Volatility!B100</f>
        <v>41717</v>
      </c>
      <c r="C6" s="4">
        <f>Volatility!C100</f>
        <v>124.5</v>
      </c>
      <c r="E6" s="7">
        <f t="shared" ref="E6:E58" si="1">C6/C5</f>
        <v>0.99815601699671286</v>
      </c>
      <c r="F6" s="7">
        <f t="shared" si="0"/>
        <v>-1.8456852328554837E-3</v>
      </c>
    </row>
    <row r="7" spans="2:10" x14ac:dyDescent="0.2">
      <c r="B7" s="1">
        <f>Volatility!B101</f>
        <v>41718</v>
      </c>
      <c r="C7" s="4">
        <f>Volatility!C101</f>
        <v>124.21</v>
      </c>
      <c r="E7" s="7">
        <f t="shared" si="1"/>
        <v>0.99767068273092363</v>
      </c>
      <c r="F7" s="7">
        <f t="shared" si="0"/>
        <v>-2.3320343486600008E-3</v>
      </c>
    </row>
    <row r="8" spans="2:10" x14ac:dyDescent="0.2">
      <c r="B8" s="1">
        <f>Volatility!B102</f>
        <v>41719</v>
      </c>
      <c r="C8" s="4">
        <f>Volatility!C102</f>
        <v>124.41</v>
      </c>
      <c r="E8" s="7">
        <f t="shared" si="1"/>
        <v>1.0016101763143064</v>
      </c>
      <c r="F8" s="7">
        <f t="shared" si="0"/>
        <v>1.6088813702972221E-3</v>
      </c>
    </row>
    <row r="9" spans="2:10" x14ac:dyDescent="0.2">
      <c r="B9" s="1">
        <f>Volatility!B103</f>
        <v>41722</v>
      </c>
      <c r="C9" s="4">
        <f>Volatility!C103</f>
        <v>124.79</v>
      </c>
      <c r="E9" s="7">
        <f t="shared" si="1"/>
        <v>1.0030544168475204</v>
      </c>
      <c r="F9" s="7">
        <f t="shared" si="0"/>
        <v>3.0497615933634229E-3</v>
      </c>
    </row>
    <row r="10" spans="2:10" x14ac:dyDescent="0.2">
      <c r="B10" s="1">
        <f>Volatility!B104</f>
        <v>41723</v>
      </c>
      <c r="C10" s="4">
        <f>Volatility!C104</f>
        <v>124.89</v>
      </c>
      <c r="E10" s="7">
        <f t="shared" si="1"/>
        <v>1.0008013462617196</v>
      </c>
      <c r="F10" s="7">
        <f t="shared" si="0"/>
        <v>8.0102535523068495E-4</v>
      </c>
    </row>
    <row r="11" spans="2:10" x14ac:dyDescent="0.2">
      <c r="B11" s="1">
        <f>Volatility!B105</f>
        <v>41724</v>
      </c>
      <c r="C11" s="4">
        <f>Volatility!C105</f>
        <v>125.19</v>
      </c>
      <c r="E11" s="7">
        <f t="shared" si="1"/>
        <v>1.0024021138601968</v>
      </c>
      <c r="F11" s="7">
        <f t="shared" si="0"/>
        <v>2.3992333965770318E-3</v>
      </c>
    </row>
    <row r="12" spans="2:10" x14ac:dyDescent="0.2">
      <c r="B12" s="1">
        <f>Volatility!B106</f>
        <v>41725</v>
      </c>
      <c r="C12" s="4">
        <f>Volatility!C106</f>
        <v>125.43</v>
      </c>
      <c r="E12" s="7">
        <f t="shared" si="1"/>
        <v>1.0019170860292357</v>
      </c>
      <c r="F12" s="7">
        <f t="shared" si="0"/>
        <v>1.9152507650125317E-3</v>
      </c>
    </row>
    <row r="13" spans="2:10" x14ac:dyDescent="0.2">
      <c r="B13" s="1">
        <f>Volatility!B107</f>
        <v>41726</v>
      </c>
      <c r="C13" s="4">
        <f>Volatility!C107</f>
        <v>125.39</v>
      </c>
      <c r="E13" s="7">
        <f t="shared" si="1"/>
        <v>0.99968109702622976</v>
      </c>
      <c r="F13" s="7">
        <f t="shared" si="0"/>
        <v>-3.1895383413688285E-4</v>
      </c>
    </row>
    <row r="14" spans="2:10" x14ac:dyDescent="0.2">
      <c r="B14" s="1">
        <f>Volatility!B108</f>
        <v>41729</v>
      </c>
      <c r="C14" s="4">
        <f>Volatility!C108</f>
        <v>125.43</v>
      </c>
      <c r="E14" s="7">
        <f t="shared" si="1"/>
        <v>1.0003190047053194</v>
      </c>
      <c r="F14" s="7">
        <f t="shared" si="0"/>
        <v>3.1895383413689445E-4</v>
      </c>
    </row>
    <row r="15" spans="2:10" x14ac:dyDescent="0.2">
      <c r="B15" s="1">
        <f>Volatility!B109</f>
        <v>41730</v>
      </c>
      <c r="C15" s="4">
        <f>Volatility!C109</f>
        <v>125.43</v>
      </c>
      <c r="D15">
        <f>VLOOKUP(Table4[[#This Row],[Date]],Table1[#All],2,FALSE)</f>
        <v>0.23499999999999999</v>
      </c>
      <c r="E15" s="7">
        <f t="shared" si="1"/>
        <v>1</v>
      </c>
      <c r="F15" s="7">
        <f t="shared" si="0"/>
        <v>0</v>
      </c>
      <c r="G15" s="7"/>
    </row>
    <row r="16" spans="2:10" x14ac:dyDescent="0.2">
      <c r="B16" s="1">
        <f>Volatility!B110</f>
        <v>41731</v>
      </c>
      <c r="C16" s="4">
        <f>Volatility!C110</f>
        <v>125.14</v>
      </c>
      <c r="D16">
        <f>VLOOKUP(Table4[[#This Row],[Date]],Table1[#All],2,FALSE)</f>
        <v>0.24199999999999999</v>
      </c>
      <c r="E16" s="7">
        <f t="shared" si="1"/>
        <v>0.99768795344016581</v>
      </c>
      <c r="F16" s="7">
        <f t="shared" si="0"/>
        <v>-2.3147234663659275E-3</v>
      </c>
      <c r="G16" s="7"/>
    </row>
    <row r="17" spans="2:10" x14ac:dyDescent="0.2">
      <c r="B17" s="1">
        <f>Volatility!B111</f>
        <v>41732</v>
      </c>
      <c r="C17" s="4">
        <f>Volatility!C111</f>
        <v>125.39</v>
      </c>
      <c r="D17">
        <f>VLOOKUP(Table4[[#This Row],[Date]],Table1[#All],2,FALSE)</f>
        <v>0.24</v>
      </c>
      <c r="E17" s="7">
        <f t="shared" si="1"/>
        <v>1.0019977625059933</v>
      </c>
      <c r="F17" s="7">
        <f t="shared" si="0"/>
        <v>1.9957696322290084E-3</v>
      </c>
      <c r="G17" s="7"/>
      <c r="H17" s="5"/>
    </row>
    <row r="18" spans="2:10" x14ac:dyDescent="0.2">
      <c r="B18" s="1">
        <f>Volatility!B112</f>
        <v>41733</v>
      </c>
      <c r="C18" s="4">
        <f>Volatility!C112</f>
        <v>126</v>
      </c>
      <c r="D18">
        <f>VLOOKUP(Table4[[#This Row],[Date]],Table1[#All],2,FALSE)</f>
        <v>0.249</v>
      </c>
      <c r="E18" s="7">
        <f t="shared" si="1"/>
        <v>1.0048648217561209</v>
      </c>
      <c r="F18" s="7">
        <f t="shared" si="0"/>
        <v>4.8530267490315381E-3</v>
      </c>
      <c r="G18" s="7"/>
      <c r="H18" s="5"/>
    </row>
    <row r="19" spans="2:10" x14ac:dyDescent="0.2">
      <c r="B19" s="1">
        <f>Volatility!B113</f>
        <v>41736</v>
      </c>
      <c r="C19" s="4">
        <f>Volatility!C113</f>
        <v>125.95</v>
      </c>
      <c r="D19">
        <f>VLOOKUP(Table4[[#This Row],[Date]],Table1[#All],2,FALSE)</f>
        <v>0.252</v>
      </c>
      <c r="E19" s="7">
        <f t="shared" si="1"/>
        <v>0.9996031746031746</v>
      </c>
      <c r="F19" s="7">
        <f t="shared" si="0"/>
        <v>-3.9690415285879686E-4</v>
      </c>
      <c r="G19" s="7"/>
      <c r="H19" s="5"/>
    </row>
    <row r="20" spans="2:10" x14ac:dyDescent="0.2">
      <c r="B20" s="1">
        <f>Volatility!B114</f>
        <v>41737</v>
      </c>
      <c r="C20" s="4">
        <f>Volatility!C114</f>
        <v>125.74</v>
      </c>
      <c r="D20">
        <f>VLOOKUP(Table4[[#This Row],[Date]],Table1[#All],2,FALSE)</f>
        <v>0.251</v>
      </c>
      <c r="E20" s="7">
        <f t="shared" si="1"/>
        <v>0.99833267169511708</v>
      </c>
      <c r="F20" s="7">
        <f t="shared" si="0"/>
        <v>-1.6687198437042002E-3</v>
      </c>
      <c r="G20" s="7"/>
      <c r="H20" s="5"/>
    </row>
    <row r="21" spans="2:10" x14ac:dyDescent="0.2">
      <c r="B21" s="1">
        <f>Volatility!B115</f>
        <v>41738</v>
      </c>
      <c r="C21" s="4">
        <f>Volatility!C115</f>
        <v>125.72</v>
      </c>
      <c r="D21">
        <f>VLOOKUP(Table4[[#This Row],[Date]],Table1[#All],2,FALSE)</f>
        <v>0.251</v>
      </c>
      <c r="E21" s="7">
        <f t="shared" si="1"/>
        <v>0.99984094162557657</v>
      </c>
      <c r="F21" s="7">
        <f t="shared" si="0"/>
        <v>-1.5907102554819287E-4</v>
      </c>
      <c r="G21" s="7"/>
      <c r="H21" s="5"/>
    </row>
    <row r="22" spans="2:10" x14ac:dyDescent="0.2">
      <c r="B22" s="1">
        <f>Volatility!B116</f>
        <v>41739</v>
      </c>
      <c r="C22" s="4">
        <f>Volatility!C116</f>
        <v>126.21</v>
      </c>
      <c r="D22">
        <f>VLOOKUP(Table4[[#This Row],[Date]],Table1[#All],2,FALSE)</f>
        <v>0.251</v>
      </c>
      <c r="E22" s="7">
        <f t="shared" si="1"/>
        <v>1.0038975501113585</v>
      </c>
      <c r="F22" s="7">
        <f t="shared" si="0"/>
        <v>3.8899743411722897E-3</v>
      </c>
      <c r="G22" s="7"/>
      <c r="H22" s="5"/>
    </row>
    <row r="23" spans="2:10" x14ac:dyDescent="0.2">
      <c r="B23" s="1">
        <f>Volatility!B117</f>
        <v>41740</v>
      </c>
      <c r="C23" s="4">
        <f>Volatility!C117</f>
        <v>126.19</v>
      </c>
      <c r="D23">
        <f>VLOOKUP(Table4[[#This Row],[Date]],Table1[#All],2,FALSE)</f>
        <v>0.253</v>
      </c>
      <c r="E23" s="7">
        <f t="shared" si="1"/>
        <v>0.999841533951351</v>
      </c>
      <c r="F23" s="7">
        <f t="shared" si="0"/>
        <v>-1.5847860571988184E-4</v>
      </c>
      <c r="G23" s="7">
        <f>SQRT(Summary!$G$2/Summary!$G$3)*SQRT(SUMSQ(F4:F23)-Summary!$G$4/Summary!$G$5*SUM(F4:F23)^2)</f>
        <v>3.0657286931055985E-2</v>
      </c>
      <c r="H23" s="5"/>
    </row>
    <row r="24" spans="2:10" x14ac:dyDescent="0.2">
      <c r="B24" s="36">
        <f>Volatility!B118</f>
        <v>41743</v>
      </c>
      <c r="C24" s="20">
        <f>Volatility!C118</f>
        <v>126.23</v>
      </c>
      <c r="D24" s="37">
        <f>VLOOKUP(Table4[[#This Row],[Date]],Table1[#All],2,FALSE)</f>
        <v>0.252</v>
      </c>
      <c r="E24" s="8">
        <f t="shared" si="1"/>
        <v>1.0003169823282352</v>
      </c>
      <c r="F24" s="8">
        <f t="shared" si="0"/>
        <v>3.1693209995101439E-4</v>
      </c>
      <c r="G24" s="8">
        <f>SQRT(Summary!$G$2/Summary!$G$3)*SQRT(SUMSQ(F5:F24)-Summary!$G$4/Summary!$G$5*SUM(F5:F24)^2)</f>
        <v>3.0680593182049905E-2</v>
      </c>
      <c r="H24" s="9">
        <v>1.5</v>
      </c>
      <c r="I24" s="37">
        <f t="shared" ref="I24:I68" si="2">B24-B23</f>
        <v>3</v>
      </c>
      <c r="J24" s="20">
        <v>100</v>
      </c>
    </row>
    <row r="25" spans="2:10" x14ac:dyDescent="0.2">
      <c r="B25" s="1">
        <f>Volatility!B119</f>
        <v>41744</v>
      </c>
      <c r="C25" s="4">
        <f>Volatility!C119</f>
        <v>126.8</v>
      </c>
      <c r="D25">
        <f>VLOOKUP(Table4[[#This Row],[Date]],Table1[#All],2,FALSE)</f>
        <v>0.251</v>
      </c>
      <c r="E25" s="7">
        <f t="shared" si="1"/>
        <v>1.0045155668224668</v>
      </c>
      <c r="F25" s="7">
        <f t="shared" si="0"/>
        <v>4.5054022383551329E-3</v>
      </c>
      <c r="G25" s="7">
        <f>SQRT(Summary!$G$2/Summary!$G$3)*SQRT(SUMSQ(F6:F25)-Summary!$G$4/Summary!$G$5*SUM(F6:F25)^2)</f>
        <v>3.3463708977511261E-2</v>
      </c>
      <c r="H25" s="5">
        <f>MIN(Summary!$G$8,Summary!$G$9/G23)</f>
        <v>1.5</v>
      </c>
      <c r="I25">
        <f t="shared" si="2"/>
        <v>1</v>
      </c>
      <c r="J25" s="4">
        <f>J24*(1+(H24*(E25-1))+((1-H24)*(D24/100)*(I25)/Summary!$G$6))</f>
        <v>100.67698502337001</v>
      </c>
    </row>
    <row r="26" spans="2:10" x14ac:dyDescent="0.2">
      <c r="B26" s="1">
        <f>Volatility!B120</f>
        <v>41745</v>
      </c>
      <c r="C26" s="4">
        <f>Volatility!C120</f>
        <v>126.88</v>
      </c>
      <c r="D26">
        <f>VLOOKUP(Table4[[#This Row],[Date]],Table1[#All],2,FALSE)</f>
        <v>0.248</v>
      </c>
      <c r="E26" s="7">
        <f t="shared" si="1"/>
        <v>1.0006309148264985</v>
      </c>
      <c r="F26" s="7">
        <f t="shared" si="0"/>
        <v>6.3071588341234589E-4</v>
      </c>
      <c r="G26" s="7">
        <f>SQRT(Summary!$G$2/Summary!$G$3)*SQRT(SUMSQ(F7:F26)-Summary!$G$4/Summary!$G$5*SUM(F7:F26)^2)</f>
        <v>3.2041966042324552E-2</v>
      </c>
      <c r="H26" s="5">
        <f>MIN(Summary!$G$8,Summary!$G$9/G24)</f>
        <v>1.5</v>
      </c>
      <c r="I26">
        <f t="shared" si="2"/>
        <v>1</v>
      </c>
      <c r="J26" s="4">
        <f>J25*(1+(H25*(E26-1))+((1-H25)*(D25/100)*(I26)/Summary!$G$6))</f>
        <v>100.77191195602151</v>
      </c>
    </row>
    <row r="27" spans="2:10" x14ac:dyDescent="0.2">
      <c r="B27" s="1">
        <f>Volatility!B121</f>
        <v>41746</v>
      </c>
      <c r="C27" s="4">
        <f>Volatility!C121</f>
        <v>126.71</v>
      </c>
      <c r="D27">
        <f>VLOOKUP(Table4[[#This Row],[Date]],Table1[#All],2,FALSE)</f>
        <v>0.246</v>
      </c>
      <c r="E27" s="7">
        <f t="shared" si="1"/>
        <v>0.9986601513240857</v>
      </c>
      <c r="F27" s="7">
        <f t="shared" si="0"/>
        <v>-1.3407470757210011E-3</v>
      </c>
      <c r="G27" s="7">
        <f>SQRT(Summary!$G$2/Summary!$G$3)*SQRT(SUMSQ(F8:F27)-Summary!$G$4/Summary!$G$5*SUM(F8:F27)^2)</f>
        <v>3.0928031606423941E-2</v>
      </c>
      <c r="H27" s="5">
        <f>MIN(Summary!$G$8,Summary!$G$9/G25)</f>
        <v>1.5</v>
      </c>
      <c r="I27">
        <f t="shared" si="2"/>
        <v>1</v>
      </c>
      <c r="J27" s="4">
        <f>J26*(1+(H26*(E27-1))+((1-H26)*(D26/100)*(I27)/Summary!$G$6))</f>
        <v>100.56903618356377</v>
      </c>
    </row>
    <row r="28" spans="2:10" x14ac:dyDescent="0.2">
      <c r="B28" s="1">
        <f>Volatility!B122</f>
        <v>41751</v>
      </c>
      <c r="C28" s="4">
        <f>Volatility!C122</f>
        <v>126.81</v>
      </c>
      <c r="D28">
        <f>VLOOKUP(Table4[[#This Row],[Date]],Table1[#All],2,FALSE)</f>
        <v>0.248</v>
      </c>
      <c r="E28" s="7">
        <f t="shared" si="1"/>
        <v>1.0007892036934734</v>
      </c>
      <c r="F28" s="7">
        <f t="shared" si="0"/>
        <v>7.8889243599139167E-4</v>
      </c>
      <c r="G28" s="7">
        <f>SQRT(Summary!$G$2/Summary!$G$3)*SQRT(SUMSQ(F9:F28)-Summary!$G$4/Summary!$G$5*SUM(F9:F28)^2)</f>
        <v>3.0853439234132234E-2</v>
      </c>
      <c r="H28" s="5">
        <f>MIN(Summary!$G$8,Summary!$G$9/G26)</f>
        <v>1.5</v>
      </c>
      <c r="I28">
        <f t="shared" si="2"/>
        <v>5</v>
      </c>
      <c r="J28" s="4">
        <f>J27*(1+(H27*(E28-1))+((1-H27)*(D27/100)*(I28)/Summary!$G$6))</f>
        <v>100.68637231140332</v>
      </c>
    </row>
    <row r="29" spans="2:10" x14ac:dyDescent="0.2">
      <c r="B29" s="1">
        <f>Volatility!B123</f>
        <v>41752</v>
      </c>
      <c r="C29" s="4">
        <f>Volatility!C123</f>
        <v>126.93</v>
      </c>
      <c r="D29">
        <f>VLOOKUP(Table4[[#This Row],[Date]],Table1[#All],2,FALSE)</f>
        <v>0.253</v>
      </c>
      <c r="E29" s="7">
        <f t="shared" si="1"/>
        <v>1.0009462976105985</v>
      </c>
      <c r="F29" s="7">
        <f t="shared" si="0"/>
        <v>9.4585015327753534E-4</v>
      </c>
      <c r="G29" s="7">
        <f>SQRT(Summary!$G$2/Summary!$G$3)*SQRT(SUMSQ(F10:F29)-Summary!$G$4/Summary!$G$5*SUM(F10:F29)^2)</f>
        <v>2.989778315395876E-2</v>
      </c>
      <c r="H29" s="5">
        <f>MIN(Summary!$G$8,Summary!$G$9/G27)</f>
        <v>1.5</v>
      </c>
      <c r="I29">
        <f t="shared" si="2"/>
        <v>1</v>
      </c>
      <c r="J29" s="4">
        <f>J28*(1+(H28*(E29-1))+((1-H28)*(D28/100)*(I29)/Summary!$G$6))</f>
        <v>100.82894441309477</v>
      </c>
    </row>
    <row r="30" spans="2:10" x14ac:dyDescent="0.2">
      <c r="B30" s="1">
        <f>Volatility!B124</f>
        <v>41753</v>
      </c>
      <c r="C30" s="4">
        <f>Volatility!C124</f>
        <v>126.82</v>
      </c>
      <c r="D30">
        <f>VLOOKUP(Table4[[#This Row],[Date]],Table1[#All],2,FALSE)</f>
        <v>0.26100000000000001</v>
      </c>
      <c r="E30" s="7">
        <f t="shared" si="1"/>
        <v>0.99913338060348211</v>
      </c>
      <c r="F30" s="7">
        <f t="shared" si="0"/>
        <v>-8.6699512820035763E-4</v>
      </c>
      <c r="G30" s="7">
        <f>SQRT(Summary!$G$2/Summary!$G$3)*SQRT(SUMSQ(F11:F30)-Summary!$G$4/Summary!$G$5*SUM(F11:F30)^2)</f>
        <v>3.0483557685329534E-2</v>
      </c>
      <c r="H30" s="5">
        <f>MIN(Summary!$G$8,Summary!$G$9/G28)</f>
        <v>1.5</v>
      </c>
      <c r="I30">
        <f t="shared" si="2"/>
        <v>1</v>
      </c>
      <c r="J30" s="4">
        <f>J29*(1+(H29*(E30-1))+((1-H29)*(D29/100)*(I30)/Summary!$G$6))</f>
        <v>100.69751963294911</v>
      </c>
    </row>
    <row r="31" spans="2:10" x14ac:dyDescent="0.2">
      <c r="B31" s="1">
        <f>Volatility!B125</f>
        <v>41754</v>
      </c>
      <c r="C31" s="4">
        <f>Volatility!C125</f>
        <v>127.17</v>
      </c>
      <c r="D31">
        <f>VLOOKUP(Table4[[#This Row],[Date]],Table1[#All],2,FALSE)</f>
        <v>0.26900000000000002</v>
      </c>
      <c r="E31" s="7">
        <f t="shared" si="1"/>
        <v>1.0027598170635548</v>
      </c>
      <c r="F31" s="7">
        <f t="shared" si="0"/>
        <v>2.7560157607700174E-3</v>
      </c>
      <c r="G31" s="7">
        <f>SQRT(Summary!$G$2/Summary!$G$3)*SQRT(SUMSQ(F12:F31)-Summary!$G$4/Summary!$G$5*SUM(F12:F31)^2)</f>
        <v>3.0748143537739039E-2</v>
      </c>
      <c r="H31" s="5">
        <f>MIN(Summary!$G$8,Summary!$G$9/G29)</f>
        <v>1.5</v>
      </c>
      <c r="I31">
        <f t="shared" si="2"/>
        <v>1</v>
      </c>
      <c r="J31" s="4">
        <f>J30*(1+(H30*(E31-1))+((1-H30)*(D30/100)*(I31)/Summary!$G$6))</f>
        <v>101.11401470385142</v>
      </c>
    </row>
    <row r="32" spans="2:10" x14ac:dyDescent="0.2">
      <c r="B32" s="1">
        <f>Volatility!B126</f>
        <v>41757</v>
      </c>
      <c r="C32" s="4">
        <f>Volatility!C126</f>
        <v>127.03</v>
      </c>
      <c r="D32">
        <f>VLOOKUP(Table4[[#This Row],[Date]],Table1[#All],2,FALSE)</f>
        <v>0.26900000000000002</v>
      </c>
      <c r="E32" s="7">
        <f t="shared" si="1"/>
        <v>0.99889911142565069</v>
      </c>
      <c r="F32" s="7">
        <f t="shared" si="0"/>
        <v>-1.1014949972861221E-3</v>
      </c>
      <c r="G32" s="7">
        <f>SQRT(Summary!$G$2/Summary!$G$3)*SQRT(SUMSQ(F13:F32)-Summary!$G$4/Summary!$G$5*SUM(F13:F32)^2)</f>
        <v>3.1119620316145381E-2</v>
      </c>
      <c r="H32" s="5">
        <f>MIN(Summary!$G$8,Summary!$G$9/G30)</f>
        <v>1.5</v>
      </c>
      <c r="I32">
        <f t="shared" si="2"/>
        <v>3</v>
      </c>
      <c r="J32" s="4">
        <f>J31*(1+(H31*(E32-1))+((1-H31)*(D31/100)*(I32)/Summary!$G$6))</f>
        <v>100.94590848902887</v>
      </c>
    </row>
    <row r="33" spans="2:10" x14ac:dyDescent="0.2">
      <c r="B33" s="1">
        <f>Volatility!B127</f>
        <v>41758</v>
      </c>
      <c r="C33" s="4">
        <f>Volatility!C127</f>
        <v>127</v>
      </c>
      <c r="D33">
        <f>VLOOKUP(Table4[[#This Row],[Date]],Table1[#All],2,FALSE)</f>
        <v>0.26900000000000002</v>
      </c>
      <c r="E33" s="7">
        <f t="shared" si="1"/>
        <v>0.99976383531449264</v>
      </c>
      <c r="F33" s="7">
        <f t="shared" si="0"/>
        <v>-2.3619257677807187E-4</v>
      </c>
      <c r="G33" s="7">
        <f>SQRT(Summary!$G$2/Summary!$G$3)*SQRT(SUMSQ(F14:F33)-Summary!$G$4/Summary!$G$5*SUM(F14:F33)^2)</f>
        <v>3.1088997511487363E-2</v>
      </c>
      <c r="H33" s="5">
        <f>MIN(Summary!$G$8,Summary!$G$9/G31)</f>
        <v>1.5</v>
      </c>
      <c r="I33">
        <f t="shared" si="2"/>
        <v>1</v>
      </c>
      <c r="J33" s="4">
        <f>J32*(1+(H32*(E33-1))+((1-H32)*(D32/100)*(I33)/Summary!$G$6))</f>
        <v>100.90977155580119</v>
      </c>
    </row>
    <row r="34" spans="2:10" x14ac:dyDescent="0.2">
      <c r="B34" s="36">
        <f>Volatility!B128</f>
        <v>41759</v>
      </c>
      <c r="C34" s="20">
        <f>Volatility!C128</f>
        <v>127.36</v>
      </c>
      <c r="D34" s="37">
        <f>VLOOKUP(Table4[[#This Row],[Date]],Table1[#All],2,FALSE)</f>
        <v>0.26100000000000001</v>
      </c>
      <c r="E34" s="8">
        <f t="shared" si="1"/>
        <v>1.0028346456692914</v>
      </c>
      <c r="F34" s="8">
        <f t="shared" si="0"/>
        <v>2.8306356374816414E-3</v>
      </c>
      <c r="G34" s="8">
        <f>SQRT(Summary!$G$2/Summary!$G$3)*SQRT(SUMSQ(F15:F34)-Summary!$G$4/Summary!$G$5*SUM(F15:F34)^2)</f>
        <v>3.1966402716833507E-2</v>
      </c>
      <c r="H34" s="9">
        <f>MIN(Summary!$G$8,Summary!$G$9/G32)</f>
        <v>1.5</v>
      </c>
      <c r="I34" s="37">
        <f t="shared" si="2"/>
        <v>1</v>
      </c>
      <c r="J34" s="20">
        <f>J33*(1+(H33*(E34-1))+((1-H33)*(D33/100)*(I34)/Summary!$G$6))</f>
        <v>101.3384597160772</v>
      </c>
    </row>
    <row r="35" spans="2:10" x14ac:dyDescent="0.2">
      <c r="B35" s="1">
        <f>Volatility!B129</f>
        <v>41761</v>
      </c>
      <c r="C35" s="4">
        <f>Volatility!C129</f>
        <v>127.64</v>
      </c>
      <c r="D35">
        <f>VLOOKUP(Table4[[#This Row],[Date]],Table1[#All],2,FALSE)</f>
        <v>0.25800000000000001</v>
      </c>
      <c r="E35" s="7">
        <f t="shared" si="1"/>
        <v>1.0021984924623115</v>
      </c>
      <c r="F35" s="7">
        <f t="shared" si="0"/>
        <v>2.1960793139698372E-3</v>
      </c>
      <c r="G35" s="7">
        <f>SQRT(Summary!$G$2/Summary!$G$3)*SQRT(SUMSQ(F16:F35)-Summary!$G$4/Summary!$G$5*SUM(F16:F35)^2)</f>
        <v>3.2207556512293775E-2</v>
      </c>
      <c r="H35" s="5">
        <f>MIN(Summary!$G$8,Summary!$G$9/G33)</f>
        <v>1.5</v>
      </c>
      <c r="I35">
        <f t="shared" si="2"/>
        <v>2</v>
      </c>
      <c r="J35" s="4">
        <f>J34*(1+(H34*(E35-1))+((1-H34)*(D34/100)*(I35)/Summary!$G$6))</f>
        <v>101.67191277198634</v>
      </c>
    </row>
    <row r="36" spans="2:10" x14ac:dyDescent="0.2">
      <c r="B36" s="1">
        <f>Volatility!B130</f>
        <v>41764</v>
      </c>
      <c r="C36" s="4">
        <f>Volatility!C130</f>
        <v>127.65</v>
      </c>
      <c r="D36">
        <f>VLOOKUP(Table4[[#This Row],[Date]],Table1[#All],2,FALSE)</f>
        <v>0.25800000000000001</v>
      </c>
      <c r="E36" s="7">
        <f t="shared" si="1"/>
        <v>1.0000783453462865</v>
      </c>
      <c r="F36" s="7">
        <f t="shared" si="0"/>
        <v>7.8342277450121773E-5</v>
      </c>
      <c r="G36" s="7">
        <f>SQRT(Summary!$G$2/Summary!$G$3)*SQRT(SUMSQ(F17:F36)-Summary!$G$4/Summary!$G$5*SUM(F17:F36)^2)</f>
        <v>3.0226173793016849E-2</v>
      </c>
      <c r="H36" s="5">
        <f>MIN(Summary!$G$8,Summary!$G$9/G34)</f>
        <v>1.5</v>
      </c>
      <c r="I36">
        <f t="shared" si="2"/>
        <v>3</v>
      </c>
      <c r="J36" s="4">
        <f>J35*(1+(H35*(E36-1))+((1-H35)*(D35/100)*(I36)/Summary!$G$6))</f>
        <v>101.68276808074464</v>
      </c>
    </row>
    <row r="37" spans="2:10" x14ac:dyDescent="0.2">
      <c r="B37" s="1">
        <f>Volatility!B131</f>
        <v>41765</v>
      </c>
      <c r="C37" s="4">
        <f>Volatility!C131</f>
        <v>127.88</v>
      </c>
      <c r="D37">
        <f>VLOOKUP(Table4[[#This Row],[Date]],Table1[#All],2,FALSE)</f>
        <v>0.25700000000000001</v>
      </c>
      <c r="E37" s="7">
        <f t="shared" si="1"/>
        <v>1.0018018018018018</v>
      </c>
      <c r="F37" s="7">
        <f t="shared" si="0"/>
        <v>1.8001805041478473E-3</v>
      </c>
      <c r="G37" s="7">
        <f>SQRT(Summary!$G$2/Summary!$G$3)*SQRT(SUMSQ(F18:F37)-Summary!$G$4/Summary!$G$5*SUM(F18:F37)^2)</f>
        <v>3.0151894806089246E-2</v>
      </c>
      <c r="H37" s="5">
        <f>MIN(Summary!$G$8,Summary!$G$9/G35)</f>
        <v>1.5</v>
      </c>
      <c r="I37">
        <f t="shared" si="2"/>
        <v>1</v>
      </c>
      <c r="J37" s="4">
        <f>J36*(1+(H36*(E37-1))+((1-H36)*(D36/100)*(I37)/Summary!$G$6))</f>
        <v>101.95722200960246</v>
      </c>
    </row>
    <row r="38" spans="2:10" x14ac:dyDescent="0.2">
      <c r="B38" s="1">
        <f>Volatility!B132</f>
        <v>41766</v>
      </c>
      <c r="C38" s="4">
        <f>Volatility!C132</f>
        <v>127.81</v>
      </c>
      <c r="D38">
        <f>VLOOKUP(Table4[[#This Row],[Date]],Table1[#All],2,FALSE)</f>
        <v>0.26200000000000001</v>
      </c>
      <c r="E38" s="7">
        <f t="shared" si="1"/>
        <v>0.99945261182358469</v>
      </c>
      <c r="F38" s="7">
        <f t="shared" si="0"/>
        <v>-5.4753804801760603E-4</v>
      </c>
      <c r="G38" s="7">
        <f>SQRT(Summary!$G$2/Summary!$G$3)*SQRT(SUMSQ(F19:F38)-Summary!$G$4/Summary!$G$5*SUM(F19:F38)^2)</f>
        <v>2.7047922149699387E-2</v>
      </c>
      <c r="H38" s="5">
        <f>MIN(Summary!$G$8,Summary!$G$9/G36)</f>
        <v>1.5</v>
      </c>
      <c r="I38">
        <f t="shared" si="2"/>
        <v>1</v>
      </c>
      <c r="J38" s="4">
        <f>J37*(1+(H37*(E38-1))+((1-H37)*(D37/100)*(I38)/Summary!$G$6))</f>
        <v>101.87314281222048</v>
      </c>
    </row>
    <row r="39" spans="2:10" x14ac:dyDescent="0.2">
      <c r="B39" s="1">
        <f>Volatility!B133</f>
        <v>41767</v>
      </c>
      <c r="C39" s="4">
        <f>Volatility!C133</f>
        <v>128.47</v>
      </c>
      <c r="D39">
        <f>VLOOKUP(Table4[[#This Row],[Date]],Table1[#All],2,FALSE)</f>
        <v>0.26200000000000001</v>
      </c>
      <c r="E39" s="7">
        <f t="shared" si="1"/>
        <v>1.0051639151866052</v>
      </c>
      <c r="F39" s="7">
        <f t="shared" si="0"/>
        <v>5.1506278998953627E-3</v>
      </c>
      <c r="G39" s="7">
        <f>SQRT(Summary!$G$2/Summary!$G$3)*SQRT(SUMSQ(F20:F39)-Summary!$G$4/Summary!$G$5*SUM(F20:F39)^2)</f>
        <v>3.0737369587832485E-2</v>
      </c>
      <c r="H39" s="5">
        <f>MIN(Summary!$G$8,Summary!$G$9/G37)</f>
        <v>1.5</v>
      </c>
      <c r="I39">
        <f t="shared" si="2"/>
        <v>1</v>
      </c>
      <c r="J39" s="4">
        <f>J38*(1+(H38*(E39-1))+((1-H38)*(D38/100)*(I39)/Summary!$G$6))</f>
        <v>102.66186851108586</v>
      </c>
    </row>
    <row r="40" spans="2:10" x14ac:dyDescent="0.2">
      <c r="B40" s="1">
        <f>Volatility!B134</f>
        <v>41768</v>
      </c>
      <c r="C40" s="4">
        <f>Volatility!C134</f>
        <v>128.19999999999999</v>
      </c>
      <c r="D40">
        <f>VLOOKUP(Table4[[#This Row],[Date]],Table1[#All],2,FALSE)</f>
        <v>0.26600000000000001</v>
      </c>
      <c r="E40" s="7">
        <f t="shared" si="1"/>
        <v>0.99789834202537553</v>
      </c>
      <c r="F40" s="7">
        <f t="shared" si="0"/>
        <v>-2.1038695569486772E-3</v>
      </c>
      <c r="G40" s="7">
        <f>SQRT(Summary!$G$2/Summary!$G$3)*SQRT(SUMSQ(F21:F40)-Summary!$G$4/Summary!$G$5*SUM(F21:F40)^2)</f>
        <v>3.1244409065279248E-2</v>
      </c>
      <c r="H40" s="5">
        <f>MIN(Summary!$G$8,Summary!$G$9/G38)</f>
        <v>1.5</v>
      </c>
      <c r="I40">
        <f t="shared" si="2"/>
        <v>1</v>
      </c>
      <c r="J40" s="4">
        <f>J39*(1+(H39*(E40-1))+((1-H39)*(D39/100)*(I40)/Summary!$G$6))</f>
        <v>102.33785473398396</v>
      </c>
    </row>
    <row r="41" spans="2:10" x14ac:dyDescent="0.2">
      <c r="B41" s="1">
        <f>Volatility!B135</f>
        <v>41771</v>
      </c>
      <c r="C41" s="4">
        <f>Volatility!C135</f>
        <v>128.08000000000001</v>
      </c>
      <c r="D41">
        <f>VLOOKUP(Table4[[#This Row],[Date]],Table1[#All],2,FALSE)</f>
        <v>0.26700000000000002</v>
      </c>
      <c r="E41" s="7">
        <f t="shared" si="1"/>
        <v>0.99906396255850249</v>
      </c>
      <c r="F41" s="7">
        <f t="shared" si="0"/>
        <v>-9.3647579811026471E-4</v>
      </c>
      <c r="G41" s="7">
        <f>SQRT(Summary!$G$2/Summary!$G$3)*SQRT(SUMSQ(F22:F41)-Summary!$G$4/Summary!$G$5*SUM(F22:F41)^2)</f>
        <v>3.1710285591934076E-2</v>
      </c>
      <c r="H41" s="5">
        <f>MIN(Summary!$G$8,Summary!$G$9/G39)</f>
        <v>1.5</v>
      </c>
      <c r="I41">
        <f t="shared" si="2"/>
        <v>3</v>
      </c>
      <c r="J41" s="4">
        <f>J40*(1+(H40*(E41-1))+((1-H40)*(D40/100)*(I41)/Summary!$G$6))</f>
        <v>102.19303239385701</v>
      </c>
    </row>
    <row r="42" spans="2:10" x14ac:dyDescent="0.2">
      <c r="B42" s="1">
        <f>Volatility!B136</f>
        <v>41772</v>
      </c>
      <c r="C42" s="4">
        <f>Volatility!C136</f>
        <v>128.51</v>
      </c>
      <c r="D42">
        <f>VLOOKUP(Table4[[#This Row],[Date]],Table1[#All],2,FALSE)</f>
        <v>0.26800000000000002</v>
      </c>
      <c r="E42" s="7">
        <f t="shared" si="1"/>
        <v>1.0033572767020611</v>
      </c>
      <c r="F42" s="7">
        <f t="shared" si="0"/>
        <v>3.3516536305904384E-3</v>
      </c>
      <c r="G42" s="7">
        <f>SQRT(Summary!$G$2/Summary!$G$3)*SQRT(SUMSQ(F23:F42)-Summary!$G$4/Summary!$G$5*SUM(F23:F42)^2)</f>
        <v>3.1126443176264899E-2</v>
      </c>
      <c r="H42" s="5">
        <f>MIN(Summary!$G$8,Summary!$G$9/G40)</f>
        <v>1.5</v>
      </c>
      <c r="I42">
        <f t="shared" si="2"/>
        <v>1</v>
      </c>
      <c r="J42" s="4">
        <f>J41*(1+(H41*(E42-1))+((1-H41)*(D41/100)*(I42)/Summary!$G$6))</f>
        <v>102.70728885818185</v>
      </c>
    </row>
    <row r="43" spans="2:10" x14ac:dyDescent="0.2">
      <c r="B43" s="1">
        <f>Volatility!B137</f>
        <v>41773</v>
      </c>
      <c r="C43" s="4">
        <f>Volatility!C137</f>
        <v>128.97999999999999</v>
      </c>
      <c r="D43">
        <f>VLOOKUP(Table4[[#This Row],[Date]],Table1[#All],2,FALSE)</f>
        <v>0.26300000000000001</v>
      </c>
      <c r="E43" s="7">
        <f t="shared" si="1"/>
        <v>1.0036573029336238</v>
      </c>
      <c r="F43" s="7">
        <f t="shared" si="0"/>
        <v>3.650631263181442E-3</v>
      </c>
      <c r="G43" s="7">
        <f>SQRT(Summary!$G$2/Summary!$G$3)*SQRT(SUMSQ(F24:F43)-Summary!$G$4/Summary!$G$5*SUM(F24:F43)^2)</f>
        <v>3.225900423707366E-2</v>
      </c>
      <c r="H43" s="5">
        <f>MIN(Summary!$G$8,Summary!$G$9/G41)</f>
        <v>1.5</v>
      </c>
      <c r="I43">
        <f t="shared" si="2"/>
        <v>1</v>
      </c>
      <c r="J43" s="4">
        <f>J42*(1+(H42*(E43-1))+((1-H42)*(D42/100)*(I43)/Summary!$G$6))</f>
        <v>103.27035406209725</v>
      </c>
    </row>
    <row r="44" spans="2:10" x14ac:dyDescent="0.2">
      <c r="B44" s="1">
        <f>Volatility!B138</f>
        <v>41774</v>
      </c>
      <c r="C44" s="4">
        <f>Volatility!C138</f>
        <v>128.49</v>
      </c>
      <c r="D44">
        <f>VLOOKUP(Table4[[#This Row],[Date]],Table1[#All],2,FALSE)</f>
        <v>0.25900000000000001</v>
      </c>
      <c r="E44" s="7">
        <f t="shared" si="1"/>
        <v>0.99620096138936287</v>
      </c>
      <c r="F44" s="7">
        <f t="shared" si="0"/>
        <v>-3.80627328684184E-3</v>
      </c>
      <c r="G44" s="7">
        <f>SQRT(Summary!$G$2/Summary!$G$3)*SQRT(SUMSQ(F25:F44)-Summary!$G$4/Summary!$G$5*SUM(F25:F44)^2)</f>
        <v>3.6398149408348825E-2</v>
      </c>
      <c r="H44" s="5">
        <f>MIN(Summary!$G$8,Summary!$G$9/G42)</f>
        <v>1.5</v>
      </c>
      <c r="I44">
        <f t="shared" si="2"/>
        <v>1</v>
      </c>
      <c r="J44" s="4">
        <f>J43*(1+(H43*(E44-1))+((1-H43)*(D43/100)*(I44)/Summary!$G$6))</f>
        <v>102.68148474481872</v>
      </c>
    </row>
    <row r="45" spans="2:10" x14ac:dyDescent="0.2">
      <c r="B45" s="1">
        <f>Volatility!B139</f>
        <v>41775</v>
      </c>
      <c r="C45" s="4">
        <f>Volatility!C139</f>
        <v>128.51</v>
      </c>
      <c r="D45">
        <f>VLOOKUP(Table4[[#This Row],[Date]],Table1[#All],2,FALSE)</f>
        <v>0.25700000000000001</v>
      </c>
      <c r="E45" s="7">
        <f t="shared" si="1"/>
        <v>1.0001556541365086</v>
      </c>
      <c r="F45" s="7">
        <f t="shared" si="0"/>
        <v>1.5564202366046364E-4</v>
      </c>
      <c r="G45" s="7">
        <f>SQRT(Summary!$G$2/Summary!$G$3)*SQRT(SUMSQ(F26:F45)-Summary!$G$4/Summary!$G$5*SUM(F26:F45)^2)</f>
        <v>3.3980951488958869E-2</v>
      </c>
      <c r="H45" s="5">
        <f>MIN(Summary!$G$8,Summary!$G$9/G43)</f>
        <v>1.5</v>
      </c>
      <c r="I45">
        <f t="shared" si="2"/>
        <v>1</v>
      </c>
      <c r="J45" s="4">
        <f>J44*(1+(H44*(E45-1))+((1-H44)*(D44/100)*(I45)/Summary!$G$6))</f>
        <v>102.70508957346503</v>
      </c>
    </row>
    <row r="46" spans="2:10" x14ac:dyDescent="0.2">
      <c r="B46" s="1">
        <f>Volatility!B140</f>
        <v>41778</v>
      </c>
      <c r="C46" s="4">
        <f>Volatility!C140</f>
        <v>128.07</v>
      </c>
      <c r="D46">
        <f>VLOOKUP(Table4[[#This Row],[Date]],Table1[#All],2,FALSE)</f>
        <v>0.25700000000000001</v>
      </c>
      <c r="E46" s="7">
        <f t="shared" si="1"/>
        <v>0.99657614193447985</v>
      </c>
      <c r="F46" s="7">
        <f t="shared" si="0"/>
        <v>-3.4297328810693698E-3</v>
      </c>
      <c r="G46" s="7">
        <f>SQRT(Summary!$G$2/Summary!$G$3)*SQRT(SUMSQ(F27:F46)-Summary!$G$4/Summary!$G$5*SUM(F27:F46)^2)</f>
        <v>3.682465149019569E-2</v>
      </c>
      <c r="H46" s="5">
        <f>MIN(Summary!$G$8,Summary!$G$9/G44)</f>
        <v>1.5</v>
      </c>
      <c r="I46">
        <f t="shared" si="2"/>
        <v>3</v>
      </c>
      <c r="J46" s="4">
        <f>J45*(1+(H45*(E46-1))+((1-H45)*(D45/100)*(I46)/Summary!$G$6))</f>
        <v>102.17651829917173</v>
      </c>
    </row>
    <row r="47" spans="2:10" x14ac:dyDescent="0.2">
      <c r="B47" s="1">
        <f>Volatility!B141</f>
        <v>41779</v>
      </c>
      <c r="C47" s="4">
        <f>Volatility!C141</f>
        <v>127.38</v>
      </c>
      <c r="D47">
        <f>VLOOKUP(Table4[[#This Row],[Date]],Table1[#All],2,FALSE)</f>
        <v>0.25600000000000001</v>
      </c>
      <c r="E47" s="7">
        <f t="shared" si="1"/>
        <v>0.9946123213867416</v>
      </c>
      <c r="F47" s="7">
        <f t="shared" si="0"/>
        <v>-5.4022444947606765E-3</v>
      </c>
      <c r="G47" s="7">
        <f>SQRT(Summary!$G$2/Summary!$G$3)*SQRT(SUMSQ(F28:F47)-Summary!$G$4/Summary!$G$5*SUM(F28:F47)^2)</f>
        <v>4.1695410437556722E-2</v>
      </c>
      <c r="H47" s="5">
        <f>MIN(Summary!$G$8,Summary!$G$9/G45)</f>
        <v>1.5</v>
      </c>
      <c r="I47">
        <f t="shared" si="2"/>
        <v>1</v>
      </c>
      <c r="J47" s="4">
        <f>J46*(1+(H46*(E47-1))+((1-H46)*(D46/100)*(I47)/Summary!$G$6))</f>
        <v>101.35041222213965</v>
      </c>
    </row>
    <row r="48" spans="2:10" x14ac:dyDescent="0.2">
      <c r="B48" s="1">
        <f>Volatility!B142</f>
        <v>41780</v>
      </c>
      <c r="C48" s="4">
        <f>Volatility!C142</f>
        <v>127.47</v>
      </c>
      <c r="D48">
        <f>VLOOKUP(Table4[[#This Row],[Date]],Table1[#All],2,FALSE)</f>
        <v>0.25900000000000001</v>
      </c>
      <c r="E48" s="7">
        <f t="shared" si="1"/>
        <v>1.0007065473386718</v>
      </c>
      <c r="F48" s="7">
        <f t="shared" si="0"/>
        <v>7.0629785161028548E-4</v>
      </c>
      <c r="G48" s="7">
        <f>SQRT(Summary!$G$2/Summary!$G$3)*SQRT(SUMSQ(F29:F48)-Summary!$G$4/Summary!$G$5*SUM(F29:F48)^2)</f>
        <v>4.1683279078446982E-2</v>
      </c>
      <c r="H48" s="5">
        <f>MIN(Summary!$G$8,Summary!$G$9/G46)</f>
        <v>1.5</v>
      </c>
      <c r="I48">
        <f t="shared" si="2"/>
        <v>1</v>
      </c>
      <c r="J48" s="4">
        <f>J47*(1+(H47*(E48-1))+((1-H47)*(D47/100)*(I48)/Summary!$G$6))</f>
        <v>101.45746516116169</v>
      </c>
    </row>
    <row r="49" spans="2:10" x14ac:dyDescent="0.2">
      <c r="B49" s="1">
        <f>Volatility!B143</f>
        <v>41781</v>
      </c>
      <c r="C49" s="4">
        <f>Volatility!C143</f>
        <v>127.46</v>
      </c>
      <c r="D49">
        <f>VLOOKUP(Table4[[#This Row],[Date]],Table1[#All],2,FALSE)</f>
        <v>0.26200000000000001</v>
      </c>
      <c r="E49" s="7">
        <f t="shared" si="1"/>
        <v>0.99992155016866713</v>
      </c>
      <c r="F49" s="7">
        <f t="shared" si="0"/>
        <v>-7.8452908681836007E-5</v>
      </c>
      <c r="G49" s="7">
        <f>SQRT(Summary!$G$2/Summary!$G$3)*SQRT(SUMSQ(F30:F49)-Summary!$G$4/Summary!$G$5*SUM(F30:F49)^2)</f>
        <v>4.1621385614910689E-2</v>
      </c>
      <c r="H49" s="5">
        <f>MIN(Summary!$G$8,Summary!$G$9/G47)</f>
        <v>1.4390073000925685</v>
      </c>
      <c r="I49">
        <f t="shared" si="2"/>
        <v>1</v>
      </c>
      <c r="J49" s="4">
        <f>J48*(1+(H48*(E49-1))+((1-H48)*(D48/100)*(I49)/Summary!$G$6))</f>
        <v>101.44516121456938</v>
      </c>
    </row>
    <row r="50" spans="2:10" x14ac:dyDescent="0.2">
      <c r="B50" s="1">
        <f>Volatility!B144</f>
        <v>41782</v>
      </c>
      <c r="C50" s="4">
        <f>Volatility!C144</f>
        <v>127.86</v>
      </c>
      <c r="D50">
        <f>VLOOKUP(Table4[[#This Row],[Date]],Table1[#All],2,FALSE)</f>
        <v>0.26100000000000001</v>
      </c>
      <c r="E50" s="7">
        <f t="shared" si="1"/>
        <v>1.00313823944767</v>
      </c>
      <c r="F50" s="7">
        <f t="shared" si="0"/>
        <v>3.1333254524328496E-3</v>
      </c>
      <c r="G50" s="7">
        <f>SQRT(Summary!$G$2/Summary!$G$3)*SQRT(SUMSQ(F31:F50)-Summary!$G$4/Summary!$G$5*SUM(F31:F50)^2)</f>
        <v>4.2608541261968703E-2</v>
      </c>
      <c r="H50" s="5">
        <f>MIN(Summary!$G$8,Summary!$G$9/G48)</f>
        <v>1.4394261038600482</v>
      </c>
      <c r="I50">
        <f t="shared" si="2"/>
        <v>1</v>
      </c>
      <c r="J50" s="4">
        <f>J49*(1+(H49*(E50-1))+((1-H49)*(D49/100)*(I50)/Summary!$G$6))</f>
        <v>101.90295832001678</v>
      </c>
    </row>
    <row r="51" spans="2:10" x14ac:dyDescent="0.2">
      <c r="B51" s="1">
        <f>Volatility!B145</f>
        <v>41785</v>
      </c>
      <c r="C51" s="4">
        <f>Volatility!C145</f>
        <v>128.56</v>
      </c>
      <c r="D51">
        <f>VLOOKUP(Table4[[#This Row],[Date]],Table1[#All],2,FALSE)</f>
        <v>0.25800000000000001</v>
      </c>
      <c r="E51" s="7">
        <f t="shared" si="1"/>
        <v>1.0054747379946818</v>
      </c>
      <c r="F51" s="7">
        <f t="shared" si="0"/>
        <v>5.4598060906764796E-3</v>
      </c>
      <c r="G51" s="7">
        <f>SQRT(Summary!$G$2/Summary!$G$3)*SQRT(SUMSQ(F32:F51)-Summary!$G$4/Summary!$G$5*SUM(F32:F51)^2)</f>
        <v>4.541974398250722E-2</v>
      </c>
      <c r="H51" s="5">
        <f>MIN(Summary!$G$8,Summary!$G$9/G49)</f>
        <v>1.4415666156608022</v>
      </c>
      <c r="I51">
        <f t="shared" si="2"/>
        <v>3</v>
      </c>
      <c r="J51" s="4">
        <f>J50*(1+(H50*(E51-1))+((1-H50)*(D50/100)*(I51)/Summary!$G$6))</f>
        <v>102.70502868528546</v>
      </c>
    </row>
    <row r="52" spans="2:10" x14ac:dyDescent="0.2">
      <c r="B52" s="1">
        <f>Volatility!B146</f>
        <v>41786</v>
      </c>
      <c r="C52" s="4">
        <f>Volatility!C146</f>
        <v>128.75</v>
      </c>
      <c r="D52">
        <f>VLOOKUP(Table4[[#This Row],[Date]],Table1[#All],2,FALSE)</f>
        <v>0.25700000000000001</v>
      </c>
      <c r="E52" s="7">
        <f t="shared" si="1"/>
        <v>1.0014779091474797</v>
      </c>
      <c r="F52" s="7">
        <f t="shared" si="0"/>
        <v>1.4768181145882987E-3</v>
      </c>
      <c r="G52" s="7">
        <f>SQRT(Summary!$G$2/Summary!$G$3)*SQRT(SUMSQ(F33:F52)-Summary!$G$4/Summary!$G$5*SUM(F33:F52)^2)</f>
        <v>4.5118088944864604E-2</v>
      </c>
      <c r="H52" s="5">
        <f>MIN(Summary!$G$8,Summary!$G$9/G50)</f>
        <v>1.4081683677247705</v>
      </c>
      <c r="I52">
        <f t="shared" si="2"/>
        <v>1</v>
      </c>
      <c r="J52" s="4">
        <f>J51*(1+(H51*(E52-1))+((1-H51)*(D51/100)*(I52)/Summary!$G$6))</f>
        <v>102.92351719353607</v>
      </c>
    </row>
    <row r="53" spans="2:10" x14ac:dyDescent="0.2">
      <c r="B53" s="1">
        <f>Volatility!B147</f>
        <v>41787</v>
      </c>
      <c r="C53" s="4">
        <f>Volatility!C147</f>
        <v>129.32</v>
      </c>
      <c r="D53">
        <f>VLOOKUP(Table4[[#This Row],[Date]],Table1[#All],2,FALSE)</f>
        <v>0.255</v>
      </c>
      <c r="E53" s="7">
        <f t="shared" si="1"/>
        <v>1.0044271844660193</v>
      </c>
      <c r="F53" s="7">
        <f t="shared" si="0"/>
        <v>4.417413313386697E-3</v>
      </c>
      <c r="G53" s="7">
        <f>SQRT(Summary!$G$2/Summary!$G$3)*SQRT(SUMSQ(F34:F53)-Summary!$G$4/Summary!$G$5*SUM(F34:F53)^2)</f>
        <v>4.6779333154706705E-2</v>
      </c>
      <c r="H53" s="5">
        <f>MIN(Summary!$G$8,Summary!$G$9/G51)</f>
        <v>1.3210114091155636</v>
      </c>
      <c r="I53">
        <f t="shared" si="2"/>
        <v>1</v>
      </c>
      <c r="J53" s="4">
        <f>J52*(1+(H52*(E53-1))+((1-H52)*(D52/100)*(I53)/Summary!$G$6))</f>
        <v>103.56486525288339</v>
      </c>
    </row>
    <row r="54" spans="2:10" x14ac:dyDescent="0.2">
      <c r="B54" s="36">
        <f>Volatility!B148</f>
        <v>41789</v>
      </c>
      <c r="C54" s="20">
        <f>Volatility!C148</f>
        <v>129.13</v>
      </c>
      <c r="D54" s="37">
        <f>VLOOKUP(Table4[[#This Row],[Date]],Table1[#All],2,FALSE)</f>
        <v>0.251</v>
      </c>
      <c r="E54" s="8">
        <f t="shared" si="1"/>
        <v>0.9985307763686978</v>
      </c>
      <c r="F54" s="8">
        <f t="shared" si="0"/>
        <v>-1.4703039986720947E-3</v>
      </c>
      <c r="G54" s="8">
        <f>SQRT(Summary!$G$2/Summary!$G$3)*SQRT(SUMSQ(F35:F54)-Summary!$G$4/Summary!$G$5*SUM(F35:F54)^2)</f>
        <v>4.6915201247095729E-2</v>
      </c>
      <c r="H54" s="9">
        <f>MIN(Summary!$G$8,Summary!$G$9/G52)</f>
        <v>1.3298435594938751</v>
      </c>
      <c r="I54" s="37">
        <f t="shared" si="2"/>
        <v>2</v>
      </c>
      <c r="J54" s="20">
        <f>J53*(1+(H53*(E54-1))+((1-H53)*(D53/100)*(I54)/Summary!$G$6))</f>
        <v>103.36338924839087</v>
      </c>
    </row>
    <row r="55" spans="2:10" x14ac:dyDescent="0.2">
      <c r="B55" s="1">
        <f>Volatility!B149</f>
        <v>41792</v>
      </c>
      <c r="C55" s="4">
        <f>Volatility!C149</f>
        <v>129.09</v>
      </c>
      <c r="D55">
        <f>VLOOKUP(Table4[[#This Row],[Date]],Table1[#All],2,FALSE)</f>
        <v>0.25</v>
      </c>
      <c r="E55" s="7">
        <f t="shared" si="1"/>
        <v>0.99969023464725482</v>
      </c>
      <c r="F55" s="7">
        <f t="shared" si="0"/>
        <v>-3.0981333994216766E-4</v>
      </c>
      <c r="G55" s="7">
        <f>SQRT(Summary!$G$2/Summary!$G$3)*SQRT(SUMSQ(F36:F55)-Summary!$G$4/Summary!$G$5*SUM(F36:F55)^2)</f>
        <v>4.6702260553354996E-2</v>
      </c>
      <c r="H55" s="5">
        <f>MIN(Summary!$G$8,Summary!$G$9/G53)</f>
        <v>1.2826176850698243</v>
      </c>
      <c r="I55">
        <f t="shared" si="2"/>
        <v>3</v>
      </c>
      <c r="J55" s="4">
        <f>J54*(1+(H54*(E55-1))+((1-H54)*(D54/100)*(I55)/Summary!$G$6))</f>
        <v>103.32009666214505</v>
      </c>
    </row>
    <row r="56" spans="2:10" x14ac:dyDescent="0.2">
      <c r="B56" s="1">
        <f>Volatility!B150</f>
        <v>41793</v>
      </c>
      <c r="C56" s="4">
        <f>Volatility!C150</f>
        <v>128.85</v>
      </c>
      <c r="D56">
        <f>VLOOKUP(Table4[[#This Row],[Date]],Table1[#All],2,FALSE)</f>
        <v>0.248</v>
      </c>
      <c r="E56" s="7">
        <f t="shared" si="1"/>
        <v>0.99814083197768988</v>
      </c>
      <c r="F56" s="7">
        <f t="shared" si="0"/>
        <v>-1.8608984202439951E-3</v>
      </c>
      <c r="G56" s="7">
        <f>SQRT(Summary!$G$2/Summary!$G$3)*SQRT(SUMSQ(F37:F56)-Summary!$G$4/Summary!$G$5*SUM(F37:F56)^2)</f>
        <v>4.7432993742320344E-2</v>
      </c>
      <c r="H56" s="5">
        <f>MIN(Summary!$G$8,Summary!$G$9/G54)</f>
        <v>1.278903178609178</v>
      </c>
      <c r="I56">
        <f t="shared" si="2"/>
        <v>1</v>
      </c>
      <c r="J56" s="4">
        <f>J55*(1+(H55*(E56-1))+((1-H55)*(D55/100)*(I56)/Summary!$G$6))</f>
        <v>103.07351659684647</v>
      </c>
    </row>
    <row r="57" spans="2:10" x14ac:dyDescent="0.2">
      <c r="B57" s="1">
        <f>Volatility!B151</f>
        <v>41794</v>
      </c>
      <c r="C57" s="4">
        <f>Volatility!C151</f>
        <v>128.68</v>
      </c>
      <c r="D57">
        <f>VLOOKUP(Table4[[#This Row],[Date]],Table1[#All],2,FALSE)</f>
        <v>0.24099999999999999</v>
      </c>
      <c r="E57" s="7">
        <f t="shared" si="1"/>
        <v>0.99868063639891358</v>
      </c>
      <c r="F57" s="7">
        <f t="shared" si="0"/>
        <v>-1.3202347275483568E-3</v>
      </c>
      <c r="G57" s="7">
        <f>SQRT(Summary!$G$2/Summary!$G$3)*SQRT(SUMSQ(F38:F57)-Summary!$G$4/Summary!$G$5*SUM(F38:F57)^2)</f>
        <v>4.7557047565423755E-2</v>
      </c>
      <c r="H57" s="5">
        <f>MIN(Summary!$G$8,Summary!$G$9/G55)</f>
        <v>1.284734385211461</v>
      </c>
      <c r="I57">
        <f t="shared" si="2"/>
        <v>1</v>
      </c>
      <c r="J57" s="4">
        <f>J56*(1+(H56*(E57-1))+((1-H56)*(D56/100)*(I57)/Summary!$G$6))</f>
        <v>102.8993986657004</v>
      </c>
    </row>
    <row r="58" spans="2:10" x14ac:dyDescent="0.2">
      <c r="B58" s="1">
        <f>Volatility!B152</f>
        <v>41795</v>
      </c>
      <c r="C58" s="4">
        <f>Volatility!C152</f>
        <v>129.13</v>
      </c>
      <c r="D58">
        <f>VLOOKUP(Table4[[#This Row],[Date]],Table1[#All],2,FALSE)</f>
        <v>0.23</v>
      </c>
      <c r="E58" s="7">
        <f t="shared" si="1"/>
        <v>1.003497046938141</v>
      </c>
      <c r="F58" s="7">
        <f t="shared" si="0"/>
        <v>3.4909464877345294E-3</v>
      </c>
      <c r="G58" s="7">
        <f>SQRT(Summary!$G$2/Summary!$G$3)*SQRT(SUMSQ(F39:F58)-Summary!$G$4/Summary!$G$5*SUM(F39:F58)^2)</f>
        <v>4.8676885542045321E-2</v>
      </c>
      <c r="H58" s="5">
        <f>MIN(Summary!$G$8,Summary!$G$9/G56)</f>
        <v>1.2649422957772789</v>
      </c>
      <c r="I58">
        <f t="shared" si="2"/>
        <v>1</v>
      </c>
      <c r="J58" s="4">
        <f>J57*(1+(H57*(E58-1))+((1-H57)*(D57/100)*(I58)/Summary!$G$6))</f>
        <v>103.3615065200444</v>
      </c>
    </row>
    <row r="59" spans="2:10" x14ac:dyDescent="0.2">
      <c r="B59" s="1">
        <f>Volatility!B153</f>
        <v>41796</v>
      </c>
      <c r="C59" s="4">
        <f>Volatility!C153</f>
        <v>130.30000000000001</v>
      </c>
      <c r="D59">
        <f>VLOOKUP(Table4[[#This Row],[Date]],Table1[#All],2,FALSE)</f>
        <v>0.19700000000000001</v>
      </c>
      <c r="E59" s="7">
        <f t="shared" ref="E59:E122" si="3">C59/C58</f>
        <v>1.0090606365678001</v>
      </c>
      <c r="F59" s="7">
        <f t="shared" ref="F59:F122" si="4">LN(E59)</f>
        <v>9.0198352722393963E-3</v>
      </c>
      <c r="G59" s="7">
        <f>SQRT(Summary!$G$2/Summary!$G$3)*SQRT(SUMSQ(F40:F59)-Summary!$G$4/Summary!$G$5*SUM(F40:F59)^2)</f>
        <v>5.4779140035069451E-2</v>
      </c>
      <c r="H59" s="5">
        <f>MIN(Summary!$G$8,Summary!$G$9/G57)</f>
        <v>1.2616426601642712</v>
      </c>
      <c r="I59">
        <f t="shared" si="2"/>
        <v>1</v>
      </c>
      <c r="J59" s="4">
        <f>J58*(1+(H58*(E59-1))+((1-H58)*(D58/100)*(I59)/Summary!$G$6))</f>
        <v>104.54597664294161</v>
      </c>
    </row>
    <row r="60" spans="2:10" x14ac:dyDescent="0.2">
      <c r="B60" s="1">
        <f>Volatility!B154</f>
        <v>41800</v>
      </c>
      <c r="C60" s="4">
        <f>Volatility!C154</f>
        <v>130.19</v>
      </c>
      <c r="D60">
        <f>VLOOKUP(Table4[[#This Row],[Date]],Table1[#All],2,FALSE)</f>
        <v>0.188</v>
      </c>
      <c r="E60" s="7">
        <f t="shared" si="3"/>
        <v>0.99915579432079804</v>
      </c>
      <c r="F60" s="7">
        <f t="shared" si="4"/>
        <v>-8.4456222149383259E-4</v>
      </c>
      <c r="G60" s="7">
        <f>SQRT(Summary!$G$2/Summary!$G$3)*SQRT(SUMSQ(F41:F60)-Summary!$G$4/Summary!$G$5*SUM(F41:F60)^2)</f>
        <v>5.4134358246531109E-2</v>
      </c>
      <c r="H60" s="5">
        <f>MIN(Summary!$G$8,Summary!$G$9/G58)</f>
        <v>1.2326178910557903</v>
      </c>
      <c r="I60">
        <f t="shared" si="2"/>
        <v>4</v>
      </c>
      <c r="J60" s="4">
        <f>J59*(1+(H59*(E60-1))+((1-H59)*(D59/100)*(I60)/Summary!$G$6))</f>
        <v>104.43402745561434</v>
      </c>
    </row>
    <row r="61" spans="2:10" x14ac:dyDescent="0.2">
      <c r="B61" s="1">
        <f>Volatility!B155</f>
        <v>41801</v>
      </c>
      <c r="C61" s="4">
        <f>Volatility!C155</f>
        <v>130.25</v>
      </c>
      <c r="D61">
        <f>VLOOKUP(Table4[[#This Row],[Date]],Table1[#All],2,FALSE)</f>
        <v>0.17899999999999999</v>
      </c>
      <c r="E61" s="7">
        <f t="shared" si="3"/>
        <v>1.0004608648897766</v>
      </c>
      <c r="F61" s="7">
        <f t="shared" si="4"/>
        <v>4.6075872417069105E-4</v>
      </c>
      <c r="G61" s="7">
        <f>SQRT(Summary!$G$2/Summary!$G$3)*SQRT(SUMSQ(F42:F61)-Summary!$G$4/Summary!$G$5*SUM(F42:F61)^2)</f>
        <v>5.3794106171208105E-2</v>
      </c>
      <c r="H61" s="5">
        <f>MIN(Summary!$G$8,Summary!$G$9/G59)</f>
        <v>1.0953074466227137</v>
      </c>
      <c r="I61">
        <f t="shared" si="2"/>
        <v>1</v>
      </c>
      <c r="J61" s="4">
        <f>J60*(1+(H60*(E61-1))+((1-H60)*(D60/100)*(I61)/Summary!$G$6))</f>
        <v>104.4932264611986</v>
      </c>
    </row>
    <row r="62" spans="2:10" x14ac:dyDescent="0.2">
      <c r="B62" s="1">
        <f>Volatility!B156</f>
        <v>41802</v>
      </c>
      <c r="C62" s="4">
        <f>Volatility!C156</f>
        <v>130.06</v>
      </c>
      <c r="D62">
        <f>VLOOKUP(Table4[[#This Row],[Date]],Table1[#All],2,FALSE)</f>
        <v>0.156</v>
      </c>
      <c r="E62" s="7">
        <f t="shared" si="3"/>
        <v>0.99854126679462574</v>
      </c>
      <c r="F62" s="7">
        <f t="shared" si="4"/>
        <v>-1.4597981924705183E-3</v>
      </c>
      <c r="G62" s="7">
        <f>SQRT(Summary!$G$2/Summary!$G$3)*SQRT(SUMSQ(F43:F62)-Summary!$G$4/Summary!$G$5*SUM(F43:F62)^2)</f>
        <v>5.3538597658491865E-2</v>
      </c>
      <c r="H62" s="5">
        <f>MIN(Summary!$G$8,Summary!$G$9/G60)</f>
        <v>1.1083533996423567</v>
      </c>
      <c r="I62">
        <f t="shared" si="2"/>
        <v>1</v>
      </c>
      <c r="J62" s="4">
        <f>J61*(1+(H61*(E62-1))+((1-H61)*(D61/100)*(I62)/Summary!$G$6))</f>
        <v>104.32622170513304</v>
      </c>
    </row>
    <row r="63" spans="2:10" x14ac:dyDescent="0.2">
      <c r="B63" s="1">
        <f>Volatility!B157</f>
        <v>41803</v>
      </c>
      <c r="C63" s="4">
        <f>Volatility!C157</f>
        <v>130.41999999999999</v>
      </c>
      <c r="D63">
        <f>VLOOKUP(Table4[[#This Row],[Date]],Table1[#All],2,FALSE)</f>
        <v>0.14000000000000001</v>
      </c>
      <c r="E63" s="7">
        <f t="shared" si="3"/>
        <v>1.002767953252345</v>
      </c>
      <c r="F63" s="7">
        <f t="shared" si="4"/>
        <v>2.7641295240504096E-3</v>
      </c>
      <c r="G63" s="7">
        <f>SQRT(Summary!$G$2/Summary!$G$3)*SQRT(SUMSQ(F44:F63)-Summary!$G$4/Summary!$G$5*SUM(F44:F63)^2)</f>
        <v>5.2987033816114165E-2</v>
      </c>
      <c r="H63" s="5">
        <f>MIN(Summary!$G$8,Summary!$G$9/G61)</f>
        <v>1.1153638245989379</v>
      </c>
      <c r="I63">
        <f t="shared" si="2"/>
        <v>1</v>
      </c>
      <c r="J63" s="4">
        <f>J62*(1+(H62*(E63-1))+((1-H62)*(D62/100)*(I63)/Summary!$G$6))</f>
        <v>104.64623204792632</v>
      </c>
    </row>
    <row r="64" spans="2:10" x14ac:dyDescent="0.2">
      <c r="B64" s="1">
        <f>Volatility!B158</f>
        <v>41806</v>
      </c>
      <c r="C64" s="4">
        <f>Volatility!C158</f>
        <v>130.57</v>
      </c>
      <c r="D64">
        <f>VLOOKUP(Table4[[#This Row],[Date]],Table1[#All],2,FALSE)</f>
        <v>0.126</v>
      </c>
      <c r="E64" s="7">
        <f t="shared" si="3"/>
        <v>1.0011501303481061</v>
      </c>
      <c r="F64" s="7">
        <f t="shared" si="4"/>
        <v>1.1494694548909441E-3</v>
      </c>
      <c r="G64" s="7">
        <f>SQRT(Summary!$G$2/Summary!$G$3)*SQRT(SUMSQ(F45:F64)-Summary!$G$4/Summary!$G$5*SUM(F45:F64)^2)</f>
        <v>5.0566081758004214E-2</v>
      </c>
      <c r="H64" s="5">
        <f>MIN(Summary!$G$8,Summary!$G$9/G62)</f>
        <v>1.1206868058577786</v>
      </c>
      <c r="I64">
        <f t="shared" si="2"/>
        <v>3</v>
      </c>
      <c r="J64" s="4">
        <f>J63*(1+(H63*(E64-1))+((1-H63)*(D63/100)*(I64)/Summary!$G$6))</f>
        <v>104.78033283228061</v>
      </c>
    </row>
    <row r="65" spans="2:10" x14ac:dyDescent="0.2">
      <c r="B65" s="1">
        <f>Volatility!B159</f>
        <v>41807</v>
      </c>
      <c r="C65" s="4">
        <f>Volatility!C159</f>
        <v>130.12</v>
      </c>
      <c r="D65">
        <f>VLOOKUP(Table4[[#This Row],[Date]],Table1[#All],2,FALSE)</f>
        <v>0.11899999999999999</v>
      </c>
      <c r="E65" s="7">
        <f t="shared" si="3"/>
        <v>0.99655357279620138</v>
      </c>
      <c r="F65" s="7">
        <f t="shared" si="4"/>
        <v>-3.4523798147963964E-3</v>
      </c>
      <c r="G65" s="7">
        <f>SQRT(Summary!$G$2/Summary!$G$3)*SQRT(SUMSQ(F46:F65)-Summary!$G$4/Summary!$G$5*SUM(F46:F65)^2)</f>
        <v>5.2646024155037316E-2</v>
      </c>
      <c r="H65" s="5">
        <f>MIN(Summary!$G$8,Summary!$G$9/G63)</f>
        <v>1.1323524960507052</v>
      </c>
      <c r="I65">
        <f t="shared" si="2"/>
        <v>1</v>
      </c>
      <c r="J65" s="4">
        <f>J64*(1+(H64*(E65-1))+((1-H64)*(D64/100)*(I65)/Summary!$G$6))</f>
        <v>104.37558863061874</v>
      </c>
    </row>
    <row r="66" spans="2:10" x14ac:dyDescent="0.2">
      <c r="B66" s="1">
        <f>Volatility!B160</f>
        <v>41808</v>
      </c>
      <c r="C66" s="4">
        <f>Volatility!C160</f>
        <v>130.12</v>
      </c>
      <c r="D66">
        <f>VLOOKUP(Table4[[#This Row],[Date]],Table1[#All],2,FALSE)</f>
        <v>0.113</v>
      </c>
      <c r="E66" s="7">
        <f t="shared" si="3"/>
        <v>1</v>
      </c>
      <c r="F66" s="7">
        <f t="shared" si="4"/>
        <v>0</v>
      </c>
      <c r="G66" s="7">
        <f>SQRT(Summary!$G$2/Summary!$G$3)*SQRT(SUMSQ(F47:F66)-Summary!$G$4/Summary!$G$5*SUM(F47:F66)^2)</f>
        <v>5.0617927809610198E-2</v>
      </c>
      <c r="H66" s="5">
        <f>MIN(Summary!$G$8,Summary!$G$9/G64)</f>
        <v>1.1865661311695852</v>
      </c>
      <c r="I66">
        <f t="shared" si="2"/>
        <v>1</v>
      </c>
      <c r="J66" s="4">
        <f>J65*(1+(H65*(E66-1))+((1-H65)*(D65/100)*(I66)/Summary!$G$6))</f>
        <v>104.37554296645229</v>
      </c>
    </row>
    <row r="67" spans="2:10" x14ac:dyDescent="0.2">
      <c r="B67" s="1">
        <f>Volatility!B161</f>
        <v>41809</v>
      </c>
      <c r="C67" s="4">
        <f>Volatility!C161</f>
        <v>130.62</v>
      </c>
      <c r="D67">
        <f>VLOOKUP(Table4[[#This Row],[Date]],Table1[#All],2,FALSE)</f>
        <v>0.109</v>
      </c>
      <c r="E67" s="7">
        <f t="shared" si="3"/>
        <v>1.0038426068244697</v>
      </c>
      <c r="F67" s="7">
        <f t="shared" si="4"/>
        <v>3.8352428693603311E-3</v>
      </c>
      <c r="G67" s="7">
        <f>SQRT(Summary!$G$2/Summary!$G$3)*SQRT(SUMSQ(F48:F67)-Summary!$G$4/Summary!$G$5*SUM(F48:F67)^2)</f>
        <v>4.627306610722326E-2</v>
      </c>
      <c r="H67" s="5">
        <f>MIN(Summary!$G$8,Summary!$G$9/G65)</f>
        <v>1.139687202651922</v>
      </c>
      <c r="I67">
        <f t="shared" si="2"/>
        <v>1</v>
      </c>
      <c r="J67" s="4">
        <f>J66*(1+(H66*(E67-1))+((1-H66)*(D66/100)*(I67)/Summary!$G$6))</f>
        <v>104.85138287366524</v>
      </c>
    </row>
    <row r="68" spans="2:10" x14ac:dyDescent="0.2">
      <c r="B68" s="1">
        <f>Volatility!B162</f>
        <v>41810</v>
      </c>
      <c r="C68" s="4">
        <f>Volatility!C162</f>
        <v>130.35</v>
      </c>
      <c r="D68">
        <f>VLOOKUP(Table4[[#This Row],[Date]],Table1[#All],2,FALSE)</f>
        <v>0.108</v>
      </c>
      <c r="E68" s="7">
        <f t="shared" si="3"/>
        <v>0.99793293523197057</v>
      </c>
      <c r="F68" s="7">
        <f t="shared" si="4"/>
        <v>-2.0692040950003629E-3</v>
      </c>
      <c r="G68" s="7">
        <f>SQRT(Summary!$G$2/Summary!$G$3)*SQRT(SUMSQ(F49:F68)-Summary!$G$4/Summary!$G$5*SUM(F49:F68)^2)</f>
        <v>4.7663882626070367E-2</v>
      </c>
      <c r="H68" s="5">
        <f>MIN(Summary!$G$8,Summary!$G$9/G66)</f>
        <v>1.1853507758294393</v>
      </c>
      <c r="I68">
        <f t="shared" si="2"/>
        <v>1</v>
      </c>
      <c r="J68" s="4">
        <f>J67*(1+(H67*(E68-1))+((1-H67)*(D67/100)*(I68)/Summary!$G$6))</f>
        <v>104.604328878304</v>
      </c>
    </row>
    <row r="69" spans="2:10" x14ac:dyDescent="0.2">
      <c r="B69" s="1">
        <f>Volatility!B163</f>
        <v>41814</v>
      </c>
      <c r="C69" s="4">
        <f>Volatility!C163</f>
        <v>130.93</v>
      </c>
      <c r="D69">
        <f>VLOOKUP(Table4[[#This Row],[Date]],Table1[#All],2,FALSE)</f>
        <v>0.104</v>
      </c>
      <c r="E69" s="7">
        <f t="shared" si="3"/>
        <v>1.0044495588799387</v>
      </c>
      <c r="F69" s="7">
        <f t="shared" si="4"/>
        <v>4.439688860151253E-3</v>
      </c>
      <c r="G69" s="7">
        <f>SQRT(Summary!$G$2/Summary!$G$3)*SQRT(SUMSQ(F50:F69)-Summary!$G$4/Summary!$G$5*SUM(F50:F69)^2)</f>
        <v>4.8785999323352654E-2</v>
      </c>
      <c r="H69" s="5">
        <f>MIN(Summary!$G$8,Summary!$G$9/G67)</f>
        <v>1.2966506230853363</v>
      </c>
      <c r="I69">
        <f t="shared" ref="I69:I132" si="5">B69-B68</f>
        <v>4</v>
      </c>
      <c r="J69" s="4">
        <f>J68*(1+(H68*(E69-1))+((1-H68)*(D68/100)*(I69)/Summary!$G$6))</f>
        <v>105.15580958030047</v>
      </c>
    </row>
    <row r="70" spans="2:10" x14ac:dyDescent="0.2">
      <c r="B70" s="1">
        <f>Volatility!B164</f>
        <v>41815</v>
      </c>
      <c r="C70" s="4">
        <f>Volatility!C164</f>
        <v>131.38999999999999</v>
      </c>
      <c r="D70">
        <f>VLOOKUP(Table4[[#This Row],[Date]],Table1[#All],2,FALSE)</f>
        <v>0.10299999999999999</v>
      </c>
      <c r="E70" s="7">
        <f t="shared" si="3"/>
        <v>1.003513327732376</v>
      </c>
      <c r="F70" s="7">
        <f t="shared" si="4"/>
        <v>3.5071704140687623E-3</v>
      </c>
      <c r="G70" s="7">
        <f>SQRT(Summary!$G$2/Summary!$G$3)*SQRT(SUMSQ(F51:F70)-Summary!$G$4/Summary!$G$5*SUM(F51:F70)^2)</f>
        <v>4.8975636899140265E-2</v>
      </c>
      <c r="H70" s="5">
        <f>MIN(Summary!$G$8,Summary!$G$9/G68)</f>
        <v>1.2588147816389224</v>
      </c>
      <c r="I70">
        <f t="shared" si="5"/>
        <v>1</v>
      </c>
      <c r="J70" s="4">
        <f>J69*(1+(H69*(E70-1))+((1-H69)*(D69/100)*(I70)/Summary!$G$6))</f>
        <v>105.63476291471852</v>
      </c>
    </row>
    <row r="71" spans="2:10" x14ac:dyDescent="0.2">
      <c r="B71" s="1">
        <f>Volatility!B165</f>
        <v>41816</v>
      </c>
      <c r="C71" s="4">
        <f>Volatility!C165</f>
        <v>131.49</v>
      </c>
      <c r="D71">
        <f>VLOOKUP(Table4[[#This Row],[Date]],Table1[#All],2,FALSE)</f>
        <v>0.10299999999999999</v>
      </c>
      <c r="E71" s="7">
        <f t="shared" si="3"/>
        <v>1.0007610929294468</v>
      </c>
      <c r="F71" s="7">
        <f t="shared" si="4"/>
        <v>7.6080344509687147E-4</v>
      </c>
      <c r="G71" s="7">
        <f>SQRT(Summary!$G$2/Summary!$G$3)*SQRT(SUMSQ(F52:F71)-Summary!$G$4/Summary!$G$5*SUM(F52:F71)^2)</f>
        <v>4.6665210962189056E-2</v>
      </c>
      <c r="H71" s="5">
        <f>MIN(Summary!$G$8,Summary!$G$9/G69)</f>
        <v>1.2298610427619032</v>
      </c>
      <c r="I71">
        <f t="shared" si="5"/>
        <v>1</v>
      </c>
      <c r="J71" s="4">
        <f>J70*(1+(H70*(E71-1))+((1-H70)*(D70/100)*(I71)/Summary!$G$6))</f>
        <v>105.7358907210302</v>
      </c>
    </row>
    <row r="72" spans="2:10" x14ac:dyDescent="0.2">
      <c r="B72" s="1">
        <f>Volatility!B166</f>
        <v>41817</v>
      </c>
      <c r="C72" s="4">
        <f>Volatility!C166</f>
        <v>131.41</v>
      </c>
      <c r="D72">
        <f>VLOOKUP(Table4[[#This Row],[Date]],Table1[#All],2,FALSE)</f>
        <v>0.10100000000000001</v>
      </c>
      <c r="E72" s="7">
        <f t="shared" si="3"/>
        <v>0.9993915887139706</v>
      </c>
      <c r="F72" s="7">
        <f t="shared" si="4"/>
        <v>-6.0859644328086502E-4</v>
      </c>
      <c r="G72" s="7">
        <f>SQRT(Summary!$G$2/Summary!$G$3)*SQRT(SUMSQ(F53:F72)-Summary!$G$4/Summary!$G$5*SUM(F53:F72)^2)</f>
        <v>4.702448479968107E-2</v>
      </c>
      <c r="H72" s="5">
        <f>MIN(Summary!$G$8,Summary!$G$9/G70)</f>
        <v>1.225098922624797</v>
      </c>
      <c r="I72">
        <f t="shared" si="5"/>
        <v>1</v>
      </c>
      <c r="J72" s="4">
        <f>J71*(1+(H71*(E72-1))+((1-H71)*(D71/100)*(I72)/Summary!$G$6))</f>
        <v>105.65670310384176</v>
      </c>
    </row>
    <row r="73" spans="2:10" x14ac:dyDescent="0.2">
      <c r="B73" s="36">
        <f>Volatility!B167</f>
        <v>41820</v>
      </c>
      <c r="C73" s="20">
        <f>Volatility!C167</f>
        <v>131.5</v>
      </c>
      <c r="D73" s="37">
        <f>VLOOKUP(Table4[[#This Row],[Date]],Table1[#All],2,FALSE)</f>
        <v>9.9000000000000005E-2</v>
      </c>
      <c r="E73" s="8">
        <f t="shared" si="3"/>
        <v>1.0006848793851306</v>
      </c>
      <c r="F73" s="8">
        <f t="shared" si="4"/>
        <v>6.8464496227268134E-4</v>
      </c>
      <c r="G73" s="8">
        <f>SQRT(Summary!$G$2/Summary!$G$3)*SQRT(SUMSQ(F54:F73)-Summary!$G$4/Summary!$G$5*SUM(F54:F73)^2)</f>
        <v>4.5373342434815951E-2</v>
      </c>
      <c r="H73" s="9">
        <f>MIN(Summary!$G$8,Summary!$G$9/G71)</f>
        <v>1.2857543931091533</v>
      </c>
      <c r="I73" s="37">
        <f t="shared" si="5"/>
        <v>3</v>
      </c>
      <c r="J73" s="20">
        <f>J72*(1+(H72*(E73-1))+((1-H72)*(D72/100)*(I73)/Summary!$G$6))</f>
        <v>105.74515365661371</v>
      </c>
    </row>
    <row r="74" spans="2:10" x14ac:dyDescent="0.2">
      <c r="B74" s="1">
        <f>Volatility!B168</f>
        <v>41821</v>
      </c>
      <c r="C74" s="4">
        <f>Volatility!C168</f>
        <v>131.58000000000001</v>
      </c>
      <c r="D74">
        <f>VLOOKUP(Table4[[#This Row],[Date]],Table1[#All],2,FALSE)</f>
        <v>9.8000000000000004E-2</v>
      </c>
      <c r="E74" s="7">
        <f t="shared" si="3"/>
        <v>1.0006083650190114</v>
      </c>
      <c r="F74" s="7">
        <f t="shared" si="4"/>
        <v>6.0818004003258255E-4</v>
      </c>
      <c r="G74" s="7">
        <f>SQRT(Summary!$G$2/Summary!$G$3)*SQRT(SUMSQ(F55:F74)-Summary!$G$4/Summary!$G$5*SUM(F55:F74)^2)</f>
        <v>4.4605613424472605E-2</v>
      </c>
      <c r="H74" s="5">
        <f>MIN(Summary!$G$8,Summary!$G$9/G72)</f>
        <v>1.2759310443398399</v>
      </c>
      <c r="I74">
        <f t="shared" si="5"/>
        <v>1</v>
      </c>
      <c r="J74" s="4">
        <f>J73*(1+(H73*(E74-1))+((1-H73)*(D73/100)*(I74)/Summary!$G$6))</f>
        <v>105.82778526418078</v>
      </c>
    </row>
    <row r="75" spans="2:10" x14ac:dyDescent="0.2">
      <c r="B75" s="1">
        <f>Volatility!B169</f>
        <v>41822</v>
      </c>
      <c r="C75" s="4">
        <f>Volatility!C169</f>
        <v>131</v>
      </c>
      <c r="D75">
        <f>VLOOKUP(Table4[[#This Row],[Date]],Table1[#All],2,FALSE)</f>
        <v>9.6000000000000002E-2</v>
      </c>
      <c r="E75" s="7">
        <f t="shared" si="3"/>
        <v>0.99559203526371776</v>
      </c>
      <c r="F75" s="7">
        <f t="shared" si="4"/>
        <v>-4.4177084567004182E-3</v>
      </c>
      <c r="G75" s="7">
        <f>SQRT(Summary!$G$2/Summary!$G$3)*SQRT(SUMSQ(F56:F75)-Summary!$G$4/Summary!$G$5*SUM(F56:F75)^2)</f>
        <v>4.8176836833913744E-2</v>
      </c>
      <c r="H75" s="5">
        <f>MIN(Summary!$G$8,Summary!$G$9/G73)</f>
        <v>1.3223623559625772</v>
      </c>
      <c r="I75">
        <f t="shared" si="5"/>
        <v>1</v>
      </c>
      <c r="J75" s="4">
        <f>J74*(1+(H74*(E75-1))+((1-H74)*(D74/100)*(I75)/Summary!$G$6))</f>
        <v>105.23250289315564</v>
      </c>
    </row>
    <row r="76" spans="2:10" x14ac:dyDescent="0.2">
      <c r="B76" s="1">
        <f>Volatility!B170</f>
        <v>41823</v>
      </c>
      <c r="C76" s="4">
        <f>Volatility!C170</f>
        <v>131.19</v>
      </c>
      <c r="D76">
        <f>VLOOKUP(Table4[[#This Row],[Date]],Table1[#All],2,FALSE)</f>
        <v>9.7000000000000003E-2</v>
      </c>
      <c r="E76" s="7">
        <f t="shared" si="3"/>
        <v>1.0014503816793894</v>
      </c>
      <c r="F76" s="7">
        <f t="shared" si="4"/>
        <v>1.4493308917874414E-3</v>
      </c>
      <c r="G76" s="7">
        <f>SQRT(Summary!$G$2/Summary!$G$3)*SQRT(SUMSQ(F57:F76)-Summary!$G$4/Summary!$G$5*SUM(F57:F76)^2)</f>
        <v>4.7282961028173684E-2</v>
      </c>
      <c r="H76" s="5">
        <f>MIN(Summary!$G$8,Summary!$G$9/G74)</f>
        <v>1.3451221806778551</v>
      </c>
      <c r="I76">
        <f t="shared" si="5"/>
        <v>1</v>
      </c>
      <c r="J76" s="4">
        <f>J75*(1+(H75*(E76-1))+((1-H75)*(D75/100)*(I76)/Summary!$G$6))</f>
        <v>105.43424102026724</v>
      </c>
    </row>
    <row r="77" spans="2:10" x14ac:dyDescent="0.2">
      <c r="B77" s="1">
        <f>Volatility!B171</f>
        <v>41824</v>
      </c>
      <c r="C77" s="4">
        <f>Volatility!C171</f>
        <v>131.38999999999999</v>
      </c>
      <c r="D77">
        <f>VLOOKUP(Table4[[#This Row],[Date]],Table1[#All],2,FALSE)</f>
        <v>9.7000000000000003E-2</v>
      </c>
      <c r="E77" s="7">
        <f t="shared" si="3"/>
        <v>1.0015245064410396</v>
      </c>
      <c r="F77" s="7">
        <f t="shared" si="4"/>
        <v>1.5233455607917528E-3</v>
      </c>
      <c r="G77" s="7">
        <f>SQRT(Summary!$G$2/Summary!$G$3)*SQRT(SUMSQ(F58:F77)-Summary!$G$4/Summary!$G$5*SUM(F58:F77)^2)</f>
        <v>4.6619495014388924E-2</v>
      </c>
      <c r="H77" s="5">
        <f>MIN(Summary!$G$8,Summary!$G$9/G75)</f>
        <v>1.2454117775902511</v>
      </c>
      <c r="I77">
        <f t="shared" si="5"/>
        <v>1</v>
      </c>
      <c r="J77" s="4">
        <f>J76*(1+(H76*(E77-1))+((1-H76)*(D76/100)*(I77)/Summary!$G$6))</f>
        <v>105.65035143086067</v>
      </c>
    </row>
    <row r="78" spans="2:10" x14ac:dyDescent="0.2">
      <c r="B78" s="1">
        <f>Volatility!B172</f>
        <v>41827</v>
      </c>
      <c r="C78" s="4">
        <f>Volatility!C172</f>
        <v>131.47999999999999</v>
      </c>
      <c r="D78">
        <f>VLOOKUP(Table4[[#This Row],[Date]],Table1[#All],2,FALSE)</f>
        <v>9.7000000000000003E-2</v>
      </c>
      <c r="E78" s="7">
        <f t="shared" si="3"/>
        <v>1.0006849836365019</v>
      </c>
      <c r="F78" s="7">
        <f t="shared" si="4"/>
        <v>6.8474914228781967E-4</v>
      </c>
      <c r="G78" s="7">
        <f>SQRT(Summary!$G$2/Summary!$G$3)*SQRT(SUMSQ(F59:F78)-Summary!$G$4/Summary!$G$5*SUM(F59:F78)^2)</f>
        <v>4.5765297538434835E-2</v>
      </c>
      <c r="H78" s="5">
        <f>MIN(Summary!$G$8,Summary!$G$9/G76)</f>
        <v>1.2689560614498916</v>
      </c>
      <c r="I78">
        <f t="shared" si="5"/>
        <v>3</v>
      </c>
      <c r="J78" s="4">
        <f>J77*(1+(H77*(E78-1))+((1-H77)*(D77/100)*(I78)/Summary!$G$6))</f>
        <v>105.74027075590872</v>
      </c>
    </row>
    <row r="79" spans="2:10" x14ac:dyDescent="0.2">
      <c r="B79" s="1">
        <f>Volatility!B173</f>
        <v>41828</v>
      </c>
      <c r="C79" s="4">
        <f>Volatility!C173</f>
        <v>131.54</v>
      </c>
      <c r="D79">
        <f>VLOOKUP(Table4[[#This Row],[Date]],Table1[#All],2,FALSE)</f>
        <v>9.6000000000000002E-2</v>
      </c>
      <c r="E79" s="7">
        <f t="shared" si="3"/>
        <v>1.0004563431700639</v>
      </c>
      <c r="F79" s="7">
        <f t="shared" si="4"/>
        <v>4.5623907718634628E-4</v>
      </c>
      <c r="G79" s="7">
        <f>SQRT(Summary!$G$2/Summary!$G$3)*SQRT(SUMSQ(F60:F79)-Summary!$G$4/Summary!$G$5*SUM(F60:F79)^2)</f>
        <v>3.4933959619370326E-2</v>
      </c>
      <c r="H79" s="5">
        <f>MIN(Summary!$G$8,Summary!$G$9/G77)</f>
        <v>1.2870152278887026</v>
      </c>
      <c r="I79">
        <f t="shared" si="5"/>
        <v>1</v>
      </c>
      <c r="J79" s="4">
        <f>J78*(1+(H78*(E79-1))+((1-H78)*(D78/100)*(I79)/Summary!$G$6))</f>
        <v>105.80142614319446</v>
      </c>
    </row>
    <row r="80" spans="2:10" x14ac:dyDescent="0.2">
      <c r="B80" s="1">
        <f>Volatility!B174</f>
        <v>41829</v>
      </c>
      <c r="C80" s="4">
        <f>Volatility!C174</f>
        <v>131.30000000000001</v>
      </c>
      <c r="D80">
        <f>VLOOKUP(Table4[[#This Row],[Date]],Table1[#All],2,FALSE)</f>
        <v>9.5000000000000001E-2</v>
      </c>
      <c r="E80" s="7">
        <f t="shared" si="3"/>
        <v>0.99817545993614121</v>
      </c>
      <c r="F80" s="7">
        <f t="shared" si="4"/>
        <v>-1.8262065644543465E-3</v>
      </c>
      <c r="G80" s="7">
        <f>SQRT(Summary!$G$2/Summary!$G$3)*SQRT(SUMSQ(F61:F80)-Summary!$G$4/Summary!$G$5*SUM(F61:F80)^2)</f>
        <v>3.5560138849538535E-2</v>
      </c>
      <c r="H80" s="5">
        <f>MIN(Summary!$G$8,Summary!$G$9/G78)</f>
        <v>1.3110370352035952</v>
      </c>
      <c r="I80">
        <f t="shared" si="5"/>
        <v>1</v>
      </c>
      <c r="J80" s="4">
        <f>J79*(1+(H79*(E80-1))+((1-H79)*(D79/100)*(I80)/Summary!$G$6))</f>
        <v>105.55290110913987</v>
      </c>
    </row>
    <row r="81" spans="2:10" x14ac:dyDescent="0.2">
      <c r="B81" s="1">
        <f>Volatility!B175</f>
        <v>41830</v>
      </c>
      <c r="C81" s="4">
        <f>Volatility!C175</f>
        <v>131.13</v>
      </c>
      <c r="D81">
        <f>VLOOKUP(Table4[[#This Row],[Date]],Table1[#All],2,FALSE)</f>
        <v>9.4E-2</v>
      </c>
      <c r="E81" s="7">
        <f t="shared" si="3"/>
        <v>0.99870525514089858</v>
      </c>
      <c r="F81" s="7">
        <f t="shared" si="4"/>
        <v>-1.2955837654177764E-3</v>
      </c>
      <c r="G81" s="7">
        <f>SQRT(Summary!$G$2/Summary!$G$3)*SQRT(SUMSQ(F62:F81)-Summary!$G$4/Summary!$G$5*SUM(F62:F81)^2)</f>
        <v>3.6053331107910792E-2</v>
      </c>
      <c r="H81" s="5">
        <f>MIN(Summary!$G$8,Summary!$G$9/G79)</f>
        <v>1.5</v>
      </c>
      <c r="I81">
        <f t="shared" si="5"/>
        <v>1</v>
      </c>
      <c r="J81" s="4">
        <f>J80*(1+(H80*(E81-1))+((1-H80)*(D80/100)*(I81)/Summary!$G$6))</f>
        <v>105.37364280702917</v>
      </c>
    </row>
    <row r="82" spans="2:10" x14ac:dyDescent="0.2">
      <c r="B82" s="1">
        <f>Volatility!B176</f>
        <v>41831</v>
      </c>
      <c r="C82" s="4">
        <f>Volatility!C176</f>
        <v>131.35</v>
      </c>
      <c r="D82">
        <f>VLOOKUP(Table4[[#This Row],[Date]],Table1[#All],2,FALSE)</f>
        <v>9.2999999999999999E-2</v>
      </c>
      <c r="E82" s="7">
        <f t="shared" si="3"/>
        <v>1.0016777243956378</v>
      </c>
      <c r="F82" s="7">
        <f t="shared" si="4"/>
        <v>1.6763185882159558E-3</v>
      </c>
      <c r="G82" s="7">
        <f>SQRT(Summary!$G$2/Summary!$G$3)*SQRT(SUMSQ(F63:F82)-Summary!$G$4/Summary!$G$5*SUM(F63:F82)^2)</f>
        <v>3.5715469600435173E-2</v>
      </c>
      <c r="H82" s="5">
        <f>MIN(Summary!$G$8,Summary!$G$9/G80)</f>
        <v>1.5</v>
      </c>
      <c r="I82">
        <f t="shared" si="5"/>
        <v>1</v>
      </c>
      <c r="J82" s="4">
        <f>J81*(1+(H81*(E82-1))+((1-H81)*(D81/100)*(I82)/Summary!$G$6))</f>
        <v>105.63868713267627</v>
      </c>
    </row>
    <row r="83" spans="2:10" x14ac:dyDescent="0.2">
      <c r="B83" s="1">
        <f>Volatility!B177</f>
        <v>41834</v>
      </c>
      <c r="C83" s="4">
        <f>Volatility!C177</f>
        <v>131.36000000000001</v>
      </c>
      <c r="D83">
        <f>VLOOKUP(Table4[[#This Row],[Date]],Table1[#All],2,FALSE)</f>
        <v>9.1999999999999998E-2</v>
      </c>
      <c r="E83" s="7">
        <f t="shared" si="3"/>
        <v>1.0000761324704988</v>
      </c>
      <c r="F83" s="7">
        <f t="shared" si="4"/>
        <v>7.6129572569308889E-5</v>
      </c>
      <c r="G83" s="7">
        <f>SQRT(Summary!$G$2/Summary!$G$3)*SQRT(SUMSQ(F64:F83)-Summary!$G$4/Summary!$G$5*SUM(F64:F83)^2)</f>
        <v>3.4760234478771274E-2</v>
      </c>
      <c r="H83" s="5">
        <f>MIN(Summary!$G$8,Summary!$G$9/G81)</f>
        <v>1.5</v>
      </c>
      <c r="I83">
        <f t="shared" si="5"/>
        <v>3</v>
      </c>
      <c r="J83" s="4">
        <f>J82*(1+(H82*(E83-1))+((1-H82)*(D82/100)*(I83)/Summary!$G$6))</f>
        <v>105.65034158411113</v>
      </c>
    </row>
    <row r="84" spans="2:10" x14ac:dyDescent="0.2">
      <c r="B84" s="1">
        <f>Volatility!B178</f>
        <v>41835</v>
      </c>
      <c r="C84" s="4">
        <f>Volatility!C178</f>
        <v>131.59</v>
      </c>
      <c r="D84">
        <f>VLOOKUP(Table4[[#This Row],[Date]],Table1[#All],2,FALSE)</f>
        <v>9.1999999999999998E-2</v>
      </c>
      <c r="E84" s="7">
        <f t="shared" si="3"/>
        <v>1.0017509135200973</v>
      </c>
      <c r="F84" s="7">
        <f t="shared" si="4"/>
        <v>1.7493824579309434E-3</v>
      </c>
      <c r="G84" s="7">
        <f>SQRT(Summary!$G$2/Summary!$G$3)*SQRT(SUMSQ(F65:F84)-Summary!$G$4/Summary!$G$5*SUM(F65:F84)^2)</f>
        <v>3.4993296240152169E-2</v>
      </c>
      <c r="H84" s="5">
        <f>MIN(Summary!$G$8,Summary!$G$9/G82)</f>
        <v>1.5</v>
      </c>
      <c r="I84">
        <f t="shared" si="5"/>
        <v>1</v>
      </c>
      <c r="J84" s="4">
        <f>J83*(1+(H83*(E84-1))+((1-H83)*(D83/100)*(I84)/Summary!$G$6))</f>
        <v>105.92768350367621</v>
      </c>
    </row>
    <row r="85" spans="2:10" x14ac:dyDescent="0.2">
      <c r="B85" s="1">
        <f>Volatility!B179</f>
        <v>41836</v>
      </c>
      <c r="C85" s="4">
        <f>Volatility!C179</f>
        <v>131.88</v>
      </c>
      <c r="D85">
        <f>VLOOKUP(Table4[[#This Row],[Date]],Table1[#All],2,FALSE)</f>
        <v>9.0999999999999998E-2</v>
      </c>
      <c r="E85" s="7">
        <f t="shared" si="3"/>
        <v>1.00220381487955</v>
      </c>
      <c r="F85" s="7">
        <f t="shared" si="4"/>
        <v>2.2013900414809889E-3</v>
      </c>
      <c r="G85" s="7">
        <f>SQRT(Summary!$G$2/Summary!$G$3)*SQRT(SUMSQ(F66:F85)-Summary!$G$4/Summary!$G$5*SUM(F66:F85)^2)</f>
        <v>3.2555208219675995E-2</v>
      </c>
      <c r="H85" s="5">
        <f>MIN(Summary!$G$8,Summary!$G$9/G83)</f>
        <v>1.5</v>
      </c>
      <c r="I85">
        <f t="shared" si="5"/>
        <v>1</v>
      </c>
      <c r="J85" s="4">
        <f>J84*(1+(H84*(E85-1))+((1-H84)*(D84/100)*(I85)/Summary!$G$6))</f>
        <v>106.27771565922866</v>
      </c>
    </row>
    <row r="86" spans="2:10" x14ac:dyDescent="0.2">
      <c r="B86" s="1">
        <f>Volatility!B180</f>
        <v>41837</v>
      </c>
      <c r="C86" s="4">
        <f>Volatility!C180</f>
        <v>132.22</v>
      </c>
      <c r="D86">
        <f>VLOOKUP(Table4[[#This Row],[Date]],Table1[#All],2,FALSE)</f>
        <v>9.0999999999999998E-2</v>
      </c>
      <c r="E86" s="7">
        <f t="shared" si="3"/>
        <v>1.0025781013042159</v>
      </c>
      <c r="F86" s="7">
        <f t="shared" si="4"/>
        <v>2.5747837019016802E-3</v>
      </c>
      <c r="G86" s="7">
        <f>SQRT(Summary!$G$2/Summary!$G$3)*SQRT(SUMSQ(F67:F86)-Summary!$G$4/Summary!$G$5*SUM(F67:F86)^2)</f>
        <v>3.3099994065418428E-2</v>
      </c>
      <c r="H86" s="5">
        <f>MIN(Summary!$G$8,Summary!$G$9/G84)</f>
        <v>1.5</v>
      </c>
      <c r="I86">
        <f t="shared" si="5"/>
        <v>1</v>
      </c>
      <c r="J86" s="4">
        <f>J85*(1+(H85*(E86-1))+((1-H85)*(D85/100)*(I86)/Summary!$G$6))</f>
        <v>106.68857341202991</v>
      </c>
    </row>
    <row r="87" spans="2:10" x14ac:dyDescent="0.2">
      <c r="B87" s="1">
        <f>Volatility!B181</f>
        <v>41838</v>
      </c>
      <c r="C87" s="4">
        <f>Volatility!C181</f>
        <v>132.27000000000001</v>
      </c>
      <c r="D87">
        <f>VLOOKUP(Table4[[#This Row],[Date]],Table1[#All],2,FALSE)</f>
        <v>9.1999999999999998E-2</v>
      </c>
      <c r="E87" s="7">
        <f t="shared" si="3"/>
        <v>1.0003781576160944</v>
      </c>
      <c r="F87" s="7">
        <f t="shared" si="4"/>
        <v>3.7808613252388599E-4</v>
      </c>
      <c r="G87" s="7">
        <f>SQRT(Summary!$G$2/Summary!$G$3)*SQRT(SUMSQ(F68:F87)-Summary!$G$4/Summary!$G$5*SUM(F68:F87)^2)</f>
        <v>3.1213567855351051E-2</v>
      </c>
      <c r="H87" s="5">
        <f>MIN(Summary!$G$8,Summary!$G$9/G85)</f>
        <v>1.5</v>
      </c>
      <c r="I87">
        <f t="shared" si="5"/>
        <v>1</v>
      </c>
      <c r="J87" s="4">
        <f>J86*(1+(H86*(E87-1))+((1-H86)*(D86/100)*(I87)/Summary!$G$6))</f>
        <v>106.74895621440641</v>
      </c>
    </row>
    <row r="88" spans="2:10" x14ac:dyDescent="0.2">
      <c r="B88" s="1">
        <f>Volatility!B182</f>
        <v>41841</v>
      </c>
      <c r="C88" s="4">
        <f>Volatility!C182</f>
        <v>132.4</v>
      </c>
      <c r="D88">
        <f>VLOOKUP(Table4[[#This Row],[Date]],Table1[#All],2,FALSE)</f>
        <v>9.6000000000000002E-2</v>
      </c>
      <c r="E88" s="7">
        <f t="shared" si="3"/>
        <v>1.0009828381341195</v>
      </c>
      <c r="F88" s="7">
        <f t="shared" si="4"/>
        <v>9.8235546495176011E-4</v>
      </c>
      <c r="G88" s="7">
        <f>SQRT(Summary!$G$2/Summary!$G$3)*SQRT(SUMSQ(F69:F88)-Summary!$G$4/Summary!$G$5*SUM(F69:F88)^2)</f>
        <v>2.9637234506546546E-2</v>
      </c>
      <c r="H88" s="5">
        <f>MIN(Summary!$G$8,Summary!$G$9/G86)</f>
        <v>1.5</v>
      </c>
      <c r="I88">
        <f t="shared" si="5"/>
        <v>3</v>
      </c>
      <c r="J88" s="4">
        <f>J87*(1+(H87*(E88-1))+((1-H87)*(D87/100)*(I88)/Summary!$G$6))</f>
        <v>106.90592242749169</v>
      </c>
    </row>
    <row r="89" spans="2:10" x14ac:dyDescent="0.2">
      <c r="B89" s="1">
        <f>Volatility!B183</f>
        <v>41842</v>
      </c>
      <c r="C89" s="4">
        <f>Volatility!C183</f>
        <v>132.31</v>
      </c>
      <c r="D89">
        <f>VLOOKUP(Table4[[#This Row],[Date]],Table1[#All],2,FALSE)</f>
        <v>9.6000000000000002E-2</v>
      </c>
      <c r="E89" s="7">
        <f t="shared" si="3"/>
        <v>0.99932024169184286</v>
      </c>
      <c r="F89" s="7">
        <f t="shared" si="4"/>
        <v>-6.7998944858825019E-4</v>
      </c>
      <c r="G89" s="7">
        <f>SQRT(Summary!$G$2/Summary!$G$3)*SQRT(SUMSQ(F70:F89)-Summary!$G$4/Summary!$G$5*SUM(F70:F89)^2)</f>
        <v>2.6832510668487745E-2</v>
      </c>
      <c r="H89" s="5">
        <f>MIN(Summary!$G$8,Summary!$G$9/G87)</f>
        <v>1.5</v>
      </c>
      <c r="I89">
        <f t="shared" si="5"/>
        <v>1</v>
      </c>
      <c r="J89" s="4">
        <f>J88*(1+(H88*(E89-1))+((1-H88)*(D88/100)*(I89)/Summary!$G$6))</f>
        <v>106.79677460281985</v>
      </c>
    </row>
    <row r="90" spans="2:10" x14ac:dyDescent="0.2">
      <c r="B90" s="1">
        <f>Volatility!B184</f>
        <v>41843</v>
      </c>
      <c r="C90" s="4">
        <f>Volatility!C184</f>
        <v>132.49</v>
      </c>
      <c r="D90">
        <f>VLOOKUP(Table4[[#This Row],[Date]],Table1[#All],2,FALSE)</f>
        <v>9.8000000000000004E-2</v>
      </c>
      <c r="E90" s="7">
        <f t="shared" si="3"/>
        <v>1.0013604413876502</v>
      </c>
      <c r="F90" s="7">
        <f t="shared" si="4"/>
        <v>1.3595168257121734E-3</v>
      </c>
      <c r="G90" s="7">
        <f>SQRT(Summary!$G$2/Summary!$G$3)*SQRT(SUMSQ(F71:F90)-Summary!$G$4/Summary!$G$5*SUM(F71:F90)^2)</f>
        <v>2.4774089776248412E-2</v>
      </c>
      <c r="H90" s="5">
        <f>MIN(Summary!$G$8,Summary!$G$9/G88)</f>
        <v>1.5</v>
      </c>
      <c r="I90">
        <f t="shared" si="5"/>
        <v>1</v>
      </c>
      <c r="J90" s="4">
        <f>J89*(1+(H89*(E90-1))+((1-H89)*(D89/100)*(I90)/Summary!$G$6))</f>
        <v>107.01456833547624</v>
      </c>
    </row>
    <row r="91" spans="2:10" x14ac:dyDescent="0.2">
      <c r="B91" s="1">
        <f>Volatility!B185</f>
        <v>41844</v>
      </c>
      <c r="C91" s="4">
        <f>Volatility!C185</f>
        <v>132.4</v>
      </c>
      <c r="D91">
        <f>VLOOKUP(Table4[[#This Row],[Date]],Table1[#All],2,FALSE)</f>
        <v>9.9000000000000005E-2</v>
      </c>
      <c r="E91" s="7">
        <f t="shared" si="3"/>
        <v>0.99932070344931689</v>
      </c>
      <c r="F91" s="7">
        <f t="shared" si="4"/>
        <v>-6.7952737712398078E-4</v>
      </c>
      <c r="G91" s="7">
        <f>SQRT(Summary!$G$2/Summary!$G$3)*SQRT(SUMSQ(F72:F91)-Summary!$G$4/Summary!$G$5*SUM(F72:F91)^2)</f>
        <v>2.5022069915770564E-2</v>
      </c>
      <c r="H91" s="5">
        <f>MIN(Summary!$G$8,Summary!$G$9/G89)</f>
        <v>1.5</v>
      </c>
      <c r="I91">
        <f t="shared" si="5"/>
        <v>1</v>
      </c>
      <c r="J91" s="4">
        <f>J90*(1+(H90*(E91-1))+((1-H90)*(D90/100)*(I91)/Summary!$G$6))</f>
        <v>106.90538073604353</v>
      </c>
    </row>
    <row r="92" spans="2:10" x14ac:dyDescent="0.2">
      <c r="B92" s="1">
        <f>Volatility!B186</f>
        <v>41845</v>
      </c>
      <c r="C92" s="4">
        <f>Volatility!C186</f>
        <v>132.65</v>
      </c>
      <c r="D92">
        <f>VLOOKUP(Table4[[#This Row],[Date]],Table1[#All],2,FALSE)</f>
        <v>0.1</v>
      </c>
      <c r="E92" s="7">
        <f t="shared" si="3"/>
        <v>1.0018882175226587</v>
      </c>
      <c r="F92" s="7">
        <f t="shared" si="4"/>
        <v>1.8864370808408775E-3</v>
      </c>
      <c r="G92" s="7">
        <f>SQRT(Summary!$G$2/Summary!$G$3)*SQRT(SUMSQ(F73:F92)-Summary!$G$4/Summary!$G$5*SUM(F73:F92)^2)</f>
        <v>2.5311504086354689E-2</v>
      </c>
      <c r="H92" s="5">
        <f>MIN(Summary!$G$8,Summary!$G$9/G90)</f>
        <v>1.5</v>
      </c>
      <c r="I92">
        <f t="shared" si="5"/>
        <v>1</v>
      </c>
      <c r="J92" s="4">
        <f>J91*(1+(H91*(E92-1))+((1-H91)*(D91/100)*(I92)/Summary!$G$6))</f>
        <v>107.20802466090345</v>
      </c>
    </row>
    <row r="93" spans="2:10" x14ac:dyDescent="0.2">
      <c r="B93" s="1">
        <f>Volatility!B187</f>
        <v>41848</v>
      </c>
      <c r="C93" s="4">
        <f>Volatility!C187</f>
        <v>132.88999999999999</v>
      </c>
      <c r="D93">
        <f>VLOOKUP(Table4[[#This Row],[Date]],Table1[#All],2,FALSE)</f>
        <v>9.9000000000000005E-2</v>
      </c>
      <c r="E93" s="7">
        <f t="shared" si="3"/>
        <v>1.0018092725216734</v>
      </c>
      <c r="F93" s="7">
        <f t="shared" si="4"/>
        <v>1.8076377596675328E-3</v>
      </c>
      <c r="G93" s="7">
        <f>SQRT(Summary!$G$2/Summary!$G$3)*SQRT(SUMSQ(F74:F93)-Summary!$G$4/Summary!$G$5*SUM(F74:F93)^2)</f>
        <v>2.5726515220201404E-2</v>
      </c>
      <c r="H93" s="5">
        <f>MIN(Summary!$G$8,Summary!$G$9/G91)</f>
        <v>1.5</v>
      </c>
      <c r="I93">
        <f t="shared" si="5"/>
        <v>3</v>
      </c>
      <c r="J93" s="4">
        <f>J92*(1+(H92*(E93-1))+((1-H92)*(D92/100)*(I93)/Summary!$G$6))</f>
        <v>107.49853076048349</v>
      </c>
    </row>
    <row r="94" spans="2:10" x14ac:dyDescent="0.2">
      <c r="B94" s="1">
        <f>Volatility!B188</f>
        <v>41849</v>
      </c>
      <c r="C94" s="4">
        <f>Volatility!C188</f>
        <v>133.36000000000001</v>
      </c>
      <c r="D94">
        <f>VLOOKUP(Table4[[#This Row],[Date]],Table1[#All],2,FALSE)</f>
        <v>9.9000000000000005E-2</v>
      </c>
      <c r="E94" s="7">
        <f t="shared" si="3"/>
        <v>1.0035367597260894</v>
      </c>
      <c r="F94" s="7">
        <f t="shared" si="4"/>
        <v>3.5305200991223016E-3</v>
      </c>
      <c r="G94" s="7">
        <f>SQRT(Summary!$G$2/Summary!$G$3)*SQRT(SUMSQ(F75:F94)-Summary!$G$4/Summary!$G$5*SUM(F75:F94)^2)</f>
        <v>2.7751560747882188E-2</v>
      </c>
      <c r="H94" s="5">
        <f>MIN(Summary!$G$8,Summary!$G$9/G92)</f>
        <v>1.5</v>
      </c>
      <c r="I94">
        <f t="shared" si="5"/>
        <v>1</v>
      </c>
      <c r="J94" s="4">
        <f>J93*(1+(H93*(E94-1))+((1-H93)*(D93/100)*(I94)/Summary!$G$6))</f>
        <v>108.06867766131485</v>
      </c>
    </row>
    <row r="95" spans="2:10" x14ac:dyDescent="0.2">
      <c r="B95" s="1">
        <f>Volatility!B189</f>
        <v>41850</v>
      </c>
      <c r="C95" s="4">
        <f>Volatility!C189</f>
        <v>132.9</v>
      </c>
      <c r="D95">
        <f>VLOOKUP(Table4[[#This Row],[Date]],Table1[#All],2,FALSE)</f>
        <v>9.8000000000000004E-2</v>
      </c>
      <c r="E95" s="7">
        <f t="shared" si="3"/>
        <v>0.99655068986202755</v>
      </c>
      <c r="F95" s="7">
        <f t="shared" si="4"/>
        <v>-3.4552727233389613E-3</v>
      </c>
      <c r="G95" s="7">
        <f>SQRT(Summary!$G$2/Summary!$G$3)*SQRT(SUMSQ(F76:F95)-Summary!$G$4/Summary!$G$5*SUM(F76:F95)^2)</f>
        <v>2.5647562797794937E-2</v>
      </c>
      <c r="H95" s="5">
        <f>MIN(Summary!$G$8,Summary!$G$9/G93)</f>
        <v>1.5</v>
      </c>
      <c r="I95">
        <f t="shared" si="5"/>
        <v>1</v>
      </c>
      <c r="J95" s="4">
        <f>J94*(1+(H94*(E95-1))+((1-H94)*(D94/100)*(I95)/Summary!$G$6))</f>
        <v>107.5093854887014</v>
      </c>
    </row>
    <row r="96" spans="2:10" x14ac:dyDescent="0.2">
      <c r="B96" s="36">
        <f>Volatility!B190</f>
        <v>41851</v>
      </c>
      <c r="C96" s="20">
        <f>Volatility!C190</f>
        <v>133.13999999999999</v>
      </c>
      <c r="D96" s="37">
        <f>VLOOKUP(Table4[[#This Row],[Date]],Table1[#All],2,FALSE)</f>
        <v>9.8000000000000004E-2</v>
      </c>
      <c r="E96" s="8">
        <f t="shared" si="3"/>
        <v>1.001805869074492</v>
      </c>
      <c r="F96" s="8">
        <f t="shared" si="4"/>
        <v>1.8042404533577911E-3</v>
      </c>
      <c r="G96" s="8">
        <f>SQRT(Summary!$G$2/Summary!$G$3)*SQRT(SUMSQ(F77:F96)-Summary!$G$4/Summary!$G$5*SUM(F77:F96)^2)</f>
        <v>2.5803649355161121E-2</v>
      </c>
      <c r="H96" s="9">
        <f>MIN(Summary!$G$8,Summary!$G$9/G94)</f>
        <v>1.5</v>
      </c>
      <c r="I96" s="37">
        <f t="shared" si="5"/>
        <v>1</v>
      </c>
      <c r="J96" s="20">
        <f>J95*(1+(H95*(E96-1))+((1-H95)*(D95/100)*(I96)/Summary!$G$6))</f>
        <v>107.80046096818978</v>
      </c>
    </row>
    <row r="97" spans="2:10" x14ac:dyDescent="0.2">
      <c r="B97" s="1">
        <f>Volatility!B191</f>
        <v>41852</v>
      </c>
      <c r="C97" s="4">
        <f>Volatility!C191</f>
        <v>132.93</v>
      </c>
      <c r="D97">
        <f>VLOOKUP(Table4[[#This Row],[Date]],Table1[#All],2,FALSE)</f>
        <v>9.7000000000000003E-2</v>
      </c>
      <c r="E97" s="7">
        <f t="shared" si="3"/>
        <v>0.99842271293375406</v>
      </c>
      <c r="F97" s="7">
        <f t="shared" si="4"/>
        <v>-1.5785322930496155E-3</v>
      </c>
      <c r="G97" s="7">
        <f>SQRT(Summary!$G$2/Summary!$G$3)*SQRT(SUMSQ(F78:F97)-Summary!$G$4/Summary!$G$5*SUM(F78:F97)^2)</f>
        <v>2.6825170522583177E-2</v>
      </c>
      <c r="H97" s="5">
        <f>MIN(Summary!$G$8,Summary!$G$9/G95)</f>
        <v>1.5</v>
      </c>
      <c r="I97">
        <f t="shared" si="5"/>
        <v>1</v>
      </c>
      <c r="J97" s="4">
        <f>J96*(1+(H96*(E97-1))+((1-H96)*(D96/100)*(I97)/Summary!$G$6))</f>
        <v>107.54526583055386</v>
      </c>
    </row>
    <row r="98" spans="2:10" x14ac:dyDescent="0.2">
      <c r="B98" s="1">
        <f>Volatility!B192</f>
        <v>41855</v>
      </c>
      <c r="C98" s="4">
        <f>Volatility!C192</f>
        <v>133.33000000000001</v>
      </c>
      <c r="D98">
        <f>VLOOKUP(Table4[[#This Row],[Date]],Table1[#All],2,FALSE)</f>
        <v>9.6000000000000002E-2</v>
      </c>
      <c r="E98" s="7">
        <f t="shared" si="3"/>
        <v>1.0030091025351688</v>
      </c>
      <c r="F98" s="7">
        <f t="shared" si="4"/>
        <v>3.0045842478592251E-3</v>
      </c>
      <c r="G98" s="7">
        <f>SQRT(Summary!$G$2/Summary!$G$3)*SQRT(SUMSQ(F79:F98)-Summary!$G$4/Summary!$G$5*SUM(F79:F98)^2)</f>
        <v>2.8106540088674789E-2</v>
      </c>
      <c r="H98" s="5">
        <f>MIN(Summary!$G$8,Summary!$G$9/G96)</f>
        <v>1.5</v>
      </c>
      <c r="I98">
        <f t="shared" si="5"/>
        <v>3</v>
      </c>
      <c r="J98" s="4">
        <f>J97*(1+(H97*(E98-1))+((1-H97)*(D97/100)*(I98)/Summary!$G$6))</f>
        <v>108.03025326652198</v>
      </c>
    </row>
    <row r="99" spans="2:10" x14ac:dyDescent="0.2">
      <c r="B99" s="1">
        <f>Volatility!B193</f>
        <v>41856</v>
      </c>
      <c r="C99" s="4">
        <f>Volatility!C193</f>
        <v>132.91999999999999</v>
      </c>
      <c r="D99">
        <f>VLOOKUP(Table4[[#This Row],[Date]],Table1[#All],2,FALSE)</f>
        <v>9.7000000000000003E-2</v>
      </c>
      <c r="E99" s="7">
        <f t="shared" si="3"/>
        <v>0.9969249231230779</v>
      </c>
      <c r="F99" s="7">
        <f t="shared" si="4"/>
        <v>-3.0798146409737343E-3</v>
      </c>
      <c r="G99" s="7">
        <f>SQRT(Summary!$G$2/Summary!$G$3)*SQRT(SUMSQ(F80:F99)-Summary!$G$4/Summary!$G$5*SUM(F80:F99)^2)</f>
        <v>3.1003956148299094E-2</v>
      </c>
      <c r="H99" s="5">
        <f>MIN(Summary!$G$8,Summary!$G$9/G97)</f>
        <v>1.5</v>
      </c>
      <c r="I99">
        <f t="shared" si="5"/>
        <v>1</v>
      </c>
      <c r="J99" s="4">
        <f>J98*(1+(H98*(E99-1))+((1-H98)*(D98/100)*(I99)/Summary!$G$6))</f>
        <v>107.53180722544242</v>
      </c>
    </row>
    <row r="100" spans="2:10" x14ac:dyDescent="0.2">
      <c r="B100" s="1">
        <f>Volatility!B194</f>
        <v>41857</v>
      </c>
      <c r="C100" s="4">
        <f>Volatility!C194</f>
        <v>132.99</v>
      </c>
      <c r="D100">
        <f>VLOOKUP(Table4[[#This Row],[Date]],Table1[#All],2,FALSE)</f>
        <v>9.6000000000000002E-2</v>
      </c>
      <c r="E100" s="7">
        <f t="shared" si="3"/>
        <v>1.000526632560939</v>
      </c>
      <c r="F100" s="7">
        <f t="shared" si="4"/>
        <v>5.26493938678397E-4</v>
      </c>
      <c r="G100" s="7">
        <f>SQRT(Summary!$G$2/Summary!$G$3)*SQRT(SUMSQ(F81:F100)-Summary!$G$4/Summary!$G$5*SUM(F81:F100)^2)</f>
        <v>2.9804220325994283E-2</v>
      </c>
      <c r="H100" s="5">
        <f>MIN(Summary!$G$8,Summary!$G$9/G98)</f>
        <v>1.5</v>
      </c>
      <c r="I100">
        <f t="shared" si="5"/>
        <v>1</v>
      </c>
      <c r="J100" s="4">
        <f>J99*(1+(H99*(E100-1))+((1-H99)*(D99/100)*(I100)/Summary!$G$6))</f>
        <v>107.61660698273442</v>
      </c>
    </row>
    <row r="101" spans="2:10" x14ac:dyDescent="0.2">
      <c r="B101" s="1">
        <f>Volatility!B195</f>
        <v>41858</v>
      </c>
      <c r="C101" s="4">
        <f>Volatility!C195</f>
        <v>132.94</v>
      </c>
      <c r="D101">
        <f>VLOOKUP(Table4[[#This Row],[Date]],Table1[#All],2,FALSE)</f>
        <v>9.6000000000000002E-2</v>
      </c>
      <c r="E101" s="7">
        <f t="shared" si="3"/>
        <v>0.99962403188209636</v>
      </c>
      <c r="F101" s="7">
        <f t="shared" si="4"/>
        <v>-3.7603881163609056E-4</v>
      </c>
      <c r="G101" s="7">
        <f>SQRT(Summary!$G$2/Summary!$G$3)*SQRT(SUMSQ(F82:F101)-Summary!$G$4/Summary!$G$5*SUM(F82:F101)^2)</f>
        <v>2.9215973765561388E-2</v>
      </c>
      <c r="H101" s="5">
        <f>MIN(Summary!$G$8,Summary!$G$9/G99)</f>
        <v>1.5</v>
      </c>
      <c r="I101">
        <f t="shared" si="5"/>
        <v>1</v>
      </c>
      <c r="J101" s="4">
        <f>J100*(1+(H100*(E101-1))+((1-H100)*(D100/100)*(I101)/Summary!$G$6))</f>
        <v>107.5557728741514</v>
      </c>
    </row>
    <row r="102" spans="2:10" x14ac:dyDescent="0.2">
      <c r="B102" s="1">
        <f>Volatility!B196</f>
        <v>41859</v>
      </c>
      <c r="C102" s="4">
        <f>Volatility!C196</f>
        <v>133.34</v>
      </c>
      <c r="D102">
        <f>VLOOKUP(Table4[[#This Row],[Date]],Table1[#All],2,FALSE)</f>
        <v>9.4E-2</v>
      </c>
      <c r="E102" s="7">
        <f t="shared" si="3"/>
        <v>1.0030088761847451</v>
      </c>
      <c r="F102" s="7">
        <f t="shared" si="4"/>
        <v>3.0043585764782717E-3</v>
      </c>
      <c r="G102" s="7">
        <f>SQRT(Summary!$G$2/Summary!$G$3)*SQRT(SUMSQ(F83:F102)-Summary!$G$4/Summary!$G$5*SUM(F83:F102)^2)</f>
        <v>3.0130482993564394E-2</v>
      </c>
      <c r="H102" s="5">
        <f>MIN(Summary!$G$8,Summary!$G$9/G100)</f>
        <v>1.5</v>
      </c>
      <c r="I102">
        <f t="shared" si="5"/>
        <v>1</v>
      </c>
      <c r="J102" s="4">
        <f>J101*(1+(H101*(E102-1))+((1-H101)*(D101/100)*(I102)/Summary!$G$6))</f>
        <v>108.04106247175358</v>
      </c>
    </row>
    <row r="103" spans="2:10" x14ac:dyDescent="0.2">
      <c r="B103" s="1">
        <f>Volatility!B197</f>
        <v>41862</v>
      </c>
      <c r="C103" s="4">
        <f>Volatility!C197</f>
        <v>133.43</v>
      </c>
      <c r="D103">
        <f>VLOOKUP(Table4[[#This Row],[Date]],Table1[#All],2,FALSE)</f>
        <v>9.1999999999999998E-2</v>
      </c>
      <c r="E103" s="7">
        <f t="shared" si="3"/>
        <v>1.0006749662516874</v>
      </c>
      <c r="F103" s="7">
        <f t="shared" si="4"/>
        <v>6.7473856441532278E-4</v>
      </c>
      <c r="G103" s="7">
        <f>SQRT(Summary!$G$2/Summary!$G$3)*SQRT(SUMSQ(F84:F103)-Summary!$G$4/Summary!$G$5*SUM(F84:F103)^2)</f>
        <v>3.0032353169383273E-2</v>
      </c>
      <c r="H103" s="5">
        <f>MIN(Summary!$G$8,Summary!$G$9/G101)</f>
        <v>1.5</v>
      </c>
      <c r="I103">
        <f t="shared" si="5"/>
        <v>3</v>
      </c>
      <c r="J103" s="4">
        <f>J102*(1+(H102*(E103-1))+((1-H102)*(D102/100)*(I103)/Summary!$G$6))</f>
        <v>108.15002541737286</v>
      </c>
    </row>
    <row r="104" spans="2:10" x14ac:dyDescent="0.2">
      <c r="B104" s="1">
        <f>Volatility!B198</f>
        <v>41863</v>
      </c>
      <c r="C104" s="4">
        <f>Volatility!C198</f>
        <v>133.6</v>
      </c>
      <c r="D104">
        <f>VLOOKUP(Table4[[#This Row],[Date]],Table1[#All],2,FALSE)</f>
        <v>9.0999999999999998E-2</v>
      </c>
      <c r="E104" s="7">
        <f t="shared" si="3"/>
        <v>1.0012740762946863</v>
      </c>
      <c r="F104" s="7">
        <f t="shared" si="4"/>
        <v>1.2732653482160361E-3</v>
      </c>
      <c r="G104" s="7">
        <f>SQRT(Summary!$G$2/Summary!$G$3)*SQRT(SUMSQ(F85:F104)-Summary!$G$4/Summary!$G$5*SUM(F85:F104)^2)</f>
        <v>2.9883876853363408E-2</v>
      </c>
      <c r="H104" s="5">
        <f>MIN(Summary!$G$8,Summary!$G$9/G102)</f>
        <v>1.5</v>
      </c>
      <c r="I104">
        <f t="shared" si="5"/>
        <v>1</v>
      </c>
      <c r="J104" s="4">
        <f>J103*(1+(H103*(E104-1))+((1-H103)*(D103/100)*(I104)/Summary!$G$6))</f>
        <v>108.35657430115469</v>
      </c>
    </row>
    <row r="105" spans="2:10" x14ac:dyDescent="0.2">
      <c r="B105" s="1">
        <f>Volatility!B199</f>
        <v>41864</v>
      </c>
      <c r="C105" s="4">
        <f>Volatility!C199</f>
        <v>133.91999999999999</v>
      </c>
      <c r="D105">
        <f>VLOOKUP(Table4[[#This Row],[Date]],Table1[#All],2,FALSE)</f>
        <v>0.09</v>
      </c>
      <c r="E105" s="7">
        <f t="shared" si="3"/>
        <v>1.0023952095808382</v>
      </c>
      <c r="F105" s="7">
        <f t="shared" si="4"/>
        <v>2.3923456386196799E-3</v>
      </c>
      <c r="G105" s="7">
        <f>SQRT(Summary!$G$2/Summary!$G$3)*SQRT(SUMSQ(F86:F105)-Summary!$G$4/Summary!$G$5*SUM(F86:F105)^2)</f>
        <v>3.0007140229746754E-2</v>
      </c>
      <c r="H105" s="5">
        <f>MIN(Summary!$G$8,Summary!$G$9/G103)</f>
        <v>1.5</v>
      </c>
      <c r="I105">
        <f t="shared" si="5"/>
        <v>1</v>
      </c>
      <c r="J105" s="4">
        <f>J104*(1+(H104*(E105-1))+((1-H104)*(D104/100)*(I105)/Summary!$G$6))</f>
        <v>108.7457424078538</v>
      </c>
    </row>
    <row r="106" spans="2:10" x14ac:dyDescent="0.2">
      <c r="B106" s="1">
        <f>Volatility!B200</f>
        <v>41865</v>
      </c>
      <c r="C106" s="4">
        <f>Volatility!C200</f>
        <v>134.26</v>
      </c>
      <c r="D106">
        <f>VLOOKUP(Table4[[#This Row],[Date]],Table1[#All],2,FALSE)</f>
        <v>8.8999999999999996E-2</v>
      </c>
      <c r="E106" s="7">
        <f t="shared" si="3"/>
        <v>1.0025388291517323</v>
      </c>
      <c r="F106" s="7">
        <f t="shared" si="4"/>
        <v>2.5356117694402135E-3</v>
      </c>
      <c r="G106" s="7">
        <f>SQRT(Summary!$G$2/Summary!$G$3)*SQRT(SUMSQ(F87:F106)-Summary!$G$4/Summary!$G$5*SUM(F87:F106)^2)</f>
        <v>2.9977705257187577E-2</v>
      </c>
      <c r="H106" s="5">
        <f>MIN(Summary!$G$8,Summary!$G$9/G104)</f>
        <v>1.5</v>
      </c>
      <c r="I106">
        <f t="shared" si="5"/>
        <v>1</v>
      </c>
      <c r="J106" s="4">
        <f>J105*(1+(H105*(E106-1))+((1-H105)*(D105/100)*(I106)/Summary!$G$6))</f>
        <v>109.15973676710352</v>
      </c>
    </row>
    <row r="107" spans="2:10" x14ac:dyDescent="0.2">
      <c r="B107" s="1">
        <f>Volatility!B201</f>
        <v>41869</v>
      </c>
      <c r="C107" s="4">
        <f>Volatility!C201</f>
        <v>134.51</v>
      </c>
      <c r="D107">
        <f>VLOOKUP(Table4[[#This Row],[Date]],Table1[#All],2,FALSE)</f>
        <v>8.8999999999999996E-2</v>
      </c>
      <c r="E107" s="7">
        <f t="shared" si="3"/>
        <v>1.0018620586920899</v>
      </c>
      <c r="F107" s="7">
        <f t="shared" si="4"/>
        <v>1.8603272098846213E-3</v>
      </c>
      <c r="G107" s="7">
        <f>SQRT(Summary!$G$2/Summary!$G$3)*SQRT(SUMSQ(F88:F107)-Summary!$G$4/Summary!$G$5*SUM(F88:F107)^2)</f>
        <v>3.0174303623646613E-2</v>
      </c>
      <c r="H107" s="5">
        <f>MIN(Summary!$G$8,Summary!$G$9/G105)</f>
        <v>1.5</v>
      </c>
      <c r="I107">
        <f t="shared" si="5"/>
        <v>4</v>
      </c>
      <c r="J107" s="4">
        <f>J106*(1+(H106*(E107-1))+((1-H106)*(D106/100)*(I107)/Summary!$G$6))</f>
        <v>109.46408978785963</v>
      </c>
    </row>
    <row r="108" spans="2:10" x14ac:dyDescent="0.2">
      <c r="B108" s="1">
        <f>Volatility!B202</f>
        <v>41870</v>
      </c>
      <c r="C108" s="4">
        <f>Volatility!C202</f>
        <v>134.86000000000001</v>
      </c>
      <c r="D108">
        <f>VLOOKUP(Table4[[#This Row],[Date]],Table1[#All],2,FALSE)</f>
        <v>8.6999999999999994E-2</v>
      </c>
      <c r="E108" s="7">
        <f t="shared" si="3"/>
        <v>1.0026020370232698</v>
      </c>
      <c r="F108" s="7">
        <f t="shared" si="4"/>
        <v>2.5986575859458382E-3</v>
      </c>
      <c r="G108" s="7">
        <f>SQRT(Summary!$G$2/Summary!$G$3)*SQRT(SUMSQ(F89:F108)-Summary!$G$4/Summary!$G$5*SUM(F89:F108)^2)</f>
        <v>3.0782647736049811E-2</v>
      </c>
      <c r="H108" s="5">
        <f>MIN(Summary!$G$8,Summary!$G$9/G106)</f>
        <v>1.5</v>
      </c>
      <c r="I108">
        <f t="shared" si="5"/>
        <v>1</v>
      </c>
      <c r="J108" s="4">
        <f>J107*(1+(H107*(E108-1))+((1-H107)*(D107/100)*(I108)/Summary!$G$6))</f>
        <v>109.89119889960179</v>
      </c>
    </row>
    <row r="109" spans="2:10" x14ac:dyDescent="0.2">
      <c r="B109" s="1">
        <f>Volatility!B203</f>
        <v>41871</v>
      </c>
      <c r="C109" s="4">
        <f>Volatility!C203</f>
        <v>135.13999999999999</v>
      </c>
      <c r="D109">
        <f>VLOOKUP(Table4[[#This Row],[Date]],Table1[#All],2,FALSE)</f>
        <v>8.4000000000000005E-2</v>
      </c>
      <c r="E109" s="7">
        <f t="shared" si="3"/>
        <v>1.0020762271985761</v>
      </c>
      <c r="F109" s="7">
        <f t="shared" si="4"/>
        <v>2.0740748175924893E-3</v>
      </c>
      <c r="G109" s="7">
        <f>SQRT(Summary!$G$2/Summary!$G$3)*SQRT(SUMSQ(F90:F109)-Summary!$G$4/Summary!$G$5*SUM(F90:F109)^2)</f>
        <v>3.0451370785822836E-2</v>
      </c>
      <c r="H109" s="5">
        <f>MIN(Summary!$G$8,Summary!$G$9/G107)</f>
        <v>1.5</v>
      </c>
      <c r="I109">
        <f t="shared" si="5"/>
        <v>1</v>
      </c>
      <c r="J109" s="4">
        <f>J108*(1+(H108*(E109-1))+((1-H108)*(D108/100)*(I109)/Summary!$G$6))</f>
        <v>110.23330475846235</v>
      </c>
    </row>
    <row r="110" spans="2:10" x14ac:dyDescent="0.2">
      <c r="B110" s="1">
        <f>Volatility!B204</f>
        <v>41872</v>
      </c>
      <c r="C110" s="4">
        <f>Volatility!C204</f>
        <v>135.25</v>
      </c>
      <c r="D110">
        <f>VLOOKUP(Table4[[#This Row],[Date]],Table1[#All],2,FALSE)</f>
        <v>8.1000000000000003E-2</v>
      </c>
      <c r="E110" s="7">
        <f t="shared" si="3"/>
        <v>1.0008139706970549</v>
      </c>
      <c r="F110" s="7">
        <f t="shared" si="4"/>
        <v>8.1363960256237381E-4</v>
      </c>
      <c r="G110" s="7">
        <f>SQRT(Summary!$G$2/Summary!$G$3)*SQRT(SUMSQ(F91:F110)-Summary!$G$4/Summary!$G$5*SUM(F91:F110)^2)</f>
        <v>3.0441872836973343E-2</v>
      </c>
      <c r="H110" s="5">
        <f>MIN(Summary!$G$8,Summary!$G$9/G108)</f>
        <v>1.5</v>
      </c>
      <c r="I110">
        <f t="shared" si="5"/>
        <v>1</v>
      </c>
      <c r="J110" s="4">
        <f>J109*(1+(H109*(E110-1))+((1-H109)*(D109/100)*(I110)/Summary!$G$6))</f>
        <v>110.3677661728095</v>
      </c>
    </row>
    <row r="111" spans="2:10" x14ac:dyDescent="0.2">
      <c r="B111" s="1">
        <f>Volatility!B205</f>
        <v>41873</v>
      </c>
      <c r="C111" s="4">
        <f>Volatility!C205</f>
        <v>135.52000000000001</v>
      </c>
      <c r="D111">
        <f>VLOOKUP(Table4[[#This Row],[Date]],Table1[#All],2,FALSE)</f>
        <v>7.9000000000000001E-2</v>
      </c>
      <c r="E111" s="7">
        <f t="shared" si="3"/>
        <v>1.0019963031423291</v>
      </c>
      <c r="F111" s="7">
        <f t="shared" si="4"/>
        <v>1.9943131771534652E-3</v>
      </c>
      <c r="G111" s="7">
        <f>SQRT(Summary!$G$2/Summary!$G$3)*SQRT(SUMSQ(F92:F111)-Summary!$G$4/Summary!$G$5*SUM(F92:F111)^2)</f>
        <v>2.9950578250739313E-2</v>
      </c>
      <c r="H111" s="5">
        <f>MIN(Summary!$G$8,Summary!$G$9/G109)</f>
        <v>1.5</v>
      </c>
      <c r="I111">
        <f t="shared" si="5"/>
        <v>1</v>
      </c>
      <c r="J111" s="4">
        <f>J110*(1+(H110*(E111-1))+((1-H110)*(D110/100)*(I111)/Summary!$G$6))</f>
        <v>110.69813328670648</v>
      </c>
    </row>
    <row r="112" spans="2:10" x14ac:dyDescent="0.2">
      <c r="B112" s="1">
        <f>Volatility!B206</f>
        <v>41876</v>
      </c>
      <c r="C112" s="4">
        <f>Volatility!C206</f>
        <v>136.27000000000001</v>
      </c>
      <c r="D112">
        <f>VLOOKUP(Table4[[#This Row],[Date]],Table1[#All],2,FALSE)</f>
        <v>7.3999999999999996E-2</v>
      </c>
      <c r="E112" s="7">
        <f t="shared" si="3"/>
        <v>1.005534238488784</v>
      </c>
      <c r="F112" s="7">
        <f t="shared" si="4"/>
        <v>5.5189808579851783E-3</v>
      </c>
      <c r="G112" s="7">
        <f>SQRT(Summary!$G$2/Summary!$G$3)*SQRT(SUMSQ(F93:F112)-Summary!$G$4/Summary!$G$5*SUM(F93:F112)^2)</f>
        <v>3.3482304239255252E-2</v>
      </c>
      <c r="H112" s="5">
        <f>MIN(Summary!$G$8,Summary!$G$9/G110)</f>
        <v>1.5</v>
      </c>
      <c r="I112">
        <f t="shared" si="5"/>
        <v>3</v>
      </c>
      <c r="J112" s="4">
        <f>J111*(1+(H111*(E112-1))+((1-H111)*(D111/100)*(I112)/Summary!$G$6))</f>
        <v>111.61671371015882</v>
      </c>
    </row>
    <row r="113" spans="2:10" x14ac:dyDescent="0.2">
      <c r="B113" s="1">
        <f>Volatility!B207</f>
        <v>41877</v>
      </c>
      <c r="C113" s="4">
        <f>Volatility!C207</f>
        <v>136.94</v>
      </c>
      <c r="D113">
        <f>VLOOKUP(Table4[[#This Row],[Date]],Table1[#All],2,FALSE)</f>
        <v>7.0999999999999994E-2</v>
      </c>
      <c r="E113" s="7">
        <f t="shared" si="3"/>
        <v>1.0049167094738387</v>
      </c>
      <c r="F113" s="7">
        <f t="shared" si="4"/>
        <v>4.9046619311874573E-3</v>
      </c>
      <c r="G113" s="7">
        <f>SQRT(Summary!$G$2/Summary!$G$3)*SQRT(SUMSQ(F94:F113)-Summary!$G$4/Summary!$G$5*SUM(F94:F113)^2)</f>
        <v>3.5663539607132637E-2</v>
      </c>
      <c r="H113" s="5">
        <f>MIN(Summary!$G$8,Summary!$G$9/G111)</f>
        <v>1.5</v>
      </c>
      <c r="I113">
        <f t="shared" si="5"/>
        <v>1</v>
      </c>
      <c r="J113" s="4">
        <f>J112*(1+(H112*(E113-1))+((1-H112)*(D112/100)*(I113)/Summary!$G$6))</f>
        <v>112.43977942358707</v>
      </c>
    </row>
    <row r="114" spans="2:10" x14ac:dyDescent="0.2">
      <c r="B114" s="1">
        <f>Volatility!B208</f>
        <v>41878</v>
      </c>
      <c r="C114" s="4">
        <f>Volatility!C208</f>
        <v>137.47999999999999</v>
      </c>
      <c r="D114">
        <f>VLOOKUP(Table4[[#This Row],[Date]],Table1[#All],2,FALSE)</f>
        <v>6.9000000000000006E-2</v>
      </c>
      <c r="E114" s="7">
        <f t="shared" si="3"/>
        <v>1.0039433328465022</v>
      </c>
      <c r="F114" s="7">
        <f t="shared" si="4"/>
        <v>3.9355782887163316E-3</v>
      </c>
      <c r="G114" s="7">
        <f>SQRT(Summary!$G$2/Summary!$G$3)*SQRT(SUMSQ(F95:F114)-Summary!$G$4/Summary!$G$5*SUM(F95:F114)^2)</f>
        <v>3.598010101853711E-2</v>
      </c>
      <c r="H114" s="5">
        <f>MIN(Summary!$G$8,Summary!$G$9/G112)</f>
        <v>1.5</v>
      </c>
      <c r="I114">
        <f t="shared" si="5"/>
        <v>1</v>
      </c>
      <c r="J114" s="4">
        <f>J113*(1+(H113*(E114-1))+((1-H113)*(D113/100)*(I114)/Summary!$G$6))</f>
        <v>113.10474975865299</v>
      </c>
    </row>
    <row r="115" spans="2:10" x14ac:dyDescent="0.2">
      <c r="B115" s="1">
        <f>Volatility!B209</f>
        <v>41879</v>
      </c>
      <c r="C115" s="4">
        <f>Volatility!C209</f>
        <v>137.41</v>
      </c>
      <c r="D115">
        <f>VLOOKUP(Table4[[#This Row],[Date]],Table1[#All],2,FALSE)</f>
        <v>6.8000000000000005E-2</v>
      </c>
      <c r="E115" s="7">
        <f t="shared" si="3"/>
        <v>0.99949083503054992</v>
      </c>
      <c r="F115" s="7">
        <f t="shared" si="4"/>
        <v>-5.0929463795011307E-4</v>
      </c>
      <c r="G115" s="7">
        <f>SQRT(Summary!$G$2/Summary!$G$3)*SQRT(SUMSQ(F96:F115)-Summary!$G$4/Summary!$G$5*SUM(F96:F115)^2)</f>
        <v>3.207799754022983E-2</v>
      </c>
      <c r="H115" s="5">
        <f>MIN(Summary!$G$8,Summary!$G$9/G113)</f>
        <v>1.5</v>
      </c>
      <c r="I115">
        <f t="shared" si="5"/>
        <v>1</v>
      </c>
      <c r="J115" s="4">
        <f>J114*(1+(H114*(E115-1))+((1-H114)*(D114/100)*(I115)/Summary!$G$6))</f>
        <v>113.01825790191785</v>
      </c>
    </row>
    <row r="116" spans="2:10" x14ac:dyDescent="0.2">
      <c r="B116" s="36">
        <f>Volatility!B210</f>
        <v>41880</v>
      </c>
      <c r="C116" s="20">
        <f>Volatility!C210</f>
        <v>137.32</v>
      </c>
      <c r="D116" s="37">
        <f>VLOOKUP(Table4[[#This Row],[Date]],Table1[#All],2,FALSE)</f>
        <v>6.7000000000000004E-2</v>
      </c>
      <c r="E116" s="8">
        <f t="shared" si="3"/>
        <v>0.99934502583509199</v>
      </c>
      <c r="F116" s="8">
        <f t="shared" si="4"/>
        <v>-6.5518875419176234E-4</v>
      </c>
      <c r="G116" s="8">
        <f>SQRT(Summary!$G$2/Summary!$G$3)*SQRT(SUMSQ(F97:F116)-Summary!$G$4/Summary!$G$5*SUM(F97:F116)^2)</f>
        <v>3.3060488330310715E-2</v>
      </c>
      <c r="H116" s="9">
        <f>MIN(Summary!$G$8,Summary!$G$9/G114)</f>
        <v>1.5</v>
      </c>
      <c r="I116" s="37">
        <f t="shared" si="5"/>
        <v>1</v>
      </c>
      <c r="J116" s="20">
        <f>J115*(1+(H115*(E116-1))+((1-H115)*(D115/100)*(I116)/Summary!$G$6))</f>
        <v>112.90711510381905</v>
      </c>
    </row>
    <row r="117" spans="2:10" x14ac:dyDescent="0.2">
      <c r="B117" s="1">
        <f>Volatility!B211</f>
        <v>41883</v>
      </c>
      <c r="C117" s="4">
        <f>Volatility!C211</f>
        <v>137.09</v>
      </c>
      <c r="D117">
        <f>VLOOKUP(Table4[[#This Row],[Date]],Table1[#All],2,FALSE)</f>
        <v>6.6000000000000003E-2</v>
      </c>
      <c r="E117" s="7">
        <f t="shared" si="3"/>
        <v>0.99832508010486465</v>
      </c>
      <c r="F117" s="7">
        <f t="shared" si="4"/>
        <v>-1.6763241416822832E-3</v>
      </c>
      <c r="G117" s="7">
        <f>SQRT(Summary!$G$2/Summary!$G$3)*SQRT(SUMSQ(F98:F117)-Summary!$G$4/Summary!$G$5*SUM(F98:F117)^2)</f>
        <v>3.3178448191177552E-2</v>
      </c>
      <c r="H117" s="5">
        <f>MIN(Summary!$G$8,Summary!$G$9/G115)</f>
        <v>1.5</v>
      </c>
      <c r="I117">
        <f t="shared" si="5"/>
        <v>3</v>
      </c>
      <c r="J117" s="4">
        <f>J116*(1+(H116*(E117-1))+((1-H116)*(D116/100)*(I117)/Summary!$G$6))</f>
        <v>112.62313434470481</v>
      </c>
    </row>
    <row r="118" spans="2:10" x14ac:dyDescent="0.2">
      <c r="B118" s="1">
        <f>Volatility!B212</f>
        <v>41884</v>
      </c>
      <c r="C118" s="4">
        <f>Volatility!C212</f>
        <v>136.52000000000001</v>
      </c>
      <c r="D118">
        <f>VLOOKUP(Table4[[#This Row],[Date]],Table1[#All],2,FALSE)</f>
        <v>0.06</v>
      </c>
      <c r="E118" s="7">
        <f t="shared" si="3"/>
        <v>0.99584214749434685</v>
      </c>
      <c r="F118" s="7">
        <f t="shared" si="4"/>
        <v>-4.1665204093025597E-3</v>
      </c>
      <c r="G118" s="7">
        <f>SQRT(Summary!$G$2/Summary!$G$3)*SQRT(SUMSQ(F99:F118)-Summary!$G$4/Summary!$G$5*SUM(F99:F118)^2)</f>
        <v>3.8102902037869639E-2</v>
      </c>
      <c r="H118" s="5">
        <f>MIN(Summary!$G$8,Summary!$G$9/G116)</f>
        <v>1.5</v>
      </c>
      <c r="I118">
        <f t="shared" si="5"/>
        <v>1</v>
      </c>
      <c r="J118" s="4">
        <f>J117*(1+(H117*(E118-1))+((1-H117)*(D117/100)*(I118)/Summary!$G$6))</f>
        <v>111.9206255348372</v>
      </c>
    </row>
    <row r="119" spans="2:10" x14ac:dyDescent="0.2">
      <c r="B119" s="1">
        <f>Volatility!B213</f>
        <v>41885</v>
      </c>
      <c r="C119" s="4">
        <f>Volatility!C213</f>
        <v>136.56</v>
      </c>
      <c r="D119">
        <f>VLOOKUP(Table4[[#This Row],[Date]],Table1[#All],2,FALSE)</f>
        <v>6.0999999999999999E-2</v>
      </c>
      <c r="E119" s="7">
        <f t="shared" si="3"/>
        <v>1.0002929973630237</v>
      </c>
      <c r="F119" s="7">
        <f t="shared" si="4"/>
        <v>2.9295444767883161E-4</v>
      </c>
      <c r="G119" s="7">
        <f>SQRT(Summary!$G$2/Summary!$G$3)*SQRT(SUMSQ(F100:F119)-Summary!$G$4/Summary!$G$5*SUM(F100:F119)^2)</f>
        <v>3.5010749251470207E-2</v>
      </c>
      <c r="H119" s="5">
        <f>MIN(Summary!$G$8,Summary!$G$9/G117)</f>
        <v>1.5</v>
      </c>
      <c r="I119">
        <f t="shared" si="5"/>
        <v>1</v>
      </c>
      <c r="J119" s="4">
        <f>J118*(1+(H118*(E119-1))+((1-H118)*(D118/100)*(I119)/Summary!$G$6))</f>
        <v>111.96972093987377</v>
      </c>
    </row>
    <row r="120" spans="2:10" x14ac:dyDescent="0.2">
      <c r="B120" s="1">
        <f>Volatility!B214</f>
        <v>41886</v>
      </c>
      <c r="C120" s="4">
        <f>Volatility!C214</f>
        <v>137.03</v>
      </c>
      <c r="D120">
        <f>VLOOKUP(Table4[[#This Row],[Date]],Table1[#All],2,FALSE)</f>
        <v>5.8999999999999997E-2</v>
      </c>
      <c r="E120" s="7">
        <f t="shared" si="3"/>
        <v>1.0034417106033977</v>
      </c>
      <c r="F120" s="7">
        <f t="shared" si="4"/>
        <v>3.4358014719243664E-3</v>
      </c>
      <c r="G120" s="7">
        <f>SQRT(Summary!$G$2/Summary!$G$3)*SQRT(SUMSQ(F101:F120)-Summary!$G$4/Summary!$G$5*SUM(F101:F120)^2)</f>
        <v>3.5589767200209343E-2</v>
      </c>
      <c r="H120" s="5">
        <f>MIN(Summary!$G$8,Summary!$G$9/G118)</f>
        <v>1.5</v>
      </c>
      <c r="I120">
        <f t="shared" si="5"/>
        <v>1</v>
      </c>
      <c r="J120" s="4">
        <f>J119*(1+(H119*(E120-1))+((1-H119)*(D119/100)*(I120)/Summary!$G$6))</f>
        <v>112.54767714036534</v>
      </c>
    </row>
    <row r="121" spans="2:10" x14ac:dyDescent="0.2">
      <c r="B121" s="1">
        <f>Volatility!B215</f>
        <v>41887</v>
      </c>
      <c r="C121" s="4">
        <f>Volatility!C215</f>
        <v>137.94</v>
      </c>
      <c r="D121">
        <f>VLOOKUP(Table4[[#This Row],[Date]],Table1[#All],2,FALSE)</f>
        <v>1.9E-2</v>
      </c>
      <c r="E121" s="7">
        <f t="shared" si="3"/>
        <v>1.0066408815587826</v>
      </c>
      <c r="F121" s="7">
        <f t="shared" si="4"/>
        <v>6.6189280450354472E-3</v>
      </c>
      <c r="G121" s="7">
        <f>SQRT(Summary!$G$2/Summary!$G$3)*SQRT(SUMSQ(F102:F121)-Summary!$G$4/Summary!$G$5*SUM(F102:F121)^2)</f>
        <v>3.9016352943963863E-2</v>
      </c>
      <c r="H121" s="5">
        <f>MIN(Summary!$G$8,Summary!$G$9/G119)</f>
        <v>1.5</v>
      </c>
      <c r="I121">
        <f t="shared" si="5"/>
        <v>1</v>
      </c>
      <c r="J121" s="4">
        <f>J120*(1+(H120*(E121-1))+((1-H120)*(D120/100)*(I121)/Summary!$G$6))</f>
        <v>113.66870860420448</v>
      </c>
    </row>
    <row r="122" spans="2:10" x14ac:dyDescent="0.2">
      <c r="B122" s="1">
        <f>Volatility!B216</f>
        <v>41890</v>
      </c>
      <c r="C122" s="4">
        <f>Volatility!C216</f>
        <v>137.5</v>
      </c>
      <c r="D122">
        <f>VLOOKUP(Table4[[#This Row],[Date]],Table1[#All],2,FALSE)</f>
        <v>1.2999999999999999E-2</v>
      </c>
      <c r="E122" s="7">
        <f t="shared" si="3"/>
        <v>0.99681020733652315</v>
      </c>
      <c r="F122" s="7">
        <f t="shared" si="4"/>
        <v>-3.1948908965191767E-3</v>
      </c>
      <c r="G122" s="7">
        <f>SQRT(Summary!$G$2/Summary!$G$3)*SQRT(SUMSQ(F103:F122)-Summary!$G$4/Summary!$G$5*SUM(F103:F122)^2)</f>
        <v>4.2442175630293927E-2</v>
      </c>
      <c r="H122" s="5">
        <f>MIN(Summary!$G$8,Summary!$G$9/G120)</f>
        <v>1.5</v>
      </c>
      <c r="I122">
        <f t="shared" si="5"/>
        <v>3</v>
      </c>
      <c r="J122" s="4">
        <f>J121*(1+(H121*(E122-1))+((1-H121)*(D121/100)*(I122)/Summary!$G$6))</f>
        <v>113.12474919731797</v>
      </c>
    </row>
    <row r="123" spans="2:10" x14ac:dyDescent="0.2">
      <c r="B123" s="1">
        <f>Volatility!B217</f>
        <v>41891</v>
      </c>
      <c r="C123" s="4">
        <f>Volatility!C217</f>
        <v>136.79</v>
      </c>
      <c r="D123">
        <f>VLOOKUP(Table4[[#This Row],[Date]],Table1[#All],2,FALSE)</f>
        <v>0.01</v>
      </c>
      <c r="E123" s="7">
        <f t="shared" ref="E123:E186" si="6">C123/C122</f>
        <v>0.99483636363636363</v>
      </c>
      <c r="F123" s="7">
        <f t="shared" ref="F123:F186" si="7">LN(E123)</f>
        <v>-5.177014005273043E-3</v>
      </c>
      <c r="G123" s="7">
        <f>SQRT(Summary!$G$2/Summary!$G$3)*SQRT(SUMSQ(F104:F123)-Summary!$G$4/Summary!$G$5*SUM(F104:F123)^2)</f>
        <v>4.8355398010745503E-2</v>
      </c>
      <c r="H123" s="5">
        <f>MIN(Summary!$G$8,Summary!$G$9/G121)</f>
        <v>1.5</v>
      </c>
      <c r="I123">
        <f t="shared" si="5"/>
        <v>1</v>
      </c>
      <c r="J123" s="4">
        <f>J122*(1+(H122*(E123-1))+((1-H122)*(D122/100)*(I123)/Summary!$G$6))</f>
        <v>112.24852616914227</v>
      </c>
    </row>
    <row r="124" spans="2:10" x14ac:dyDescent="0.2">
      <c r="B124" s="1">
        <f>Volatility!B218</f>
        <v>41892</v>
      </c>
      <c r="C124" s="4">
        <f>Volatility!C218</f>
        <v>136.46</v>
      </c>
      <c r="D124">
        <f>VLOOKUP(Table4[[#This Row],[Date]],Table1[#All],2,FALSE)</f>
        <v>0.01</v>
      </c>
      <c r="E124" s="7">
        <f t="shared" si="6"/>
        <v>0.99758754294904606</v>
      </c>
      <c r="F124" s="7">
        <f t="shared" si="7"/>
        <v>-2.4153717140753036E-3</v>
      </c>
      <c r="G124" s="7">
        <f>SQRT(Summary!$G$2/Summary!$G$3)*SQRT(SUMSQ(F105:F124)-Summary!$G$4/Summary!$G$5*SUM(F105:F124)^2)</f>
        <v>4.9983413523928148E-2</v>
      </c>
      <c r="H124" s="5">
        <f>MIN(Summary!$G$8,Summary!$G$9/G122)</f>
        <v>1.4136881323579895</v>
      </c>
      <c r="I124">
        <f t="shared" si="5"/>
        <v>1</v>
      </c>
      <c r="J124" s="4">
        <f>J123*(1+(H123*(E124-1))+((1-H123)*(D123/100)*(I124)/Summary!$G$6))</f>
        <v>111.8423184564453</v>
      </c>
    </row>
    <row r="125" spans="2:10" x14ac:dyDescent="0.2">
      <c r="B125" s="1">
        <f>Volatility!B219</f>
        <v>41893</v>
      </c>
      <c r="C125" s="4">
        <f>Volatility!C219</f>
        <v>136.35</v>
      </c>
      <c r="D125">
        <f>VLOOKUP(Table4[[#This Row],[Date]],Table1[#All],2,FALSE)</f>
        <v>7.0000000000000001E-3</v>
      </c>
      <c r="E125" s="7">
        <f t="shared" si="6"/>
        <v>0.9991939029752307</v>
      </c>
      <c r="F125" s="7">
        <f t="shared" si="7"/>
        <v>-8.06422095680177E-4</v>
      </c>
      <c r="G125" s="7">
        <f>SQRT(Summary!$G$2/Summary!$G$3)*SQRT(SUMSQ(F106:F125)-Summary!$G$4/Summary!$G$5*SUM(F106:F125)^2)</f>
        <v>5.0133278132359495E-2</v>
      </c>
      <c r="H125" s="5">
        <f>MIN(Summary!$G$8,Summary!$G$9/G123)</f>
        <v>1.2408128661595721</v>
      </c>
      <c r="I125">
        <f t="shared" si="5"/>
        <v>1</v>
      </c>
      <c r="J125" s="4">
        <f>J124*(1+(H124*(E125-1))+((1-H124)*(D124/100)*(I125)/Summary!$G$6))</f>
        <v>111.71485347607832</v>
      </c>
    </row>
    <row r="126" spans="2:10" x14ac:dyDescent="0.2">
      <c r="B126" s="1">
        <f>Volatility!B220</f>
        <v>41894</v>
      </c>
      <c r="C126" s="4">
        <f>Volatility!C220</f>
        <v>136.13</v>
      </c>
      <c r="D126">
        <f>VLOOKUP(Table4[[#This Row],[Date]],Table1[#All],2,FALSE)</f>
        <v>6.0000000000000001E-3</v>
      </c>
      <c r="E126" s="7">
        <f t="shared" si="6"/>
        <v>0.99838650531719841</v>
      </c>
      <c r="F126" s="7">
        <f t="shared" si="7"/>
        <v>-1.614797767215779E-3</v>
      </c>
      <c r="G126" s="7">
        <f>SQRT(Summary!$G$2/Summary!$G$3)*SQRT(SUMSQ(F107:F126)-Summary!$G$4/Summary!$G$5*SUM(F107:F126)^2)</f>
        <v>5.0481471146319241E-2</v>
      </c>
      <c r="H126" s="5">
        <f>MIN(Summary!$G$8,Summary!$G$9/G124)</f>
        <v>1.2003982075229154</v>
      </c>
      <c r="I126">
        <f t="shared" si="5"/>
        <v>1</v>
      </c>
      <c r="J126" s="4">
        <f>J125*(1+(H125*(E126-1))+((1-H125)*(D125/100)*(I126)/Summary!$G$6))</f>
        <v>111.49119008548993</v>
      </c>
    </row>
    <row r="127" spans="2:10" x14ac:dyDescent="0.2">
      <c r="B127" s="1">
        <f>Volatility!B221</f>
        <v>41897</v>
      </c>
      <c r="C127" s="4">
        <f>Volatility!C221</f>
        <v>136.16</v>
      </c>
      <c r="D127">
        <f>VLOOKUP(Table4[[#This Row],[Date]],Table1[#All],2,FALSE)</f>
        <v>7.0000000000000001E-3</v>
      </c>
      <c r="E127" s="7">
        <f t="shared" si="6"/>
        <v>1.0002203775802543</v>
      </c>
      <c r="F127" s="7">
        <f t="shared" si="7"/>
        <v>2.2035330068239354E-4</v>
      </c>
      <c r="G127" s="7">
        <f>SQRT(Summary!$G$2/Summary!$G$3)*SQRT(SUMSQ(F108:F127)-Summary!$G$4/Summary!$G$5*SUM(F108:F127)^2)</f>
        <v>5.032168736472456E-2</v>
      </c>
      <c r="H127" s="5">
        <f>MIN(Summary!$G$8,Summary!$G$9/G125)</f>
        <v>1.1968098284255591</v>
      </c>
      <c r="I127">
        <f t="shared" si="5"/>
        <v>3</v>
      </c>
      <c r="J127" s="4">
        <f>J126*(1+(H126*(E127-1))+((1-H126)*(D126/100)*(I127)/Summary!$G$6))</f>
        <v>111.52067288862349</v>
      </c>
    </row>
    <row r="128" spans="2:10" x14ac:dyDescent="0.2">
      <c r="B128" s="1">
        <f>Volatility!B222</f>
        <v>41898</v>
      </c>
      <c r="C128" s="4">
        <f>Volatility!C222</f>
        <v>136.12</v>
      </c>
      <c r="D128">
        <f>VLOOKUP(Table4[[#This Row],[Date]],Table1[#All],2,FALSE)</f>
        <v>6.0000000000000001E-3</v>
      </c>
      <c r="E128" s="7">
        <f t="shared" si="6"/>
        <v>0.99970622796709763</v>
      </c>
      <c r="F128" s="7">
        <f t="shared" si="7"/>
        <v>-2.938151923589319E-4</v>
      </c>
      <c r="G128" s="7">
        <f>SQRT(Summary!$G$2/Summary!$G$3)*SQRT(SUMSQ(F109:F128)-Summary!$G$4/Summary!$G$5*SUM(F109:F128)^2)</f>
        <v>4.9874195879202832E-2</v>
      </c>
      <c r="H128" s="5">
        <f>MIN(Summary!$G$8,Summary!$G$9/G126)</f>
        <v>1.188554902175722</v>
      </c>
      <c r="I128">
        <f t="shared" si="5"/>
        <v>1</v>
      </c>
      <c r="J128" s="4">
        <f>J127*(1+(H127*(E128-1))+((1-H127)*(D127/100)*(I128)/Summary!$G$6))</f>
        <v>111.48145915044363</v>
      </c>
    </row>
    <row r="129" spans="2:10" x14ac:dyDescent="0.2">
      <c r="B129" s="1">
        <f>Volatility!B223</f>
        <v>41899</v>
      </c>
      <c r="C129" s="4">
        <f>Volatility!C223</f>
        <v>136.41999999999999</v>
      </c>
      <c r="D129">
        <f>VLOOKUP(Table4[[#This Row],[Date]],Table1[#All],2,FALSE)</f>
        <v>6.0000000000000001E-3</v>
      </c>
      <c r="E129" s="7">
        <f t="shared" si="6"/>
        <v>1.0022039377020275</v>
      </c>
      <c r="F129" s="7">
        <f t="shared" si="7"/>
        <v>2.2015125938682103E-3</v>
      </c>
      <c r="G129" s="7">
        <f>SQRT(Summary!$G$2/Summary!$G$3)*SQRT(SUMSQ(F110:F129)-Summary!$G$4/Summary!$G$5*SUM(F110:F129)^2)</f>
        <v>4.9927921077449373E-2</v>
      </c>
      <c r="H129" s="5">
        <f>MIN(Summary!$G$8,Summary!$G$9/G127)</f>
        <v>1.1923288574393061</v>
      </c>
      <c r="I129">
        <f t="shared" si="5"/>
        <v>1</v>
      </c>
      <c r="J129" s="4">
        <f>J128*(1+(H128*(E129-1))+((1-H128)*(D128/100)*(I129)/Summary!$G$6))</f>
        <v>111.77348143629604</v>
      </c>
    </row>
    <row r="130" spans="2:10" x14ac:dyDescent="0.2">
      <c r="B130" s="1">
        <f>Volatility!B224</f>
        <v>41900</v>
      </c>
      <c r="C130" s="4">
        <f>Volatility!C224</f>
        <v>136.22999999999999</v>
      </c>
      <c r="D130">
        <f>VLOOKUP(Table4[[#This Row],[Date]],Table1[#All],2,FALSE)</f>
        <v>7.0000000000000001E-3</v>
      </c>
      <c r="E130" s="7">
        <f t="shared" si="6"/>
        <v>0.99860724233983289</v>
      </c>
      <c r="F130" s="7">
        <f t="shared" si="7"/>
        <v>-1.3937284486038031E-3</v>
      </c>
      <c r="G130" s="7">
        <f>SQRT(Summary!$G$2/Summary!$G$3)*SQRT(SUMSQ(F111:F130)-Summary!$G$4/Summary!$G$5*SUM(F111:F130)^2)</f>
        <v>5.0319786935431411E-2</v>
      </c>
      <c r="H130" s="5">
        <f>MIN(Summary!$G$8,Summary!$G$9/G128)</f>
        <v>1.2030269148664019</v>
      </c>
      <c r="I130">
        <f t="shared" si="5"/>
        <v>1</v>
      </c>
      <c r="J130" s="4">
        <f>J129*(1+(H129*(E130-1))+((1-H129)*(D129/100)*(I130)/Summary!$G$6))</f>
        <v>111.58786399908278</v>
      </c>
    </row>
    <row r="131" spans="2:10" x14ac:dyDescent="0.2">
      <c r="B131" s="1">
        <f>Volatility!B225</f>
        <v>41901</v>
      </c>
      <c r="C131" s="4">
        <f>Volatility!C225</f>
        <v>136.72999999999999</v>
      </c>
      <c r="D131">
        <f>VLOOKUP(Table4[[#This Row],[Date]],Table1[#All],2,FALSE)</f>
        <v>8.0000000000000002E-3</v>
      </c>
      <c r="E131" s="7">
        <f t="shared" si="6"/>
        <v>1.0036702635249211</v>
      </c>
      <c r="F131" s="7">
        <f t="shared" si="7"/>
        <v>3.6635445430208071E-3</v>
      </c>
      <c r="G131" s="7">
        <f>SQRT(Summary!$G$2/Summary!$G$3)*SQRT(SUMSQ(F112:F131)-Summary!$G$4/Summary!$G$5*SUM(F112:F131)^2)</f>
        <v>5.132386072604736E-2</v>
      </c>
      <c r="H131" s="5">
        <f>MIN(Summary!$G$8,Summary!$G$9/G129)</f>
        <v>1.2017323915194982</v>
      </c>
      <c r="I131">
        <f t="shared" si="5"/>
        <v>1</v>
      </c>
      <c r="J131" s="4">
        <f>J130*(1+(H130*(E131-1))+((1-H130)*(D130/100)*(I131)/Summary!$G$6))</f>
        <v>112.08056752811899</v>
      </c>
    </row>
    <row r="132" spans="2:10" x14ac:dyDescent="0.2">
      <c r="B132" s="1">
        <f>Volatility!B226</f>
        <v>41904</v>
      </c>
      <c r="C132" s="4">
        <f>Volatility!C226</f>
        <v>136.93</v>
      </c>
      <c r="D132">
        <f>VLOOKUP(Table4[[#This Row],[Date]],Table1[#All],2,FALSE)</f>
        <v>5.0000000000000001E-3</v>
      </c>
      <c r="E132" s="7">
        <f t="shared" si="6"/>
        <v>1.0014627367805164</v>
      </c>
      <c r="F132" s="7">
        <f t="shared" si="7"/>
        <v>1.4616680231521084E-3</v>
      </c>
      <c r="G132" s="7">
        <f>SQRT(Summary!$G$2/Summary!$G$3)*SQRT(SUMSQ(F113:F132)-Summary!$G$4/Summary!$G$5*SUM(F113:F132)^2)</f>
        <v>4.8086840562756507E-2</v>
      </c>
      <c r="H132" s="5">
        <f>MIN(Summary!$G$8,Summary!$G$9/G130)</f>
        <v>1.1923738881682846</v>
      </c>
      <c r="I132">
        <f t="shared" si="5"/>
        <v>3</v>
      </c>
      <c r="J132" s="4">
        <f>J131*(1+(H131*(E132-1))+((1-H131)*(D131/100)*(I132)/Summary!$G$6))</f>
        <v>112.27756971263749</v>
      </c>
    </row>
    <row r="133" spans="2:10" x14ac:dyDescent="0.2">
      <c r="B133" s="1">
        <f>Volatility!B227</f>
        <v>41905</v>
      </c>
      <c r="C133" s="4">
        <f>Volatility!C227</f>
        <v>136.99</v>
      </c>
      <c r="D133">
        <f>VLOOKUP(Table4[[#This Row],[Date]],Table1[#All],2,FALSE)</f>
        <v>5.0000000000000001E-3</v>
      </c>
      <c r="E133" s="7">
        <f t="shared" si="6"/>
        <v>1.0004381800920179</v>
      </c>
      <c r="F133" s="7">
        <f t="shared" si="7"/>
        <v>4.3808411915595798E-4</v>
      </c>
      <c r="G133" s="7">
        <f>SQRT(Summary!$G$2/Summary!$G$3)*SQRT(SUMSQ(F114:F133)-Summary!$G$4/Summary!$G$5*SUM(F114:F133)^2)</f>
        <v>4.501426071511664E-2</v>
      </c>
      <c r="H133" s="5">
        <f>MIN(Summary!$G$8,Summary!$G$9/G131)</f>
        <v>1.1690468945869734</v>
      </c>
      <c r="I133">
        <f t="shared" ref="I133:I196" si="8">B133-B132</f>
        <v>1</v>
      </c>
      <c r="J133" s="4">
        <f>J132*(1+(H132*(E133-1))+((1-H132)*(D132/100)*(I133)/Summary!$G$6))</f>
        <v>112.33622887983954</v>
      </c>
    </row>
    <row r="134" spans="2:10" x14ac:dyDescent="0.2">
      <c r="B134" s="1">
        <f>Volatility!B228</f>
        <v>41906</v>
      </c>
      <c r="C134" s="4">
        <f>Volatility!C228</f>
        <v>137.13999999999999</v>
      </c>
      <c r="D134">
        <f>VLOOKUP(Table4[[#This Row],[Date]],Table1[#All],2,FALSE)</f>
        <v>7.0000000000000001E-3</v>
      </c>
      <c r="E134" s="7">
        <f t="shared" si="6"/>
        <v>1.0010949704357981</v>
      </c>
      <c r="F134" s="7">
        <f t="shared" si="7"/>
        <v>1.0943713929200726E-3</v>
      </c>
      <c r="G134" s="7">
        <f>SQRT(Summary!$G$2/Summary!$G$3)*SQRT(SUMSQ(F115:F134)-Summary!$G$4/Summary!$G$5*SUM(F115:F134)^2)</f>
        <v>4.2923614538567155E-2</v>
      </c>
      <c r="H134" s="5">
        <f>MIN(Summary!$G$8,Summary!$G$9/G132)</f>
        <v>1.2477426110308918</v>
      </c>
      <c r="I134">
        <f t="shared" si="8"/>
        <v>1</v>
      </c>
      <c r="J134" s="4">
        <f>J133*(1+(H133*(E134-1))+((1-H133)*(D133/100)*(I134)/Summary!$G$6))</f>
        <v>112.48002467964525</v>
      </c>
    </row>
    <row r="135" spans="2:10" x14ac:dyDescent="0.2">
      <c r="B135" s="1">
        <f>Volatility!B229</f>
        <v>41907</v>
      </c>
      <c r="C135" s="4">
        <f>Volatility!C229</f>
        <v>137.32</v>
      </c>
      <c r="D135">
        <f>VLOOKUP(Table4[[#This Row],[Date]],Table1[#All],2,FALSE)</f>
        <v>6.0000000000000001E-3</v>
      </c>
      <c r="E135" s="7">
        <f t="shared" si="6"/>
        <v>1.0013125273443197</v>
      </c>
      <c r="F135" s="7">
        <f t="shared" si="7"/>
        <v>1.3116667332729991E-3</v>
      </c>
      <c r="G135" s="7">
        <f>SQRT(Summary!$G$2/Summary!$G$3)*SQRT(SUMSQ(F116:F135)-Summary!$G$4/Summary!$G$5*SUM(F116:F135)^2)</f>
        <v>4.3179146482988727E-2</v>
      </c>
      <c r="H135" s="5">
        <f>MIN(Summary!$G$8,Summary!$G$9/G133)</f>
        <v>1.3329109274886051</v>
      </c>
      <c r="I135">
        <f t="shared" si="8"/>
        <v>1</v>
      </c>
      <c r="J135" s="4">
        <f>J134*(1+(H134*(E135-1))+((1-H134)*(D134/100)*(I135)/Summary!$G$6))</f>
        <v>112.66422738099047</v>
      </c>
    </row>
    <row r="136" spans="2:10" x14ac:dyDescent="0.2">
      <c r="B136" s="1">
        <f>Volatility!B230</f>
        <v>41908</v>
      </c>
      <c r="C136" s="4">
        <f>Volatility!C230</f>
        <v>137.4</v>
      </c>
      <c r="D136">
        <f>VLOOKUP(Table4[[#This Row],[Date]],Table1[#All],2,FALSE)</f>
        <v>7.0000000000000001E-3</v>
      </c>
      <c r="E136" s="7">
        <f t="shared" si="6"/>
        <v>1.0005825808330906</v>
      </c>
      <c r="F136" s="7">
        <f t="shared" si="7"/>
        <v>5.8241119875766323E-4</v>
      </c>
      <c r="G136" s="7">
        <f>SQRT(Summary!$G$2/Summary!$G$3)*SQRT(SUMSQ(F117:F136)-Summary!$G$4/Summary!$G$5*SUM(F117:F136)^2)</f>
        <v>4.3166660272647928E-2</v>
      </c>
      <c r="H136" s="5">
        <f>MIN(Summary!$G$8,Summary!$G$9/G134)</f>
        <v>1.3978319543916693</v>
      </c>
      <c r="I136">
        <f t="shared" si="8"/>
        <v>1</v>
      </c>
      <c r="J136" s="4">
        <f>J135*(1+(H135*(E136-1))+((1-H135)*(D135/100)*(I136)/Summary!$G$6))</f>
        <v>112.75170809735634</v>
      </c>
    </row>
    <row r="137" spans="2:10" x14ac:dyDescent="0.2">
      <c r="B137" s="1">
        <f>Volatility!B231</f>
        <v>41911</v>
      </c>
      <c r="C137" s="4">
        <f>Volatility!C231</f>
        <v>137.38999999999999</v>
      </c>
      <c r="D137">
        <f>VLOOKUP(Table4[[#This Row],[Date]],Table1[#All],2,FALSE)</f>
        <v>7.0000000000000001E-3</v>
      </c>
      <c r="E137" s="7">
        <f t="shared" si="6"/>
        <v>0.99992721979621524</v>
      </c>
      <c r="F137" s="7">
        <f t="shared" si="7"/>
        <v>-7.2782852392304413E-5</v>
      </c>
      <c r="G137" s="7">
        <f>SQRT(Summary!$G$2/Summary!$G$3)*SQRT(SUMSQ(F118:F137)-Summary!$G$4/Summary!$G$5*SUM(F118:F137)^2)</f>
        <v>4.2722638374301632E-2</v>
      </c>
      <c r="H137" s="5">
        <f>MIN(Summary!$G$8,Summary!$G$9/G135)</f>
        <v>1.3895596575452962</v>
      </c>
      <c r="I137">
        <f t="shared" si="8"/>
        <v>3</v>
      </c>
      <c r="J137" s="4">
        <f>J136*(1+(H136*(E137-1))+((1-H136)*(D136/100)*(I137)/Summary!$G$6))</f>
        <v>112.74021119319377</v>
      </c>
    </row>
    <row r="138" spans="2:10" x14ac:dyDescent="0.2">
      <c r="B138" s="36">
        <f>Volatility!B232</f>
        <v>41912</v>
      </c>
      <c r="C138" s="20">
        <f>Volatility!C232</f>
        <v>137.76</v>
      </c>
      <c r="D138" s="37">
        <f>VLOOKUP(Table4[[#This Row],[Date]],Table1[#All],2,FALSE)</f>
        <v>7.0000000000000001E-3</v>
      </c>
      <c r="E138" s="8">
        <f t="shared" si="6"/>
        <v>1.0026930635417426</v>
      </c>
      <c r="F138" s="8">
        <f t="shared" si="7"/>
        <v>2.6894437435639241E-3</v>
      </c>
      <c r="G138" s="8">
        <f>SQRT(Summary!$G$2/Summary!$G$3)*SQRT(SUMSQ(F119:F138)-Summary!$G$4/Summary!$G$5*SUM(F119:F138)^2)</f>
        <v>4.060948517031323E-2</v>
      </c>
      <c r="H138" s="9">
        <f>MIN(Summary!$G$8,Summary!$G$9/G136)</f>
        <v>1.3899615958480422</v>
      </c>
      <c r="I138" s="37">
        <f t="shared" si="8"/>
        <v>1</v>
      </c>
      <c r="J138" s="20">
        <f>J137*(1+(H137*(E138-1))+((1-H137)*(D137/100)*(I138)/Summary!$G$6))</f>
        <v>113.16209596603213</v>
      </c>
    </row>
    <row r="139" spans="2:10" x14ac:dyDescent="0.2">
      <c r="B139" s="1">
        <f>Volatility!B233</f>
        <v>41913</v>
      </c>
      <c r="C139" s="4">
        <f>Volatility!C233</f>
        <v>138.36000000000001</v>
      </c>
      <c r="D139">
        <f>VLOOKUP(Table4[[#This Row],[Date]],Table1[#All],2,FALSE)</f>
        <v>6.0000000000000001E-3</v>
      </c>
      <c r="E139" s="7">
        <f t="shared" si="6"/>
        <v>1.0043554006968642</v>
      </c>
      <c r="F139" s="7">
        <f t="shared" si="7"/>
        <v>4.3459433895474287E-3</v>
      </c>
      <c r="G139" s="7">
        <f>SQRT(Summary!$G$2/Summary!$G$3)*SQRT(SUMSQ(F120:F139)-Summary!$G$4/Summary!$G$5*SUM(F120:F139)^2)</f>
        <v>4.2772703446729787E-2</v>
      </c>
      <c r="H139" s="5">
        <f>MIN(Summary!$G$8,Summary!$G$9/G137)</f>
        <v>1.4044076462302708</v>
      </c>
      <c r="I139">
        <f t="shared" si="8"/>
        <v>1</v>
      </c>
      <c r="J139" s="4">
        <f>J138*(1+(H138*(E139-1))+((1-H138)*(D138/100)*(I139)/Summary!$G$6))</f>
        <v>113.84715257487144</v>
      </c>
    </row>
    <row r="140" spans="2:10" x14ac:dyDescent="0.2">
      <c r="B140" s="1">
        <f>Volatility!B234</f>
        <v>41914</v>
      </c>
      <c r="C140" s="4">
        <f>Volatility!C234</f>
        <v>138.31</v>
      </c>
      <c r="D140">
        <f>VLOOKUP(Table4[[#This Row],[Date]],Table1[#All],2,FALSE)</f>
        <v>6.0000000000000001E-3</v>
      </c>
      <c r="E140" s="7">
        <f t="shared" si="6"/>
        <v>0.9996386238797339</v>
      </c>
      <c r="F140" s="7">
        <f t="shared" si="7"/>
        <v>-3.6144143235154112E-4</v>
      </c>
      <c r="G140" s="7">
        <f>SQRT(Summary!$G$2/Summary!$G$3)*SQRT(SUMSQ(F121:F140)-Summary!$G$4/Summary!$G$5*SUM(F121:F140)^2)</f>
        <v>4.166508749637407E-2</v>
      </c>
      <c r="H140" s="5">
        <f>MIN(Summary!$G$8,Summary!$G$9/G138)</f>
        <v>1.4774873345073043</v>
      </c>
      <c r="I140">
        <f t="shared" si="8"/>
        <v>1</v>
      </c>
      <c r="J140" s="4">
        <f>J139*(1+(H139*(E140-1))+((1-H139)*(D139/100)*(I140)/Summary!$G$6))</f>
        <v>113.78936526440249</v>
      </c>
    </row>
    <row r="141" spans="2:10" x14ac:dyDescent="0.2">
      <c r="B141" s="1">
        <f>Volatility!B235</f>
        <v>41915</v>
      </c>
      <c r="C141" s="4">
        <f>Volatility!C235</f>
        <v>138.37</v>
      </c>
      <c r="D141">
        <f>VLOOKUP(Table4[[#This Row],[Date]],Table1[#All],2,FALSE)</f>
        <v>7.0000000000000001E-3</v>
      </c>
      <c r="E141" s="7">
        <f t="shared" si="6"/>
        <v>1.0004338081122117</v>
      </c>
      <c r="F141" s="7">
        <f t="shared" si="7"/>
        <v>4.3371404467646622E-4</v>
      </c>
      <c r="G141" s="7">
        <f>SQRT(Summary!$G$2/Summary!$G$3)*SQRT(SUMSQ(F122:F141)-Summary!$G$4/Summary!$G$5*SUM(F122:F141)^2)</f>
        <v>3.513828881934819E-2</v>
      </c>
      <c r="H141" s="5">
        <f>MIN(Summary!$G$8,Summary!$G$9/G139)</f>
        <v>1.4027637994574162</v>
      </c>
      <c r="I141">
        <f t="shared" si="8"/>
        <v>1</v>
      </c>
      <c r="J141" s="4">
        <f>J140*(1+(H140*(E141-1))+((1-H140)*(D140/100)*(I141)/Summary!$G$6))</f>
        <v>113.86228904643579</v>
      </c>
    </row>
    <row r="142" spans="2:10" x14ac:dyDescent="0.2">
      <c r="B142" s="1">
        <f>Volatility!B236</f>
        <v>41918</v>
      </c>
      <c r="C142" s="4">
        <f>Volatility!C236</f>
        <v>138.38999999999999</v>
      </c>
      <c r="D142">
        <f>VLOOKUP(Table4[[#This Row],[Date]],Table1[#All],2,FALSE)</f>
        <v>7.0000000000000001E-3</v>
      </c>
      <c r="E142" s="7">
        <f t="shared" si="6"/>
        <v>1.0001445400014453</v>
      </c>
      <c r="F142" s="7">
        <f t="shared" si="7"/>
        <v>1.4452955654570865E-4</v>
      </c>
      <c r="G142" s="7">
        <f>SQRT(Summary!$G$2/Summary!$G$3)*SQRT(SUMSQ(F123:F142)-Summary!$G$4/Summary!$G$5*SUM(F123:F142)^2)</f>
        <v>3.2957980273146767E-2</v>
      </c>
      <c r="H142" s="5">
        <f>MIN(Summary!$G$8,Summary!$G$9/G140)</f>
        <v>1.4400545781938303</v>
      </c>
      <c r="I142">
        <f t="shared" si="8"/>
        <v>3</v>
      </c>
      <c r="J142" s="4">
        <f>J141*(1+(H141*(E142-1))+((1-H141)*(D141/100)*(I142)/Summary!$G$6))</f>
        <v>113.88534849824948</v>
      </c>
    </row>
    <row r="143" spans="2:10" x14ac:dyDescent="0.2">
      <c r="B143" s="1">
        <f>Volatility!B237</f>
        <v>41919</v>
      </c>
      <c r="C143" s="4">
        <f>Volatility!C237</f>
        <v>138.31</v>
      </c>
      <c r="D143">
        <f>VLOOKUP(Table4[[#This Row],[Date]],Table1[#All],2,FALSE)</f>
        <v>6.0000000000000001E-3</v>
      </c>
      <c r="E143" s="7">
        <f t="shared" si="6"/>
        <v>0.99942192354938952</v>
      </c>
      <c r="F143" s="7">
        <f t="shared" si="7"/>
        <v>-5.7824360122217717E-4</v>
      </c>
      <c r="G143" s="7">
        <f>SQRT(Summary!$G$2/Summary!$G$3)*SQRT(SUMSQ(F124:F143)-Summary!$G$4/Summary!$G$5*SUM(F124:F143)^2)</f>
        <v>2.6495927736503572E-2</v>
      </c>
      <c r="H143" s="5">
        <f>MIN(Summary!$G$8,Summary!$G$9/G141)</f>
        <v>1.5</v>
      </c>
      <c r="I143">
        <f t="shared" si="8"/>
        <v>1</v>
      </c>
      <c r="J143" s="4">
        <f>J142*(1+(H142*(E143-1))+((1-H142)*(D142/100)*(I143)/Summary!$G$6))</f>
        <v>113.79053356961948</v>
      </c>
    </row>
    <row r="144" spans="2:10" x14ac:dyDescent="0.2">
      <c r="B144" s="1">
        <f>Volatility!B238</f>
        <v>41920</v>
      </c>
      <c r="C144" s="4">
        <f>Volatility!C238</f>
        <v>138.36000000000001</v>
      </c>
      <c r="D144">
        <f>VLOOKUP(Table4[[#This Row],[Date]],Table1[#All],2,FALSE)</f>
        <v>6.0000000000000001E-3</v>
      </c>
      <c r="E144" s="7">
        <f t="shared" si="6"/>
        <v>1.0003615067601765</v>
      </c>
      <c r="F144" s="7">
        <f t="shared" si="7"/>
        <v>3.6144143235154362E-4</v>
      </c>
      <c r="G144" s="7">
        <f>SQRT(Summary!$G$2/Summary!$G$3)*SQRT(SUMSQ(F125:F144)-Summary!$G$4/Summary!$G$5*SUM(F125:F144)^2)</f>
        <v>2.4220859779002582E-2</v>
      </c>
      <c r="H144" s="5">
        <f>MIN(Summary!$G$8,Summary!$G$9/G142)</f>
        <v>1.5</v>
      </c>
      <c r="I144">
        <f t="shared" si="8"/>
        <v>1</v>
      </c>
      <c r="J144" s="4">
        <f>J143*(1+(H143*(E144-1))+((1-H143)*(D143/100)*(I144)/Summary!$G$6))</f>
        <v>113.85222815776928</v>
      </c>
    </row>
    <row r="145" spans="2:10" x14ac:dyDescent="0.2">
      <c r="B145" s="1">
        <f>Volatility!B239</f>
        <v>41921</v>
      </c>
      <c r="C145" s="4">
        <f>Volatility!C239</f>
        <v>138.5</v>
      </c>
      <c r="D145">
        <f>VLOOKUP(Table4[[#This Row],[Date]],Table1[#All],2,FALSE)</f>
        <v>6.0000000000000001E-3</v>
      </c>
      <c r="E145" s="7">
        <f t="shared" si="6"/>
        <v>1.0010118531367447</v>
      </c>
      <c r="F145" s="7">
        <f t="shared" si="7"/>
        <v>1.0113415584251766E-3</v>
      </c>
      <c r="G145" s="7">
        <f>SQRT(Summary!$G$2/Summary!$G$3)*SQRT(SUMSQ(F126:F145)-Summary!$G$4/Summary!$G$5*SUM(F126:F145)^2)</f>
        <v>2.36133786025664E-2</v>
      </c>
      <c r="H145" s="5">
        <f>MIN(Summary!$G$8,Summary!$G$9/G143)</f>
        <v>1.5</v>
      </c>
      <c r="I145">
        <f t="shared" si="8"/>
        <v>1</v>
      </c>
      <c r="J145" s="4">
        <f>J144*(1+(H144*(E145-1))+((1-H144)*(D144/100)*(I145)/Summary!$G$6))</f>
        <v>114.02502127136383</v>
      </c>
    </row>
    <row r="146" spans="2:10" x14ac:dyDescent="0.2">
      <c r="B146" s="1">
        <f>Volatility!B240</f>
        <v>41922</v>
      </c>
      <c r="C146" s="4">
        <f>Volatility!C240</f>
        <v>138.58000000000001</v>
      </c>
      <c r="D146">
        <f>VLOOKUP(Table4[[#This Row],[Date]],Table1[#All],2,FALSE)</f>
        <v>6.0000000000000001E-3</v>
      </c>
      <c r="E146" s="7">
        <f t="shared" si="6"/>
        <v>1.0005776173285199</v>
      </c>
      <c r="F146" s="7">
        <f t="shared" si="7"/>
        <v>5.7745057184207952E-4</v>
      </c>
      <c r="G146" s="7">
        <f>SQRT(Summary!$G$2/Summary!$G$3)*SQRT(SUMSQ(F127:F146)-Summary!$G$4/Summary!$G$5*SUM(F127:F146)^2)</f>
        <v>2.1970303179082749E-2</v>
      </c>
      <c r="H146" s="5">
        <f>MIN(Summary!$G$8,Summary!$G$9/G144)</f>
        <v>1.5</v>
      </c>
      <c r="I146">
        <f t="shared" si="8"/>
        <v>1</v>
      </c>
      <c r="J146" s="4">
        <f>J145*(1+(H145*(E146-1))+((1-H145)*(D145/100)*(I146)/Summary!$G$6))</f>
        <v>114.12380601153552</v>
      </c>
    </row>
    <row r="147" spans="2:10" x14ac:dyDescent="0.2">
      <c r="B147" s="1">
        <f>Volatility!B241</f>
        <v>41925</v>
      </c>
      <c r="C147" s="4">
        <f>Volatility!C241</f>
        <v>138.34</v>
      </c>
      <c r="D147">
        <f>VLOOKUP(Table4[[#This Row],[Date]],Table1[#All],2,FALSE)</f>
        <v>6.0000000000000001E-3</v>
      </c>
      <c r="E147" s="7">
        <f t="shared" si="6"/>
        <v>0.99826814836195688</v>
      </c>
      <c r="F147" s="7">
        <f t="shared" si="7"/>
        <v>-1.7333530267966744E-3</v>
      </c>
      <c r="G147" s="7">
        <f>SQRT(Summary!$G$2/Summary!$G$3)*SQRT(SUMSQ(F128:F147)-Summary!$G$4/Summary!$G$5*SUM(F128:F147)^2)</f>
        <v>2.3694821012226041E-2</v>
      </c>
      <c r="H147" s="5">
        <f>MIN(Summary!$G$8,Summary!$G$9/G145)</f>
        <v>1.5</v>
      </c>
      <c r="I147">
        <f t="shared" si="8"/>
        <v>3</v>
      </c>
      <c r="J147" s="4">
        <f>J146*(1+(H146*(E147-1))+((1-H146)*(D146/100)*(I147)/Summary!$G$6))</f>
        <v>113.82730923001283</v>
      </c>
    </row>
    <row r="148" spans="2:10" x14ac:dyDescent="0.2">
      <c r="B148" s="1">
        <f>Volatility!B242</f>
        <v>41926</v>
      </c>
      <c r="C148" s="4">
        <f>Volatility!C242</f>
        <v>139.22</v>
      </c>
      <c r="D148">
        <f>VLOOKUP(Table4[[#This Row],[Date]],Table1[#All],2,FALSE)</f>
        <v>8.0000000000000002E-3</v>
      </c>
      <c r="E148" s="7">
        <f t="shared" si="6"/>
        <v>1.006361139222206</v>
      </c>
      <c r="F148" s="7">
        <f t="shared" si="7"/>
        <v>6.3409925680816409E-3</v>
      </c>
      <c r="G148" s="7">
        <f>SQRT(Summary!$G$2/Summary!$G$3)*SQRT(SUMSQ(F129:F148)-Summary!$G$4/Summary!$G$5*SUM(F129:F148)^2)</f>
        <v>3.0107490523234283E-2</v>
      </c>
      <c r="H148" s="5">
        <f>MIN(Summary!$G$8,Summary!$G$9/G146)</f>
        <v>1.5</v>
      </c>
      <c r="I148">
        <f t="shared" si="8"/>
        <v>1</v>
      </c>
      <c r="J148" s="4">
        <f>J147*(1+(H147*(E148-1))+((1-H147)*(D147/100)*(I148)/Summary!$G$6))</f>
        <v>114.91340678635552</v>
      </c>
    </row>
    <row r="149" spans="2:10" x14ac:dyDescent="0.2">
      <c r="B149" s="1">
        <f>Volatility!B243</f>
        <v>41927</v>
      </c>
      <c r="C149" s="4">
        <f>Volatility!C243</f>
        <v>139.71</v>
      </c>
      <c r="D149">
        <f>VLOOKUP(Table4[[#This Row],[Date]],Table1[#All],2,FALSE)</f>
        <v>6.0000000000000001E-3</v>
      </c>
      <c r="E149" s="7">
        <f t="shared" si="6"/>
        <v>1.0035196092515444</v>
      </c>
      <c r="F149" s="7">
        <f t="shared" si="7"/>
        <v>3.5134299218751784E-3</v>
      </c>
      <c r="G149" s="7">
        <f>SQRT(Summary!$G$2/Summary!$G$3)*SQRT(SUMSQ(F130:F149)-Summary!$G$4/Summary!$G$5*SUM(F130:F149)^2)</f>
        <v>3.1026150806673918E-2</v>
      </c>
      <c r="H149" s="5">
        <f>MIN(Summary!$G$8,Summary!$G$9/G147)</f>
        <v>1.5</v>
      </c>
      <c r="I149">
        <f t="shared" si="8"/>
        <v>1</v>
      </c>
      <c r="J149" s="4">
        <f>J148*(1+(H148*(E149-1))+((1-H148)*(D148/100)*(I149)/Summary!$G$6))</f>
        <v>115.52006945267682</v>
      </c>
    </row>
    <row r="150" spans="2:10" x14ac:dyDescent="0.2">
      <c r="B150" s="1">
        <f>Volatility!B244</f>
        <v>41928</v>
      </c>
      <c r="C150" s="4">
        <f>Volatility!C244</f>
        <v>138.29</v>
      </c>
      <c r="D150">
        <f>VLOOKUP(Table4[[#This Row],[Date]],Table1[#All],2,FALSE)</f>
        <v>6.0000000000000001E-3</v>
      </c>
      <c r="E150" s="7">
        <f t="shared" si="6"/>
        <v>0.98983608904158604</v>
      </c>
      <c r="F150" s="7">
        <f t="shared" si="7"/>
        <v>-1.0215916185828648E-2</v>
      </c>
      <c r="G150" s="7">
        <f>SQRT(Summary!$G$2/Summary!$G$3)*SQRT(SUMSQ(F131:F150)-Summary!$G$4/Summary!$G$5*SUM(F131:F150)^2)</f>
        <v>4.9689135407646197E-2</v>
      </c>
      <c r="H150" s="5">
        <f>MIN(Summary!$G$8,Summary!$G$9/G148)</f>
        <v>1.5</v>
      </c>
      <c r="I150">
        <f t="shared" si="8"/>
        <v>1</v>
      </c>
      <c r="J150" s="4">
        <f>J149*(1+(H149*(E150-1))+((1-H149)*(D149/100)*(I150)/Summary!$G$6))</f>
        <v>113.75885627626415</v>
      </c>
    </row>
    <row r="151" spans="2:10" x14ac:dyDescent="0.2">
      <c r="B151" s="1">
        <f>Volatility!B245</f>
        <v>41929</v>
      </c>
      <c r="C151" s="4">
        <f>Volatility!C245</f>
        <v>138.05000000000001</v>
      </c>
      <c r="D151">
        <f>VLOOKUP(Table4[[#This Row],[Date]],Table1[#All],2,FALSE)</f>
        <v>6.0000000000000001E-3</v>
      </c>
      <c r="E151" s="7">
        <f t="shared" si="6"/>
        <v>0.99826451659556015</v>
      </c>
      <c r="F151" s="7">
        <f t="shared" si="7"/>
        <v>-1.7369911004034583E-3</v>
      </c>
      <c r="G151" s="7">
        <f>SQRT(Summary!$G$2/Summary!$G$3)*SQRT(SUMSQ(F132:F151)-Summary!$G$4/Summary!$G$5*SUM(F132:F151)^2)</f>
        <v>4.92104318951005E-2</v>
      </c>
      <c r="H151" s="5">
        <f>MIN(Summary!$G$8,Summary!$G$9/G149)</f>
        <v>1.5</v>
      </c>
      <c r="I151">
        <f t="shared" si="8"/>
        <v>1</v>
      </c>
      <c r="J151" s="4">
        <f>J150*(1+(H150*(E151-1))+((1-H150)*(D150/100)*(I151)/Summary!$G$6))</f>
        <v>113.46270688559619</v>
      </c>
    </row>
    <row r="152" spans="2:10" x14ac:dyDescent="0.2">
      <c r="B152" s="1">
        <f>Volatility!B246</f>
        <v>41932</v>
      </c>
      <c r="C152" s="4">
        <f>Volatility!C246</f>
        <v>137.9</v>
      </c>
      <c r="D152">
        <f>VLOOKUP(Table4[[#This Row],[Date]],Table1[#All],2,FALSE)</f>
        <v>6.0000000000000001E-3</v>
      </c>
      <c r="E152" s="7">
        <f t="shared" si="6"/>
        <v>0.99891343716044911</v>
      </c>
      <c r="F152" s="7">
        <f t="shared" si="7"/>
        <v>-1.0871535769073079E-3</v>
      </c>
      <c r="G152" s="7">
        <f>SQRT(Summary!$G$2/Summary!$G$3)*SQRT(SUMSQ(F133:F152)-Summary!$G$4/Summary!$G$5*SUM(F133:F152)^2)</f>
        <v>4.9359919943295437E-2</v>
      </c>
      <c r="H152" s="5">
        <f>MIN(Summary!$G$8,Summary!$G$9/G150)</f>
        <v>1.2075074260754224</v>
      </c>
      <c r="I152">
        <f t="shared" si="8"/>
        <v>3</v>
      </c>
      <c r="J152" s="4">
        <f>J151*(1+(H151*(E152-1))+((1-H151)*(D151/100)*(I152)/Summary!$G$6))</f>
        <v>113.27775197845435</v>
      </c>
    </row>
    <row r="153" spans="2:10" x14ac:dyDescent="0.2">
      <c r="B153" s="1">
        <f>Volatility!B247</f>
        <v>41933</v>
      </c>
      <c r="C153" s="4">
        <f>Volatility!C247</f>
        <v>138.06</v>
      </c>
      <c r="D153">
        <f>VLOOKUP(Table4[[#This Row],[Date]],Table1[#All],2,FALSE)</f>
        <v>8.0000000000000002E-3</v>
      </c>
      <c r="E153" s="7">
        <f t="shared" si="6"/>
        <v>1.0011602610587382</v>
      </c>
      <c r="F153" s="7">
        <f t="shared" si="7"/>
        <v>1.159588476073399E-3</v>
      </c>
      <c r="G153" s="7">
        <f>SQRT(Summary!$G$2/Summary!$G$3)*SQRT(SUMSQ(F134:F153)-Summary!$G$4/Summary!$G$5*SUM(F134:F153)^2)</f>
        <v>4.9438657536609178E-2</v>
      </c>
      <c r="H153" s="5">
        <f>MIN(Summary!$G$8,Summary!$G$9/G151)</f>
        <v>1.2192536762916266</v>
      </c>
      <c r="I153">
        <f t="shared" si="8"/>
        <v>1</v>
      </c>
      <c r="J153" s="4">
        <f>J152*(1+(H152*(E153-1))+((1-H152)*(D152/100)*(I153)/Summary!$G$6))</f>
        <v>113.4364528923778</v>
      </c>
    </row>
    <row r="154" spans="2:10" x14ac:dyDescent="0.2">
      <c r="B154" s="1">
        <f>Volatility!B248</f>
        <v>41934</v>
      </c>
      <c r="C154" s="4">
        <f>Volatility!C248</f>
        <v>138.26</v>
      </c>
      <c r="D154">
        <f>VLOOKUP(Table4[[#This Row],[Date]],Table1[#All],2,FALSE)</f>
        <v>8.9999999999999993E-3</v>
      </c>
      <c r="E154" s="7">
        <f t="shared" si="6"/>
        <v>1.001448645516442</v>
      </c>
      <c r="F154" s="7">
        <f t="shared" si="7"/>
        <v>1.4475972417892797E-3</v>
      </c>
      <c r="G154" s="7">
        <f>SQRT(Summary!$G$2/Summary!$G$3)*SQRT(SUMSQ(F135:F154)-Summary!$G$4/Summary!$G$5*SUM(F135:F154)^2)</f>
        <v>4.9517197590316975E-2</v>
      </c>
      <c r="H154" s="5">
        <f>MIN(Summary!$G$8,Summary!$G$9/G152)</f>
        <v>1.2155611287240307</v>
      </c>
      <c r="I154">
        <f t="shared" si="8"/>
        <v>1</v>
      </c>
      <c r="J154" s="4">
        <f>J153*(1+(H153*(E154-1))+((1-H153)*(D153/100)*(I154)/Summary!$G$6))</f>
        <v>113.6368063574625</v>
      </c>
    </row>
    <row r="155" spans="2:10" x14ac:dyDescent="0.2">
      <c r="B155" s="1">
        <f>Volatility!B249</f>
        <v>41935</v>
      </c>
      <c r="C155" s="4">
        <f>Volatility!C249</f>
        <v>138.13999999999999</v>
      </c>
      <c r="D155">
        <f>VLOOKUP(Table4[[#This Row],[Date]],Table1[#All],2,FALSE)</f>
        <v>1.0999999999999999E-2</v>
      </c>
      <c r="E155" s="7">
        <f t="shared" si="6"/>
        <v>0.99913207001301896</v>
      </c>
      <c r="F155" s="7">
        <f t="shared" si="7"/>
        <v>-8.6830685629208921E-4</v>
      </c>
      <c r="G155" s="7">
        <f>SQRT(Summary!$G$2/Summary!$G$3)*SQRT(SUMSQ(F136:F155)-Summary!$G$4/Summary!$G$5*SUM(F136:F155)^2)</f>
        <v>4.9589536664414527E-2</v>
      </c>
      <c r="H155" s="5">
        <f>MIN(Summary!$G$8,Summary!$G$9/G153)</f>
        <v>1.2136251870425523</v>
      </c>
      <c r="I155">
        <f t="shared" si="8"/>
        <v>1</v>
      </c>
      <c r="J155" s="4">
        <f>J154*(1+(H154*(E155-1))+((1-H154)*(D154/100)*(I155)/Summary!$G$6))</f>
        <v>113.51691090798199</v>
      </c>
    </row>
    <row r="156" spans="2:10" x14ac:dyDescent="0.2">
      <c r="B156" s="1">
        <f>Volatility!B250</f>
        <v>41936</v>
      </c>
      <c r="C156" s="4">
        <f>Volatility!C250</f>
        <v>138.19</v>
      </c>
      <c r="D156">
        <f>VLOOKUP(Table4[[#This Row],[Date]],Table1[#All],2,FALSE)</f>
        <v>1.2E-2</v>
      </c>
      <c r="E156" s="7">
        <f t="shared" si="6"/>
        <v>1.0003619516432605</v>
      </c>
      <c r="F156" s="7">
        <f t="shared" si="7"/>
        <v>3.6188615456645947E-4</v>
      </c>
      <c r="G156" s="7">
        <f>SQRT(Summary!$G$2/Summary!$G$3)*SQRT(SUMSQ(F137:F156)-Summary!$G$4/Summary!$G$5*SUM(F137:F156)^2)</f>
        <v>4.9579451111662794E-2</v>
      </c>
      <c r="H156" s="5">
        <f>MIN(Summary!$G$8,Summary!$G$9/G154)</f>
        <v>1.2117002358738678</v>
      </c>
      <c r="I156">
        <f t="shared" si="8"/>
        <v>1</v>
      </c>
      <c r="J156" s="4">
        <f>J155*(1+(H155*(E156-1))+((1-H155)*(D155/100)*(I156)/Summary!$G$6))</f>
        <v>113.56676848384431</v>
      </c>
    </row>
    <row r="157" spans="2:10" x14ac:dyDescent="0.2">
      <c r="B157" s="1">
        <f>Volatility!B251</f>
        <v>41939</v>
      </c>
      <c r="C157" s="4">
        <f>Volatility!C251</f>
        <v>138.29</v>
      </c>
      <c r="D157">
        <f>VLOOKUP(Table4[[#This Row],[Date]],Table1[#All],2,FALSE)</f>
        <v>1.2E-2</v>
      </c>
      <c r="E157" s="7">
        <f t="shared" si="6"/>
        <v>1.0007236413633402</v>
      </c>
      <c r="F157" s="7">
        <f t="shared" si="7"/>
        <v>7.2337966117360666E-4</v>
      </c>
      <c r="G157" s="7">
        <f>SQRT(Summary!$G$2/Summary!$G$3)*SQRT(SUMSQ(F138:F157)-Summary!$G$4/Summary!$G$5*SUM(F138:F157)^2)</f>
        <v>4.958324187897617E-2</v>
      </c>
      <c r="H157" s="5">
        <f>MIN(Summary!$G$8,Summary!$G$9/G155)</f>
        <v>1.2099326599083959</v>
      </c>
      <c r="I157">
        <f t="shared" si="8"/>
        <v>3</v>
      </c>
      <c r="J157" s="4">
        <f>J156*(1+(H156*(E157-1))+((1-H156)*(D156/100)*(I157)/Summary!$G$6))</f>
        <v>113.66632391937885</v>
      </c>
    </row>
    <row r="158" spans="2:10" x14ac:dyDescent="0.2">
      <c r="B158" s="1">
        <f>Volatility!B252</f>
        <v>41940</v>
      </c>
      <c r="C158" s="4">
        <f>Volatility!C252</f>
        <v>138.37</v>
      </c>
      <c r="D158">
        <f>VLOOKUP(Table4[[#This Row],[Date]],Table1[#All],2,FALSE)</f>
        <v>1.2E-2</v>
      </c>
      <c r="E158" s="7">
        <f t="shared" si="6"/>
        <v>1.0005784944681468</v>
      </c>
      <c r="F158" s="7">
        <f t="shared" si="7"/>
        <v>5.783272047262016E-4</v>
      </c>
      <c r="G158" s="7">
        <f>SQRT(Summary!$G$2/Summary!$G$3)*SQRT(SUMSQ(F139:F158)-Summary!$G$4/Summary!$G$5*SUM(F139:F158)^2)</f>
        <v>4.8848083089515548E-2</v>
      </c>
      <c r="H158" s="5">
        <f>MIN(Summary!$G$8,Summary!$G$9/G156)</f>
        <v>1.2101787868701501</v>
      </c>
      <c r="I158">
        <f t="shared" si="8"/>
        <v>1</v>
      </c>
      <c r="J158" s="4">
        <f>J157*(1+(H157*(E158-1))+((1-H157)*(D157/100)*(I158)/Summary!$G$6))</f>
        <v>113.74587549823536</v>
      </c>
    </row>
    <row r="159" spans="2:10" x14ac:dyDescent="0.2">
      <c r="B159" s="1">
        <f>Volatility!B253</f>
        <v>41941</v>
      </c>
      <c r="C159" s="4">
        <f>Volatility!C253</f>
        <v>138.43</v>
      </c>
      <c r="D159">
        <f>VLOOKUP(Table4[[#This Row],[Date]],Table1[#All],2,FALSE)</f>
        <v>0.01</v>
      </c>
      <c r="E159" s="7">
        <f t="shared" si="6"/>
        <v>1.0004336200043362</v>
      </c>
      <c r="F159" s="7">
        <f t="shared" si="7"/>
        <v>4.3352601835062868E-4</v>
      </c>
      <c r="G159" s="7">
        <f>SQRT(Summary!$G$2/Summary!$G$3)*SQRT(SUMSQ(F140:F159)-Summary!$G$4/Summary!$G$5*SUM(F140:F159)^2)</f>
        <v>4.6504420527963622E-2</v>
      </c>
      <c r="H159" s="5">
        <f>MIN(Summary!$G$8,Summary!$G$9/G157)</f>
        <v>1.210086265566283</v>
      </c>
      <c r="I159">
        <f t="shared" si="8"/>
        <v>1</v>
      </c>
      <c r="J159" s="4">
        <f>J158*(1+(H158*(E159-1))+((1-H158)*(D158/100)*(I159)/Summary!$G$6))</f>
        <v>113.80555655676081</v>
      </c>
    </row>
    <row r="160" spans="2:10" x14ac:dyDescent="0.2">
      <c r="B160" s="1">
        <f>Volatility!B254</f>
        <v>41942</v>
      </c>
      <c r="C160" s="4">
        <f>Volatility!C254</f>
        <v>138.86000000000001</v>
      </c>
      <c r="D160">
        <f>VLOOKUP(Table4[[#This Row],[Date]],Table1[#All],2,FALSE)</f>
        <v>0.01</v>
      </c>
      <c r="E160" s="7">
        <f t="shared" si="6"/>
        <v>1.0031062630932601</v>
      </c>
      <c r="F160" s="7">
        <f t="shared" si="7"/>
        <v>3.1014486254837027E-3</v>
      </c>
      <c r="G160" s="7">
        <f>SQRT(Summary!$G$2/Summary!$G$3)*SQRT(SUMSQ(F141:F160)-Summary!$G$4/Summary!$G$5*SUM(F141:F160)^2)</f>
        <v>4.7670248840672697E-2</v>
      </c>
      <c r="H160" s="5">
        <f>MIN(Summary!$G$8,Summary!$G$9/G158)</f>
        <v>1.2282979434433126</v>
      </c>
      <c r="I160">
        <f t="shared" si="8"/>
        <v>1</v>
      </c>
      <c r="J160" s="4">
        <f>J159*(1+(H159*(E160-1))+((1-H159)*(D159/100)*(I160)/Summary!$G$6))</f>
        <v>114.23332751128626</v>
      </c>
    </row>
    <row r="161" spans="2:10" x14ac:dyDescent="0.2">
      <c r="B161" s="36">
        <f>Volatility!B255</f>
        <v>41943</v>
      </c>
      <c r="C161" s="20">
        <f>Volatility!C255</f>
        <v>139.36000000000001</v>
      </c>
      <c r="D161" s="37">
        <f>VLOOKUP(Table4[[#This Row],[Date]],Table1[#All],2,FALSE)</f>
        <v>0.01</v>
      </c>
      <c r="E161" s="8">
        <f t="shared" si="6"/>
        <v>1.0036007489557828</v>
      </c>
      <c r="F161" s="8">
        <f t="shared" si="7"/>
        <v>3.5942817790653161E-3</v>
      </c>
      <c r="G161" s="8">
        <f>SQRT(Summary!$G$2/Summary!$G$3)*SQRT(SUMSQ(F142:F161)-Summary!$G$4/Summary!$G$5*SUM(F142:F161)^2)</f>
        <v>4.909951488324886E-2</v>
      </c>
      <c r="H161" s="9">
        <f>MIN(Summary!$G$8,Summary!$G$9/G159)</f>
        <v>1.2901999276374454</v>
      </c>
      <c r="I161" s="37">
        <f t="shared" si="8"/>
        <v>1</v>
      </c>
      <c r="J161" s="20">
        <f>J160*(1+(H160*(E161-1))+((1-H160)*(D160/100)*(I161)/Summary!$G$6))</f>
        <v>114.73855057547607</v>
      </c>
    </row>
    <row r="162" spans="2:10" x14ac:dyDescent="0.2">
      <c r="B162" s="1">
        <f>Volatility!B256</f>
        <v>41946</v>
      </c>
      <c r="C162" s="4">
        <f>Volatility!C256</f>
        <v>139.09</v>
      </c>
      <c r="D162">
        <f>VLOOKUP(Table4[[#This Row],[Date]],Table1[#All],2,FALSE)</f>
        <v>0.01</v>
      </c>
      <c r="E162" s="7">
        <f t="shared" si="6"/>
        <v>0.99806257175660151</v>
      </c>
      <c r="F162" s="7">
        <f t="shared" si="7"/>
        <v>-1.9393074851539744E-3</v>
      </c>
      <c r="G162" s="7">
        <f>SQRT(Summary!$G$2/Summary!$G$3)*SQRT(SUMSQ(F143:F162)-Summary!$G$4/Summary!$G$5*SUM(F143:F162)^2)</f>
        <v>4.9738011609011243E-2</v>
      </c>
      <c r="H162" s="5">
        <f>MIN(Summary!$G$8,Summary!$G$9/G160)</f>
        <v>1.2586466708100639</v>
      </c>
      <c r="I162">
        <f t="shared" si="8"/>
        <v>3</v>
      </c>
      <c r="J162" s="4">
        <f>J161*(1+(H161*(E162-1))+((1-H161)*(D161/100)*(I162)/Summary!$G$6))</f>
        <v>114.45171434046709</v>
      </c>
    </row>
    <row r="163" spans="2:10" x14ac:dyDescent="0.2">
      <c r="B163" s="1">
        <f>Volatility!B257</f>
        <v>41947</v>
      </c>
      <c r="C163" s="4">
        <f>Volatility!C257</f>
        <v>139.38</v>
      </c>
      <c r="D163">
        <f>VLOOKUP(Table4[[#This Row],[Date]],Table1[#All],2,FALSE)</f>
        <v>8.9999999999999993E-3</v>
      </c>
      <c r="E163" s="7">
        <f t="shared" si="6"/>
        <v>1.0020849809475878</v>
      </c>
      <c r="F163" s="7">
        <f t="shared" si="7"/>
        <v>2.0828103913338968E-3</v>
      </c>
      <c r="G163" s="7">
        <f>SQRT(Summary!$G$2/Summary!$G$3)*SQRT(SUMSQ(F144:F163)-Summary!$G$4/Summary!$G$5*SUM(F144:F163)^2)</f>
        <v>5.0029378880138246E-2</v>
      </c>
      <c r="H163" s="5">
        <f>MIN(Summary!$G$8,Summary!$G$9/G161)</f>
        <v>1.2220080003370875</v>
      </c>
      <c r="I163">
        <f t="shared" si="8"/>
        <v>1</v>
      </c>
      <c r="J163" s="4">
        <f>J162*(1+(H162*(E163-1))+((1-H162)*(D162/100)*(I163)/Summary!$G$6))</f>
        <v>114.75205652428411</v>
      </c>
    </row>
    <row r="164" spans="2:10" x14ac:dyDescent="0.2">
      <c r="B164" s="1">
        <f>Volatility!B258</f>
        <v>41948</v>
      </c>
      <c r="C164" s="4">
        <f>Volatility!C258</f>
        <v>139.15</v>
      </c>
      <c r="D164">
        <f>VLOOKUP(Table4[[#This Row],[Date]],Table1[#All],2,FALSE)</f>
        <v>8.9999999999999993E-3</v>
      </c>
      <c r="E164" s="7">
        <f t="shared" si="6"/>
        <v>0.99834983498349839</v>
      </c>
      <c r="F164" s="7">
        <f t="shared" si="7"/>
        <v>-1.6515280384729533E-3</v>
      </c>
      <c r="G164" s="7">
        <f>SQRT(Summary!$G$2/Summary!$G$3)*SQRT(SUMSQ(F145:F164)-Summary!$G$4/Summary!$G$5*SUM(F145:F164)^2)</f>
        <v>5.0523788585119897E-2</v>
      </c>
      <c r="H164" s="5">
        <f>MIN(Summary!$G$8,Summary!$G$9/G162)</f>
        <v>1.2063208411236437</v>
      </c>
      <c r="I164">
        <f t="shared" si="8"/>
        <v>1</v>
      </c>
      <c r="J164" s="4">
        <f>J163*(1+(H163*(E164-1))+((1-H163)*(D163/100)*(I164)/Summary!$G$6))</f>
        <v>114.52065092903196</v>
      </c>
    </row>
    <row r="165" spans="2:10" x14ac:dyDescent="0.2">
      <c r="B165" s="1">
        <f>Volatility!B259</f>
        <v>41949</v>
      </c>
      <c r="C165" s="4">
        <f>Volatility!C259</f>
        <v>139.24</v>
      </c>
      <c r="D165">
        <f>VLOOKUP(Table4[[#This Row],[Date]],Table1[#All],2,FALSE)</f>
        <v>8.9999999999999993E-3</v>
      </c>
      <c r="E165" s="7">
        <f t="shared" si="6"/>
        <v>1.0006467840459936</v>
      </c>
      <c r="F165" s="7">
        <f t="shared" si="7"/>
        <v>6.4657497133844351E-4</v>
      </c>
      <c r="G165" s="7">
        <f>SQRT(Summary!$G$2/Summary!$G$3)*SQRT(SUMSQ(F146:F165)-Summary!$G$4/Summary!$G$5*SUM(F146:F165)^2)</f>
        <v>5.0473421464734339E-2</v>
      </c>
      <c r="H165" s="5">
        <f>MIN(Summary!$G$8,Summary!$G$9/G163)</f>
        <v>1.1992953209303205</v>
      </c>
      <c r="I165">
        <f t="shared" si="8"/>
        <v>1</v>
      </c>
      <c r="J165" s="4">
        <f>J164*(1+(H164*(E165-1))+((1-H164)*(D164/100)*(I165)/Summary!$G$6))</f>
        <v>114.60999736350541</v>
      </c>
    </row>
    <row r="166" spans="2:10" x14ac:dyDescent="0.2">
      <c r="B166" s="1">
        <f>Volatility!B260</f>
        <v>41950</v>
      </c>
      <c r="C166" s="4">
        <f>Volatility!C260</f>
        <v>139.35</v>
      </c>
      <c r="D166">
        <f>VLOOKUP(Table4[[#This Row],[Date]],Table1[#All],2,FALSE)</f>
        <v>8.0000000000000002E-3</v>
      </c>
      <c r="E166" s="7">
        <f t="shared" si="6"/>
        <v>1.0007900028727377</v>
      </c>
      <c r="F166" s="7">
        <f t="shared" si="7"/>
        <v>7.8969098471901597E-4</v>
      </c>
      <c r="G166" s="7">
        <f>SQRT(Summary!$G$2/Summary!$G$3)*SQRT(SUMSQ(F147:F166)-Summary!$G$4/Summary!$G$5*SUM(F147:F166)^2)</f>
        <v>5.0495236594764598E-2</v>
      </c>
      <c r="H166" s="5">
        <f>MIN(Summary!$G$8,Summary!$G$9/G164)</f>
        <v>1.1875593988545625</v>
      </c>
      <c r="I166">
        <f t="shared" si="8"/>
        <v>1</v>
      </c>
      <c r="J166" s="4">
        <f>J165*(1+(H165*(E166-1))+((1-H165)*(D165/100)*(I166)/Summary!$G$6))</f>
        <v>114.71857852257791</v>
      </c>
    </row>
    <row r="167" spans="2:10" x14ac:dyDescent="0.2">
      <c r="B167" s="1">
        <f>Volatility!B261</f>
        <v>41953</v>
      </c>
      <c r="C167" s="4">
        <f>Volatility!C261</f>
        <v>139.44</v>
      </c>
      <c r="D167">
        <f>VLOOKUP(Table4[[#This Row],[Date]],Table1[#All],2,FALSE)</f>
        <v>8.9999999999999993E-3</v>
      </c>
      <c r="E167" s="7">
        <f t="shared" si="6"/>
        <v>1.0006458557588804</v>
      </c>
      <c r="F167" s="7">
        <f t="shared" si="7"/>
        <v>6.4564728380817971E-4</v>
      </c>
      <c r="G167" s="7">
        <f>SQRT(Summary!$G$2/Summary!$G$3)*SQRT(SUMSQ(F148:F167)-Summary!$G$4/Summary!$G$5*SUM(F148:F167)^2)</f>
        <v>4.9969887136809478E-2</v>
      </c>
      <c r="H167" s="5">
        <f>MIN(Summary!$G$8,Summary!$G$9/G165)</f>
        <v>1.1887444571579491</v>
      </c>
      <c r="I167">
        <f t="shared" si="8"/>
        <v>3</v>
      </c>
      <c r="J167" s="4">
        <f>J166*(1+(H166*(E167-1))+((1-H166)*(D166/100)*(I167)/Summary!$G$6))</f>
        <v>114.80655241899713</v>
      </c>
    </row>
    <row r="168" spans="2:10" x14ac:dyDescent="0.2">
      <c r="B168" s="1">
        <f>Volatility!B262</f>
        <v>41954</v>
      </c>
      <c r="C168" s="4">
        <f>Volatility!C262</f>
        <v>139.6</v>
      </c>
      <c r="D168">
        <f>VLOOKUP(Table4[[#This Row],[Date]],Table1[#All],2,FALSE)</f>
        <v>8.9999999999999993E-3</v>
      </c>
      <c r="E168" s="7">
        <f t="shared" si="6"/>
        <v>1.0011474469305794</v>
      </c>
      <c r="F168" s="7">
        <f t="shared" si="7"/>
        <v>1.1467891165066004E-3</v>
      </c>
      <c r="G168" s="7">
        <f>SQRT(Summary!$G$2/Summary!$G$3)*SQRT(SUMSQ(F149:F168)-Summary!$G$4/Summary!$G$5*SUM(F149:F168)^2)</f>
        <v>4.518598958869454E-2</v>
      </c>
      <c r="H168" s="5">
        <f>MIN(Summary!$G$8,Summary!$G$9/G166)</f>
        <v>1.1882308915891062</v>
      </c>
      <c r="I168">
        <f t="shared" si="8"/>
        <v>1</v>
      </c>
      <c r="J168" s="4">
        <f>J167*(1+(H167*(E168-1))+((1-H167)*(D167/100)*(I168)/Summary!$G$6))</f>
        <v>114.96314557066464</v>
      </c>
    </row>
    <row r="169" spans="2:10" x14ac:dyDescent="0.2">
      <c r="B169" s="1">
        <f>Volatility!B263</f>
        <v>41955</v>
      </c>
      <c r="C169" s="4">
        <f>Volatility!C263</f>
        <v>139.69</v>
      </c>
      <c r="D169">
        <f>VLOOKUP(Table4[[#This Row],[Date]],Table1[#All],2,FALSE)</f>
        <v>8.9999999999999993E-3</v>
      </c>
      <c r="E169" s="7">
        <f t="shared" si="6"/>
        <v>1.0006446991404012</v>
      </c>
      <c r="F169" s="7">
        <f t="shared" si="7"/>
        <v>6.4449141118750198E-4</v>
      </c>
      <c r="G169" s="7">
        <f>SQRT(Summary!$G$2/Summary!$G$3)*SQRT(SUMSQ(F150:F169)-Summary!$G$4/Summary!$G$5*SUM(F150:F169)^2)</f>
        <v>4.3544671388563536E-2</v>
      </c>
      <c r="H169" s="5">
        <f>MIN(Summary!$G$8,Summary!$G$9/G167)</f>
        <v>1.2007231442354411</v>
      </c>
      <c r="I169">
        <f t="shared" si="8"/>
        <v>1</v>
      </c>
      <c r="J169" s="4">
        <f>J168*(1+(H168*(E169-1))+((1-H168)*(D168/100)*(I169)/Summary!$G$6))</f>
        <v>115.051207843329</v>
      </c>
    </row>
    <row r="170" spans="2:10" x14ac:dyDescent="0.2">
      <c r="B170" s="1">
        <f>Volatility!B264</f>
        <v>41956</v>
      </c>
      <c r="C170" s="4">
        <f>Volatility!C264</f>
        <v>139.72999999999999</v>
      </c>
      <c r="D170">
        <f>VLOOKUP(Table4[[#This Row],[Date]],Table1[#All],2,FALSE)</f>
        <v>8.0000000000000002E-3</v>
      </c>
      <c r="E170" s="7">
        <f t="shared" si="6"/>
        <v>1.0002863483427589</v>
      </c>
      <c r="F170" s="7">
        <f t="shared" si="7"/>
        <v>2.8630735289690096E-4</v>
      </c>
      <c r="G170" s="7">
        <f>SQRT(Summary!$G$2/Summary!$G$3)*SQRT(SUMSQ(F151:F170)-Summary!$G$4/Summary!$G$5*SUM(F151:F170)^2)</f>
        <v>2.268436693511169E-2</v>
      </c>
      <c r="H170" s="5">
        <f>MIN(Summary!$G$8,Summary!$G$9/G168)</f>
        <v>1.327845213663571</v>
      </c>
      <c r="I170">
        <f t="shared" si="8"/>
        <v>1</v>
      </c>
      <c r="J170" s="4">
        <f>J169*(1+(H169*(E170-1))+((1-H169)*(D169/100)*(I170)/Summary!$G$6))</f>
        <v>115.09075956099329</v>
      </c>
    </row>
    <row r="171" spans="2:10" x14ac:dyDescent="0.2">
      <c r="B171" s="1">
        <f>Volatility!B265</f>
        <v>41957</v>
      </c>
      <c r="C171" s="4">
        <f>Volatility!C265</f>
        <v>139.88999999999999</v>
      </c>
      <c r="D171">
        <f>VLOOKUP(Table4[[#This Row],[Date]],Table1[#All],2,FALSE)</f>
        <v>8.0000000000000002E-3</v>
      </c>
      <c r="E171" s="7">
        <f t="shared" si="6"/>
        <v>1.0011450654834324</v>
      </c>
      <c r="F171" s="7">
        <f t="shared" si="7"/>
        <v>1.1444103959827271E-3</v>
      </c>
      <c r="G171" s="7">
        <f>SQRT(Summary!$G$2/Summary!$G$3)*SQRT(SUMSQ(F152:F171)-Summary!$G$4/Summary!$G$5*SUM(F152:F171)^2)</f>
        <v>2.1218545259146085E-2</v>
      </c>
      <c r="H171" s="5">
        <f>MIN(Summary!$G$8,Summary!$G$9/G169)</f>
        <v>1.3778953448655087</v>
      </c>
      <c r="I171">
        <f t="shared" si="8"/>
        <v>1</v>
      </c>
      <c r="J171" s="4">
        <f>J170*(1+(H170*(E171-1))+((1-H170)*(D170/100)*(I171)/Summary!$G$6))</f>
        <v>115.2657431912522</v>
      </c>
    </row>
    <row r="172" spans="2:10" x14ac:dyDescent="0.2">
      <c r="B172" s="1">
        <f>Volatility!B266</f>
        <v>41960</v>
      </c>
      <c r="C172" s="4">
        <f>Volatility!C266</f>
        <v>139.84</v>
      </c>
      <c r="D172">
        <f>VLOOKUP(Table4[[#This Row],[Date]],Table1[#All],2,FALSE)</f>
        <v>8.0000000000000002E-3</v>
      </c>
      <c r="E172" s="7">
        <f t="shared" si="6"/>
        <v>0.9996425763099579</v>
      </c>
      <c r="F172" s="7">
        <f t="shared" si="7"/>
        <v>-3.574875811137793E-4</v>
      </c>
      <c r="G172" s="7">
        <f>SQRT(Summary!$G$2/Summary!$G$3)*SQRT(SUMSQ(F153:F172)-Summary!$G$4/Summary!$G$5*SUM(F153:F172)^2)</f>
        <v>2.0601856941766424E-2</v>
      </c>
      <c r="H172" s="5">
        <f>MIN(Summary!$G$8,Summary!$G$9/G170)</f>
        <v>1.5</v>
      </c>
      <c r="I172">
        <f t="shared" si="8"/>
        <v>3</v>
      </c>
      <c r="J172" s="4">
        <f>J171*(1+(H171*(E172-1))+((1-H171)*(D171/100)*(I172)/Summary!$G$6))</f>
        <v>115.20894664536952</v>
      </c>
    </row>
    <row r="173" spans="2:10" x14ac:dyDescent="0.2">
      <c r="B173" s="1">
        <f>Volatility!B267</f>
        <v>41961</v>
      </c>
      <c r="C173" s="4">
        <f>Volatility!C267</f>
        <v>139.75</v>
      </c>
      <c r="D173">
        <f>VLOOKUP(Table4[[#This Row],[Date]],Table1[#All],2,FALSE)</f>
        <v>8.9999999999999993E-3</v>
      </c>
      <c r="E173" s="7">
        <f t="shared" si="6"/>
        <v>0.99935640732265441</v>
      </c>
      <c r="F173" s="7">
        <f t="shared" si="7"/>
        <v>-6.4379987201684612E-4</v>
      </c>
      <c r="G173" s="7">
        <f>SQRT(Summary!$G$2/Summary!$G$3)*SQRT(SUMSQ(F154:F173)-Summary!$G$4/Summary!$G$5*SUM(F154:F173)^2)</f>
        <v>2.1033577975420267E-2</v>
      </c>
      <c r="H173" s="5">
        <f>MIN(Summary!$G$8,Summary!$G$9/G171)</f>
        <v>1.5</v>
      </c>
      <c r="I173">
        <f t="shared" si="8"/>
        <v>1</v>
      </c>
      <c r="J173" s="4">
        <f>J172*(1+(H172*(E173-1))+((1-H172)*(D172/100)*(I173)/Summary!$G$6))</f>
        <v>115.09771239273697</v>
      </c>
    </row>
    <row r="174" spans="2:10" x14ac:dyDescent="0.2">
      <c r="B174" s="1">
        <f>Volatility!B268</f>
        <v>41962</v>
      </c>
      <c r="C174" s="4">
        <f>Volatility!C268</f>
        <v>139.4</v>
      </c>
      <c r="D174">
        <f>VLOOKUP(Table4[[#This Row],[Date]],Table1[#All],2,FALSE)</f>
        <v>8.9999999999999993E-3</v>
      </c>
      <c r="E174" s="7">
        <f t="shared" si="6"/>
        <v>0.99749552772808592</v>
      </c>
      <c r="F174" s="7">
        <f t="shared" si="7"/>
        <v>-2.5076137087849809E-3</v>
      </c>
      <c r="G174" s="7">
        <f>SQRT(Summary!$G$2/Summary!$G$3)*SQRT(SUMSQ(F155:F174)-Summary!$G$4/Summary!$G$5*SUM(F155:F174)^2)</f>
        <v>2.3366990321670823E-2</v>
      </c>
      <c r="H174" s="5">
        <f>MIN(Summary!$G$8,Summary!$G$9/G172)</f>
        <v>1.5</v>
      </c>
      <c r="I174">
        <f t="shared" si="8"/>
        <v>1</v>
      </c>
      <c r="J174" s="4">
        <f>J173*(1+(H173*(E174-1))+((1-H173)*(D173/100)*(I174)/Summary!$G$6))</f>
        <v>114.66530946165038</v>
      </c>
    </row>
    <row r="175" spans="2:10" x14ac:dyDescent="0.2">
      <c r="B175" s="1">
        <f>Volatility!B269</f>
        <v>41963</v>
      </c>
      <c r="C175" s="4">
        <f>Volatility!C269</f>
        <v>139.76</v>
      </c>
      <c r="D175">
        <f>VLOOKUP(Table4[[#This Row],[Date]],Table1[#All],2,FALSE)</f>
        <v>8.9999999999999993E-3</v>
      </c>
      <c r="E175" s="7">
        <f t="shared" si="6"/>
        <v>1.0025824964131993</v>
      </c>
      <c r="F175" s="7">
        <f t="shared" si="7"/>
        <v>2.5791674993774875E-3</v>
      </c>
      <c r="G175" s="7">
        <f>SQRT(Summary!$G$2/Summary!$G$3)*SQRT(SUMSQ(F156:F175)-Summary!$G$4/Summary!$G$5*SUM(F156:F175)^2)</f>
        <v>2.4024485928721966E-2</v>
      </c>
      <c r="H175" s="5">
        <f>MIN(Summary!$G$8,Summary!$G$9/G173)</f>
        <v>1.5</v>
      </c>
      <c r="I175">
        <f t="shared" si="8"/>
        <v>1</v>
      </c>
      <c r="J175" s="4">
        <f>J174*(1+(H174*(E175-1))+((1-H174)*(D174/100)*(I175)/Summary!$G$6))</f>
        <v>115.10947925409135</v>
      </c>
    </row>
    <row r="176" spans="2:10" x14ac:dyDescent="0.2">
      <c r="B176" s="1">
        <f>Volatility!B270</f>
        <v>41964</v>
      </c>
      <c r="C176" s="4">
        <f>Volatility!C270</f>
        <v>140.19999999999999</v>
      </c>
      <c r="D176">
        <f>VLOOKUP(Table4[[#This Row],[Date]],Table1[#All],2,FALSE)</f>
        <v>8.9999999999999993E-3</v>
      </c>
      <c r="E176" s="7">
        <f t="shared" si="6"/>
        <v>1.0031482541499714</v>
      </c>
      <c r="F176" s="7">
        <f t="shared" si="7"/>
        <v>3.1433087746886522E-3</v>
      </c>
      <c r="G176" s="7">
        <f>SQRT(Summary!$G$2/Summary!$G$3)*SQRT(SUMSQ(F157:F176)-Summary!$G$4/Summary!$G$5*SUM(F157:F176)^2)</f>
        <v>2.5578991277969646E-2</v>
      </c>
      <c r="H176" s="5">
        <f>MIN(Summary!$G$8,Summary!$G$9/G174)</f>
        <v>1.5</v>
      </c>
      <c r="I176">
        <f t="shared" si="8"/>
        <v>1</v>
      </c>
      <c r="J176" s="4">
        <f>J175*(1+(H175*(E176-1))+((1-H175)*(D175/100)*(I176)/Summary!$G$6))</f>
        <v>115.65305570905056</v>
      </c>
    </row>
    <row r="177" spans="2:10" x14ac:dyDescent="0.2">
      <c r="B177" s="1">
        <f>Volatility!B271</f>
        <v>41967</v>
      </c>
      <c r="C177" s="4">
        <f>Volatility!C271</f>
        <v>140.30000000000001</v>
      </c>
      <c r="D177">
        <f>VLOOKUP(Table4[[#This Row],[Date]],Table1[#All],2,FALSE)</f>
        <v>8.9999999999999993E-3</v>
      </c>
      <c r="E177" s="7">
        <f t="shared" si="6"/>
        <v>1.0007132667617691</v>
      </c>
      <c r="F177" s="7">
        <f t="shared" si="7"/>
        <v>7.1301250792572043E-4</v>
      </c>
      <c r="G177" s="7">
        <f>SQRT(Summary!$G$2/Summary!$G$3)*SQRT(SUMSQ(F158:F177)-Summary!$G$4/Summary!$G$5*SUM(F158:F177)^2)</f>
        <v>2.5579009488596503E-2</v>
      </c>
      <c r="H177" s="5">
        <f>MIN(Summary!$G$8,Summary!$G$9/G175)</f>
        <v>1.5</v>
      </c>
      <c r="I177">
        <f t="shared" si="8"/>
        <v>3</v>
      </c>
      <c r="J177" s="4">
        <f>J176*(1+(H176*(E177-1))+((1-H176)*(D176/100)*(I177)/Summary!$G$6))</f>
        <v>115.7767495599561</v>
      </c>
    </row>
    <row r="178" spans="2:10" x14ac:dyDescent="0.2">
      <c r="B178" s="1">
        <f>Volatility!B272</f>
        <v>41968</v>
      </c>
      <c r="C178" s="4">
        <f>Volatility!C272</f>
        <v>140.69999999999999</v>
      </c>
      <c r="D178">
        <f>VLOOKUP(Table4[[#This Row],[Date]],Table1[#All],2,FALSE)</f>
        <v>8.9999999999999993E-3</v>
      </c>
      <c r="E178" s="7">
        <f t="shared" si="6"/>
        <v>1.0028510334996434</v>
      </c>
      <c r="F178" s="7">
        <f t="shared" si="7"/>
        <v>2.846977011927937E-3</v>
      </c>
      <c r="G178" s="7">
        <f>SQRT(Summary!$G$2/Summary!$G$3)*SQRT(SUMSQ(F159:F178)-Summary!$G$4/Summary!$G$5*SUM(F159:F178)^2)</f>
        <v>2.6602767464017147E-2</v>
      </c>
      <c r="H178" s="5">
        <f>MIN(Summary!$G$8,Summary!$G$9/G176)</f>
        <v>1.5</v>
      </c>
      <c r="I178">
        <f t="shared" si="8"/>
        <v>1</v>
      </c>
      <c r="J178" s="4">
        <f>J177*(1+(H177*(E178-1))+((1-H177)*(D177/100)*(I178)/Summary!$G$6))</f>
        <v>116.2718601750753</v>
      </c>
    </row>
    <row r="179" spans="2:10" x14ac:dyDescent="0.2">
      <c r="B179" s="1">
        <f>Volatility!B273</f>
        <v>41969</v>
      </c>
      <c r="C179" s="4">
        <f>Volatility!C273</f>
        <v>140.88</v>
      </c>
      <c r="D179">
        <f>VLOOKUP(Table4[[#This Row],[Date]],Table1[#All],2,FALSE)</f>
        <v>8.9999999999999993E-3</v>
      </c>
      <c r="E179" s="7">
        <f t="shared" si="6"/>
        <v>1.0012793176972281</v>
      </c>
      <c r="F179" s="7">
        <f t="shared" si="7"/>
        <v>1.2785000676072934E-3</v>
      </c>
      <c r="G179" s="7">
        <f>SQRT(Summary!$G$2/Summary!$G$3)*SQRT(SUMSQ(F160:F179)-Summary!$G$4/Summary!$G$5*SUM(F160:F179)^2)</f>
        <v>2.660274878216181E-2</v>
      </c>
      <c r="H179" s="5">
        <f>MIN(Summary!$G$8,Summary!$G$9/G177)</f>
        <v>1.5</v>
      </c>
      <c r="I179">
        <f t="shared" si="8"/>
        <v>1</v>
      </c>
      <c r="J179" s="4">
        <f>J178*(1+(H178*(E179-1))+((1-H178)*(D178/100)*(I179)/Summary!$G$6))</f>
        <v>116.49496861371021</v>
      </c>
    </row>
    <row r="180" spans="2:10" x14ac:dyDescent="0.2">
      <c r="B180" s="1">
        <f>Volatility!B274</f>
        <v>41970</v>
      </c>
      <c r="C180" s="4">
        <f>Volatility!C274</f>
        <v>141.66</v>
      </c>
      <c r="D180">
        <f>VLOOKUP(Table4[[#This Row],[Date]],Table1[#All],2,FALSE)</f>
        <v>1.6E-2</v>
      </c>
      <c r="E180" s="7">
        <f t="shared" si="6"/>
        <v>1.0055366269165247</v>
      </c>
      <c r="F180" s="7">
        <f t="shared" si="7"/>
        <v>5.5213561375258282E-3</v>
      </c>
      <c r="G180" s="7">
        <f>SQRT(Summary!$G$2/Summary!$G$3)*SQRT(SUMSQ(F161:F180)-Summary!$G$4/Summary!$G$5*SUM(F161:F180)^2)</f>
        <v>3.022319238423574E-2</v>
      </c>
      <c r="H180" s="5">
        <f>MIN(Summary!$G$8,Summary!$G$9/G178)</f>
        <v>1.5</v>
      </c>
      <c r="I180">
        <f t="shared" si="8"/>
        <v>1</v>
      </c>
      <c r="J180" s="4">
        <f>J179*(1+(H179*(E180-1))+((1-H179)*(D179/100)*(I180)/Summary!$G$6))</f>
        <v>117.46243782013869</v>
      </c>
    </row>
    <row r="181" spans="2:10" x14ac:dyDescent="0.2">
      <c r="B181" s="36">
        <f>Volatility!B275</f>
        <v>41971</v>
      </c>
      <c r="C181" s="20">
        <f>Volatility!C275</f>
        <v>141.85</v>
      </c>
      <c r="D181" s="37">
        <f>VLOOKUP(Table4[[#This Row],[Date]],Table1[#All],2,FALSE)</f>
        <v>0.02</v>
      </c>
      <c r="E181" s="8">
        <f t="shared" si="6"/>
        <v>1.0013412395877452</v>
      </c>
      <c r="F181" s="8">
        <f t="shared" si="7"/>
        <v>1.3403409293837336E-3</v>
      </c>
      <c r="G181" s="8">
        <f>SQRT(Summary!$G$2/Summary!$G$3)*SQRT(SUMSQ(F162:F181)-Summary!$G$4/Summary!$G$5*SUM(F162:F181)^2)</f>
        <v>2.8754045336396198E-2</v>
      </c>
      <c r="H181" s="9">
        <f>MIN(Summary!$G$8,Summary!$G$9/G179)</f>
        <v>1.5</v>
      </c>
      <c r="I181" s="37">
        <f t="shared" si="8"/>
        <v>1</v>
      </c>
      <c r="J181" s="20">
        <f>J180*(1+(H180*(E181-1))+((1-H180)*(D180/100)*(I181)/Summary!$G$6))</f>
        <v>117.69872962489089</v>
      </c>
    </row>
    <row r="182" spans="2:10" x14ac:dyDescent="0.2">
      <c r="B182" s="1">
        <f>Volatility!B276</f>
        <v>41974</v>
      </c>
      <c r="C182" s="4">
        <f>Volatility!C276</f>
        <v>141.83000000000001</v>
      </c>
      <c r="D182">
        <f>VLOOKUP(Table4[[#This Row],[Date]],Table1[#All],2,FALSE)</f>
        <v>2.1000000000000001E-2</v>
      </c>
      <c r="E182" s="7">
        <f t="shared" si="6"/>
        <v>0.99985900599224542</v>
      </c>
      <c r="F182" s="7">
        <f t="shared" si="7"/>
        <v>-1.4100394834407818E-4</v>
      </c>
      <c r="G182" s="7">
        <f>SQRT(Summary!$G$2/Summary!$G$3)*SQRT(SUMSQ(F163:F182)-Summary!$G$4/Summary!$G$5*SUM(F163:F182)^2)</f>
        <v>2.7156825042062325E-2</v>
      </c>
      <c r="H182" s="5">
        <f>MIN(Summary!$G$8,Summary!$G$9/G180)</f>
        <v>1.5</v>
      </c>
      <c r="I182">
        <f t="shared" si="8"/>
        <v>3</v>
      </c>
      <c r="J182" s="4">
        <f>J181*(1+(H181*(E182-1))+((1-H181)*(D181/100)*(I182)/Summary!$G$6))</f>
        <v>117.67373931922005</v>
      </c>
    </row>
    <row r="183" spans="2:10" x14ac:dyDescent="0.2">
      <c r="B183" s="1">
        <f>Volatility!B277</f>
        <v>41975</v>
      </c>
      <c r="C183" s="4">
        <f>Volatility!C277</f>
        <v>141.69</v>
      </c>
      <c r="D183">
        <f>VLOOKUP(Table4[[#This Row],[Date]],Table1[#All],2,FALSE)</f>
        <v>2.1999999999999999E-2</v>
      </c>
      <c r="E183" s="7">
        <f t="shared" si="6"/>
        <v>0.99901290277092281</v>
      </c>
      <c r="F183" s="7">
        <f t="shared" si="7"/>
        <v>-9.8758473038088024E-4</v>
      </c>
      <c r="G183" s="7">
        <f>SQRT(Summary!$G$2/Summary!$G$3)*SQRT(SUMSQ(F164:F183)-Summary!$G$4/Summary!$G$5*SUM(F164:F183)^2)</f>
        <v>2.7652365722286257E-2</v>
      </c>
      <c r="H183" s="5">
        <f>MIN(Summary!$G$8,Summary!$G$9/G181)</f>
        <v>1.5</v>
      </c>
      <c r="I183">
        <f t="shared" si="8"/>
        <v>1</v>
      </c>
      <c r="J183" s="4">
        <f>J182*(1+(H182*(E183-1))+((1-H182)*(D182/100)*(I183)/Summary!$G$6))</f>
        <v>117.49947186468701</v>
      </c>
    </row>
    <row r="184" spans="2:10" x14ac:dyDescent="0.2">
      <c r="B184" s="1">
        <f>Volatility!B278</f>
        <v>41976</v>
      </c>
      <c r="C184" s="4">
        <f>Volatility!C278</f>
        <v>141.69999999999999</v>
      </c>
      <c r="D184">
        <f>VLOOKUP(Table4[[#This Row],[Date]],Table1[#All],2,FALSE)</f>
        <v>2.1999999999999999E-2</v>
      </c>
      <c r="E184" s="7">
        <f t="shared" si="6"/>
        <v>1.000070576610911</v>
      </c>
      <c r="F184" s="7">
        <f t="shared" si="7"/>
        <v>7.0574120499204858E-5</v>
      </c>
      <c r="G184" s="7">
        <f>SQRT(Summary!$G$2/Summary!$G$3)*SQRT(SUMSQ(F165:F184)-Summary!$G$4/Summary!$G$5*SUM(F165:F184)^2)</f>
        <v>2.6321353688957726E-2</v>
      </c>
      <c r="H184" s="5">
        <f>MIN(Summary!$G$8,Summary!$G$9/G182)</f>
        <v>1.5</v>
      </c>
      <c r="I184">
        <f t="shared" si="8"/>
        <v>1</v>
      </c>
      <c r="J184" s="4">
        <f>J183*(1+(H183*(E184-1))+((1-H183)*(D183/100)*(I184)/Summary!$G$6))</f>
        <v>117.51187503383268</v>
      </c>
    </row>
    <row r="185" spans="2:10" x14ac:dyDescent="0.2">
      <c r="B185" s="1">
        <f>Volatility!B279</f>
        <v>41977</v>
      </c>
      <c r="C185" s="4">
        <f>Volatility!C279</f>
        <v>141.37</v>
      </c>
      <c r="D185">
        <f>VLOOKUP(Table4[[#This Row],[Date]],Table1[#All],2,FALSE)</f>
        <v>2.1999999999999999E-2</v>
      </c>
      <c r="E185" s="7">
        <f t="shared" si="6"/>
        <v>0.99767113620324643</v>
      </c>
      <c r="F185" s="7">
        <f t="shared" si="7"/>
        <v>-2.3315798176934263E-3</v>
      </c>
      <c r="G185" s="7">
        <f>SQRT(Summary!$G$2/Summary!$G$3)*SQRT(SUMSQ(F166:F185)-Summary!$G$4/Summary!$G$5*SUM(F166:F185)^2)</f>
        <v>2.8611168910939667E-2</v>
      </c>
      <c r="H185" s="5">
        <f>MIN(Summary!$G$8,Summary!$G$9/G183)</f>
        <v>1.5</v>
      </c>
      <c r="I185">
        <f t="shared" si="8"/>
        <v>1</v>
      </c>
      <c r="J185" s="4">
        <f>J184*(1+(H184*(E185-1))+((1-H184)*(D184/100)*(I185)/Summary!$G$6))</f>
        <v>117.10133540024404</v>
      </c>
    </row>
    <row r="186" spans="2:10" x14ac:dyDescent="0.2">
      <c r="B186" s="1">
        <f>Volatility!B280</f>
        <v>41978</v>
      </c>
      <c r="C186" s="4">
        <f>Volatility!C280</f>
        <v>141.75</v>
      </c>
      <c r="D186">
        <f>VLOOKUP(Table4[[#This Row],[Date]],Table1[#All],2,FALSE)</f>
        <v>2.1999999999999999E-2</v>
      </c>
      <c r="E186" s="7">
        <f t="shared" si="6"/>
        <v>1.0026879818914904</v>
      </c>
      <c r="F186" s="7">
        <f t="shared" si="7"/>
        <v>2.6843757289202923E-3</v>
      </c>
      <c r="G186" s="7">
        <f>SQRT(Summary!$G$2/Summary!$G$3)*SQRT(SUMSQ(F167:F186)-Summary!$G$4/Summary!$G$5*SUM(F167:F186)^2)</f>
        <v>2.9377389911500792E-2</v>
      </c>
      <c r="H186" s="5">
        <f>MIN(Summary!$G$8,Summary!$G$9/G184)</f>
        <v>1.5</v>
      </c>
      <c r="I186">
        <f t="shared" si="8"/>
        <v>1</v>
      </c>
      <c r="J186" s="4">
        <f>J185*(1+(H185*(E186-1))+((1-H185)*(D185/100)*(I186)/Summary!$G$6))</f>
        <v>117.57344902281824</v>
      </c>
    </row>
    <row r="187" spans="2:10" x14ac:dyDescent="0.2">
      <c r="B187" s="1">
        <f>Volatility!B281</f>
        <v>41981</v>
      </c>
      <c r="C187" s="4">
        <f>Volatility!C281</f>
        <v>142.24</v>
      </c>
      <c r="D187">
        <f>VLOOKUP(Table4[[#This Row],[Date]],Table1[#All],2,FALSE)</f>
        <v>2.1999999999999999E-2</v>
      </c>
      <c r="E187" s="7">
        <f t="shared" ref="E187:E250" si="9">C187/C186</f>
        <v>1.0034567901234568</v>
      </c>
      <c r="F187" s="7">
        <f t="shared" ref="F187:F250" si="10">LN(E187)</f>
        <v>3.4508291577329936E-3</v>
      </c>
      <c r="G187" s="7">
        <f>SQRT(Summary!$G$2/Summary!$G$3)*SQRT(SUMSQ(F168:F187)-Summary!$G$4/Summary!$G$5*SUM(F168:F187)^2)</f>
        <v>3.0700299786807876E-2</v>
      </c>
      <c r="H187" s="5">
        <f>MIN(Summary!$G$8,Summary!$G$9/G185)</f>
        <v>1.5</v>
      </c>
      <c r="I187">
        <f t="shared" si="8"/>
        <v>3</v>
      </c>
      <c r="J187" s="4">
        <f>J186*(1+(H186*(E187-1))+((1-H186)*(D186/100)*(I187)/Summary!$G$6))</f>
        <v>118.18298135320089</v>
      </c>
    </row>
    <row r="188" spans="2:10" x14ac:dyDescent="0.2">
      <c r="B188" s="1">
        <f>Volatility!B282</f>
        <v>41982</v>
      </c>
      <c r="C188" s="4">
        <f>Volatility!C282</f>
        <v>142.05000000000001</v>
      </c>
      <c r="D188">
        <f>VLOOKUP(Table4[[#This Row],[Date]],Table1[#All],2,FALSE)</f>
        <v>2.4E-2</v>
      </c>
      <c r="E188" s="7">
        <f t="shared" si="9"/>
        <v>0.99866422947131606</v>
      </c>
      <c r="F188" s="7">
        <f t="shared" si="10"/>
        <v>-1.3366634653975353E-3</v>
      </c>
      <c r="G188" s="7">
        <f>SQRT(Summary!$G$2/Summary!$G$3)*SQRT(SUMSQ(F169:F188)-Summary!$G$4/Summary!$G$5*SUM(F169:F188)^2)</f>
        <v>3.1729735394952177E-2</v>
      </c>
      <c r="H188" s="5">
        <f>MIN(Summary!$G$8,Summary!$G$9/G186)</f>
        <v>1.5</v>
      </c>
      <c r="I188">
        <f t="shared" si="8"/>
        <v>1</v>
      </c>
      <c r="J188" s="4">
        <f>J187*(1+(H187*(E188-1))+((1-H187)*(D187/100)*(I188)/Summary!$G$6))</f>
        <v>117.94614722650896</v>
      </c>
    </row>
    <row r="189" spans="2:10" x14ac:dyDescent="0.2">
      <c r="B189" s="1">
        <f>Volatility!B283</f>
        <v>41983</v>
      </c>
      <c r="C189" s="4">
        <f>Volatility!C283</f>
        <v>141.86000000000001</v>
      </c>
      <c r="D189">
        <f>VLOOKUP(Table4[[#This Row],[Date]],Table1[#All],2,FALSE)</f>
        <v>2.1999999999999999E-2</v>
      </c>
      <c r="E189" s="7">
        <f t="shared" si="9"/>
        <v>0.99866244280183036</v>
      </c>
      <c r="F189" s="7">
        <f t="shared" si="10"/>
        <v>-1.3384525262562278E-3</v>
      </c>
      <c r="G189" s="7">
        <f>SQRT(Summary!$G$2/Summary!$G$3)*SQRT(SUMSQ(F170:F189)-Summary!$G$4/Summary!$G$5*SUM(F170:F189)^2)</f>
        <v>3.2635968663106939E-2</v>
      </c>
      <c r="H189" s="5">
        <f>MIN(Summary!$G$8,Summary!$G$9/G187)</f>
        <v>1.5</v>
      </c>
      <c r="I189">
        <f t="shared" si="8"/>
        <v>1</v>
      </c>
      <c r="J189" s="4">
        <f>J188*(1+(H188*(E189-1))+((1-H188)*(D188/100)*(I189)/Summary!$G$6))</f>
        <v>117.70946833379776</v>
      </c>
    </row>
    <row r="190" spans="2:10" x14ac:dyDescent="0.2">
      <c r="B190" s="1">
        <f>Volatility!B284</f>
        <v>41984</v>
      </c>
      <c r="C190" s="4">
        <f>Volatility!C284</f>
        <v>141.86000000000001</v>
      </c>
      <c r="D190">
        <f>VLOOKUP(Table4[[#This Row],[Date]],Table1[#All],2,FALSE)</f>
        <v>2.1999999999999999E-2</v>
      </c>
      <c r="E190" s="7">
        <f t="shared" si="9"/>
        <v>1</v>
      </c>
      <c r="F190" s="7">
        <f t="shared" si="10"/>
        <v>0</v>
      </c>
      <c r="G190" s="7">
        <f>SQRT(Summary!$G$2/Summary!$G$3)*SQRT(SUMSQ(F171:F190)-Summary!$G$4/Summary!$G$5*SUM(F171:F190)^2)</f>
        <v>3.2704477859394392E-2</v>
      </c>
      <c r="H190" s="5">
        <f>MIN(Summary!$G$8,Summary!$G$9/G188)</f>
        <v>1.5</v>
      </c>
      <c r="I190">
        <f t="shared" si="8"/>
        <v>1</v>
      </c>
      <c r="J190" s="4">
        <f>J189*(1+(H189*(E190-1))+((1-H189)*(D189/100)*(I190)/Summary!$G$6))</f>
        <v>117.70943236701576</v>
      </c>
    </row>
    <row r="191" spans="2:10" x14ac:dyDescent="0.2">
      <c r="B191" s="1">
        <f>Volatility!B285</f>
        <v>41985</v>
      </c>
      <c r="C191" s="4">
        <f>Volatility!C285</f>
        <v>142.13</v>
      </c>
      <c r="D191">
        <f>VLOOKUP(Table4[[#This Row],[Date]],Table1[#All],2,FALSE)</f>
        <v>2.3E-2</v>
      </c>
      <c r="E191" s="7">
        <f t="shared" si="9"/>
        <v>1.001903284928803</v>
      </c>
      <c r="F191" s="7">
        <f t="shared" si="10"/>
        <v>1.9014759769796928E-3</v>
      </c>
      <c r="G191" s="7">
        <f>SQRT(Summary!$G$2/Summary!$G$3)*SQRT(SUMSQ(F172:F191)-Summary!$G$4/Summary!$G$5*SUM(F172:F191)^2)</f>
        <v>3.2921805903451097E-2</v>
      </c>
      <c r="H191" s="5">
        <f>MIN(Summary!$G$8,Summary!$G$9/G189)</f>
        <v>1.5</v>
      </c>
      <c r="I191">
        <f t="shared" si="8"/>
        <v>1</v>
      </c>
      <c r="J191" s="4">
        <f>J190*(1+(H190*(E191-1))+((1-H190)*(D190/100)*(I191)/Summary!$G$6))</f>
        <v>118.04544828314792</v>
      </c>
    </row>
    <row r="192" spans="2:10" x14ac:dyDescent="0.2">
      <c r="B192" s="1">
        <f>Volatility!B286</f>
        <v>41988</v>
      </c>
      <c r="C192" s="4">
        <f>Volatility!C286</f>
        <v>142.5</v>
      </c>
      <c r="D192">
        <f>VLOOKUP(Table4[[#This Row],[Date]],Table1[#All],2,FALSE)</f>
        <v>2.4E-2</v>
      </c>
      <c r="E192" s="7">
        <f t="shared" si="9"/>
        <v>1.0026032505452755</v>
      </c>
      <c r="F192" s="7">
        <f t="shared" si="10"/>
        <v>2.5998679577848667E-3</v>
      </c>
      <c r="G192" s="7">
        <f>SQRT(Summary!$G$2/Summary!$G$3)*SQRT(SUMSQ(F173:F192)-Summary!$G$4/Summary!$G$5*SUM(F173:F192)^2)</f>
        <v>3.3206896283923655E-2</v>
      </c>
      <c r="H192" s="5">
        <f>MIN(Summary!$G$8,Summary!$G$9/G190)</f>
        <v>1.5</v>
      </c>
      <c r="I192">
        <f t="shared" si="8"/>
        <v>3</v>
      </c>
      <c r="J192" s="4">
        <f>J191*(1+(H191*(E192-1))+((1-H191)*(D191/100)*(I192)/Summary!$G$6))</f>
        <v>118.50628797267557</v>
      </c>
    </row>
    <row r="193" spans="2:10" x14ac:dyDescent="0.2">
      <c r="B193" s="1">
        <f>Volatility!B287</f>
        <v>41989</v>
      </c>
      <c r="C193" s="4">
        <f>Volatility!C287</f>
        <v>142.59</v>
      </c>
      <c r="D193">
        <f>VLOOKUP(Table4[[#This Row],[Date]],Table1[#All],2,FALSE)</f>
        <v>2.5000000000000001E-2</v>
      </c>
      <c r="E193" s="7">
        <f t="shared" si="9"/>
        <v>1.0006315789473685</v>
      </c>
      <c r="F193" s="7">
        <f t="shared" si="10"/>
        <v>6.313795853226565E-4</v>
      </c>
      <c r="G193" s="7">
        <f>SQRT(Summary!$G$2/Summary!$G$3)*SQRT(SUMSQ(F174:F193)-Summary!$G$4/Summary!$G$5*SUM(F174:F193)^2)</f>
        <v>3.2729165700814036E-2</v>
      </c>
      <c r="H193" s="5">
        <f>MIN(Summary!$G$8,Summary!$G$9/G191)</f>
        <v>1.5</v>
      </c>
      <c r="I193">
        <f t="shared" si="8"/>
        <v>1</v>
      </c>
      <c r="J193" s="4">
        <f>J192*(1+(H192*(E193-1))+((1-H192)*(D192/100)*(I193)/Summary!$G$6))</f>
        <v>118.61851758550107</v>
      </c>
    </row>
    <row r="194" spans="2:10" x14ac:dyDescent="0.2">
      <c r="B194" s="1">
        <f>Volatility!B288</f>
        <v>41990</v>
      </c>
      <c r="C194" s="4">
        <f>Volatility!C288</f>
        <v>142.80000000000001</v>
      </c>
      <c r="D194">
        <f>VLOOKUP(Table4[[#This Row],[Date]],Table1[#All],2,FALSE)</f>
        <v>2.5999999999999999E-2</v>
      </c>
      <c r="E194" s="7">
        <f t="shared" si="9"/>
        <v>1.0014727540500736</v>
      </c>
      <c r="F194" s="7">
        <f t="shared" si="10"/>
        <v>1.4716706114562507E-3</v>
      </c>
      <c r="G194" s="7">
        <f>SQRT(Summary!$G$2/Summary!$G$3)*SQRT(SUMSQ(F175:F194)-Summary!$G$4/Summary!$G$5*SUM(F175:F194)^2)</f>
        <v>3.0139846491107236E-2</v>
      </c>
      <c r="H194" s="5">
        <f>MIN(Summary!$G$8,Summary!$G$9/G192)</f>
        <v>1.5</v>
      </c>
      <c r="I194">
        <f t="shared" si="8"/>
        <v>1</v>
      </c>
      <c r="J194" s="4">
        <f>J193*(1+(H193*(E194-1))+((1-H193)*(D193/100)*(I194)/Summary!$G$6))</f>
        <v>118.88052025179745</v>
      </c>
    </row>
    <row r="195" spans="2:10" x14ac:dyDescent="0.2">
      <c r="B195" s="1">
        <f>Volatility!B289</f>
        <v>41991</v>
      </c>
      <c r="C195" s="4">
        <f>Volatility!C289</f>
        <v>142.63999999999999</v>
      </c>
      <c r="D195">
        <f>VLOOKUP(Table4[[#This Row],[Date]],Table1[#All],2,FALSE)</f>
        <v>2.5000000000000001E-2</v>
      </c>
      <c r="E195" s="7">
        <f t="shared" si="9"/>
        <v>0.99887955182072807</v>
      </c>
      <c r="F195" s="7">
        <f t="shared" si="10"/>
        <v>-1.1210763505992614E-3</v>
      </c>
      <c r="G195" s="7">
        <f>SQRT(Summary!$G$2/Summary!$G$3)*SQRT(SUMSQ(F176:F195)-Summary!$G$4/Summary!$G$5*SUM(F176:F195)^2)</f>
        <v>3.0727089184364675E-2</v>
      </c>
      <c r="H195" s="5">
        <f>MIN(Summary!$G$8,Summary!$G$9/G193)</f>
        <v>1.5</v>
      </c>
      <c r="I195">
        <f t="shared" si="8"/>
        <v>1</v>
      </c>
      <c r="J195" s="4">
        <f>J194*(1+(H194*(E195-1))+((1-H194)*(D194/100)*(I195)/Summary!$G$6))</f>
        <v>118.68067812902015</v>
      </c>
    </row>
    <row r="196" spans="2:10" x14ac:dyDescent="0.2">
      <c r="B196" s="1">
        <f>Volatility!B290</f>
        <v>41992</v>
      </c>
      <c r="C196" s="4">
        <f>Volatility!C290</f>
        <v>142.82</v>
      </c>
      <c r="D196">
        <f>VLOOKUP(Table4[[#This Row],[Date]],Table1[#All],2,FALSE)</f>
        <v>2.5999999999999999E-2</v>
      </c>
      <c r="E196" s="7">
        <f t="shared" si="9"/>
        <v>1.0012619181155356</v>
      </c>
      <c r="F196" s="7">
        <f t="shared" si="10"/>
        <v>1.2611225660789092E-3</v>
      </c>
      <c r="G196" s="7">
        <f>SQRT(Summary!$G$2/Summary!$G$3)*SQRT(SUMSQ(F177:F196)-Summary!$G$4/Summary!$G$5*SUM(F177:F196)^2)</f>
        <v>2.9763097795899401E-2</v>
      </c>
      <c r="H196" s="5">
        <f>MIN(Summary!$G$8,Summary!$G$9/G194)</f>
        <v>1.5</v>
      </c>
      <c r="I196">
        <f t="shared" si="8"/>
        <v>1</v>
      </c>
      <c r="J196" s="4">
        <f>J195*(1+(H195*(E196-1))+((1-H195)*(D195/100)*(I196)/Summary!$G$6))</f>
        <v>118.90528486699392</v>
      </c>
    </row>
    <row r="197" spans="2:10" x14ac:dyDescent="0.2">
      <c r="B197" s="1">
        <f>Volatility!B291</f>
        <v>41995</v>
      </c>
      <c r="C197" s="4">
        <f>Volatility!C291</f>
        <v>142.94999999999999</v>
      </c>
      <c r="D197">
        <f>VLOOKUP(Table4[[#This Row],[Date]],Table1[#All],2,FALSE)</f>
        <v>2.5999999999999999E-2</v>
      </c>
      <c r="E197" s="7">
        <f t="shared" si="9"/>
        <v>1.0009102366615319</v>
      </c>
      <c r="F197" s="7">
        <f t="shared" si="10"/>
        <v>9.0982264735676793E-4</v>
      </c>
      <c r="G197" s="7">
        <f>SQRT(Summary!$G$2/Summary!$G$3)*SQRT(SUMSQ(F178:F197)-Summary!$G$4/Summary!$G$5*SUM(F178:F197)^2)</f>
        <v>2.9753159712077076E-2</v>
      </c>
      <c r="H197" s="5">
        <f>MIN(Summary!$G$8,Summary!$G$9/G195)</f>
        <v>1.5</v>
      </c>
      <c r="I197">
        <f t="shared" ref="I197:I260" si="11">B197-B196</f>
        <v>3</v>
      </c>
      <c r="J197" s="4">
        <f>J196*(1+(H196*(E197-1))+((1-H196)*(D196/100)*(I197)/Summary!$G$6))</f>
        <v>119.06750397723907</v>
      </c>
    </row>
    <row r="198" spans="2:10" x14ac:dyDescent="0.2">
      <c r="B198" s="1">
        <f>Volatility!B292</f>
        <v>41996</v>
      </c>
      <c r="C198" s="4">
        <f>Volatility!C292</f>
        <v>143.02000000000001</v>
      </c>
      <c r="D198">
        <f>VLOOKUP(Table4[[#This Row],[Date]],Table1[#All],2,FALSE)</f>
        <v>2.4E-2</v>
      </c>
      <c r="E198" s="7">
        <f t="shared" si="9"/>
        <v>1.0004896817068907</v>
      </c>
      <c r="F198" s="7">
        <f t="shared" si="10"/>
        <v>4.895618519292368E-4</v>
      </c>
      <c r="G198" s="7">
        <f>SQRT(Summary!$G$2/Summary!$G$3)*SQRT(SUMSQ(F179:F198)-Summary!$G$4/Summary!$G$5*SUM(F179:F198)^2)</f>
        <v>2.8952090633875861E-2</v>
      </c>
      <c r="H198" s="5">
        <f>MIN(Summary!$G$8,Summary!$G$9/G196)</f>
        <v>1.5</v>
      </c>
      <c r="I198">
        <f t="shared" si="11"/>
        <v>1</v>
      </c>
      <c r="J198" s="4">
        <f>J197*(1+(H197*(E198-1))+((1-H197)*(D197/100)*(I198)/Summary!$G$6))</f>
        <v>119.15491874851459</v>
      </c>
    </row>
    <row r="199" spans="2:10" x14ac:dyDescent="0.2">
      <c r="B199" s="1">
        <f>Volatility!B293</f>
        <v>42002</v>
      </c>
      <c r="C199" s="4">
        <f>Volatility!C293</f>
        <v>143.38</v>
      </c>
      <c r="D199">
        <f>VLOOKUP(Table4[[#This Row],[Date]],Table1[#All],2,FALSE)</f>
        <v>2.4E-2</v>
      </c>
      <c r="E199" s="7">
        <f t="shared" si="9"/>
        <v>1.0025171304712626</v>
      </c>
      <c r="F199" s="7">
        <f t="shared" si="10"/>
        <v>2.5139678044760858E-3</v>
      </c>
      <c r="G199" s="7">
        <f>SQRT(Summary!$G$2/Summary!$G$3)*SQRT(SUMSQ(F180:F199)-Summary!$G$4/Summary!$G$5*SUM(F180:F199)^2)</f>
        <v>2.9509997867040727E-2</v>
      </c>
      <c r="H199" s="5">
        <f>MIN(Summary!$G$8,Summary!$G$9/G197)</f>
        <v>1.5</v>
      </c>
      <c r="I199">
        <f t="shared" si="11"/>
        <v>6</v>
      </c>
      <c r="J199" s="4">
        <f>J198*(1+(H198*(E199-1))+((1-H198)*(D198/100)*(I199)/Summary!$G$6))</f>
        <v>119.60457315385115</v>
      </c>
    </row>
    <row r="200" spans="2:10" x14ac:dyDescent="0.2">
      <c r="B200" s="1">
        <f>Volatility!B294</f>
        <v>42003</v>
      </c>
      <c r="C200" s="4">
        <f>Volatility!C294</f>
        <v>143.69999999999999</v>
      </c>
      <c r="D200">
        <f>VLOOKUP(Table4[[#This Row],[Date]],Table1[#All],2,FALSE)</f>
        <v>1.9E-2</v>
      </c>
      <c r="E200" s="7">
        <f t="shared" si="9"/>
        <v>1.002231831496722</v>
      </c>
      <c r="F200" s="7">
        <f t="shared" si="10"/>
        <v>2.2293446602530851E-3</v>
      </c>
      <c r="G200" s="7">
        <f>SQRT(Summary!$G$2/Summary!$G$3)*SQRT(SUMSQ(F181:F200)-Summary!$G$4/Summary!$G$5*SUM(F181:F200)^2)</f>
        <v>2.480888072018082E-2</v>
      </c>
      <c r="H200" s="5">
        <f>MIN(Summary!$G$8,Summary!$G$9/G198)</f>
        <v>1.5</v>
      </c>
      <c r="I200">
        <f t="shared" si="11"/>
        <v>1</v>
      </c>
      <c r="J200" s="4">
        <f>J199*(1+(H199*(E200-1))+((1-H199)*(D199/100)*(I200)/Summary!$G$6))</f>
        <v>120.00493916593521</v>
      </c>
    </row>
    <row r="201" spans="2:10" x14ac:dyDescent="0.2">
      <c r="B201" s="36">
        <f>Volatility!B295</f>
        <v>42004</v>
      </c>
      <c r="C201" s="20">
        <f>Volatility!C295</f>
        <v>143.69999999999999</v>
      </c>
      <c r="D201" s="37">
        <f>VLOOKUP(Table4[[#This Row],[Date]],Table1[#All],2,FALSE)</f>
        <v>1.7999999999999999E-2</v>
      </c>
      <c r="E201" s="8">
        <f t="shared" si="9"/>
        <v>1</v>
      </c>
      <c r="F201" s="8">
        <f t="shared" si="10"/>
        <v>0</v>
      </c>
      <c r="G201" s="8">
        <f>SQRT(Summary!$G$2/Summary!$G$3)*SQRT(SUMSQ(F182:F201)-Summary!$G$4/Summary!$G$5*SUM(F182:F201)^2)</f>
        <v>2.4816517163448491E-2</v>
      </c>
      <c r="H201" s="9">
        <f>MIN(Summary!$G$8,Summary!$G$9/G199)</f>
        <v>1.5</v>
      </c>
      <c r="I201" s="37">
        <f t="shared" si="11"/>
        <v>1</v>
      </c>
      <c r="J201" s="20">
        <f>J200*(1+(H200*(E201-1))+((1-H200)*(D200/100)*(I201)/Summary!$G$6))</f>
        <v>120.00490749796516</v>
      </c>
    </row>
    <row r="202" spans="2:10" x14ac:dyDescent="0.2">
      <c r="B202" s="1">
        <f>Volatility!B296</f>
        <v>42006</v>
      </c>
      <c r="C202" s="4">
        <f>Volatility!C296</f>
        <v>144.53</v>
      </c>
      <c r="D202">
        <f>VLOOKUP(Table4[[#This Row],[Date]],Table1[#All],2,FALSE)</f>
        <v>1.6E-2</v>
      </c>
      <c r="E202" s="7">
        <f t="shared" si="9"/>
        <v>1.005775922059847</v>
      </c>
      <c r="F202" s="7">
        <f t="shared" si="10"/>
        <v>5.759305375771454E-3</v>
      </c>
      <c r="G202" s="7">
        <f>SQRT(Summary!$G$2/Summary!$G$3)*SQRT(SUMSQ(F183:F202)-Summary!$G$4/Summary!$G$5*SUM(F183:F202)^2)</f>
        <v>3.0253615728716658E-2</v>
      </c>
      <c r="H202" s="5">
        <f>MIN(Summary!$G$8,Summary!$G$9/G200)</f>
        <v>1.5</v>
      </c>
      <c r="I202">
        <f t="shared" si="11"/>
        <v>2</v>
      </c>
      <c r="J202" s="4">
        <f>J201*(1+(H201*(E202-1))+((1-H201)*(D201/100)*(I202)/Summary!$G$6))</f>
        <v>121.04455598427251</v>
      </c>
    </row>
    <row r="203" spans="2:10" x14ac:dyDescent="0.2">
      <c r="B203" s="1">
        <f>Volatility!B297</f>
        <v>42009</v>
      </c>
      <c r="C203" s="4">
        <f>Volatility!C297</f>
        <v>144.16</v>
      </c>
      <c r="D203">
        <f>VLOOKUP(Table4[[#This Row],[Date]],Table1[#All],2,FALSE)</f>
        <v>1.4999999999999999E-2</v>
      </c>
      <c r="E203" s="7">
        <f t="shared" si="9"/>
        <v>0.99743997785926797</v>
      </c>
      <c r="F203" s="7">
        <f t="shared" si="10"/>
        <v>-2.5633046007228154E-3</v>
      </c>
      <c r="G203" s="7">
        <f>SQRT(Summary!$G$2/Summary!$G$3)*SQRT(SUMSQ(F184:F203)-Summary!$G$4/Summary!$G$5*SUM(F184:F203)^2)</f>
        <v>3.1963374942398953E-2</v>
      </c>
      <c r="H203" s="5">
        <f>MIN(Summary!$G$8,Summary!$G$9/G201)</f>
        <v>1.5</v>
      </c>
      <c r="I203">
        <f t="shared" si="11"/>
        <v>3</v>
      </c>
      <c r="J203" s="4">
        <f>J202*(1+(H202*(E203-1))+((1-H202)*(D202/100)*(I203)/Summary!$G$6))</f>
        <v>120.57966017289962</v>
      </c>
    </row>
    <row r="204" spans="2:10" x14ac:dyDescent="0.2">
      <c r="B204" s="1">
        <f>Volatility!B298</f>
        <v>42010</v>
      </c>
      <c r="C204" s="4">
        <f>Volatility!C298</f>
        <v>144.85</v>
      </c>
      <c r="D204">
        <f>VLOOKUP(Table4[[#This Row],[Date]],Table1[#All],2,FALSE)</f>
        <v>1.4999999999999999E-2</v>
      </c>
      <c r="E204" s="7">
        <f t="shared" si="9"/>
        <v>1.0047863485016648</v>
      </c>
      <c r="F204" s="7">
        <f t="shared" si="10"/>
        <v>4.774930355331621E-3</v>
      </c>
      <c r="G204" s="7">
        <f>SQRT(Summary!$G$2/Summary!$G$3)*SQRT(SUMSQ(F185:F204)-Summary!$G$4/Summary!$G$5*SUM(F185:F204)^2)</f>
        <v>3.4532468661848059E-2</v>
      </c>
      <c r="H204" s="5">
        <f>MIN(Summary!$G$8,Summary!$G$9/G202)</f>
        <v>1.5</v>
      </c>
      <c r="I204">
        <f t="shared" si="11"/>
        <v>1</v>
      </c>
      <c r="J204" s="4">
        <f>J203*(1+(H203*(E204-1))+((1-H203)*(D203/100)*(I204)/Summary!$G$6))</f>
        <v>121.4453394658368</v>
      </c>
    </row>
    <row r="205" spans="2:10" x14ac:dyDescent="0.2">
      <c r="B205" s="1">
        <f>Volatility!B299</f>
        <v>42011</v>
      </c>
      <c r="C205" s="4">
        <f>Volatility!C299</f>
        <v>144.30000000000001</v>
      </c>
      <c r="D205">
        <f>VLOOKUP(Table4[[#This Row],[Date]],Table1[#All],2,FALSE)</f>
        <v>1.2E-2</v>
      </c>
      <c r="E205" s="7">
        <f t="shared" si="9"/>
        <v>0.99620296858819479</v>
      </c>
      <c r="F205" s="7">
        <f t="shared" si="10"/>
        <v>-3.8042584355341088E-3</v>
      </c>
      <c r="G205" s="7">
        <f>SQRT(Summary!$G$2/Summary!$G$3)*SQRT(SUMSQ(F186:F205)-Summary!$G$4/Summary!$G$5*SUM(F186:F205)^2)</f>
        <v>3.6684845483467614E-2</v>
      </c>
      <c r="H205" s="5">
        <f>MIN(Summary!$G$8,Summary!$G$9/G203)</f>
        <v>1.5</v>
      </c>
      <c r="I205">
        <f t="shared" si="11"/>
        <v>1</v>
      </c>
      <c r="J205" s="4">
        <f>J204*(1+(H204*(E205-1))+((1-H204)*(D204/100)*(I205)/Summary!$G$6))</f>
        <v>120.75361651157071</v>
      </c>
    </row>
    <row r="206" spans="2:10" x14ac:dyDescent="0.2">
      <c r="B206" s="1">
        <f>Volatility!B300</f>
        <v>42012</v>
      </c>
      <c r="C206" s="4">
        <f>Volatility!C300</f>
        <v>144.19999999999999</v>
      </c>
      <c r="D206">
        <f>VLOOKUP(Table4[[#This Row],[Date]],Table1[#All],2,FALSE)</f>
        <v>0.01</v>
      </c>
      <c r="E206" s="7">
        <f t="shared" si="9"/>
        <v>0.99930699930699918</v>
      </c>
      <c r="F206" s="7">
        <f t="shared" si="10"/>
        <v>-6.9324092897661614E-4</v>
      </c>
      <c r="G206" s="7">
        <f>SQRT(Summary!$G$2/Summary!$G$3)*SQRT(SUMSQ(F187:F206)-Summary!$G$4/Summary!$G$5*SUM(F187:F206)^2)</f>
        <v>3.6621783094992921E-2</v>
      </c>
      <c r="H206" s="5">
        <f>MIN(Summary!$G$8,Summary!$G$9/G204)</f>
        <v>1.5</v>
      </c>
      <c r="I206">
        <f t="shared" si="11"/>
        <v>1</v>
      </c>
      <c r="J206" s="4">
        <f>J205*(1+(H205*(E206-1))+((1-H205)*(D205/100)*(I206)/Summary!$G$6))</f>
        <v>120.62807287608065</v>
      </c>
    </row>
    <row r="207" spans="2:10" x14ac:dyDescent="0.2">
      <c r="B207" s="1">
        <f>Volatility!B301</f>
        <v>42013</v>
      </c>
      <c r="C207" s="4">
        <f>Volatility!C301</f>
        <v>144.15</v>
      </c>
      <c r="D207">
        <f>VLOOKUP(Table4[[#This Row],[Date]],Table1[#All],2,FALSE)</f>
        <v>8.9999999999999993E-3</v>
      </c>
      <c r="E207" s="7">
        <f t="shared" si="9"/>
        <v>0.99965325936199734</v>
      </c>
      <c r="F207" s="7">
        <f t="shared" si="10"/>
        <v>-3.4680076643740023E-4</v>
      </c>
      <c r="G207" s="7">
        <f>SQRT(Summary!$G$2/Summary!$G$3)*SQRT(SUMSQ(F188:F207)-Summary!$G$4/Summary!$G$5*SUM(F188:F207)^2)</f>
        <v>3.5574405165840026E-2</v>
      </c>
      <c r="H207" s="5">
        <f>MIN(Summary!$G$8,Summary!$G$9/G205)</f>
        <v>1.5</v>
      </c>
      <c r="I207">
        <f t="shared" si="11"/>
        <v>1</v>
      </c>
      <c r="J207" s="4">
        <f>J206*(1+(H206*(E207-1))+((1-H206)*(D206/100)*(I207)/Summary!$G$6))</f>
        <v>120.56531613975652</v>
      </c>
    </row>
    <row r="208" spans="2:10" x14ac:dyDescent="0.2">
      <c r="B208" s="1">
        <f>Volatility!B302</f>
        <v>42016</v>
      </c>
      <c r="C208" s="4">
        <f>Volatility!C302</f>
        <v>144.66</v>
      </c>
      <c r="D208">
        <f>VLOOKUP(Table4[[#This Row],[Date]],Table1[#All],2,FALSE)</f>
        <v>8.9999999999999993E-3</v>
      </c>
      <c r="E208" s="7">
        <f t="shared" si="9"/>
        <v>1.0035379812695109</v>
      </c>
      <c r="F208" s="7">
        <f t="shared" si="10"/>
        <v>3.5317373367234482E-3</v>
      </c>
      <c r="G208" s="7">
        <f>SQRT(Summary!$G$2/Summary!$G$3)*SQRT(SUMSQ(F189:F208)-Summary!$G$4/Summary!$G$5*SUM(F189:F208)^2)</f>
        <v>3.6103110649383013E-2</v>
      </c>
      <c r="H208" s="5">
        <f>MIN(Summary!$G$8,Summary!$G$9/G206)</f>
        <v>1.5</v>
      </c>
      <c r="I208">
        <f t="shared" si="11"/>
        <v>3</v>
      </c>
      <c r="J208" s="4">
        <f>J207*(1+(H207*(E208-1))+((1-H207)*(D207/100)*(I208)/Summary!$G$6))</f>
        <v>121.20510767314566</v>
      </c>
    </row>
    <row r="209" spans="2:10" x14ac:dyDescent="0.2">
      <c r="B209" s="1">
        <f>Volatility!B303</f>
        <v>42017</v>
      </c>
      <c r="C209" s="4">
        <f>Volatility!C303</f>
        <v>144.65</v>
      </c>
      <c r="D209">
        <f>VLOOKUP(Table4[[#This Row],[Date]],Table1[#All],2,FALSE)</f>
        <v>8.0000000000000002E-3</v>
      </c>
      <c r="E209" s="7">
        <f t="shared" si="9"/>
        <v>0.99993087239043277</v>
      </c>
      <c r="F209" s="7">
        <f t="shared" si="10"/>
        <v>-6.9129998990551803E-5</v>
      </c>
      <c r="G209" s="7">
        <f>SQRT(Summary!$G$2/Summary!$G$3)*SQRT(SUMSQ(F190:F209)-Summary!$G$4/Summary!$G$5*SUM(F190:F209)^2)</f>
        <v>3.5366482021276041E-2</v>
      </c>
      <c r="H209" s="5">
        <f>MIN(Summary!$G$8,Summary!$G$9/G207)</f>
        <v>1.5</v>
      </c>
      <c r="I209">
        <f t="shared" si="11"/>
        <v>1</v>
      </c>
      <c r="J209" s="4">
        <f>J208*(1+(H208*(E209-1))+((1-H208)*(D208/100)*(I209)/Summary!$G$6))</f>
        <v>121.19252459346602</v>
      </c>
    </row>
    <row r="210" spans="2:10" x14ac:dyDescent="0.2">
      <c r="B210" s="1">
        <f>Volatility!B304</f>
        <v>42018</v>
      </c>
      <c r="C210" s="4">
        <f>Volatility!C304</f>
        <v>145.38999999999999</v>
      </c>
      <c r="D210">
        <f>VLOOKUP(Table4[[#This Row],[Date]],Table1[#All],2,FALSE)</f>
        <v>6.0000000000000001E-3</v>
      </c>
      <c r="E210" s="7">
        <f t="shared" si="9"/>
        <v>1.0051157967507776</v>
      </c>
      <c r="F210" s="7">
        <f t="shared" si="10"/>
        <v>5.1027555211899597E-3</v>
      </c>
      <c r="G210" s="7">
        <f>SQRT(Summary!$G$2/Summary!$G$3)*SQRT(SUMSQ(F191:F210)-Summary!$G$4/Summary!$G$5*SUM(F191:F210)^2)</f>
        <v>3.7910967582008778E-2</v>
      </c>
      <c r="H210" s="5">
        <f>MIN(Summary!$G$8,Summary!$G$9/G208)</f>
        <v>1.5</v>
      </c>
      <c r="I210">
        <f t="shared" si="11"/>
        <v>1</v>
      </c>
      <c r="J210" s="4">
        <f>J209*(1+(H209*(E210-1))+((1-H209)*(D209/100)*(I210)/Summary!$G$6))</f>
        <v>122.12250561293062</v>
      </c>
    </row>
    <row r="211" spans="2:10" x14ac:dyDescent="0.2">
      <c r="B211" s="1">
        <f>Volatility!B305</f>
        <v>42019</v>
      </c>
      <c r="C211" s="4">
        <f>Volatility!C305</f>
        <v>145.26</v>
      </c>
      <c r="D211">
        <f>VLOOKUP(Table4[[#This Row],[Date]],Table1[#All],2,FALSE)</f>
        <v>7.0000000000000001E-3</v>
      </c>
      <c r="E211" s="7">
        <f t="shared" si="9"/>
        <v>0.99910585322236745</v>
      </c>
      <c r="F211" s="7">
        <f t="shared" si="10"/>
        <v>-8.9454676531210045E-4</v>
      </c>
      <c r="G211" s="7">
        <f>SQRT(Summary!$G$2/Summary!$G$3)*SQRT(SUMSQ(F192:F211)-Summary!$G$4/Summary!$G$5*SUM(F192:F211)^2)</f>
        <v>3.8515377230093219E-2</v>
      </c>
      <c r="H211" s="5">
        <f>MIN(Summary!$G$8,Summary!$G$9/G209)</f>
        <v>1.5</v>
      </c>
      <c r="I211">
        <f t="shared" si="11"/>
        <v>1</v>
      </c>
      <c r="J211" s="4">
        <f>J210*(1+(H210*(E211-1))+((1-H210)*(D210/100)*(I211)/Summary!$G$6))</f>
        <v>121.95870226874983</v>
      </c>
    </row>
    <row r="212" spans="2:10" x14ac:dyDescent="0.2">
      <c r="B212" s="1">
        <f>Volatility!B306</f>
        <v>42020</v>
      </c>
      <c r="C212" s="4">
        <f>Volatility!C306</f>
        <v>145.78</v>
      </c>
      <c r="D212">
        <f>VLOOKUP(Table4[[#This Row],[Date]],Table1[#All],2,FALSE)</f>
        <v>2E-3</v>
      </c>
      <c r="E212" s="7">
        <f t="shared" si="9"/>
        <v>1.0035797879664052</v>
      </c>
      <c r="F212" s="7">
        <f t="shared" si="10"/>
        <v>3.573395776044938E-3</v>
      </c>
      <c r="G212" s="7">
        <f>SQRT(Summary!$G$2/Summary!$G$3)*SQRT(SUMSQ(F193:F212)-Summary!$G$4/Summary!$G$5*SUM(F193:F212)^2)</f>
        <v>3.9138741530167373E-2</v>
      </c>
      <c r="H212" s="5">
        <f>MIN(Summary!$G$8,Summary!$G$9/G210)</f>
        <v>1.5</v>
      </c>
      <c r="I212">
        <f t="shared" si="11"/>
        <v>1</v>
      </c>
      <c r="J212" s="4">
        <f>J211*(1+(H211*(E212-1))+((1-H211)*(D211/100)*(I212)/Summary!$G$6))</f>
        <v>122.61356985382388</v>
      </c>
    </row>
    <row r="213" spans="2:10" x14ac:dyDescent="0.2">
      <c r="B213" s="1">
        <f>Volatility!B307</f>
        <v>42023</v>
      </c>
      <c r="C213" s="4">
        <f>Volatility!C307</f>
        <v>145.97999999999999</v>
      </c>
      <c r="D213">
        <f>VLOOKUP(Table4[[#This Row],[Date]],Table1[#All],2,FALSE)</f>
        <v>-2E-3</v>
      </c>
      <c r="E213" s="7">
        <f t="shared" si="9"/>
        <v>1.0013719303059403</v>
      </c>
      <c r="F213" s="7">
        <f t="shared" si="10"/>
        <v>1.3709900694191892E-3</v>
      </c>
      <c r="G213" s="7">
        <f>SQRT(Summary!$G$2/Summary!$G$3)*SQRT(SUMSQ(F194:F213)-Summary!$G$4/Summary!$G$5*SUM(F194:F213)^2)</f>
        <v>3.9101785278673765E-2</v>
      </c>
      <c r="H213" s="5">
        <f>MIN(Summary!$G$8,Summary!$G$9/G211)</f>
        <v>1.5</v>
      </c>
      <c r="I213">
        <f t="shared" si="11"/>
        <v>3</v>
      </c>
      <c r="J213" s="4">
        <f>J212*(1+(H212*(E213-1))+((1-H212)*(D212/100)*(I213)/Summary!$G$6))</f>
        <v>122.86588554462935</v>
      </c>
    </row>
    <row r="214" spans="2:10" x14ac:dyDescent="0.2">
      <c r="B214" s="1">
        <f>Volatility!B308</f>
        <v>42024</v>
      </c>
      <c r="C214" s="4">
        <f>Volatility!C308</f>
        <v>145.91999999999999</v>
      </c>
      <c r="D214">
        <f>VLOOKUP(Table4[[#This Row],[Date]],Table1[#All],2,FALSE)</f>
        <v>-5.0000000000000001E-3</v>
      </c>
      <c r="E214" s="7">
        <f t="shared" si="9"/>
        <v>0.9995889847924373</v>
      </c>
      <c r="F214" s="7">
        <f t="shared" si="10"/>
        <v>-4.1109969746501066E-4</v>
      </c>
      <c r="G214" s="7">
        <f>SQRT(Summary!$G$2/Summary!$G$3)*SQRT(SUMSQ(F195:F214)-Summary!$G$4/Summary!$G$5*SUM(F195:F214)^2)</f>
        <v>3.9462595883325569E-2</v>
      </c>
      <c r="H214" s="5">
        <f>MIN(Summary!$G$8,Summary!$G$9/G212)</f>
        <v>1.5</v>
      </c>
      <c r="I214">
        <f t="shared" si="11"/>
        <v>1</v>
      </c>
      <c r="J214" s="4">
        <f>J213*(1+(H213*(E214-1))+((1-H213)*(D213/100)*(I214)/Summary!$G$6))</f>
        <v>122.79013933639636</v>
      </c>
    </row>
    <row r="215" spans="2:10" x14ac:dyDescent="0.2">
      <c r="B215" s="1">
        <f>Volatility!B309</f>
        <v>42025</v>
      </c>
      <c r="C215" s="4">
        <f>Volatility!C309</f>
        <v>145.25</v>
      </c>
      <c r="D215">
        <f>VLOOKUP(Table4[[#This Row],[Date]],Table1[#All],2,FALSE)</f>
        <v>-4.0000000000000001E-3</v>
      </c>
      <c r="E215" s="7">
        <f t="shared" si="9"/>
        <v>0.99540844298245623</v>
      </c>
      <c r="F215" s="7">
        <f t="shared" si="10"/>
        <v>-4.6021305940005574E-3</v>
      </c>
      <c r="G215" s="7">
        <f>SQRT(Summary!$G$2/Summary!$G$3)*SQRT(SUMSQ(F196:F215)-Summary!$G$4/Summary!$G$5*SUM(F196:F215)^2)</f>
        <v>4.353721376293055E-2</v>
      </c>
      <c r="H215" s="5">
        <f>MIN(Summary!$G$8,Summary!$G$9/G213)</f>
        <v>1.5</v>
      </c>
      <c r="I215">
        <f t="shared" si="11"/>
        <v>1</v>
      </c>
      <c r="J215" s="4">
        <f>J214*(1+(H214*(E215-1))+((1-H214)*(D214/100)*(I215)/Summary!$G$6))</f>
        <v>121.94445097455655</v>
      </c>
    </row>
    <row r="216" spans="2:10" x14ac:dyDescent="0.2">
      <c r="B216" s="1">
        <f>Volatility!B310</f>
        <v>42026</v>
      </c>
      <c r="C216" s="4">
        <f>Volatility!C310</f>
        <v>146.82</v>
      </c>
      <c r="D216">
        <f>VLOOKUP(Table4[[#This Row],[Date]],Table1[#All],2,FALSE)</f>
        <v>-1E-3</v>
      </c>
      <c r="E216" s="7">
        <f t="shared" si="9"/>
        <v>1.0108089500860584</v>
      </c>
      <c r="F216" s="7">
        <f t="shared" si="10"/>
        <v>1.0750950950614589E-2</v>
      </c>
      <c r="G216" s="7">
        <f>SQRT(Summary!$G$2/Summary!$G$3)*SQRT(SUMSQ(F197:F216)-Summary!$G$4/Summary!$G$5*SUM(F197:F216)^2)</f>
        <v>5.5301412021278508E-2</v>
      </c>
      <c r="H216" s="5">
        <f>MIN(Summary!$G$8,Summary!$G$9/G214)</f>
        <v>1.5</v>
      </c>
      <c r="I216">
        <f t="shared" si="11"/>
        <v>1</v>
      </c>
      <c r="J216" s="4">
        <f>J215*(1+(H215*(E216-1))+((1-H215)*(D215/100)*(I216)/Summary!$G$6))</f>
        <v>123.92159497503191</v>
      </c>
    </row>
    <row r="217" spans="2:10" x14ac:dyDescent="0.2">
      <c r="B217" s="1">
        <f>Volatility!B311</f>
        <v>42027</v>
      </c>
      <c r="C217" s="4">
        <f>Volatility!C311</f>
        <v>148.4</v>
      </c>
      <c r="D217">
        <f>VLOOKUP(Table4[[#This Row],[Date]],Table1[#All],2,FALSE)</f>
        <v>1E-3</v>
      </c>
      <c r="E217" s="7">
        <f t="shared" si="9"/>
        <v>1.0107614766380604</v>
      </c>
      <c r="F217" s="7">
        <f t="shared" si="10"/>
        <v>1.0703984050644941E-2</v>
      </c>
      <c r="G217" s="7">
        <f>SQRT(Summary!$G$2/Summary!$G$3)*SQRT(SUMSQ(F198:F217)-Summary!$G$4/Summary!$G$5*SUM(F198:F217)^2)</f>
        <v>6.3954320948017535E-2</v>
      </c>
      <c r="H217" s="5">
        <f>MIN(Summary!$G$8,Summary!$G$9/G215)</f>
        <v>1.378131368872451</v>
      </c>
      <c r="I217">
        <f t="shared" si="11"/>
        <v>1</v>
      </c>
      <c r="J217" s="4">
        <f>J216*(1+(H216*(E217-1))+((1-H216)*(D216/100)*(I217)/Summary!$G$6))</f>
        <v>125.92196572007767</v>
      </c>
    </row>
    <row r="218" spans="2:10" x14ac:dyDescent="0.2">
      <c r="B218" s="1">
        <f>Volatility!B312</f>
        <v>42030</v>
      </c>
      <c r="C218" s="4">
        <f>Volatility!C312</f>
        <v>149.09</v>
      </c>
      <c r="D218">
        <f>VLOOKUP(Table4[[#This Row],[Date]],Table1[#All],2,FALSE)</f>
        <v>2E-3</v>
      </c>
      <c r="E218" s="7">
        <f t="shared" si="9"/>
        <v>1.0046495956873316</v>
      </c>
      <c r="F218" s="7">
        <f t="shared" si="10"/>
        <v>4.6388197070277287E-3</v>
      </c>
      <c r="G218" s="7">
        <f>SQRT(Summary!$G$2/Summary!$G$3)*SQRT(SUMSQ(F199:F218)-Summary!$G$4/Summary!$G$5*SUM(F199:F218)^2)</f>
        <v>6.4434529247593395E-2</v>
      </c>
      <c r="H218" s="5">
        <f>MIN(Summary!$G$8,Summary!$G$9/G216)</f>
        <v>1.0849632551319595</v>
      </c>
      <c r="I218">
        <f t="shared" si="11"/>
        <v>3</v>
      </c>
      <c r="J218" s="4">
        <f>J217*(1+(H217*(E218-1))+((1-H217)*(D217/100)*(I218)/Summary!$G$6))</f>
        <v>126.72883869004372</v>
      </c>
    </row>
    <row r="219" spans="2:10" x14ac:dyDescent="0.2">
      <c r="B219" s="1">
        <f>Volatility!B313</f>
        <v>42031</v>
      </c>
      <c r="C219" s="4">
        <f>Volatility!C313</f>
        <v>148.99</v>
      </c>
      <c r="D219">
        <f>VLOOKUP(Table4[[#This Row],[Date]],Table1[#All],2,FALSE)</f>
        <v>5.0000000000000001E-3</v>
      </c>
      <c r="E219" s="7">
        <f t="shared" si="9"/>
        <v>0.99932926420283053</v>
      </c>
      <c r="F219" s="7">
        <f t="shared" si="10"/>
        <v>-6.7096084105989942E-4</v>
      </c>
      <c r="G219" s="7">
        <f>SQRT(Summary!$G$2/Summary!$G$3)*SQRT(SUMSQ(F200:F219)-Summary!$G$4/Summary!$G$5*SUM(F200:F219)^2)</f>
        <v>6.5101930701175509E-2</v>
      </c>
      <c r="H219" s="5">
        <f>MIN(Summary!$G$8,Summary!$G$9/G217)</f>
        <v>0.93816960465843058</v>
      </c>
      <c r="I219">
        <f t="shared" si="11"/>
        <v>1</v>
      </c>
      <c r="J219" s="4">
        <f>J218*(1+(H218*(E219-1))+((1-H218)*(D218/100)*(I219)/Summary!$G$6))</f>
        <v>126.63661451325432</v>
      </c>
    </row>
    <row r="220" spans="2:10" x14ac:dyDescent="0.2">
      <c r="B220" s="1">
        <f>Volatility!B314</f>
        <v>42032</v>
      </c>
      <c r="C220" s="4">
        <f>Volatility!C314</f>
        <v>148.83000000000001</v>
      </c>
      <c r="D220">
        <f>VLOOKUP(Table4[[#This Row],[Date]],Table1[#All],2,FALSE)</f>
        <v>1E-3</v>
      </c>
      <c r="E220" s="7">
        <f t="shared" si="9"/>
        <v>0.99892610242298141</v>
      </c>
      <c r="F220" s="7">
        <f t="shared" si="10"/>
        <v>-1.0744746181806156E-3</v>
      </c>
      <c r="G220" s="7">
        <f>SQRT(Summary!$G$2/Summary!$G$3)*SQRT(SUMSQ(F201:F220)-Summary!$G$4/Summary!$G$5*SUM(F201:F220)^2)</f>
        <v>6.5902060212933072E-2</v>
      </c>
      <c r="H220" s="5">
        <f>MIN(Summary!$G$8,Summary!$G$9/G218)</f>
        <v>0.93117775051085638</v>
      </c>
      <c r="I220">
        <f t="shared" si="11"/>
        <v>1</v>
      </c>
      <c r="J220" s="4">
        <f>J219*(1+(H219*(E220-1))+((1-H219)*(D219/100)*(I220)/Summary!$G$6))</f>
        <v>126.50902945663809</v>
      </c>
    </row>
    <row r="221" spans="2:10" x14ac:dyDescent="0.2">
      <c r="B221" s="1">
        <f>Volatility!B315</f>
        <v>42033</v>
      </c>
      <c r="C221" s="4">
        <f>Volatility!C315</f>
        <v>148.53</v>
      </c>
      <c r="D221">
        <f>VLOOKUP(Table4[[#This Row],[Date]],Table1[#All],2,FALSE)</f>
        <v>1E-3</v>
      </c>
      <c r="E221" s="7">
        <f t="shared" si="9"/>
        <v>0.99798427736343476</v>
      </c>
      <c r="F221" s="7">
        <f t="shared" si="10"/>
        <v>-2.0177569396258731E-3</v>
      </c>
      <c r="G221" s="7">
        <f>SQRT(Summary!$G$2/Summary!$G$3)*SQRT(SUMSQ(F202:F221)-Summary!$G$4/Summary!$G$5*SUM(F202:F221)^2)</f>
        <v>6.6940228279207287E-2</v>
      </c>
      <c r="H221" s="5">
        <f>MIN(Summary!$G$8,Summary!$G$9/G219)</f>
        <v>0.92163165291373783</v>
      </c>
      <c r="I221">
        <f t="shared" si="11"/>
        <v>1</v>
      </c>
      <c r="J221" s="4">
        <f>J220*(1+(H220*(E221-1))+((1-H220)*(D220/100)*(I221)/Summary!$G$6))</f>
        <v>126.27157274733257</v>
      </c>
    </row>
    <row r="222" spans="2:10" x14ac:dyDescent="0.2">
      <c r="B222" s="36">
        <f>Volatility!B316</f>
        <v>42034</v>
      </c>
      <c r="C222" s="20">
        <f>Volatility!C316</f>
        <v>149.58000000000001</v>
      </c>
      <c r="D222" s="37">
        <f>VLOOKUP(Table4[[#This Row],[Date]],Table1[#All],2,FALSE)</f>
        <v>1E-3</v>
      </c>
      <c r="E222" s="8">
        <f t="shared" si="9"/>
        <v>1.0070692789335489</v>
      </c>
      <c r="F222" s="8">
        <f t="shared" si="10"/>
        <v>7.0444087220802769E-3</v>
      </c>
      <c r="G222" s="8">
        <f>SQRT(Summary!$G$2/Summary!$G$3)*SQRT(SUMSQ(F203:F222)-Summary!$G$4/Summary!$G$5*SUM(F203:F222)^2)</f>
        <v>6.8071616196842558E-2</v>
      </c>
      <c r="H222" s="9">
        <f>MIN(Summary!$G$8,Summary!$G$9/G220)</f>
        <v>0.9104419468243754</v>
      </c>
      <c r="I222" s="37">
        <f t="shared" si="11"/>
        <v>1</v>
      </c>
      <c r="J222" s="20">
        <f>J221*(1+(H221*(E222-1))+((1-H221)*(D221/100)*(I222)/Summary!$G$6))</f>
        <v>127.09426656710288</v>
      </c>
    </row>
    <row r="223" spans="2:10" x14ac:dyDescent="0.2">
      <c r="B223" s="1">
        <f>Volatility!B317</f>
        <v>42037</v>
      </c>
      <c r="C223" s="4">
        <f>Volatility!C317</f>
        <v>149.61000000000001</v>
      </c>
      <c r="D223">
        <f>VLOOKUP(Table4[[#This Row],[Date]],Table1[#All],2,FALSE)</f>
        <v>3.0000000000000001E-3</v>
      </c>
      <c r="E223" s="7">
        <f t="shared" si="9"/>
        <v>1.0002005615724028</v>
      </c>
      <c r="F223" s="7">
        <f t="shared" si="10"/>
        <v>2.0054146261940574E-4</v>
      </c>
      <c r="G223" s="7">
        <f>SQRT(Summary!$G$2/Summary!$G$3)*SQRT(SUMSQ(F204:F223)-Summary!$G$4/Summary!$G$5*SUM(F204:F223)^2)</f>
        <v>6.6536068765648243E-2</v>
      </c>
      <c r="H223" s="5">
        <f>MIN(Summary!$G$8,Summary!$G$9/G221)</f>
        <v>0.89632201058144534</v>
      </c>
      <c r="I223">
        <f t="shared" si="11"/>
        <v>3</v>
      </c>
      <c r="J223" s="4">
        <f>J222*(1+(H222*(E223-1))+((1-H222)*(D222/100)*(I223)/Summary!$G$6))</f>
        <v>127.11747488656449</v>
      </c>
    </row>
    <row r="224" spans="2:10" x14ac:dyDescent="0.2">
      <c r="B224" s="1">
        <f>Volatility!B318</f>
        <v>42038</v>
      </c>
      <c r="C224" s="4">
        <f>Volatility!C318</f>
        <v>149.44</v>
      </c>
      <c r="D224">
        <f>VLOOKUP(Table4[[#This Row],[Date]],Table1[#All],2,FALSE)</f>
        <v>1E-3</v>
      </c>
      <c r="E224" s="7">
        <f t="shared" si="9"/>
        <v>0.9988637123186952</v>
      </c>
      <c r="F224" s="7">
        <f t="shared" si="10"/>
        <v>-1.1369337456084568E-3</v>
      </c>
      <c r="G224" s="7">
        <f>SQRT(Summary!$G$2/Summary!$G$3)*SQRT(SUMSQ(F205:F224)-Summary!$G$4/Summary!$G$5*SUM(F205:F224)^2)</f>
        <v>6.6411247537850521E-2</v>
      </c>
      <c r="H224" s="5">
        <f>MIN(Summary!$G$8,Summary!$G$9/G222)</f>
        <v>0.88142464293044132</v>
      </c>
      <c r="I224">
        <f t="shared" si="11"/>
        <v>1</v>
      </c>
      <c r="J224" s="4">
        <f>J223*(1+(H223*(E224-1))+((1-H223)*(D223/100)*(I224)/Summary!$G$6))</f>
        <v>126.98800942234928</v>
      </c>
    </row>
    <row r="225" spans="2:10" x14ac:dyDescent="0.2">
      <c r="B225" s="1">
        <f>Volatility!B319</f>
        <v>42039</v>
      </c>
      <c r="C225" s="4">
        <f>Volatility!C319</f>
        <v>149.53</v>
      </c>
      <c r="D225">
        <f>VLOOKUP(Table4[[#This Row],[Date]],Table1[#All],2,FALSE)</f>
        <v>1E-3</v>
      </c>
      <c r="E225" s="7">
        <f t="shared" si="9"/>
        <v>1.0006022483940042</v>
      </c>
      <c r="F225" s="7">
        <f t="shared" si="10"/>
        <v>6.0206711521979147E-4</v>
      </c>
      <c r="G225" s="7">
        <f>SQRT(Summary!$G$2/Summary!$G$3)*SQRT(SUMSQ(F206:F225)-Summary!$G$4/Summary!$G$5*SUM(F206:F225)^2)</f>
        <v>6.3617894858129326E-2</v>
      </c>
      <c r="H225" s="5">
        <f>MIN(Summary!$G$8,Summary!$G$9/G223)</f>
        <v>0.90176653224479741</v>
      </c>
      <c r="I225">
        <f t="shared" si="11"/>
        <v>1</v>
      </c>
      <c r="J225" s="4">
        <f>J224*(1+(H224*(E225-1))+((1-H224)*(D224/100)*(I225)/Summary!$G$6))</f>
        <v>127.05541972068649</v>
      </c>
    </row>
    <row r="226" spans="2:10" x14ac:dyDescent="0.2">
      <c r="B226" s="1">
        <f>Volatility!B320</f>
        <v>42040</v>
      </c>
      <c r="C226" s="4">
        <f>Volatility!C320</f>
        <v>149.57</v>
      </c>
      <c r="D226">
        <f>VLOOKUP(Table4[[#This Row],[Date]],Table1[#All],2,FALSE)</f>
        <v>0</v>
      </c>
      <c r="E226" s="7">
        <f t="shared" si="9"/>
        <v>1.0002675048485252</v>
      </c>
      <c r="F226" s="7">
        <f t="shared" si="10"/>
        <v>2.6746907548273112E-4</v>
      </c>
      <c r="G226" s="7">
        <f>SQRT(Summary!$G$2/Summary!$G$3)*SQRT(SUMSQ(F207:F226)-Summary!$G$4/Summary!$G$5*SUM(F207:F226)^2)</f>
        <v>6.3232937680855208E-2</v>
      </c>
      <c r="H226" s="5">
        <f>MIN(Summary!$G$8,Summary!$G$9/G224)</f>
        <v>0.90346141993197027</v>
      </c>
      <c r="I226">
        <f t="shared" si="11"/>
        <v>1</v>
      </c>
      <c r="J226" s="4">
        <f>J225*(1+(H225*(E226-1))+((1-H225)*(D225/100)*(I226)/Summary!$G$6))</f>
        <v>127.08606925490295</v>
      </c>
    </row>
    <row r="227" spans="2:10" x14ac:dyDescent="0.2">
      <c r="B227" s="1">
        <f>Volatility!B321</f>
        <v>42041</v>
      </c>
      <c r="C227" s="4">
        <f>Volatility!C321</f>
        <v>149.38</v>
      </c>
      <c r="D227">
        <f>VLOOKUP(Table4[[#This Row],[Date]],Table1[#All],2,FALSE)</f>
        <v>2E-3</v>
      </c>
      <c r="E227" s="7">
        <f t="shared" si="9"/>
        <v>0.99872969178311155</v>
      </c>
      <c r="F227" s="7">
        <f t="shared" si="10"/>
        <v>-1.271115742314629E-3</v>
      </c>
      <c r="G227" s="7">
        <f>SQRT(Summary!$G$2/Summary!$G$3)*SQRT(SUMSQ(F208:F227)-Summary!$G$4/Summary!$G$5*SUM(F208:F227)^2)</f>
        <v>6.3712573052903745E-2</v>
      </c>
      <c r="H227" s="5">
        <f>MIN(Summary!$G$8,Summary!$G$9/G225)</f>
        <v>0.94313086174578098</v>
      </c>
      <c r="I227">
        <f t="shared" si="11"/>
        <v>1</v>
      </c>
      <c r="J227" s="4">
        <f>J226*(1+(H226*(E227-1))+((1-H226)*(D226/100)*(I227)/Summary!$G$6))</f>
        <v>126.94021581831342</v>
      </c>
    </row>
    <row r="228" spans="2:10" x14ac:dyDescent="0.2">
      <c r="B228" s="1">
        <f>Volatility!B322</f>
        <v>42044</v>
      </c>
      <c r="C228" s="4">
        <f>Volatility!C322</f>
        <v>149.1</v>
      </c>
      <c r="D228">
        <f>VLOOKUP(Table4[[#This Row],[Date]],Table1[#All],2,FALSE)</f>
        <v>-1E-3</v>
      </c>
      <c r="E228" s="7">
        <f t="shared" si="9"/>
        <v>0.99812558575445176</v>
      </c>
      <c r="F228" s="7">
        <f t="shared" si="10"/>
        <v>-1.8761731582278519E-3</v>
      </c>
      <c r="G228" s="7">
        <f>SQRT(Summary!$G$2/Summary!$G$3)*SQRT(SUMSQ(F209:F228)-Summary!$G$4/Summary!$G$5*SUM(F209:F228)^2)</f>
        <v>6.4582509097439206E-2</v>
      </c>
      <c r="H228" s="5">
        <f>MIN(Summary!$G$8,Summary!$G$9/G226)</f>
        <v>0.94887256864180081</v>
      </c>
      <c r="I228">
        <f t="shared" si="11"/>
        <v>3</v>
      </c>
      <c r="J228" s="4">
        <f>J227*(1+(H227*(E228-1))+((1-H227)*(D227/100)*(I228)/Summary!$G$6))</f>
        <v>126.71580983284534</v>
      </c>
    </row>
    <row r="229" spans="2:10" x14ac:dyDescent="0.2">
      <c r="B229" s="1">
        <f>Volatility!B323</f>
        <v>42045</v>
      </c>
      <c r="C229" s="4">
        <f>Volatility!C323</f>
        <v>148.94999999999999</v>
      </c>
      <c r="D229">
        <f>VLOOKUP(Table4[[#This Row],[Date]],Table1[#All],2,FALSE)</f>
        <v>0</v>
      </c>
      <c r="E229" s="7">
        <f t="shared" si="9"/>
        <v>0.99899396378269611</v>
      </c>
      <c r="F229" s="7">
        <f t="shared" si="10"/>
        <v>-1.0065426114015058E-3</v>
      </c>
      <c r="G229" s="7">
        <f>SQRT(Summary!$G$2/Summary!$G$3)*SQRT(SUMSQ(F210:F229)-Summary!$G$4/Summary!$G$5*SUM(F210:F229)^2)</f>
        <v>6.4951975976526161E-2</v>
      </c>
      <c r="H229" s="5">
        <f>MIN(Summary!$G$8,Summary!$G$9/G227)</f>
        <v>0.94172934987540036</v>
      </c>
      <c r="I229">
        <f t="shared" si="11"/>
        <v>1</v>
      </c>
      <c r="J229" s="4">
        <f>J228*(1+(H228*(E229-1))+((1-H228)*(D228/100)*(I229)/Summary!$G$6))</f>
        <v>126.59484671931772</v>
      </c>
    </row>
    <row r="230" spans="2:10" x14ac:dyDescent="0.2">
      <c r="B230" s="1">
        <f>Volatility!B324</f>
        <v>42046</v>
      </c>
      <c r="C230" s="4">
        <f>Volatility!C324</f>
        <v>149</v>
      </c>
      <c r="D230">
        <f>VLOOKUP(Table4[[#This Row],[Date]],Table1[#All],2,FALSE)</f>
        <v>1E-3</v>
      </c>
      <c r="E230" s="7">
        <f t="shared" si="9"/>
        <v>1.0003356831151393</v>
      </c>
      <c r="F230" s="7">
        <f t="shared" si="10"/>
        <v>3.3562678616786041E-4</v>
      </c>
      <c r="G230" s="7">
        <f>SQRT(Summary!$G$2/Summary!$G$3)*SQRT(SUMSQ(F211:F230)-Summary!$G$4/Summary!$G$5*SUM(F211:F230)^2)</f>
        <v>6.3668955600148999E-2</v>
      </c>
      <c r="H230" s="5">
        <f>MIN(Summary!$G$8,Summary!$G$9/G228)</f>
        <v>0.92904411486203919</v>
      </c>
      <c r="I230">
        <f t="shared" si="11"/>
        <v>1</v>
      </c>
      <c r="J230" s="4">
        <f>J229*(1+(H229*(E230-1))+((1-H229)*(D229/100)*(I230)/Summary!$G$6))</f>
        <v>126.6348662166989</v>
      </c>
    </row>
    <row r="231" spans="2:10" x14ac:dyDescent="0.2">
      <c r="B231" s="1">
        <f>Volatility!B325</f>
        <v>42047</v>
      </c>
      <c r="C231" s="4">
        <f>Volatility!C325</f>
        <v>149.56</v>
      </c>
      <c r="D231">
        <f>VLOOKUP(Table4[[#This Row],[Date]],Table1[#All],2,FALSE)</f>
        <v>2E-3</v>
      </c>
      <c r="E231" s="7">
        <f t="shared" si="9"/>
        <v>1.003758389261745</v>
      </c>
      <c r="F231" s="7">
        <f t="shared" si="10"/>
        <v>3.7513441634538496E-3</v>
      </c>
      <c r="G231" s="7">
        <f>SQRT(Summary!$G$2/Summary!$G$3)*SQRT(SUMSQ(F212:F231)-Summary!$G$4/Summary!$G$5*SUM(F212:F231)^2)</f>
        <v>6.3747907863704073E-2</v>
      </c>
      <c r="H231" s="5">
        <f>MIN(Summary!$G$8,Summary!$G$9/G229)</f>
        <v>0.92375942529730237</v>
      </c>
      <c r="I231">
        <f t="shared" si="11"/>
        <v>1</v>
      </c>
      <c r="J231" s="4">
        <f>J230*(1+(H230*(E231-1))+((1-H230)*(D230/100)*(I231)/Summary!$G$6))</f>
        <v>127.07703862219634</v>
      </c>
    </row>
    <row r="232" spans="2:10" x14ac:dyDescent="0.2">
      <c r="B232" s="1">
        <f>Volatility!B326</f>
        <v>42048</v>
      </c>
      <c r="C232" s="4">
        <f>Volatility!C326</f>
        <v>149.58000000000001</v>
      </c>
      <c r="D232">
        <f>VLOOKUP(Table4[[#This Row],[Date]],Table1[#All],2,FALSE)</f>
        <v>2E-3</v>
      </c>
      <c r="E232" s="7">
        <f t="shared" si="9"/>
        <v>1.0001337255950791</v>
      </c>
      <c r="F232" s="7">
        <f t="shared" si="10"/>
        <v>1.3371665460871853E-4</v>
      </c>
      <c r="G232" s="7">
        <f>SQRT(Summary!$G$2/Summary!$G$3)*SQRT(SUMSQ(F213:F232)-Summary!$G$4/Summary!$G$5*SUM(F213:F232)^2)</f>
        <v>6.3420099224663171E-2</v>
      </c>
      <c r="H232" s="5">
        <f>MIN(Summary!$G$8,Summary!$G$9/G230)</f>
        <v>0.94237449687111852</v>
      </c>
      <c r="I232">
        <f t="shared" si="11"/>
        <v>1</v>
      </c>
      <c r="J232" s="4">
        <f>J231*(1+(H231*(E232-1))+((1-H231)*(D231/100)*(I232)/Summary!$G$6))</f>
        <v>127.09273702245967</v>
      </c>
    </row>
    <row r="233" spans="2:10" x14ac:dyDescent="0.2">
      <c r="B233" s="1">
        <f>Volatility!B327</f>
        <v>42051</v>
      </c>
      <c r="C233" s="4">
        <f>Volatility!C327</f>
        <v>149.44</v>
      </c>
      <c r="D233">
        <f>VLOOKUP(Table4[[#This Row],[Date]],Table1[#All],2,FALSE)</f>
        <v>1E-3</v>
      </c>
      <c r="E233" s="7">
        <f t="shared" si="9"/>
        <v>0.99906404599545384</v>
      </c>
      <c r="F233" s="7">
        <f t="shared" si="10"/>
        <v>-9.363922829891205E-4</v>
      </c>
      <c r="G233" s="7">
        <f>SQRT(Summary!$G$2/Summary!$G$3)*SQRT(SUMSQ(F214:F233)-Summary!$G$4/Summary!$G$5*SUM(F214:F233)^2)</f>
        <v>6.388217749763081E-2</v>
      </c>
      <c r="H233" s="5">
        <f>MIN(Summary!$G$8,Summary!$G$9/G231)</f>
        <v>0.94120735896592445</v>
      </c>
      <c r="I233">
        <f t="shared" si="11"/>
        <v>3</v>
      </c>
      <c r="J233" s="4">
        <f>J232*(1+(H232*(E233-1))+((1-H232)*(D232/100)*(I233)/Summary!$G$6))</f>
        <v>126.98064001087293</v>
      </c>
    </row>
    <row r="234" spans="2:10" x14ac:dyDescent="0.2">
      <c r="B234" s="1">
        <f>Volatility!B328</f>
        <v>42052</v>
      </c>
      <c r="C234" s="4">
        <f>Volatility!C328</f>
        <v>149.08000000000001</v>
      </c>
      <c r="D234">
        <f>VLOOKUP(Table4[[#This Row],[Date]],Table1[#All],2,FALSE)</f>
        <v>1E-3</v>
      </c>
      <c r="E234" s="7">
        <f t="shared" si="9"/>
        <v>0.99759100642398302</v>
      </c>
      <c r="F234" s="7">
        <f t="shared" si="10"/>
        <v>-2.4118998694746771E-3</v>
      </c>
      <c r="G234" s="7">
        <f>SQRT(Summary!$G$2/Summary!$G$3)*SQRT(SUMSQ(F215:F234)-Summary!$G$4/Summary!$G$5*SUM(F215:F234)^2)</f>
        <v>6.4873986558426189E-2</v>
      </c>
      <c r="H234" s="5">
        <f>MIN(Summary!$G$8,Summary!$G$9/G232)</f>
        <v>0.94607231356501653</v>
      </c>
      <c r="I234">
        <f t="shared" si="11"/>
        <v>1</v>
      </c>
      <c r="J234" s="4">
        <f>J233*(1+(H233*(E234-1))+((1-H233)*(D233/100)*(I234)/Summary!$G$6))</f>
        <v>126.69272907921767</v>
      </c>
    </row>
    <row r="235" spans="2:10" x14ac:dyDescent="0.2">
      <c r="B235" s="1">
        <f>Volatility!B329</f>
        <v>42053</v>
      </c>
      <c r="C235" s="4">
        <f>Volatility!C329</f>
        <v>149.01</v>
      </c>
      <c r="D235">
        <f>VLOOKUP(Table4[[#This Row],[Date]],Table1[#All],2,FALSE)</f>
        <v>0</v>
      </c>
      <c r="E235" s="7">
        <f t="shared" si="9"/>
        <v>0.99953045344781311</v>
      </c>
      <c r="F235" s="7">
        <f t="shared" si="10"/>
        <v>-4.6965682368898338E-4</v>
      </c>
      <c r="G235" s="7">
        <f>SQRT(Summary!$G$2/Summary!$G$3)*SQRT(SUMSQ(F216:F235)-Summary!$G$4/Summary!$G$5*SUM(F216:F235)^2)</f>
        <v>6.1824233159399236E-2</v>
      </c>
      <c r="H235" s="5">
        <f>MIN(Summary!$G$8,Summary!$G$9/G233)</f>
        <v>0.93922909879246386</v>
      </c>
      <c r="I235">
        <f t="shared" si="11"/>
        <v>1</v>
      </c>
      <c r="J235" s="4">
        <f>J234*(1+(H234*(E235-1))+((1-H234)*(D234/100)*(I235)/Summary!$G$6))</f>
        <v>126.63644919231974</v>
      </c>
    </row>
    <row r="236" spans="2:10" x14ac:dyDescent="0.2">
      <c r="B236" s="1">
        <f>Volatility!B330</f>
        <v>42054</v>
      </c>
      <c r="C236" s="4">
        <f>Volatility!C330</f>
        <v>148.97</v>
      </c>
      <c r="D236">
        <f>VLOOKUP(Table4[[#This Row],[Date]],Table1[#All],2,FALSE)</f>
        <v>0</v>
      </c>
      <c r="E236" s="7">
        <f t="shared" si="9"/>
        <v>0.99973156164015842</v>
      </c>
      <c r="F236" s="7">
        <f t="shared" si="10"/>
        <v>-2.6847439586721216E-4</v>
      </c>
      <c r="G236" s="7">
        <f>SQRT(Summary!$G$2/Summary!$G$3)*SQRT(SUMSQ(F217:F236)-Summary!$G$4/Summary!$G$5*SUM(F217:F236)^2)</f>
        <v>5.143097564363678E-2</v>
      </c>
      <c r="H236" s="5">
        <f>MIN(Summary!$G$8,Summary!$G$9/G234)</f>
        <v>0.92486993913906268</v>
      </c>
      <c r="I236">
        <f t="shared" si="11"/>
        <v>1</v>
      </c>
      <c r="J236" s="4">
        <f>J235*(1+(H235*(E236-1))+((1-H235)*(D235/100)*(I236)/Summary!$G$6))</f>
        <v>126.60452096252331</v>
      </c>
    </row>
    <row r="237" spans="2:10" x14ac:dyDescent="0.2">
      <c r="B237" s="1">
        <f>Volatility!B331</f>
        <v>42055</v>
      </c>
      <c r="C237" s="4">
        <f>Volatility!C331</f>
        <v>149.13</v>
      </c>
      <c r="D237">
        <f>VLOOKUP(Table4[[#This Row],[Date]],Table1[#All],2,FALSE)</f>
        <v>1E-3</v>
      </c>
      <c r="E237" s="7">
        <f t="shared" si="9"/>
        <v>1.0010740417533732</v>
      </c>
      <c r="F237" s="7">
        <f t="shared" si="10"/>
        <v>1.0734653831894066E-3</v>
      </c>
      <c r="G237" s="7">
        <f>SQRT(Summary!$G$2/Summary!$G$3)*SQRT(SUMSQ(F218:F237)-Summary!$G$4/Summary!$G$5*SUM(F218:F237)^2)</f>
        <v>3.652384671886582E-2</v>
      </c>
      <c r="H237" s="5">
        <f>MIN(Summary!$G$8,Summary!$G$9/G235)</f>
        <v>0.97049323434880486</v>
      </c>
      <c r="I237">
        <f t="shared" si="11"/>
        <v>1</v>
      </c>
      <c r="J237" s="4">
        <f>J236*(1+(H236*(E237-1))+((1-H236)*(D236/100)*(I237)/Summary!$G$6))</f>
        <v>126.73028342809071</v>
      </c>
    </row>
    <row r="238" spans="2:10" x14ac:dyDescent="0.2">
      <c r="B238" s="1">
        <f>Volatility!B332</f>
        <v>42058</v>
      </c>
      <c r="C238" s="4">
        <f>Volatility!C332</f>
        <v>149.54</v>
      </c>
      <c r="D238">
        <f>VLOOKUP(Table4[[#This Row],[Date]],Table1[#All],2,FALSE)</f>
        <v>1E-3</v>
      </c>
      <c r="E238" s="7">
        <f t="shared" si="9"/>
        <v>1.0027492791524173</v>
      </c>
      <c r="F238" s="7">
        <f t="shared" si="10"/>
        <v>2.7455067970784982E-3</v>
      </c>
      <c r="G238" s="7">
        <f>SQRT(Summary!$G$2/Summary!$G$3)*SQRT(SUMSQ(F219:F238)-Summary!$G$4/Summary!$G$5*SUM(F219:F238)^2)</f>
        <v>3.4165489402692359E-2</v>
      </c>
      <c r="H238" s="5">
        <f>MIN(Summary!$G$8,Summary!$G$9/G236)</f>
        <v>1.166612129152238</v>
      </c>
      <c r="I238">
        <f t="shared" si="11"/>
        <v>3</v>
      </c>
      <c r="J238" s="4">
        <f>J237*(1+(H237*(E238-1))+((1-H237)*(D237/100)*(I238)/Summary!$G$6))</f>
        <v>127.06842000932568</v>
      </c>
    </row>
    <row r="239" spans="2:10" x14ac:dyDescent="0.2">
      <c r="B239" s="1">
        <f>Volatility!B333</f>
        <v>42059</v>
      </c>
      <c r="C239" s="4">
        <f>Volatility!C333</f>
        <v>149.78</v>
      </c>
      <c r="D239">
        <f>VLOOKUP(Table4[[#This Row],[Date]],Table1[#All],2,FALSE)</f>
        <v>1E-3</v>
      </c>
      <c r="E239" s="7">
        <f t="shared" si="9"/>
        <v>1.0016049217600642</v>
      </c>
      <c r="F239" s="7">
        <f t="shared" si="10"/>
        <v>1.6036352494515622E-3</v>
      </c>
      <c r="G239" s="7">
        <f>SQRT(Summary!$G$2/Summary!$G$3)*SQRT(SUMSQ(F220:F239)-Summary!$G$4/Summary!$G$5*SUM(F220:F239)^2)</f>
        <v>3.4381886530666386E-2</v>
      </c>
      <c r="H239" s="5">
        <f>MIN(Summary!$G$8,Summary!$G$9/G237)</f>
        <v>1.5</v>
      </c>
      <c r="I239">
        <f t="shared" si="11"/>
        <v>1</v>
      </c>
      <c r="J239" s="4">
        <f>J238*(1+(H238*(E239-1))+((1-H238)*(D238/100)*(I239)/Summary!$G$6))</f>
        <v>127.30633231680899</v>
      </c>
    </row>
    <row r="240" spans="2:10" x14ac:dyDescent="0.2">
      <c r="B240" s="1">
        <f>Volatility!B334</f>
        <v>42060</v>
      </c>
      <c r="C240" s="4">
        <f>Volatility!C334</f>
        <v>150.16999999999999</v>
      </c>
      <c r="D240">
        <f>VLOOKUP(Table4[[#This Row],[Date]],Table1[#All],2,FALSE)</f>
        <v>1E-3</v>
      </c>
      <c r="E240" s="7">
        <f t="shared" si="9"/>
        <v>1.0026038189344371</v>
      </c>
      <c r="F240" s="7">
        <f t="shared" si="10"/>
        <v>2.6004348709682142E-3</v>
      </c>
      <c r="G240" s="7">
        <f>SQRT(Summary!$G$2/Summary!$G$3)*SQRT(SUMSQ(F221:F240)-Summary!$G$4/Summary!$G$5*SUM(F221:F240)^2)</f>
        <v>3.4925301608904676E-2</v>
      </c>
      <c r="H240" s="5">
        <f>MIN(Summary!$G$8,Summary!$G$9/G238)</f>
        <v>1.5</v>
      </c>
      <c r="I240">
        <f t="shared" si="11"/>
        <v>1</v>
      </c>
      <c r="J240" s="4">
        <f>J239*(1+(H239*(E240-1))+((1-H239)*(D239/100)*(I240)/Summary!$G$6))</f>
        <v>127.80355450650583</v>
      </c>
    </row>
    <row r="241" spans="2:10" x14ac:dyDescent="0.2">
      <c r="B241" s="1">
        <f>Volatility!B335</f>
        <v>42061</v>
      </c>
      <c r="C241" s="4">
        <f>Volatility!C335</f>
        <v>151.21</v>
      </c>
      <c r="D241">
        <f>VLOOKUP(Table4[[#This Row],[Date]],Table1[#All],2,FALSE)</f>
        <v>-4.0000000000000001E-3</v>
      </c>
      <c r="E241" s="7">
        <f t="shared" si="9"/>
        <v>1.0069254844509556</v>
      </c>
      <c r="F241" s="7">
        <f t="shared" si="10"/>
        <v>6.9016134323884966E-3</v>
      </c>
      <c r="G241" s="7">
        <f>SQRT(Summary!$G$2/Summary!$G$3)*SQRT(SUMSQ(F222:F241)-Summary!$G$4/Summary!$G$5*SUM(F222:F241)^2)</f>
        <v>4.0221781526664363E-2</v>
      </c>
      <c r="H241" s="5">
        <f>MIN(Summary!$G$8,Summary!$G$9/G239)</f>
        <v>1.5</v>
      </c>
      <c r="I241">
        <f t="shared" si="11"/>
        <v>1</v>
      </c>
      <c r="J241" s="4">
        <f>J240*(1+(H240*(E241-1))+((1-H240)*(D240/100)*(I241)/Summary!$G$6))</f>
        <v>129.13120502572397</v>
      </c>
    </row>
    <row r="242" spans="2:10" x14ac:dyDescent="0.2">
      <c r="B242" s="36">
        <f>Volatility!B336</f>
        <v>42062</v>
      </c>
      <c r="C242" s="20">
        <f>Volatility!C336</f>
        <v>151.16</v>
      </c>
      <c r="D242" s="37">
        <f>VLOOKUP(Table4[[#This Row],[Date]],Table1[#All],2,FALSE)</f>
        <v>-5.0000000000000001E-3</v>
      </c>
      <c r="E242" s="8">
        <f t="shared" si="9"/>
        <v>0.99966933403875402</v>
      </c>
      <c r="F242" s="8">
        <f t="shared" si="10"/>
        <v>-3.3072064328960204E-4</v>
      </c>
      <c r="G242" s="8">
        <f>SQRT(Summary!$G$2/Summary!$G$3)*SQRT(SUMSQ(F223:F242)-Summary!$G$4/Summary!$G$5*SUM(F223:F242)^2)</f>
        <v>3.3553261575811018E-2</v>
      </c>
      <c r="H242" s="9">
        <f>MIN(Summary!$G$8,Summary!$G$9/G240)</f>
        <v>1.5</v>
      </c>
      <c r="I242" s="37">
        <f t="shared" si="11"/>
        <v>1</v>
      </c>
      <c r="J242" s="20">
        <f>J241*(1+(H241*(E242-1))+((1-H241)*(D241/100)*(I242)/Summary!$G$6))</f>
        <v>129.06716325862479</v>
      </c>
    </row>
    <row r="243" spans="2:10" x14ac:dyDescent="0.2">
      <c r="B243" s="1">
        <f>Volatility!B337</f>
        <v>42065</v>
      </c>
      <c r="C243" s="4">
        <f>Volatility!C337</f>
        <v>150.96</v>
      </c>
      <c r="D243">
        <f>VLOOKUP(Table4[[#This Row],[Date]],Table1[#All],2,FALSE)</f>
        <v>-5.0000000000000001E-3</v>
      </c>
      <c r="E243" s="7">
        <f t="shared" si="9"/>
        <v>0.99867689865043674</v>
      </c>
      <c r="F243" s="7">
        <f t="shared" si="10"/>
        <v>-1.3239774209933255E-3</v>
      </c>
      <c r="G243" s="7">
        <f>SQRT(Summary!$G$2/Summary!$G$3)*SQRT(SUMSQ(F224:F243)-Summary!$G$4/Summary!$G$5*SUM(F224:F243)^2)</f>
        <v>3.4148513416882839E-2</v>
      </c>
      <c r="H243" s="5">
        <f>MIN(Summary!$G$8,Summary!$G$9/G241)</f>
        <v>1.4917290513406025</v>
      </c>
      <c r="I243">
        <f t="shared" si="11"/>
        <v>3</v>
      </c>
      <c r="J243" s="4">
        <f>J242*(1+(H242*(E243-1))+((1-H242)*(D242/100)*(I243)/Summary!$G$6))</f>
        <v>128.81103674077946</v>
      </c>
    </row>
    <row r="244" spans="2:10" x14ac:dyDescent="0.2">
      <c r="B244" s="1">
        <f>Volatility!B338</f>
        <v>42066</v>
      </c>
      <c r="C244" s="4">
        <f>Volatility!C338</f>
        <v>150.61000000000001</v>
      </c>
      <c r="D244">
        <f>VLOOKUP(Table4[[#This Row],[Date]],Table1[#All],2,FALSE)</f>
        <v>-6.0000000000000001E-3</v>
      </c>
      <c r="E244" s="7">
        <f t="shared" si="9"/>
        <v>0.9976815050344463</v>
      </c>
      <c r="F244" s="7">
        <f t="shared" si="10"/>
        <v>-2.3211868365374424E-3</v>
      </c>
      <c r="G244" s="7">
        <f>SQRT(Summary!$G$2/Summary!$G$3)*SQRT(SUMSQ(F225:F244)-Summary!$G$4/Summary!$G$5*SUM(F225:F244)^2)</f>
        <v>3.5074807600332054E-2</v>
      </c>
      <c r="H244" s="5">
        <f>MIN(Summary!$G$8,Summary!$G$9/G242)</f>
        <v>1.5</v>
      </c>
      <c r="I244">
        <f t="shared" si="11"/>
        <v>1</v>
      </c>
      <c r="J244" s="4">
        <f>J243*(1+(H243*(E244-1))+((1-H243)*(D243/100)*(I244)/Summary!$G$6))</f>
        <v>128.36554402785907</v>
      </c>
    </row>
    <row r="245" spans="2:10" x14ac:dyDescent="0.2">
      <c r="B245" s="1">
        <f>Volatility!B339</f>
        <v>42067</v>
      </c>
      <c r="C245" s="4">
        <f>Volatility!C339</f>
        <v>150.52000000000001</v>
      </c>
      <c r="D245">
        <f>VLOOKUP(Table4[[#This Row],[Date]],Table1[#All],2,FALSE)</f>
        <v>-6.0000000000000001E-3</v>
      </c>
      <c r="E245" s="7">
        <f t="shared" si="9"/>
        <v>0.99940243011752206</v>
      </c>
      <c r="F245" s="7">
        <f t="shared" si="10"/>
        <v>-5.9774849852075609E-4</v>
      </c>
      <c r="G245" s="7">
        <f>SQRT(Summary!$G$2/Summary!$G$3)*SQRT(SUMSQ(F226:F245)-Summary!$G$4/Summary!$G$5*SUM(F226:F245)^2)</f>
        <v>3.5228678688763157E-2</v>
      </c>
      <c r="H245" s="5">
        <f>MIN(Summary!$G$8,Summary!$G$9/G243)</f>
        <v>1.5</v>
      </c>
      <c r="I245">
        <f t="shared" si="11"/>
        <v>1</v>
      </c>
      <c r="J245" s="4">
        <f>J244*(1+(H244*(E245-1))+((1-H244)*(D244/100)*(I245)/Summary!$G$6))</f>
        <v>128.25049365039933</v>
      </c>
    </row>
    <row r="246" spans="2:10" x14ac:dyDescent="0.2">
      <c r="B246" s="1">
        <f>Volatility!B340</f>
        <v>42068</v>
      </c>
      <c r="C246" s="4">
        <f>Volatility!C340</f>
        <v>151.29</v>
      </c>
      <c r="D246">
        <f>VLOOKUP(Table4[[#This Row],[Date]],Table1[#All],2,FALSE)</f>
        <v>-7.0000000000000001E-3</v>
      </c>
      <c r="E246" s="7">
        <f t="shared" si="9"/>
        <v>1.0051155992559127</v>
      </c>
      <c r="F246" s="7">
        <f t="shared" si="10"/>
        <v>5.102559031506932E-3</v>
      </c>
      <c r="G246" s="7">
        <f>SQRT(Summary!$G$2/Summary!$G$3)*SQRT(SUMSQ(F227:F246)-Summary!$G$4/Summary!$G$5*SUM(F227:F246)^2)</f>
        <v>3.89009398045937E-2</v>
      </c>
      <c r="H246" s="5">
        <f>MIN(Summary!$G$8,Summary!$G$9/G244)</f>
        <v>1.5</v>
      </c>
      <c r="I246">
        <f t="shared" si="11"/>
        <v>1</v>
      </c>
      <c r="J246" s="4">
        <f>J245*(1+(H245*(E246-1))+((1-H245)*(D245/100)*(I246)/Summary!$G$6))</f>
        <v>129.2346215327731</v>
      </c>
    </row>
    <row r="247" spans="2:10" x14ac:dyDescent="0.2">
      <c r="B247" s="1">
        <f>Volatility!B341</f>
        <v>42069</v>
      </c>
      <c r="C247" s="4">
        <f>Volatility!C341</f>
        <v>151.04</v>
      </c>
      <c r="D247">
        <f>VLOOKUP(Table4[[#This Row],[Date]],Table1[#All],2,FALSE)</f>
        <v>-8.0000000000000002E-3</v>
      </c>
      <c r="E247" s="7">
        <f t="shared" si="9"/>
        <v>0.99834754445105423</v>
      </c>
      <c r="F247" s="7">
        <f t="shared" si="10"/>
        <v>-1.6538223595531061E-3</v>
      </c>
      <c r="G247" s="7">
        <f>SQRT(Summary!$G$2/Summary!$G$3)*SQRT(SUMSQ(F228:F247)-Summary!$G$4/Summary!$G$5*SUM(F228:F247)^2)</f>
        <v>3.9151102140678677E-2</v>
      </c>
      <c r="H247" s="5">
        <f>MIN(Summary!$G$8,Summary!$G$9/G245)</f>
        <v>1.5</v>
      </c>
      <c r="I247">
        <f t="shared" si="11"/>
        <v>1</v>
      </c>
      <c r="J247" s="4">
        <f>J246*(1+(H246*(E247-1))+((1-H246)*(D246/100)*(I247)/Summary!$G$6))</f>
        <v>128.91430239604858</v>
      </c>
    </row>
    <row r="248" spans="2:10" x14ac:dyDescent="0.2">
      <c r="B248" s="1">
        <f>Volatility!B342</f>
        <v>42072</v>
      </c>
      <c r="C248" s="4">
        <f>Volatility!C342</f>
        <v>151.87</v>
      </c>
      <c r="D248">
        <f>VLOOKUP(Table4[[#This Row],[Date]],Table1[#All],2,FALSE)</f>
        <v>-8.0000000000000002E-3</v>
      </c>
      <c r="E248" s="7">
        <f t="shared" si="9"/>
        <v>1.0054952330508475</v>
      </c>
      <c r="F248" s="7">
        <f t="shared" si="10"/>
        <v>5.4801893449881317E-3</v>
      </c>
      <c r="G248" s="7">
        <f>SQRT(Summary!$G$2/Summary!$G$3)*SQRT(SUMSQ(F229:F248)-Summary!$G$4/Summary!$G$5*SUM(F229:F248)^2)</f>
        <v>4.1597329064210903E-2</v>
      </c>
      <c r="H248" s="5">
        <f>MIN(Summary!$G$8,Summary!$G$9/G246)</f>
        <v>1.5</v>
      </c>
      <c r="I248">
        <f t="shared" si="11"/>
        <v>3</v>
      </c>
      <c r="J248" s="4">
        <f>J247*(1+(H247*(E248-1))+((1-H247)*(D247/100)*(I248)/Summary!$G$6))</f>
        <v>129.97696657036329</v>
      </c>
    </row>
    <row r="249" spans="2:10" x14ac:dyDescent="0.2">
      <c r="B249" s="1">
        <f>Volatility!B343</f>
        <v>42073</v>
      </c>
      <c r="C249" s="4">
        <f>Volatility!C343</f>
        <v>153.15</v>
      </c>
      <c r="D249">
        <f>VLOOKUP(Table4[[#This Row],[Date]],Table1[#All],2,FALSE)</f>
        <v>-8.9999999999999993E-3</v>
      </c>
      <c r="E249" s="7">
        <f t="shared" si="9"/>
        <v>1.0084282610127082</v>
      </c>
      <c r="F249" s="7">
        <f t="shared" si="10"/>
        <v>8.392941536605622E-3</v>
      </c>
      <c r="G249" s="7">
        <f>SQRT(Summary!$G$2/Summary!$G$3)*SQRT(SUMSQ(F230:F249)-Summary!$G$4/Summary!$G$5*SUM(F230:F249)^2)</f>
        <v>4.8285253393556396E-2</v>
      </c>
      <c r="H249" s="5">
        <f>MIN(Summary!$G$8,Summary!$G$9/G247)</f>
        <v>1.5</v>
      </c>
      <c r="I249">
        <f t="shared" si="11"/>
        <v>1</v>
      </c>
      <c r="J249" s="4">
        <f>J248*(1+(H248*(E249-1))+((1-H248)*(D248/100)*(I249)/Summary!$G$6))</f>
        <v>131.62020071209108</v>
      </c>
    </row>
    <row r="250" spans="2:10" x14ac:dyDescent="0.2">
      <c r="B250" s="1">
        <f>Volatility!B344</f>
        <v>42074</v>
      </c>
      <c r="C250" s="4">
        <f>Volatility!C344</f>
        <v>154.41999999999999</v>
      </c>
      <c r="D250">
        <f>VLOOKUP(Table4[[#This Row],[Date]],Table1[#All],2,FALSE)</f>
        <v>-1.0999999999999999E-2</v>
      </c>
      <c r="E250" s="7">
        <f t="shared" si="9"/>
        <v>1.0082925236696048</v>
      </c>
      <c r="F250" s="7">
        <f t="shared" si="10"/>
        <v>8.2583296018852587E-3</v>
      </c>
      <c r="G250" s="7">
        <f>SQRT(Summary!$G$2/Summary!$G$3)*SQRT(SUMSQ(F231:F250)-Summary!$G$4/Summary!$G$5*SUM(F231:F250)^2)</f>
        <v>5.3593227211344602E-2</v>
      </c>
      <c r="H250" s="5">
        <f>MIN(Summary!$G$8,Summary!$G$9/G248)</f>
        <v>1.4424003018891471</v>
      </c>
      <c r="I250">
        <f t="shared" si="11"/>
        <v>1</v>
      </c>
      <c r="J250" s="4">
        <f>J249*(1+(H249*(E250-1))+((1-H249)*(D249/100)*(I250)/Summary!$G$6))</f>
        <v>133.25741260932088</v>
      </c>
    </row>
    <row r="251" spans="2:10" x14ac:dyDescent="0.2">
      <c r="B251" s="1">
        <f>Volatility!B345</f>
        <v>42075</v>
      </c>
      <c r="C251" s="4">
        <f>Volatility!C345</f>
        <v>154.4</v>
      </c>
      <c r="D251">
        <f>VLOOKUP(Table4[[#This Row],[Date]],Table1[#All],2,FALSE)</f>
        <v>-8.9999999999999993E-3</v>
      </c>
      <c r="E251" s="7">
        <f t="shared" ref="E251:E314" si="12">C251/C250</f>
        <v>0.99987048309804438</v>
      </c>
      <c r="F251" s="7">
        <f t="shared" ref="F251:F314" si="13">LN(E251)</f>
        <v>-1.2952528999383322E-4</v>
      </c>
      <c r="G251" s="7">
        <f>SQRT(Summary!$G$2/Summary!$G$3)*SQRT(SUMSQ(F232:F251)-Summary!$G$4/Summary!$G$5*SUM(F232:F251)^2)</f>
        <v>5.3482310985901331E-2</v>
      </c>
      <c r="H251" s="5">
        <f>MIN(Summary!$G$8,Summary!$G$9/G249)</f>
        <v>1.2426154111890177</v>
      </c>
      <c r="I251">
        <f t="shared" si="11"/>
        <v>1</v>
      </c>
      <c r="J251" s="4">
        <f>J250*(1+(H250*(E251-1))+((1-H250)*(D250/100)*(I251)/Summary!$G$6))</f>
        <v>133.23253611012333</v>
      </c>
    </row>
    <row r="252" spans="2:10" x14ac:dyDescent="0.2">
      <c r="B252" s="1">
        <f>Volatility!B346</f>
        <v>42076</v>
      </c>
      <c r="C252" s="4">
        <f>Volatility!C346</f>
        <v>154.27000000000001</v>
      </c>
      <c r="D252">
        <f>VLOOKUP(Table4[[#This Row],[Date]],Table1[#All],2,FALSE)</f>
        <v>-0.01</v>
      </c>
      <c r="E252" s="7">
        <f t="shared" si="12"/>
        <v>0.99915803108808288</v>
      </c>
      <c r="F252" s="7">
        <f t="shared" si="13"/>
        <v>-8.4232356682768783E-4</v>
      </c>
      <c r="G252" s="7">
        <f>SQRT(Summary!$G$2/Summary!$G$3)*SQRT(SUMSQ(F233:F252)-Summary!$G$4/Summary!$G$5*SUM(F233:F252)^2)</f>
        <v>5.3922538557159234E-2</v>
      </c>
      <c r="H252" s="5">
        <f>MIN(Summary!$G$8,Summary!$G$9/G250)</f>
        <v>1.1195444484690262</v>
      </c>
      <c r="I252">
        <f t="shared" si="11"/>
        <v>1</v>
      </c>
      <c r="J252" s="4">
        <f>J251*(1+(H251*(E252-1))+((1-H251)*(D251/100)*(I252)/Summary!$G$6))</f>
        <v>133.0931505102088</v>
      </c>
    </row>
    <row r="253" spans="2:10" x14ac:dyDescent="0.2">
      <c r="B253" s="1">
        <f>Volatility!B347</f>
        <v>42079</v>
      </c>
      <c r="C253" s="4">
        <f>Volatility!C347</f>
        <v>154.30000000000001</v>
      </c>
      <c r="D253">
        <f>VLOOKUP(Table4[[#This Row],[Date]],Table1[#All],2,FALSE)</f>
        <v>-1.0999999999999999E-2</v>
      </c>
      <c r="E253" s="7">
        <f t="shared" si="12"/>
        <v>1.0001944642509886</v>
      </c>
      <c r="F253" s="7">
        <f t="shared" si="13"/>
        <v>1.9444534526706389E-4</v>
      </c>
      <c r="G253" s="7">
        <f>SQRT(Summary!$G$2/Summary!$G$3)*SQRT(SUMSQ(F234:F253)-Summary!$G$4/Summary!$G$5*SUM(F234:F253)^2)</f>
        <v>5.3406679051611464E-2</v>
      </c>
      <c r="H253" s="5">
        <f>MIN(Summary!$G$8,Summary!$G$9/G251)</f>
        <v>1.1218662562247323</v>
      </c>
      <c r="I253">
        <f t="shared" si="11"/>
        <v>3</v>
      </c>
      <c r="J253" s="4">
        <f>J252*(1+(H252*(E253-1))+((1-H252)*(D252/100)*(I253)/Summary!$G$6))</f>
        <v>133.12213966148207</v>
      </c>
    </row>
    <row r="254" spans="2:10" x14ac:dyDescent="0.2">
      <c r="B254" s="1">
        <f>Volatility!B348</f>
        <v>42080</v>
      </c>
      <c r="C254" s="4">
        <f>Volatility!C348</f>
        <v>153.62</v>
      </c>
      <c r="D254">
        <f>VLOOKUP(Table4[[#This Row],[Date]],Table1[#All],2,FALSE)</f>
        <v>-1.2E-2</v>
      </c>
      <c r="E254" s="7">
        <f t="shared" si="12"/>
        <v>0.99559300064808809</v>
      </c>
      <c r="F254" s="7">
        <f t="shared" si="13"/>
        <v>-4.4167387985793276E-3</v>
      </c>
      <c r="G254" s="7">
        <f>SQRT(Summary!$G$2/Summary!$G$3)*SQRT(SUMSQ(F235:F254)-Summary!$G$4/Summary!$G$5*SUM(F235:F254)^2)</f>
        <v>5.570533067024222E-2</v>
      </c>
      <c r="H254" s="5">
        <f>MIN(Summary!$G$8,Summary!$G$9/G252)</f>
        <v>1.1127072575857775</v>
      </c>
      <c r="I254">
        <f t="shared" si="11"/>
        <v>1</v>
      </c>
      <c r="J254" s="4">
        <f>J253*(1+(H253*(E254-1))+((1-H253)*(D253/100)*(I254)/Summary!$G$6))</f>
        <v>132.46398025832551</v>
      </c>
    </row>
    <row r="255" spans="2:10" x14ac:dyDescent="0.2">
      <c r="B255" s="1">
        <f>Volatility!B349</f>
        <v>42081</v>
      </c>
      <c r="C255" s="4">
        <f>Volatility!C349</f>
        <v>153.66</v>
      </c>
      <c r="D255">
        <f>VLOOKUP(Table4[[#This Row],[Date]],Table1[#All],2,FALSE)</f>
        <v>-1.0999999999999999E-2</v>
      </c>
      <c r="E255" s="7">
        <f t="shared" si="12"/>
        <v>1.000260382762661</v>
      </c>
      <c r="F255" s="7">
        <f t="shared" si="13"/>
        <v>2.6034886895293395E-4</v>
      </c>
      <c r="G255" s="7">
        <f>SQRT(Summary!$G$2/Summary!$G$3)*SQRT(SUMSQ(F236:F255)-Summary!$G$4/Summary!$G$5*SUM(F236:F255)^2)</f>
        <v>5.5436717593994773E-2</v>
      </c>
      <c r="H255" s="5">
        <f>MIN(Summary!$G$8,Summary!$G$9/G253)</f>
        <v>1.1234549885046559</v>
      </c>
      <c r="I255">
        <f t="shared" si="11"/>
        <v>1</v>
      </c>
      <c r="J255" s="4">
        <f>J254*(1+(H254*(E255-1))+((1-H254)*(D254/100)*(I255)/Summary!$G$6))</f>
        <v>132.50236399602761</v>
      </c>
    </row>
    <row r="256" spans="2:10" x14ac:dyDescent="0.2">
      <c r="B256" s="1">
        <f>Volatility!B350</f>
        <v>42082</v>
      </c>
      <c r="C256" s="4">
        <f>Volatility!C350</f>
        <v>153.9</v>
      </c>
      <c r="D256">
        <f>VLOOKUP(Table4[[#This Row],[Date]],Table1[#All],2,FALSE)</f>
        <v>-1.0999999999999999E-2</v>
      </c>
      <c r="E256" s="7">
        <f t="shared" si="12"/>
        <v>1.0015618898867631</v>
      </c>
      <c r="F256" s="7">
        <f t="shared" si="13"/>
        <v>1.560671405344773E-3</v>
      </c>
      <c r="G256" s="7">
        <f>SQRT(Summary!$G$2/Summary!$G$3)*SQRT(SUMSQ(F237:F256)-Summary!$G$4/Summary!$G$5*SUM(F237:F256)^2)</f>
        <v>5.5046177407317667E-2</v>
      </c>
      <c r="H256" s="5">
        <f>MIN(Summary!$G$8,Summary!$G$9/G254)</f>
        <v>1.0770962002753532</v>
      </c>
      <c r="I256">
        <f t="shared" si="11"/>
        <v>1</v>
      </c>
      <c r="J256" s="4">
        <f>J255*(1+(H255*(E256-1))+((1-H255)*(D255/100)*(I256)/Summary!$G$6))</f>
        <v>132.73487261294693</v>
      </c>
    </row>
    <row r="257" spans="2:10" x14ac:dyDescent="0.2">
      <c r="B257" s="1">
        <f>Volatility!B351</f>
        <v>42083</v>
      </c>
      <c r="C257" s="4">
        <f>Volatility!C351</f>
        <v>154.19</v>
      </c>
      <c r="D257">
        <f>VLOOKUP(Table4[[#This Row],[Date]],Table1[#All],2,FALSE)</f>
        <v>-1.4E-2</v>
      </c>
      <c r="E257" s="7">
        <f t="shared" si="12"/>
        <v>1.0018843404808317</v>
      </c>
      <c r="F257" s="7">
        <f t="shared" si="13"/>
        <v>1.8825673384278122E-3</v>
      </c>
      <c r="G257" s="7">
        <f>SQRT(Summary!$G$2/Summary!$G$3)*SQRT(SUMSQ(F238:F257)-Summary!$G$4/Summary!$G$5*SUM(F238:F257)^2)</f>
        <v>5.501466248170922E-2</v>
      </c>
      <c r="H257" s="5">
        <f>MIN(Summary!$G$8,Summary!$G$9/G255)</f>
        <v>1.0823151622977683</v>
      </c>
      <c r="I257">
        <f t="shared" si="11"/>
        <v>1</v>
      </c>
      <c r="J257" s="4">
        <f>J256*(1+(H256*(E257-1))+((1-H256)*(D256/100)*(I257)/Summary!$G$6))</f>
        <v>133.00427655729237</v>
      </c>
    </row>
    <row r="258" spans="2:10" x14ac:dyDescent="0.2">
      <c r="B258" s="1">
        <f>Volatility!B352</f>
        <v>42086</v>
      </c>
      <c r="C258" s="4">
        <f>Volatility!C352</f>
        <v>153.46</v>
      </c>
      <c r="D258">
        <f>VLOOKUP(Table4[[#This Row],[Date]],Table1[#All],2,FALSE)</f>
        <v>-1.2E-2</v>
      </c>
      <c r="E258" s="7">
        <f t="shared" si="12"/>
        <v>0.99526558142551402</v>
      </c>
      <c r="F258" s="7">
        <f t="shared" si="13"/>
        <v>-4.7456614337420908E-3</v>
      </c>
      <c r="G258" s="7">
        <f>SQRT(Summary!$G$2/Summary!$G$3)*SQRT(SUMSQ(F239:F258)-Summary!$G$4/Summary!$G$5*SUM(F239:F258)^2)</f>
        <v>5.9118522965913085E-2</v>
      </c>
      <c r="H258" s="5">
        <f>MIN(Summary!$G$8,Summary!$G$9/G256)</f>
        <v>1.0899939437397479</v>
      </c>
      <c r="I258">
        <f t="shared" si="11"/>
        <v>3</v>
      </c>
      <c r="J258" s="4">
        <f>J257*(1+(H257*(E258-1))+((1-H257)*(D257/100)*(I258)/Summary!$G$6))</f>
        <v>132.32275772658261</v>
      </c>
    </row>
    <row r="259" spans="2:10" x14ac:dyDescent="0.2">
      <c r="B259" s="1">
        <f>Volatility!B353</f>
        <v>42087</v>
      </c>
      <c r="C259" s="4">
        <f>Volatility!C353</f>
        <v>153.16</v>
      </c>
      <c r="D259">
        <f>VLOOKUP(Table4[[#This Row],[Date]],Table1[#All],2,FALSE)</f>
        <v>-1.2E-2</v>
      </c>
      <c r="E259" s="7">
        <f t="shared" si="12"/>
        <v>0.99804509318389145</v>
      </c>
      <c r="F259" s="7">
        <f t="shared" si="13"/>
        <v>-1.9568201404255316E-3</v>
      </c>
      <c r="G259" s="7">
        <f>SQRT(Summary!$G$2/Summary!$G$3)*SQRT(SUMSQ(F240:F259)-Summary!$G$4/Summary!$G$5*SUM(F240:F259)^2)</f>
        <v>6.0157644632650678E-2</v>
      </c>
      <c r="H259" s="5">
        <f>MIN(Summary!$G$8,Summary!$G$9/G257)</f>
        <v>1.0906183423364317</v>
      </c>
      <c r="I259">
        <f t="shared" si="11"/>
        <v>1</v>
      </c>
      <c r="J259" s="4">
        <f>J258*(1+(H258*(E259-1))+((1-H258)*(D258/100)*(I259)/Summary!$G$6))</f>
        <v>132.04080352212699</v>
      </c>
    </row>
    <row r="260" spans="2:10" x14ac:dyDescent="0.2">
      <c r="B260" s="1">
        <f>Volatility!B354</f>
        <v>42088</v>
      </c>
      <c r="C260" s="4">
        <f>Volatility!C354</f>
        <v>153.28</v>
      </c>
      <c r="D260">
        <f>VLOOKUP(Table4[[#This Row],[Date]],Table1[#All],2,FALSE)</f>
        <v>-1.2E-2</v>
      </c>
      <c r="E260" s="7">
        <f t="shared" si="12"/>
        <v>1.000783494384957</v>
      </c>
      <c r="F260" s="7">
        <f t="shared" si="13"/>
        <v>7.8318761345669567E-4</v>
      </c>
      <c r="G260" s="7">
        <f>SQRT(Summary!$G$2/Summary!$G$3)*SQRT(SUMSQ(F241:F260)-Summary!$G$4/Summary!$G$5*SUM(F241:F260)^2)</f>
        <v>5.9920635093483332E-2</v>
      </c>
      <c r="H260" s="5">
        <f>MIN(Summary!$G$8,Summary!$G$9/G258)</f>
        <v>1.0149103358789116</v>
      </c>
      <c r="I260">
        <f t="shared" si="11"/>
        <v>1</v>
      </c>
      <c r="J260" s="4">
        <f>J259*(1+(H259*(E260-1))+((1-H259)*(D259/100)*(I260)/Summary!$G$6))</f>
        <v>132.15363549875516</v>
      </c>
    </row>
    <row r="261" spans="2:10" x14ac:dyDescent="0.2">
      <c r="B261" s="1">
        <f>Volatility!B355</f>
        <v>42089</v>
      </c>
      <c r="C261" s="4">
        <f>Volatility!C355</f>
        <v>153.46</v>
      </c>
      <c r="D261">
        <f>VLOOKUP(Table4[[#This Row],[Date]],Table1[#All],2,FALSE)</f>
        <v>-1.2E-2</v>
      </c>
      <c r="E261" s="7">
        <f t="shared" si="12"/>
        <v>1.0011743215031315</v>
      </c>
      <c r="F261" s="7">
        <f t="shared" si="13"/>
        <v>1.173632526968698E-3</v>
      </c>
      <c r="G261" s="7">
        <f>SQRT(Summary!$G$2/Summary!$G$3)*SQRT(SUMSQ(F242:F261)-Summary!$G$4/Summary!$G$5*SUM(F242:F261)^2)</f>
        <v>5.5990560566238676E-2</v>
      </c>
      <c r="H261" s="5">
        <f>MIN(Summary!$G$8,Summary!$G$9/G259)</f>
        <v>0.99737947465175325</v>
      </c>
      <c r="I261">
        <f t="shared" ref="I261:I324" si="14">B261-B260</f>
        <v>1</v>
      </c>
      <c r="J261" s="4">
        <f>J260*(1+(H260*(E261-1))+((1-H260)*(D260/100)*(I261)/Summary!$G$6))</f>
        <v>132.31114095924326</v>
      </c>
    </row>
    <row r="262" spans="2:10" x14ac:dyDescent="0.2">
      <c r="B262" s="1">
        <f>Volatility!B356</f>
        <v>42090</v>
      </c>
      <c r="C262" s="4">
        <f>Volatility!C356</f>
        <v>153.32</v>
      </c>
      <c r="D262">
        <f>VLOOKUP(Table4[[#This Row],[Date]],Table1[#All],2,FALSE)</f>
        <v>-1.2E-2</v>
      </c>
      <c r="E262" s="7">
        <f t="shared" si="12"/>
        <v>0.99908771015248266</v>
      </c>
      <c r="F262" s="7">
        <f t="shared" si="13"/>
        <v>-9.1270623716491379E-4</v>
      </c>
      <c r="G262" s="7">
        <f>SQRT(Summary!$G$2/Summary!$G$3)*SQRT(SUMSQ(F243:F262)-Summary!$G$4/Summary!$G$5*SUM(F243:F262)^2)</f>
        <v>5.6166526352226735E-2</v>
      </c>
      <c r="H262" s="5">
        <f>MIN(Summary!$G$8,Summary!$G$9/G260)</f>
        <v>1.0013245004228151</v>
      </c>
      <c r="I262">
        <f t="shared" si="14"/>
        <v>1</v>
      </c>
      <c r="J262" s="4">
        <f>J261*(1+(H261*(E262-1))+((1-H261)*(D261/100)*(I262)/Summary!$G$6))</f>
        <v>132.19075104648036</v>
      </c>
    </row>
    <row r="263" spans="2:10" x14ac:dyDescent="0.2">
      <c r="B263" s="1">
        <f>Volatility!B357</f>
        <v>42093</v>
      </c>
      <c r="C263" s="4">
        <f>Volatility!C357</f>
        <v>153.57</v>
      </c>
      <c r="D263">
        <f>VLOOKUP(Table4[[#This Row],[Date]],Table1[#All],2,FALSE)</f>
        <v>-1.4E-2</v>
      </c>
      <c r="E263" s="7">
        <f t="shared" si="12"/>
        <v>1.0016305765718758</v>
      </c>
      <c r="F263" s="7">
        <f t="shared" si="13"/>
        <v>1.6292486252472377E-3</v>
      </c>
      <c r="G263" s="7">
        <f>SQRT(Summary!$G$2/Summary!$G$3)*SQRT(SUMSQ(F244:F263)-Summary!$G$4/Summary!$G$5*SUM(F244:F263)^2)</f>
        <v>5.5747176020889688E-2</v>
      </c>
      <c r="H263" s="5">
        <f>MIN(Summary!$G$8,Summary!$G$9/G261)</f>
        <v>1.0716092032873652</v>
      </c>
      <c r="I263">
        <f t="shared" si="14"/>
        <v>3</v>
      </c>
      <c r="J263" s="4">
        <f>J262*(1+(H262*(E263-1))+((1-H262)*(D262/100)*(I263)/Summary!$G$6))</f>
        <v>132.40658385552243</v>
      </c>
    </row>
    <row r="264" spans="2:10" x14ac:dyDescent="0.2">
      <c r="B264" s="36">
        <f>Volatility!B358</f>
        <v>42094</v>
      </c>
      <c r="C264" s="20">
        <f>Volatility!C358</f>
        <v>154.22</v>
      </c>
      <c r="D264" s="37">
        <f>VLOOKUP(Table4[[#This Row],[Date]],Table1[#All],2,FALSE)</f>
        <v>-1.4999999999999999E-2</v>
      </c>
      <c r="E264" s="8">
        <f t="shared" si="12"/>
        <v>1.004232597512535</v>
      </c>
      <c r="F264" s="8">
        <f t="shared" si="13"/>
        <v>4.2236652672130214E-3</v>
      </c>
      <c r="G264" s="8">
        <f>SQRT(Summary!$G$2/Summary!$G$3)*SQRT(SUMSQ(F245:F264)-Summary!$G$4/Summary!$G$5*SUM(F245:F264)^2)</f>
        <v>5.5644328836004744E-2</v>
      </c>
      <c r="H264" s="9">
        <f>MIN(Summary!$G$8,Summary!$G$9/G262)</f>
        <v>1.0682519268457713</v>
      </c>
      <c r="I264" s="37">
        <f t="shared" si="14"/>
        <v>1</v>
      </c>
      <c r="J264" s="20">
        <f>J263*(1+(H263*(E264-1))+((1-H263)*(D263/100)*(I264)/Summary!$G$6))</f>
        <v>133.00714282046215</v>
      </c>
    </row>
    <row r="265" spans="2:10" x14ac:dyDescent="0.2">
      <c r="B265" s="1">
        <f>Volatility!B359</f>
        <v>42095</v>
      </c>
      <c r="C265" s="4">
        <f>Volatility!C359</f>
        <v>154.31</v>
      </c>
      <c r="D265">
        <f>VLOOKUP(Table4[[#This Row],[Date]],Table1[#All],2,FALSE)</f>
        <v>-1.7000000000000001E-2</v>
      </c>
      <c r="E265" s="7">
        <f t="shared" si="12"/>
        <v>1.0005835818959927</v>
      </c>
      <c r="F265" s="7">
        <f t="shared" si="13"/>
        <v>5.834116782988157E-4</v>
      </c>
      <c r="G265" s="7">
        <f>SQRT(Summary!$G$2/Summary!$G$3)*SQRT(SUMSQ(F246:F265)-Summary!$G$4/Summary!$G$5*SUM(F246:F265)^2)</f>
        <v>5.5316791300194304E-2</v>
      </c>
      <c r="H265" s="5">
        <f>MIN(Summary!$G$8,Summary!$G$9/G263)</f>
        <v>1.0762877024930677</v>
      </c>
      <c r="I265">
        <f t="shared" si="14"/>
        <v>1</v>
      </c>
      <c r="J265" s="4">
        <f>J264*(1+(H264*(E265-1))+((1-H264)*(D264/100)*(I265)/Summary!$G$6))</f>
        <v>133.09006491637027</v>
      </c>
    </row>
    <row r="266" spans="2:10" x14ac:dyDescent="0.2">
      <c r="B266" s="1">
        <f>Volatility!B360</f>
        <v>42096</v>
      </c>
      <c r="C266" s="4">
        <f>Volatility!C360</f>
        <v>153.88999999999999</v>
      </c>
      <c r="D266">
        <f>VLOOKUP(Table4[[#This Row],[Date]],Table1[#All],2,FALSE)</f>
        <v>-1.9E-2</v>
      </c>
      <c r="E266" s="7">
        <f t="shared" si="12"/>
        <v>0.99727820620828189</v>
      </c>
      <c r="F266" s="7">
        <f t="shared" si="13"/>
        <v>-2.7255046073531917E-3</v>
      </c>
      <c r="G266" s="7">
        <f>SQRT(Summary!$G$2/Summary!$G$3)*SQRT(SUMSQ(F247:F266)-Summary!$G$4/Summary!$G$5*SUM(F247:F266)^2)</f>
        <v>5.5065075626547319E-2</v>
      </c>
      <c r="H266" s="5">
        <f>MIN(Summary!$G$8,Summary!$G$9/G264)</f>
        <v>1.0782770006415625</v>
      </c>
      <c r="I266">
        <f t="shared" si="14"/>
        <v>1</v>
      </c>
      <c r="J266" s="4">
        <f>J265*(1+(H265*(E266-1))+((1-H265)*(D265/100)*(I266)/Summary!$G$6))</f>
        <v>132.70019125791387</v>
      </c>
    </row>
    <row r="267" spans="2:10" x14ac:dyDescent="0.2">
      <c r="B267" s="1">
        <f>Volatility!B361</f>
        <v>42101</v>
      </c>
      <c r="C267" s="4">
        <f>Volatility!C361</f>
        <v>154.15</v>
      </c>
      <c r="D267">
        <f>VLOOKUP(Table4[[#This Row],[Date]],Table1[#All],2,FALSE)</f>
        <v>-2.1000000000000001E-2</v>
      </c>
      <c r="E267" s="7">
        <f t="shared" si="12"/>
        <v>1.0016895184872312</v>
      </c>
      <c r="F267" s="7">
        <f t="shared" si="13"/>
        <v>1.6880928563990751E-3</v>
      </c>
      <c r="G267" s="7">
        <f>SQRT(Summary!$G$2/Summary!$G$3)*SQRT(SUMSQ(F248:F267)-Summary!$G$4/Summary!$G$5*SUM(F248:F267)^2)</f>
        <v>5.4358248908368198E-2</v>
      </c>
      <c r="H267" s="5">
        <f>MIN(Summary!$G$8,Summary!$G$9/G265)</f>
        <v>1.0846616115962107</v>
      </c>
      <c r="I267">
        <f t="shared" si="14"/>
        <v>5</v>
      </c>
      <c r="J267" s="4">
        <f>J266*(1+(H266*(E267-1))+((1-H266)*(D266/100)*(I267)/Summary!$G$6))</f>
        <v>132.94196775406962</v>
      </c>
    </row>
    <row r="268" spans="2:10" x14ac:dyDescent="0.2">
      <c r="B268" s="1">
        <f>Volatility!B362</f>
        <v>42102</v>
      </c>
      <c r="C268" s="4">
        <f>Volatility!C362</f>
        <v>154.25</v>
      </c>
      <c r="D268">
        <f>VLOOKUP(Table4[[#This Row],[Date]],Table1[#All],2,FALSE)</f>
        <v>-2.1000000000000001E-2</v>
      </c>
      <c r="E268" s="7">
        <f t="shared" si="12"/>
        <v>1.0006487187804087</v>
      </c>
      <c r="F268" s="7">
        <f t="shared" si="13"/>
        <v>6.4850845333786758E-4</v>
      </c>
      <c r="G268" s="7">
        <f>SQRT(Summary!$G$2/Summary!$G$3)*SQRT(SUMSQ(F249:F268)-Summary!$G$4/Summary!$G$5*SUM(F249:F268)^2)</f>
        <v>5.1875642654669471E-2</v>
      </c>
      <c r="H268" s="5">
        <f>MIN(Summary!$G$8,Summary!$G$9/G266)</f>
        <v>1.0896198600892053</v>
      </c>
      <c r="I268">
        <f t="shared" si="14"/>
        <v>1</v>
      </c>
      <c r="J268" s="4">
        <f>J267*(1+(H267*(E268-1))+((1-H267)*(D267/100)*(I268)/Summary!$G$6))</f>
        <v>133.03551765329487</v>
      </c>
    </row>
    <row r="269" spans="2:10" x14ac:dyDescent="0.2">
      <c r="B269" s="1">
        <f>Volatility!B363</f>
        <v>42103</v>
      </c>
      <c r="C269" s="4">
        <f>Volatility!C363</f>
        <v>154.03</v>
      </c>
      <c r="D269">
        <f>VLOOKUP(Table4[[#This Row],[Date]],Table1[#All],2,FALSE)</f>
        <v>-2.1999999999999999E-2</v>
      </c>
      <c r="E269" s="7">
        <f t="shared" si="12"/>
        <v>0.99857374392220422</v>
      </c>
      <c r="F269" s="7">
        <f t="shared" si="13"/>
        <v>-1.4272741491309368E-3</v>
      </c>
      <c r="G269" s="7">
        <f>SQRT(Summary!$G$2/Summary!$G$3)*SQRT(SUMSQ(F250:F269)-Summary!$G$4/Summary!$G$5*SUM(F250:F269)^2)</f>
        <v>4.4281339022879694E-2</v>
      </c>
      <c r="H269" s="5">
        <f>MIN(Summary!$G$8,Summary!$G$9/G267)</f>
        <v>1.1037883155717931</v>
      </c>
      <c r="I269">
        <f t="shared" si="14"/>
        <v>1</v>
      </c>
      <c r="J269" s="4">
        <f>J268*(1+(H268*(E269-1))+((1-H268)*(D268/100)*(I269)/Summary!$G$6))</f>
        <v>132.82877717691701</v>
      </c>
    </row>
    <row r="270" spans="2:10" x14ac:dyDescent="0.2">
      <c r="B270" s="1">
        <f>Volatility!B364</f>
        <v>42104</v>
      </c>
      <c r="C270" s="4">
        <f>Volatility!C364</f>
        <v>154.24</v>
      </c>
      <c r="D270">
        <f>VLOOKUP(Table4[[#This Row],[Date]],Table1[#All],2,FALSE)</f>
        <v>-2.1999999999999999E-2</v>
      </c>
      <c r="E270" s="7">
        <f t="shared" si="12"/>
        <v>1.0013633707719276</v>
      </c>
      <c r="F270" s="7">
        <f t="shared" si="13"/>
        <v>1.3624422258692883E-3</v>
      </c>
      <c r="G270" s="7">
        <f>SQRT(Summary!$G$2/Summary!$G$3)*SQRT(SUMSQ(F251:F270)-Summary!$G$4/Summary!$G$5*SUM(F251:F270)^2)</f>
        <v>3.3833860718007668E-2</v>
      </c>
      <c r="H270" s="5">
        <f>MIN(Summary!$G$8,Summary!$G$9/G268)</f>
        <v>1.1566121773066695</v>
      </c>
      <c r="I270">
        <f t="shared" si="14"/>
        <v>1</v>
      </c>
      <c r="J270" s="4">
        <f>J269*(1+(H269*(E270-1))+((1-H269)*(D269/100)*(I270)/Summary!$G$6))</f>
        <v>133.02867600598728</v>
      </c>
    </row>
    <row r="271" spans="2:10" x14ac:dyDescent="0.2">
      <c r="B271" s="1">
        <f>Volatility!B365</f>
        <v>42107</v>
      </c>
      <c r="C271" s="4">
        <f>Volatility!C365</f>
        <v>154.27000000000001</v>
      </c>
      <c r="D271">
        <f>VLOOKUP(Table4[[#This Row],[Date]],Table1[#All],2,FALSE)</f>
        <v>-2.4E-2</v>
      </c>
      <c r="E271" s="7">
        <f t="shared" si="12"/>
        <v>1.0001945020746887</v>
      </c>
      <c r="F271" s="7">
        <f t="shared" si="13"/>
        <v>1.9448316161259333E-4</v>
      </c>
      <c r="G271" s="7">
        <f>SQRT(Summary!$G$2/Summary!$G$3)*SQRT(SUMSQ(F252:F271)-Summary!$G$4/Summary!$G$5*SUM(F252:F271)^2)</f>
        <v>3.3843837540846231E-2</v>
      </c>
      <c r="H271" s="5">
        <f>MIN(Summary!$G$8,Summary!$G$9/G269)</f>
        <v>1.3549725758970079</v>
      </c>
      <c r="I271">
        <f t="shared" si="14"/>
        <v>3</v>
      </c>
      <c r="J271" s="4">
        <f>J270*(1+(H270*(E271-1))+((1-H270)*(D270/100)*(I271)/Summary!$G$6))</f>
        <v>133.05864079380061</v>
      </c>
    </row>
    <row r="272" spans="2:10" x14ac:dyDescent="0.2">
      <c r="B272" s="1">
        <f>Volatility!B366</f>
        <v>42108</v>
      </c>
      <c r="C272" s="4">
        <f>Volatility!C366</f>
        <v>154.21</v>
      </c>
      <c r="D272">
        <f>VLOOKUP(Table4[[#This Row],[Date]],Table1[#All],2,FALSE)</f>
        <v>-2.5000000000000001E-2</v>
      </c>
      <c r="E272" s="7">
        <f t="shared" si="12"/>
        <v>0.99961107149802297</v>
      </c>
      <c r="F272" s="7">
        <f t="shared" si="13"/>
        <v>-3.8900415428304573E-4</v>
      </c>
      <c r="G272" s="7">
        <f>SQRT(Summary!$G$2/Summary!$G$3)*SQRT(SUMSQ(F253:F272)-Summary!$G$4/Summary!$G$5*SUM(F253:F272)^2)</f>
        <v>3.374498285558554E-2</v>
      </c>
      <c r="H272" s="5">
        <f>MIN(Summary!$G$8,Summary!$G$9/G270)</f>
        <v>1.5</v>
      </c>
      <c r="I272">
        <f t="shared" si="14"/>
        <v>1</v>
      </c>
      <c r="J272" s="4">
        <f>J271*(1+(H271*(E272-1))+((1-H271)*(D271/100)*(I272)/Summary!$G$6))</f>
        <v>132.98855204754653</v>
      </c>
    </row>
    <row r="273" spans="2:10" x14ac:dyDescent="0.2">
      <c r="B273" s="1">
        <f>Volatility!B367</f>
        <v>42109</v>
      </c>
      <c r="C273" s="4">
        <f>Volatility!C367</f>
        <v>154.94</v>
      </c>
      <c r="D273">
        <f>VLOOKUP(Table4[[#This Row],[Date]],Table1[#All],2,FALSE)</f>
        <v>-2.9000000000000001E-2</v>
      </c>
      <c r="E273" s="7">
        <f t="shared" si="12"/>
        <v>1.0047338045522338</v>
      </c>
      <c r="F273" s="7">
        <f t="shared" si="13"/>
        <v>4.7226353341912591E-3</v>
      </c>
      <c r="G273" s="7">
        <f>SQRT(Summary!$G$2/Summary!$G$3)*SQRT(SUMSQ(F254:F273)-Summary!$G$4/Summary!$G$5*SUM(F254:F273)^2)</f>
        <v>3.7530927142537654E-2</v>
      </c>
      <c r="H273" s="5">
        <f>MIN(Summary!$G$8,Summary!$G$9/G271)</f>
        <v>1.5</v>
      </c>
      <c r="I273">
        <f t="shared" si="14"/>
        <v>1</v>
      </c>
      <c r="J273" s="4">
        <f>J272*(1+(H272*(E273-1))+((1-H272)*(D272/100)*(I273)/Summary!$G$6))</f>
        <v>133.93291094374362</v>
      </c>
    </row>
    <row r="274" spans="2:10" x14ac:dyDescent="0.2">
      <c r="B274" s="1">
        <f>Volatility!B368</f>
        <v>42110</v>
      </c>
      <c r="C274" s="4">
        <f>Volatility!C368</f>
        <v>154.72</v>
      </c>
      <c r="D274">
        <f>VLOOKUP(Table4[[#This Row],[Date]],Table1[#All],2,FALSE)</f>
        <v>-3.2000000000000001E-2</v>
      </c>
      <c r="E274" s="7">
        <f t="shared" si="12"/>
        <v>0.99858009552084681</v>
      </c>
      <c r="F274" s="7">
        <f t="shared" si="13"/>
        <v>-1.4209134987722362E-3</v>
      </c>
      <c r="G274" s="7">
        <f>SQRT(Summary!$G$2/Summary!$G$3)*SQRT(SUMSQ(F255:F274)-Summary!$G$4/Summary!$G$5*SUM(F255:F274)^2)</f>
        <v>3.4160440900859172E-2</v>
      </c>
      <c r="H274" s="5">
        <f>MIN(Summary!$G$8,Summary!$G$9/G272)</f>
        <v>1.5</v>
      </c>
      <c r="I274">
        <f t="shared" si="14"/>
        <v>1</v>
      </c>
      <c r="J274" s="4">
        <f>J273*(1+(H273*(E274-1))+((1-H273)*(D273/100)*(I274)/Summary!$G$6))</f>
        <v>133.64770697871128</v>
      </c>
    </row>
    <row r="275" spans="2:10" x14ac:dyDescent="0.2">
      <c r="B275" s="1">
        <f>Volatility!B369</f>
        <v>42111</v>
      </c>
      <c r="C275" s="4">
        <f>Volatility!C369</f>
        <v>154.33000000000001</v>
      </c>
      <c r="D275">
        <f>VLOOKUP(Table4[[#This Row],[Date]],Table1[#All],2,FALSE)</f>
        <v>-3.3000000000000002E-2</v>
      </c>
      <c r="E275" s="7">
        <f t="shared" si="12"/>
        <v>0.99747931747673224</v>
      </c>
      <c r="F275" s="7">
        <f t="shared" si="13"/>
        <v>-2.5238647922439998E-3</v>
      </c>
      <c r="G275" s="7">
        <f>SQRT(Summary!$G$2/Summary!$G$3)*SQRT(SUMSQ(F256:F275)-Summary!$G$4/Summary!$G$5*SUM(F256:F275)^2)</f>
        <v>3.5587765716388678E-2</v>
      </c>
      <c r="H275" s="5">
        <f>MIN(Summary!$G$8,Summary!$G$9/G273)</f>
        <v>1.5</v>
      </c>
      <c r="I275">
        <f t="shared" si="14"/>
        <v>1</v>
      </c>
      <c r="J275" s="4">
        <f>J274*(1+(H274*(E275-1))+((1-H274)*(D274/100)*(I275)/Summary!$G$6))</f>
        <v>133.1424412188081</v>
      </c>
    </row>
    <row r="276" spans="2:10" x14ac:dyDescent="0.2">
      <c r="B276" s="1">
        <f>Volatility!B370</f>
        <v>42114</v>
      </c>
      <c r="C276" s="4">
        <f>Volatility!C370</f>
        <v>154.41999999999999</v>
      </c>
      <c r="D276">
        <f>VLOOKUP(Table4[[#This Row],[Date]],Table1[#All],2,FALSE)</f>
        <v>-3.2000000000000001E-2</v>
      </c>
      <c r="E276" s="7">
        <f t="shared" si="12"/>
        <v>1.0005831659431088</v>
      </c>
      <c r="F276" s="7">
        <f t="shared" si="13"/>
        <v>5.8299596792948894E-4</v>
      </c>
      <c r="G276" s="7">
        <f>SQRT(Summary!$G$2/Summary!$G$3)*SQRT(SUMSQ(F257:F276)-Summary!$G$4/Summary!$G$5*SUM(F257:F276)^2)</f>
        <v>3.5282280075169502E-2</v>
      </c>
      <c r="H276" s="5">
        <f>MIN(Summary!$G$8,Summary!$G$9/G274)</f>
        <v>1.5</v>
      </c>
      <c r="I276">
        <f t="shared" si="14"/>
        <v>3</v>
      </c>
      <c r="J276" s="4">
        <f>J275*(1+(H275*(E276-1))+((1-H275)*(D275/100)*(I276)/Summary!$G$6))</f>
        <v>133.25909049561656</v>
      </c>
    </row>
    <row r="277" spans="2:10" x14ac:dyDescent="0.2">
      <c r="B277" s="1">
        <f>Volatility!B371</f>
        <v>42115</v>
      </c>
      <c r="C277" s="4">
        <f>Volatility!C371</f>
        <v>154.08000000000001</v>
      </c>
      <c r="D277">
        <f>VLOOKUP(Table4[[#This Row],[Date]],Table1[#All],2,FALSE)</f>
        <v>-3.4000000000000002E-2</v>
      </c>
      <c r="E277" s="7">
        <f t="shared" si="12"/>
        <v>0.99779821266675317</v>
      </c>
      <c r="F277" s="7">
        <f t="shared" si="13"/>
        <v>-2.2042148308541319E-3</v>
      </c>
      <c r="G277" s="7">
        <f>SQRT(Summary!$G$2/Summary!$G$3)*SQRT(SUMSQ(F258:F277)-Summary!$G$4/Summary!$G$5*SUM(F258:F277)^2)</f>
        <v>3.5612487588217341E-2</v>
      </c>
      <c r="H277" s="5">
        <f>MIN(Summary!$G$8,Summary!$G$9/G275)</f>
        <v>1.5</v>
      </c>
      <c r="I277">
        <f t="shared" si="14"/>
        <v>1</v>
      </c>
      <c r="J277" s="4">
        <f>J276*(1+(H276*(E277-1))+((1-H276)*(D276/100)*(I277)/Summary!$G$6))</f>
        <v>132.81903745563915</v>
      </c>
    </row>
    <row r="278" spans="2:10" x14ac:dyDescent="0.2">
      <c r="B278" s="1">
        <f>Volatility!B372</f>
        <v>42116</v>
      </c>
      <c r="C278" s="4">
        <f>Volatility!C372</f>
        <v>153.74</v>
      </c>
      <c r="D278">
        <f>VLOOKUP(Table4[[#This Row],[Date]],Table1[#All],2,FALSE)</f>
        <v>-3.4000000000000002E-2</v>
      </c>
      <c r="E278" s="7">
        <f t="shared" si="12"/>
        <v>0.99779335410176528</v>
      </c>
      <c r="F278" s="7">
        <f t="shared" si="13"/>
        <v>-2.2090841288295322E-3</v>
      </c>
      <c r="G278" s="7">
        <f>SQRT(Summary!$G$2/Summary!$G$3)*SQRT(SUMSQ(F259:F278)-Summary!$G$4/Summary!$G$5*SUM(F259:F278)^2)</f>
        <v>3.2314035403807402E-2</v>
      </c>
      <c r="H278" s="5">
        <f>MIN(Summary!$G$8,Summary!$G$9/G276)</f>
        <v>1.5</v>
      </c>
      <c r="I278">
        <f t="shared" si="14"/>
        <v>1</v>
      </c>
      <c r="J278" s="4">
        <f>J277*(1+(H277*(E278-1))+((1-H277)*(D277/100)*(I278)/Summary!$G$6))</f>
        <v>132.37947329942671</v>
      </c>
    </row>
    <row r="279" spans="2:10" x14ac:dyDescent="0.2">
      <c r="B279" s="1">
        <f>Volatility!B373</f>
        <v>42117</v>
      </c>
      <c r="C279" s="4">
        <f>Volatility!C373</f>
        <v>153.63</v>
      </c>
      <c r="D279">
        <f>VLOOKUP(Table4[[#This Row],[Date]],Table1[#All],2,FALSE)</f>
        <v>-3.4000000000000002E-2</v>
      </c>
      <c r="E279" s="7">
        <f t="shared" si="12"/>
        <v>0.99928450630935339</v>
      </c>
      <c r="F279" s="7">
        <f t="shared" si="13"/>
        <v>-7.1574977841736009E-4</v>
      </c>
      <c r="G279" s="7">
        <f>SQRT(Summary!$G$2/Summary!$G$3)*SQRT(SUMSQ(F260:F279)-Summary!$G$4/Summary!$G$5*SUM(F260:F279)^2)</f>
        <v>3.1600374405313242E-2</v>
      </c>
      <c r="H279" s="5">
        <f>MIN(Summary!$G$8,Summary!$G$9/G277)</f>
        <v>1.5</v>
      </c>
      <c r="I279">
        <f t="shared" si="14"/>
        <v>1</v>
      </c>
      <c r="J279" s="4">
        <f>J278*(1+(H278*(E279-1))+((1-H278)*(D278/100)*(I279)/Summary!$G$6))</f>
        <v>132.23746079508047</v>
      </c>
    </row>
    <row r="280" spans="2:10" x14ac:dyDescent="0.2">
      <c r="B280" s="1">
        <f>Volatility!B374</f>
        <v>42118</v>
      </c>
      <c r="C280" s="4">
        <f>Volatility!C374</f>
        <v>153.47</v>
      </c>
      <c r="D280">
        <f>VLOOKUP(Table4[[#This Row],[Date]],Table1[#All],2,FALSE)</f>
        <v>-3.4000000000000002E-2</v>
      </c>
      <c r="E280" s="7">
        <f t="shared" si="12"/>
        <v>0.99895853674412549</v>
      </c>
      <c r="F280" s="7">
        <f t="shared" si="13"/>
        <v>-1.0420059555650881E-3</v>
      </c>
      <c r="G280" s="7">
        <f>SQRT(Summary!$G$2/Summary!$G$3)*SQRT(SUMSQ(F261:F280)-Summary!$G$4/Summary!$G$5*SUM(F261:F280)^2)</f>
        <v>3.1772369589436793E-2</v>
      </c>
      <c r="H280" s="5">
        <f>MIN(Summary!$G$8,Summary!$G$9/G278)</f>
        <v>1.5</v>
      </c>
      <c r="I280">
        <f t="shared" si="14"/>
        <v>1</v>
      </c>
      <c r="J280" s="4">
        <f>J279*(1+(H279*(E280-1))+((1-H279)*(D279/100)*(I280)/Summary!$G$6))</f>
        <v>132.03094255584571</v>
      </c>
    </row>
    <row r="281" spans="2:10" x14ac:dyDescent="0.2">
      <c r="B281" s="1">
        <f>Volatility!B375</f>
        <v>42121</v>
      </c>
      <c r="C281" s="4">
        <f>Volatility!C375</f>
        <v>153.72999999999999</v>
      </c>
      <c r="D281">
        <f>VLOOKUP(Table4[[#This Row],[Date]],Table1[#All],2,FALSE)</f>
        <v>-3.4000000000000002E-2</v>
      </c>
      <c r="E281" s="7">
        <f t="shared" si="12"/>
        <v>1.0016941421776242</v>
      </c>
      <c r="F281" s="7">
        <f t="shared" si="13"/>
        <v>1.6927087375044202E-3</v>
      </c>
      <c r="G281" s="7">
        <f>SQRT(Summary!$G$2/Summary!$G$3)*SQRT(SUMSQ(F262:F281)-Summary!$G$4/Summary!$G$5*SUM(F262:F281)^2)</f>
        <v>3.2050747427374029E-2</v>
      </c>
      <c r="H281" s="5">
        <f>MIN(Summary!$G$8,Summary!$G$9/G279)</f>
        <v>1.5</v>
      </c>
      <c r="I281">
        <f t="shared" si="14"/>
        <v>3</v>
      </c>
      <c r="J281" s="4">
        <f>J280*(1+(H280*(E281-1))+((1-H280)*(D280/100)*(I281)/Summary!$G$6))</f>
        <v>132.36664838248402</v>
      </c>
    </row>
    <row r="282" spans="2:10" x14ac:dyDescent="0.2">
      <c r="B282" s="1">
        <f>Volatility!B376</f>
        <v>42122</v>
      </c>
      <c r="C282" s="4">
        <f>Volatility!C376</f>
        <v>153.58000000000001</v>
      </c>
      <c r="D282">
        <f>VLOOKUP(Table4[[#This Row],[Date]],Table1[#All],2,FALSE)</f>
        <v>-3.4000000000000002E-2</v>
      </c>
      <c r="E282" s="7">
        <f t="shared" si="12"/>
        <v>0.99902426331880589</v>
      </c>
      <c r="F282" s="7">
        <f t="shared" si="13"/>
        <v>-9.7621302211036418E-4</v>
      </c>
      <c r="G282" s="7">
        <f>SQRT(Summary!$G$2/Summary!$G$3)*SQRT(SUMSQ(F263:F282)-Summary!$G$4/Summary!$G$5*SUM(F263:F282)^2)</f>
        <v>3.2076471405024627E-2</v>
      </c>
      <c r="H282" s="5">
        <f>MIN(Summary!$G$8,Summary!$G$9/G280)</f>
        <v>1.5</v>
      </c>
      <c r="I282">
        <f t="shared" si="14"/>
        <v>1</v>
      </c>
      <c r="J282" s="4">
        <f>J281*(1+(H281*(E282-1))+((1-H281)*(D281/100)*(I282)/Summary!$G$6))</f>
        <v>132.17297839766661</v>
      </c>
    </row>
    <row r="283" spans="2:10" x14ac:dyDescent="0.2">
      <c r="B283" s="1">
        <f>Volatility!B377</f>
        <v>42123</v>
      </c>
      <c r="C283" s="4">
        <f>Volatility!C377</f>
        <v>151.91</v>
      </c>
      <c r="D283">
        <f>VLOOKUP(Table4[[#This Row],[Date]],Table1[#All],2,FALSE)</f>
        <v>-3.7999999999999999E-2</v>
      </c>
      <c r="E283" s="7">
        <f t="shared" si="12"/>
        <v>0.98912618830576893</v>
      </c>
      <c r="F283" s="7">
        <f t="shared" si="13"/>
        <v>-1.0933363682826252E-2</v>
      </c>
      <c r="G283" s="7">
        <f>SQRT(Summary!$G$2/Summary!$G$3)*SQRT(SUMSQ(F264:F283)-Summary!$G$4/Summary!$G$5*SUM(F264:F283)^2)</f>
        <v>4.9285211541512566E-2</v>
      </c>
      <c r="H283" s="5">
        <f>MIN(Summary!$G$8,Summary!$G$9/G281)</f>
        <v>1.5</v>
      </c>
      <c r="I283">
        <f t="shared" si="14"/>
        <v>1</v>
      </c>
      <c r="J283" s="4">
        <f>J282*(1+(H282*(E283-1))+((1-H282)*(D282/100)*(I283)/Summary!$G$6))</f>
        <v>130.01720469544134</v>
      </c>
    </row>
    <row r="284" spans="2:10" x14ac:dyDescent="0.2">
      <c r="B284" s="36">
        <f>Volatility!B378</f>
        <v>42124</v>
      </c>
      <c r="C284" s="20">
        <f>Volatility!C378</f>
        <v>151.68</v>
      </c>
      <c r="D284" s="37">
        <f>VLOOKUP(Table4[[#This Row],[Date]],Table1[#All],2,FALSE)</f>
        <v>-0.04</v>
      </c>
      <c r="E284" s="8">
        <f t="shared" si="12"/>
        <v>0.99848594562569948</v>
      </c>
      <c r="F284" s="8">
        <f t="shared" si="13"/>
        <v>-1.5152017128595694E-3</v>
      </c>
      <c r="G284" s="8">
        <f>SQRT(Summary!$G$2/Summary!$G$3)*SQRT(SUMSQ(F265:F284)-Summary!$G$4/Summary!$G$5*SUM(F265:F284)^2)</f>
        <v>4.6193582048680022E-2</v>
      </c>
      <c r="H284" s="9">
        <f>MIN(Summary!$G$8,Summary!$G$9/G282)</f>
        <v>1.5</v>
      </c>
      <c r="I284" s="37">
        <f t="shared" si="14"/>
        <v>1</v>
      </c>
      <c r="J284" s="20">
        <f>J283*(1+(H283*(E284-1))+((1-H283)*(D283/100)*(I284)/Summary!$G$6))</f>
        <v>129.7219936393775</v>
      </c>
    </row>
    <row r="285" spans="2:10" x14ac:dyDescent="0.2">
      <c r="B285" s="1">
        <f>Volatility!B379</f>
        <v>42128</v>
      </c>
      <c r="C285" s="4">
        <f>Volatility!C379</f>
        <v>151.59</v>
      </c>
      <c r="D285">
        <f>VLOOKUP(Table4[[#This Row],[Date]],Table1[#All],2,FALSE)</f>
        <v>-4.2000000000000003E-2</v>
      </c>
      <c r="E285" s="7">
        <f t="shared" si="12"/>
        <v>0.99940664556962022</v>
      </c>
      <c r="F285" s="7">
        <f t="shared" si="13"/>
        <v>-5.9353053478480161E-4</v>
      </c>
      <c r="G285" s="7">
        <f>SQRT(Summary!$G$2/Summary!$G$3)*SQRT(SUMSQ(F266:F285)-Summary!$G$4/Summary!$G$5*SUM(F266:F285)^2)</f>
        <v>4.5918372492750728E-2</v>
      </c>
      <c r="H285" s="5">
        <f>MIN(Summary!$G$8,Summary!$G$9/G283)</f>
        <v>1.2174037226047503</v>
      </c>
      <c r="I285">
        <f t="shared" si="14"/>
        <v>4</v>
      </c>
      <c r="J285" s="4">
        <f>J284*(1+(H284*(E285-1))+((1-H284)*(D284/100)*(I285)/Summary!$G$6))</f>
        <v>129.60682523100905</v>
      </c>
    </row>
    <row r="286" spans="2:10" x14ac:dyDescent="0.2">
      <c r="B286" s="1">
        <f>Volatility!B380</f>
        <v>42129</v>
      </c>
      <c r="C286" s="4">
        <f>Volatility!C380</f>
        <v>150.37</v>
      </c>
      <c r="D286">
        <f>VLOOKUP(Table4[[#This Row],[Date]],Table1[#All],2,FALSE)</f>
        <v>-4.2999999999999997E-2</v>
      </c>
      <c r="E286" s="7">
        <f t="shared" si="12"/>
        <v>0.99195197572399241</v>
      </c>
      <c r="F286" s="7">
        <f t="shared" si="13"/>
        <v>-8.080584437698107E-3</v>
      </c>
      <c r="G286" s="7">
        <f>SQRT(Summary!$G$2/Summary!$G$3)*SQRT(SUMSQ(F267:F286)-Summary!$G$4/Summary!$G$5*SUM(F267:F286)^2)</f>
        <v>5.1957332970808644E-2</v>
      </c>
      <c r="H286" s="5">
        <f>MIN(Summary!$G$8,Summary!$G$9/G284)</f>
        <v>1.2988817350594377</v>
      </c>
      <c r="I286">
        <f t="shared" si="14"/>
        <v>1</v>
      </c>
      <c r="J286" s="4">
        <f>J285*(1+(H285*(E286-1))+((1-H285)*(D285/100)*(I286)/Summary!$G$6))</f>
        <v>128.33700999781931</v>
      </c>
    </row>
    <row r="287" spans="2:10" x14ac:dyDescent="0.2">
      <c r="B287" s="1">
        <f>Volatility!B381</f>
        <v>42130</v>
      </c>
      <c r="C287" s="4">
        <f>Volatility!C381</f>
        <v>149.86000000000001</v>
      </c>
      <c r="D287">
        <f>VLOOKUP(Table4[[#This Row],[Date]],Table1[#All],2,FALSE)</f>
        <v>-4.2999999999999997E-2</v>
      </c>
      <c r="E287" s="7">
        <f t="shared" si="12"/>
        <v>0.99660836603045821</v>
      </c>
      <c r="F287" s="7">
        <f t="shared" si="13"/>
        <v>-3.3973985980640595E-3</v>
      </c>
      <c r="G287" s="7">
        <f>SQRT(Summary!$G$2/Summary!$G$3)*SQRT(SUMSQ(F268:F287)-Summary!$G$4/Summary!$G$5*SUM(F268:F287)^2)</f>
        <v>5.1424990639553365E-2</v>
      </c>
      <c r="H287" s="5">
        <f>MIN(Summary!$G$8,Summary!$G$9/G285)</f>
        <v>1.3066665202359333</v>
      </c>
      <c r="I287">
        <f t="shared" si="14"/>
        <v>1</v>
      </c>
      <c r="J287" s="4">
        <f>J286*(1+(H286*(E287-1))+((1-H286)*(D286/100)*(I287)/Summary!$G$6))</f>
        <v>127.77168875197113</v>
      </c>
    </row>
    <row r="288" spans="2:10" x14ac:dyDescent="0.2">
      <c r="B288" s="1">
        <f>Volatility!B382</f>
        <v>42131</v>
      </c>
      <c r="C288" s="4">
        <f>Volatility!C382</f>
        <v>150.29</v>
      </c>
      <c r="D288">
        <f>VLOOKUP(Table4[[#This Row],[Date]],Table1[#All],2,FALSE)</f>
        <v>-4.2999999999999997E-2</v>
      </c>
      <c r="E288" s="7">
        <f t="shared" si="12"/>
        <v>1.0028693447217401</v>
      </c>
      <c r="F288" s="7">
        <f t="shared" si="13"/>
        <v>2.8652360098380628E-3</v>
      </c>
      <c r="G288" s="7">
        <f>SQRT(Summary!$G$2/Summary!$G$3)*SQRT(SUMSQ(F269:F288)-Summary!$G$4/Summary!$G$5*SUM(F269:F288)^2)</f>
        <v>5.3088690426339985E-2</v>
      </c>
      <c r="H288" s="5">
        <f>MIN(Summary!$G$8,Summary!$G$9/G286)</f>
        <v>1.154793684920471</v>
      </c>
      <c r="I288">
        <f t="shared" si="14"/>
        <v>1</v>
      </c>
      <c r="J288" s="4">
        <f>J287*(1+(H287*(E288-1))+((1-H287)*(D287/100)*(I288)/Summary!$G$6))</f>
        <v>128.25078696761938</v>
      </c>
    </row>
    <row r="289" spans="2:10" x14ac:dyDescent="0.2">
      <c r="B289" s="1">
        <f>Volatility!B383</f>
        <v>42132</v>
      </c>
      <c r="C289" s="4">
        <f>Volatility!C383</f>
        <v>150.57</v>
      </c>
      <c r="D289">
        <f>VLOOKUP(Table4[[#This Row],[Date]],Table1[#All],2,FALSE)</f>
        <v>-4.3999999999999997E-2</v>
      </c>
      <c r="E289" s="7">
        <f t="shared" si="12"/>
        <v>1.0018630647414997</v>
      </c>
      <c r="F289" s="7">
        <f t="shared" si="13"/>
        <v>1.861331388948919E-3</v>
      </c>
      <c r="G289" s="7">
        <f>SQRT(Summary!$G$2/Summary!$G$3)*SQRT(SUMSQ(F270:F289)-Summary!$G$4/Summary!$G$5*SUM(F270:F289)^2)</f>
        <v>5.4197314414355637E-2</v>
      </c>
      <c r="H289" s="5">
        <f>MIN(Summary!$G$8,Summary!$G$9/G287)</f>
        <v>1.1667479031848611</v>
      </c>
      <c r="I289">
        <f t="shared" si="14"/>
        <v>1</v>
      </c>
      <c r="J289" s="4">
        <f>J288*(1+(H288*(E289-1))+((1-H288)*(D288/100)*(I289)/Summary!$G$6))</f>
        <v>128.52673652815218</v>
      </c>
    </row>
    <row r="290" spans="2:10" x14ac:dyDescent="0.2">
      <c r="B290" s="1">
        <f>Volatility!B384</f>
        <v>42135</v>
      </c>
      <c r="C290" s="4">
        <f>Volatility!C384</f>
        <v>149.94</v>
      </c>
      <c r="D290">
        <f>VLOOKUP(Table4[[#This Row],[Date]],Table1[#All],2,FALSE)</f>
        <v>-4.4999999999999998E-2</v>
      </c>
      <c r="E290" s="7">
        <f t="shared" si="12"/>
        <v>0.99581589958159</v>
      </c>
      <c r="F290" s="7">
        <f t="shared" si="13"/>
        <v>-4.1928782600359274E-3</v>
      </c>
      <c r="G290" s="7">
        <f>SQRT(Summary!$G$2/Summary!$G$3)*SQRT(SUMSQ(F271:F290)-Summary!$G$4/Summary!$G$5*SUM(F271:F290)^2)</f>
        <v>5.4378303437961135E-2</v>
      </c>
      <c r="H290" s="5">
        <f>MIN(Summary!$G$8,Summary!$G$9/G288)</f>
        <v>1.1301842166035228</v>
      </c>
      <c r="I290">
        <f t="shared" si="14"/>
        <v>3</v>
      </c>
      <c r="J290" s="4">
        <f>J289*(1+(H289*(E290-1))+((1-H289)*(D289/100)*(I290)/Summary!$G$6))</f>
        <v>127.89937452332518</v>
      </c>
    </row>
    <row r="291" spans="2:10" x14ac:dyDescent="0.2">
      <c r="B291" s="1">
        <f>Volatility!B385</f>
        <v>42136</v>
      </c>
      <c r="C291" s="4">
        <f>Volatility!C385</f>
        <v>149.41999999999999</v>
      </c>
      <c r="D291">
        <f>VLOOKUP(Table4[[#This Row],[Date]],Table1[#All],2,FALSE)</f>
        <v>-4.8000000000000001E-2</v>
      </c>
      <c r="E291" s="7">
        <f t="shared" si="12"/>
        <v>0.99653194611177798</v>
      </c>
      <c r="F291" s="7">
        <f t="shared" si="13"/>
        <v>-3.474081527260899E-3</v>
      </c>
      <c r="G291" s="7">
        <f>SQRT(Summary!$G$2/Summary!$G$3)*SQRT(SUMSQ(F272:F291)-Summary!$G$4/Summary!$G$5*SUM(F272:F291)^2)</f>
        <v>5.4492390675022671E-2</v>
      </c>
      <c r="H291" s="5">
        <f>MIN(Summary!$G$8,Summary!$G$9/G289)</f>
        <v>1.1070659247297936</v>
      </c>
      <c r="I291">
        <f t="shared" si="14"/>
        <v>1</v>
      </c>
      <c r="J291" s="4">
        <f>J290*(1+(H290*(E291-1))+((1-H290)*(D290/100)*(I291)/Summary!$G$6))</f>
        <v>127.39808865183213</v>
      </c>
    </row>
    <row r="292" spans="2:10" x14ac:dyDescent="0.2">
      <c r="B292" s="1">
        <f>Volatility!B386</f>
        <v>42137</v>
      </c>
      <c r="C292" s="4">
        <f>Volatility!C386</f>
        <v>148.97999999999999</v>
      </c>
      <c r="D292">
        <f>VLOOKUP(Table4[[#This Row],[Date]],Table1[#All],2,FALSE)</f>
        <v>-4.8000000000000001E-2</v>
      </c>
      <c r="E292" s="7">
        <f t="shared" si="12"/>
        <v>0.99705528041761482</v>
      </c>
      <c r="F292" s="7">
        <f t="shared" si="13"/>
        <v>-2.9490637995248981E-3</v>
      </c>
      <c r="G292" s="7">
        <f>SQRT(Summary!$G$2/Summary!$G$3)*SQRT(SUMSQ(F273:F292)-Summary!$G$4/Summary!$G$5*SUM(F273:F292)^2)</f>
        <v>5.4497051139177091E-2</v>
      </c>
      <c r="H292" s="5">
        <f>MIN(Summary!$G$8,Summary!$G$9/G290)</f>
        <v>1.1033812422716078</v>
      </c>
      <c r="I292">
        <f t="shared" si="14"/>
        <v>1</v>
      </c>
      <c r="J292" s="4">
        <f>J291*(1+(H291*(E292-1))+((1-H291)*(D291/100)*(I292)/Summary!$G$6))</f>
        <v>126.98278923414256</v>
      </c>
    </row>
    <row r="293" spans="2:10" x14ac:dyDescent="0.2">
      <c r="B293" s="1">
        <f>Volatility!B387</f>
        <v>42139</v>
      </c>
      <c r="C293" s="4">
        <f>Volatility!C387</f>
        <v>149.79</v>
      </c>
      <c r="D293">
        <f>VLOOKUP(Table4[[#This Row],[Date]],Table1[#All],2,FALSE)</f>
        <v>-0.05</v>
      </c>
      <c r="E293" s="7">
        <f t="shared" si="12"/>
        <v>1.0054369714055578</v>
      </c>
      <c r="F293" s="7">
        <f t="shared" si="13"/>
        <v>5.4222444324973388E-3</v>
      </c>
      <c r="G293" s="7">
        <f>SQRT(Summary!$G$2/Summary!$G$3)*SQRT(SUMSQ(F274:F293)-Summary!$G$4/Summary!$G$5*SUM(F274:F293)^2)</f>
        <v>5.558293770991931E-2</v>
      </c>
      <c r="H293" s="5">
        <f>MIN(Summary!$G$8,Summary!$G$9/G291)</f>
        <v>1.101071163455154</v>
      </c>
      <c r="I293">
        <f t="shared" si="14"/>
        <v>2</v>
      </c>
      <c r="J293" s="4">
        <f>J292*(1+(H292*(E293-1))+((1-H292)*(D292/100)*(I293)/Summary!$G$6))</f>
        <v>127.74460063037942</v>
      </c>
    </row>
    <row r="294" spans="2:10" x14ac:dyDescent="0.2">
      <c r="B294" s="1">
        <f>Volatility!B388</f>
        <v>42142</v>
      </c>
      <c r="C294" s="4">
        <f>Volatility!C388</f>
        <v>149.30000000000001</v>
      </c>
      <c r="D294">
        <f>VLOOKUP(Table4[[#This Row],[Date]],Table1[#All],2,FALSE)</f>
        <v>-5.0999999999999997E-2</v>
      </c>
      <c r="E294" s="7">
        <f t="shared" si="12"/>
        <v>0.99672875358835711</v>
      </c>
      <c r="F294" s="7">
        <f t="shared" si="13"/>
        <v>-3.2766086354828299E-3</v>
      </c>
      <c r="G294" s="7">
        <f>SQRT(Summary!$G$2/Summary!$G$3)*SQRT(SUMSQ(F275:F294)-Summary!$G$4/Summary!$G$5*SUM(F275:F294)^2)</f>
        <v>5.583986914394802E-2</v>
      </c>
      <c r="H294" s="5">
        <f>MIN(Summary!$G$8,Summary!$G$9/G292)</f>
        <v>1.1009770023476908</v>
      </c>
      <c r="I294">
        <f t="shared" si="14"/>
        <v>3</v>
      </c>
      <c r="J294" s="4">
        <f>J293*(1+(H293*(E294-1))+((1-H293)*(D293/100)*(I294)/Summary!$G$6))</f>
        <v>127.28453433224243</v>
      </c>
    </row>
    <row r="295" spans="2:10" x14ac:dyDescent="0.2">
      <c r="B295" s="1">
        <f>Volatility!B389</f>
        <v>42143</v>
      </c>
      <c r="C295" s="4">
        <f>Volatility!C389</f>
        <v>149.84</v>
      </c>
      <c r="D295">
        <f>VLOOKUP(Table4[[#This Row],[Date]],Table1[#All],2,FALSE)</f>
        <v>-5.1999999999999998E-2</v>
      </c>
      <c r="E295" s="7">
        <f t="shared" si="12"/>
        <v>1.0036168787675821</v>
      </c>
      <c r="F295" s="7">
        <f t="shared" si="13"/>
        <v>3.6103535906884215E-3</v>
      </c>
      <c r="G295" s="7">
        <f>SQRT(Summary!$G$2/Summary!$G$3)*SQRT(SUMSQ(F276:F295)-Summary!$G$4/Summary!$G$5*SUM(F276:F295)^2)</f>
        <v>5.8770536517470266E-2</v>
      </c>
      <c r="H295" s="5">
        <f>MIN(Summary!$G$8,Summary!$G$9/G293)</f>
        <v>1.0794679531537683</v>
      </c>
      <c r="I295">
        <f t="shared" si="14"/>
        <v>1</v>
      </c>
      <c r="J295" s="4">
        <f>J294*(1+(H294*(E295-1))+((1-H294)*(D294/100)*(I295)/Summary!$G$6))</f>
        <v>127.79141232826329</v>
      </c>
    </row>
    <row r="296" spans="2:10" x14ac:dyDescent="0.2">
      <c r="B296" s="1">
        <f>Volatility!B390</f>
        <v>42144</v>
      </c>
      <c r="C296" s="4">
        <f>Volatility!C390</f>
        <v>149.49</v>
      </c>
      <c r="D296">
        <f>VLOOKUP(Table4[[#This Row],[Date]],Table1[#All],2,FALSE)</f>
        <v>-5.1999999999999998E-2</v>
      </c>
      <c r="E296" s="7">
        <f t="shared" si="12"/>
        <v>0.99766417512012817</v>
      </c>
      <c r="F296" s="7">
        <f t="shared" si="13"/>
        <v>-2.338557174410151E-3</v>
      </c>
      <c r="G296" s="7">
        <f>SQRT(Summary!$G$2/Summary!$G$3)*SQRT(SUMSQ(F277:F296)-Summary!$G$4/Summary!$G$5*SUM(F277:F296)^2)</f>
        <v>5.8348410591794617E-2</v>
      </c>
      <c r="H296" s="5">
        <f>MIN(Summary!$G$8,Summary!$G$9/G294)</f>
        <v>1.074501085332555</v>
      </c>
      <c r="I296">
        <f t="shared" si="14"/>
        <v>1</v>
      </c>
      <c r="J296" s="4">
        <f>J295*(1+(H295*(E296-1))+((1-H295)*(D295/100)*(I296)/Summary!$G$6))</f>
        <v>127.46920758299458</v>
      </c>
    </row>
    <row r="297" spans="2:10" x14ac:dyDescent="0.2">
      <c r="B297" s="1">
        <f>Volatility!B391</f>
        <v>42145</v>
      </c>
      <c r="C297" s="4">
        <f>Volatility!C391</f>
        <v>149.5</v>
      </c>
      <c r="D297">
        <f>VLOOKUP(Table4[[#This Row],[Date]],Table1[#All],2,FALSE)</f>
        <v>-5.1999999999999998E-2</v>
      </c>
      <c r="E297" s="7">
        <f t="shared" si="12"/>
        <v>1.0000668941066291</v>
      </c>
      <c r="F297" s="7">
        <f t="shared" si="13"/>
        <v>6.6891869318102333E-5</v>
      </c>
      <c r="G297" s="7">
        <f>SQRT(Summary!$G$2/Summary!$G$3)*SQRT(SUMSQ(F278:F297)-Summary!$G$4/Summary!$G$5*SUM(F278:F297)^2)</f>
        <v>5.8591596648071231E-2</v>
      </c>
      <c r="H297" s="5">
        <f>MIN(Summary!$G$8,Summary!$G$9/G295)</f>
        <v>1.0209197253485045</v>
      </c>
      <c r="I297">
        <f t="shared" si="14"/>
        <v>1</v>
      </c>
      <c r="J297" s="4">
        <f>J296*(1+(H296*(E297-1))+((1-H296)*(D296/100)*(I297)/Summary!$G$6))</f>
        <v>127.47838350525394</v>
      </c>
    </row>
    <row r="298" spans="2:10" x14ac:dyDescent="0.2">
      <c r="B298" s="1">
        <f>Volatility!B392</f>
        <v>42146</v>
      </c>
      <c r="C298" s="4">
        <f>Volatility!C392</f>
        <v>149.6</v>
      </c>
      <c r="D298">
        <f>VLOOKUP(Table4[[#This Row],[Date]],Table1[#All],2,FALSE)</f>
        <v>-5.1999999999999998E-2</v>
      </c>
      <c r="E298" s="7">
        <f t="shared" si="12"/>
        <v>1.0006688963210701</v>
      </c>
      <c r="F298" s="7">
        <f t="shared" si="13"/>
        <v>6.686727096356619E-4</v>
      </c>
      <c r="G298" s="7">
        <f>SQRT(Summary!$G$2/Summary!$G$3)*SQRT(SUMSQ(F279:F298)-Summary!$G$4/Summary!$G$5*SUM(F279:F298)^2)</f>
        <v>5.9002700938401216E-2</v>
      </c>
      <c r="H298" s="5">
        <f>MIN(Summary!$G$8,Summary!$G$9/G296)</f>
        <v>1.0283056452001735</v>
      </c>
      <c r="I298">
        <f t="shared" si="14"/>
        <v>1</v>
      </c>
      <c r="J298" s="4">
        <f>J297*(1+(H297*(E298-1))+((1-H297)*(D297/100)*(I298)/Summary!$G$6))</f>
        <v>127.56544100031083</v>
      </c>
    </row>
    <row r="299" spans="2:10" x14ac:dyDescent="0.2">
      <c r="B299" s="1">
        <f>Volatility!B393</f>
        <v>42150</v>
      </c>
      <c r="C299" s="4">
        <f>Volatility!C393</f>
        <v>149.58000000000001</v>
      </c>
      <c r="D299">
        <f>VLOOKUP(Table4[[#This Row],[Date]],Table1[#All],2,FALSE)</f>
        <v>-5.3999999999999999E-2</v>
      </c>
      <c r="E299" s="7">
        <f t="shared" si="12"/>
        <v>0.99986631016042793</v>
      </c>
      <c r="F299" s="7">
        <f t="shared" si="13"/>
        <v>-1.336987768552315E-4</v>
      </c>
      <c r="G299" s="7">
        <f>SQRT(Summary!$G$2/Summary!$G$3)*SQRT(SUMSQ(F280:F299)-Summary!$G$4/Summary!$G$5*SUM(F280:F299)^2)</f>
        <v>5.9117639822688653E-2</v>
      </c>
      <c r="H299" s="5">
        <f>MIN(Summary!$G$8,Summary!$G$9/G297)</f>
        <v>1.0240376339356017</v>
      </c>
      <c r="I299">
        <f t="shared" si="14"/>
        <v>4</v>
      </c>
      <c r="J299" s="4">
        <f>J298*(1+(H298*(E299-1))+((1-H298)*(D298/100)*(I299)/Summary!$G$6))</f>
        <v>127.54792492926732</v>
      </c>
    </row>
    <row r="300" spans="2:10" x14ac:dyDescent="0.2">
      <c r="B300" s="1">
        <f>Volatility!B394</f>
        <v>42151</v>
      </c>
      <c r="C300" s="4">
        <f>Volatility!C394</f>
        <v>149.88999999999999</v>
      </c>
      <c r="D300">
        <f>VLOOKUP(Table4[[#This Row],[Date]],Table1[#All],2,FALSE)</f>
        <v>-5.3999999999999999E-2</v>
      </c>
      <c r="E300" s="7">
        <f t="shared" si="12"/>
        <v>1.0020724695814947</v>
      </c>
      <c r="F300" s="7">
        <f t="shared" si="13"/>
        <v>2.070324978982678E-3</v>
      </c>
      <c r="G300" s="7">
        <f>SQRT(Summary!$G$2/Summary!$G$3)*SQRT(SUMSQ(F281:F300)-Summary!$G$4/Summary!$G$5*SUM(F281:F300)^2)</f>
        <v>6.0281717624514154E-2</v>
      </c>
      <c r="H300" s="5">
        <f>MIN(Summary!$G$8,Summary!$G$9/G298)</f>
        <v>1.016902600147745</v>
      </c>
      <c r="I300">
        <f t="shared" si="14"/>
        <v>1</v>
      </c>
      <c r="J300" s="4">
        <f>J299*(1+(H299*(E300-1))+((1-H299)*(D299/100)*(I300)/Summary!$G$6))</f>
        <v>127.81862281158608</v>
      </c>
    </row>
    <row r="301" spans="2:10" x14ac:dyDescent="0.2">
      <c r="B301" s="1">
        <f>Volatility!B395</f>
        <v>42152</v>
      </c>
      <c r="C301" s="4">
        <f>Volatility!C395</f>
        <v>149.87</v>
      </c>
      <c r="D301">
        <f>VLOOKUP(Table4[[#This Row],[Date]],Table1[#All],2,FALSE)</f>
        <v>-5.8000000000000003E-2</v>
      </c>
      <c r="E301" s="7">
        <f t="shared" si="12"/>
        <v>0.99986656881713265</v>
      </c>
      <c r="F301" s="7">
        <f t="shared" si="13"/>
        <v>-1.3344008559957379E-4</v>
      </c>
      <c r="G301" s="7">
        <f>SQRT(Summary!$G$2/Summary!$G$3)*SQRT(SUMSQ(F282:F301)-Summary!$G$4/Summary!$G$5*SUM(F282:F301)^2)</f>
        <v>5.9511312938525039E-2</v>
      </c>
      <c r="H301" s="5">
        <f>MIN(Summary!$G$8,Summary!$G$9/G299)</f>
        <v>1.0149254973635247</v>
      </c>
      <c r="I301">
        <f t="shared" si="14"/>
        <v>1</v>
      </c>
      <c r="J301" s="4">
        <f>J300*(1+(H300*(E301-1))+((1-H300)*(D300/100)*(I301)/Summary!$G$6))</f>
        <v>127.80128278857539</v>
      </c>
    </row>
    <row r="302" spans="2:10" x14ac:dyDescent="0.2">
      <c r="B302" s="36">
        <f>Volatility!B396</f>
        <v>42153</v>
      </c>
      <c r="C302" s="20">
        <f>Volatility!C396</f>
        <v>150.33000000000001</v>
      </c>
      <c r="D302" s="37">
        <f>VLOOKUP(Table4[[#This Row],[Date]],Table1[#All],2,FALSE)</f>
        <v>-5.8999999999999997E-2</v>
      </c>
      <c r="E302" s="8">
        <f t="shared" si="12"/>
        <v>1.0030693267498498</v>
      </c>
      <c r="F302" s="8">
        <f t="shared" si="13"/>
        <v>3.0646259828382007E-3</v>
      </c>
      <c r="G302" s="8">
        <f>SQRT(Summary!$G$2/Summary!$G$3)*SQRT(SUMSQ(F283:F302)-Summary!$G$4/Summary!$G$5*SUM(F283:F302)^2)</f>
        <v>6.1376817130672924E-2</v>
      </c>
      <c r="H302" s="9">
        <f>MIN(Summary!$G$8,Summary!$G$9/G300)</f>
        <v>0.99532664901373691</v>
      </c>
      <c r="I302" s="37">
        <f t="shared" si="14"/>
        <v>1</v>
      </c>
      <c r="J302" s="20">
        <f>J301*(1+(H301*(E302-1))+((1-H301)*(D301/100)*(I302)/Summary!$G$6))</f>
        <v>128.19940449143871</v>
      </c>
    </row>
    <row r="303" spans="2:10" x14ac:dyDescent="0.2">
      <c r="B303" s="1">
        <f>Volatility!B397</f>
        <v>42156</v>
      </c>
      <c r="C303" s="4">
        <f>Volatility!C397</f>
        <v>149.46</v>
      </c>
      <c r="D303">
        <f>VLOOKUP(Table4[[#This Row],[Date]],Table1[#All],2,FALSE)</f>
        <v>-5.7000000000000002E-2</v>
      </c>
      <c r="E303" s="7">
        <f t="shared" si="12"/>
        <v>0.99421273198962279</v>
      </c>
      <c r="F303" s="7">
        <f t="shared" si="13"/>
        <v>-5.8040791375989593E-3</v>
      </c>
      <c r="G303" s="7">
        <f>SQRT(Summary!$G$2/Summary!$G$3)*SQRT(SUMSQ(F284:F303)-Summary!$G$4/Summary!$G$5*SUM(F284:F303)^2)</f>
        <v>5.2981580575580424E-2</v>
      </c>
      <c r="H303" s="5">
        <f>MIN(Summary!$G$8,Summary!$G$9/G301)</f>
        <v>1.0082116666116874</v>
      </c>
      <c r="I303">
        <f t="shared" si="14"/>
        <v>3</v>
      </c>
      <c r="J303" s="4">
        <f>J302*(1+(H302*(E303-1))+((1-H302)*(D302/100)*(I303)/Summary!$G$6))</f>
        <v>127.46094450591652</v>
      </c>
    </row>
    <row r="304" spans="2:10" x14ac:dyDescent="0.2">
      <c r="B304" s="1">
        <f>Volatility!B398</f>
        <v>42157</v>
      </c>
      <c r="C304" s="4">
        <f>Volatility!C398</f>
        <v>148.13</v>
      </c>
      <c r="D304">
        <f>VLOOKUP(Table4[[#This Row],[Date]],Table1[#All],2,FALSE)</f>
        <v>-0.06</v>
      </c>
      <c r="E304" s="7">
        <f t="shared" si="12"/>
        <v>0.99110129800615543</v>
      </c>
      <c r="F304" s="7">
        <f t="shared" si="13"/>
        <v>-8.9385319081833337E-3</v>
      </c>
      <c r="G304" s="7">
        <f>SQRT(Summary!$G$2/Summary!$G$3)*SQRT(SUMSQ(F285:F304)-Summary!$G$4/Summary!$G$5*SUM(F285:F304)^2)</f>
        <v>5.9983575384828014E-2</v>
      </c>
      <c r="H304" s="5">
        <f>MIN(Summary!$G$8,Summary!$G$9/G302)</f>
        <v>0.97756779847769482</v>
      </c>
      <c r="I304">
        <f t="shared" si="14"/>
        <v>1</v>
      </c>
      <c r="J304" s="4">
        <f>J303*(1+(H303*(E304-1))+((1-H303)*(D303/100)*(I304)/Summary!$G$6))</f>
        <v>126.31739522634433</v>
      </c>
    </row>
    <row r="305" spans="2:10" x14ac:dyDescent="0.2">
      <c r="B305" s="1">
        <f>Volatility!B399</f>
        <v>42158</v>
      </c>
      <c r="C305" s="4">
        <f>Volatility!C399</f>
        <v>147.72</v>
      </c>
      <c r="D305">
        <f>VLOOKUP(Table4[[#This Row],[Date]],Table1[#All],2,FALSE)</f>
        <v>-6.0999999999999999E-2</v>
      </c>
      <c r="E305" s="7">
        <f t="shared" si="12"/>
        <v>0.99723216093971512</v>
      </c>
      <c r="F305" s="7">
        <f t="shared" si="13"/>
        <v>-2.77167660959833E-3</v>
      </c>
      <c r="G305" s="7">
        <f>SQRT(Summary!$G$2/Summary!$G$3)*SQRT(SUMSQ(F286:F305)-Summary!$G$4/Summary!$G$5*SUM(F286:F305)^2)</f>
        <v>6.0186383662361412E-2</v>
      </c>
      <c r="H305" s="5">
        <f>MIN(Summary!$G$8,Summary!$G$9/G303)</f>
        <v>1.132469045811261</v>
      </c>
      <c r="I305">
        <f t="shared" si="14"/>
        <v>1</v>
      </c>
      <c r="J305" s="4">
        <f>J304*(1+(H304*(E305-1))+((1-H304)*(D304/100)*(I305)/Summary!$G$6))</f>
        <v>125.97560716905039</v>
      </c>
    </row>
    <row r="306" spans="2:10" x14ac:dyDescent="0.2">
      <c r="B306" s="1">
        <f>Volatility!B400</f>
        <v>42159</v>
      </c>
      <c r="C306" s="4">
        <f>Volatility!C400</f>
        <v>147.88999999999999</v>
      </c>
      <c r="D306">
        <f>VLOOKUP(Table4[[#This Row],[Date]],Table1[#All],2,FALSE)</f>
        <v>-6.2E-2</v>
      </c>
      <c r="E306" s="7">
        <f t="shared" si="12"/>
        <v>1.0011508258868127</v>
      </c>
      <c r="F306" s="7">
        <f t="shared" si="13"/>
        <v>1.1501641943150692E-3</v>
      </c>
      <c r="G306" s="7">
        <f>SQRT(Summary!$G$2/Summary!$G$3)*SQRT(SUMSQ(F287:F306)-Summary!$G$4/Summary!$G$5*SUM(F287:F306)^2)</f>
        <v>5.5348377176606671E-2</v>
      </c>
      <c r="H306" s="5">
        <f>MIN(Summary!$G$8,Summary!$G$9/G304)</f>
        <v>1.0002738185422695</v>
      </c>
      <c r="I306">
        <f t="shared" si="14"/>
        <v>1</v>
      </c>
      <c r="J306" s="4">
        <f>J305*(1+(H305*(E306-1))+((1-H305)*(D305/100)*(I306)/Summary!$G$6))</f>
        <v>126.13981626659277</v>
      </c>
    </row>
    <row r="307" spans="2:10" x14ac:dyDescent="0.2">
      <c r="B307" s="1">
        <f>Volatility!B401</f>
        <v>42160</v>
      </c>
      <c r="C307" s="4">
        <f>Volatility!C401</f>
        <v>147.61000000000001</v>
      </c>
      <c r="D307">
        <f>VLOOKUP(Table4[[#This Row],[Date]],Table1[#All],2,FALSE)</f>
        <v>-6.3E-2</v>
      </c>
      <c r="E307" s="7">
        <f t="shared" si="12"/>
        <v>0.99810670092636433</v>
      </c>
      <c r="F307" s="7">
        <f t="shared" si="13"/>
        <v>-1.8950936297721654E-3</v>
      </c>
      <c r="G307" s="7">
        <f>SQRT(Summary!$G$2/Summary!$G$3)*SQRT(SUMSQ(F288:F307)-Summary!$G$4/Summary!$G$5*SUM(F288:F307)^2)</f>
        <v>5.4711228316697107E-2</v>
      </c>
      <c r="H307" s="5">
        <f>MIN(Summary!$G$8,Summary!$G$9/G305)</f>
        <v>0.99690322543040621</v>
      </c>
      <c r="I307">
        <f t="shared" si="14"/>
        <v>1</v>
      </c>
      <c r="J307" s="4">
        <f>J306*(1+(H306*(E307-1))+((1-H306)*(D306/100)*(I307)/Summary!$G$6))</f>
        <v>125.90093053533816</v>
      </c>
    </row>
    <row r="308" spans="2:10" x14ac:dyDescent="0.2">
      <c r="B308" s="1">
        <f>Volatility!B402</f>
        <v>42163</v>
      </c>
      <c r="C308" s="4">
        <f>Volatility!C402</f>
        <v>147.43</v>
      </c>
      <c r="D308">
        <f>VLOOKUP(Table4[[#This Row],[Date]],Table1[#All],2,FALSE)</f>
        <v>-6.3E-2</v>
      </c>
      <c r="E308" s="7">
        <f t="shared" si="12"/>
        <v>0.99878057042205803</v>
      </c>
      <c r="F308" s="7">
        <f t="shared" si="13"/>
        <v>-1.2201736871771318E-3</v>
      </c>
      <c r="G308" s="7">
        <f>SQRT(Summary!$G$2/Summary!$G$3)*SQRT(SUMSQ(F289:F308)-Summary!$G$4/Summary!$G$5*SUM(F289:F308)^2)</f>
        <v>5.3106021394243884E-2</v>
      </c>
      <c r="H308" s="5">
        <f>MIN(Summary!$G$8,Summary!$G$9/G306)</f>
        <v>1.0840426234820009</v>
      </c>
      <c r="I308">
        <f t="shared" si="14"/>
        <v>3</v>
      </c>
      <c r="J308" s="4">
        <f>J307*(1+(H307*(E308-1))+((1-H307)*(D307/100)*(I308)/Summary!$G$6))</f>
        <v>125.74787660934318</v>
      </c>
    </row>
    <row r="309" spans="2:10" x14ac:dyDescent="0.2">
      <c r="B309" s="1">
        <f>Volatility!B403</f>
        <v>42164</v>
      </c>
      <c r="C309" s="4">
        <f>Volatility!C403</f>
        <v>147.15</v>
      </c>
      <c r="D309">
        <f>VLOOKUP(Table4[[#This Row],[Date]],Table1[#All],2,FALSE)</f>
        <v>-6.3E-2</v>
      </c>
      <c r="E309" s="7">
        <f t="shared" si="12"/>
        <v>0.99810079359696124</v>
      </c>
      <c r="F309" s="7">
        <f t="shared" si="13"/>
        <v>-1.901012182246607E-3</v>
      </c>
      <c r="G309" s="7">
        <f>SQRT(Summary!$G$2/Summary!$G$3)*SQRT(SUMSQ(F290:F309)-Summary!$G$4/Summary!$G$5*SUM(F290:F309)^2)</f>
        <v>5.2174047770774543E-2</v>
      </c>
      <c r="H309" s="5">
        <f>MIN(Summary!$G$8,Summary!$G$9/G307)</f>
        <v>1.0966670251431521</v>
      </c>
      <c r="I309">
        <f t="shared" si="14"/>
        <v>1</v>
      </c>
      <c r="J309" s="4">
        <f>J308*(1+(H308*(E309-1))+((1-H308)*(D308/100)*(I309)/Summary!$G$6))</f>
        <v>125.48900277336207</v>
      </c>
    </row>
    <row r="310" spans="2:10" x14ac:dyDescent="0.2">
      <c r="B310" s="1">
        <f>Volatility!B404</f>
        <v>42165</v>
      </c>
      <c r="C310" s="4">
        <f>Volatility!C404</f>
        <v>147.15</v>
      </c>
      <c r="D310">
        <f>VLOOKUP(Table4[[#This Row],[Date]],Table1[#All],2,FALSE)</f>
        <v>-6.3E-2</v>
      </c>
      <c r="E310" s="7">
        <f t="shared" si="12"/>
        <v>1</v>
      </c>
      <c r="F310" s="7">
        <f t="shared" si="13"/>
        <v>0</v>
      </c>
      <c r="G310" s="7">
        <f>SQRT(Summary!$G$2/Summary!$G$3)*SQRT(SUMSQ(F291:F310)-Summary!$G$4/Summary!$G$5*SUM(F291:F310)^2)</f>
        <v>5.1097217560048556E-2</v>
      </c>
      <c r="H310" s="5">
        <f>MIN(Summary!$G$8,Summary!$G$9/G308)</f>
        <v>1.1298153848614867</v>
      </c>
      <c r="I310">
        <f t="shared" si="14"/>
        <v>1</v>
      </c>
      <c r="J310" s="4">
        <f>J309*(1+(H309*(E310-1))+((1-H309)*(D309/100)*(I310)/Summary!$G$6))</f>
        <v>125.48902400199709</v>
      </c>
    </row>
    <row r="311" spans="2:10" x14ac:dyDescent="0.2">
      <c r="B311" s="1">
        <f>Volatility!B405</f>
        <v>42166</v>
      </c>
      <c r="C311" s="4">
        <f>Volatility!C405</f>
        <v>147.31</v>
      </c>
      <c r="D311">
        <f>VLOOKUP(Table4[[#This Row],[Date]],Table1[#All],2,FALSE)</f>
        <v>-6.2E-2</v>
      </c>
      <c r="E311" s="7">
        <f t="shared" si="12"/>
        <v>1.001087325857968</v>
      </c>
      <c r="F311" s="7">
        <f t="shared" si="13"/>
        <v>1.0867351473651315E-3</v>
      </c>
      <c r="G311" s="7">
        <f>SQRT(Summary!$G$2/Summary!$G$3)*SQRT(SUMSQ(F292:F311)-Summary!$G$4/Summary!$G$5*SUM(F292:F311)^2)</f>
        <v>5.0681026796363084E-2</v>
      </c>
      <c r="H311" s="5">
        <f>MIN(Summary!$G$8,Summary!$G$9/G309)</f>
        <v>1.1499970303935128</v>
      </c>
      <c r="I311">
        <f t="shared" si="14"/>
        <v>1</v>
      </c>
      <c r="J311" s="4">
        <f>J310*(1+(H310*(E311-1))+((1-H310)*(D310/100)*(I311)/Summary!$G$6))</f>
        <v>125.6432129505187</v>
      </c>
    </row>
    <row r="312" spans="2:10" x14ac:dyDescent="0.2">
      <c r="B312" s="1">
        <f>Volatility!B406</f>
        <v>42167</v>
      </c>
      <c r="C312" s="4">
        <f>Volatility!C406</f>
        <v>147.13999999999999</v>
      </c>
      <c r="D312">
        <f>VLOOKUP(Table4[[#This Row],[Date]],Table1[#All],2,FALSE)</f>
        <v>-6.4000000000000001E-2</v>
      </c>
      <c r="E312" s="7">
        <f t="shared" si="12"/>
        <v>0.99884597108139284</v>
      </c>
      <c r="F312" s="7">
        <f t="shared" si="13"/>
        <v>-1.1546953227287429E-3</v>
      </c>
      <c r="G312" s="7">
        <f>SQRT(Summary!$G$2/Summary!$G$3)*SQRT(SUMSQ(F293:F312)-Summary!$G$4/Summary!$G$5*SUM(F293:F312)^2)</f>
        <v>5.0059068806175007E-2</v>
      </c>
      <c r="H312" s="5">
        <f>MIN(Summary!$G$8,Summary!$G$9/G310)</f>
        <v>1.1742322354341319</v>
      </c>
      <c r="I312">
        <f t="shared" si="14"/>
        <v>1</v>
      </c>
      <c r="J312" s="4">
        <f>J311*(1+(H311*(E312-1))+((1-H311)*(D311/100)*(I312)/Summary!$G$6))</f>
        <v>125.47650055193955</v>
      </c>
    </row>
    <row r="313" spans="2:10" x14ac:dyDescent="0.2">
      <c r="B313" s="1">
        <f>Volatility!B407</f>
        <v>42170</v>
      </c>
      <c r="C313" s="4">
        <f>Volatility!C407</f>
        <v>146.81</v>
      </c>
      <c r="D313">
        <f>VLOOKUP(Table4[[#This Row],[Date]],Table1[#All],2,FALSE)</f>
        <v>-6.4000000000000001E-2</v>
      </c>
      <c r="E313" s="7">
        <f t="shared" si="12"/>
        <v>0.99775723800462157</v>
      </c>
      <c r="F313" s="7">
        <f t="shared" si="13"/>
        <v>-2.2452807527492832E-3</v>
      </c>
      <c r="G313" s="7">
        <f>SQRT(Summary!$G$2/Summary!$G$3)*SQRT(SUMSQ(F294:F313)-Summary!$G$4/Summary!$G$5*SUM(F294:F313)^2)</f>
        <v>4.5187159691094811E-2</v>
      </c>
      <c r="H313" s="5">
        <f>MIN(Summary!$G$8,Summary!$G$9/G311)</f>
        <v>1.1838749881899719</v>
      </c>
      <c r="I313">
        <f t="shared" si="14"/>
        <v>3</v>
      </c>
      <c r="J313" s="4">
        <f>J312*(1+(H312*(E313-1))+((1-H312)*(D312/100)*(I313)/Summary!$G$6))</f>
        <v>125.14617184525478</v>
      </c>
    </row>
    <row r="314" spans="2:10" x14ac:dyDescent="0.2">
      <c r="B314" s="1">
        <f>Volatility!B408</f>
        <v>42171</v>
      </c>
      <c r="C314" s="4">
        <f>Volatility!C408</f>
        <v>146.9</v>
      </c>
      <c r="D314">
        <f>VLOOKUP(Table4[[#This Row],[Date]],Table1[#All],2,FALSE)</f>
        <v>-6.4000000000000001E-2</v>
      </c>
      <c r="E314" s="7">
        <f t="shared" si="12"/>
        <v>1.0006130372590423</v>
      </c>
      <c r="F314" s="7">
        <f t="shared" si="13"/>
        <v>6.1284942846262568E-4</v>
      </c>
      <c r="G314" s="7">
        <f>SQRT(Summary!$G$2/Summary!$G$3)*SQRT(SUMSQ(F295:F314)-Summary!$G$4/Summary!$G$5*SUM(F295:F314)^2)</f>
        <v>4.4724555112780388E-2</v>
      </c>
      <c r="H314" s="5">
        <f>MIN(Summary!$G$8,Summary!$G$9/G312)</f>
        <v>1.1985840214550443</v>
      </c>
      <c r="I314">
        <f t="shared" si="14"/>
        <v>1</v>
      </c>
      <c r="J314" s="4">
        <f>J313*(1+(H313*(E314-1))+((1-H313)*(D313/100)*(I314)/Summary!$G$6))</f>
        <v>125.2370387744734</v>
      </c>
    </row>
    <row r="315" spans="2:10" x14ac:dyDescent="0.2">
      <c r="B315" s="1">
        <f>Volatility!B409</f>
        <v>42172</v>
      </c>
      <c r="C315" s="4">
        <f>Volatility!C409</f>
        <v>146.91</v>
      </c>
      <c r="D315">
        <f>VLOOKUP(Table4[[#This Row],[Date]],Table1[#All],2,FALSE)</f>
        <v>-6.4000000000000001E-2</v>
      </c>
      <c r="E315" s="7">
        <f t="shared" ref="E315:E378" si="15">C315/C314</f>
        <v>1.000068073519401</v>
      </c>
      <c r="F315" s="7">
        <f t="shared" ref="F315:F378" si="16">LN(E315)</f>
        <v>6.8071202504092304E-5</v>
      </c>
      <c r="G315" s="7">
        <f>SQRT(Summary!$G$2/Summary!$G$3)*SQRT(SUMSQ(F296:F315)-Summary!$G$4/Summary!$G$5*SUM(F296:F315)^2)</f>
        <v>4.190313039174557E-2</v>
      </c>
      <c r="H315" s="5">
        <f>MIN(Summary!$G$8,Summary!$G$9/G313)</f>
        <v>1.3278108296730233</v>
      </c>
      <c r="I315">
        <f t="shared" si="14"/>
        <v>1</v>
      </c>
      <c r="J315" s="4">
        <f>J314*(1+(H314*(E315-1))+((1-H314)*(D314/100)*(I315)/Summary!$G$6))</f>
        <v>125.2473013074475</v>
      </c>
    </row>
    <row r="316" spans="2:10" x14ac:dyDescent="0.2">
      <c r="B316" s="1">
        <f>Volatility!B410</f>
        <v>42173</v>
      </c>
      <c r="C316" s="4">
        <f>Volatility!C410</f>
        <v>146.97999999999999</v>
      </c>
      <c r="D316">
        <f>VLOOKUP(Table4[[#This Row],[Date]],Table1[#All],2,FALSE)</f>
        <v>-6.3E-2</v>
      </c>
      <c r="E316" s="7">
        <f t="shared" si="15"/>
        <v>1.0004764821999863</v>
      </c>
      <c r="F316" s="7">
        <f t="shared" si="16"/>
        <v>4.7636871838939665E-4</v>
      </c>
      <c r="G316" s="7">
        <f>SQRT(Summary!$G$2/Summary!$G$3)*SQRT(SUMSQ(F297:F316)-Summary!$G$4/Summary!$G$5*SUM(F297:F316)^2)</f>
        <v>4.1891217576713595E-2</v>
      </c>
      <c r="H316" s="5">
        <f>MIN(Summary!$G$8,Summary!$G$9/G314)</f>
        <v>1.3415449264660104</v>
      </c>
      <c r="I316">
        <f t="shared" si="14"/>
        <v>1</v>
      </c>
      <c r="J316" s="4">
        <f>J315*(1+(H315*(E316-1))+((1-H315)*(D315/100)*(I316)/Summary!$G$6))</f>
        <v>125.32661553873288</v>
      </c>
    </row>
    <row r="317" spans="2:10" x14ac:dyDescent="0.2">
      <c r="B317" s="1">
        <f>Volatility!B411</f>
        <v>42174</v>
      </c>
      <c r="C317" s="4">
        <f>Volatility!C411</f>
        <v>147.07</v>
      </c>
      <c r="D317">
        <f>VLOOKUP(Table4[[#This Row],[Date]],Table1[#All],2,FALSE)</f>
        <v>-6.4000000000000001E-2</v>
      </c>
      <c r="E317" s="7">
        <f t="shared" si="15"/>
        <v>1.0006123282079196</v>
      </c>
      <c r="F317" s="7">
        <f t="shared" si="16"/>
        <v>6.1214081149730008E-4</v>
      </c>
      <c r="G317" s="7">
        <f>SQRT(Summary!$G$2/Summary!$G$3)*SQRT(SUMSQ(F298:F317)-Summary!$G$4/Summary!$G$5*SUM(F298:F317)^2)</f>
        <v>4.2083073175081767E-2</v>
      </c>
      <c r="H317" s="5">
        <f>MIN(Summary!$G$8,Summary!$G$9/G315)</f>
        <v>1.4318739301591488</v>
      </c>
      <c r="I317">
        <f t="shared" si="14"/>
        <v>1</v>
      </c>
      <c r="J317" s="4">
        <f>J316*(1+(H316*(E317-1))+((1-H316)*(D316/100)*(I317)/Summary!$G$6))</f>
        <v>125.42964197548316</v>
      </c>
    </row>
    <row r="318" spans="2:10" x14ac:dyDescent="0.2">
      <c r="B318" s="1">
        <f>Volatility!B412</f>
        <v>42177</v>
      </c>
      <c r="C318" s="4">
        <f>Volatility!C412</f>
        <v>147</v>
      </c>
      <c r="D318">
        <f>VLOOKUP(Table4[[#This Row],[Date]],Table1[#All],2,FALSE)</f>
        <v>-6.5000000000000002E-2</v>
      </c>
      <c r="E318" s="7">
        <f t="shared" si="15"/>
        <v>0.99952403617325092</v>
      </c>
      <c r="F318" s="7">
        <f t="shared" si="16"/>
        <v>-4.7607713348596706E-4</v>
      </c>
      <c r="G318" s="7">
        <f>SQRT(Summary!$G$2/Summary!$G$3)*SQRT(SUMSQ(F299:F318)-Summary!$G$4/Summary!$G$5*SUM(F299:F318)^2)</f>
        <v>4.1758161867041177E-2</v>
      </c>
      <c r="H318" s="5">
        <f>MIN(Summary!$G$8,Summary!$G$9/G316)</f>
        <v>1.432281119309186</v>
      </c>
      <c r="I318">
        <f t="shared" si="14"/>
        <v>3</v>
      </c>
      <c r="J318" s="4">
        <f>J317*(1+(H317*(E318-1))+((1-H317)*(D317/100)*(I318)/Summary!$G$6))</f>
        <v>125.34444804695723</v>
      </c>
    </row>
    <row r="319" spans="2:10" x14ac:dyDescent="0.2">
      <c r="B319" s="1">
        <f>Volatility!B413</f>
        <v>42179</v>
      </c>
      <c r="C319" s="4">
        <f>Volatility!C413</f>
        <v>147.12</v>
      </c>
      <c r="D319">
        <f>VLOOKUP(Table4[[#This Row],[Date]],Table1[#All],2,FALSE)</f>
        <v>-6.6000000000000003E-2</v>
      </c>
      <c r="E319" s="7">
        <f t="shared" si="15"/>
        <v>1.0008163265306123</v>
      </c>
      <c r="F319" s="7">
        <f t="shared" si="16"/>
        <v>8.1599351732935925E-4</v>
      </c>
      <c r="G319" s="7">
        <f>SQRT(Summary!$G$2/Summary!$G$3)*SQRT(SUMSQ(F300:F319)-Summary!$G$4/Summary!$G$5*SUM(F300:F319)^2)</f>
        <v>4.2098929654725004E-2</v>
      </c>
      <c r="H319" s="5">
        <f>MIN(Summary!$G$8,Summary!$G$9/G317)</f>
        <v>1.4257513882215047</v>
      </c>
      <c r="I319">
        <f t="shared" si="14"/>
        <v>2</v>
      </c>
      <c r="J319" s="4">
        <f>J318*(1+(H318*(E319-1))+((1-H318)*(D318/100)*(I319)/Summary!$G$6))</f>
        <v>125.49119757794642</v>
      </c>
    </row>
    <row r="320" spans="2:10" x14ac:dyDescent="0.2">
      <c r="B320" s="1">
        <f>Volatility!B414</f>
        <v>42180</v>
      </c>
      <c r="C320" s="4">
        <f>Volatility!C414</f>
        <v>147.18</v>
      </c>
      <c r="D320">
        <f>VLOOKUP(Table4[[#This Row],[Date]],Table1[#All],2,FALSE)</f>
        <v>-6.6000000000000003E-2</v>
      </c>
      <c r="E320" s="7">
        <f t="shared" si="15"/>
        <v>1.0004078303425774</v>
      </c>
      <c r="F320" s="7">
        <f t="shared" si="16"/>
        <v>4.0774720238720549E-4</v>
      </c>
      <c r="G320" s="7">
        <f>SQRT(Summary!$G$2/Summary!$G$3)*SQRT(SUMSQ(F301:F320)-Summary!$G$4/Summary!$G$5*SUM(F301:F320)^2)</f>
        <v>4.1035694117140364E-2</v>
      </c>
      <c r="H320" s="5">
        <f>MIN(Summary!$G$8,Summary!$G$9/G318)</f>
        <v>1.4368448542117633</v>
      </c>
      <c r="I320">
        <f t="shared" si="14"/>
        <v>1</v>
      </c>
      <c r="J320" s="4">
        <f>J319*(1+(H319*(E320-1))+((1-H319)*(D319/100)*(I320)/Summary!$G$6))</f>
        <v>125.56426422805143</v>
      </c>
    </row>
    <row r="321" spans="2:10" x14ac:dyDescent="0.2">
      <c r="B321" s="1">
        <f>Volatility!B415</f>
        <v>42181</v>
      </c>
      <c r="C321" s="4">
        <f>Volatility!C415</f>
        <v>146.9</v>
      </c>
      <c r="D321">
        <f>VLOOKUP(Table4[[#This Row],[Date]],Table1[#All],2,FALSE)</f>
        <v>-6.6000000000000003E-2</v>
      </c>
      <c r="E321" s="7">
        <f t="shared" si="15"/>
        <v>0.99809756760429402</v>
      </c>
      <c r="F321" s="7">
        <f t="shared" si="16"/>
        <v>-1.9042443186213542E-3</v>
      </c>
      <c r="G321" s="7">
        <f>SQRT(Summary!$G$2/Summary!$G$3)*SQRT(SUMSQ(F302:F321)-Summary!$G$4/Summary!$G$5*SUM(F302:F321)^2)</f>
        <v>4.1069556325988098E-2</v>
      </c>
      <c r="H321" s="5">
        <f>MIN(Summary!$G$8,Summary!$G$9/G319)</f>
        <v>1.4252143817453529</v>
      </c>
      <c r="I321">
        <f t="shared" si="14"/>
        <v>1</v>
      </c>
      <c r="J321" s="4">
        <f>J320*(1+(H320*(E321-1))+((1-H320)*(D320/100)*(I321)/Summary!$G$6))</f>
        <v>125.22113484907848</v>
      </c>
    </row>
    <row r="322" spans="2:10" x14ac:dyDescent="0.2">
      <c r="B322" s="1">
        <f>Volatility!B416</f>
        <v>42184</v>
      </c>
      <c r="C322" s="4">
        <f>Volatility!C416</f>
        <v>146.54</v>
      </c>
      <c r="D322">
        <f>VLOOKUP(Table4[[#This Row],[Date]],Table1[#All],2,FALSE)</f>
        <v>-6.4000000000000001E-2</v>
      </c>
      <c r="E322" s="7">
        <f t="shared" si="15"/>
        <v>0.99754935330156558</v>
      </c>
      <c r="F322" s="7">
        <f t="shared" si="16"/>
        <v>-2.4536544480139246E-3</v>
      </c>
      <c r="G322" s="7">
        <f>SQRT(Summary!$G$2/Summary!$G$3)*SQRT(SUMSQ(F303:F322)-Summary!$G$4/Summary!$G$5*SUM(F303:F322)^2)</f>
        <v>3.8546983300234011E-2</v>
      </c>
      <c r="H322" s="5">
        <f>MIN(Summary!$G$8,Summary!$G$9/G320)</f>
        <v>1.4621417107926622</v>
      </c>
      <c r="I322">
        <f t="shared" si="14"/>
        <v>3</v>
      </c>
      <c r="J322" s="4">
        <f>J321*(1+(H321*(E322-1))+((1-H321)*(D321/100)*(I322)/Summary!$G$6))</f>
        <v>124.78406822922508</v>
      </c>
    </row>
    <row r="323" spans="2:10" x14ac:dyDescent="0.2">
      <c r="B323" s="36">
        <f>Volatility!B417</f>
        <v>42185</v>
      </c>
      <c r="C323" s="20">
        <f>Volatility!C417</f>
        <v>146.79</v>
      </c>
      <c r="D323" s="37">
        <f>VLOOKUP(Table4[[#This Row],[Date]],Table1[#All],2,FALSE)</f>
        <v>-6.4000000000000001E-2</v>
      </c>
      <c r="E323" s="8">
        <f t="shared" si="15"/>
        <v>1.001706018834448</v>
      </c>
      <c r="F323" s="8">
        <f t="shared" si="16"/>
        <v>1.7045652373241299E-3</v>
      </c>
      <c r="G323" s="8">
        <f>SQRT(Summary!$G$2/Summary!$G$3)*SQRT(SUMSQ(F304:F323)-Summary!$G$4/Summary!$G$5*SUM(F304:F323)^2)</f>
        <v>3.6112030782695266E-2</v>
      </c>
      <c r="H323" s="9">
        <f>MIN(Summary!$G$8,Summary!$G$9/G321)</f>
        <v>1.4609361621477523</v>
      </c>
      <c r="I323" s="37">
        <f t="shared" si="14"/>
        <v>1</v>
      </c>
      <c r="J323" s="20">
        <f>J322*(1+(H322*(E323-1))+((1-H322)*(D322/100)*(I323)/Summary!$G$6))</f>
        <v>125.09543728300581</v>
      </c>
    </row>
    <row r="324" spans="2:10" x14ac:dyDescent="0.2">
      <c r="B324" s="1">
        <f>Volatility!B418</f>
        <v>42186</v>
      </c>
      <c r="C324" s="4">
        <f>Volatility!C418</f>
        <v>146.74</v>
      </c>
      <c r="D324">
        <f>VLOOKUP(Table4[[#This Row],[Date]],Table1[#All],2,FALSE)</f>
        <v>-6.4000000000000001E-2</v>
      </c>
      <c r="E324" s="7">
        <f t="shared" si="15"/>
        <v>0.9996593773417809</v>
      </c>
      <c r="F324" s="7">
        <f t="shared" si="16"/>
        <v>-3.4068068329355991E-4</v>
      </c>
      <c r="G324" s="7">
        <f>SQRT(Summary!$G$2/Summary!$G$3)*SQRT(SUMSQ(F305:F324)-Summary!$G$4/Summary!$G$5*SUM(F305:F324)^2)</f>
        <v>2.1155184153037663E-2</v>
      </c>
      <c r="H324" s="5">
        <f>MIN(Summary!$G$8,Summary!$G$9/G322)</f>
        <v>1.5</v>
      </c>
      <c r="I324">
        <f t="shared" si="14"/>
        <v>1</v>
      </c>
      <c r="J324" s="4">
        <f>J323*(1+(H323*(E324-1))+((1-H323)*(D323/100)*(I324)/Summary!$G$6))</f>
        <v>125.03328880432913</v>
      </c>
    </row>
    <row r="325" spans="2:10" x14ac:dyDescent="0.2">
      <c r="B325" s="1">
        <f>Volatility!B419</f>
        <v>42187</v>
      </c>
      <c r="C325" s="4">
        <f>Volatility!C419</f>
        <v>146.53</v>
      </c>
      <c r="D325">
        <f>VLOOKUP(Table4[[#This Row],[Date]],Table1[#All],2,FALSE)</f>
        <v>-6.6000000000000003E-2</v>
      </c>
      <c r="E325" s="7">
        <f t="shared" si="15"/>
        <v>0.99856889736949705</v>
      </c>
      <c r="F325" s="7">
        <f t="shared" si="16"/>
        <v>-1.4321276359144702E-3</v>
      </c>
      <c r="G325" s="7">
        <f>SQRT(Summary!$G$2/Summary!$G$3)*SQRT(SUMSQ(F306:F325)-Summary!$G$4/Summary!$G$5*SUM(F306:F325)^2)</f>
        <v>1.9783099037015028E-2</v>
      </c>
      <c r="H325" s="5">
        <f>MIN(Summary!$G$8,Summary!$G$9/G323)</f>
        <v>1.5</v>
      </c>
      <c r="I325">
        <f t="shared" ref="I325:I388" si="17">B325-B324</f>
        <v>1</v>
      </c>
      <c r="J325" s="4">
        <f>J324*(1+(H324*(E325-1))+((1-H324)*(D324/100)*(I325)/Summary!$G$6))</f>
        <v>124.76499674226783</v>
      </c>
    </row>
    <row r="326" spans="2:10" x14ac:dyDescent="0.2">
      <c r="B326" s="1">
        <f>Volatility!B420</f>
        <v>42188</v>
      </c>
      <c r="C326" s="4">
        <f>Volatility!C420</f>
        <v>146.72999999999999</v>
      </c>
      <c r="D326">
        <f>VLOOKUP(Table4[[#This Row],[Date]],Table1[#All],2,FALSE)</f>
        <v>-6.7000000000000004E-2</v>
      </c>
      <c r="E326" s="7">
        <f t="shared" si="15"/>
        <v>1.0013649082099227</v>
      </c>
      <c r="F326" s="7">
        <f t="shared" si="16"/>
        <v>1.3639775694416255E-3</v>
      </c>
      <c r="G326" s="7">
        <f>SQRT(Summary!$G$2/Summary!$G$3)*SQRT(SUMSQ(F307:F326)-Summary!$G$4/Summary!$G$5*SUM(F307:F326)^2)</f>
        <v>2.0007360686012519E-2</v>
      </c>
      <c r="H326" s="5">
        <f>MIN(Summary!$G$8,Summary!$G$9/G324)</f>
        <v>1.5</v>
      </c>
      <c r="I326">
        <f t="shared" si="17"/>
        <v>1</v>
      </c>
      <c r="J326" s="4">
        <f>J325*(1+(H325*(E326-1))+((1-H325)*(D325/100)*(I326)/Summary!$G$6))</f>
        <v>125.02055026272824</v>
      </c>
    </row>
    <row r="327" spans="2:10" x14ac:dyDescent="0.2">
      <c r="B327" s="1">
        <f>Volatility!B421</f>
        <v>42191</v>
      </c>
      <c r="C327" s="4">
        <f>Volatility!C421</f>
        <v>146.47999999999999</v>
      </c>
      <c r="D327">
        <f>VLOOKUP(Table4[[#This Row],[Date]],Table1[#All],2,FALSE)</f>
        <v>-6.8000000000000005E-2</v>
      </c>
      <c r="E327" s="7">
        <f t="shared" si="15"/>
        <v>0.99829619028146932</v>
      </c>
      <c r="F327" s="7">
        <f t="shared" si="16"/>
        <v>-1.7052628531202861E-3</v>
      </c>
      <c r="G327" s="7">
        <f>SQRT(Summary!$G$2/Summary!$G$3)*SQRT(SUMSQ(F308:F327)-Summary!$G$4/Summary!$G$5*SUM(F308:F327)^2)</f>
        <v>1.9837935892364243E-2</v>
      </c>
      <c r="H327" s="5">
        <f>MIN(Summary!$G$8,Summary!$G$9/G325)</f>
        <v>1.5</v>
      </c>
      <c r="I327">
        <f t="shared" si="17"/>
        <v>3</v>
      </c>
      <c r="J327" s="4">
        <f>J326*(1+(H326*(E327-1))+((1-H326)*(D326/100)*(I327)/Summary!$G$6))</f>
        <v>124.70138243560051</v>
      </c>
    </row>
    <row r="328" spans="2:10" x14ac:dyDescent="0.2">
      <c r="B328" s="1">
        <f>Volatility!B422</f>
        <v>42192</v>
      </c>
      <c r="C328" s="4">
        <f>Volatility!C422</f>
        <v>146.84</v>
      </c>
      <c r="D328">
        <f>VLOOKUP(Table4[[#This Row],[Date]],Table1[#All],2,FALSE)</f>
        <v>-6.9000000000000006E-2</v>
      </c>
      <c r="E328" s="7">
        <f t="shared" si="15"/>
        <v>1.0024576734025124</v>
      </c>
      <c r="F328" s="7">
        <f t="shared" si="16"/>
        <v>2.4546582623783341E-3</v>
      </c>
      <c r="G328" s="7">
        <f>SQRT(Summary!$G$2/Summary!$G$3)*SQRT(SUMSQ(F309:F328)-Summary!$G$4/Summary!$G$5*SUM(F309:F328)^2)</f>
        <v>2.185815143143929E-2</v>
      </c>
      <c r="H328" s="5">
        <f>MIN(Summary!$G$8,Summary!$G$9/G326)</f>
        <v>1.5</v>
      </c>
      <c r="I328">
        <f t="shared" si="17"/>
        <v>1</v>
      </c>
      <c r="J328" s="4">
        <f>J327*(1+(H327*(E328-1))+((1-H327)*(D327/100)*(I328)/Summary!$G$6))</f>
        <v>125.16121311543112</v>
      </c>
    </row>
    <row r="329" spans="2:10" x14ac:dyDescent="0.2">
      <c r="B329" s="1">
        <f>Volatility!B423</f>
        <v>42193</v>
      </c>
      <c r="C329" s="4">
        <f>Volatility!C423</f>
        <v>146.97</v>
      </c>
      <c r="D329">
        <f>VLOOKUP(Table4[[#This Row],[Date]],Table1[#All],2,FALSE)</f>
        <v>-7.0999999999999994E-2</v>
      </c>
      <c r="E329" s="7">
        <f t="shared" si="15"/>
        <v>1.0008853173522201</v>
      </c>
      <c r="F329" s="7">
        <f t="shared" si="16"/>
        <v>8.8492568995956263E-4</v>
      </c>
      <c r="G329" s="7">
        <f>SQRT(Summary!$G$2/Summary!$G$3)*SQRT(SUMSQ(F310:F329)-Summary!$G$4/Summary!$G$5*SUM(F310:F329)^2)</f>
        <v>2.124376496743224E-2</v>
      </c>
      <c r="H329" s="5">
        <f>MIN(Summary!$G$8,Summary!$G$9/G327)</f>
        <v>1.5</v>
      </c>
      <c r="I329">
        <f t="shared" si="17"/>
        <v>1</v>
      </c>
      <c r="J329" s="4">
        <f>J328*(1+(H328*(E329-1))+((1-H328)*(D328/100)*(I329)/Summary!$G$6))</f>
        <v>125.32754415228769</v>
      </c>
    </row>
    <row r="330" spans="2:10" x14ac:dyDescent="0.2">
      <c r="B330" s="1">
        <f>Volatility!B424</f>
        <v>42194</v>
      </c>
      <c r="C330" s="4">
        <f>Volatility!C424</f>
        <v>146.83000000000001</v>
      </c>
      <c r="D330">
        <f>VLOOKUP(Table4[[#This Row],[Date]],Table1[#All],2,FALSE)</f>
        <v>-7.0999999999999994E-2</v>
      </c>
      <c r="E330" s="7">
        <f t="shared" si="15"/>
        <v>0.99904742464448537</v>
      </c>
      <c r="F330" s="7">
        <f t="shared" si="16"/>
        <v>-9.5302934374682786E-4</v>
      </c>
      <c r="G330" s="7">
        <f>SQRT(Summary!$G$2/Summary!$G$3)*SQRT(SUMSQ(F311:F330)-Summary!$G$4/Summary!$G$5*SUM(F311:F330)^2)</f>
        <v>2.1463916064032171E-2</v>
      </c>
      <c r="H330" s="5">
        <f>MIN(Summary!$G$8,Summary!$G$9/G328)</f>
        <v>1.5</v>
      </c>
      <c r="I330">
        <f t="shared" si="17"/>
        <v>1</v>
      </c>
      <c r="J330" s="4">
        <f>J329*(1+(H329*(E330-1))+((1-H329)*(D329/100)*(I330)/Summary!$G$6))</f>
        <v>125.14859184428154</v>
      </c>
    </row>
    <row r="331" spans="2:10" x14ac:dyDescent="0.2">
      <c r="B331" s="1">
        <f>Volatility!B425</f>
        <v>42195</v>
      </c>
      <c r="C331" s="4">
        <f>Volatility!C425</f>
        <v>146.34</v>
      </c>
      <c r="D331">
        <f>VLOOKUP(Table4[[#This Row],[Date]],Table1[#All],2,FALSE)</f>
        <v>-7.0999999999999994E-2</v>
      </c>
      <c r="E331" s="7">
        <f t="shared" si="15"/>
        <v>0.99666280732820267</v>
      </c>
      <c r="F331" s="7">
        <f t="shared" si="16"/>
        <v>-3.3427735189622935E-3</v>
      </c>
      <c r="G331" s="7">
        <f>SQRT(Summary!$G$2/Summary!$G$3)*SQRT(SUMSQ(F312:F331)-Summary!$G$4/Summary!$G$5*SUM(F312:F331)^2)</f>
        <v>2.3708690188932718E-2</v>
      </c>
      <c r="H331" s="5">
        <f>MIN(Summary!$G$8,Summary!$G$9/G329)</f>
        <v>1.5</v>
      </c>
      <c r="I331">
        <f t="shared" si="17"/>
        <v>1</v>
      </c>
      <c r="J331" s="4">
        <f>J330*(1+(H330*(E331-1))+((1-H330)*(D330/100)*(I331)/Summary!$G$6))</f>
        <v>124.52224780931576</v>
      </c>
    </row>
    <row r="332" spans="2:10" x14ac:dyDescent="0.2">
      <c r="B332" s="1">
        <f>Volatility!B426</f>
        <v>42198</v>
      </c>
      <c r="C332" s="4">
        <f>Volatility!C426</f>
        <v>146.43</v>
      </c>
      <c r="D332">
        <f>VLOOKUP(Table4[[#This Row],[Date]],Table1[#All],2,FALSE)</f>
        <v>-7.0999999999999994E-2</v>
      </c>
      <c r="E332" s="7">
        <f t="shared" si="15"/>
        <v>1.0006150061500616</v>
      </c>
      <c r="F332" s="7">
        <f t="shared" si="16"/>
        <v>6.1481711128200025E-4</v>
      </c>
      <c r="G332" s="7">
        <f>SQRT(Summary!$G$2/Summary!$G$3)*SQRT(SUMSQ(F313:F332)-Summary!$G$4/Summary!$G$5*SUM(F313:F332)^2)</f>
        <v>2.3723872458715056E-2</v>
      </c>
      <c r="H332" s="5">
        <f>MIN(Summary!$G$8,Summary!$G$9/G330)</f>
        <v>1.5</v>
      </c>
      <c r="I332">
        <f t="shared" si="17"/>
        <v>3</v>
      </c>
      <c r="J332" s="4">
        <f>J331*(1+(H331*(E332-1))+((1-H331)*(D331/100)*(I332)/Summary!$G$6))</f>
        <v>124.63748910996554</v>
      </c>
    </row>
    <row r="333" spans="2:10" x14ac:dyDescent="0.2">
      <c r="B333" s="1">
        <f>Volatility!B427</f>
        <v>42199</v>
      </c>
      <c r="C333" s="4">
        <f>Volatility!C427</f>
        <v>146.58000000000001</v>
      </c>
      <c r="D333">
        <f>VLOOKUP(Table4[[#This Row],[Date]],Table1[#All],2,FALSE)</f>
        <v>-7.0999999999999994E-2</v>
      </c>
      <c r="E333" s="7">
        <f t="shared" si="15"/>
        <v>1.0010243802499488</v>
      </c>
      <c r="F333" s="7">
        <f t="shared" si="16"/>
        <v>1.023855930538282E-3</v>
      </c>
      <c r="G333" s="7">
        <f>SQRT(Summary!$G$2/Summary!$G$3)*SQRT(SUMSQ(F314:F333)-Summary!$G$4/Summary!$G$5*SUM(F314:F333)^2)</f>
        <v>2.2928181487916241E-2</v>
      </c>
      <c r="H333" s="5">
        <f>MIN(Summary!$G$8,Summary!$G$9/G331)</f>
        <v>1.5</v>
      </c>
      <c r="I333">
        <f t="shared" si="17"/>
        <v>1</v>
      </c>
      <c r="J333" s="4">
        <f>J332*(1+(H332*(E333-1))+((1-H332)*(D332/100)*(I333)/Summary!$G$6))</f>
        <v>124.8291262897496</v>
      </c>
    </row>
    <row r="334" spans="2:10" x14ac:dyDescent="0.2">
      <c r="B334" s="1">
        <f>Volatility!B428</f>
        <v>42200</v>
      </c>
      <c r="C334" s="4">
        <f>Volatility!C428</f>
        <v>146.97</v>
      </c>
      <c r="D334">
        <f>VLOOKUP(Table4[[#This Row],[Date]],Table1[#All],2,FALSE)</f>
        <v>-7.1999999999999995E-2</v>
      </c>
      <c r="E334" s="7">
        <f t="shared" si="15"/>
        <v>1.0026606631191157</v>
      </c>
      <c r="F334" s="7">
        <f t="shared" si="16"/>
        <v>2.6571298208889096E-3</v>
      </c>
      <c r="G334" s="7">
        <f>SQRT(Summary!$G$2/Summary!$G$3)*SQRT(SUMSQ(F315:F334)-Summary!$G$4/Summary!$G$5*SUM(F315:F334)^2)</f>
        <v>2.4725192083833614E-2</v>
      </c>
      <c r="H334" s="5">
        <f>MIN(Summary!$G$8,Summary!$G$9/G332)</f>
        <v>1.5</v>
      </c>
      <c r="I334">
        <f t="shared" si="17"/>
        <v>1</v>
      </c>
      <c r="J334" s="4">
        <f>J333*(1+(H333*(E334-1))+((1-H333)*(D333/100)*(I334)/Summary!$G$6))</f>
        <v>125.32744176390389</v>
      </c>
    </row>
    <row r="335" spans="2:10" x14ac:dyDescent="0.2">
      <c r="B335" s="1">
        <f>Volatility!B429</f>
        <v>42201</v>
      </c>
      <c r="C335" s="4">
        <f>Volatility!C429</f>
        <v>147.13999999999999</v>
      </c>
      <c r="D335">
        <f>VLOOKUP(Table4[[#This Row],[Date]],Table1[#All],2,FALSE)</f>
        <v>-7.0999999999999994E-2</v>
      </c>
      <c r="E335" s="7">
        <f t="shared" si="15"/>
        <v>1.0011566986459821</v>
      </c>
      <c r="F335" s="7">
        <f t="shared" si="16"/>
        <v>1.1560301855251848E-3</v>
      </c>
      <c r="G335" s="7">
        <f>SQRT(Summary!$G$2/Summary!$G$3)*SQRT(SUMSQ(F316:F335)-Summary!$G$4/Summary!$G$5*SUM(F316:F335)^2)</f>
        <v>2.5034310164138641E-2</v>
      </c>
      <c r="H335" s="5">
        <f>MIN(Summary!$G$8,Summary!$G$9/G333)</f>
        <v>1.5</v>
      </c>
      <c r="I335">
        <f t="shared" si="17"/>
        <v>1</v>
      </c>
      <c r="J335" s="4">
        <f>J334*(1+(H334*(E335-1))+((1-H334)*(D334/100)*(I335)/Summary!$G$6))</f>
        <v>125.54501621463473</v>
      </c>
    </row>
    <row r="336" spans="2:10" x14ac:dyDescent="0.2">
      <c r="B336" s="1">
        <f>Volatility!B430</f>
        <v>42202</v>
      </c>
      <c r="C336" s="4">
        <f>Volatility!C430</f>
        <v>147.54</v>
      </c>
      <c r="D336">
        <f>VLOOKUP(Table4[[#This Row],[Date]],Table1[#All],2,FALSE)</f>
        <v>-7.1999999999999995E-2</v>
      </c>
      <c r="E336" s="7">
        <f t="shared" si="15"/>
        <v>1.0027184993883376</v>
      </c>
      <c r="F336" s="7">
        <f t="shared" si="16"/>
        <v>2.7148109520377588E-3</v>
      </c>
      <c r="G336" s="7">
        <f>SQRT(Summary!$G$2/Summary!$G$3)*SQRT(SUMSQ(F317:F336)-Summary!$G$4/Summary!$G$5*SUM(F317:F336)^2)</f>
        <v>2.662992737511817E-2</v>
      </c>
      <c r="H336" s="5">
        <f>MIN(Summary!$G$8,Summary!$G$9/G334)</f>
        <v>1.5</v>
      </c>
      <c r="I336">
        <f t="shared" si="17"/>
        <v>1</v>
      </c>
      <c r="J336" s="4">
        <f>J335*(1+(H335*(E336-1))+((1-H335)*(D335/100)*(I336)/Summary!$G$6))</f>
        <v>126.05708109065264</v>
      </c>
    </row>
    <row r="337" spans="2:10" x14ac:dyDescent="0.2">
      <c r="B337" s="1">
        <f>Volatility!B431</f>
        <v>42205</v>
      </c>
      <c r="C337" s="4">
        <f>Volatility!C431</f>
        <v>147.69999999999999</v>
      </c>
      <c r="D337">
        <f>VLOOKUP(Table4[[#This Row],[Date]],Table1[#All],2,FALSE)</f>
        <v>-7.2999999999999995E-2</v>
      </c>
      <c r="E337" s="7">
        <f t="shared" si="15"/>
        <v>1.0010844516741222</v>
      </c>
      <c r="F337" s="7">
        <f t="shared" si="16"/>
        <v>1.0838640811778354E-3</v>
      </c>
      <c r="G337" s="7">
        <f>SQRT(Summary!$G$2/Summary!$G$3)*SQRT(SUMSQ(F318:F337)-Summary!$G$4/Summary!$G$5*SUM(F318:F337)^2)</f>
        <v>2.6773739608474106E-2</v>
      </c>
      <c r="H337" s="5">
        <f>MIN(Summary!$G$8,Summary!$G$9/G335)</f>
        <v>1.5</v>
      </c>
      <c r="I337">
        <f t="shared" si="17"/>
        <v>3</v>
      </c>
      <c r="J337" s="4">
        <f>J336*(1+(H336*(E337-1))+((1-H336)*(D336/100)*(I337)/Summary!$G$6))</f>
        <v>126.26251348083149</v>
      </c>
    </row>
    <row r="338" spans="2:10" x14ac:dyDescent="0.2">
      <c r="B338" s="1">
        <f>Volatility!B432</f>
        <v>42206</v>
      </c>
      <c r="C338" s="4">
        <f>Volatility!C432</f>
        <v>147.36000000000001</v>
      </c>
      <c r="D338">
        <f>VLOOKUP(Table4[[#This Row],[Date]],Table1[#All],2,FALSE)</f>
        <v>-7.2999999999999995E-2</v>
      </c>
      <c r="E338" s="7">
        <f t="shared" si="15"/>
        <v>0.99769803656059597</v>
      </c>
      <c r="F338" s="7">
        <f t="shared" si="16"/>
        <v>-2.3046170303372355E-3</v>
      </c>
      <c r="G338" s="7">
        <f>SQRT(Summary!$G$2/Summary!$G$3)*SQRT(SUMSQ(F319:F338)-Summary!$G$4/Summary!$G$5*SUM(F319:F338)^2)</f>
        <v>2.8082754796568885E-2</v>
      </c>
      <c r="H338" s="5">
        <f>MIN(Summary!$G$8,Summary!$G$9/G336)</f>
        <v>1.5</v>
      </c>
      <c r="I338">
        <f t="shared" si="17"/>
        <v>1</v>
      </c>
      <c r="J338" s="4">
        <f>J337*(1+(H337*(E338-1))+((1-H337)*(D337/100)*(I338)/Summary!$G$6))</f>
        <v>125.82666396229078</v>
      </c>
    </row>
    <row r="339" spans="2:10" x14ac:dyDescent="0.2">
      <c r="B339" s="1">
        <f>Volatility!B433</f>
        <v>42207</v>
      </c>
      <c r="C339" s="4">
        <f>Volatility!C433</f>
        <v>147.6</v>
      </c>
      <c r="D339">
        <f>VLOOKUP(Table4[[#This Row],[Date]],Table1[#All],2,FALSE)</f>
        <v>-7.2999999999999995E-2</v>
      </c>
      <c r="E339" s="7">
        <f t="shared" si="15"/>
        <v>1.0016286644951138</v>
      </c>
      <c r="F339" s="7">
        <f t="shared" si="16"/>
        <v>1.627339659375186E-3</v>
      </c>
      <c r="G339" s="7">
        <f>SQRT(Summary!$G$2/Summary!$G$3)*SQRT(SUMSQ(F320:F339)-Summary!$G$4/Summary!$G$5*SUM(F320:F339)^2)</f>
        <v>2.8472863886722679E-2</v>
      </c>
      <c r="H339" s="5">
        <f>MIN(Summary!$G$8,Summary!$G$9/G337)</f>
        <v>1.5</v>
      </c>
      <c r="I339">
        <f t="shared" si="17"/>
        <v>1</v>
      </c>
      <c r="J339" s="4">
        <f>J338*(1+(H338*(E339-1))+((1-H338)*(D338/100)*(I339)/Summary!$G$6))</f>
        <v>126.13418566674828</v>
      </c>
    </row>
    <row r="340" spans="2:10" x14ac:dyDescent="0.2">
      <c r="B340" s="1">
        <f>Volatility!B434</f>
        <v>42208</v>
      </c>
      <c r="C340" s="4">
        <f>Volatility!C434</f>
        <v>147.82</v>
      </c>
      <c r="D340">
        <f>VLOOKUP(Table4[[#This Row],[Date]],Table1[#All],2,FALSE)</f>
        <v>-7.2999999999999995E-2</v>
      </c>
      <c r="E340" s="7">
        <f t="shared" si="15"/>
        <v>1.001490514905149</v>
      </c>
      <c r="F340" s="7">
        <f t="shared" si="16"/>
        <v>1.4894051903684756E-3</v>
      </c>
      <c r="G340" s="7">
        <f>SQRT(Summary!$G$2/Summary!$G$3)*SQRT(SUMSQ(F321:F340)-Summary!$G$4/Summary!$G$5*SUM(F321:F340)^2)</f>
        <v>2.8833723112145087E-2</v>
      </c>
      <c r="H340" s="5">
        <f>MIN(Summary!$G$8,Summary!$G$9/G338)</f>
        <v>1.5</v>
      </c>
      <c r="I340">
        <f t="shared" si="17"/>
        <v>1</v>
      </c>
      <c r="J340" s="4">
        <f>J339*(1+(H339*(E340-1))+((1-H339)*(D339/100)*(I340)/Summary!$G$6))</f>
        <v>126.41632087847529</v>
      </c>
    </row>
    <row r="341" spans="2:10" x14ac:dyDescent="0.2">
      <c r="B341" s="1">
        <f>Volatility!B435</f>
        <v>42209</v>
      </c>
      <c r="C341" s="4">
        <f>Volatility!C435</f>
        <v>148.30000000000001</v>
      </c>
      <c r="D341">
        <f>VLOOKUP(Table4[[#This Row],[Date]],Table1[#All],2,FALSE)</f>
        <v>-7.3999999999999996E-2</v>
      </c>
      <c r="E341" s="7">
        <f t="shared" si="15"/>
        <v>1.0032471925314572</v>
      </c>
      <c r="F341" s="7">
        <f t="shared" si="16"/>
        <v>3.2419317871457604E-3</v>
      </c>
      <c r="G341" s="7">
        <f>SQRT(Summary!$G$2/Summary!$G$3)*SQRT(SUMSQ(F322:F341)-Summary!$G$4/Summary!$G$5*SUM(F322:F341)^2)</f>
        <v>2.9551692112194571E-2</v>
      </c>
      <c r="H341" s="5">
        <f>MIN(Summary!$G$8,Summary!$G$9/G339)</f>
        <v>1.5</v>
      </c>
      <c r="I341">
        <f t="shared" si="17"/>
        <v>1</v>
      </c>
      <c r="J341" s="4">
        <f>J340*(1+(H340*(E341-1))+((1-H340)*(D340/100)*(I341)/Summary!$G$6))</f>
        <v>127.03219625009471</v>
      </c>
    </row>
    <row r="342" spans="2:10" x14ac:dyDescent="0.2">
      <c r="B342" s="1">
        <f>Volatility!B436</f>
        <v>42212</v>
      </c>
      <c r="C342" s="4">
        <f>Volatility!C436</f>
        <v>148.21</v>
      </c>
      <c r="D342">
        <f>VLOOKUP(Table4[[#This Row],[Date]],Table1[#All],2,FALSE)</f>
        <v>-7.3999999999999996E-2</v>
      </c>
      <c r="E342" s="7">
        <f t="shared" si="15"/>
        <v>0.99939312204989883</v>
      </c>
      <c r="F342" s="7">
        <f t="shared" si="16"/>
        <v>-6.0706217506281159E-4</v>
      </c>
      <c r="G342" s="7">
        <f>SQRT(Summary!$G$2/Summary!$G$3)*SQRT(SUMSQ(F323:F342)-Summary!$G$4/Summary!$G$5*SUM(F323:F342)^2)</f>
        <v>2.7890342187520113E-2</v>
      </c>
      <c r="H342" s="5">
        <f>MIN(Summary!$G$8,Summary!$G$9/G340)</f>
        <v>1.5</v>
      </c>
      <c r="I342">
        <f t="shared" si="17"/>
        <v>3</v>
      </c>
      <c r="J342" s="4">
        <f>J341*(1+(H341*(E342-1))+((1-H341)*(D341/100)*(I342)/Summary!$G$6))</f>
        <v>126.91694837441416</v>
      </c>
    </row>
    <row r="343" spans="2:10" x14ac:dyDescent="0.2">
      <c r="B343" s="1">
        <f>Volatility!B437</f>
        <v>42213</v>
      </c>
      <c r="C343" s="4">
        <f>Volatility!C437</f>
        <v>148.29</v>
      </c>
      <c r="D343">
        <f>VLOOKUP(Table4[[#This Row],[Date]],Table1[#All],2,FALSE)</f>
        <v>-7.2999999999999995E-2</v>
      </c>
      <c r="E343" s="7">
        <f t="shared" si="15"/>
        <v>1.0005397746440861</v>
      </c>
      <c r="F343" s="7">
        <f t="shared" si="16"/>
        <v>5.3962901815395666E-4</v>
      </c>
      <c r="G343" s="7">
        <f>SQRT(Summary!$G$2/Summary!$G$3)*SQRT(SUMSQ(F324:F343)-Summary!$G$4/Summary!$G$5*SUM(F324:F343)^2)</f>
        <v>2.7580944191694309E-2</v>
      </c>
      <c r="H343" s="5">
        <f>MIN(Summary!$G$8,Summary!$G$9/G341)</f>
        <v>1.5</v>
      </c>
      <c r="I343">
        <f t="shared" si="17"/>
        <v>1</v>
      </c>
      <c r="J343" s="4">
        <f>J342*(1+(H342*(E343-1))+((1-H342)*(D342/100)*(I343)/Summary!$G$6))</f>
        <v>127.01983864278925</v>
      </c>
    </row>
    <row r="344" spans="2:10" x14ac:dyDescent="0.2">
      <c r="B344" s="1">
        <f>Volatility!B438</f>
        <v>42214</v>
      </c>
      <c r="C344" s="4">
        <f>Volatility!C438</f>
        <v>148.06</v>
      </c>
      <c r="D344">
        <f>VLOOKUP(Table4[[#This Row],[Date]],Table1[#All],2,FALSE)</f>
        <v>-7.3999999999999996E-2</v>
      </c>
      <c r="E344" s="7">
        <f t="shared" si="15"/>
        <v>0.99844898509676994</v>
      </c>
      <c r="F344" s="7">
        <f t="shared" si="16"/>
        <v>-1.5522189720252352E-3</v>
      </c>
      <c r="G344" s="7">
        <f>SQRT(Summary!$G$2/Summary!$G$3)*SQRT(SUMSQ(F325:F344)-Summary!$G$4/Summary!$G$5*SUM(F325:F344)^2)</f>
        <v>2.8358413787145348E-2</v>
      </c>
      <c r="H344" s="5">
        <f>MIN(Summary!$G$8,Summary!$G$9/G342)</f>
        <v>1.5</v>
      </c>
      <c r="I344">
        <f t="shared" si="17"/>
        <v>1</v>
      </c>
      <c r="J344" s="4">
        <f>J343*(1+(H343*(E344-1))+((1-H343)*(D343/100)*(I344)/Summary!$G$6))</f>
        <v>126.72445293268105</v>
      </c>
    </row>
    <row r="345" spans="2:10" x14ac:dyDescent="0.2">
      <c r="B345" s="1">
        <f>Volatility!B439</f>
        <v>42215</v>
      </c>
      <c r="C345" s="4">
        <f>Volatility!C439</f>
        <v>148.69</v>
      </c>
      <c r="D345">
        <f>VLOOKUP(Table4[[#This Row],[Date]],Table1[#All],2,FALSE)</f>
        <v>-7.3999999999999996E-2</v>
      </c>
      <c r="E345" s="7">
        <f t="shared" si="15"/>
        <v>1.0042550317438876</v>
      </c>
      <c r="F345" s="7">
        <f t="shared" si="16"/>
        <v>4.2460046941796272E-3</v>
      </c>
      <c r="G345" s="7">
        <f>SQRT(Summary!$G$2/Summary!$G$3)*SQRT(SUMSQ(F326:F345)-Summary!$G$4/Summary!$G$5*SUM(F326:F345)^2)</f>
        <v>3.0350204608342916E-2</v>
      </c>
      <c r="H345" s="5">
        <f>MIN(Summary!$G$8,Summary!$G$9/G343)</f>
        <v>1.5</v>
      </c>
      <c r="I345">
        <f t="shared" si="17"/>
        <v>1</v>
      </c>
      <c r="J345" s="4">
        <f>J344*(1+(H344*(E345-1))+((1-H344)*(D344/100)*(I345)/Summary!$G$6))</f>
        <v>127.53340803219071</v>
      </c>
    </row>
    <row r="346" spans="2:10" x14ac:dyDescent="0.2">
      <c r="B346" s="36">
        <f>Volatility!B440</f>
        <v>42216</v>
      </c>
      <c r="C346" s="20">
        <f>Volatility!C440</f>
        <v>148.97999999999999</v>
      </c>
      <c r="D346" s="37">
        <f>VLOOKUP(Table4[[#This Row],[Date]],Table1[#All],2,FALSE)</f>
        <v>-7.4999999999999997E-2</v>
      </c>
      <c r="E346" s="8">
        <f t="shared" si="15"/>
        <v>1.0019503665344003</v>
      </c>
      <c r="F346" s="8">
        <f t="shared" si="16"/>
        <v>1.9484670389982028E-3</v>
      </c>
      <c r="G346" s="8">
        <f>SQRT(Summary!$G$2/Summary!$G$3)*SQRT(SUMSQ(F327:F346)-Summary!$G$4/Summary!$G$5*SUM(F327:F346)^2)</f>
        <v>3.0570206700366052E-2</v>
      </c>
      <c r="H346" s="9">
        <f>MIN(Summary!$G$8,Summary!$G$9/G344)</f>
        <v>1.5</v>
      </c>
      <c r="I346" s="37">
        <f t="shared" si="17"/>
        <v>1</v>
      </c>
      <c r="J346" s="20">
        <f>J345*(1+(H345*(E346-1))+((1-H345)*(D345/100)*(I346)/Summary!$G$6))</f>
        <v>127.90664444475942</v>
      </c>
    </row>
    <row r="347" spans="2:10" x14ac:dyDescent="0.2">
      <c r="B347" s="1">
        <f>Volatility!B441</f>
        <v>42219</v>
      </c>
      <c r="C347" s="4">
        <f>Volatility!C441</f>
        <v>148.99</v>
      </c>
      <c r="D347">
        <f>VLOOKUP(Table4[[#This Row],[Date]],Table1[#All],2,FALSE)</f>
        <v>-7.8E-2</v>
      </c>
      <c r="E347" s="7">
        <f t="shared" si="15"/>
        <v>1.0000671231037725</v>
      </c>
      <c r="F347" s="7">
        <f t="shared" si="16"/>
        <v>6.7120851117821235E-5</v>
      </c>
      <c r="G347" s="7">
        <f>SQRT(Summary!$G$2/Summary!$G$3)*SQRT(SUMSQ(F328:F347)-Summary!$G$4/Summary!$G$5*SUM(F328:F347)^2)</f>
        <v>2.9359679283076066E-2</v>
      </c>
      <c r="H347" s="5">
        <f>MIN(Summary!$G$8,Summary!$G$9/G345)</f>
        <v>1.5</v>
      </c>
      <c r="I347">
        <f t="shared" si="17"/>
        <v>3</v>
      </c>
      <c r="J347" s="4">
        <f>J346*(1+(H346*(E347-1))+((1-H346)*(D346/100)*(I347)/Summary!$G$6))</f>
        <v>127.91992238947572</v>
      </c>
    </row>
    <row r="348" spans="2:10" x14ac:dyDescent="0.2">
      <c r="B348" s="1">
        <f>Volatility!B442</f>
        <v>42220</v>
      </c>
      <c r="C348" s="4">
        <f>Volatility!C442</f>
        <v>148.87</v>
      </c>
      <c r="D348">
        <f>VLOOKUP(Table4[[#This Row],[Date]],Table1[#All],2,FALSE)</f>
        <v>-7.9000000000000001E-2</v>
      </c>
      <c r="E348" s="7">
        <f t="shared" si="15"/>
        <v>0.999194576817236</v>
      </c>
      <c r="F348" s="7">
        <f t="shared" si="16"/>
        <v>-8.0574771028202319E-4</v>
      </c>
      <c r="G348" s="7">
        <f>SQRT(Summary!$G$2/Summary!$G$3)*SQRT(SUMSQ(F329:F348)-Summary!$G$4/Summary!$G$5*SUM(F329:F348)^2)</f>
        <v>2.9280584531592949E-2</v>
      </c>
      <c r="H348" s="5">
        <f>MIN(Summary!$G$8,Summary!$G$9/G346)</f>
        <v>1.5</v>
      </c>
      <c r="I348">
        <f t="shared" si="17"/>
        <v>1</v>
      </c>
      <c r="J348" s="4">
        <f>J347*(1+(H347*(E348-1))+((1-H347)*(D347/100)*(I348)/Summary!$G$6))</f>
        <v>127.76551646284686</v>
      </c>
    </row>
    <row r="349" spans="2:10" x14ac:dyDescent="0.2">
      <c r="B349" s="1">
        <f>Volatility!B443</f>
        <v>42221</v>
      </c>
      <c r="C349" s="4">
        <f>Volatility!C443</f>
        <v>147.81</v>
      </c>
      <c r="D349">
        <f>VLOOKUP(Table4[[#This Row],[Date]],Table1[#All],2,FALSE)</f>
        <v>-7.9000000000000001E-2</v>
      </c>
      <c r="E349" s="7">
        <f t="shared" si="15"/>
        <v>0.99287969369248341</v>
      </c>
      <c r="F349" s="7">
        <f t="shared" si="16"/>
        <v>-7.1457766649844195E-3</v>
      </c>
      <c r="G349" s="7">
        <f>SQRT(Summary!$G$2/Summary!$G$3)*SQRT(SUMSQ(F330:F349)-Summary!$G$4/Summary!$G$5*SUM(F330:F349)^2)</f>
        <v>3.9864353835133738E-2</v>
      </c>
      <c r="H349" s="5">
        <f>MIN(Summary!$G$8,Summary!$G$9/G347)</f>
        <v>1.5</v>
      </c>
      <c r="I349">
        <f t="shared" si="17"/>
        <v>1</v>
      </c>
      <c r="J349" s="4">
        <f>J348*(1+(H348*(E349-1))+((1-H348)*(D348/100)*(I349)/Summary!$G$6))</f>
        <v>126.40106223088047</v>
      </c>
    </row>
    <row r="350" spans="2:10" x14ac:dyDescent="0.2">
      <c r="B350" s="1">
        <f>Volatility!B444</f>
        <v>42222</v>
      </c>
      <c r="C350" s="4">
        <f>Volatility!C444</f>
        <v>148.25</v>
      </c>
      <c r="D350">
        <f>VLOOKUP(Table4[[#This Row],[Date]],Table1[#All],2,FALSE)</f>
        <v>-0.08</v>
      </c>
      <c r="E350" s="7">
        <f t="shared" si="15"/>
        <v>1.0029767945335228</v>
      </c>
      <c r="F350" s="7">
        <f t="shared" si="16"/>
        <v>2.9723726538535022E-3</v>
      </c>
      <c r="G350" s="7">
        <f>SQRT(Summary!$G$2/Summary!$G$3)*SQRT(SUMSQ(F331:F350)-Summary!$G$4/Summary!$G$5*SUM(F331:F350)^2)</f>
        <v>4.0634318507639898E-2</v>
      </c>
      <c r="H350" s="5">
        <f>MIN(Summary!$G$8,Summary!$G$9/G348)</f>
        <v>1.5</v>
      </c>
      <c r="I350">
        <f t="shared" si="17"/>
        <v>1</v>
      </c>
      <c r="J350" s="4">
        <f>J349*(1+(H349*(E350-1))+((1-H349)*(D349/100)*(I350)/Summary!$G$6))</f>
        <v>126.9656059075554</v>
      </c>
    </row>
    <row r="351" spans="2:10" x14ac:dyDescent="0.2">
      <c r="B351" s="1">
        <f>Volatility!B445</f>
        <v>42223</v>
      </c>
      <c r="C351" s="4">
        <f>Volatility!C445</f>
        <v>148.57</v>
      </c>
      <c r="D351">
        <f>VLOOKUP(Table4[[#This Row],[Date]],Table1[#All],2,FALSE)</f>
        <v>-8.1000000000000003E-2</v>
      </c>
      <c r="E351" s="7">
        <f t="shared" si="15"/>
        <v>1.002158516020236</v>
      </c>
      <c r="F351" s="7">
        <f t="shared" si="16"/>
        <v>2.1561897714266094E-3</v>
      </c>
      <c r="G351" s="7">
        <f>SQRT(Summary!$G$2/Summary!$G$3)*SQRT(SUMSQ(F332:F351)-Summary!$G$4/Summary!$G$5*SUM(F332:F351)^2)</f>
        <v>3.8512296517201353E-2</v>
      </c>
      <c r="H351" s="5">
        <f>MIN(Summary!$G$8,Summary!$G$9/G349)</f>
        <v>1.5</v>
      </c>
      <c r="I351">
        <f t="shared" si="17"/>
        <v>1</v>
      </c>
      <c r="J351" s="4">
        <f>J350*(1+(H350*(E351-1))+((1-H350)*(D350/100)*(I351)/Summary!$G$6))</f>
        <v>127.37683292200649</v>
      </c>
    </row>
    <row r="352" spans="2:10" x14ac:dyDescent="0.2">
      <c r="B352" s="1">
        <f>Volatility!B446</f>
        <v>42226</v>
      </c>
      <c r="C352" s="4">
        <f>Volatility!C446</f>
        <v>148.5</v>
      </c>
      <c r="D352">
        <f>VLOOKUP(Table4[[#This Row],[Date]],Table1[#All],2,FALSE)</f>
        <v>-8.2000000000000003E-2</v>
      </c>
      <c r="E352" s="7">
        <f t="shared" si="15"/>
        <v>0.99952884162347722</v>
      </c>
      <c r="F352" s="7">
        <f t="shared" si="16"/>
        <v>-4.7126940650717603E-4</v>
      </c>
      <c r="G352" s="7">
        <f>SQRT(Summary!$G$2/Summary!$G$3)*SQRT(SUMSQ(F333:F352)-Summary!$G$4/Summary!$G$5*SUM(F333:F352)^2)</f>
        <v>3.8745135741434948E-2</v>
      </c>
      <c r="H352" s="5">
        <f>MIN(Summary!$G$8,Summary!$G$9/G350)</f>
        <v>1.4765843799919776</v>
      </c>
      <c r="I352">
        <f t="shared" si="17"/>
        <v>3</v>
      </c>
      <c r="J352" s="4">
        <f>J351*(1+(H351*(E352-1))+((1-H351)*(D351/100)*(I352)/Summary!$G$6))</f>
        <v>127.28724082610837</v>
      </c>
    </row>
    <row r="353" spans="2:10" x14ac:dyDescent="0.2">
      <c r="B353" s="1">
        <f>Volatility!B447</f>
        <v>42227</v>
      </c>
      <c r="C353" s="4">
        <f>Volatility!C447</f>
        <v>149.13</v>
      </c>
      <c r="D353">
        <f>VLOOKUP(Table4[[#This Row],[Date]],Table1[#All],2,FALSE)</f>
        <v>-8.2000000000000003E-2</v>
      </c>
      <c r="E353" s="7">
        <f t="shared" si="15"/>
        <v>1.0042424242424242</v>
      </c>
      <c r="F353" s="7">
        <f t="shared" si="16"/>
        <v>4.2334505319365345E-3</v>
      </c>
      <c r="G353" s="7">
        <f>SQRT(Summary!$G$2/Summary!$G$3)*SQRT(SUMSQ(F334:F353)-Summary!$G$4/Summary!$G$5*SUM(F334:F353)^2)</f>
        <v>4.0626801792634122E-2</v>
      </c>
      <c r="H353" s="5">
        <f>MIN(Summary!$G$8,Summary!$G$9/G351)</f>
        <v>1.5</v>
      </c>
      <c r="I353">
        <f t="shared" si="17"/>
        <v>1</v>
      </c>
      <c r="J353" s="4">
        <f>J352*(1+(H352*(E353-1))+((1-H352)*(D352/100)*(I353)/Summary!$G$6))</f>
        <v>128.08474413109258</v>
      </c>
    </row>
    <row r="354" spans="2:10" x14ac:dyDescent="0.2">
      <c r="B354" s="1">
        <f>Volatility!B448</f>
        <v>42228</v>
      </c>
      <c r="C354" s="4">
        <f>Volatility!C448</f>
        <v>149.02000000000001</v>
      </c>
      <c r="D354">
        <f>VLOOKUP(Table4[[#This Row],[Date]],Table1[#All],2,FALSE)</f>
        <v>-8.3000000000000004E-2</v>
      </c>
      <c r="E354" s="7">
        <f t="shared" si="15"/>
        <v>0.9992623885200832</v>
      </c>
      <c r="F354" s="7">
        <f t="shared" si="16"/>
        <v>-7.3788364910942956E-4</v>
      </c>
      <c r="G354" s="7">
        <f>SQRT(Summary!$G$2/Summary!$G$3)*SQRT(SUMSQ(F335:F354)-Summary!$G$4/Summary!$G$5*SUM(F335:F354)^2)</f>
        <v>4.0434560317874943E-2</v>
      </c>
      <c r="H354" s="5">
        <f>MIN(Summary!$G$8,Summary!$G$9/G352)</f>
        <v>1.5</v>
      </c>
      <c r="I354">
        <f t="shared" si="17"/>
        <v>1</v>
      </c>
      <c r="J354" s="4">
        <f>J353*(1+(H353*(E354-1))+((1-H353)*(D353/100)*(I354)/Summary!$G$6))</f>
        <v>127.94317483887455</v>
      </c>
    </row>
    <row r="355" spans="2:10" x14ac:dyDescent="0.2">
      <c r="B355" s="1">
        <f>Volatility!B449</f>
        <v>42229</v>
      </c>
      <c r="C355" s="4">
        <f>Volatility!C449</f>
        <v>148.99</v>
      </c>
      <c r="D355">
        <f>VLOOKUP(Table4[[#This Row],[Date]],Table1[#All],2,FALSE)</f>
        <v>-8.4000000000000005E-2</v>
      </c>
      <c r="E355" s="7">
        <f t="shared" si="15"/>
        <v>0.99979868474030331</v>
      </c>
      <c r="F355" s="7">
        <f t="shared" si="16"/>
        <v>-2.0133552633361615E-4</v>
      </c>
      <c r="G355" s="7">
        <f>SQRT(Summary!$G$2/Summary!$G$3)*SQRT(SUMSQ(F336:F355)-Summary!$G$4/Summary!$G$5*SUM(F336:F355)^2)</f>
        <v>4.051118178736856E-2</v>
      </c>
      <c r="H355" s="5">
        <f>MIN(Summary!$G$8,Summary!$G$9/G353)</f>
        <v>1.4768575756036586</v>
      </c>
      <c r="I355">
        <f t="shared" si="17"/>
        <v>1</v>
      </c>
      <c r="J355" s="4">
        <f>J354*(1+(H354*(E355-1))+((1-H354)*(D354/100)*(I355)/Summary!$G$6))</f>
        <v>127.90468695871967</v>
      </c>
    </row>
    <row r="356" spans="2:10" x14ac:dyDescent="0.2">
      <c r="B356" s="1">
        <f>Volatility!B450</f>
        <v>42230</v>
      </c>
      <c r="C356" s="4">
        <f>Volatility!C450</f>
        <v>148.72999999999999</v>
      </c>
      <c r="D356">
        <f>VLOOKUP(Table4[[#This Row],[Date]],Table1[#All],2,FALSE)</f>
        <v>-8.5000000000000006E-2</v>
      </c>
      <c r="E356" s="7">
        <f t="shared" si="15"/>
        <v>0.99825491643734465</v>
      </c>
      <c r="F356" s="7">
        <f t="shared" si="16"/>
        <v>-1.7466079947414063E-3</v>
      </c>
      <c r="G356" s="7">
        <f>SQRT(Summary!$G$2/Summary!$G$3)*SQRT(SUMSQ(F337:F356)-Summary!$G$4/Summary!$G$5*SUM(F337:F356)^2)</f>
        <v>4.0551536814979534E-2</v>
      </c>
      <c r="H356" s="5">
        <f>MIN(Summary!$G$8,Summary!$G$9/G354)</f>
        <v>1.4838791253895678</v>
      </c>
      <c r="I356">
        <f t="shared" si="17"/>
        <v>1</v>
      </c>
      <c r="J356" s="4">
        <f>J355*(1+(H355*(E356-1))+((1-H355)*(D355/100)*(I356)/Summary!$G$6))</f>
        <v>127.57518821411672</v>
      </c>
    </row>
    <row r="357" spans="2:10" x14ac:dyDescent="0.2">
      <c r="B357" s="1">
        <f>Volatility!B451</f>
        <v>42233</v>
      </c>
      <c r="C357" s="4">
        <f>Volatility!C451</f>
        <v>149.13999999999999</v>
      </c>
      <c r="D357">
        <f>VLOOKUP(Table4[[#This Row],[Date]],Table1[#All],2,FALSE)</f>
        <v>-8.7999999999999995E-2</v>
      </c>
      <c r="E357" s="7">
        <f t="shared" si="15"/>
        <v>1.0027566731661399</v>
      </c>
      <c r="F357" s="7">
        <f t="shared" si="16"/>
        <v>2.7528805111421369E-3</v>
      </c>
      <c r="G357" s="7">
        <f>SQRT(Summary!$G$2/Summary!$G$3)*SQRT(SUMSQ(F338:F357)-Summary!$G$4/Summary!$G$5*SUM(F338:F357)^2)</f>
        <v>4.1309367086549864E-2</v>
      </c>
      <c r="H357" s="5">
        <f>MIN(Summary!$G$8,Summary!$G$9/G355)</f>
        <v>1.4810725669500977</v>
      </c>
      <c r="I357">
        <f t="shared" si="17"/>
        <v>3</v>
      </c>
      <c r="J357" s="4">
        <f>J356*(1+(H356*(E357-1))+((1-H356)*(D356/100)*(I357)/Summary!$G$6))</f>
        <v>128.09748068305467</v>
      </c>
    </row>
    <row r="358" spans="2:10" x14ac:dyDescent="0.2">
      <c r="B358" s="1">
        <f>Volatility!B452</f>
        <v>42234</v>
      </c>
      <c r="C358" s="4">
        <f>Volatility!C452</f>
        <v>148.79</v>
      </c>
      <c r="D358">
        <f>VLOOKUP(Table4[[#This Row],[Date]],Table1[#All],2,FALSE)</f>
        <v>-8.8999999999999996E-2</v>
      </c>
      <c r="E358" s="7">
        <f t="shared" si="15"/>
        <v>0.99765321174735155</v>
      </c>
      <c r="F358" s="7">
        <f t="shared" si="16"/>
        <v>-2.3495462760426888E-3</v>
      </c>
      <c r="G358" s="7">
        <f>SQRT(Summary!$G$2/Summary!$G$3)*SQRT(SUMSQ(F339:F358)-Summary!$G$4/Summary!$G$5*SUM(F339:F358)^2)</f>
        <v>4.1347872407568202E-2</v>
      </c>
      <c r="H358" s="5">
        <f>MIN(Summary!$G$8,Summary!$G$9/G356)</f>
        <v>1.4795986715313907</v>
      </c>
      <c r="I358">
        <f t="shared" si="17"/>
        <v>1</v>
      </c>
      <c r="J358" s="4">
        <f>J357*(1+(H357*(E358-1))+((1-H357)*(D357/100)*(I358)/Summary!$G$6))</f>
        <v>127.65239474634468</v>
      </c>
    </row>
    <row r="359" spans="2:10" x14ac:dyDescent="0.2">
      <c r="B359" s="1">
        <f>Volatility!B453</f>
        <v>42235</v>
      </c>
      <c r="C359" s="4">
        <f>Volatility!C453</f>
        <v>148.9</v>
      </c>
      <c r="D359">
        <f>VLOOKUP(Table4[[#This Row],[Date]],Table1[#All],2,FALSE)</f>
        <v>-8.8999999999999996E-2</v>
      </c>
      <c r="E359" s="7">
        <f t="shared" si="15"/>
        <v>1.000739296995766</v>
      </c>
      <c r="F359" s="7">
        <f t="shared" si="16"/>
        <v>7.3902385035748061E-4</v>
      </c>
      <c r="G359" s="7">
        <f>SQRT(Summary!$G$2/Summary!$G$3)*SQRT(SUMSQ(F340:F359)-Summary!$G$4/Summary!$G$5*SUM(F340:F359)^2)</f>
        <v>4.1151822358103635E-2</v>
      </c>
      <c r="H359" s="5">
        <f>MIN(Summary!$G$8,Summary!$G$9/G357)</f>
        <v>1.4524550781494716</v>
      </c>
      <c r="I359">
        <f t="shared" si="17"/>
        <v>1</v>
      </c>
      <c r="J359" s="4">
        <f>J358*(1+(H358*(E359-1))+((1-H358)*(D358/100)*(I359)/Summary!$G$6))</f>
        <v>127.79218031321749</v>
      </c>
    </row>
    <row r="360" spans="2:10" x14ac:dyDescent="0.2">
      <c r="B360" s="1">
        <f>Volatility!B454</f>
        <v>42236</v>
      </c>
      <c r="C360" s="4">
        <f>Volatility!C454</f>
        <v>149.03</v>
      </c>
      <c r="D360">
        <f>VLOOKUP(Table4[[#This Row],[Date]],Table1[#All],2,FALSE)</f>
        <v>-9.0999999999999998E-2</v>
      </c>
      <c r="E360" s="7">
        <f t="shared" si="15"/>
        <v>1.0008730691739423</v>
      </c>
      <c r="F360" s="7">
        <f t="shared" si="16"/>
        <v>8.726882707381173E-4</v>
      </c>
      <c r="G360" s="7">
        <f>SQRT(Summary!$G$2/Summary!$G$3)*SQRT(SUMSQ(F341:F360)-Summary!$G$4/Summary!$G$5*SUM(F341:F360)^2)</f>
        <v>4.1008438121121468E-2</v>
      </c>
      <c r="H360" s="5">
        <f>MIN(Summary!$G$8,Summary!$G$9/G358)</f>
        <v>1.4511024753239241</v>
      </c>
      <c r="I360">
        <f t="shared" si="17"/>
        <v>1</v>
      </c>
      <c r="J360" s="4">
        <f>J359*(1+(H359*(E360-1))+((1-H359)*(D359/100)*(I360)/Summary!$G$6))</f>
        <v>127.95437572347987</v>
      </c>
    </row>
    <row r="361" spans="2:10" x14ac:dyDescent="0.2">
      <c r="B361" s="1">
        <f>Volatility!B455</f>
        <v>42237</v>
      </c>
      <c r="C361" s="4">
        <f>Volatility!C455</f>
        <v>148.94</v>
      </c>
      <c r="D361">
        <f>VLOOKUP(Table4[[#This Row],[Date]],Table1[#All],2,FALSE)</f>
        <v>-9.1999999999999998E-2</v>
      </c>
      <c r="E361" s="7">
        <f t="shared" si="15"/>
        <v>0.99939609474602431</v>
      </c>
      <c r="F361" s="7">
        <f t="shared" si="16"/>
        <v>-6.0408767820190903E-4</v>
      </c>
      <c r="G361" s="7">
        <f>SQRT(Summary!$G$2/Summary!$G$3)*SQRT(SUMSQ(F342:F361)-Summary!$G$4/Summary!$G$5*SUM(F342:F361)^2)</f>
        <v>3.9800120294010047E-2</v>
      </c>
      <c r="H361" s="5">
        <f>MIN(Summary!$G$8,Summary!$G$9/G359)</f>
        <v>1.4580156251132526</v>
      </c>
      <c r="I361">
        <f t="shared" si="17"/>
        <v>1</v>
      </c>
      <c r="J361" s="4">
        <f>J360*(1+(H360*(E361-1))+((1-H360)*(D360/100)*(I361)/Summary!$G$6))</f>
        <v>127.84239157367691</v>
      </c>
    </row>
    <row r="362" spans="2:10" x14ac:dyDescent="0.2">
      <c r="B362" s="1">
        <f>Volatility!B456</f>
        <v>42240</v>
      </c>
      <c r="C362" s="4">
        <f>Volatility!C456</f>
        <v>148.58000000000001</v>
      </c>
      <c r="D362">
        <f>VLOOKUP(Table4[[#This Row],[Date]],Table1[#All],2,FALSE)</f>
        <v>-9.4E-2</v>
      </c>
      <c r="E362" s="7">
        <f t="shared" si="15"/>
        <v>0.997582919296361</v>
      </c>
      <c r="F362" s="7">
        <f t="shared" si="16"/>
        <v>-2.4200065588392532E-3</v>
      </c>
      <c r="G362" s="7">
        <f>SQRT(Summary!$G$2/Summary!$G$3)*SQRT(SUMSQ(F343:F362)-Summary!$G$4/Summary!$G$5*SUM(F343:F362)^2)</f>
        <v>4.0754919298870311E-2</v>
      </c>
      <c r="H362" s="5">
        <f>MIN(Summary!$G$8,Summary!$G$9/G360)</f>
        <v>1.4631135139257325</v>
      </c>
      <c r="I362">
        <f t="shared" si="17"/>
        <v>3</v>
      </c>
      <c r="J362" s="4">
        <f>J361*(1+(H361*(E362-1))+((1-H361)*(D361/100)*(I362)/Summary!$G$6))</f>
        <v>127.39230581719545</v>
      </c>
    </row>
    <row r="363" spans="2:10" x14ac:dyDescent="0.2">
      <c r="B363" s="1">
        <f>Volatility!B457</f>
        <v>42241</v>
      </c>
      <c r="C363" s="4">
        <f>Volatility!C457</f>
        <v>147.51</v>
      </c>
      <c r="D363">
        <f>VLOOKUP(Table4[[#This Row],[Date]],Table1[#All],2,FALSE)</f>
        <v>-9.6000000000000002E-2</v>
      </c>
      <c r="E363" s="7">
        <f t="shared" si="15"/>
        <v>0.99279849239466944</v>
      </c>
      <c r="F363" s="7">
        <f t="shared" si="16"/>
        <v>-7.2275636317025707E-3</v>
      </c>
      <c r="G363" s="7">
        <f>SQRT(Summary!$G$2/Summary!$G$3)*SQRT(SUMSQ(F344:F363)-Summary!$G$4/Summary!$G$5*SUM(F344:F363)^2)</f>
        <v>4.7977944393365939E-2</v>
      </c>
      <c r="H363" s="5">
        <f>MIN(Summary!$G$8,Summary!$G$9/G361)</f>
        <v>1.5</v>
      </c>
      <c r="I363">
        <f t="shared" si="17"/>
        <v>1</v>
      </c>
      <c r="J363" s="4">
        <f>J362*(1+(H362*(E363-1))+((1-H362)*(D362/100)*(I363)/Summary!$G$6))</f>
        <v>126.05017515319389</v>
      </c>
    </row>
    <row r="364" spans="2:10" x14ac:dyDescent="0.2">
      <c r="B364" s="1">
        <f>Volatility!B458</f>
        <v>42242</v>
      </c>
      <c r="C364" s="4">
        <f>Volatility!C458</f>
        <v>147.68</v>
      </c>
      <c r="D364">
        <f>VLOOKUP(Table4[[#This Row],[Date]],Table1[#All],2,FALSE)</f>
        <v>-9.8000000000000004E-2</v>
      </c>
      <c r="E364" s="7">
        <f t="shared" si="15"/>
        <v>1.0011524642397127</v>
      </c>
      <c r="F364" s="7">
        <f t="shared" si="16"/>
        <v>1.151800662584479E-3</v>
      </c>
      <c r="G364" s="7">
        <f>SQRT(Summary!$G$2/Summary!$G$3)*SQRT(SUMSQ(F345:F364)-Summary!$G$4/Summary!$G$5*SUM(F345:F364)^2)</f>
        <v>4.7975020443934452E-2</v>
      </c>
      <c r="H364" s="5">
        <f>MIN(Summary!$G$8,Summary!$G$9/G362)</f>
        <v>1.4722149137383556</v>
      </c>
      <c r="I364">
        <f t="shared" si="17"/>
        <v>1</v>
      </c>
      <c r="J364" s="4">
        <f>J363*(1+(H363*(E364-1))+((1-H363)*(D363/100)*(I364)/Summary!$G$6))</f>
        <v>126.26824569900447</v>
      </c>
    </row>
    <row r="365" spans="2:10" x14ac:dyDescent="0.2">
      <c r="B365" s="1">
        <f>Volatility!B459</f>
        <v>42243</v>
      </c>
      <c r="C365" s="4">
        <f>Volatility!C459</f>
        <v>147.66</v>
      </c>
      <c r="D365">
        <f>VLOOKUP(Table4[[#This Row],[Date]],Table1[#All],2,FALSE)</f>
        <v>-9.9000000000000005E-2</v>
      </c>
      <c r="E365" s="7">
        <f t="shared" si="15"/>
        <v>0.99986457204767054</v>
      </c>
      <c r="F365" s="7">
        <f t="shared" si="16"/>
        <v>-1.3543712352262819E-4</v>
      </c>
      <c r="G365" s="7">
        <f>SQRT(Summary!$G$2/Summary!$G$3)*SQRT(SUMSQ(F346:F365)-Summary!$G$4/Summary!$G$5*SUM(F346:F365)^2)</f>
        <v>4.5259173115141799E-2</v>
      </c>
      <c r="H365" s="5">
        <f>MIN(Summary!$G$8,Summary!$G$9/G363)</f>
        <v>1.2505746287933166</v>
      </c>
      <c r="I365">
        <f t="shared" si="17"/>
        <v>1</v>
      </c>
      <c r="J365" s="4">
        <f>J364*(1+(H364*(E365-1))+((1-H364)*(D364/100)*(I365)/Summary!$G$6))</f>
        <v>126.24323277052407</v>
      </c>
    </row>
    <row r="366" spans="2:10" x14ac:dyDescent="0.2">
      <c r="B366" s="1">
        <f>Volatility!B460</f>
        <v>42244</v>
      </c>
      <c r="C366" s="4">
        <f>Volatility!C460</f>
        <v>147.72</v>
      </c>
      <c r="D366">
        <f>VLOOKUP(Table4[[#This Row],[Date]],Table1[#All],2,FALSE)</f>
        <v>-9.8000000000000004E-2</v>
      </c>
      <c r="E366" s="7">
        <f t="shared" si="15"/>
        <v>1.0004063388866316</v>
      </c>
      <c r="F366" s="7">
        <f t="shared" si="16"/>
        <v>4.0625635334305704E-4</v>
      </c>
      <c r="G366" s="7">
        <f>SQRT(Summary!$G$2/Summary!$G$3)*SQRT(SUMSQ(F347:F366)-Summary!$G$4/Summary!$G$5*SUM(F347:F366)^2)</f>
        <v>4.4582845407310771E-2</v>
      </c>
      <c r="H366" s="5">
        <f>MIN(Summary!$G$8,Summary!$G$9/G364)</f>
        <v>1.2506508479786564</v>
      </c>
      <c r="I366">
        <f t="shared" si="17"/>
        <v>1</v>
      </c>
      <c r="J366" s="4">
        <f>J365*(1+(H365*(E366-1))+((1-H365)*(D365/100)*(I366)/Summary!$G$6))</f>
        <v>126.30747115759119</v>
      </c>
    </row>
    <row r="367" spans="2:10" x14ac:dyDescent="0.2">
      <c r="B367" s="36">
        <f>Volatility!B461</f>
        <v>42247</v>
      </c>
      <c r="C367" s="20">
        <f>Volatility!C461</f>
        <v>147.29</v>
      </c>
      <c r="D367" s="37">
        <f>VLOOKUP(Table4[[#This Row],[Date]],Table1[#All],2,FALSE)</f>
        <v>-9.8000000000000004E-2</v>
      </c>
      <c r="E367" s="8">
        <f t="shared" si="15"/>
        <v>0.99708908746276737</v>
      </c>
      <c r="F367" s="8">
        <f t="shared" si="16"/>
        <v>-2.9151574829108027E-3</v>
      </c>
      <c r="G367" s="8">
        <f>SQRT(Summary!$G$2/Summary!$G$3)*SQRT(SUMSQ(F348:F367)-Summary!$G$4/Summary!$G$5*SUM(F348:F367)^2)</f>
        <v>4.5355606449669843E-2</v>
      </c>
      <c r="H367" s="9">
        <f>MIN(Summary!$G$8,Summary!$G$9/G365)</f>
        <v>1.3256981042794735</v>
      </c>
      <c r="I367" s="37">
        <f t="shared" si="17"/>
        <v>3</v>
      </c>
      <c r="J367" s="20">
        <f>J366*(1+(H366*(E367-1))+((1-H366)*(D366/100)*(I367)/Summary!$G$6))</f>
        <v>125.84790290775101</v>
      </c>
    </row>
    <row r="368" spans="2:10" x14ac:dyDescent="0.2">
      <c r="B368" s="1">
        <f>Volatility!B462</f>
        <v>42248</v>
      </c>
      <c r="C368" s="4">
        <f>Volatility!C462</f>
        <v>147.15</v>
      </c>
      <c r="D368">
        <f>VLOOKUP(Table4[[#This Row],[Date]],Table1[#All],2,FALSE)</f>
        <v>-9.9000000000000005E-2</v>
      </c>
      <c r="E368" s="7">
        <f t="shared" si="15"/>
        <v>0.99904949419512534</v>
      </c>
      <c r="F368" s="7">
        <f t="shared" si="16"/>
        <v>-9.5095782196982206E-4</v>
      </c>
      <c r="G368" s="7">
        <f>SQRT(Summary!$G$2/Summary!$G$3)*SQRT(SUMSQ(F349:F368)-Summary!$G$4/Summary!$G$5*SUM(F349:F368)^2)</f>
        <v>4.5367744544472233E-2</v>
      </c>
      <c r="H368" s="5">
        <f>MIN(Summary!$G$8,Summary!$G$9/G366)</f>
        <v>1.3458091212401866</v>
      </c>
      <c r="I368">
        <f t="shared" si="17"/>
        <v>1</v>
      </c>
      <c r="J368" s="4">
        <f>J367*(1+(H367*(E368-1))+((1-H367)*(D367/100)*(I368)/Summary!$G$6))</f>
        <v>125.6894355907242</v>
      </c>
    </row>
    <row r="369" spans="2:10" x14ac:dyDescent="0.2">
      <c r="B369" s="1">
        <f>Volatility!B463</f>
        <v>42249</v>
      </c>
      <c r="C369" s="4">
        <f>Volatility!C463</f>
        <v>147.31</v>
      </c>
      <c r="D369">
        <f>VLOOKUP(Table4[[#This Row],[Date]],Table1[#All],2,FALSE)</f>
        <v>-0.10199999999999999</v>
      </c>
      <c r="E369" s="7">
        <f t="shared" si="15"/>
        <v>1.001087325857968</v>
      </c>
      <c r="F369" s="7">
        <f t="shared" si="16"/>
        <v>1.0867351473651315E-3</v>
      </c>
      <c r="G369" s="7">
        <f>SQRT(Summary!$G$2/Summary!$G$3)*SQRT(SUMSQ(F350:F369)-Summary!$G$4/Summary!$G$5*SUM(F350:F369)^2)</f>
        <v>3.8827517342214637E-2</v>
      </c>
      <c r="H369" s="5">
        <f>MIN(Summary!$G$8,Summary!$G$9/G367)</f>
        <v>1.3228794562934734</v>
      </c>
      <c r="I369">
        <f t="shared" si="17"/>
        <v>1</v>
      </c>
      <c r="J369" s="4">
        <f>J368*(1+(H368*(E369-1))+((1-H368)*(D368/100)*(I369)/Summary!$G$6))</f>
        <v>125.87348062431326</v>
      </c>
    </row>
    <row r="370" spans="2:10" x14ac:dyDescent="0.2">
      <c r="B370" s="1">
        <f>Volatility!B464</f>
        <v>42250</v>
      </c>
      <c r="C370" s="4">
        <f>Volatility!C464</f>
        <v>147.82</v>
      </c>
      <c r="D370">
        <f>VLOOKUP(Table4[[#This Row],[Date]],Table1[#All],2,FALSE)</f>
        <v>-0.10299999999999999</v>
      </c>
      <c r="E370" s="7">
        <f t="shared" si="15"/>
        <v>1.003462086755821</v>
      </c>
      <c r="F370" s="7">
        <f t="shared" si="16"/>
        <v>3.4561075298937143E-3</v>
      </c>
      <c r="G370" s="7">
        <f>SQRT(Summary!$G$2/Summary!$G$3)*SQRT(SUMSQ(F351:F370)-Summary!$G$4/Summary!$G$5*SUM(F351:F370)^2)</f>
        <v>3.9353220145756963E-2</v>
      </c>
      <c r="H370" s="5">
        <f>MIN(Summary!$G$8,Summary!$G$9/G368)</f>
        <v>1.3225255212144023</v>
      </c>
      <c r="I370">
        <f t="shared" si="17"/>
        <v>1</v>
      </c>
      <c r="J370" s="4">
        <f>J369*(1+(H369*(E370-1))+((1-H369)*(D369/100)*(I370)/Summary!$G$6))</f>
        <v>126.45008668157391</v>
      </c>
    </row>
    <row r="371" spans="2:10" x14ac:dyDescent="0.2">
      <c r="B371" s="1">
        <f>Volatility!B465</f>
        <v>42251</v>
      </c>
      <c r="C371" s="4">
        <f>Volatility!C465</f>
        <v>148.22999999999999</v>
      </c>
      <c r="D371">
        <f>VLOOKUP(Table4[[#This Row],[Date]],Table1[#All],2,FALSE)</f>
        <v>-0.104</v>
      </c>
      <c r="E371" s="7">
        <f t="shared" si="15"/>
        <v>1.0027736436206196</v>
      </c>
      <c r="F371" s="7">
        <f t="shared" si="16"/>
        <v>2.7698041690275748E-3</v>
      </c>
      <c r="G371" s="7">
        <f>SQRT(Summary!$G$2/Summary!$G$3)*SQRT(SUMSQ(F352:F371)-Summary!$G$4/Summary!$G$5*SUM(F352:F371)^2)</f>
        <v>3.9859378437431148E-2</v>
      </c>
      <c r="H371" s="5">
        <f>MIN(Summary!$G$8,Summary!$G$9/G369)</f>
        <v>1.5</v>
      </c>
      <c r="I371">
        <f t="shared" si="17"/>
        <v>1</v>
      </c>
      <c r="J371" s="4">
        <f>J370*(1+(H370*(E371-1))+((1-H370)*(D370/100)*(I371)/Summary!$G$6))</f>
        <v>126.91404940568916</v>
      </c>
    </row>
    <row r="372" spans="2:10" x14ac:dyDescent="0.2">
      <c r="B372" s="1">
        <f>Volatility!B466</f>
        <v>42254</v>
      </c>
      <c r="C372" s="4">
        <f>Volatility!C466</f>
        <v>147.94</v>
      </c>
      <c r="D372">
        <f>VLOOKUP(Table4[[#This Row],[Date]],Table1[#All],2,FALSE)</f>
        <v>-0.104</v>
      </c>
      <c r="E372" s="7">
        <f t="shared" si="15"/>
        <v>0.99804358092154088</v>
      </c>
      <c r="F372" s="7">
        <f t="shared" si="16"/>
        <v>-1.9583353660467028E-3</v>
      </c>
      <c r="G372" s="7">
        <f>SQRT(Summary!$G$2/Summary!$G$3)*SQRT(SUMSQ(F353:F372)-Summary!$G$4/Summary!$G$5*SUM(F353:F372)^2)</f>
        <v>4.0356010913568378E-2</v>
      </c>
      <c r="H372" s="5">
        <f>MIN(Summary!$G$8,Summary!$G$9/G370)</f>
        <v>1.5</v>
      </c>
      <c r="I372">
        <f t="shared" si="17"/>
        <v>3</v>
      </c>
      <c r="J372" s="4">
        <f>J371*(1+(H371*(E372-1))+((1-H371)*(D371/100)*(I372)/Summary!$G$6))</f>
        <v>126.54215376519723</v>
      </c>
    </row>
    <row r="373" spans="2:10" x14ac:dyDescent="0.2">
      <c r="B373" s="1">
        <f>Volatility!B467</f>
        <v>42255</v>
      </c>
      <c r="C373" s="4">
        <f>Volatility!C467</f>
        <v>148.15</v>
      </c>
      <c r="D373">
        <f>VLOOKUP(Table4[[#This Row],[Date]],Table1[#All],2,FALSE)</f>
        <v>-0.104</v>
      </c>
      <c r="E373" s="7">
        <f t="shared" si="15"/>
        <v>1.0014194943896175</v>
      </c>
      <c r="F373" s="7">
        <f t="shared" si="16"/>
        <v>1.4184878598527627E-3</v>
      </c>
      <c r="G373" s="7">
        <f>SQRT(Summary!$G$2/Summary!$G$3)*SQRT(SUMSQ(F354:F373)-Summary!$G$4/Summary!$G$5*SUM(F354:F373)^2)</f>
        <v>3.7546623311682042E-2</v>
      </c>
      <c r="H373" s="5">
        <f>MIN(Summary!$G$8,Summary!$G$9/G371)</f>
        <v>1.5</v>
      </c>
      <c r="I373">
        <f t="shared" si="17"/>
        <v>1</v>
      </c>
      <c r="J373" s="4">
        <f>J372*(1+(H372*(E373-1))+((1-H372)*(D372/100)*(I373)/Summary!$G$6))</f>
        <v>126.81177536428795</v>
      </c>
    </row>
    <row r="374" spans="2:10" x14ac:dyDescent="0.2">
      <c r="B374" s="1">
        <f>Volatility!B468</f>
        <v>42256</v>
      </c>
      <c r="C374" s="4">
        <f>Volatility!C468</f>
        <v>148.16</v>
      </c>
      <c r="D374">
        <f>VLOOKUP(Table4[[#This Row],[Date]],Table1[#All],2,FALSE)</f>
        <v>-0.104</v>
      </c>
      <c r="E374" s="7">
        <f t="shared" si="15"/>
        <v>1.0000674991562606</v>
      </c>
      <c r="F374" s="7">
        <f t="shared" si="16"/>
        <v>6.7496878295045097E-5</v>
      </c>
      <c r="G374" s="7">
        <f>SQRT(Summary!$G$2/Summary!$G$3)*SQRT(SUMSQ(F355:F374)-Summary!$G$4/Summary!$G$5*SUM(F355:F374)^2)</f>
        <v>3.7539684478860441E-2</v>
      </c>
      <c r="H374" s="5">
        <f>MIN(Summary!$G$8,Summary!$G$9/G372)</f>
        <v>1.4867673648048048</v>
      </c>
      <c r="I374">
        <f t="shared" si="17"/>
        <v>1</v>
      </c>
      <c r="J374" s="4">
        <f>J373*(1+(H373*(E374-1))+((1-H373)*(D373/100)*(I374)/Summary!$G$6))</f>
        <v>126.82479806861386</v>
      </c>
    </row>
    <row r="375" spans="2:10" x14ac:dyDescent="0.2">
      <c r="B375" s="1">
        <f>Volatility!B469</f>
        <v>42257</v>
      </c>
      <c r="C375" s="4">
        <f>Volatility!C469</f>
        <v>148.12</v>
      </c>
      <c r="D375">
        <f>VLOOKUP(Table4[[#This Row],[Date]],Table1[#All],2,FALSE)</f>
        <v>-0.10299999999999999</v>
      </c>
      <c r="E375" s="7">
        <f t="shared" si="15"/>
        <v>0.99973002159827218</v>
      </c>
      <c r="F375" s="7">
        <f t="shared" si="16"/>
        <v>-2.7001485245727557E-4</v>
      </c>
      <c r="G375" s="7">
        <f>SQRT(Summary!$G$2/Summary!$G$3)*SQRT(SUMSQ(F356:F375)-Summary!$G$4/Summary!$G$5*SUM(F356:F375)^2)</f>
        <v>3.7538406703983423E-2</v>
      </c>
      <c r="H375" s="5">
        <f>MIN(Summary!$G$8,Summary!$G$9/G373)</f>
        <v>1.5</v>
      </c>
      <c r="I375">
        <f t="shared" si="17"/>
        <v>1</v>
      </c>
      <c r="J375" s="4">
        <f>J374*(1+(H374*(E375-1))+((1-H374)*(D374/100)*(I375)/Summary!$G$6))</f>
        <v>126.77406956220713</v>
      </c>
    </row>
    <row r="376" spans="2:10" x14ac:dyDescent="0.2">
      <c r="B376" s="1">
        <f>Volatility!B470</f>
        <v>42258</v>
      </c>
      <c r="C376" s="4">
        <f>Volatility!C470</f>
        <v>148.29</v>
      </c>
      <c r="D376">
        <f>VLOOKUP(Table4[[#This Row],[Date]],Table1[#All],2,FALSE)</f>
        <v>-0.104</v>
      </c>
      <c r="E376" s="7">
        <f t="shared" si="15"/>
        <v>1.0011477180664325</v>
      </c>
      <c r="F376" s="7">
        <f t="shared" si="16"/>
        <v>1.1470599415656052E-3</v>
      </c>
      <c r="G376" s="7">
        <f>SQRT(Summary!$G$2/Summary!$G$3)*SQRT(SUMSQ(F357:F376)-Summary!$G$4/Summary!$G$5*SUM(F357:F376)^2)</f>
        <v>3.7461310998010304E-2</v>
      </c>
      <c r="H376" s="5">
        <f>MIN(Summary!$G$8,Summary!$G$9/G374)</f>
        <v>1.5</v>
      </c>
      <c r="I376">
        <f t="shared" si="17"/>
        <v>1</v>
      </c>
      <c r="J376" s="4">
        <f>J375*(1+(H375*(E376-1))+((1-H375)*(D375/100)*(I376)/Summary!$G$6))</f>
        <v>126.99250225454423</v>
      </c>
    </row>
    <row r="377" spans="2:10" x14ac:dyDescent="0.2">
      <c r="B377" s="1">
        <f>Volatility!B471</f>
        <v>42261</v>
      </c>
      <c r="C377" s="4">
        <f>Volatility!C471</f>
        <v>148.27000000000001</v>
      </c>
      <c r="D377">
        <f>VLOOKUP(Table4[[#This Row],[Date]],Table1[#All],2,FALSE)</f>
        <v>-0.104</v>
      </c>
      <c r="E377" s="7">
        <f t="shared" si="15"/>
        <v>0.99986512913884973</v>
      </c>
      <c r="F377" s="7">
        <f t="shared" si="16"/>
        <v>-1.3487995704272149E-4</v>
      </c>
      <c r="G377" s="7">
        <f>SQRT(Summary!$G$2/Summary!$G$3)*SQRT(SUMSQ(F358:F377)-Summary!$G$4/Summary!$G$5*SUM(F358:F377)^2)</f>
        <v>3.5945206899251653E-2</v>
      </c>
      <c r="H377" s="5">
        <f>MIN(Summary!$G$8,Summary!$G$9/G375)</f>
        <v>1.5</v>
      </c>
      <c r="I377">
        <f t="shared" si="17"/>
        <v>3</v>
      </c>
      <c r="J377" s="4">
        <f>J376*(1+(H376*(E377-1))+((1-H376)*(D376/100)*(I377)/Summary!$G$6))</f>
        <v>126.9673611731793</v>
      </c>
    </row>
    <row r="378" spans="2:10" x14ac:dyDescent="0.2">
      <c r="B378" s="1">
        <f>Volatility!B472</f>
        <v>42262</v>
      </c>
      <c r="C378" s="4">
        <f>Volatility!C472</f>
        <v>147.75</v>
      </c>
      <c r="D378">
        <f>VLOOKUP(Table4[[#This Row],[Date]],Table1[#All],2,FALSE)</f>
        <v>-0.104</v>
      </c>
      <c r="E378" s="7">
        <f t="shared" si="15"/>
        <v>0.99649288460241447</v>
      </c>
      <c r="F378" s="7">
        <f t="shared" si="16"/>
        <v>-3.5132797437271803E-3</v>
      </c>
      <c r="G378" s="7">
        <f>SQRT(Summary!$G$2/Summary!$G$3)*SQRT(SUMSQ(F359:F378)-Summary!$G$4/Summary!$G$5*SUM(F359:F378)^2)</f>
        <v>3.6994498469176386E-2</v>
      </c>
      <c r="H378" s="5">
        <f>MIN(Summary!$G$8,Summary!$G$9/G376)</f>
        <v>1.5</v>
      </c>
      <c r="I378">
        <f t="shared" si="17"/>
        <v>1</v>
      </c>
      <c r="J378" s="4">
        <f>J377*(1+(H377*(E378-1))+((1-H377)*(D377/100)*(I378)/Summary!$G$6))</f>
        <v>126.2996107894369</v>
      </c>
    </row>
    <row r="379" spans="2:10" x14ac:dyDescent="0.2">
      <c r="B379" s="1">
        <f>Volatility!B473</f>
        <v>42263</v>
      </c>
      <c r="C379" s="4">
        <f>Volatility!C473</f>
        <v>147.53</v>
      </c>
      <c r="D379">
        <f>VLOOKUP(Table4[[#This Row],[Date]],Table1[#All],2,FALSE)</f>
        <v>-0.10299999999999999</v>
      </c>
      <c r="E379" s="7">
        <f t="shared" ref="E379:E442" si="18">C379/C378</f>
        <v>0.99851099830795265</v>
      </c>
      <c r="F379" s="7">
        <f t="shared" ref="F379:F442" si="19">LN(E379)</f>
        <v>-1.4901113567319991E-3</v>
      </c>
      <c r="G379" s="7">
        <f>SQRT(Summary!$G$2/Summary!$G$3)*SQRT(SUMSQ(F360:F379)-Summary!$G$4/Summary!$G$5*SUM(F360:F379)^2)</f>
        <v>3.6971032830300683E-2</v>
      </c>
      <c r="H379" s="5">
        <f>MIN(Summary!$G$8,Summary!$G$9/G377)</f>
        <v>1.5</v>
      </c>
      <c r="I379">
        <f t="shared" si="17"/>
        <v>1</v>
      </c>
      <c r="J379" s="4">
        <f>J378*(1+(H378*(E379-1))+((1-H378)*(D378/100)*(I379)/Summary!$G$6))</f>
        <v>126.01770272095244</v>
      </c>
    </row>
    <row r="380" spans="2:10" x14ac:dyDescent="0.2">
      <c r="B380" s="1">
        <f>Volatility!B474</f>
        <v>42264</v>
      </c>
      <c r="C380" s="4">
        <f>Volatility!C474</f>
        <v>147.56</v>
      </c>
      <c r="D380">
        <f>VLOOKUP(Table4[[#This Row],[Date]],Table1[#All],2,FALSE)</f>
        <v>-0.10299999999999999</v>
      </c>
      <c r="E380" s="7">
        <f t="shared" si="18"/>
        <v>1.0002033484714974</v>
      </c>
      <c r="F380" s="7">
        <f t="shared" si="19"/>
        <v>2.0332779899939171E-4</v>
      </c>
      <c r="G380" s="7">
        <f>SQRT(Summary!$G$2/Summary!$G$3)*SQRT(SUMSQ(F361:F380)-Summary!$G$4/Summary!$G$5*SUM(F361:F380)^2)</f>
        <v>3.6738319485666804E-2</v>
      </c>
      <c r="H380" s="5">
        <f>MIN(Summary!$G$8,Summary!$G$9/G378)</f>
        <v>1.5</v>
      </c>
      <c r="I380">
        <f t="shared" si="17"/>
        <v>1</v>
      </c>
      <c r="J380" s="4">
        <f>J379*(1+(H379*(E380-1))+((1-H379)*(D379/100)*(I380)/Summary!$G$6))</f>
        <v>126.05632125712205</v>
      </c>
    </row>
    <row r="381" spans="2:10" x14ac:dyDescent="0.2">
      <c r="B381" s="1">
        <f>Volatility!B475</f>
        <v>42265</v>
      </c>
      <c r="C381" s="4">
        <f>Volatility!C475</f>
        <v>148.74</v>
      </c>
      <c r="D381">
        <f>VLOOKUP(Table4[[#This Row],[Date]],Table1[#All],2,FALSE)</f>
        <v>-0.10199999999999999</v>
      </c>
      <c r="E381" s="7">
        <f t="shared" si="18"/>
        <v>1.0079967470859312</v>
      </c>
      <c r="F381" s="7">
        <f t="shared" si="19"/>
        <v>7.9649425466793398E-3</v>
      </c>
      <c r="G381" s="7">
        <f>SQRT(Summary!$G$2/Summary!$G$3)*SQRT(SUMSQ(F362:F381)-Summary!$G$4/Summary!$G$5*SUM(F362:F381)^2)</f>
        <v>4.6959791212789904E-2</v>
      </c>
      <c r="H381" s="5">
        <f>MIN(Summary!$G$8,Summary!$G$9/G379)</f>
        <v>1.5</v>
      </c>
      <c r="I381">
        <f t="shared" si="17"/>
        <v>1</v>
      </c>
      <c r="J381" s="4">
        <f>J380*(1+(H380*(E381-1))+((1-H380)*(D380/100)*(I381)/Summary!$G$6))</f>
        <v>127.56856236720689</v>
      </c>
    </row>
    <row r="382" spans="2:10" x14ac:dyDescent="0.2">
      <c r="B382" s="1">
        <f>Volatility!B476</f>
        <v>42268</v>
      </c>
      <c r="C382" s="4">
        <f>Volatility!C476</f>
        <v>148.46</v>
      </c>
      <c r="D382">
        <f>VLOOKUP(Table4[[#This Row],[Date]],Table1[#All],2,FALSE)</f>
        <v>-0.104</v>
      </c>
      <c r="E382" s="7">
        <f t="shared" si="18"/>
        <v>0.99811752050558022</v>
      </c>
      <c r="F382" s="7">
        <f t="shared" si="19"/>
        <v>-1.884253585753225E-3</v>
      </c>
      <c r="G382" s="7">
        <f>SQRT(Summary!$G$2/Summary!$G$3)*SQRT(SUMSQ(F363:F382)-Summary!$G$4/Summary!$G$5*SUM(F363:F382)^2)</f>
        <v>4.6657179370481819E-2</v>
      </c>
      <c r="H382" s="5">
        <f>MIN(Summary!$G$8,Summary!$G$9/G380)</f>
        <v>1.5</v>
      </c>
      <c r="I382">
        <f t="shared" si="17"/>
        <v>3</v>
      </c>
      <c r="J382" s="4">
        <f>J381*(1+(H381*(E382-1))+((1-H381)*(D381/100)*(I382)/Summary!$G$6))</f>
        <v>127.20888672941365</v>
      </c>
    </row>
    <row r="383" spans="2:10" x14ac:dyDescent="0.2">
      <c r="B383" s="1">
        <f>Volatility!B477</f>
        <v>42269</v>
      </c>
      <c r="C383" s="4">
        <f>Volatility!C477</f>
        <v>149.13999999999999</v>
      </c>
      <c r="D383">
        <f>VLOOKUP(Table4[[#This Row],[Date]],Table1[#All],2,FALSE)</f>
        <v>-0.10299999999999999</v>
      </c>
      <c r="E383" s="7">
        <f t="shared" si="18"/>
        <v>1.0045803583456823</v>
      </c>
      <c r="F383" s="7">
        <f t="shared" si="19"/>
        <v>4.5699004262477966E-3</v>
      </c>
      <c r="G383" s="7">
        <f>SQRT(Summary!$G$2/Summary!$G$3)*SQRT(SUMSQ(F364:F383)-Summary!$G$4/Summary!$G$5*SUM(F364:F383)^2)</f>
        <v>4.13057234318253E-2</v>
      </c>
      <c r="H383" s="5">
        <f>MIN(Summary!$G$8,Summary!$G$9/G381)</f>
        <v>1.2776888152700832</v>
      </c>
      <c r="I383">
        <f t="shared" si="17"/>
        <v>1</v>
      </c>
      <c r="J383" s="4">
        <f>J382*(1+(H382*(E383-1))+((1-H382)*(D382/100)*(I383)/Summary!$G$6))</f>
        <v>128.0830639045474</v>
      </c>
    </row>
    <row r="384" spans="2:10" x14ac:dyDescent="0.2">
      <c r="B384" s="1">
        <f>Volatility!B478</f>
        <v>42270</v>
      </c>
      <c r="C384" s="4">
        <f>Volatility!C478</f>
        <v>149.12</v>
      </c>
      <c r="D384">
        <f>VLOOKUP(Table4[[#This Row],[Date]],Table1[#All],2,FALSE)</f>
        <v>-0.107</v>
      </c>
      <c r="E384" s="7">
        <f t="shared" si="18"/>
        <v>0.99986589781413449</v>
      </c>
      <c r="F384" s="7">
        <f t="shared" si="19"/>
        <v>-1.341111783675932E-4</v>
      </c>
      <c r="G384" s="7">
        <f>SQRT(Summary!$G$2/Summary!$G$3)*SQRT(SUMSQ(F365:F384)-Summary!$G$4/Summary!$G$5*SUM(F365:F384)^2)</f>
        <v>4.1309050452611129E-2</v>
      </c>
      <c r="H384" s="5">
        <f>MIN(Summary!$G$8,Summary!$G$9/G382)</f>
        <v>1.2859757235551976</v>
      </c>
      <c r="I384">
        <f t="shared" si="17"/>
        <v>1</v>
      </c>
      <c r="J384" s="4">
        <f>J383*(1+(H383*(E384-1))+((1-H383)*(D383/100)*(I384)/Summary!$G$6))</f>
        <v>128.06121980365359</v>
      </c>
    </row>
    <row r="385" spans="2:10" x14ac:dyDescent="0.2">
      <c r="B385" s="1">
        <f>Volatility!B479</f>
        <v>42271</v>
      </c>
      <c r="C385" s="4">
        <f>Volatility!C479</f>
        <v>149.05000000000001</v>
      </c>
      <c r="D385">
        <f>VLOOKUP(Table4[[#This Row],[Date]],Table1[#All],2,FALSE)</f>
        <v>-0.109</v>
      </c>
      <c r="E385" s="7">
        <f t="shared" si="18"/>
        <v>0.99953057939914169</v>
      </c>
      <c r="F385" s="7">
        <f t="shared" si="19"/>
        <v>-4.6953081320053963E-4</v>
      </c>
      <c r="G385" s="7">
        <f>SQRT(Summary!$G$2/Summary!$G$3)*SQRT(SUMSQ(F366:F385)-Summary!$G$4/Summary!$G$5*SUM(F366:F385)^2)</f>
        <v>4.1388389567461215E-2</v>
      </c>
      <c r="H385" s="5">
        <f>MIN(Summary!$G$8,Summary!$G$9/G383)</f>
        <v>1.4525832019146068</v>
      </c>
      <c r="I385">
        <f t="shared" si="17"/>
        <v>1</v>
      </c>
      <c r="J385" s="4">
        <f>J384*(1+(H384*(E385-1))+((1-H384)*(D384/100)*(I385)/Summary!$G$6))</f>
        <v>127.98402276980835</v>
      </c>
    </row>
    <row r="386" spans="2:10" x14ac:dyDescent="0.2">
      <c r="B386" s="1">
        <f>Volatility!B480</f>
        <v>42272</v>
      </c>
      <c r="C386" s="4">
        <f>Volatility!C480</f>
        <v>148.65</v>
      </c>
      <c r="D386">
        <f>VLOOKUP(Table4[[#This Row],[Date]],Table1[#All],2,FALSE)</f>
        <v>-0.111</v>
      </c>
      <c r="E386" s="7">
        <f t="shared" si="18"/>
        <v>0.99731633679973164</v>
      </c>
      <c r="F386" s="7">
        <f t="shared" si="19"/>
        <v>-2.6872706799737568E-3</v>
      </c>
      <c r="G386" s="7">
        <f>SQRT(Summary!$G$2/Summary!$G$3)*SQRT(SUMSQ(F367:F386)-Summary!$G$4/Summary!$G$5*SUM(F367:F386)^2)</f>
        <v>4.2806552381305867E-2</v>
      </c>
      <c r="H386" s="5">
        <f>MIN(Summary!$G$8,Summary!$G$9/G384)</f>
        <v>1.452466211220002</v>
      </c>
      <c r="I386">
        <f t="shared" si="17"/>
        <v>1</v>
      </c>
      <c r="J386" s="4">
        <f>J385*(1+(H385*(E386-1))+((1-H385)*(D385/100)*(I386)/Summary!$G$6))</f>
        <v>127.48528518940056</v>
      </c>
    </row>
    <row r="387" spans="2:10" x14ac:dyDescent="0.2">
      <c r="B387" s="1">
        <f>Volatility!B481</f>
        <v>42275</v>
      </c>
      <c r="C387" s="4">
        <f>Volatility!C481</f>
        <v>149.12</v>
      </c>
      <c r="D387">
        <f>VLOOKUP(Table4[[#This Row],[Date]],Table1[#All],2,FALSE)</f>
        <v>-0.111</v>
      </c>
      <c r="E387" s="7">
        <f t="shared" si="18"/>
        <v>1.0031617894382778</v>
      </c>
      <c r="F387" s="7">
        <f t="shared" si="19"/>
        <v>3.156801493174361E-3</v>
      </c>
      <c r="G387" s="7">
        <f>SQRT(Summary!$G$2/Summary!$G$3)*SQRT(SUMSQ(F368:F387)-Summary!$G$4/Summary!$G$5*SUM(F368:F387)^2)</f>
        <v>4.2185847772424269E-2</v>
      </c>
      <c r="H387" s="5">
        <f>MIN(Summary!$G$8,Summary!$G$9/G385)</f>
        <v>1.4496819186985446</v>
      </c>
      <c r="I387">
        <f t="shared" si="17"/>
        <v>3</v>
      </c>
      <c r="J387" s="4">
        <f>J386*(1+(H386*(E387-1))+((1-H386)*(D386/100)*(I387)/Summary!$G$6))</f>
        <v>128.07128120054563</v>
      </c>
    </row>
    <row r="388" spans="2:10" x14ac:dyDescent="0.2">
      <c r="B388" s="1">
        <f>Volatility!B482</f>
        <v>42276</v>
      </c>
      <c r="C388" s="4">
        <f>Volatility!C482</f>
        <v>149.22</v>
      </c>
      <c r="D388">
        <f>VLOOKUP(Table4[[#This Row],[Date]],Table1[#All],2,FALSE)</f>
        <v>-0.113</v>
      </c>
      <c r="E388" s="7">
        <f t="shared" si="18"/>
        <v>1.000670600858369</v>
      </c>
      <c r="F388" s="7">
        <f t="shared" si="19"/>
        <v>6.7037610608715456E-4</v>
      </c>
      <c r="G388" s="7">
        <f>SQRT(Summary!$G$2/Summary!$G$3)*SQRT(SUMSQ(F369:F388)-Summary!$G$4/Summary!$G$5*SUM(F369:F388)^2)</f>
        <v>4.1797516452728549E-2</v>
      </c>
      <c r="H388" s="5">
        <f>MIN(Summary!$G$8,Summary!$G$9/G386)</f>
        <v>1.4016545753449352</v>
      </c>
      <c r="I388">
        <f t="shared" si="17"/>
        <v>1</v>
      </c>
      <c r="J388" s="4">
        <f>J387*(1+(H387*(E388-1))+((1-H387)*(D387/100)*(I388)/Summary!$G$6))</f>
        <v>128.19596428662462</v>
      </c>
    </row>
    <row r="389" spans="2:10" x14ac:dyDescent="0.2">
      <c r="B389" s="36">
        <f>Volatility!B483</f>
        <v>42277</v>
      </c>
      <c r="C389" s="20">
        <f>Volatility!C483</f>
        <v>149.21</v>
      </c>
      <c r="D389" s="37">
        <f>VLOOKUP(Table4[[#This Row],[Date]],Table1[#All],2,FALSE)</f>
        <v>-0.113</v>
      </c>
      <c r="E389" s="8">
        <f t="shared" si="18"/>
        <v>0.99993298485457716</v>
      </c>
      <c r="F389" s="8">
        <f t="shared" si="19"/>
        <v>-6.7017391038029443E-5</v>
      </c>
      <c r="G389" s="8">
        <f>SQRT(Summary!$G$2/Summary!$G$3)*SQRT(SUMSQ(F370:F389)-Summary!$G$4/Summary!$G$5*SUM(F370:F389)^2)</f>
        <v>4.1853044474932509E-2</v>
      </c>
      <c r="H389" s="9">
        <f>MIN(Summary!$G$8,Summary!$G$9/G387)</f>
        <v>1.4222779241909735</v>
      </c>
      <c r="I389" s="37">
        <f t="shared" ref="I389:I452" si="20">B389-B388</f>
        <v>1</v>
      </c>
      <c r="J389" s="20">
        <f>J388*(1+(H388*(E389-1))+((1-H388)*(D388/100)*(I389)/Summary!$G$6))</f>
        <v>128.18408419532955</v>
      </c>
    </row>
    <row r="390" spans="2:10" x14ac:dyDescent="0.2">
      <c r="B390" s="1">
        <f>Volatility!B484</f>
        <v>42278</v>
      </c>
      <c r="C390" s="4">
        <f>Volatility!C484</f>
        <v>149.68</v>
      </c>
      <c r="D390">
        <f>VLOOKUP(Table4[[#This Row],[Date]],Table1[#All],2,FALSE)</f>
        <v>-0.113</v>
      </c>
      <c r="E390" s="7">
        <f t="shared" si="18"/>
        <v>1.0031499229274177</v>
      </c>
      <c r="F390" s="7">
        <f t="shared" si="19"/>
        <v>3.144972313503865E-3</v>
      </c>
      <c r="G390" s="7">
        <f>SQRT(Summary!$G$2/Summary!$G$3)*SQRT(SUMSQ(F371:F390)-Summary!$G$4/Summary!$G$5*SUM(F371:F390)^2)</f>
        <v>4.160242987923285E-2</v>
      </c>
      <c r="H390" s="5">
        <f>MIN(Summary!$G$8,Summary!$G$9/G388)</f>
        <v>1.435491988330402</v>
      </c>
      <c r="I390">
        <f t="shared" si="20"/>
        <v>1</v>
      </c>
      <c r="J390" s="4">
        <f>J389*(1+(H389*(E390-1))+((1-H389)*(D389/100)*(I390)/Summary!$G$6))</f>
        <v>128.75852723838062</v>
      </c>
    </row>
    <row r="391" spans="2:10" x14ac:dyDescent="0.2">
      <c r="B391" s="1">
        <f>Volatility!B485</f>
        <v>42279</v>
      </c>
      <c r="C391" s="4">
        <f>Volatility!C485</f>
        <v>150.03</v>
      </c>
      <c r="D391">
        <f>VLOOKUP(Table4[[#This Row],[Date]],Table1[#All],2,FALSE)</f>
        <v>-0.113</v>
      </c>
      <c r="E391" s="7">
        <f t="shared" si="18"/>
        <v>1.0023383217530732</v>
      </c>
      <c r="F391" s="7">
        <f t="shared" si="19"/>
        <v>2.335592133087865E-3</v>
      </c>
      <c r="G391" s="7">
        <f>SQRT(Summary!$G$2/Summary!$G$3)*SQRT(SUMSQ(F372:F391)-Summary!$G$4/Summary!$G$5*SUM(F372:F391)^2)</f>
        <v>4.1346736631666201E-2</v>
      </c>
      <c r="H391" s="5">
        <f>MIN(Summary!$G$8,Summary!$G$9/G389)</f>
        <v>1.4335874666402451</v>
      </c>
      <c r="I391">
        <f t="shared" si="20"/>
        <v>1</v>
      </c>
      <c r="J391" s="4">
        <f>J390*(1+(H390*(E391-1))+((1-H390)*(D390/100)*(I391)/Summary!$G$6))</f>
        <v>129.19089954501823</v>
      </c>
    </row>
    <row r="392" spans="2:10" x14ac:dyDescent="0.2">
      <c r="B392" s="1">
        <f>Volatility!B486</f>
        <v>42282</v>
      </c>
      <c r="C392" s="4">
        <f>Volatility!C486</f>
        <v>149.63999999999999</v>
      </c>
      <c r="D392">
        <f>VLOOKUP(Table4[[#This Row],[Date]],Table1[#All],2,FALSE)</f>
        <v>-0.113</v>
      </c>
      <c r="E392" s="7">
        <f t="shared" si="18"/>
        <v>0.99740051989602074</v>
      </c>
      <c r="F392" s="7">
        <f t="shared" si="19"/>
        <v>-2.6028646189766771E-3</v>
      </c>
      <c r="G392" s="7">
        <f>SQRT(Summary!$G$2/Summary!$G$3)*SQRT(SUMSQ(F373:F392)-Summary!$G$4/Summary!$G$5*SUM(F373:F392)^2)</f>
        <v>4.1906264309552091E-2</v>
      </c>
      <c r="H392" s="5">
        <f>MIN(Summary!$G$8,Summary!$G$9/G390)</f>
        <v>1.4422234512304501</v>
      </c>
      <c r="I392">
        <f t="shared" si="20"/>
        <v>3</v>
      </c>
      <c r="J392" s="4">
        <f>J391*(1+(H391*(E392-1))+((1-H391)*(D391/100)*(I392)/Summary!$G$6))</f>
        <v>128.70998653150656</v>
      </c>
    </row>
    <row r="393" spans="2:10" x14ac:dyDescent="0.2">
      <c r="B393" s="1">
        <f>Volatility!B487</f>
        <v>42283</v>
      </c>
      <c r="C393" s="4">
        <f>Volatility!C487</f>
        <v>149.36000000000001</v>
      </c>
      <c r="D393">
        <f>VLOOKUP(Table4[[#This Row],[Date]],Table1[#All],2,FALSE)</f>
        <v>-0.112</v>
      </c>
      <c r="E393" s="7">
        <f t="shared" si="18"/>
        <v>0.99812884255546663</v>
      </c>
      <c r="F393" s="7">
        <f t="shared" si="19"/>
        <v>-1.8729102464780378E-3</v>
      </c>
      <c r="G393" s="7">
        <f>SQRT(Summary!$G$2/Summary!$G$3)*SQRT(SUMSQ(F374:F393)-Summary!$G$4/Summary!$G$5*SUM(F374:F393)^2)</f>
        <v>4.2609148614745011E-2</v>
      </c>
      <c r="H393" s="5">
        <f>MIN(Summary!$G$8,Summary!$G$9/G391)</f>
        <v>1.4511423364437384</v>
      </c>
      <c r="I393">
        <f t="shared" si="20"/>
        <v>1</v>
      </c>
      <c r="J393" s="4">
        <f>J392*(1+(H392*(E393-1))+((1-H392)*(D392/100)*(I393)/Summary!$G$6))</f>
        <v>128.36282492878556</v>
      </c>
    </row>
    <row r="394" spans="2:10" x14ac:dyDescent="0.2">
      <c r="B394" s="1">
        <f>Volatility!B488</f>
        <v>42284</v>
      </c>
      <c r="C394" s="4">
        <f>Volatility!C488</f>
        <v>149.43</v>
      </c>
      <c r="D394">
        <f>VLOOKUP(Table4[[#This Row],[Date]],Table1[#All],2,FALSE)</f>
        <v>-0.113</v>
      </c>
      <c r="E394" s="7">
        <f t="shared" si="18"/>
        <v>1.0004686663095874</v>
      </c>
      <c r="F394" s="7">
        <f t="shared" si="19"/>
        <v>4.6855651983437944E-4</v>
      </c>
      <c r="G394" s="7">
        <f>SQRT(Summary!$G$2/Summary!$G$3)*SQRT(SUMSQ(F375:F394)-Summary!$G$4/Summary!$G$5*SUM(F375:F394)^2)</f>
        <v>4.2591508158742478E-2</v>
      </c>
      <c r="H394" s="5">
        <f>MIN(Summary!$G$8,Summary!$G$9/G392)</f>
        <v>1.4317668489081627</v>
      </c>
      <c r="I394">
        <f t="shared" si="20"/>
        <v>1</v>
      </c>
      <c r="J394" s="4">
        <f>J393*(1+(H393*(E394-1))+((1-H393)*(D393/100)*(I394)/Summary!$G$6))</f>
        <v>128.45030484572942</v>
      </c>
    </row>
    <row r="395" spans="2:10" x14ac:dyDescent="0.2">
      <c r="B395" s="1">
        <f>Volatility!B489</f>
        <v>42285</v>
      </c>
      <c r="C395" s="4">
        <f>Volatility!C489</f>
        <v>149.56</v>
      </c>
      <c r="D395">
        <f>VLOOKUP(Table4[[#This Row],[Date]],Table1[#All],2,FALSE)</f>
        <v>-0.114</v>
      </c>
      <c r="E395" s="7">
        <f t="shared" si="18"/>
        <v>1.0008699725624037</v>
      </c>
      <c r="F395" s="7">
        <f t="shared" si="19"/>
        <v>8.6959435561119003E-4</v>
      </c>
      <c r="G395" s="7">
        <f>SQRT(Summary!$G$2/Summary!$G$3)*SQRT(SUMSQ(F376:F395)-Summary!$G$4/Summary!$G$5*SUM(F376:F395)^2)</f>
        <v>4.2539063315143566E-2</v>
      </c>
      <c r="H395" s="5">
        <f>MIN(Summary!$G$8,Summary!$G$9/G393)</f>
        <v>1.4081482956276867</v>
      </c>
      <c r="I395">
        <f t="shared" si="20"/>
        <v>1</v>
      </c>
      <c r="J395" s="4">
        <f>J394*(1+(H394*(E395-1))+((1-H394)*(D394/100)*(I395)/Summary!$G$6))</f>
        <v>128.61047635700854</v>
      </c>
    </row>
    <row r="396" spans="2:10" x14ac:dyDescent="0.2">
      <c r="B396" s="1">
        <f>Volatility!B490</f>
        <v>42286</v>
      </c>
      <c r="C396" s="4">
        <f>Volatility!C490</f>
        <v>149.5</v>
      </c>
      <c r="D396">
        <f>VLOOKUP(Table4[[#This Row],[Date]],Table1[#All],2,FALSE)</f>
        <v>-0.113</v>
      </c>
      <c r="E396" s="7">
        <f t="shared" si="18"/>
        <v>0.99959882321476334</v>
      </c>
      <c r="F396" s="7">
        <f t="shared" si="19"/>
        <v>-4.0125727817181417E-4</v>
      </c>
      <c r="G396" s="7">
        <f>SQRT(Summary!$G$2/Summary!$G$3)*SQRT(SUMSQ(F377:F396)-Summary!$G$4/Summary!$G$5*SUM(F377:F396)^2)</f>
        <v>4.2572132423389704E-2</v>
      </c>
      <c r="H396" s="5">
        <f>MIN(Summary!$G$8,Summary!$G$9/G394)</f>
        <v>1.4087315193529768</v>
      </c>
      <c r="I396">
        <f t="shared" si="20"/>
        <v>1</v>
      </c>
      <c r="J396" s="4">
        <f>J395*(1+(H395*(E396-1))+((1-H395)*(D395/100)*(I396)/Summary!$G$6))</f>
        <v>128.53798841401388</v>
      </c>
    </row>
    <row r="397" spans="2:10" x14ac:dyDescent="0.2">
      <c r="B397" s="1">
        <f>Volatility!B491</f>
        <v>42289</v>
      </c>
      <c r="C397" s="4">
        <f>Volatility!C491</f>
        <v>149.77000000000001</v>
      </c>
      <c r="D397">
        <f>VLOOKUP(Table4[[#This Row],[Date]],Table1[#All],2,FALSE)</f>
        <v>-0.113</v>
      </c>
      <c r="E397" s="7">
        <f t="shared" si="18"/>
        <v>1.0018060200668897</v>
      </c>
      <c r="F397" s="7">
        <f t="shared" si="19"/>
        <v>1.8043911735631506E-3</v>
      </c>
      <c r="G397" s="7">
        <f>SQRT(Summary!$G$2/Summary!$G$3)*SQRT(SUMSQ(F378:F397)-Summary!$G$4/Summary!$G$5*SUM(F378:F397)^2)</f>
        <v>4.2789650980063515E-2</v>
      </c>
      <c r="H397" s="5">
        <f>MIN(Summary!$G$8,Summary!$G$9/G395)</f>
        <v>1.410468292531502</v>
      </c>
      <c r="I397">
        <f t="shared" si="20"/>
        <v>3</v>
      </c>
      <c r="J397" s="4">
        <f>J396*(1+(H396*(E397-1))+((1-H396)*(D396/100)*(I397)/Summary!$G$6))</f>
        <v>128.86550915739613</v>
      </c>
    </row>
    <row r="398" spans="2:10" x14ac:dyDescent="0.2">
      <c r="B398" s="1">
        <f>Volatility!B492</f>
        <v>42290</v>
      </c>
      <c r="C398" s="4">
        <f>Volatility!C492</f>
        <v>149.77000000000001</v>
      </c>
      <c r="D398">
        <f>VLOOKUP(Table4[[#This Row],[Date]],Table1[#All],2,FALSE)</f>
        <v>-0.113</v>
      </c>
      <c r="E398" s="7">
        <f t="shared" si="18"/>
        <v>1</v>
      </c>
      <c r="F398" s="7">
        <f t="shared" si="19"/>
        <v>0</v>
      </c>
      <c r="G398" s="7">
        <f>SQRT(Summary!$G$2/Summary!$G$3)*SQRT(SUMSQ(F379:F398)-Summary!$G$4/Summary!$G$5*SUM(F379:F398)^2)</f>
        <v>4.0287662437275246E-2</v>
      </c>
      <c r="H398" s="5">
        <f>MIN(Summary!$G$8,Summary!$G$9/G396)</f>
        <v>1.4093726713824462</v>
      </c>
      <c r="I398">
        <f t="shared" si="20"/>
        <v>1</v>
      </c>
      <c r="J398" s="4">
        <f>J397*(1+(H397*(E398-1))+((1-H397)*(D397/100)*(I398)/Summary!$G$6))</f>
        <v>128.865675189569</v>
      </c>
    </row>
    <row r="399" spans="2:10" x14ac:dyDescent="0.2">
      <c r="B399" s="1">
        <f>Volatility!B493</f>
        <v>42291</v>
      </c>
      <c r="C399" s="4">
        <f>Volatility!C493</f>
        <v>150.06</v>
      </c>
      <c r="D399">
        <f>VLOOKUP(Table4[[#This Row],[Date]],Table1[#All],2,FALSE)</f>
        <v>-0.113</v>
      </c>
      <c r="E399" s="7">
        <f t="shared" si="18"/>
        <v>1.0019363023302397</v>
      </c>
      <c r="F399" s="7">
        <f t="shared" si="19"/>
        <v>1.9344301132784337E-3</v>
      </c>
      <c r="G399" s="7">
        <f>SQRT(Summary!$G$2/Summary!$G$3)*SQRT(SUMSQ(F380:F399)-Summary!$G$4/Summary!$G$5*SUM(F380:F399)^2)</f>
        <v>3.9702475465694456E-2</v>
      </c>
      <c r="H399" s="5">
        <f>MIN(Summary!$G$8,Summary!$G$9/G397)</f>
        <v>1.4022082121668882</v>
      </c>
      <c r="I399">
        <f t="shared" si="20"/>
        <v>1</v>
      </c>
      <c r="J399" s="4">
        <f>J398*(1+(H398*(E399-1))+((1-H398)*(D398/100)*(I399)/Summary!$G$6))</f>
        <v>129.2175115450141</v>
      </c>
    </row>
    <row r="400" spans="2:10" x14ac:dyDescent="0.2">
      <c r="B400" s="1">
        <f>Volatility!B494</f>
        <v>42292</v>
      </c>
      <c r="C400" s="4">
        <f>Volatility!C494</f>
        <v>149.94999999999999</v>
      </c>
      <c r="D400">
        <f>VLOOKUP(Table4[[#This Row],[Date]],Table1[#All],2,FALSE)</f>
        <v>-0.114</v>
      </c>
      <c r="E400" s="7">
        <f t="shared" si="18"/>
        <v>0.99926695988271352</v>
      </c>
      <c r="F400" s="7">
        <f t="shared" si="19"/>
        <v>-7.3330892256464827E-4</v>
      </c>
      <c r="G400" s="7">
        <f>SQRT(Summary!$G$2/Summary!$G$3)*SQRT(SUMSQ(F381:F400)-Summary!$G$4/Summary!$G$5*SUM(F381:F400)^2)</f>
        <v>4.0025686658844761E-2</v>
      </c>
      <c r="H400" s="5">
        <f>MIN(Summary!$G$8,Summary!$G$9/G398)</f>
        <v>1.4892896825030573</v>
      </c>
      <c r="I400">
        <f t="shared" si="20"/>
        <v>1</v>
      </c>
      <c r="J400" s="4">
        <f>J399*(1+(H399*(E400-1))+((1-H399)*(D399/100)*(I400)/Summary!$G$6))</f>
        <v>129.08485524724901</v>
      </c>
    </row>
    <row r="401" spans="2:10" x14ac:dyDescent="0.2">
      <c r="B401" s="1">
        <f>Volatility!B495</f>
        <v>42293</v>
      </c>
      <c r="C401" s="4">
        <f>Volatility!C495</f>
        <v>150.15</v>
      </c>
      <c r="D401">
        <f>VLOOKUP(Table4[[#This Row],[Date]],Table1[#All],2,FALSE)</f>
        <v>-0.11600000000000001</v>
      </c>
      <c r="E401" s="7">
        <f t="shared" si="18"/>
        <v>1.0013337779259754</v>
      </c>
      <c r="F401" s="7">
        <f t="shared" si="19"/>
        <v>1.3328892343213064E-3</v>
      </c>
      <c r="G401" s="7">
        <f>SQRT(Summary!$G$2/Summary!$G$3)*SQRT(SUMSQ(F382:F401)-Summary!$G$4/Summary!$G$5*SUM(F382:F401)^2)</f>
        <v>3.0522862112654585E-2</v>
      </c>
      <c r="H401" s="5">
        <f>MIN(Summary!$G$8,Summary!$G$9/G399)</f>
        <v>1.5</v>
      </c>
      <c r="I401">
        <f t="shared" si="20"/>
        <v>1</v>
      </c>
      <c r="J401" s="4">
        <f>J400*(1+(H400*(E401-1))+((1-H400)*(D400/100)*(I401)/Summary!$G$6))</f>
        <v>129.34146704827495</v>
      </c>
    </row>
    <row r="402" spans="2:10" x14ac:dyDescent="0.2">
      <c r="B402" s="1">
        <f>Volatility!B496</f>
        <v>42296</v>
      </c>
      <c r="C402" s="4">
        <f>Volatility!C496</f>
        <v>150.12</v>
      </c>
      <c r="D402">
        <f>VLOOKUP(Table4[[#This Row],[Date]],Table1[#All],2,FALSE)</f>
        <v>-0.11700000000000001</v>
      </c>
      <c r="E402" s="7">
        <f t="shared" si="18"/>
        <v>0.99980019980019974</v>
      </c>
      <c r="F402" s="7">
        <f t="shared" si="19"/>
        <v>-1.9982016251926087E-4</v>
      </c>
      <c r="G402" s="7">
        <f>SQRT(Summary!$G$2/Summary!$G$3)*SQRT(SUMSQ(F383:F402)-Summary!$G$4/Summary!$G$5*SUM(F383:F402)^2)</f>
        <v>2.9421095185859423E-2</v>
      </c>
      <c r="H402" s="5">
        <f>MIN(Summary!$G$8,Summary!$G$9/G400)</f>
        <v>1.4990373684630185</v>
      </c>
      <c r="I402">
        <f t="shared" si="20"/>
        <v>3</v>
      </c>
      <c r="J402" s="4">
        <f>J401*(1+(H401*(E402-1))+((1-H401)*(D401/100)*(I402)/Summary!$G$6))</f>
        <v>129.30332852226095</v>
      </c>
    </row>
    <row r="403" spans="2:10" x14ac:dyDescent="0.2">
      <c r="B403" s="1">
        <f>Volatility!B497</f>
        <v>42297</v>
      </c>
      <c r="C403" s="4">
        <f>Volatility!C497</f>
        <v>149.61000000000001</v>
      </c>
      <c r="D403">
        <f>VLOOKUP(Table4[[#This Row],[Date]],Table1[#All],2,FALSE)</f>
        <v>-0.11700000000000001</v>
      </c>
      <c r="E403" s="7">
        <f t="shared" si="18"/>
        <v>0.9966027178257395</v>
      </c>
      <c r="F403" s="7">
        <f t="shared" si="19"/>
        <v>-3.4030660406791178E-3</v>
      </c>
      <c r="G403" s="7">
        <f>SQRT(Summary!$G$2/Summary!$G$3)*SQRT(SUMSQ(F384:F403)-Summary!$G$4/Summary!$G$5*SUM(F384:F403)^2)</f>
        <v>2.8636311740300752E-2</v>
      </c>
      <c r="H403" s="5">
        <f>MIN(Summary!$G$8,Summary!$G$9/G401)</f>
        <v>1.5</v>
      </c>
      <c r="I403">
        <f t="shared" si="20"/>
        <v>1</v>
      </c>
      <c r="J403" s="4">
        <f>J402*(1+(H402*(E403-1))+((1-H402)*(D402/100)*(I403)/Summary!$G$6))</f>
        <v>128.64504126072433</v>
      </c>
    </row>
    <row r="404" spans="2:10" x14ac:dyDescent="0.2">
      <c r="B404" s="1">
        <f>Volatility!B498</f>
        <v>42298</v>
      </c>
      <c r="C404" s="4">
        <f>Volatility!C498</f>
        <v>150.16</v>
      </c>
      <c r="D404">
        <f>VLOOKUP(Table4[[#This Row],[Date]],Table1[#All],2,FALSE)</f>
        <v>-0.11799999999999999</v>
      </c>
      <c r="E404" s="7">
        <f t="shared" si="18"/>
        <v>1.0036762248512798</v>
      </c>
      <c r="F404" s="7">
        <f t="shared" si="19"/>
        <v>3.6694840521123459E-3</v>
      </c>
      <c r="G404" s="7">
        <f>SQRT(Summary!$G$2/Summary!$G$3)*SQRT(SUMSQ(F385:F404)-Summary!$G$4/Summary!$G$5*SUM(F385:F404)^2)</f>
        <v>3.1068928141796164E-2</v>
      </c>
      <c r="H404" s="5">
        <f>MIN(Summary!$G$8,Summary!$G$9/G402)</f>
        <v>1.5</v>
      </c>
      <c r="I404">
        <f t="shared" si="20"/>
        <v>1</v>
      </c>
      <c r="J404" s="4">
        <f>J403*(1+(H403*(E404-1))+((1-H403)*(D403/100)*(I404)/Summary!$G$6))</f>
        <v>129.35464245543125</v>
      </c>
    </row>
    <row r="405" spans="2:10" x14ac:dyDescent="0.2">
      <c r="B405" s="1">
        <f>Volatility!B499</f>
        <v>42299</v>
      </c>
      <c r="C405" s="4">
        <f>Volatility!C499</f>
        <v>151.18</v>
      </c>
      <c r="D405">
        <f>VLOOKUP(Table4[[#This Row],[Date]],Table1[#All],2,FALSE)</f>
        <v>-0.11799999999999999</v>
      </c>
      <c r="E405" s="7">
        <f t="shared" si="18"/>
        <v>1.0067927543953117</v>
      </c>
      <c r="F405" s="7">
        <f t="shared" si="19"/>
        <v>6.7697875857772828E-3</v>
      </c>
      <c r="G405" s="7">
        <f>SQRT(Summary!$G$2/Summary!$G$3)*SQRT(SUMSQ(F386:F405)-Summary!$G$4/Summary!$G$5*SUM(F386:F405)^2)</f>
        <v>3.7994037074763939E-2</v>
      </c>
      <c r="H405" s="5">
        <f>MIN(Summary!$G$8,Summary!$G$9/G403)</f>
        <v>1.5</v>
      </c>
      <c r="I405">
        <f t="shared" si="20"/>
        <v>1</v>
      </c>
      <c r="J405" s="4">
        <f>J404*(1+(H404*(E405-1))+((1-H404)*(D404/100)*(I405)/Summary!$G$6))</f>
        <v>130.67286592745714</v>
      </c>
    </row>
    <row r="406" spans="2:10" x14ac:dyDescent="0.2">
      <c r="B406" s="1">
        <f>Volatility!B500</f>
        <v>42300</v>
      </c>
      <c r="C406" s="4">
        <f>Volatility!C500</f>
        <v>151</v>
      </c>
      <c r="D406">
        <f>VLOOKUP(Table4[[#This Row],[Date]],Table1[#All],2,FALSE)</f>
        <v>-0.11899999999999999</v>
      </c>
      <c r="E406" s="7">
        <f t="shared" si="18"/>
        <v>0.99880936631829598</v>
      </c>
      <c r="F406" s="7">
        <f t="shared" si="19"/>
        <v>-1.1913430491064109E-3</v>
      </c>
      <c r="G406" s="7">
        <f>SQRT(Summary!$G$2/Summary!$G$3)*SQRT(SUMSQ(F387:F406)-Summary!$G$4/Summary!$G$5*SUM(F387:F406)^2)</f>
        <v>3.663721028219049E-2</v>
      </c>
      <c r="H406" s="5">
        <f>MIN(Summary!$G$8,Summary!$G$9/G404)</f>
        <v>1.5</v>
      </c>
      <c r="I406">
        <f t="shared" si="20"/>
        <v>1</v>
      </c>
      <c r="J406" s="4">
        <f>J405*(1+(H405*(E406-1))+((1-H405)*(D405/100)*(I406)/Summary!$G$6))</f>
        <v>130.43970481257816</v>
      </c>
    </row>
    <row r="407" spans="2:10" x14ac:dyDescent="0.2">
      <c r="B407" s="1">
        <f>Volatility!B501</f>
        <v>42303</v>
      </c>
      <c r="C407" s="4">
        <f>Volatility!C501</f>
        <v>151.07</v>
      </c>
      <c r="D407">
        <f>VLOOKUP(Table4[[#This Row],[Date]],Table1[#All],2,FALSE)</f>
        <v>-0.11899999999999999</v>
      </c>
      <c r="E407" s="7">
        <f t="shared" si="18"/>
        <v>1.0004635761589404</v>
      </c>
      <c r="F407" s="7">
        <f t="shared" si="19"/>
        <v>4.6346874070927368E-4</v>
      </c>
      <c r="G407" s="7">
        <f>SQRT(Summary!$G$2/Summary!$G$3)*SQRT(SUMSQ(F388:F407)-Summary!$G$4/Summary!$G$5*SUM(F388:F407)^2)</f>
        <v>3.5610212675772974E-2</v>
      </c>
      <c r="H407" s="5">
        <f>MIN(Summary!$G$8,Summary!$G$9/G405)</f>
        <v>1.5</v>
      </c>
      <c r="I407">
        <f t="shared" si="20"/>
        <v>3</v>
      </c>
      <c r="J407" s="4">
        <f>J406*(1+(H406*(E407-1))+((1-H406)*(D406/100)*(I407)/Summary!$G$6))</f>
        <v>130.53105468211001</v>
      </c>
    </row>
    <row r="408" spans="2:10" x14ac:dyDescent="0.2">
      <c r="B408" s="1">
        <f>Volatility!B502</f>
        <v>42304</v>
      </c>
      <c r="C408" s="4">
        <f>Volatility!C502</f>
        <v>151.61000000000001</v>
      </c>
      <c r="D408">
        <f>VLOOKUP(Table4[[#This Row],[Date]],Table1[#All],2,FALSE)</f>
        <v>-0.11899999999999999</v>
      </c>
      <c r="E408" s="7">
        <f t="shared" si="18"/>
        <v>1.0035745018865427</v>
      </c>
      <c r="F408" s="7">
        <f t="shared" si="19"/>
        <v>3.568128537856788E-3</v>
      </c>
      <c r="G408" s="7">
        <f>SQRT(Summary!$G$2/Summary!$G$3)*SQRT(SUMSQ(F389:F408)-Summary!$G$4/Summary!$G$5*SUM(F389:F408)^2)</f>
        <v>3.7015081715509678E-2</v>
      </c>
      <c r="H408" s="5">
        <f>MIN(Summary!$G$8,Summary!$G$9/G406)</f>
        <v>1.5</v>
      </c>
      <c r="I408">
        <f t="shared" si="20"/>
        <v>1</v>
      </c>
      <c r="J408" s="4">
        <f>J407*(1+(H407*(E408-1))+((1-H407)*(D407/100)*(I408)/Summary!$G$6))</f>
        <v>131.23114567275692</v>
      </c>
    </row>
    <row r="409" spans="2:10" x14ac:dyDescent="0.2">
      <c r="B409" s="1">
        <f>Volatility!B503</f>
        <v>42305</v>
      </c>
      <c r="C409" s="4">
        <f>Volatility!C503</f>
        <v>151.91</v>
      </c>
      <c r="D409">
        <f>VLOOKUP(Table4[[#This Row],[Date]],Table1[#All],2,FALSE)</f>
        <v>-0.11899999999999999</v>
      </c>
      <c r="E409" s="7">
        <f t="shared" si="18"/>
        <v>1.001978761295429</v>
      </c>
      <c r="F409" s="7">
        <f t="shared" si="19"/>
        <v>1.9768061260809103E-3</v>
      </c>
      <c r="G409" s="7">
        <f>SQRT(Summary!$G$2/Summary!$G$3)*SQRT(SUMSQ(F390:F409)-Summary!$G$4/Summary!$G$5*SUM(F390:F409)^2)</f>
        <v>3.7091055413696623E-2</v>
      </c>
      <c r="H409" s="5">
        <f>MIN(Summary!$G$8,Summary!$G$9/G407)</f>
        <v>1.5</v>
      </c>
      <c r="I409">
        <f t="shared" si="20"/>
        <v>1</v>
      </c>
      <c r="J409" s="4">
        <f>J408*(1+(H408*(E409-1))+((1-H408)*(D408/100)*(I409)/Summary!$G$6))</f>
        <v>131.62087523639633</v>
      </c>
    </row>
    <row r="410" spans="2:10" x14ac:dyDescent="0.2">
      <c r="B410" s="1">
        <f>Volatility!B504</f>
        <v>42306</v>
      </c>
      <c r="C410" s="4">
        <f>Volatility!C504</f>
        <v>151.13</v>
      </c>
      <c r="D410">
        <f>VLOOKUP(Table4[[#This Row],[Date]],Table1[#All],2,FALSE)</f>
        <v>-0.11899999999999999</v>
      </c>
      <c r="E410" s="7">
        <f t="shared" si="18"/>
        <v>0.99486538081758935</v>
      </c>
      <c r="F410" s="7">
        <f t="shared" si="19"/>
        <v>-5.147846637542015E-3</v>
      </c>
      <c r="G410" s="7">
        <f>SQRT(Summary!$G$2/Summary!$G$3)*SQRT(SUMSQ(F391:F410)-Summary!$G$4/Summary!$G$5*SUM(F391:F410)^2)</f>
        <v>4.1582288667553438E-2</v>
      </c>
      <c r="H410" s="5">
        <f>MIN(Summary!$G$8,Summary!$G$9/G408)</f>
        <v>1.5</v>
      </c>
      <c r="I410">
        <f t="shared" si="20"/>
        <v>1</v>
      </c>
      <c r="J410" s="4">
        <f>J409*(1+(H409*(E410-1))+((1-H409)*(D409/100)*(I410)/Summary!$G$6))</f>
        <v>130.6073581702623</v>
      </c>
    </row>
    <row r="411" spans="2:10" x14ac:dyDescent="0.2">
      <c r="B411" s="36">
        <f>Volatility!B505</f>
        <v>42307</v>
      </c>
      <c r="C411" s="20">
        <f>Volatility!C505</f>
        <v>151.05000000000001</v>
      </c>
      <c r="D411" s="37">
        <f>VLOOKUP(Table4[[#This Row],[Date]],Table1[#All],2,FALSE)</f>
        <v>-0.11899999999999999</v>
      </c>
      <c r="E411" s="8">
        <f t="shared" si="18"/>
        <v>0.99947065440349381</v>
      </c>
      <c r="F411" s="8">
        <f t="shared" si="19"/>
        <v>-5.294857493481713E-4</v>
      </c>
      <c r="G411" s="8">
        <f>SQRT(Summary!$G$2/Summary!$G$3)*SQRT(SUMSQ(F392:F411)-Summary!$G$4/Summary!$G$5*SUM(F392:F411)^2)</f>
        <v>4.115237310462052E-2</v>
      </c>
      <c r="H411" s="9">
        <f>MIN(Summary!$G$8,Summary!$G$9/G409)</f>
        <v>1.5</v>
      </c>
      <c r="I411" s="37">
        <f t="shared" si="20"/>
        <v>1</v>
      </c>
      <c r="J411" s="20">
        <f>J410*(1+(H410*(E411-1))+((1-H410)*(D410/100)*(I411)/Summary!$G$6))</f>
        <v>130.50386939032339</v>
      </c>
    </row>
    <row r="412" spans="2:10" x14ac:dyDescent="0.2">
      <c r="B412" s="1">
        <f>Volatility!B506</f>
        <v>42310</v>
      </c>
      <c r="C412" s="4">
        <f>Volatility!C506</f>
        <v>150.46</v>
      </c>
      <c r="D412">
        <f>VLOOKUP(Table4[[#This Row],[Date]],Table1[#All],2,FALSE)</f>
        <v>-0.11899999999999999</v>
      </c>
      <c r="E412" s="7">
        <f t="shared" si="18"/>
        <v>0.99609400860642172</v>
      </c>
      <c r="F412" s="7">
        <f t="shared" si="19"/>
        <v>-3.913639700605479E-3</v>
      </c>
      <c r="G412" s="7">
        <f>SQRT(Summary!$G$2/Summary!$G$3)*SQRT(SUMSQ(F393:F412)-Summary!$G$4/Summary!$G$5*SUM(F393:F412)^2)</f>
        <v>4.2558793782530246E-2</v>
      </c>
      <c r="H412" s="5">
        <f>MIN(Summary!$G$8,Summary!$G$9/G410)</f>
        <v>1.4429220209521045</v>
      </c>
      <c r="I412">
        <f t="shared" si="20"/>
        <v>3</v>
      </c>
      <c r="J412" s="4">
        <f>J411*(1+(H411*(E412-1))+((1-H411)*(D411/100)*(I412)/Summary!$G$6))</f>
        <v>129.73989598600824</v>
      </c>
    </row>
    <row r="413" spans="2:10" x14ac:dyDescent="0.2">
      <c r="B413" s="1">
        <f>Volatility!B507</f>
        <v>42311</v>
      </c>
      <c r="C413" s="4">
        <f>Volatility!C507</f>
        <v>150.41999999999999</v>
      </c>
      <c r="D413">
        <f>VLOOKUP(Table4[[#This Row],[Date]],Table1[#All],2,FALSE)</f>
        <v>-0.121</v>
      </c>
      <c r="E413" s="7">
        <f t="shared" si="18"/>
        <v>0.99973414861092635</v>
      </c>
      <c r="F413" s="7">
        <f t="shared" si="19"/>
        <v>-2.6588673381862051E-4</v>
      </c>
      <c r="G413" s="7">
        <f>SQRT(Summary!$G$2/Summary!$G$3)*SQRT(SUMSQ(F394:F413)-Summary!$G$4/Summary!$G$5*SUM(F394:F413)^2)</f>
        <v>4.1895715748649753E-2</v>
      </c>
      <c r="H413" s="5">
        <f>MIN(Summary!$G$8,Summary!$G$9/G411)</f>
        <v>1.457996112337524</v>
      </c>
      <c r="I413">
        <f t="shared" si="20"/>
        <v>1</v>
      </c>
      <c r="J413" s="4">
        <f>J412*(1+(H412*(E413-1))+((1-H412)*(D412/100)*(I413)/Summary!$G$6))</f>
        <v>129.69031734819103</v>
      </c>
    </row>
    <row r="414" spans="2:10" x14ac:dyDescent="0.2">
      <c r="B414" s="1">
        <f>Volatility!B508</f>
        <v>42312</v>
      </c>
      <c r="C414" s="4">
        <f>Volatility!C508</f>
        <v>150.31</v>
      </c>
      <c r="D414">
        <f>VLOOKUP(Table4[[#This Row],[Date]],Table1[#All],2,FALSE)</f>
        <v>-0.122</v>
      </c>
      <c r="E414" s="7">
        <f t="shared" si="18"/>
        <v>0.99926871426671993</v>
      </c>
      <c r="F414" s="7">
        <f t="shared" si="19"/>
        <v>-7.3155325312217027E-4</v>
      </c>
      <c r="G414" s="7">
        <f>SQRT(Summary!$G$2/Summary!$G$3)*SQRT(SUMSQ(F395:F414)-Summary!$G$4/Summary!$G$5*SUM(F395:F414)^2)</f>
        <v>4.2059650146532554E-2</v>
      </c>
      <c r="H414" s="5">
        <f>MIN(Summary!$G$8,Summary!$G$9/G412)</f>
        <v>1.4098143924518158</v>
      </c>
      <c r="I414">
        <f t="shared" si="20"/>
        <v>1</v>
      </c>
      <c r="J414" s="4">
        <f>J413*(1+(H413*(E414-1))+((1-H413)*(D413/100)*(I414)/Summary!$G$6))</f>
        <v>129.55223964931702</v>
      </c>
    </row>
    <row r="415" spans="2:10" x14ac:dyDescent="0.2">
      <c r="B415" s="1">
        <f>Volatility!B509</f>
        <v>42313</v>
      </c>
      <c r="C415" s="4">
        <f>Volatility!C509</f>
        <v>150.03</v>
      </c>
      <c r="D415">
        <f>VLOOKUP(Table4[[#This Row],[Date]],Table1[#All],2,FALSE)</f>
        <v>-0.123</v>
      </c>
      <c r="E415" s="7">
        <f t="shared" si="18"/>
        <v>0.99813718315481337</v>
      </c>
      <c r="F415" s="7">
        <f t="shared" si="19"/>
        <v>-1.8645540462127797E-3</v>
      </c>
      <c r="G415" s="7">
        <f>SQRT(Summary!$G$2/Summary!$G$3)*SQRT(SUMSQ(F396:F415)-Summary!$G$4/Summary!$G$5*SUM(F396:F415)^2)</f>
        <v>4.2647504113670957E-2</v>
      </c>
      <c r="H415" s="5">
        <f>MIN(Summary!$G$8,Summary!$G$9/G413)</f>
        <v>1.4321273411335316</v>
      </c>
      <c r="I415">
        <f t="shared" si="20"/>
        <v>1</v>
      </c>
      <c r="J415" s="4">
        <f>J414*(1+(H414*(E415-1))+((1-H414)*(D414/100)*(I415)/Summary!$G$6))</f>
        <v>129.21218611349212</v>
      </c>
    </row>
    <row r="416" spans="2:10" x14ac:dyDescent="0.2">
      <c r="B416" s="1">
        <f>Volatility!B510</f>
        <v>42314</v>
      </c>
      <c r="C416" s="4">
        <f>Volatility!C510</f>
        <v>149.53</v>
      </c>
      <c r="D416">
        <f>VLOOKUP(Table4[[#This Row],[Date]],Table1[#All],2,FALSE)</f>
        <v>-0.124</v>
      </c>
      <c r="E416" s="7">
        <f t="shared" si="18"/>
        <v>0.99666733320002665</v>
      </c>
      <c r="F416" s="7">
        <f t="shared" si="19"/>
        <v>-3.3382325031697086E-3</v>
      </c>
      <c r="G416" s="7">
        <f>SQRT(Summary!$G$2/Summary!$G$3)*SQRT(SUMSQ(F397:F416)-Summary!$G$4/Summary!$G$5*SUM(F397:F416)^2)</f>
        <v>4.4309925907077254E-2</v>
      </c>
      <c r="H416" s="5">
        <f>MIN(Summary!$G$8,Summary!$G$9/G414)</f>
        <v>1.4265453894876601</v>
      </c>
      <c r="I416">
        <f t="shared" si="20"/>
        <v>1</v>
      </c>
      <c r="J416" s="4">
        <f>J415*(1+(H415*(E416-1))+((1-H415)*(D415/100)*(I416)/Summary!$G$6))</f>
        <v>128.59567254596237</v>
      </c>
    </row>
    <row r="417" spans="2:10" x14ac:dyDescent="0.2">
      <c r="B417" s="1">
        <f>Volatility!B511</f>
        <v>42317</v>
      </c>
      <c r="C417" s="4">
        <f>Volatility!C511</f>
        <v>149.61000000000001</v>
      </c>
      <c r="D417">
        <f>VLOOKUP(Table4[[#This Row],[Date]],Table1[#All],2,FALSE)</f>
        <v>-0.125</v>
      </c>
      <c r="E417" s="7">
        <f t="shared" si="18"/>
        <v>1.0005350096970509</v>
      </c>
      <c r="F417" s="7">
        <f t="shared" si="19"/>
        <v>5.3486663038868293E-4</v>
      </c>
      <c r="G417" s="7">
        <f>SQRT(Summary!$G$2/Summary!$G$3)*SQRT(SUMSQ(F398:F417)-Summary!$G$4/Summary!$G$5*SUM(F398:F417)^2)</f>
        <v>4.3877743060327913E-2</v>
      </c>
      <c r="H417" s="5">
        <f>MIN(Summary!$G$8,Summary!$G$9/G415)</f>
        <v>1.4068818620681387</v>
      </c>
      <c r="I417">
        <f t="shared" si="20"/>
        <v>3</v>
      </c>
      <c r="J417" s="4">
        <f>J416*(1+(H416*(E417-1))+((1-H416)*(D416/100)*(I417)/Summary!$G$6))</f>
        <v>128.6943855743603</v>
      </c>
    </row>
    <row r="418" spans="2:10" x14ac:dyDescent="0.2">
      <c r="B418" s="1">
        <f>Volatility!B512</f>
        <v>42318</v>
      </c>
      <c r="C418" s="4">
        <f>Volatility!C512</f>
        <v>149.76</v>
      </c>
      <c r="D418">
        <f>VLOOKUP(Table4[[#This Row],[Date]],Table1[#All],2,FALSE)</f>
        <v>-0.129</v>
      </c>
      <c r="E418" s="7">
        <f t="shared" si="18"/>
        <v>1.0010026067776217</v>
      </c>
      <c r="F418" s="7">
        <f t="shared" si="19"/>
        <v>1.002104503140882E-3</v>
      </c>
      <c r="G418" s="7">
        <f>SQRT(Summary!$G$2/Summary!$G$3)*SQRT(SUMSQ(F399:F418)-Summary!$G$4/Summary!$G$5*SUM(F399:F418)^2)</f>
        <v>4.4029835210664045E-2</v>
      </c>
      <c r="H418" s="5">
        <f>MIN(Summary!$G$8,Summary!$G$9/G416)</f>
        <v>1.3540984050803095</v>
      </c>
      <c r="I418">
        <f t="shared" si="20"/>
        <v>1</v>
      </c>
      <c r="J418" s="4">
        <f>J417*(1+(H417*(E418-1))+((1-H417)*(D417/100)*(I418)/Summary!$G$6))</f>
        <v>128.876097165988</v>
      </c>
    </row>
    <row r="419" spans="2:10" x14ac:dyDescent="0.2">
      <c r="B419" s="1">
        <f>Volatility!B513</f>
        <v>42319</v>
      </c>
      <c r="C419" s="4">
        <f>Volatility!C513</f>
        <v>149.93</v>
      </c>
      <c r="D419">
        <f>VLOOKUP(Table4[[#This Row],[Date]],Table1[#All],2,FALSE)</f>
        <v>-0.13200000000000001</v>
      </c>
      <c r="E419" s="7">
        <f t="shared" si="18"/>
        <v>1.0011351495726497</v>
      </c>
      <c r="F419" s="7">
        <f t="shared" si="19"/>
        <v>1.1345057775300079E-3</v>
      </c>
      <c r="G419" s="7">
        <f>SQRT(Summary!$G$2/Summary!$G$3)*SQRT(SUMSQ(F400:F419)-Summary!$G$4/Summary!$G$5*SUM(F400:F419)^2)</f>
        <v>4.3671775987649951E-2</v>
      </c>
      <c r="H419" s="5">
        <f>MIN(Summary!$G$8,Summary!$G$9/G417)</f>
        <v>1.3674358755760396</v>
      </c>
      <c r="I419">
        <f t="shared" si="20"/>
        <v>1</v>
      </c>
      <c r="J419" s="4">
        <f>J418*(1+(H418*(E419-1))+((1-H418)*(D418/100)*(I419)/Summary!$G$6))</f>
        <v>129.07435668432655</v>
      </c>
    </row>
    <row r="420" spans="2:10" x14ac:dyDescent="0.2">
      <c r="B420" s="1">
        <f>Volatility!B514</f>
        <v>42320</v>
      </c>
      <c r="C420" s="4">
        <f>Volatility!C514</f>
        <v>150.04</v>
      </c>
      <c r="D420">
        <f>VLOOKUP(Table4[[#This Row],[Date]],Table1[#All],2,FALSE)</f>
        <v>-0.13600000000000001</v>
      </c>
      <c r="E420" s="7">
        <f t="shared" si="18"/>
        <v>1.0007336757153338</v>
      </c>
      <c r="F420" s="7">
        <f t="shared" si="19"/>
        <v>7.3340670687475375E-4</v>
      </c>
      <c r="G420" s="7">
        <f>SQRT(Summary!$G$2/Summary!$G$3)*SQRT(SUMSQ(F401:F420)-Summary!$G$4/Summary!$G$5*SUM(F401:F420)^2)</f>
        <v>4.3674617817480429E-2</v>
      </c>
      <c r="H420" s="5">
        <f>MIN(Summary!$G$8,Summary!$G$9/G418)</f>
        <v>1.3627123452296721</v>
      </c>
      <c r="I420">
        <f t="shared" si="20"/>
        <v>1</v>
      </c>
      <c r="J420" s="4">
        <f>J419*(1+(H419*(E420-1))+((1-H419)*(D419/100)*(I420)/Summary!$G$6))</f>
        <v>129.20402501010162</v>
      </c>
    </row>
    <row r="421" spans="2:10" x14ac:dyDescent="0.2">
      <c r="B421" s="1">
        <f>Volatility!B515</f>
        <v>42321</v>
      </c>
      <c r="C421" s="4">
        <f>Volatility!C515</f>
        <v>150.44</v>
      </c>
      <c r="D421">
        <f>VLOOKUP(Table4[[#This Row],[Date]],Table1[#All],2,FALSE)</f>
        <v>-0.13700000000000001</v>
      </c>
      <c r="E421" s="7">
        <f t="shared" si="18"/>
        <v>1.0026659557451347</v>
      </c>
      <c r="F421" s="7">
        <f t="shared" si="19"/>
        <v>2.6624083884491554E-3</v>
      </c>
      <c r="G421" s="7">
        <f>SQRT(Summary!$G$2/Summary!$G$3)*SQRT(SUMSQ(F402:F421)-Summary!$G$4/Summary!$G$5*SUM(F402:F421)^2)</f>
        <v>4.4410387090901129E-2</v>
      </c>
      <c r="H421" s="5">
        <f>MIN(Summary!$G$8,Summary!$G$9/G419)</f>
        <v>1.3738850468771306</v>
      </c>
      <c r="I421">
        <f t="shared" si="20"/>
        <v>1</v>
      </c>
      <c r="J421" s="4">
        <f>J420*(1+(H420*(E421-1))+((1-H420)*(D420/100)*(I421)/Summary!$G$6))</f>
        <v>129.67359133416608</v>
      </c>
    </row>
    <row r="422" spans="2:10" x14ac:dyDescent="0.2">
      <c r="B422" s="1">
        <f>Volatility!B516</f>
        <v>42324</v>
      </c>
      <c r="C422" s="4">
        <f>Volatility!C516</f>
        <v>150.54</v>
      </c>
      <c r="D422">
        <f>VLOOKUP(Table4[[#This Row],[Date]],Table1[#All],2,FALSE)</f>
        <v>-0.13900000000000001</v>
      </c>
      <c r="E422" s="7">
        <f t="shared" si="18"/>
        <v>1.0006647168306302</v>
      </c>
      <c r="F422" s="7">
        <f t="shared" si="19"/>
        <v>6.6449600425031266E-4</v>
      </c>
      <c r="G422" s="7">
        <f>SQRT(Summary!$G$2/Summary!$G$3)*SQRT(SUMSQ(F403:F422)-Summary!$G$4/Summary!$G$5*SUM(F403:F422)^2)</f>
        <v>4.4438395570117514E-2</v>
      </c>
      <c r="H422" s="5">
        <f>MIN(Summary!$G$8,Summary!$G$9/G420)</f>
        <v>1.3737956506166715</v>
      </c>
      <c r="I422">
        <f t="shared" si="20"/>
        <v>3</v>
      </c>
      <c r="J422" s="4">
        <f>J421*(1+(H421*(E422-1))+((1-H421)*(D421/100)*(I422)/Summary!$G$6))</f>
        <v>129.79256854450551</v>
      </c>
    </row>
    <row r="423" spans="2:10" x14ac:dyDescent="0.2">
      <c r="B423" s="1">
        <f>Volatility!B517</f>
        <v>42325</v>
      </c>
      <c r="C423" s="4">
        <f>Volatility!C517</f>
        <v>150.61000000000001</v>
      </c>
      <c r="D423">
        <f>VLOOKUP(Table4[[#This Row],[Date]],Table1[#All],2,FALSE)</f>
        <v>-0.14399999999999999</v>
      </c>
      <c r="E423" s="7">
        <f t="shared" si="18"/>
        <v>1.0004649926929721</v>
      </c>
      <c r="F423" s="7">
        <f t="shared" si="19"/>
        <v>4.6488461737141917E-4</v>
      </c>
      <c r="G423" s="7">
        <f>SQRT(Summary!$G$2/Summary!$G$3)*SQRT(SUMSQ(F404:F423)-Summary!$G$4/Summary!$G$5*SUM(F404:F423)^2)</f>
        <v>4.2526857717302725E-2</v>
      </c>
      <c r="H423" s="5">
        <f>MIN(Summary!$G$8,Summary!$G$9/G421)</f>
        <v>1.3510352854432313</v>
      </c>
      <c r="I423">
        <f t="shared" si="20"/>
        <v>1</v>
      </c>
      <c r="J423" s="4">
        <f>J422*(1+(H422*(E423-1))+((1-H422)*(D422/100)*(I423)/Summary!$G$6))</f>
        <v>129.87566800363106</v>
      </c>
    </row>
    <row r="424" spans="2:10" x14ac:dyDescent="0.2">
      <c r="B424" s="1">
        <f>Volatility!B518</f>
        <v>42326</v>
      </c>
      <c r="C424" s="4">
        <f>Volatility!C518</f>
        <v>151.01</v>
      </c>
      <c r="D424">
        <f>VLOOKUP(Table4[[#This Row],[Date]],Table1[#All],2,FALSE)</f>
        <v>-0.14599999999999999</v>
      </c>
      <c r="E424" s="7">
        <f t="shared" si="18"/>
        <v>1.0026558661443461</v>
      </c>
      <c r="F424" s="7">
        <f t="shared" si="19"/>
        <v>2.6523455639403089E-3</v>
      </c>
      <c r="G424" s="7">
        <f>SQRT(Summary!$G$2/Summary!$G$3)*SQRT(SUMSQ(F405:F424)-Summary!$G$4/Summary!$G$5*SUM(F405:F424)^2)</f>
        <v>4.1658124793482174E-2</v>
      </c>
      <c r="H424" s="5">
        <f>MIN(Summary!$G$8,Summary!$G$9/G422)</f>
        <v>1.3501837595672974</v>
      </c>
      <c r="I424">
        <f t="shared" si="20"/>
        <v>1</v>
      </c>
      <c r="J424" s="4">
        <f>J423*(1+(H423*(E424-1))+((1-H423)*(D423/100)*(I424)/Summary!$G$6))</f>
        <v>130.34186619687571</v>
      </c>
    </row>
    <row r="425" spans="2:10" x14ac:dyDescent="0.2">
      <c r="B425" s="1">
        <f>Volatility!B519</f>
        <v>42327</v>
      </c>
      <c r="C425" s="4">
        <f>Volatility!C519</f>
        <v>151.38999999999999</v>
      </c>
      <c r="D425">
        <f>VLOOKUP(Table4[[#This Row],[Date]],Table1[#All],2,FALSE)</f>
        <v>-0.14899999999999999</v>
      </c>
      <c r="E425" s="7">
        <f t="shared" si="18"/>
        <v>1.00251638964307</v>
      </c>
      <c r="F425" s="7">
        <f t="shared" si="19"/>
        <v>2.5132288360896352E-3</v>
      </c>
      <c r="G425" s="7">
        <f>SQRT(Summary!$G$2/Summary!$G$3)*SQRT(SUMSQ(F406:F425)-Summary!$G$4/Summary!$G$5*SUM(F406:F425)^2)</f>
        <v>3.5445535672858637E-2</v>
      </c>
      <c r="H425" s="5">
        <f>MIN(Summary!$G$8,Summary!$G$9/G423)</f>
        <v>1.4108731098556584</v>
      </c>
      <c r="I425">
        <f t="shared" si="20"/>
        <v>1</v>
      </c>
      <c r="J425" s="4">
        <f>J424*(1+(H424*(E425-1))+((1-H424)*(D424/100)*(I425)/Summary!$G$6))</f>
        <v>130.78489932343132</v>
      </c>
    </row>
    <row r="426" spans="2:10" x14ac:dyDescent="0.2">
      <c r="B426" s="1">
        <f>Volatility!B520</f>
        <v>42328</v>
      </c>
      <c r="C426" s="4">
        <f>Volatility!C520</f>
        <v>151.83000000000001</v>
      </c>
      <c r="D426">
        <f>VLOOKUP(Table4[[#This Row],[Date]],Table1[#All],2,FALSE)</f>
        <v>-0.151</v>
      </c>
      <c r="E426" s="7">
        <f t="shared" si="18"/>
        <v>1.0029064006869677</v>
      </c>
      <c r="F426" s="7">
        <f t="shared" si="19"/>
        <v>2.9021852703091464E-3</v>
      </c>
      <c r="G426" s="7">
        <f>SQRT(Summary!$G$2/Summary!$G$3)*SQRT(SUMSQ(F407:F426)-Summary!$G$4/Summary!$G$5*SUM(F407:F426)^2)</f>
        <v>3.6426804091472156E-2</v>
      </c>
      <c r="H426" s="5">
        <f>MIN(Summary!$G$8,Summary!$G$9/G424)</f>
        <v>1.4402952676685916</v>
      </c>
      <c r="I426">
        <f t="shared" si="20"/>
        <v>1</v>
      </c>
      <c r="J426" s="4">
        <f>J425*(1+(H425*(E426-1))+((1-H425)*(D425/100)*(I426)/Summary!$G$6))</f>
        <v>131.32141339439113</v>
      </c>
    </row>
    <row r="427" spans="2:10" x14ac:dyDescent="0.2">
      <c r="B427" s="1">
        <f>Volatility!B521</f>
        <v>42331</v>
      </c>
      <c r="C427" s="4">
        <f>Volatility!C521</f>
        <v>151.22999999999999</v>
      </c>
      <c r="D427">
        <f>VLOOKUP(Table4[[#This Row],[Date]],Table1[#All],2,FALSE)</f>
        <v>-0.155</v>
      </c>
      <c r="E427" s="7">
        <f t="shared" si="18"/>
        <v>0.99604821181584657</v>
      </c>
      <c r="F427" s="7">
        <f t="shared" si="19"/>
        <v>-3.9596171314472467E-3</v>
      </c>
      <c r="G427" s="7">
        <f>SQRT(Summary!$G$2/Summary!$G$3)*SQRT(SUMSQ(F408:F427)-Summary!$G$4/Summary!$G$5*SUM(F408:F427)^2)</f>
        <v>3.9242579079076474E-2</v>
      </c>
      <c r="H427" s="5">
        <f>MIN(Summary!$G$8,Summary!$G$9/G425)</f>
        <v>1.5</v>
      </c>
      <c r="I427">
        <f t="shared" si="20"/>
        <v>3</v>
      </c>
      <c r="J427" s="4">
        <f>J426*(1+(H426*(E427-1))+((1-H426)*(D426/100)*(I427)/Summary!$G$6))</f>
        <v>130.57469338466223</v>
      </c>
    </row>
    <row r="428" spans="2:10" x14ac:dyDescent="0.2">
      <c r="B428" s="1">
        <f>Volatility!B522</f>
        <v>42332</v>
      </c>
      <c r="C428" s="4">
        <f>Volatility!C522</f>
        <v>151.30000000000001</v>
      </c>
      <c r="D428">
        <f>VLOOKUP(Table4[[#This Row],[Date]],Table1[#All],2,FALSE)</f>
        <v>-0.157</v>
      </c>
      <c r="E428" s="7">
        <f t="shared" si="18"/>
        <v>1.0004628711234544</v>
      </c>
      <c r="F428" s="7">
        <f t="shared" si="19"/>
        <v>4.6276403166117211E-4</v>
      </c>
      <c r="G428" s="7">
        <f>SQRT(Summary!$G$2/Summary!$G$3)*SQRT(SUMSQ(F409:F428)-Summary!$G$4/Summary!$G$5*SUM(F409:F428)^2)</f>
        <v>3.7152758631766973E-2</v>
      </c>
      <c r="H428" s="5">
        <f>MIN(Summary!$G$8,Summary!$G$9/G426)</f>
        <v>1.5</v>
      </c>
      <c r="I428">
        <f t="shared" si="20"/>
        <v>1</v>
      </c>
      <c r="J428" s="4">
        <f>J427*(1+(H427*(E428-1))+((1-H427)*(D427/100)*(I428)/Summary!$G$6))</f>
        <v>130.66563336549299</v>
      </c>
    </row>
    <row r="429" spans="2:10" x14ac:dyDescent="0.2">
      <c r="B429" s="1">
        <f>Volatility!B523</f>
        <v>42333</v>
      </c>
      <c r="C429" s="4">
        <f>Volatility!C523</f>
        <v>151.87</v>
      </c>
      <c r="D429">
        <f>VLOOKUP(Table4[[#This Row],[Date]],Table1[#All],2,FALSE)</f>
        <v>-0.156</v>
      </c>
      <c r="E429" s="7">
        <f t="shared" si="18"/>
        <v>1.0037673496364838</v>
      </c>
      <c r="F429" s="7">
        <f t="shared" si="19"/>
        <v>3.7602709478684101E-3</v>
      </c>
      <c r="G429" s="7">
        <f>SQRT(Summary!$G$2/Summary!$G$3)*SQRT(SUMSQ(F410:F429)-Summary!$G$4/Summary!$G$5*SUM(F410:F429)^2)</f>
        <v>3.8882447953477568E-2</v>
      </c>
      <c r="H429" s="5">
        <f>MIN(Summary!$G$8,Summary!$G$9/G427)</f>
        <v>1.5</v>
      </c>
      <c r="I429">
        <f t="shared" si="20"/>
        <v>1</v>
      </c>
      <c r="J429" s="4">
        <f>J428*(1+(H428*(E429-1))+((1-H428)*(D428/100)*(I429)/Summary!$G$6))</f>
        <v>131.40431297870634</v>
      </c>
    </row>
    <row r="430" spans="2:10" x14ac:dyDescent="0.2">
      <c r="B430" s="1">
        <f>Volatility!B524</f>
        <v>42334</v>
      </c>
      <c r="C430" s="4">
        <f>Volatility!C524</f>
        <v>151.84</v>
      </c>
      <c r="D430">
        <f>VLOOKUP(Table4[[#This Row],[Date]],Table1[#All],2,FALSE)</f>
        <v>-0.161</v>
      </c>
      <c r="E430" s="7">
        <f t="shared" si="18"/>
        <v>0.9998024626325146</v>
      </c>
      <c r="F430" s="7">
        <f t="shared" si="19"/>
        <v>-1.9755688056092739E-4</v>
      </c>
      <c r="G430" s="7">
        <f>SQRT(Summary!$G$2/Summary!$G$3)*SQRT(SUMSQ(F411:F430)-Summary!$G$4/Summary!$G$5*SUM(F411:F430)^2)</f>
        <v>3.4126773126496916E-2</v>
      </c>
      <c r="H430" s="5">
        <f>MIN(Summary!$G$8,Summary!$G$9/G428)</f>
        <v>1.5</v>
      </c>
      <c r="I430">
        <f t="shared" si="20"/>
        <v>1</v>
      </c>
      <c r="J430" s="4">
        <f>J429*(1+(H429*(E430-1))+((1-H429)*(D429/100)*(I430)/Summary!$G$6))</f>
        <v>131.36566179495807</v>
      </c>
    </row>
    <row r="431" spans="2:10" x14ac:dyDescent="0.2">
      <c r="B431" s="1">
        <f>Volatility!B525</f>
        <v>42335</v>
      </c>
      <c r="C431" s="4">
        <f>Volatility!C525</f>
        <v>152.06</v>
      </c>
      <c r="D431">
        <f>VLOOKUP(Table4[[#This Row],[Date]],Table1[#All],2,FALSE)</f>
        <v>-0.16</v>
      </c>
      <c r="E431" s="7">
        <f t="shared" si="18"/>
        <v>1.0014488935721813</v>
      </c>
      <c r="F431" s="7">
        <f t="shared" si="19"/>
        <v>1.447844938672861E-3</v>
      </c>
      <c r="G431" s="7">
        <f>SQRT(Summary!$G$2/Summary!$G$3)*SQRT(SUMSQ(F412:F431)-Summary!$G$4/Summary!$G$5*SUM(F412:F431)^2)</f>
        <v>3.4254584615130867E-2</v>
      </c>
      <c r="H431" s="5">
        <f>MIN(Summary!$G$8,Summary!$G$9/G429)</f>
        <v>1.5</v>
      </c>
      <c r="I431">
        <f t="shared" si="20"/>
        <v>1</v>
      </c>
      <c r="J431" s="4">
        <f>J430*(1+(H430*(E431-1))+((1-H430)*(D430/100)*(I431)/Summary!$G$6))</f>
        <v>131.6514578376441</v>
      </c>
    </row>
    <row r="432" spans="2:10" x14ac:dyDescent="0.2">
      <c r="B432" s="36">
        <f>Volatility!B526</f>
        <v>42338</v>
      </c>
      <c r="C432" s="20">
        <f>Volatility!C526</f>
        <v>151.9</v>
      </c>
      <c r="D432" s="37">
        <f>VLOOKUP(Table4[[#This Row],[Date]],Table1[#All],2,FALSE)</f>
        <v>-0.161</v>
      </c>
      <c r="E432" s="8">
        <f t="shared" si="18"/>
        <v>0.99894778376956472</v>
      </c>
      <c r="F432" s="8">
        <f t="shared" si="19"/>
        <v>-1.0527701985633359E-3</v>
      </c>
      <c r="G432" s="8">
        <f>SQRT(Summary!$G$2/Summary!$G$3)*SQRT(SUMSQ(F413:F432)-Summary!$G$4/Summary!$G$5*SUM(F413:F432)^2)</f>
        <v>3.1067244099437969E-2</v>
      </c>
      <c r="H432" s="9">
        <f>MIN(Summary!$G$8,Summary!$G$9/G430)</f>
        <v>1.5</v>
      </c>
      <c r="I432" s="37">
        <f t="shared" si="20"/>
        <v>3</v>
      </c>
      <c r="J432" s="20">
        <f>J431*(1+(H431*(E432-1))+((1-H431)*(D431/100)*(I432)/Summary!$G$6))</f>
        <v>131.44454681298384</v>
      </c>
    </row>
    <row r="433" spans="2:10" x14ac:dyDescent="0.2">
      <c r="B433" s="1">
        <f>Volatility!B527</f>
        <v>42339</v>
      </c>
      <c r="C433" s="4">
        <f>Volatility!C527</f>
        <v>151.96</v>
      </c>
      <c r="D433">
        <f>VLOOKUP(Table4[[#This Row],[Date]],Table1[#All],2,FALSE)</f>
        <v>-0.161</v>
      </c>
      <c r="E433" s="7">
        <f t="shared" si="18"/>
        <v>1.0003949967083607</v>
      </c>
      <c r="F433" s="7">
        <f t="shared" si="19"/>
        <v>3.9491871769762612E-4</v>
      </c>
      <c r="G433" s="7">
        <f>SQRT(Summary!$G$2/Summary!$G$3)*SQRT(SUMSQ(F414:F433)-Summary!$G$4/Summary!$G$5*SUM(F414:F433)^2)</f>
        <v>3.095225553621557E-2</v>
      </c>
      <c r="H433" s="5">
        <f>MIN(Summary!$G$8,Summary!$G$9/G431)</f>
        <v>1.5</v>
      </c>
      <c r="I433">
        <f t="shared" si="20"/>
        <v>1</v>
      </c>
      <c r="J433" s="4">
        <f>J432*(1+(H432*(E433-1))+((1-H432)*(D432/100)*(I433)/Summary!$G$6))</f>
        <v>131.52272098258013</v>
      </c>
    </row>
    <row r="434" spans="2:10" x14ac:dyDescent="0.2">
      <c r="B434" s="1">
        <f>Volatility!B528</f>
        <v>42340</v>
      </c>
      <c r="C434" s="4">
        <f>Volatility!C528</f>
        <v>152.16</v>
      </c>
      <c r="D434">
        <f>VLOOKUP(Table4[[#This Row],[Date]],Table1[#All],2,FALSE)</f>
        <v>-0.16400000000000001</v>
      </c>
      <c r="E434" s="7">
        <f t="shared" si="18"/>
        <v>1.0013161358252172</v>
      </c>
      <c r="F434" s="7">
        <f t="shared" si="19"/>
        <v>1.3152704776553592E-3</v>
      </c>
      <c r="G434" s="7">
        <f>SQRT(Summary!$G$2/Summary!$G$3)*SQRT(SUMSQ(F415:F434)-Summary!$G$4/Summary!$G$5*SUM(F415:F434)^2)</f>
        <v>3.0727630318115502E-2</v>
      </c>
      <c r="H434" s="5">
        <f>MIN(Summary!$G$8,Summary!$G$9/G432)</f>
        <v>1.5</v>
      </c>
      <c r="I434">
        <f t="shared" si="20"/>
        <v>1</v>
      </c>
      <c r="J434" s="4">
        <f>J433*(1+(H433*(E434-1))+((1-H433)*(D433/100)*(I434)/Summary!$G$6))</f>
        <v>131.78266772937073</v>
      </c>
    </row>
    <row r="435" spans="2:10" x14ac:dyDescent="0.2">
      <c r="B435" s="1">
        <f>Volatility!B529</f>
        <v>42341</v>
      </c>
      <c r="C435" s="4">
        <f>Volatility!C529</f>
        <v>150.01</v>
      </c>
      <c r="D435">
        <f>VLOOKUP(Table4[[#This Row],[Date]],Table1[#All],2,FALSE)</f>
        <v>-0.17100000000000001</v>
      </c>
      <c r="E435" s="7">
        <f t="shared" si="18"/>
        <v>0.98587013669821233</v>
      </c>
      <c r="F435" s="7">
        <f t="shared" si="19"/>
        <v>-1.4230640256281299E-2</v>
      </c>
      <c r="G435" s="7">
        <f>SQRT(Summary!$G$2/Summary!$G$3)*SQRT(SUMSQ(F416:F435)-Summary!$G$4/Summary!$G$5*SUM(F416:F435)^2)</f>
        <v>5.955069399191059E-2</v>
      </c>
      <c r="H435" s="5">
        <f>MIN(Summary!$G$8,Summary!$G$9/G433)</f>
        <v>1.5</v>
      </c>
      <c r="I435">
        <f t="shared" si="20"/>
        <v>1</v>
      </c>
      <c r="J435" s="4">
        <f>J434*(1+(H434*(E435-1))+((1-H434)*(D434/100)*(I435)/Summary!$G$6))</f>
        <v>128.98986128016139</v>
      </c>
    </row>
    <row r="436" spans="2:10" x14ac:dyDescent="0.2">
      <c r="B436" s="1">
        <f>Volatility!B530</f>
        <v>42342</v>
      </c>
      <c r="C436" s="4">
        <f>Volatility!C530</f>
        <v>150</v>
      </c>
      <c r="D436">
        <f>VLOOKUP(Table4[[#This Row],[Date]],Table1[#All],2,FALSE)</f>
        <v>-0.17100000000000001</v>
      </c>
      <c r="E436" s="7">
        <f t="shared" si="18"/>
        <v>0.99993333777748161</v>
      </c>
      <c r="F436" s="7">
        <f t="shared" si="19"/>
        <v>-6.6664444543093875E-5</v>
      </c>
      <c r="G436" s="7">
        <f>SQRT(Summary!$G$2/Summary!$G$3)*SQRT(SUMSQ(F417:F436)-Summary!$G$4/Summary!$G$5*SUM(F417:F436)^2)</f>
        <v>5.8307254088941787E-2</v>
      </c>
      <c r="H436" s="5">
        <f>MIN(Summary!$G$8,Summary!$G$9/G434)</f>
        <v>1.5</v>
      </c>
      <c r="I436">
        <f t="shared" si="20"/>
        <v>1</v>
      </c>
      <c r="J436" s="4">
        <f>J435*(1+(H435*(E436-1))+((1-H435)*(D435/100)*(I436)/Summary!$G$6))</f>
        <v>128.97726950482902</v>
      </c>
    </row>
    <row r="437" spans="2:10" x14ac:dyDescent="0.2">
      <c r="B437" s="1">
        <f>Volatility!B531</f>
        <v>42345</v>
      </c>
      <c r="C437" s="4">
        <f>Volatility!C531</f>
        <v>150.87</v>
      </c>
      <c r="D437">
        <f>VLOOKUP(Table4[[#This Row],[Date]],Table1[#All],2,FALSE)</f>
        <v>-0.17499999999999999</v>
      </c>
      <c r="E437" s="7">
        <f t="shared" si="18"/>
        <v>1.0058</v>
      </c>
      <c r="F437" s="7">
        <f t="shared" si="19"/>
        <v>5.7832447557273608E-3</v>
      </c>
      <c r="G437" s="7">
        <f>SQRT(Summary!$G$2/Summary!$G$3)*SQRT(SUMSQ(F418:F437)-Summary!$G$4/Summary!$G$5*SUM(F418:F437)^2)</f>
        <v>6.1477175097938597E-2</v>
      </c>
      <c r="H437" s="5">
        <f>MIN(Summary!$G$8,Summary!$G$9/G435)</f>
        <v>1.007544933198435</v>
      </c>
      <c r="I437">
        <f t="shared" si="20"/>
        <v>3</v>
      </c>
      <c r="J437" s="4">
        <f>J436*(1+(H436*(E437-1))+((1-H436)*(D436/100)*(I437)/Summary!$G$6))</f>
        <v>130.10029071256628</v>
      </c>
    </row>
    <row r="438" spans="2:10" x14ac:dyDescent="0.2">
      <c r="B438" s="1">
        <f>Volatility!B532</f>
        <v>42346</v>
      </c>
      <c r="C438" s="4">
        <f>Volatility!C532</f>
        <v>151.16999999999999</v>
      </c>
      <c r="D438">
        <f>VLOOKUP(Table4[[#This Row],[Date]],Table1[#All],2,FALSE)</f>
        <v>-0.17799999999999999</v>
      </c>
      <c r="E438" s="7">
        <f t="shared" si="18"/>
        <v>1.001988466892026</v>
      </c>
      <c r="F438" s="7">
        <f t="shared" si="19"/>
        <v>1.9864925086331147E-3</v>
      </c>
      <c r="G438" s="7">
        <f>SQRT(Summary!$G$2/Summary!$G$3)*SQRT(SUMSQ(F419:F438)-Summary!$G$4/Summary!$G$5*SUM(F419:F438)^2)</f>
        <v>6.1688725285942901E-2</v>
      </c>
      <c r="H438" s="5">
        <f>MIN(Summary!$G$8,Summary!$G$9/G436)</f>
        <v>1.0290314805165768</v>
      </c>
      <c r="I438">
        <f t="shared" si="20"/>
        <v>1</v>
      </c>
      <c r="J438" s="4">
        <f>J437*(1+(H437*(E438-1))+((1-H437)*(D437/100)*(I438)/Summary!$G$6))</f>
        <v>130.36094748007741</v>
      </c>
    </row>
    <row r="439" spans="2:10" x14ac:dyDescent="0.2">
      <c r="B439" s="1">
        <f>Volatility!B533</f>
        <v>42347</v>
      </c>
      <c r="C439" s="4">
        <f>Volatility!C533</f>
        <v>150.9</v>
      </c>
      <c r="D439">
        <f>VLOOKUP(Table4[[#This Row],[Date]],Table1[#All],2,FALSE)</f>
        <v>-0.18099999999999999</v>
      </c>
      <c r="E439" s="7">
        <f t="shared" si="18"/>
        <v>0.99821393133558256</v>
      </c>
      <c r="F439" s="7">
        <f t="shared" si="19"/>
        <v>-1.7876655868130972E-3</v>
      </c>
      <c r="G439" s="7">
        <f>SQRT(Summary!$G$2/Summary!$G$3)*SQRT(SUMSQ(F420:F439)-Summary!$G$4/Summary!$G$5*SUM(F420:F439)^2)</f>
        <v>6.2118206825973701E-2</v>
      </c>
      <c r="H439" s="5">
        <f>MIN(Summary!$G$8,Summary!$G$9/G437)</f>
        <v>0.97597197503650213</v>
      </c>
      <c r="I439">
        <f t="shared" si="20"/>
        <v>1</v>
      </c>
      <c r="J439" s="4">
        <f>J438*(1+(H438*(E439-1))+((1-H438)*(D438/100)*(I439)/Summary!$G$6))</f>
        <v>130.12137308510256</v>
      </c>
    </row>
    <row r="440" spans="2:10" x14ac:dyDescent="0.2">
      <c r="B440" s="1">
        <f>Volatility!B534</f>
        <v>42348</v>
      </c>
      <c r="C440" s="4">
        <f>Volatility!C534</f>
        <v>150.91</v>
      </c>
      <c r="D440">
        <f>VLOOKUP(Table4[[#This Row],[Date]],Table1[#All],2,FALSE)</f>
        <v>-0.186</v>
      </c>
      <c r="E440" s="7">
        <f t="shared" si="18"/>
        <v>1.0000662690523525</v>
      </c>
      <c r="F440" s="7">
        <f t="shared" si="19"/>
        <v>6.6266856655873007E-5</v>
      </c>
      <c r="G440" s="7">
        <f>SQRT(Summary!$G$2/Summary!$G$3)*SQRT(SUMSQ(F421:F440)-Summary!$G$4/Summary!$G$5*SUM(F421:F440)^2)</f>
        <v>6.2105475383103868E-2</v>
      </c>
      <c r="H440" s="5">
        <f>MIN(Summary!$G$8,Summary!$G$9/G438)</f>
        <v>0.97262505785108655</v>
      </c>
      <c r="I440">
        <f t="shared" si="20"/>
        <v>1</v>
      </c>
      <c r="J440" s="4">
        <f>J439*(1+(H439*(E440-1))+((1-H439)*(D439/100)*(I440)/Summary!$G$6))</f>
        <v>130.12977319139895</v>
      </c>
    </row>
    <row r="441" spans="2:10" x14ac:dyDescent="0.2">
      <c r="B441" s="1">
        <f>Volatility!B535</f>
        <v>42349</v>
      </c>
      <c r="C441" s="4">
        <f>Volatility!C535</f>
        <v>151</v>
      </c>
      <c r="D441">
        <f>VLOOKUP(Table4[[#This Row],[Date]],Table1[#All],2,FALSE)</f>
        <v>-0.189</v>
      </c>
      <c r="E441" s="7">
        <f t="shared" si="18"/>
        <v>1.0005963819495063</v>
      </c>
      <c r="F441" s="7">
        <f t="shared" si="19"/>
        <v>5.9620418446516734E-4</v>
      </c>
      <c r="G441" s="7">
        <f>SQRT(Summary!$G$2/Summary!$G$3)*SQRT(SUMSQ(F422:F441)-Summary!$G$4/Summary!$G$5*SUM(F422:F441)^2)</f>
        <v>6.151924406564524E-2</v>
      </c>
      <c r="H441" s="5">
        <f>MIN(Summary!$G$8,Summary!$G$9/G439)</f>
        <v>0.9659003867914614</v>
      </c>
      <c r="I441">
        <f t="shared" si="20"/>
        <v>1</v>
      </c>
      <c r="J441" s="4">
        <f>J440*(1+(H440*(E441-1))+((1-H440)*(D440/100)*(I441)/Summary!$G$6))</f>
        <v>130.20523734558822</v>
      </c>
    </row>
    <row r="442" spans="2:10" x14ac:dyDescent="0.2">
      <c r="B442" s="1">
        <f>Volatility!B536</f>
        <v>42352</v>
      </c>
      <c r="C442" s="4">
        <f>Volatility!C536</f>
        <v>150.16999999999999</v>
      </c>
      <c r="D442">
        <f>VLOOKUP(Table4[[#This Row],[Date]],Table1[#All],2,FALSE)</f>
        <v>-0.191</v>
      </c>
      <c r="E442" s="7">
        <f t="shared" si="18"/>
        <v>0.99450331125827807</v>
      </c>
      <c r="F442" s="7">
        <f t="shared" si="19"/>
        <v>-5.5118511227350555E-3</v>
      </c>
      <c r="G442" s="7">
        <f>SQRT(Summary!$G$2/Summary!$G$3)*SQRT(SUMSQ(F423:F442)-Summary!$G$4/Summary!$G$5*SUM(F423:F442)^2)</f>
        <v>6.4550214070843076E-2</v>
      </c>
      <c r="H442" s="5">
        <f>MIN(Summary!$G$8,Summary!$G$9/G440)</f>
        <v>0.96609839357776373</v>
      </c>
      <c r="I442">
        <f t="shared" si="20"/>
        <v>3</v>
      </c>
      <c r="J442" s="4">
        <f>J441*(1+(H441*(E442-1))+((1-H441)*(D441/100)*(I442)/Summary!$G$6))</f>
        <v>129.51387476762918</v>
      </c>
    </row>
    <row r="443" spans="2:10" x14ac:dyDescent="0.2">
      <c r="B443" s="1">
        <f>Volatility!B537</f>
        <v>42353</v>
      </c>
      <c r="C443" s="4">
        <f>Volatility!C537</f>
        <v>150.31</v>
      </c>
      <c r="D443">
        <f>VLOOKUP(Table4[[#This Row],[Date]],Table1[#All],2,FALSE)</f>
        <v>-0.19400000000000001</v>
      </c>
      <c r="E443" s="7">
        <f t="shared" ref="E443:E506" si="21">C443/C442</f>
        <v>1.0009322767530133</v>
      </c>
      <c r="F443" s="7">
        <f t="shared" ref="F443:F506" si="22">LN(E443)</f>
        <v>9.3184245294550153E-4</v>
      </c>
      <c r="G443" s="7">
        <f>SQRT(Summary!$G$2/Summary!$G$3)*SQRT(SUMSQ(F424:F443)-Summary!$G$4/Summary!$G$5*SUM(F424:F443)^2)</f>
        <v>6.462397793199319E-2</v>
      </c>
      <c r="H443" s="5">
        <f>MIN(Summary!$G$8,Summary!$G$9/G441)</f>
        <v>0.97530457194785902</v>
      </c>
      <c r="I443">
        <f t="shared" si="20"/>
        <v>1</v>
      </c>
      <c r="J443" s="4">
        <f>J442*(1+(H442*(E443-1))+((1-H442)*(D442/100)*(I443)/Summary!$G$6))</f>
        <v>129.6305008729901</v>
      </c>
    </row>
    <row r="444" spans="2:10" x14ac:dyDescent="0.2">
      <c r="B444" s="1">
        <f>Volatility!B538</f>
        <v>42354</v>
      </c>
      <c r="C444" s="4">
        <f>Volatility!C538</f>
        <v>150.22999999999999</v>
      </c>
      <c r="D444">
        <f>VLOOKUP(Table4[[#This Row],[Date]],Table1[#All],2,FALSE)</f>
        <v>-0.19600000000000001</v>
      </c>
      <c r="E444" s="7">
        <f t="shared" si="21"/>
        <v>0.99946776661566084</v>
      </c>
      <c r="F444" s="7">
        <f t="shared" si="22"/>
        <v>-5.3237507080260832E-4</v>
      </c>
      <c r="G444" s="7">
        <f>SQRT(Summary!$G$2/Summary!$G$3)*SQRT(SUMSQ(F425:F444)-Summary!$G$4/Summary!$G$5*SUM(F425:F444)^2)</f>
        <v>6.3849813994586446E-2</v>
      </c>
      <c r="H444" s="5">
        <f>MIN(Summary!$G$8,Summary!$G$9/G442)</f>
        <v>0.92950892361333959</v>
      </c>
      <c r="I444">
        <f t="shared" si="20"/>
        <v>1</v>
      </c>
      <c r="J444" s="4">
        <f>J443*(1+(H443*(E444-1))+((1-H443)*(D443/100)*(I444)/Summary!$G$6))</f>
        <v>129.56319376991613</v>
      </c>
    </row>
    <row r="445" spans="2:10" x14ac:dyDescent="0.2">
      <c r="B445" s="1">
        <f>Volatility!B539</f>
        <v>42355</v>
      </c>
      <c r="C445" s="4">
        <f>Volatility!C539</f>
        <v>150.19999999999999</v>
      </c>
      <c r="D445">
        <f>VLOOKUP(Table4[[#This Row],[Date]],Table1[#All],2,FALSE)</f>
        <v>-0.19800000000000001</v>
      </c>
      <c r="E445" s="7">
        <f t="shared" si="21"/>
        <v>0.99980030619716431</v>
      </c>
      <c r="F445" s="7">
        <f t="shared" si="22"/>
        <v>-1.9971374429796825E-4</v>
      </c>
      <c r="G445" s="7">
        <f>SQRT(Summary!$G$2/Summary!$G$3)*SQRT(SUMSQ(F426:F445)-Summary!$G$4/Summary!$G$5*SUM(F426:F445)^2)</f>
        <v>6.3050589026634227E-2</v>
      </c>
      <c r="H445" s="5">
        <f>MIN(Summary!$G$8,Summary!$G$9/G443)</f>
        <v>0.92844795260268231</v>
      </c>
      <c r="I445">
        <f t="shared" si="20"/>
        <v>1</v>
      </c>
      <c r="J445" s="4">
        <f>J444*(1+(H444*(E445-1))+((1-H444)*(D444/100)*(I445)/Summary!$G$6))</f>
        <v>129.53909489195092</v>
      </c>
    </row>
    <row r="446" spans="2:10" x14ac:dyDescent="0.2">
      <c r="B446" s="1">
        <f>Volatility!B540</f>
        <v>42356</v>
      </c>
      <c r="C446" s="4">
        <f>Volatility!C540</f>
        <v>150.47999999999999</v>
      </c>
      <c r="D446">
        <f>VLOOKUP(Table4[[#This Row],[Date]],Table1[#All],2,FALSE)</f>
        <v>-0.19900000000000001</v>
      </c>
      <c r="E446" s="7">
        <f t="shared" si="21"/>
        <v>1.0018641810918776</v>
      </c>
      <c r="F446" s="7">
        <f t="shared" si="22"/>
        <v>1.8624456627406619E-3</v>
      </c>
      <c r="G446" s="7">
        <f>SQRT(Summary!$G$2/Summary!$G$3)*SQRT(SUMSQ(F427:F446)-Summary!$G$4/Summary!$G$5*SUM(F427:F446)^2)</f>
        <v>6.2465487443097552E-2</v>
      </c>
      <c r="H446" s="5">
        <f>MIN(Summary!$G$8,Summary!$G$9/G444)</f>
        <v>0.93970516507827484</v>
      </c>
      <c r="I446">
        <f t="shared" si="20"/>
        <v>1</v>
      </c>
      <c r="J446" s="4">
        <f>J445*(1+(H445*(E446-1))+((1-H445)*(D445/100)*(I446)/Summary!$G$6))</f>
        <v>129.76324954665347</v>
      </c>
    </row>
    <row r="447" spans="2:10" x14ac:dyDescent="0.2">
      <c r="B447" s="1">
        <f>Volatility!B541</f>
        <v>42359</v>
      </c>
      <c r="C447" s="4">
        <f>Volatility!C541</f>
        <v>150.30000000000001</v>
      </c>
      <c r="D447">
        <f>VLOOKUP(Table4[[#This Row],[Date]],Table1[#All],2,FALSE)</f>
        <v>-0.2</v>
      </c>
      <c r="E447" s="7">
        <f t="shared" si="21"/>
        <v>0.99880382775119636</v>
      </c>
      <c r="F447" s="7">
        <f t="shared" si="22"/>
        <v>-1.1968882338459527E-3</v>
      </c>
      <c r="G447" s="7">
        <f>SQRT(Summary!$G$2/Summary!$G$3)*SQRT(SUMSQ(F428:F447)-Summary!$G$4/Summary!$G$5*SUM(F428:F447)^2)</f>
        <v>6.1226781444830194E-2</v>
      </c>
      <c r="H447" s="5">
        <f>MIN(Summary!$G$8,Summary!$G$9/G445)</f>
        <v>0.95161680368528234</v>
      </c>
      <c r="I447">
        <f t="shared" si="20"/>
        <v>3</v>
      </c>
      <c r="J447" s="4">
        <f>J446*(1+(H446*(E447-1))+((1-H446)*(D446/100)*(I447)/Summary!$G$6))</f>
        <v>129.61725951566191</v>
      </c>
    </row>
    <row r="448" spans="2:10" x14ac:dyDescent="0.2">
      <c r="B448" s="1">
        <f>Volatility!B542</f>
        <v>42360</v>
      </c>
      <c r="C448" s="4">
        <f>Volatility!C542</f>
        <v>150</v>
      </c>
      <c r="D448">
        <f>VLOOKUP(Table4[[#This Row],[Date]],Table1[#All],2,FALSE)</f>
        <v>-0.20100000000000001</v>
      </c>
      <c r="E448" s="7">
        <f t="shared" si="21"/>
        <v>0.99800399201596801</v>
      </c>
      <c r="F448" s="7">
        <f t="shared" si="22"/>
        <v>-1.9980026626731087E-3</v>
      </c>
      <c r="G448" s="7">
        <f>SQRT(Summary!$G$2/Summary!$G$3)*SQRT(SUMSQ(F429:F448)-Summary!$G$4/Summary!$G$5*SUM(F429:F448)^2)</f>
        <v>6.1427835231209343E-2</v>
      </c>
      <c r="H448" s="5">
        <f>MIN(Summary!$G$8,Summary!$G$9/G446)</f>
        <v>0.96053040576456772</v>
      </c>
      <c r="I448">
        <f t="shared" si="20"/>
        <v>1</v>
      </c>
      <c r="J448" s="4">
        <f>J447*(1+(H447*(E448-1))+((1-H447)*(D447/100)*(I448)/Summary!$G$6))</f>
        <v>129.37102514976652</v>
      </c>
    </row>
    <row r="449" spans="2:10" x14ac:dyDescent="0.2">
      <c r="B449" s="1">
        <f>Volatility!B543</f>
        <v>42361</v>
      </c>
      <c r="C449" s="4">
        <f>Volatility!C543</f>
        <v>149.82</v>
      </c>
      <c r="D449">
        <f>VLOOKUP(Table4[[#This Row],[Date]],Table1[#All],2,FALSE)</f>
        <v>-0.20100000000000001</v>
      </c>
      <c r="E449" s="7">
        <f t="shared" si="21"/>
        <v>0.99879999999999991</v>
      </c>
      <c r="F449" s="7">
        <f t="shared" si="22"/>
        <v>-1.2007205765189881E-3</v>
      </c>
      <c r="G449" s="7">
        <f>SQRT(Summary!$G$2/Summary!$G$3)*SQRT(SUMSQ(F430:F449)-Summary!$G$4/Summary!$G$5*SUM(F430:F449)^2)</f>
        <v>5.9530995943393748E-2</v>
      </c>
      <c r="H449" s="5">
        <f>MIN(Summary!$G$8,Summary!$G$9/G447)</f>
        <v>0.97996331971270423</v>
      </c>
      <c r="I449">
        <f t="shared" si="20"/>
        <v>1</v>
      </c>
      <c r="J449" s="4">
        <f>J448*(1+(H448*(E449-1))+((1-H448)*(D448/100)*(I449)/Summary!$G$6))</f>
        <v>129.22187887609022</v>
      </c>
    </row>
    <row r="450" spans="2:10" x14ac:dyDescent="0.2">
      <c r="B450" s="1">
        <f>Volatility!B544</f>
        <v>42366</v>
      </c>
      <c r="C450" s="4">
        <f>Volatility!C544</f>
        <v>149.97999999999999</v>
      </c>
      <c r="D450">
        <f>VLOOKUP(Table4[[#This Row],[Date]],Table1[#All],2,FALSE)</f>
        <v>-0.19900000000000001</v>
      </c>
      <c r="E450" s="7">
        <f t="shared" si="21"/>
        <v>1.0010679482045119</v>
      </c>
      <c r="F450" s="7">
        <f t="shared" si="22"/>
        <v>1.0673783535063406E-3</v>
      </c>
      <c r="G450" s="7">
        <f>SQRT(Summary!$G$2/Summary!$G$3)*SQRT(SUMSQ(F431:F450)-Summary!$G$4/Summary!$G$5*SUM(F431:F450)^2)</f>
        <v>5.9820191518456023E-2</v>
      </c>
      <c r="H450" s="5">
        <f>MIN(Summary!$G$8,Summary!$G$9/G448)</f>
        <v>0.97675589208320479</v>
      </c>
      <c r="I450">
        <f t="shared" si="20"/>
        <v>5</v>
      </c>
      <c r="J450" s="4">
        <f>J449*(1+(H449*(E450-1))+((1-H449)*(D449/100)*(I450)/Summary!$G$6))</f>
        <v>129.35704376098153</v>
      </c>
    </row>
    <row r="451" spans="2:10" x14ac:dyDescent="0.2">
      <c r="B451" s="1">
        <f>Volatility!B545</f>
        <v>42367</v>
      </c>
      <c r="C451" s="4">
        <f>Volatility!C545</f>
        <v>149.99</v>
      </c>
      <c r="D451">
        <f>VLOOKUP(Table4[[#This Row],[Date]],Table1[#All],2,FALSE)</f>
        <v>-0.20200000000000001</v>
      </c>
      <c r="E451" s="7">
        <f t="shared" si="21"/>
        <v>1.0000666755567411</v>
      </c>
      <c r="F451" s="7">
        <f t="shared" si="22"/>
        <v>6.667333402498034E-5</v>
      </c>
      <c r="G451" s="7">
        <f>SQRT(Summary!$G$2/Summary!$G$3)*SQRT(SUMSQ(F432:F451)-Summary!$G$4/Summary!$G$5*SUM(F432:F451)^2)</f>
        <v>5.940915022905522E-2</v>
      </c>
      <c r="H451" s="5">
        <f>MIN(Summary!$G$8,Summary!$G$9/G449)</f>
        <v>1.0078783169872081</v>
      </c>
      <c r="I451">
        <f t="shared" si="20"/>
        <v>1</v>
      </c>
      <c r="J451" s="4">
        <f>J450*(1+(H450*(E451-1))+((1-H450)*(D450/100)*(I451)/Summary!$G$6))</f>
        <v>129.36545161369455</v>
      </c>
    </row>
    <row r="452" spans="2:10" x14ac:dyDescent="0.2">
      <c r="B452" s="1">
        <f>Volatility!B546</f>
        <v>42368</v>
      </c>
      <c r="C452" s="4">
        <f>Volatility!C546</f>
        <v>150.05000000000001</v>
      </c>
      <c r="D452">
        <f>VLOOKUP(Table4[[#This Row],[Date]],Table1[#All],2,FALSE)</f>
        <v>-0.20599999999999999</v>
      </c>
      <c r="E452" s="7">
        <f t="shared" si="21"/>
        <v>1.0004000266684445</v>
      </c>
      <c r="F452" s="7">
        <f t="shared" si="22"/>
        <v>3.9994667910798722E-4</v>
      </c>
      <c r="G452" s="7">
        <f>SQRT(Summary!$G$2/Summary!$G$3)*SQRT(SUMSQ(F433:F452)-Summary!$G$4/Summary!$G$5*SUM(F433:F452)^2)</f>
        <v>5.9508461166370472E-2</v>
      </c>
      <c r="H452" s="5">
        <f>MIN(Summary!$G$8,Summary!$G$9/G450)</f>
        <v>1.0030058158788826</v>
      </c>
      <c r="I452">
        <f t="shared" si="20"/>
        <v>1</v>
      </c>
      <c r="J452" s="4">
        <f>J451*(1+(H451*(E452-1))+((1-H451)*(D451/100)*(I452)/Summary!$G$6))</f>
        <v>129.41761466305303</v>
      </c>
    </row>
    <row r="453" spans="2:10" x14ac:dyDescent="0.2">
      <c r="B453" s="36">
        <f>Volatility!B547</f>
        <v>42369</v>
      </c>
      <c r="C453" s="20">
        <f>Volatility!C547</f>
        <v>150.04</v>
      </c>
      <c r="D453" s="37">
        <f>VLOOKUP(Table4[[#This Row],[Date]],Table1[#All],2,FALSE)</f>
        <v>-0.20499999999999999</v>
      </c>
      <c r="E453" s="8">
        <f t="shared" si="21"/>
        <v>0.99993335554815044</v>
      </c>
      <c r="F453" s="8">
        <f t="shared" si="22"/>
        <v>-6.6646672689715182E-5</v>
      </c>
      <c r="G453" s="8">
        <f>SQRT(Summary!$G$2/Summary!$G$3)*SQRT(SUMSQ(F434:F453)-Summary!$G$4/Summary!$G$5*SUM(F434:F453)^2)</f>
        <v>5.9431364617105978E-2</v>
      </c>
      <c r="H453" s="9">
        <f>MIN(Summary!$G$8,Summary!$G$9/G451)</f>
        <v>1.0099454338038285</v>
      </c>
      <c r="I453" s="37">
        <f t="shared" ref="I453:I516" si="23">B453-B452</f>
        <v>1</v>
      </c>
      <c r="J453" s="20">
        <f>J452*(1+(H452*(E453-1))+((1-H452)*(D452/100)*(I453)/Summary!$G$6))</f>
        <v>129.40896599798046</v>
      </c>
    </row>
    <row r="454" spans="2:10" x14ac:dyDescent="0.2">
      <c r="B454" s="1">
        <f>Volatility!B548</f>
        <v>42373</v>
      </c>
      <c r="C454" s="4">
        <f>Volatility!C548</f>
        <v>150.22</v>
      </c>
      <c r="D454">
        <f>VLOOKUP(Table4[[#This Row],[Date]],Table1[#All],2,FALSE)</f>
        <v>-0.21</v>
      </c>
      <c r="E454" s="7">
        <f t="shared" si="21"/>
        <v>1.0011996800853107</v>
      </c>
      <c r="F454" s="7">
        <f t="shared" si="22"/>
        <v>1.1989610441792329E-3</v>
      </c>
      <c r="G454" s="7">
        <f>SQRT(Summary!$G$2/Summary!$G$3)*SQRT(SUMSQ(F435:F454)-Summary!$G$4/Summary!$G$5*SUM(F435:F454)^2)</f>
        <v>5.9384598452568903E-2</v>
      </c>
      <c r="H454" s="5">
        <f>MIN(Summary!$G$8,Summary!$G$9/G452)</f>
        <v>1.0082599822612672</v>
      </c>
      <c r="I454">
        <f t="shared" si="23"/>
        <v>4</v>
      </c>
      <c r="J454" s="4">
        <f>J453*(1+(H453*(E454-1))+((1-H453)*(D453/100)*(I454)/Summary!$G$6))</f>
        <v>129.56578869522031</v>
      </c>
    </row>
    <row r="455" spans="2:10" x14ac:dyDescent="0.2">
      <c r="B455" s="1">
        <f>Volatility!B549</f>
        <v>42374</v>
      </c>
      <c r="C455" s="4">
        <f>Volatility!C549</f>
        <v>150.49</v>
      </c>
      <c r="D455">
        <f>VLOOKUP(Table4[[#This Row],[Date]],Table1[#All],2,FALSE)</f>
        <v>-0.21099999999999999</v>
      </c>
      <c r="E455" s="7">
        <f t="shared" si="21"/>
        <v>1.0017973638663296</v>
      </c>
      <c r="F455" s="7">
        <f t="shared" si="22"/>
        <v>1.7957505407616818E-3</v>
      </c>
      <c r="G455" s="7">
        <f>SQRT(Summary!$G$2/Summary!$G$3)*SQRT(SUMSQ(F436:F455)-Summary!$G$4/Summary!$G$5*SUM(F436:F455)^2)</f>
        <v>3.3359007775429751E-2</v>
      </c>
      <c r="H455" s="5">
        <f>MIN(Summary!$G$8,Summary!$G$9/G453)</f>
        <v>1.0095679341465156</v>
      </c>
      <c r="I455">
        <f t="shared" si="23"/>
        <v>1</v>
      </c>
      <c r="J455" s="4">
        <f>J454*(1+(H454*(E455-1))+((1-H454)*(D454/100)*(I455)/Summary!$G$6))</f>
        <v>129.80059536382151</v>
      </c>
    </row>
    <row r="456" spans="2:10" x14ac:dyDescent="0.2">
      <c r="B456" s="1">
        <f>Volatility!B550</f>
        <v>42375</v>
      </c>
      <c r="C456" s="4">
        <f>Volatility!C550</f>
        <v>150.66999999999999</v>
      </c>
      <c r="D456">
        <f>VLOOKUP(Table4[[#This Row],[Date]],Table1[#All],2,FALSE)</f>
        <v>-0.214</v>
      </c>
      <c r="E456" s="7">
        <f t="shared" si="21"/>
        <v>1.0011960927636387</v>
      </c>
      <c r="F456" s="7">
        <f t="shared" si="22"/>
        <v>1.1953780145698182E-3</v>
      </c>
      <c r="G456" s="7">
        <f>SQRT(Summary!$G$2/Summary!$G$3)*SQRT(SUMSQ(F437:F456)-Summary!$G$4/Summary!$G$5*SUM(F437:F456)^2)</f>
        <v>3.3536373952583548E-2</v>
      </c>
      <c r="H456" s="5">
        <f>MIN(Summary!$G$8,Summary!$G$9/G454)</f>
        <v>1.0103629823803999</v>
      </c>
      <c r="I456">
        <f t="shared" si="23"/>
        <v>1</v>
      </c>
      <c r="J456" s="4">
        <f>J455*(1+(H455*(E456-1))+((1-H455)*(D455/100)*(I456)/Summary!$G$6))</f>
        <v>129.9573416514736</v>
      </c>
    </row>
    <row r="457" spans="2:10" x14ac:dyDescent="0.2">
      <c r="B457" s="1">
        <f>Volatility!B551</f>
        <v>42376</v>
      </c>
      <c r="C457" s="4">
        <f>Volatility!C551</f>
        <v>150.13</v>
      </c>
      <c r="D457">
        <f>VLOOKUP(Table4[[#This Row],[Date]],Table1[#All],2,FALSE)</f>
        <v>-0.218</v>
      </c>
      <c r="E457" s="7">
        <f t="shared" si="21"/>
        <v>0.99641600849538736</v>
      </c>
      <c r="F457" s="7">
        <f t="shared" si="22"/>
        <v>-3.5904293889834136E-3</v>
      </c>
      <c r="G457" s="7">
        <f>SQRT(Summary!$G$2/Summary!$G$3)*SQRT(SUMSQ(F438:F457)-Summary!$G$4/Summary!$G$5*SUM(F438:F457)^2)</f>
        <v>2.9376535370147859E-2</v>
      </c>
      <c r="H457" s="5">
        <f>MIN(Summary!$G$8,Summary!$G$9/G455)</f>
        <v>1.5</v>
      </c>
      <c r="I457">
        <f t="shared" si="23"/>
        <v>1</v>
      </c>
      <c r="J457" s="4">
        <f>J456*(1+(H456*(E457-1))+((1-H456)*(D456/100)*(I457)/Summary!$G$6))</f>
        <v>129.48675692374846</v>
      </c>
    </row>
    <row r="458" spans="2:10" x14ac:dyDescent="0.2">
      <c r="B458" s="1">
        <f>Volatility!B552</f>
        <v>42377</v>
      </c>
      <c r="C458" s="4">
        <f>Volatility!C552</f>
        <v>150.26</v>
      </c>
      <c r="D458">
        <f>VLOOKUP(Table4[[#This Row],[Date]],Table1[#All],2,FALSE)</f>
        <v>-0.218</v>
      </c>
      <c r="E458" s="7">
        <f t="shared" si="21"/>
        <v>1.0008659162059548</v>
      </c>
      <c r="F458" s="7">
        <f t="shared" si="22"/>
        <v>8.6554151680091397E-4</v>
      </c>
      <c r="G458" s="7">
        <f>SQRT(Summary!$G$2/Summary!$G$3)*SQRT(SUMSQ(F439:F458)-Summary!$G$4/Summary!$G$5*SUM(F439:F458)^2)</f>
        <v>2.8547547016731723E-2</v>
      </c>
      <c r="H458" s="5">
        <f>MIN(Summary!$G$8,Summary!$G$9/G456)</f>
        <v>1.5</v>
      </c>
      <c r="I458">
        <f t="shared" si="23"/>
        <v>1</v>
      </c>
      <c r="J458" s="4">
        <f>J457*(1+(H457*(E458-1))+((1-H457)*(D457/100)*(I458)/Summary!$G$6))</f>
        <v>129.6553360027888</v>
      </c>
    </row>
    <row r="459" spans="2:10" x14ac:dyDescent="0.2">
      <c r="B459" s="1">
        <f>Volatility!B553</f>
        <v>42380</v>
      </c>
      <c r="C459" s="4">
        <f>Volatility!C553</f>
        <v>149.88</v>
      </c>
      <c r="D459">
        <f>VLOOKUP(Table4[[#This Row],[Date]],Table1[#All],2,FALSE)</f>
        <v>-0.219</v>
      </c>
      <c r="E459" s="7">
        <f t="shared" si="21"/>
        <v>0.99747105017968862</v>
      </c>
      <c r="F459" s="7">
        <f t="shared" si="22"/>
        <v>-2.5321530155278478E-3</v>
      </c>
      <c r="G459" s="7">
        <f>SQRT(Summary!$G$2/Summary!$G$3)*SQRT(SUMSQ(F440:F459)-Summary!$G$4/Summary!$G$5*SUM(F440:F459)^2)</f>
        <v>2.9145696297388203E-2</v>
      </c>
      <c r="H459" s="5">
        <f>MIN(Summary!$G$8,Summary!$G$9/G457)</f>
        <v>1.5</v>
      </c>
      <c r="I459">
        <f t="shared" si="23"/>
        <v>3</v>
      </c>
      <c r="J459" s="4">
        <f>J458*(1+(H458*(E459-1))+((1-H458)*(D458/100)*(I459)/Summary!$G$6))</f>
        <v>129.16467594739416</v>
      </c>
    </row>
    <row r="460" spans="2:10" x14ac:dyDescent="0.2">
      <c r="B460" s="1">
        <f>Volatility!B554</f>
        <v>42381</v>
      </c>
      <c r="C460" s="4">
        <f>Volatility!C554</f>
        <v>149.72</v>
      </c>
      <c r="D460">
        <f>VLOOKUP(Table4[[#This Row],[Date]],Table1[#All],2,FALSE)</f>
        <v>-0.22</v>
      </c>
      <c r="E460" s="7">
        <f t="shared" si="21"/>
        <v>0.99893247931678675</v>
      </c>
      <c r="F460" s="7">
        <f t="shared" si="22"/>
        <v>-1.0680908892584152E-3</v>
      </c>
      <c r="G460" s="7">
        <f>SQRT(Summary!$G$2/Summary!$G$3)*SQRT(SUMSQ(F441:F460)-Summary!$G$4/Summary!$G$5*SUM(F441:F460)^2)</f>
        <v>2.9211058136718666E-2</v>
      </c>
      <c r="H460" s="5">
        <f>MIN(Summary!$G$8,Summary!$G$9/G458)</f>
        <v>1.5</v>
      </c>
      <c r="I460">
        <f t="shared" si="23"/>
        <v>1</v>
      </c>
      <c r="J460" s="4">
        <f>J459*(1+(H459*(E460-1))+((1-H459)*(D459/100)*(I460)/Summary!$G$6))</f>
        <v>128.95823987861192</v>
      </c>
    </row>
    <row r="461" spans="2:10" x14ac:dyDescent="0.2">
      <c r="B461" s="1">
        <f>Volatility!B555</f>
        <v>42382</v>
      </c>
      <c r="C461" s="4">
        <f>Volatility!C555</f>
        <v>150.13</v>
      </c>
      <c r="D461">
        <f>VLOOKUP(Table4[[#This Row],[Date]],Table1[#All],2,FALSE)</f>
        <v>-0.22</v>
      </c>
      <c r="E461" s="7">
        <f t="shared" si="21"/>
        <v>1.0027384450975154</v>
      </c>
      <c r="F461" s="7">
        <f t="shared" si="22"/>
        <v>2.7347023879854097E-3</v>
      </c>
      <c r="G461" s="7">
        <f>SQRT(Summary!$G$2/Summary!$G$3)*SQRT(SUMSQ(F442:F461)-Summary!$G$4/Summary!$G$5*SUM(F442:F461)^2)</f>
        <v>3.1007871513650937E-2</v>
      </c>
      <c r="H461" s="5">
        <f>MIN(Summary!$G$8,Summary!$G$9/G459)</f>
        <v>1.5</v>
      </c>
      <c r="I461">
        <f t="shared" si="23"/>
        <v>1</v>
      </c>
      <c r="J461" s="4">
        <f>J460*(1+(H460*(E461-1))+((1-H460)*(D460/100)*(I461)/Summary!$G$6))</f>
        <v>129.48835150734791</v>
      </c>
    </row>
    <row r="462" spans="2:10" x14ac:dyDescent="0.2">
      <c r="B462" s="1">
        <f>Volatility!B556</f>
        <v>42383</v>
      </c>
      <c r="C462" s="4">
        <f>Volatility!C556</f>
        <v>149.93</v>
      </c>
      <c r="D462">
        <f>VLOOKUP(Table4[[#This Row],[Date]],Table1[#All],2,FALSE)</f>
        <v>-0.221</v>
      </c>
      <c r="E462" s="7">
        <f t="shared" si="21"/>
        <v>0.99866782122160802</v>
      </c>
      <c r="F462" s="7">
        <f t="shared" si="22"/>
        <v>-1.3330669174017001E-3</v>
      </c>
      <c r="G462" s="7">
        <f>SQRT(Summary!$G$2/Summary!$G$3)*SQRT(SUMSQ(F443:F462)-Summary!$G$4/Summary!$G$5*SUM(F443:F462)^2)</f>
        <v>2.4909990826699174E-2</v>
      </c>
      <c r="H462" s="5">
        <f>MIN(Summary!$G$8,Summary!$G$9/G460)</f>
        <v>1.5</v>
      </c>
      <c r="I462">
        <f t="shared" si="23"/>
        <v>1</v>
      </c>
      <c r="J462" s="4">
        <f>J461*(1+(H461*(E462-1))+((1-H461)*(D461/100)*(I462)/Summary!$G$6))</f>
        <v>129.22999471530918</v>
      </c>
    </row>
    <row r="463" spans="2:10" x14ac:dyDescent="0.2">
      <c r="B463" s="1">
        <f>Volatility!B557</f>
        <v>42384</v>
      </c>
      <c r="C463" s="4">
        <f>Volatility!C557</f>
        <v>150.13999999999999</v>
      </c>
      <c r="D463">
        <f>VLOOKUP(Table4[[#This Row],[Date]],Table1[#All],2,FALSE)</f>
        <v>-0.221</v>
      </c>
      <c r="E463" s="7">
        <f t="shared" si="21"/>
        <v>1.0014006536383644</v>
      </c>
      <c r="F463" s="7">
        <f t="shared" si="22"/>
        <v>1.3996736380443373E-3</v>
      </c>
      <c r="G463" s="7">
        <f>SQRT(Summary!$G$2/Summary!$G$3)*SQRT(SUMSQ(F444:F463)-Summary!$G$4/Summary!$G$5*SUM(F444:F463)^2)</f>
        <v>2.5200319755512467E-2</v>
      </c>
      <c r="H463" s="5">
        <f>MIN(Summary!$G$8,Summary!$G$9/G461)</f>
        <v>1.5</v>
      </c>
      <c r="I463">
        <f t="shared" si="23"/>
        <v>1</v>
      </c>
      <c r="J463" s="4">
        <f>J462*(1+(H462*(E463-1))+((1-H462)*(D462/100)*(I463)/Summary!$G$6))</f>
        <v>129.50190107302424</v>
      </c>
    </row>
    <row r="464" spans="2:10" x14ac:dyDescent="0.2">
      <c r="B464" s="1">
        <f>Volatility!B558</f>
        <v>42387</v>
      </c>
      <c r="C464" s="4">
        <f>Volatility!C558</f>
        <v>150.13</v>
      </c>
      <c r="D464">
        <f>VLOOKUP(Table4[[#This Row],[Date]],Table1[#All],2,FALSE)</f>
        <v>-0.222</v>
      </c>
      <c r="E464" s="7">
        <f t="shared" si="21"/>
        <v>0.99993339549753568</v>
      </c>
      <c r="F464" s="7">
        <f t="shared" si="22"/>
        <v>-6.6606720642686617E-5</v>
      </c>
      <c r="G464" s="7">
        <f>SQRT(Summary!$G$2/Summary!$G$3)*SQRT(SUMSQ(F445:F464)-Summary!$G$4/Summary!$G$5*SUM(F445:F464)^2)</f>
        <v>2.5140969181584039E-2</v>
      </c>
      <c r="H464" s="5">
        <f>MIN(Summary!$G$8,Summary!$G$9/G462)</f>
        <v>1.5</v>
      </c>
      <c r="I464">
        <f t="shared" si="23"/>
        <v>3</v>
      </c>
      <c r="J464" s="4">
        <f>J463*(1+(H463*(E464-1))+((1-H463)*(D463/100)*(I464)/Summary!$G$6))</f>
        <v>129.49015545516289</v>
      </c>
    </row>
    <row r="465" spans="2:10" x14ac:dyDescent="0.2">
      <c r="B465" s="1">
        <f>Volatility!B559</f>
        <v>42388</v>
      </c>
      <c r="C465" s="4">
        <f>Volatility!C559</f>
        <v>150.19999999999999</v>
      </c>
      <c r="D465">
        <f>VLOOKUP(Table4[[#This Row],[Date]],Table1[#All],2,FALSE)</f>
        <v>-0.222</v>
      </c>
      <c r="E465" s="7">
        <f t="shared" si="21"/>
        <v>1.0004662625724372</v>
      </c>
      <c r="F465" s="7">
        <f t="shared" si="22"/>
        <v>4.661539058207812E-4</v>
      </c>
      <c r="G465" s="7">
        <f>SQRT(Summary!$G$2/Summary!$G$3)*SQRT(SUMSQ(F446:F465)-Summary!$G$4/Summary!$G$5*SUM(F446:F465)^2)</f>
        <v>2.5190932407499783E-2</v>
      </c>
      <c r="H465" s="5">
        <f>MIN(Summary!$G$8,Summary!$G$9/G463)</f>
        <v>1.5</v>
      </c>
      <c r="I465">
        <f t="shared" si="23"/>
        <v>1</v>
      </c>
      <c r="J465" s="4">
        <f>J464*(1+(H464*(E465-1))+((1-H464)*(D464/100)*(I465)/Summary!$G$6))</f>
        <v>129.58111933595728</v>
      </c>
    </row>
    <row r="466" spans="2:10" x14ac:dyDescent="0.2">
      <c r="B466" s="1">
        <f>Volatility!B560</f>
        <v>42389</v>
      </c>
      <c r="C466" s="4">
        <f>Volatility!C560</f>
        <v>150.05000000000001</v>
      </c>
      <c r="D466">
        <f>VLOOKUP(Table4[[#This Row],[Date]],Table1[#All],2,FALSE)</f>
        <v>-0.22500000000000001</v>
      </c>
      <c r="E466" s="7">
        <f t="shared" si="21"/>
        <v>0.99900133155792292</v>
      </c>
      <c r="F466" s="7">
        <f t="shared" si="22"/>
        <v>-9.9916744365809553E-4</v>
      </c>
      <c r="G466" s="7">
        <f>SQRT(Summary!$G$2/Summary!$G$3)*SQRT(SUMSQ(F447:F466)-Summary!$G$4/Summary!$G$5*SUM(F447:F466)^2)</f>
        <v>2.4460120048266618E-2</v>
      </c>
      <c r="H466" s="5">
        <f>MIN(Summary!$G$8,Summary!$G$9/G464)</f>
        <v>1.5</v>
      </c>
      <c r="I466">
        <f t="shared" si="23"/>
        <v>1</v>
      </c>
      <c r="J466" s="4">
        <f>J465*(1+(H465*(E466-1))+((1-H465)*(D465/100)*(I466)/Summary!$G$6))</f>
        <v>129.38740601588714</v>
      </c>
    </row>
    <row r="467" spans="2:10" x14ac:dyDescent="0.2">
      <c r="B467" s="1">
        <f>Volatility!B561</f>
        <v>42390</v>
      </c>
      <c r="C467" s="4">
        <f>Volatility!C561</f>
        <v>150.49</v>
      </c>
      <c r="D467">
        <f>VLOOKUP(Table4[[#This Row],[Date]],Table1[#All],2,FALSE)</f>
        <v>-0.23</v>
      </c>
      <c r="E467" s="7">
        <f t="shared" si="21"/>
        <v>1.0029323558813728</v>
      </c>
      <c r="F467" s="7">
        <f t="shared" si="22"/>
        <v>2.9280649122509776E-3</v>
      </c>
      <c r="G467" s="7">
        <f>SQRT(Summary!$G$2/Summary!$G$3)*SQRT(SUMSQ(F448:F467)-Summary!$G$4/Summary!$G$5*SUM(F448:F467)^2)</f>
        <v>2.6314023325481828E-2</v>
      </c>
      <c r="H467" s="5">
        <f>MIN(Summary!$G$8,Summary!$G$9/G465)</f>
        <v>1.5</v>
      </c>
      <c r="I467">
        <f t="shared" si="23"/>
        <v>1</v>
      </c>
      <c r="J467" s="4">
        <f>J466*(1+(H466*(E467-1))+((1-H466)*(D466/100)*(I467)/Summary!$G$6))</f>
        <v>129.95692523304032</v>
      </c>
    </row>
    <row r="468" spans="2:10" x14ac:dyDescent="0.2">
      <c r="B468" s="1">
        <f>Volatility!B562</f>
        <v>42391</v>
      </c>
      <c r="C468" s="4">
        <f>Volatility!C562</f>
        <v>150.36000000000001</v>
      </c>
      <c r="D468">
        <f>VLOOKUP(Table4[[#This Row],[Date]],Table1[#All],2,FALSE)</f>
        <v>-0.23100000000000001</v>
      </c>
      <c r="E468" s="7">
        <f t="shared" si="21"/>
        <v>0.99913615522626087</v>
      </c>
      <c r="F468" s="7">
        <f t="shared" si="22"/>
        <v>-8.6421810264999228E-4</v>
      </c>
      <c r="G468" s="7">
        <f>SQRT(Summary!$G$2/Summary!$G$3)*SQRT(SUMSQ(F449:F468)-Summary!$G$4/Summary!$G$5*SUM(F449:F468)^2)</f>
        <v>2.5473995086970531E-2</v>
      </c>
      <c r="H468" s="5">
        <f>MIN(Summary!$G$8,Summary!$G$9/G466)</f>
        <v>1.5</v>
      </c>
      <c r="I468">
        <f t="shared" si="23"/>
        <v>1</v>
      </c>
      <c r="J468" s="4">
        <f>J467*(1+(H467*(E468-1))+((1-H467)*(D467/100)*(I468)/Summary!$G$6))</f>
        <v>129.78894645720749</v>
      </c>
    </row>
    <row r="469" spans="2:10" x14ac:dyDescent="0.2">
      <c r="B469" s="1">
        <f>Volatility!B563</f>
        <v>42394</v>
      </c>
      <c r="C469" s="4">
        <f>Volatility!C563</f>
        <v>150.57</v>
      </c>
      <c r="D469">
        <f>VLOOKUP(Table4[[#This Row],[Date]],Table1[#All],2,FALSE)</f>
        <v>-0.23100000000000001</v>
      </c>
      <c r="E469" s="7">
        <f t="shared" si="21"/>
        <v>1.0013966480446925</v>
      </c>
      <c r="F469" s="7">
        <f t="shared" si="22"/>
        <v>1.3956736389745339E-3</v>
      </c>
      <c r="G469" s="7">
        <f>SQRT(Summary!$G$2/Summary!$G$3)*SQRT(SUMSQ(F450:F469)-Summary!$G$4/Summary!$G$5*SUM(F450:F469)^2)</f>
        <v>2.5361647141616973E-2</v>
      </c>
      <c r="H469" s="5">
        <f>MIN(Summary!$G$8,Summary!$G$9/G467)</f>
        <v>1.5</v>
      </c>
      <c r="I469">
        <f t="shared" si="23"/>
        <v>3</v>
      </c>
      <c r="J469" s="4">
        <f>J468*(1+(H468*(E469-1))+((1-H468)*(D468/100)*(I469)/Summary!$G$6))</f>
        <v>130.06209989325538</v>
      </c>
    </row>
    <row r="470" spans="2:10" x14ac:dyDescent="0.2">
      <c r="B470" s="1">
        <f>Volatility!B564</f>
        <v>42395</v>
      </c>
      <c r="C470" s="4">
        <f>Volatility!C564</f>
        <v>150.97</v>
      </c>
      <c r="D470">
        <f>VLOOKUP(Table4[[#This Row],[Date]],Table1[#All],2,FALSE)</f>
        <v>-0.23100000000000001</v>
      </c>
      <c r="E470" s="7">
        <f t="shared" si="21"/>
        <v>1.0026565716942286</v>
      </c>
      <c r="F470" s="7">
        <f t="shared" si="22"/>
        <v>2.6530492446926995E-3</v>
      </c>
      <c r="G470" s="7">
        <f>SQRT(Summary!$G$2/Summary!$G$3)*SQRT(SUMSQ(F451:F470)-Summary!$G$4/Summary!$G$5*SUM(F451:F470)^2)</f>
        <v>2.6570367620599451E-2</v>
      </c>
      <c r="H470" s="5">
        <f>MIN(Summary!$G$8,Summary!$G$9/G468)</f>
        <v>1.5</v>
      </c>
      <c r="I470">
        <f t="shared" si="23"/>
        <v>1</v>
      </c>
      <c r="J470" s="4">
        <f>J469*(1+(H469*(E470-1))+((1-H469)*(D469/100)*(I470)/Summary!$G$6))</f>
        <v>130.58079611542837</v>
      </c>
    </row>
    <row r="471" spans="2:10" x14ac:dyDescent="0.2">
      <c r="B471" s="1">
        <f>Volatility!B565</f>
        <v>42396</v>
      </c>
      <c r="C471" s="4">
        <f>Volatility!C565</f>
        <v>150.97999999999999</v>
      </c>
      <c r="D471">
        <f>VLOOKUP(Table4[[#This Row],[Date]],Table1[#All],2,FALSE)</f>
        <v>-0.23100000000000001</v>
      </c>
      <c r="E471" s="7">
        <f t="shared" si="21"/>
        <v>1.000066238325495</v>
      </c>
      <c r="F471" s="7">
        <f t="shared" si="22"/>
        <v>6.6236131834002964E-5</v>
      </c>
      <c r="G471" s="7">
        <f>SQRT(Summary!$G$2/Summary!$G$3)*SQRT(SUMSQ(F452:F471)-Summary!$G$4/Summary!$G$5*SUM(F452:F471)^2)</f>
        <v>2.6570422042531253E-2</v>
      </c>
      <c r="H471" s="5">
        <f>MIN(Summary!$G$8,Summary!$G$9/G469)</f>
        <v>1.5</v>
      </c>
      <c r="I471">
        <f t="shared" si="23"/>
        <v>1</v>
      </c>
      <c r="J471" s="4">
        <f>J470*(1+(H470*(E471-1))+((1-H470)*(D470/100)*(I471)/Summary!$G$6))</f>
        <v>130.59418924206398</v>
      </c>
    </row>
    <row r="472" spans="2:10" x14ac:dyDescent="0.2">
      <c r="B472" s="1">
        <f>Volatility!B566</f>
        <v>42397</v>
      </c>
      <c r="C472" s="4">
        <f>Volatility!C566</f>
        <v>151.03</v>
      </c>
      <c r="D472">
        <f>VLOOKUP(Table4[[#This Row],[Date]],Table1[#All],2,FALSE)</f>
        <v>-0.22900000000000001</v>
      </c>
      <c r="E472" s="7">
        <f t="shared" si="21"/>
        <v>1.0003311696913499</v>
      </c>
      <c r="F472" s="7">
        <f t="shared" si="22"/>
        <v>3.3111486677153251E-4</v>
      </c>
      <c r="G472" s="7">
        <f>SQRT(Summary!$G$2/Summary!$G$3)*SQRT(SUMSQ(F453:F472)-Summary!$G$4/Summary!$G$5*SUM(F453:F472)^2)</f>
        <v>2.6569171413899553E-2</v>
      </c>
      <c r="H472" s="5">
        <f>MIN(Summary!$G$8,Summary!$G$9/G470)</f>
        <v>1.5</v>
      </c>
      <c r="I472">
        <f t="shared" si="23"/>
        <v>1</v>
      </c>
      <c r="J472" s="4">
        <f>J471*(1+(H471*(E472-1))+((1-H471)*(D471/100)*(I472)/Summary!$G$6))</f>
        <v>130.65948148776954</v>
      </c>
    </row>
    <row r="473" spans="2:10" x14ac:dyDescent="0.2">
      <c r="B473" s="36">
        <f>Volatility!B567</f>
        <v>42398</v>
      </c>
      <c r="C473" s="20">
        <f>Volatility!C567</f>
        <v>151.84</v>
      </c>
      <c r="D473" s="37">
        <f>VLOOKUP(Table4[[#This Row],[Date]],Table1[#All],2,FALSE)</f>
        <v>-0.22900000000000001</v>
      </c>
      <c r="E473" s="8">
        <f t="shared" si="21"/>
        <v>1.0053631728795605</v>
      </c>
      <c r="F473" s="8">
        <f t="shared" si="22"/>
        <v>5.3488422833676084E-3</v>
      </c>
      <c r="G473" s="8">
        <f>SQRT(Summary!$G$2/Summary!$G$3)*SQRT(SUMSQ(F454:F473)-Summary!$G$4/Summary!$G$5*SUM(F454:F473)^2)</f>
        <v>3.1677364950196463E-2</v>
      </c>
      <c r="H473" s="9">
        <f>MIN(Summary!$G$8,Summary!$G$9/G471)</f>
        <v>1.5</v>
      </c>
      <c r="I473" s="37">
        <f t="shared" si="23"/>
        <v>1</v>
      </c>
      <c r="J473" s="20">
        <f>J472*(1+(H472*(E473-1))+((1-H472)*(D472/100)*(I473)/Summary!$G$6))</f>
        <v>131.71102113886823</v>
      </c>
    </row>
    <row r="474" spans="2:10" x14ac:dyDescent="0.2">
      <c r="B474" s="1">
        <f>Volatility!B568</f>
        <v>42401</v>
      </c>
      <c r="C474" s="4">
        <f>Volatility!C568</f>
        <v>151.47999999999999</v>
      </c>
      <c r="D474">
        <f>VLOOKUP(Table4[[#This Row],[Date]],Table1[#All],2,FALSE)</f>
        <v>-0.23200000000000001</v>
      </c>
      <c r="E474" s="7">
        <f t="shared" si="21"/>
        <v>0.99762908324552146</v>
      </c>
      <c r="F474" s="7">
        <f t="shared" si="22"/>
        <v>-2.3737318280237954E-3</v>
      </c>
      <c r="G474" s="7">
        <f>SQRT(Summary!$G$2/Summary!$G$3)*SQRT(SUMSQ(F455:F474)-Summary!$G$4/Summary!$G$5*SUM(F455:F474)^2)</f>
        <v>3.3196095944489884E-2</v>
      </c>
      <c r="H474" s="5">
        <f>MIN(Summary!$G$8,Summary!$G$9/G472)</f>
        <v>1.5</v>
      </c>
      <c r="I474">
        <f t="shared" si="23"/>
        <v>3</v>
      </c>
      <c r="J474" s="4">
        <f>J473*(1+(H473*(E474-1))+((1-H473)*(D473/100)*(I474)/Summary!$G$6))</f>
        <v>131.24386408137684</v>
      </c>
    </row>
    <row r="475" spans="2:10" x14ac:dyDescent="0.2">
      <c r="B475" s="1">
        <f>Volatility!B569</f>
        <v>42402</v>
      </c>
      <c r="C475" s="4">
        <f>Volatility!C569</f>
        <v>151.63</v>
      </c>
      <c r="D475">
        <f>VLOOKUP(Table4[[#This Row],[Date]],Table1[#All],2,FALSE)</f>
        <v>-0.23100000000000001</v>
      </c>
      <c r="E475" s="7">
        <f t="shared" si="21"/>
        <v>1.0009902297332982</v>
      </c>
      <c r="F475" s="7">
        <f t="shared" si="22"/>
        <v>9.8973977925388723E-4</v>
      </c>
      <c r="G475" s="7">
        <f>SQRT(Summary!$G$2/Summary!$G$3)*SQRT(SUMSQ(F456:F475)-Summary!$G$4/Summary!$G$5*SUM(F456:F475)^2)</f>
        <v>3.2890205220728906E-2</v>
      </c>
      <c r="H475" s="5">
        <f>MIN(Summary!$G$8,Summary!$G$9/G473)</f>
        <v>1.5</v>
      </c>
      <c r="I475">
        <f t="shared" si="23"/>
        <v>1</v>
      </c>
      <c r="J475" s="4">
        <f>J474*(1+(H474*(E475-1))+((1-H474)*(D474/100)*(I475)/Summary!$G$6))</f>
        <v>131.43922934306173</v>
      </c>
    </row>
    <row r="476" spans="2:10" x14ac:dyDescent="0.2">
      <c r="B476" s="1">
        <f>Volatility!B570</f>
        <v>42403</v>
      </c>
      <c r="C476" s="4">
        <f>Volatility!C570</f>
        <v>151.96</v>
      </c>
      <c r="D476">
        <f>VLOOKUP(Table4[[#This Row],[Date]],Table1[#All],2,FALSE)</f>
        <v>-0.23200000000000001</v>
      </c>
      <c r="E476" s="7">
        <f t="shared" si="21"/>
        <v>1.0021763503264527</v>
      </c>
      <c r="F476" s="7">
        <f t="shared" si="22"/>
        <v>2.1739855065770839E-3</v>
      </c>
      <c r="G476" s="7">
        <f>SQRT(Summary!$G$2/Summary!$G$3)*SQRT(SUMSQ(F457:F476)-Summary!$G$4/Summary!$G$5*SUM(F457:F476)^2)</f>
        <v>3.336768822564324E-2</v>
      </c>
      <c r="H476" s="5">
        <f>MIN(Summary!$G$8,Summary!$G$9/G474)</f>
        <v>1.5</v>
      </c>
      <c r="I476">
        <f t="shared" si="23"/>
        <v>1</v>
      </c>
      <c r="J476" s="4">
        <f>J475*(1+(H475*(E476-1))+((1-H475)*(D475/100)*(I476)/Summary!$G$6))</f>
        <v>131.86873775845672</v>
      </c>
    </row>
    <row r="477" spans="2:10" x14ac:dyDescent="0.2">
      <c r="B477" s="1">
        <f>Volatility!B571</f>
        <v>42404</v>
      </c>
      <c r="C477" s="4">
        <f>Volatility!C571</f>
        <v>151.49</v>
      </c>
      <c r="D477">
        <f>VLOOKUP(Table4[[#This Row],[Date]],Table1[#All],2,FALSE)</f>
        <v>-0.23400000000000001</v>
      </c>
      <c r="E477" s="7">
        <f t="shared" si="21"/>
        <v>0.99690708081073964</v>
      </c>
      <c r="F477" s="7">
        <f t="shared" si="22"/>
        <v>-3.0977121491926113E-3</v>
      </c>
      <c r="G477" s="7">
        <f>SQRT(Summary!$G$2/Summary!$G$3)*SQRT(SUMSQ(F458:F477)-Summary!$G$4/Summary!$G$5*SUM(F458:F477)^2)</f>
        <v>3.2656322299762633E-2</v>
      </c>
      <c r="H477" s="5">
        <f>MIN(Summary!$G$8,Summary!$G$9/G475)</f>
        <v>1.5</v>
      </c>
      <c r="I477">
        <f t="shared" si="23"/>
        <v>1</v>
      </c>
      <c r="J477" s="4">
        <f>J476*(1+(H476*(E477-1))+((1-H476)*(D476/100)*(I477)/Summary!$G$6))</f>
        <v>131.25737364461892</v>
      </c>
    </row>
    <row r="478" spans="2:10" x14ac:dyDescent="0.2">
      <c r="B478" s="1">
        <f>Volatility!B572</f>
        <v>42405</v>
      </c>
      <c r="C478" s="4">
        <f>Volatility!C572</f>
        <v>151.56</v>
      </c>
      <c r="D478">
        <f>VLOOKUP(Table4[[#This Row],[Date]],Table1[#All],2,FALSE)</f>
        <v>-0.23400000000000001</v>
      </c>
      <c r="E478" s="7">
        <f t="shared" si="21"/>
        <v>1.000462076704733</v>
      </c>
      <c r="F478" s="7">
        <f t="shared" si="22"/>
        <v>4.6196998016780164E-4</v>
      </c>
      <c r="G478" s="7">
        <f>SQRT(Summary!$G$2/Summary!$G$3)*SQRT(SUMSQ(F459:F478)-Summary!$G$4/Summary!$G$5*SUM(F459:F478)^2)</f>
        <v>3.262158871281319E-2</v>
      </c>
      <c r="H478" s="5">
        <f>MIN(Summary!$G$8,Summary!$G$9/G476)</f>
        <v>1.5</v>
      </c>
      <c r="I478">
        <f t="shared" si="23"/>
        <v>1</v>
      </c>
      <c r="J478" s="4">
        <f>J477*(1+(H477*(E478-1))+((1-H477)*(D477/100)*(I478)/Summary!$G$6))</f>
        <v>131.34877669311169</v>
      </c>
    </row>
    <row r="479" spans="2:10" x14ac:dyDescent="0.2">
      <c r="B479" s="1">
        <f>Volatility!B573</f>
        <v>42408</v>
      </c>
      <c r="C479" s="4">
        <f>Volatility!C573</f>
        <v>151.69999999999999</v>
      </c>
      <c r="D479">
        <f>VLOOKUP(Table4[[#This Row],[Date]],Table1[#All],2,FALSE)</f>
        <v>-0.23499999999999999</v>
      </c>
      <c r="E479" s="7">
        <f t="shared" si="21"/>
        <v>1.0009237265769331</v>
      </c>
      <c r="F479" s="7">
        <f t="shared" si="22"/>
        <v>9.2330020408635594E-4</v>
      </c>
      <c r="G479" s="7">
        <f>SQRT(Summary!$G$2/Summary!$G$3)*SQRT(SUMSQ(F460:F479)-Summary!$G$4/Summary!$G$5*SUM(F460:F479)^2)</f>
        <v>3.0807338894233014E-2</v>
      </c>
      <c r="H479" s="5">
        <f>MIN(Summary!$G$8,Summary!$G$9/G477)</f>
        <v>1.5</v>
      </c>
      <c r="I479">
        <f t="shared" si="23"/>
        <v>3</v>
      </c>
      <c r="J479" s="4">
        <f>J478*(1+(H478*(E479-1))+((1-H478)*(D478/100)*(I479)/Summary!$G$6))</f>
        <v>131.53205287750305</v>
      </c>
    </row>
    <row r="480" spans="2:10" x14ac:dyDescent="0.2">
      <c r="B480" s="1">
        <f>Volatility!B574</f>
        <v>42409</v>
      </c>
      <c r="C480" s="4">
        <f>Volatility!C574</f>
        <v>151.27000000000001</v>
      </c>
      <c r="D480">
        <f>VLOOKUP(Table4[[#This Row],[Date]],Table1[#All],2,FALSE)</f>
        <v>-0.23699999999999999</v>
      </c>
      <c r="E480" s="7">
        <f t="shared" si="21"/>
        <v>0.99716545814106805</v>
      </c>
      <c r="F480" s="7">
        <f t="shared" si="22"/>
        <v>-2.8385667803784986E-3</v>
      </c>
      <c r="G480" s="7">
        <f>SQRT(Summary!$G$2/Summary!$G$3)*SQRT(SUMSQ(F461:F480)-Summary!$G$4/Summary!$G$5*SUM(F461:F480)^2)</f>
        <v>3.2575951281917093E-2</v>
      </c>
      <c r="H480" s="5">
        <f>MIN(Summary!$G$8,Summary!$G$9/G478)</f>
        <v>1.5</v>
      </c>
      <c r="I480">
        <f t="shared" si="23"/>
        <v>1</v>
      </c>
      <c r="J480" s="4">
        <f>J479*(1+(H479*(E480-1))+((1-H479)*(D479/100)*(I480)/Summary!$G$6))</f>
        <v>130.97323251900016</v>
      </c>
    </row>
    <row r="481" spans="2:10" x14ac:dyDescent="0.2">
      <c r="B481" s="1">
        <f>Volatility!B575</f>
        <v>42410</v>
      </c>
      <c r="C481" s="4">
        <f>Volatility!C575</f>
        <v>151.27000000000001</v>
      </c>
      <c r="D481">
        <f>VLOOKUP(Table4[[#This Row],[Date]],Table1[#All],2,FALSE)</f>
        <v>-0.23799999999999999</v>
      </c>
      <c r="E481" s="7">
        <f t="shared" si="21"/>
        <v>1</v>
      </c>
      <c r="F481" s="7">
        <f t="shared" si="22"/>
        <v>0</v>
      </c>
      <c r="G481" s="7">
        <f>SQRT(Summary!$G$2/Summary!$G$3)*SQRT(SUMSQ(F462:F481)-Summary!$G$4/Summary!$G$5*SUM(F462:F481)^2)</f>
        <v>3.1587019290711879E-2</v>
      </c>
      <c r="H481" s="5">
        <f>MIN(Summary!$G$8,Summary!$G$9/G479)</f>
        <v>1.5</v>
      </c>
      <c r="I481">
        <f t="shared" si="23"/>
        <v>1</v>
      </c>
      <c r="J481" s="4">
        <f>J480*(1+(H480*(E481-1))+((1-H480)*(D480/100)*(I481)/Summary!$G$6))</f>
        <v>130.97366363922387</v>
      </c>
    </row>
    <row r="482" spans="2:10" x14ac:dyDescent="0.2">
      <c r="B482" s="1">
        <f>Volatility!B576</f>
        <v>42411</v>
      </c>
      <c r="C482" s="4">
        <f>Volatility!C576</f>
        <v>151.25</v>
      </c>
      <c r="D482">
        <f>VLOOKUP(Table4[[#This Row],[Date]],Table1[#All],2,FALSE)</f>
        <v>-0.23899999999999999</v>
      </c>
      <c r="E482" s="7">
        <f t="shared" si="21"/>
        <v>0.99986778607787397</v>
      </c>
      <c r="F482" s="7">
        <f t="shared" si="22"/>
        <v>-1.3222266315710213E-4</v>
      </c>
      <c r="G482" s="7">
        <f>SQRT(Summary!$G$2/Summary!$G$3)*SQRT(SUMSQ(F463:F482)-Summary!$G$4/Summary!$G$5*SUM(F463:F482)^2)</f>
        <v>3.1035699121880232E-2</v>
      </c>
      <c r="H482" s="5">
        <f>MIN(Summary!$G$8,Summary!$G$9/G480)</f>
        <v>1.5</v>
      </c>
      <c r="I482">
        <f t="shared" si="23"/>
        <v>1</v>
      </c>
      <c r="J482" s="4">
        <f>J481*(1+(H481*(E482-1))+((1-H481)*(D481/100)*(I482)/Summary!$G$6))</f>
        <v>130.94812176729792</v>
      </c>
    </row>
    <row r="483" spans="2:10" x14ac:dyDescent="0.2">
      <c r="B483" s="1">
        <f>Volatility!B577</f>
        <v>42412</v>
      </c>
      <c r="C483" s="4">
        <f>Volatility!C577</f>
        <v>150.99</v>
      </c>
      <c r="D483">
        <f>VLOOKUP(Table4[[#This Row],[Date]],Table1[#All],2,FALSE)</f>
        <v>-0.24</v>
      </c>
      <c r="E483" s="7">
        <f t="shared" si="21"/>
        <v>0.9982809917355373</v>
      </c>
      <c r="F483" s="7">
        <f t="shared" si="22"/>
        <v>-1.7204874545724126E-3</v>
      </c>
      <c r="G483" s="7">
        <f>SQRT(Summary!$G$2/Summary!$G$3)*SQRT(SUMSQ(F464:F483)-Summary!$G$4/Summary!$G$5*SUM(F464:F483)^2)</f>
        <v>3.1688401973646085E-2</v>
      </c>
      <c r="H483" s="5">
        <f>MIN(Summary!$G$8,Summary!$G$9/G481)</f>
        <v>1.5</v>
      </c>
      <c r="I483">
        <f t="shared" si="23"/>
        <v>1</v>
      </c>
      <c r="J483" s="4">
        <f>J482*(1+(H482*(E483-1))+((1-H482)*(D482/100)*(I483)/Summary!$G$6))</f>
        <v>130.61090508701244</v>
      </c>
    </row>
    <row r="484" spans="2:10" x14ac:dyDescent="0.2">
      <c r="B484" s="1">
        <f>Volatility!B578</f>
        <v>42415</v>
      </c>
      <c r="C484" s="4">
        <f>Volatility!C578</f>
        <v>151.44999999999999</v>
      </c>
      <c r="D484">
        <f>VLOOKUP(Table4[[#This Row],[Date]],Table1[#All],2,FALSE)</f>
        <v>-0.24099999999999999</v>
      </c>
      <c r="E484" s="7">
        <f t="shared" si="21"/>
        <v>1.0030465593747928</v>
      </c>
      <c r="F484" s="7">
        <f t="shared" si="22"/>
        <v>3.0419280168677712E-3</v>
      </c>
      <c r="G484" s="7">
        <f>SQRT(Summary!$G$2/Summary!$G$3)*SQRT(SUMSQ(F465:F484)-Summary!$G$4/Summary!$G$5*SUM(F465:F484)^2)</f>
        <v>3.3052858220613553E-2</v>
      </c>
      <c r="H484" s="5">
        <f>MIN(Summary!$G$8,Summary!$G$9/G482)</f>
        <v>1.5</v>
      </c>
      <c r="I484">
        <f t="shared" si="23"/>
        <v>3</v>
      </c>
      <c r="J484" s="4">
        <f>J483*(1+(H483*(E484-1))+((1-H483)*(D483/100)*(I484)/Summary!$G$6))</f>
        <v>131.20908201207783</v>
      </c>
    </row>
    <row r="485" spans="2:10" x14ac:dyDescent="0.2">
      <c r="B485" s="1">
        <f>Volatility!B579</f>
        <v>42416</v>
      </c>
      <c r="C485" s="4">
        <f>Volatility!C579</f>
        <v>151.13</v>
      </c>
      <c r="D485">
        <f>VLOOKUP(Table4[[#This Row],[Date]],Table1[#All],2,FALSE)</f>
        <v>-0.245</v>
      </c>
      <c r="E485" s="7">
        <f t="shared" si="21"/>
        <v>0.9978870914493233</v>
      </c>
      <c r="F485" s="7">
        <f t="shared" si="22"/>
        <v>-2.1151438912169218E-3</v>
      </c>
      <c r="G485" s="7">
        <f>SQRT(Summary!$G$2/Summary!$G$3)*SQRT(SUMSQ(F466:F485)-Summary!$G$4/Summary!$G$5*SUM(F466:F485)^2)</f>
        <v>3.4211075366579254E-2</v>
      </c>
      <c r="H485" s="5">
        <f>MIN(Summary!$G$8,Summary!$G$9/G483)</f>
        <v>1.5</v>
      </c>
      <c r="I485">
        <f t="shared" si="23"/>
        <v>1</v>
      </c>
      <c r="J485" s="4">
        <f>J484*(1+(H484*(E485-1))+((1-H484)*(D484/100)*(I485)/Summary!$G$6))</f>
        <v>130.79367201106825</v>
      </c>
    </row>
    <row r="486" spans="2:10" x14ac:dyDescent="0.2">
      <c r="B486" s="1">
        <f>Volatility!B580</f>
        <v>42417</v>
      </c>
      <c r="C486" s="4">
        <f>Volatility!C580</f>
        <v>151.25</v>
      </c>
      <c r="D486">
        <f>VLOOKUP(Table4[[#This Row],[Date]],Table1[#All],2,FALSE)</f>
        <v>-0.249</v>
      </c>
      <c r="E486" s="7">
        <f t="shared" si="21"/>
        <v>1.0007940183947595</v>
      </c>
      <c r="F486" s="7">
        <f t="shared" si="22"/>
        <v>7.9370332892152976E-4</v>
      </c>
      <c r="G486" s="7">
        <f>SQRT(Summary!$G$2/Summary!$G$3)*SQRT(SUMSQ(F467:F486)-Summary!$G$4/Summary!$G$5*SUM(F467:F486)^2)</f>
        <v>3.3908509451272613E-2</v>
      </c>
      <c r="H486" s="5">
        <f>MIN(Summary!$G$8,Summary!$G$9/G484)</f>
        <v>1.5</v>
      </c>
      <c r="I486">
        <f t="shared" si="23"/>
        <v>1</v>
      </c>
      <c r="J486" s="4">
        <f>J485*(1+(H485*(E486-1))+((1-H485)*(D485/100)*(I486)/Summary!$G$6))</f>
        <v>130.94989594511122</v>
      </c>
    </row>
    <row r="487" spans="2:10" x14ac:dyDescent="0.2">
      <c r="B487" s="1">
        <f>Volatility!B581</f>
        <v>42418</v>
      </c>
      <c r="C487" s="4">
        <f>Volatility!C581</f>
        <v>151.80000000000001</v>
      </c>
      <c r="D487">
        <f>VLOOKUP(Table4[[#This Row],[Date]],Table1[#All],2,FALSE)</f>
        <v>-0.253</v>
      </c>
      <c r="E487" s="7">
        <f t="shared" si="21"/>
        <v>1.0036363636363637</v>
      </c>
      <c r="F487" s="7">
        <f t="shared" si="22"/>
        <v>3.6297680505787311E-3</v>
      </c>
      <c r="G487" s="7">
        <f>SQRT(Summary!$G$2/Summary!$G$3)*SQRT(SUMSQ(F468:F487)-Summary!$G$4/Summary!$G$5*SUM(F468:F487)^2)</f>
        <v>3.4647004738035628E-2</v>
      </c>
      <c r="H487" s="5">
        <f>MIN(Summary!$G$8,Summary!$G$9/G485)</f>
        <v>1.5</v>
      </c>
      <c r="I487">
        <f t="shared" si="23"/>
        <v>1</v>
      </c>
      <c r="J487" s="4">
        <f>J486*(1+(H486*(E487-1))+((1-H486)*(D486/100)*(I487)/Summary!$G$6))</f>
        <v>131.66462097320195</v>
      </c>
    </row>
    <row r="488" spans="2:10" x14ac:dyDescent="0.2">
      <c r="B488" s="1">
        <f>Volatility!B582</f>
        <v>42419</v>
      </c>
      <c r="C488" s="4">
        <f>Volatility!C582</f>
        <v>151.9</v>
      </c>
      <c r="D488">
        <f>VLOOKUP(Table4[[#This Row],[Date]],Table1[#All],2,FALSE)</f>
        <v>-0.255</v>
      </c>
      <c r="E488" s="7">
        <f t="shared" si="21"/>
        <v>1.0006587615283267</v>
      </c>
      <c r="F488" s="7">
        <f t="shared" si="22"/>
        <v>6.5854464019754271E-4</v>
      </c>
      <c r="G488" s="7">
        <f>SQRT(Summary!$G$2/Summary!$G$3)*SQRT(SUMSQ(F469:F488)-Summary!$G$4/Summary!$G$5*SUM(F469:F488)^2)</f>
        <v>3.4327514111254481E-2</v>
      </c>
      <c r="H488" s="5">
        <f>MIN(Summary!$G$8,Summary!$G$9/G486)</f>
        <v>1.5</v>
      </c>
      <c r="I488">
        <f t="shared" si="23"/>
        <v>1</v>
      </c>
      <c r="J488" s="4">
        <f>J487*(1+(H487*(E488-1))+((1-H487)*(D487/100)*(I488)/Summary!$G$6))</f>
        <v>131.79518700845895</v>
      </c>
    </row>
    <row r="489" spans="2:10" x14ac:dyDescent="0.2">
      <c r="B489" s="1">
        <f>Volatility!B583</f>
        <v>42422</v>
      </c>
      <c r="C489" s="4">
        <f>Volatility!C583</f>
        <v>152.29</v>
      </c>
      <c r="D489">
        <f>VLOOKUP(Table4[[#This Row],[Date]],Table1[#All],2,FALSE)</f>
        <v>-0.25800000000000001</v>
      </c>
      <c r="E489" s="7">
        <f t="shared" si="21"/>
        <v>1.0025674786043448</v>
      </c>
      <c r="F489" s="7">
        <f t="shared" si="22"/>
        <v>2.5641882618721843E-3</v>
      </c>
      <c r="G489" s="7">
        <f>SQRT(Summary!$G$2/Summary!$G$3)*SQRT(SUMSQ(F470:F489)-Summary!$G$4/Summary!$G$5*SUM(F470:F489)^2)</f>
        <v>3.4940194125144847E-2</v>
      </c>
      <c r="H489" s="5">
        <f>MIN(Summary!$G$8,Summary!$G$9/G487)</f>
        <v>1.5</v>
      </c>
      <c r="I489">
        <f t="shared" si="23"/>
        <v>3</v>
      </c>
      <c r="J489" s="4">
        <f>J488*(1+(H488*(E489-1))+((1-H488)*(D488/100)*(I489)/Summary!$G$6))</f>
        <v>132.3041593165207</v>
      </c>
    </row>
    <row r="490" spans="2:10" x14ac:dyDescent="0.2">
      <c r="B490" s="1">
        <f>Volatility!B584</f>
        <v>42423</v>
      </c>
      <c r="C490" s="4">
        <f>Volatility!C584</f>
        <v>152.26</v>
      </c>
      <c r="D490">
        <f>VLOOKUP(Table4[[#This Row],[Date]],Table1[#All],2,FALSE)</f>
        <v>-0.26100000000000001</v>
      </c>
      <c r="E490" s="7">
        <f t="shared" si="21"/>
        <v>0.99980300742005379</v>
      </c>
      <c r="F490" s="7">
        <f t="shared" si="22"/>
        <v>-1.970119855330323E-4</v>
      </c>
      <c r="G490" s="7">
        <f>SQRT(Summary!$G$2/Summary!$G$3)*SQRT(SUMSQ(F471:F490)-Summary!$G$4/Summary!$G$5*SUM(F471:F490)^2)</f>
        <v>3.4180269856665772E-2</v>
      </c>
      <c r="H490" s="5">
        <f>MIN(Summary!$G$8,Summary!$G$9/G488)</f>
        <v>1.5</v>
      </c>
      <c r="I490">
        <f t="shared" si="23"/>
        <v>1</v>
      </c>
      <c r="J490" s="4">
        <f>J489*(1+(H489*(E490-1))+((1-H489)*(D489/100)*(I490)/Summary!$G$6))</f>
        <v>132.26553899990284</v>
      </c>
    </row>
    <row r="491" spans="2:10" x14ac:dyDescent="0.2">
      <c r="B491" s="1">
        <f>Volatility!B585</f>
        <v>42424</v>
      </c>
      <c r="C491" s="4">
        <f>Volatility!C585</f>
        <v>152.41</v>
      </c>
      <c r="D491">
        <f>VLOOKUP(Table4[[#This Row],[Date]],Table1[#All],2,FALSE)</f>
        <v>-0.26200000000000001</v>
      </c>
      <c r="E491" s="7">
        <f t="shared" si="21"/>
        <v>1.0009851569683437</v>
      </c>
      <c r="F491" s="7">
        <f t="shared" si="22"/>
        <v>9.846720196917604E-4</v>
      </c>
      <c r="G491" s="7">
        <f>SQRT(Summary!$G$2/Summary!$G$3)*SQRT(SUMSQ(F472:F491)-Summary!$G$4/Summary!$G$5*SUM(F472:F491)^2)</f>
        <v>3.4206353545728478E-2</v>
      </c>
      <c r="H491" s="5">
        <f>MIN(Summary!$G$8,Summary!$G$9/G489)</f>
        <v>1.5</v>
      </c>
      <c r="I491">
        <f t="shared" si="23"/>
        <v>1</v>
      </c>
      <c r="J491" s="4">
        <f>J490*(1+(H490*(E491-1))+((1-H490)*(D490/100)*(I491)/Summary!$G$6))</f>
        <v>132.46147193860793</v>
      </c>
    </row>
    <row r="492" spans="2:10" x14ac:dyDescent="0.2">
      <c r="B492" s="1">
        <f>Volatility!B586</f>
        <v>42425</v>
      </c>
      <c r="C492" s="4">
        <f>Volatility!C586</f>
        <v>152.59</v>
      </c>
      <c r="D492">
        <f>VLOOKUP(Table4[[#This Row],[Date]],Table1[#All],2,FALSE)</f>
        <v>-0.26200000000000001</v>
      </c>
      <c r="E492" s="7">
        <f t="shared" si="21"/>
        <v>1.0011810248671347</v>
      </c>
      <c r="F492" s="7">
        <f t="shared" si="22"/>
        <v>1.1803280058859539E-3</v>
      </c>
      <c r="G492" s="7">
        <f>SQRT(Summary!$G$2/Summary!$G$3)*SQRT(SUMSQ(F473:F492)-Summary!$G$4/Summary!$G$5*SUM(F473:F492)^2)</f>
        <v>3.4288569754803495E-2</v>
      </c>
      <c r="H492" s="5">
        <f>MIN(Summary!$G$8,Summary!$G$9/G490)</f>
        <v>1.5</v>
      </c>
      <c r="I492">
        <f t="shared" si="23"/>
        <v>1</v>
      </c>
      <c r="J492" s="4">
        <f>J491*(1+(H491*(E492-1))+((1-H491)*(D491/100)*(I492)/Summary!$G$6))</f>
        <v>132.69661438963149</v>
      </c>
    </row>
    <row r="493" spans="2:10" x14ac:dyDescent="0.2">
      <c r="B493" s="1">
        <f>Volatility!B587</f>
        <v>42426</v>
      </c>
      <c r="C493" s="4">
        <f>Volatility!C587</f>
        <v>152.72</v>
      </c>
      <c r="D493">
        <f>VLOOKUP(Table4[[#This Row],[Date]],Table1[#All],2,FALSE)</f>
        <v>-0.26400000000000001</v>
      </c>
      <c r="E493" s="7">
        <f t="shared" si="21"/>
        <v>1.0008519562225571</v>
      </c>
      <c r="F493" s="7">
        <f t="shared" si="22"/>
        <v>8.5159351384783612E-4</v>
      </c>
      <c r="G493" s="7">
        <f>SQRT(Summary!$G$2/Summary!$G$3)*SQRT(SUMSQ(F474:F493)-Summary!$G$4/Summary!$G$5*SUM(F474:F493)^2)</f>
        <v>2.9493120700052104E-2</v>
      </c>
      <c r="H493" s="5">
        <f>MIN(Summary!$G$8,Summary!$G$9/G491)</f>
        <v>1.5</v>
      </c>
      <c r="I493">
        <f t="shared" si="23"/>
        <v>1</v>
      </c>
      <c r="J493" s="4">
        <f>J492*(1+(H492*(E493-1))+((1-H492)*(D492/100)*(I493)/Summary!$G$6))</f>
        <v>132.86667481737945</v>
      </c>
    </row>
    <row r="494" spans="2:10" x14ac:dyDescent="0.2">
      <c r="B494" s="36">
        <f>Volatility!B588</f>
        <v>42429</v>
      </c>
      <c r="C494" s="20">
        <f>Volatility!C588</f>
        <v>153.13999999999999</v>
      </c>
      <c r="D494" s="37">
        <f>VLOOKUP(Table4[[#This Row],[Date]],Table1[#All],2,FALSE)</f>
        <v>-0.26500000000000001</v>
      </c>
      <c r="E494" s="8">
        <f t="shared" si="21"/>
        <v>1.0027501309586171</v>
      </c>
      <c r="F494" s="8">
        <f t="shared" si="22"/>
        <v>2.7463562674852238E-3</v>
      </c>
      <c r="G494" s="8">
        <f>SQRT(Summary!$G$2/Summary!$G$3)*SQRT(SUMSQ(F475:F494)-Summary!$G$4/Summary!$G$5*SUM(F475:F494)^2)</f>
        <v>2.8984246864487733E-2</v>
      </c>
      <c r="H494" s="9">
        <f>MIN(Summary!$G$8,Summary!$G$9/G492)</f>
        <v>1.5</v>
      </c>
      <c r="I494" s="37">
        <f t="shared" si="23"/>
        <v>3</v>
      </c>
      <c r="J494" s="20">
        <f>J493*(1+(H493*(E494-1))+((1-H493)*(D493/100)*(I494)/Summary!$G$6))</f>
        <v>133.4162374844781</v>
      </c>
    </row>
    <row r="495" spans="2:10" x14ac:dyDescent="0.2">
      <c r="B495" s="1">
        <f>Volatility!B589</f>
        <v>42430</v>
      </c>
      <c r="C495" s="4">
        <f>Volatility!C589</f>
        <v>152.94999999999999</v>
      </c>
      <c r="D495">
        <f>VLOOKUP(Table4[[#This Row],[Date]],Table1[#All],2,FALSE)</f>
        <v>-0.27</v>
      </c>
      <c r="E495" s="7">
        <f t="shared" si="21"/>
        <v>0.99875930521091816</v>
      </c>
      <c r="F495" s="7">
        <f t="shared" si="22"/>
        <v>-1.241465088064877E-3</v>
      </c>
      <c r="G495" s="7">
        <f>SQRT(Summary!$G$2/Summary!$G$3)*SQRT(SUMSQ(F476:F495)-Summary!$G$4/Summary!$G$5*SUM(F476:F495)^2)</f>
        <v>2.9574776739538379E-2</v>
      </c>
      <c r="H495" s="5">
        <f>MIN(Summary!$G$8,Summary!$G$9/G493)</f>
        <v>1.5</v>
      </c>
      <c r="I495">
        <f t="shared" si="23"/>
        <v>1</v>
      </c>
      <c r="J495" s="4">
        <f>J494*(1+(H494*(E495-1))+((1-H494)*(D494/100)*(I495)/Summary!$G$6))</f>
        <v>133.16843528441333</v>
      </c>
    </row>
    <row r="496" spans="2:10" x14ac:dyDescent="0.2">
      <c r="B496" s="1">
        <f>Volatility!B590</f>
        <v>42431</v>
      </c>
      <c r="C496" s="4">
        <f>Volatility!C590</f>
        <v>152.28</v>
      </c>
      <c r="D496">
        <f>VLOOKUP(Table4[[#This Row],[Date]],Table1[#All],2,FALSE)</f>
        <v>-0.27300000000000002</v>
      </c>
      <c r="E496" s="7">
        <f t="shared" si="21"/>
        <v>0.99561948349133711</v>
      </c>
      <c r="F496" s="7">
        <f t="shared" si="22"/>
        <v>-4.3901390826157878E-3</v>
      </c>
      <c r="G496" s="7">
        <f>SQRT(Summary!$G$2/Summary!$G$3)*SQRT(SUMSQ(F477:F496)-Summary!$G$4/Summary!$G$5*SUM(F477:F496)^2)</f>
        <v>3.3203986630583056E-2</v>
      </c>
      <c r="H496" s="5">
        <f>MIN(Summary!$G$8,Summary!$G$9/G494)</f>
        <v>1.5</v>
      </c>
      <c r="I496">
        <f t="shared" si="23"/>
        <v>1</v>
      </c>
      <c r="J496" s="4">
        <f>J495*(1+(H495*(E496-1))+((1-H495)*(D495/100)*(I496)/Summary!$G$6))</f>
        <v>132.29391487225138</v>
      </c>
    </row>
    <row r="497" spans="2:10" x14ac:dyDescent="0.2">
      <c r="B497" s="1">
        <f>Volatility!B591</f>
        <v>42432</v>
      </c>
      <c r="C497" s="4">
        <f>Volatility!C591</f>
        <v>152.66999999999999</v>
      </c>
      <c r="D497">
        <f>VLOOKUP(Table4[[#This Row],[Date]],Table1[#All],2,FALSE)</f>
        <v>-0.27600000000000002</v>
      </c>
      <c r="E497" s="7">
        <f t="shared" si="21"/>
        <v>1.0025610717100077</v>
      </c>
      <c r="F497" s="7">
        <f t="shared" si="22"/>
        <v>2.5577977545542564E-3</v>
      </c>
      <c r="G497" s="7">
        <f>SQRT(Summary!$G$2/Summary!$G$3)*SQRT(SUMSQ(F478:F497)-Summary!$G$4/Summary!$G$5*SUM(F478:F497)^2)</f>
        <v>3.2076317813489713E-2</v>
      </c>
      <c r="H497" s="5">
        <f>MIN(Summary!$G$8,Summary!$G$9/G495)</f>
        <v>1.5</v>
      </c>
      <c r="I497">
        <f t="shared" si="23"/>
        <v>1</v>
      </c>
      <c r="J497" s="4">
        <f>J496*(1+(H496*(E497-1))+((1-H496)*(D496/100)*(I497)/Summary!$G$6))</f>
        <v>132.80263779085683</v>
      </c>
    </row>
    <row r="498" spans="2:10" x14ac:dyDescent="0.2">
      <c r="B498" s="1">
        <f>Volatility!B592</f>
        <v>42433</v>
      </c>
      <c r="C498" s="4">
        <f>Volatility!C592</f>
        <v>152.22999999999999</v>
      </c>
      <c r="D498">
        <f>VLOOKUP(Table4[[#This Row],[Date]],Table1[#All],2,FALSE)</f>
        <v>-0.28100000000000003</v>
      </c>
      <c r="E498" s="7">
        <f t="shared" si="21"/>
        <v>0.99711796685661891</v>
      </c>
      <c r="F498" s="7">
        <f t="shared" si="22"/>
        <v>-2.8861941976882264E-3</v>
      </c>
      <c r="G498" s="7">
        <f>SQRT(Summary!$G$2/Summary!$G$3)*SQRT(SUMSQ(F479:F498)-Summary!$G$4/Summary!$G$5*SUM(F479:F498)^2)</f>
        <v>3.4012224765237596E-2</v>
      </c>
      <c r="H498" s="5">
        <f>MIN(Summary!$G$8,Summary!$G$9/G496)</f>
        <v>1.5</v>
      </c>
      <c r="I498">
        <f t="shared" si="23"/>
        <v>1</v>
      </c>
      <c r="J498" s="4">
        <f>J497*(1+(H497*(E498-1))+((1-H497)*(D497/100)*(I498)/Summary!$G$6))</f>
        <v>132.22903446217251</v>
      </c>
    </row>
    <row r="499" spans="2:10" x14ac:dyDescent="0.2">
      <c r="B499" s="1">
        <f>Volatility!B593</f>
        <v>42436</v>
      </c>
      <c r="C499" s="4">
        <f>Volatility!C593</f>
        <v>152.25</v>
      </c>
      <c r="D499">
        <f>VLOOKUP(Table4[[#This Row],[Date]],Table1[#All],2,FALSE)</f>
        <v>-0.28499999999999998</v>
      </c>
      <c r="E499" s="7">
        <f t="shared" si="21"/>
        <v>1.0001313801484597</v>
      </c>
      <c r="F499" s="7">
        <f t="shared" si="22"/>
        <v>1.3137151884383047E-4</v>
      </c>
      <c r="G499" s="7">
        <f>SQRT(Summary!$G$2/Summary!$G$3)*SQRT(SUMSQ(F480:F499)-Summary!$G$4/Summary!$G$5*SUM(F480:F499)^2)</f>
        <v>3.3916277415911182E-2</v>
      </c>
      <c r="H499" s="5">
        <f>MIN(Summary!$G$8,Summary!$G$9/G497)</f>
        <v>1.5</v>
      </c>
      <c r="I499">
        <f t="shared" si="23"/>
        <v>3</v>
      </c>
      <c r="J499" s="4">
        <f>J498*(1+(H498*(E499-1))+((1-H498)*(D498/100)*(I499)/Summary!$G$6))</f>
        <v>132.25664104905181</v>
      </c>
    </row>
    <row r="500" spans="2:10" x14ac:dyDescent="0.2">
      <c r="B500" s="1">
        <f>Volatility!B594</f>
        <v>42437</v>
      </c>
      <c r="C500" s="4">
        <f>Volatility!C594</f>
        <v>152.66999999999999</v>
      </c>
      <c r="D500">
        <f>VLOOKUP(Table4[[#This Row],[Date]],Table1[#All],2,FALSE)</f>
        <v>-0.28699999999999998</v>
      </c>
      <c r="E500" s="7">
        <f t="shared" si="21"/>
        <v>1.002758620689655</v>
      </c>
      <c r="F500" s="7">
        <f t="shared" si="22"/>
        <v>2.7548226788444621E-3</v>
      </c>
      <c r="G500" s="7">
        <f>SQRT(Summary!$G$2/Summary!$G$3)*SQRT(SUMSQ(F481:F500)-Summary!$G$4/Summary!$G$5*SUM(F481:F500)^2)</f>
        <v>3.3154125214396576E-2</v>
      </c>
      <c r="H500" s="5">
        <f>MIN(Summary!$G$8,Summary!$G$9/G498)</f>
        <v>1.5</v>
      </c>
      <c r="I500">
        <f t="shared" si="23"/>
        <v>1</v>
      </c>
      <c r="J500" s="4">
        <f>J499*(1+(H499*(E500-1))+((1-H499)*(D499/100)*(I500)/Summary!$G$6))</f>
        <v>132.8044334244359</v>
      </c>
    </row>
    <row r="501" spans="2:10" x14ac:dyDescent="0.2">
      <c r="B501" s="1">
        <f>Volatility!B595</f>
        <v>42438</v>
      </c>
      <c r="C501" s="4">
        <f>Volatility!C595</f>
        <v>152.38</v>
      </c>
      <c r="D501">
        <f>VLOOKUP(Table4[[#This Row],[Date]],Table1[#All],2,FALSE)</f>
        <v>-0.29099999999999998</v>
      </c>
      <c r="E501" s="7">
        <f t="shared" si="21"/>
        <v>0.99810047815549885</v>
      </c>
      <c r="F501" s="7">
        <f t="shared" si="22"/>
        <v>-1.9013282239873461E-3</v>
      </c>
      <c r="G501" s="7">
        <f>SQRT(Summary!$G$2/Summary!$G$3)*SQRT(SUMSQ(F482:F501)-Summary!$G$4/Summary!$G$5*SUM(F482:F501)^2)</f>
        <v>3.4125329035709959E-2</v>
      </c>
      <c r="H501" s="5">
        <f>MIN(Summary!$G$8,Summary!$G$9/G499)</f>
        <v>1.5</v>
      </c>
      <c r="I501">
        <f t="shared" si="23"/>
        <v>1</v>
      </c>
      <c r="J501" s="4">
        <f>J500*(1+(H500*(E501-1))+((1-H500)*(D500/100)*(I501)/Summary!$G$6))</f>
        <v>132.42656541415911</v>
      </c>
    </row>
    <row r="502" spans="2:10" x14ac:dyDescent="0.2">
      <c r="B502" s="1">
        <f>Volatility!B596</f>
        <v>42439</v>
      </c>
      <c r="C502" s="4">
        <f>Volatility!C596</f>
        <v>151.9</v>
      </c>
      <c r="D502">
        <f>VLOOKUP(Table4[[#This Row],[Date]],Table1[#All],2,FALSE)</f>
        <v>-0.29499999999999998</v>
      </c>
      <c r="E502" s="7">
        <f t="shared" si="21"/>
        <v>0.99684998031237704</v>
      </c>
      <c r="F502" s="7">
        <f t="shared" si="22"/>
        <v>-3.1549914431363295E-3</v>
      </c>
      <c r="G502" s="7">
        <f>SQRT(Summary!$G$2/Summary!$G$3)*SQRT(SUMSQ(F483:F502)-Summary!$G$4/Summary!$G$5*SUM(F483:F502)^2)</f>
        <v>3.6219153403993364E-2</v>
      </c>
      <c r="H502" s="5">
        <f>MIN(Summary!$G$8,Summary!$G$9/G500)</f>
        <v>1.5</v>
      </c>
      <c r="I502">
        <f t="shared" si="23"/>
        <v>1</v>
      </c>
      <c r="J502" s="4">
        <f>J501*(1+(H501*(E502-1))+((1-H501)*(D501/100)*(I502)/Summary!$G$6))</f>
        <v>131.80138120586599</v>
      </c>
    </row>
    <row r="503" spans="2:10" x14ac:dyDescent="0.2">
      <c r="B503" s="1">
        <f>Volatility!B597</f>
        <v>42440</v>
      </c>
      <c r="C503" s="4">
        <f>Volatility!C597</f>
        <v>152.66999999999999</v>
      </c>
      <c r="D503">
        <f>VLOOKUP(Table4[[#This Row],[Date]],Table1[#All],2,FALSE)</f>
        <v>-0.30099999999999999</v>
      </c>
      <c r="E503" s="7">
        <f t="shared" si="21"/>
        <v>1.0050691244239631</v>
      </c>
      <c r="F503" s="7">
        <f t="shared" si="22"/>
        <v>5.0563196671238111E-3</v>
      </c>
      <c r="G503" s="7">
        <f>SQRT(Summary!$G$2/Summary!$G$3)*SQRT(SUMSQ(F484:F503)-Summary!$G$4/Summary!$G$5*SUM(F484:F503)^2)</f>
        <v>3.9129484767580269E-2</v>
      </c>
      <c r="H503" s="5">
        <f>MIN(Summary!$G$8,Summary!$G$9/G501)</f>
        <v>1.5</v>
      </c>
      <c r="I503">
        <f t="shared" si="23"/>
        <v>1</v>
      </c>
      <c r="J503" s="4">
        <f>J502*(1+(H502*(E503-1))+((1-H502)*(D502/100)*(I503)/Summary!$G$6))</f>
        <v>132.80409762628807</v>
      </c>
    </row>
    <row r="504" spans="2:10" x14ac:dyDescent="0.2">
      <c r="B504" s="1">
        <f>Volatility!B598</f>
        <v>42443</v>
      </c>
      <c r="C504" s="4">
        <f>Volatility!C598</f>
        <v>152.74</v>
      </c>
      <c r="D504">
        <f>VLOOKUP(Table4[[#This Row],[Date]],Table1[#All],2,FALSE)</f>
        <v>-0.311</v>
      </c>
      <c r="E504" s="7">
        <f t="shared" si="21"/>
        <v>1.0004585052728108</v>
      </c>
      <c r="F504" s="7">
        <f t="shared" si="22"/>
        <v>4.5840019138720516E-4</v>
      </c>
      <c r="G504" s="7">
        <f>SQRT(Summary!$G$2/Summary!$G$3)*SQRT(SUMSQ(F485:F504)-Summary!$G$4/Summary!$G$5*SUM(F485:F504)^2)</f>
        <v>3.8065561674600998E-2</v>
      </c>
      <c r="H504" s="5">
        <f>MIN(Summary!$G$8,Summary!$G$9/G502)</f>
        <v>1.5</v>
      </c>
      <c r="I504">
        <f t="shared" si="23"/>
        <v>3</v>
      </c>
      <c r="J504" s="4">
        <f>J503*(1+(H503*(E504-1))+((1-H503)*(D503/100)*(I504)/Summary!$G$6))</f>
        <v>132.89710027953126</v>
      </c>
    </row>
    <row r="505" spans="2:10" x14ac:dyDescent="0.2">
      <c r="B505" s="1">
        <f>Volatility!B599</f>
        <v>42444</v>
      </c>
      <c r="C505" s="4">
        <f>Volatility!C599</f>
        <v>152.37</v>
      </c>
      <c r="D505">
        <f>VLOOKUP(Table4[[#This Row],[Date]],Table1[#All],2,FALSE)</f>
        <v>-0.313</v>
      </c>
      <c r="E505" s="7">
        <f t="shared" si="21"/>
        <v>0.99757758282047926</v>
      </c>
      <c r="F505" s="7">
        <f t="shared" si="22"/>
        <v>-2.4253559789747222E-3</v>
      </c>
      <c r="G505" s="7">
        <f>SQRT(Summary!$G$2/Summary!$G$3)*SQRT(SUMSQ(F486:F505)-Summary!$G$4/Summary!$G$5*SUM(F486:F505)^2)</f>
        <v>3.8340433776898365E-2</v>
      </c>
      <c r="H505" s="5">
        <f>MIN(Summary!$G$8,Summary!$G$9/G503)</f>
        <v>1.5</v>
      </c>
      <c r="I505">
        <f t="shared" si="23"/>
        <v>1</v>
      </c>
      <c r="J505" s="4">
        <f>J504*(1+(H504*(E505-1))+((1-H504)*(D504/100)*(I505)/Summary!$G$6))</f>
        <v>132.41477599293432</v>
      </c>
    </row>
    <row r="506" spans="2:10" x14ac:dyDescent="0.2">
      <c r="B506" s="1">
        <f>Volatility!B600</f>
        <v>42445</v>
      </c>
      <c r="C506" s="4">
        <f>Volatility!C600</f>
        <v>152.55000000000001</v>
      </c>
      <c r="D506">
        <f>VLOOKUP(Table4[[#This Row],[Date]],Table1[#All],2,FALSE)</f>
        <v>-0.317</v>
      </c>
      <c r="E506" s="7">
        <f t="shared" si="21"/>
        <v>1.0011813349084466</v>
      </c>
      <c r="F506" s="7">
        <f t="shared" si="22"/>
        <v>1.1806376814154039E-3</v>
      </c>
      <c r="G506" s="7">
        <f>SQRT(Summary!$G$2/Summary!$G$3)*SQRT(SUMSQ(F487:F506)-Summary!$G$4/Summary!$G$5*SUM(F487:F506)^2)</f>
        <v>3.841271060361124E-2</v>
      </c>
      <c r="H506" s="5">
        <f>MIN(Summary!$G$8,Summary!$G$9/G504)</f>
        <v>1.5</v>
      </c>
      <c r="I506">
        <f t="shared" si="23"/>
        <v>1</v>
      </c>
      <c r="J506" s="4">
        <f>J505*(1+(H505*(E506-1))+((1-H505)*(D505/100)*(I506)/Summary!$G$6))</f>
        <v>132.64999092530297</v>
      </c>
    </row>
    <row r="507" spans="2:10" x14ac:dyDescent="0.2">
      <c r="B507" s="1">
        <f>Volatility!B601</f>
        <v>42446</v>
      </c>
      <c r="C507" s="4">
        <f>Volatility!C601</f>
        <v>153.22999999999999</v>
      </c>
      <c r="D507">
        <f>VLOOKUP(Table4[[#This Row],[Date]],Table1[#All],2,FALSE)</f>
        <v>-0.32200000000000001</v>
      </c>
      <c r="E507" s="7">
        <f t="shared" ref="E507:E570" si="24">C507/C506</f>
        <v>1.0044575549000325</v>
      </c>
      <c r="F507" s="7">
        <f t="shared" ref="F507:F570" si="25">LN(E507)</f>
        <v>4.4476494274059758E-3</v>
      </c>
      <c r="G507" s="7">
        <f>SQRT(Summary!$G$2/Summary!$G$3)*SQRT(SUMSQ(F488:F507)-Summary!$G$4/Summary!$G$5*SUM(F488:F507)^2)</f>
        <v>3.9364140526902229E-2</v>
      </c>
      <c r="H507" s="5">
        <f>MIN(Summary!$G$8,Summary!$G$9/G505)</f>
        <v>1.5</v>
      </c>
      <c r="I507">
        <f t="shared" si="23"/>
        <v>1</v>
      </c>
      <c r="J507" s="4">
        <f>J506*(1+(H506*(E507-1))+((1-H506)*(D506/100)*(I507)/Summary!$G$6))</f>
        <v>133.53751687929275</v>
      </c>
    </row>
    <row r="508" spans="2:10" x14ac:dyDescent="0.2">
      <c r="B508" s="1">
        <f>Volatility!B602</f>
        <v>42447</v>
      </c>
      <c r="C508" s="4">
        <f>Volatility!C602</f>
        <v>153.46</v>
      </c>
      <c r="D508">
        <f>VLOOKUP(Table4[[#This Row],[Date]],Table1[#All],2,FALSE)</f>
        <v>-0.32400000000000001</v>
      </c>
      <c r="E508" s="7">
        <f t="shared" si="24"/>
        <v>1.001501011551263</v>
      </c>
      <c r="F508" s="7">
        <f t="shared" si="25"/>
        <v>1.4998861594345244E-3</v>
      </c>
      <c r="G508" s="7">
        <f>SQRT(Summary!$G$2/Summary!$G$3)*SQRT(SUMSQ(F489:F508)-Summary!$G$4/Summary!$G$5*SUM(F489:F508)^2)</f>
        <v>3.9522541822359515E-2</v>
      </c>
      <c r="H508" s="5">
        <f>MIN(Summary!$G$8,Summary!$G$9/G506)</f>
        <v>1.5</v>
      </c>
      <c r="I508">
        <f t="shared" si="23"/>
        <v>1</v>
      </c>
      <c r="J508" s="4">
        <f>J507*(1+(H507*(E508-1))+((1-H507)*(D507/100)*(I508)/Summary!$G$6))</f>
        <v>133.83877612178745</v>
      </c>
    </row>
    <row r="509" spans="2:10" x14ac:dyDescent="0.2">
      <c r="B509" s="1">
        <f>Volatility!B603</f>
        <v>42450</v>
      </c>
      <c r="C509" s="4">
        <f>Volatility!C603</f>
        <v>153.38</v>
      </c>
      <c r="D509">
        <f>VLOOKUP(Table4[[#This Row],[Date]],Table1[#All],2,FALSE)</f>
        <v>-0.32600000000000001</v>
      </c>
      <c r="E509" s="7">
        <f t="shared" si="24"/>
        <v>0.99947869151570434</v>
      </c>
      <c r="F509" s="7">
        <f t="shared" si="25"/>
        <v>-5.2144441280606649E-4</v>
      </c>
      <c r="G509" s="7">
        <f>SQRT(Summary!$G$2/Summary!$G$3)*SQRT(SUMSQ(F490:F509)-Summary!$G$4/Summary!$G$5*SUM(F490:F509)^2)</f>
        <v>3.8940184312485658E-2</v>
      </c>
      <c r="H509" s="5">
        <f>MIN(Summary!$G$8,Summary!$G$9/G507)</f>
        <v>1.5</v>
      </c>
      <c r="I509">
        <f t="shared" si="23"/>
        <v>3</v>
      </c>
      <c r="J509" s="4">
        <f>J508*(1+(H508*(E509-1))+((1-H508)*(D508/100)*(I509)/Summary!$G$6))</f>
        <v>133.73592601098503</v>
      </c>
    </row>
    <row r="510" spans="2:10" x14ac:dyDescent="0.2">
      <c r="B510" s="1">
        <f>Volatility!B604</f>
        <v>42451</v>
      </c>
      <c r="C510" s="4">
        <f>Volatility!C604</f>
        <v>153.52000000000001</v>
      </c>
      <c r="D510">
        <f>VLOOKUP(Table4[[#This Row],[Date]],Table1[#All],2,FALSE)</f>
        <v>-0.32800000000000001</v>
      </c>
      <c r="E510" s="7">
        <f t="shared" si="24"/>
        <v>1.0009127656800105</v>
      </c>
      <c r="F510" s="7">
        <f t="shared" si="25"/>
        <v>9.1234936273138357E-4</v>
      </c>
      <c r="G510" s="7">
        <f>SQRT(Summary!$G$2/Summary!$G$3)*SQRT(SUMSQ(F491:F510)-Summary!$G$4/Summary!$G$5*SUM(F491:F510)^2)</f>
        <v>3.8930613069109742E-2</v>
      </c>
      <c r="H510" s="5">
        <f>MIN(Summary!$G$8,Summary!$G$9/G508)</f>
        <v>1.5</v>
      </c>
      <c r="I510">
        <f t="shared" si="23"/>
        <v>1</v>
      </c>
      <c r="J510" s="4">
        <f>J509*(1+(H509*(E510-1))+((1-H509)*(D509/100)*(I510)/Summary!$G$6))</f>
        <v>133.9196358827098</v>
      </c>
    </row>
    <row r="511" spans="2:10" x14ac:dyDescent="0.2">
      <c r="B511" s="1">
        <f>Volatility!B605</f>
        <v>42452</v>
      </c>
      <c r="C511" s="4">
        <f>Volatility!C605</f>
        <v>153.44999999999999</v>
      </c>
      <c r="D511">
        <f>VLOOKUP(Table4[[#This Row],[Date]],Table1[#All],2,FALSE)</f>
        <v>-0.33</v>
      </c>
      <c r="E511" s="7">
        <f t="shared" si="24"/>
        <v>0.9995440333507033</v>
      </c>
      <c r="F511" s="7">
        <f t="shared" si="25"/>
        <v>-4.5607063369948507E-4</v>
      </c>
      <c r="G511" s="7">
        <f>SQRT(Summary!$G$2/Summary!$G$3)*SQRT(SUMSQ(F492:F511)-Summary!$G$4/Summary!$G$5*SUM(F492:F511)^2)</f>
        <v>3.8982684523195255E-2</v>
      </c>
      <c r="H511" s="5">
        <f>MIN(Summary!$G$8,Summary!$G$9/G509)</f>
        <v>1.5</v>
      </c>
      <c r="I511">
        <f t="shared" si="23"/>
        <v>1</v>
      </c>
      <c r="J511" s="4">
        <f>J510*(1+(H510*(E511-1))+((1-H510)*(D510/100)*(I511)/Summary!$G$6))</f>
        <v>133.82865162957833</v>
      </c>
    </row>
    <row r="512" spans="2:10" x14ac:dyDescent="0.2">
      <c r="B512" s="1">
        <f>Volatility!B606</f>
        <v>42453</v>
      </c>
      <c r="C512" s="4">
        <f>Volatility!C606</f>
        <v>153.51</v>
      </c>
      <c r="D512">
        <f>VLOOKUP(Table4[[#This Row],[Date]],Table1[#All],2,FALSE)</f>
        <v>-0.33100000000000002</v>
      </c>
      <c r="E512" s="7">
        <f t="shared" si="24"/>
        <v>1.0003910068426198</v>
      </c>
      <c r="F512" s="7">
        <f t="shared" si="25"/>
        <v>3.9093041936504128E-4</v>
      </c>
      <c r="G512" s="7">
        <f>SQRT(Summary!$G$2/Summary!$G$3)*SQRT(SUMSQ(F493:F512)-Summary!$G$4/Summary!$G$5*SUM(F493:F512)^2)</f>
        <v>3.8863772437384328E-2</v>
      </c>
      <c r="H512" s="5">
        <f>MIN(Summary!$G$8,Summary!$G$9/G510)</f>
        <v>1.5</v>
      </c>
      <c r="I512">
        <f t="shared" si="23"/>
        <v>1</v>
      </c>
      <c r="J512" s="4">
        <f>J511*(1+(H511*(E512-1))+((1-H511)*(D511/100)*(I512)/Summary!$G$6))</f>
        <v>133.90775688868692</v>
      </c>
    </row>
    <row r="513" spans="2:10" x14ac:dyDescent="0.2">
      <c r="B513" s="1">
        <f>Volatility!B607</f>
        <v>42458</v>
      </c>
      <c r="C513" s="4">
        <f>Volatility!C607</f>
        <v>154.09</v>
      </c>
      <c r="D513">
        <f>VLOOKUP(Table4[[#This Row],[Date]],Table1[#All],2,FALSE)</f>
        <v>-0.33200000000000002</v>
      </c>
      <c r="E513" s="7">
        <f t="shared" si="24"/>
        <v>1.003778255488242</v>
      </c>
      <c r="F513" s="7">
        <f t="shared" si="25"/>
        <v>3.771135808652027E-3</v>
      </c>
      <c r="G513" s="7">
        <f>SQRT(Summary!$G$2/Summary!$G$3)*SQRT(SUMSQ(F494:F513)-Summary!$G$4/Summary!$G$5*SUM(F494:F513)^2)</f>
        <v>4.0656647561109337E-2</v>
      </c>
      <c r="H513" s="5">
        <f>MIN(Summary!$G$8,Summary!$G$9/G511)</f>
        <v>1.5</v>
      </c>
      <c r="I513">
        <f t="shared" si="23"/>
        <v>5</v>
      </c>
      <c r="J513" s="4">
        <f>J512*(1+(H512*(E513-1))+((1-H512)*(D512/100)*(I513)/Summary!$G$6))</f>
        <v>134.66974148333969</v>
      </c>
    </row>
    <row r="514" spans="2:10" x14ac:dyDescent="0.2">
      <c r="B514" s="1">
        <f>Volatility!B608</f>
        <v>42459</v>
      </c>
      <c r="C514" s="4">
        <f>Volatility!C608</f>
        <v>154.09</v>
      </c>
      <c r="D514">
        <f>VLOOKUP(Table4[[#This Row],[Date]],Table1[#All],2,FALSE)</f>
        <v>-0.33200000000000002</v>
      </c>
      <c r="E514" s="7">
        <f t="shared" si="24"/>
        <v>1</v>
      </c>
      <c r="F514" s="7">
        <f t="shared" si="25"/>
        <v>0</v>
      </c>
      <c r="G514" s="7">
        <f>SQRT(Summary!$G$2/Summary!$G$3)*SQRT(SUMSQ(F495:F514)-Summary!$G$4/Summary!$G$5*SUM(F495:F514)^2)</f>
        <v>3.9800500487158275E-2</v>
      </c>
      <c r="H514" s="5">
        <f>MIN(Summary!$G$8,Summary!$G$9/G512)</f>
        <v>1.5</v>
      </c>
      <c r="I514">
        <f t="shared" si="23"/>
        <v>1</v>
      </c>
      <c r="J514" s="4">
        <f>J513*(1+(H513*(E514-1))+((1-H513)*(D513/100)*(I514)/Summary!$G$6))</f>
        <v>134.67036246048099</v>
      </c>
    </row>
    <row r="515" spans="2:10" x14ac:dyDescent="0.2">
      <c r="B515" s="36">
        <f>Volatility!B609</f>
        <v>42460</v>
      </c>
      <c r="C515" s="20">
        <f>Volatility!C609</f>
        <v>154.1</v>
      </c>
      <c r="D515" s="37">
        <f>VLOOKUP(Table4[[#This Row],[Date]],Table1[#All],2,FALSE)</f>
        <v>-0.33400000000000002</v>
      </c>
      <c r="E515" s="8">
        <f t="shared" si="24"/>
        <v>1.0000648971380361</v>
      </c>
      <c r="F515" s="8">
        <f t="shared" si="25"/>
        <v>6.4895032307986955E-5</v>
      </c>
      <c r="G515" s="8">
        <f>SQRT(Summary!$G$2/Summary!$G$3)*SQRT(SUMSQ(F496:F515)-Summary!$G$4/Summary!$G$5*SUM(F496:F515)^2)</f>
        <v>3.9413940792547543E-2</v>
      </c>
      <c r="H515" s="9">
        <f>MIN(Summary!$G$8,Summary!$G$9/G513)</f>
        <v>1.4757734245012815</v>
      </c>
      <c r="I515" s="37">
        <f t="shared" si="23"/>
        <v>1</v>
      </c>
      <c r="J515" s="20">
        <f>J514*(1+(H514*(E515-1))+((1-H514)*(D514/100)*(I515)/Summary!$G$6))</f>
        <v>134.68409302213865</v>
      </c>
    </row>
    <row r="516" spans="2:10" x14ac:dyDescent="0.2">
      <c r="B516" s="1">
        <f>Volatility!B610</f>
        <v>42461</v>
      </c>
      <c r="C516" s="4">
        <f>Volatility!C610</f>
        <v>154.29</v>
      </c>
      <c r="D516">
        <f>VLOOKUP(Table4[[#This Row],[Date]],Table1[#All],2,FALSE)</f>
        <v>-0.33500000000000002</v>
      </c>
      <c r="E516" s="7">
        <f t="shared" si="24"/>
        <v>1.0012329656067489</v>
      </c>
      <c r="F516" s="7">
        <f t="shared" si="25"/>
        <v>1.2322061288644976E-3</v>
      </c>
      <c r="G516" s="7">
        <f>SQRT(Summary!$G$2/Summary!$G$3)*SQRT(SUMSQ(F497:F516)-Summary!$G$4/Summary!$G$5*SUM(F497:F516)^2)</f>
        <v>3.5450895657356984E-2</v>
      </c>
      <c r="H516" s="5">
        <f>MIN(Summary!$G$8,Summary!$G$9/G514)</f>
        <v>1.5</v>
      </c>
      <c r="I516">
        <f t="shared" si="23"/>
        <v>1</v>
      </c>
      <c r="J516" s="4">
        <f>J515*(1+(H515*(E516-1))+((1-H515)*(D515/100)*(I516)/Summary!$G$6))</f>
        <v>134.92975572978193</v>
      </c>
    </row>
    <row r="517" spans="2:10" x14ac:dyDescent="0.2">
      <c r="B517" s="1">
        <f>Volatility!B611</f>
        <v>42464</v>
      </c>
      <c r="C517" s="4">
        <f>Volatility!C611</f>
        <v>154.28</v>
      </c>
      <c r="D517">
        <f>VLOOKUP(Table4[[#This Row],[Date]],Table1[#All],2,FALSE)</f>
        <v>-0.33900000000000002</v>
      </c>
      <c r="E517" s="7">
        <f t="shared" si="24"/>
        <v>0.99993518698554673</v>
      </c>
      <c r="F517" s="7">
        <f t="shared" si="25"/>
        <v>-6.4815114907448406E-5</v>
      </c>
      <c r="G517" s="7">
        <f>SQRT(Summary!$G$2/Summary!$G$3)*SQRT(SUMSQ(F498:F517)-Summary!$G$4/Summary!$G$5*SUM(F498:F517)^2)</f>
        <v>3.4833665413562018E-2</v>
      </c>
      <c r="H517" s="5">
        <f>MIN(Summary!$G$8,Summary!$G$9/G515)</f>
        <v>1.5</v>
      </c>
      <c r="I517">
        <f t="shared" ref="I517:I580" si="26">B517-B516</f>
        <v>3</v>
      </c>
      <c r="J517" s="4">
        <f>J516*(1+(H516*(E517-1))+((1-H516)*(D516/100)*(I517)/Summary!$G$6))</f>
        <v>134.91852131797654</v>
      </c>
    </row>
    <row r="518" spans="2:10" x14ac:dyDescent="0.2">
      <c r="B518" s="1">
        <f>Volatility!B612</f>
        <v>42465</v>
      </c>
      <c r="C518" s="4">
        <f>Volatility!C612</f>
        <v>154.37</v>
      </c>
      <c r="D518">
        <f>VLOOKUP(Table4[[#This Row],[Date]],Table1[#All],2,FALSE)</f>
        <v>-0.33900000000000002</v>
      </c>
      <c r="E518" s="7">
        <f t="shared" si="24"/>
        <v>1.0005833549390719</v>
      </c>
      <c r="F518" s="7">
        <f t="shared" si="25"/>
        <v>5.8318485372297962E-4</v>
      </c>
      <c r="G518" s="7">
        <f>SQRT(Summary!$G$2/Summary!$G$3)*SQRT(SUMSQ(F499:F518)-Summary!$G$4/Summary!$G$5*SUM(F499:F518)^2)</f>
        <v>3.254641456247883E-2</v>
      </c>
      <c r="H518" s="5">
        <f>MIN(Summary!$G$8,Summary!$G$9/G516)</f>
        <v>1.5</v>
      </c>
      <c r="I518">
        <f t="shared" si="26"/>
        <v>1</v>
      </c>
      <c r="J518" s="4">
        <f>J517*(1+(H517*(E518-1))+((1-H517)*(D517/100)*(I518)/Summary!$G$6))</f>
        <v>135.03721463802245</v>
      </c>
    </row>
    <row r="519" spans="2:10" x14ac:dyDescent="0.2">
      <c r="B519" s="1">
        <f>Volatility!B613</f>
        <v>42466</v>
      </c>
      <c r="C519" s="4">
        <f>Volatility!C613</f>
        <v>154.15</v>
      </c>
      <c r="D519">
        <f>VLOOKUP(Table4[[#This Row],[Date]],Table1[#All],2,FALSE)</f>
        <v>-0.33900000000000002</v>
      </c>
      <c r="E519" s="7">
        <f t="shared" si="24"/>
        <v>0.99857485262680579</v>
      </c>
      <c r="F519" s="7">
        <f t="shared" si="25"/>
        <v>-1.4261638615905032E-3</v>
      </c>
      <c r="G519" s="7">
        <f>SQRT(Summary!$G$2/Summary!$G$3)*SQRT(SUMSQ(F500:F519)-Summary!$G$4/Summary!$G$5*SUM(F500:F519)^2)</f>
        <v>3.3324870618642477E-2</v>
      </c>
      <c r="H519" s="5">
        <f>MIN(Summary!$G$8,Summary!$G$9/G517)</f>
        <v>1.5</v>
      </c>
      <c r="I519">
        <f t="shared" si="26"/>
        <v>1</v>
      </c>
      <c r="J519" s="4">
        <f>J518*(1+(H518*(E519-1))+((1-H518)*(D518/100)*(I519)/Summary!$G$6))</f>
        <v>134.7491785406541</v>
      </c>
    </row>
    <row r="520" spans="2:10" x14ac:dyDescent="0.2">
      <c r="B520" s="1">
        <f>Volatility!B614</f>
        <v>42467</v>
      </c>
      <c r="C520" s="4">
        <f>Volatility!C614</f>
        <v>154.07</v>
      </c>
      <c r="D520">
        <f>VLOOKUP(Table4[[#This Row],[Date]],Table1[#All],2,FALSE)</f>
        <v>-0.33900000000000002</v>
      </c>
      <c r="E520" s="7">
        <f t="shared" si="24"/>
        <v>0.99948102497567293</v>
      </c>
      <c r="F520" s="7">
        <f t="shared" si="25"/>
        <v>-5.1910973847587932E-4</v>
      </c>
      <c r="G520" s="7">
        <f>SQRT(Summary!$G$2/Summary!$G$3)*SQRT(SUMSQ(F501:F520)-Summary!$G$4/Summary!$G$5*SUM(F501:F520)^2)</f>
        <v>3.2599521995506087E-2</v>
      </c>
      <c r="H520" s="5">
        <f>MIN(Summary!$G$8,Summary!$G$9/G518)</f>
        <v>1.5</v>
      </c>
      <c r="I520">
        <f t="shared" si="26"/>
        <v>1</v>
      </c>
      <c r="J520" s="4">
        <f>J519*(1+(H519*(E520-1))+((1-H519)*(D519/100)*(I520)/Summary!$G$6))</f>
        <v>134.64491579738629</v>
      </c>
    </row>
    <row r="521" spans="2:10" x14ac:dyDescent="0.2">
      <c r="B521" s="1">
        <f>Volatility!B615</f>
        <v>42468</v>
      </c>
      <c r="C521" s="4">
        <f>Volatility!C615</f>
        <v>154.22999999999999</v>
      </c>
      <c r="D521">
        <f>VLOOKUP(Table4[[#This Row],[Date]],Table1[#All],2,FALSE)</f>
        <v>-0.33900000000000002</v>
      </c>
      <c r="E521" s="7">
        <f t="shared" si="24"/>
        <v>1.0010384889985071</v>
      </c>
      <c r="F521" s="7">
        <f t="shared" si="25"/>
        <v>1.0379501418393178E-3</v>
      </c>
      <c r="G521" s="7">
        <f>SQRT(Summary!$G$2/Summary!$G$3)*SQRT(SUMSQ(F502:F521)-Summary!$G$4/Summary!$G$5*SUM(F502:F521)^2)</f>
        <v>3.1488160959501188E-2</v>
      </c>
      <c r="H521" s="5">
        <f>MIN(Summary!$G$8,Summary!$G$9/G519)</f>
        <v>1.5</v>
      </c>
      <c r="I521">
        <f t="shared" si="26"/>
        <v>1</v>
      </c>
      <c r="J521" s="4">
        <f>J520*(1+(H520*(E521-1))+((1-H520)*(D520/100)*(I521)/Summary!$G$6))</f>
        <v>134.85529064617228</v>
      </c>
    </row>
    <row r="522" spans="2:10" x14ac:dyDescent="0.2">
      <c r="B522" s="1">
        <f>Volatility!B616</f>
        <v>42471</v>
      </c>
      <c r="C522" s="4">
        <f>Volatility!C616</f>
        <v>154</v>
      </c>
      <c r="D522">
        <f>VLOOKUP(Table4[[#This Row],[Date]],Table1[#All],2,FALSE)</f>
        <v>-0.34</v>
      </c>
      <c r="E522" s="7">
        <f t="shared" si="24"/>
        <v>0.99850872074174946</v>
      </c>
      <c r="F522" s="7">
        <f t="shared" si="25"/>
        <v>-1.4923923218937004E-3</v>
      </c>
      <c r="G522" s="7">
        <f>SQRT(Summary!$G$2/Summary!$G$3)*SQRT(SUMSQ(F503:F522)-Summary!$G$4/Summary!$G$5*SUM(F503:F522)^2)</f>
        <v>2.9447000481047255E-2</v>
      </c>
      <c r="H522" s="5">
        <f>MIN(Summary!$G$8,Summary!$G$9/G520)</f>
        <v>1.5</v>
      </c>
      <c r="I522">
        <f t="shared" si="26"/>
        <v>3</v>
      </c>
      <c r="J522" s="4">
        <f>J521*(1+(H521*(E522-1))+((1-H521)*(D521/100)*(I522)/Summary!$G$6))</f>
        <v>134.55553513044367</v>
      </c>
    </row>
    <row r="523" spans="2:10" x14ac:dyDescent="0.2">
      <c r="B523" s="1">
        <f>Volatility!B617</f>
        <v>42472</v>
      </c>
      <c r="C523" s="4">
        <f>Volatility!C617</f>
        <v>153.46</v>
      </c>
      <c r="D523">
        <f>VLOOKUP(Table4[[#This Row],[Date]],Table1[#All],2,FALSE)</f>
        <v>-0.34200000000000003</v>
      </c>
      <c r="E523" s="7">
        <f t="shared" si="24"/>
        <v>0.99649350649350654</v>
      </c>
      <c r="F523" s="7">
        <f t="shared" si="25"/>
        <v>-3.5126556641099328E-3</v>
      </c>
      <c r="G523" s="7">
        <f>SQRT(Summary!$G$2/Summary!$G$3)*SQRT(SUMSQ(F504:F523)-Summary!$G$4/Summary!$G$5*SUM(F504:F523)^2)</f>
        <v>2.8327411795997737E-2</v>
      </c>
      <c r="H523" s="5">
        <f>MIN(Summary!$G$8,Summary!$G$9/G521)</f>
        <v>1.5</v>
      </c>
      <c r="I523">
        <f t="shared" si="26"/>
        <v>1</v>
      </c>
      <c r="J523" s="4">
        <f>J522*(1+(H522*(E523-1))+((1-H522)*(D522/100)*(I523)/Summary!$G$6))</f>
        <v>133.84844336628532</v>
      </c>
    </row>
    <row r="524" spans="2:10" x14ac:dyDescent="0.2">
      <c r="B524" s="1">
        <f>Volatility!B618</f>
        <v>42473</v>
      </c>
      <c r="C524" s="4">
        <f>Volatility!C618</f>
        <v>153.97</v>
      </c>
      <c r="D524">
        <f>VLOOKUP(Table4[[#This Row],[Date]],Table1[#All],2,FALSE)</f>
        <v>-0.34200000000000003</v>
      </c>
      <c r="E524" s="7">
        <f t="shared" si="24"/>
        <v>1.0033233415873843</v>
      </c>
      <c r="F524" s="7">
        <f t="shared" si="25"/>
        <v>3.3178314923082487E-3</v>
      </c>
      <c r="G524" s="7">
        <f>SQRT(Summary!$G$2/Summary!$G$3)*SQRT(SUMSQ(F505:F524)-Summary!$G$4/Summary!$G$5*SUM(F505:F524)^2)</f>
        <v>3.0244819741394854E-2</v>
      </c>
      <c r="H524" s="5">
        <f>MIN(Summary!$G$8,Summary!$G$9/G522)</f>
        <v>1.5</v>
      </c>
      <c r="I524">
        <f t="shared" si="26"/>
        <v>1</v>
      </c>
      <c r="J524" s="4">
        <f>J523*(1+(H523*(E524-1))+((1-H523)*(D523/100)*(I524)/Summary!$G$6))</f>
        <v>134.51631529376007</v>
      </c>
    </row>
    <row r="525" spans="2:10" x14ac:dyDescent="0.2">
      <c r="B525" s="1">
        <f>Volatility!B619</f>
        <v>42474</v>
      </c>
      <c r="C525" s="4">
        <f>Volatility!C619</f>
        <v>153.6</v>
      </c>
      <c r="D525">
        <f>VLOOKUP(Table4[[#This Row],[Date]],Table1[#All],2,FALSE)</f>
        <v>-0.34200000000000003</v>
      </c>
      <c r="E525" s="7">
        <f t="shared" si="24"/>
        <v>0.99759693446775344</v>
      </c>
      <c r="F525" s="7">
        <f t="shared" si="25"/>
        <v>-2.4059575282556456E-3</v>
      </c>
      <c r="G525" s="7">
        <f>SQRT(Summary!$G$2/Summary!$G$3)*SQRT(SUMSQ(F506:F525)-Summary!$G$4/Summary!$G$5*SUM(F506:F525)^2)</f>
        <v>3.0222044455609748E-2</v>
      </c>
      <c r="H525" s="5">
        <f>MIN(Summary!$G$8,Summary!$G$9/G523)</f>
        <v>1.5</v>
      </c>
      <c r="I525">
        <f t="shared" si="26"/>
        <v>1</v>
      </c>
      <c r="J525" s="4">
        <f>J524*(1+(H524*(E525-1))+((1-H524)*(D524/100)*(I525)/Summary!$G$6))</f>
        <v>134.03207696504685</v>
      </c>
    </row>
    <row r="526" spans="2:10" x14ac:dyDescent="0.2">
      <c r="B526" s="1">
        <f>Volatility!B620</f>
        <v>42475</v>
      </c>
      <c r="C526" s="4">
        <f>Volatility!C620</f>
        <v>153.91</v>
      </c>
      <c r="D526">
        <f>VLOOKUP(Table4[[#This Row],[Date]],Table1[#All],2,FALSE)</f>
        <v>-0.34200000000000003</v>
      </c>
      <c r="E526" s="7">
        <f t="shared" si="24"/>
        <v>1.0020182291666666</v>
      </c>
      <c r="F526" s="7">
        <f t="shared" si="25"/>
        <v>2.0161952782908198E-3</v>
      </c>
      <c r="G526" s="7">
        <f>SQRT(Summary!$G$2/Summary!$G$3)*SQRT(SUMSQ(F507:F526)-Summary!$G$4/Summary!$G$5*SUM(F507:F526)^2)</f>
        <v>3.06288081665279E-2</v>
      </c>
      <c r="H526" s="5">
        <f>MIN(Summary!$G$8,Summary!$G$9/G524)</f>
        <v>1.5</v>
      </c>
      <c r="I526">
        <f t="shared" si="26"/>
        <v>1</v>
      </c>
      <c r="J526" s="4">
        <f>J525*(1+(H525*(E526-1))+((1-H525)*(D525/100)*(I526)/Summary!$G$6))</f>
        <v>134.43847478791207</v>
      </c>
    </row>
    <row r="527" spans="2:10" x14ac:dyDescent="0.2">
      <c r="B527" s="1">
        <f>Volatility!B621</f>
        <v>42478</v>
      </c>
      <c r="C527" s="4">
        <f>Volatility!C621</f>
        <v>153.69999999999999</v>
      </c>
      <c r="D527">
        <f>VLOOKUP(Table4[[#This Row],[Date]],Table1[#All],2,FALSE)</f>
        <v>-0.34200000000000003</v>
      </c>
      <c r="E527" s="7">
        <f t="shared" si="24"/>
        <v>0.99863556624001037</v>
      </c>
      <c r="F527" s="7">
        <f t="shared" si="25"/>
        <v>-1.3653654473125142E-3</v>
      </c>
      <c r="G527" s="7">
        <f>SQRT(Summary!$G$2/Summary!$G$3)*SQRT(SUMSQ(F508:F527)-Summary!$G$4/Summary!$G$5*SUM(F508:F527)^2)</f>
        <v>2.7497002928738971E-2</v>
      </c>
      <c r="H527" s="5">
        <f>MIN(Summary!$G$8,Summary!$G$9/G525)</f>
        <v>1.5</v>
      </c>
      <c r="I527">
        <f t="shared" si="26"/>
        <v>3</v>
      </c>
      <c r="J527" s="4">
        <f>J526*(1+(H526*(E527-1))+((1-H526)*(D526/100)*(I527)/Summary!$G$6))</f>
        <v>134.1652419457146</v>
      </c>
    </row>
    <row r="528" spans="2:10" x14ac:dyDescent="0.2">
      <c r="B528" s="1">
        <f>Volatility!B622</f>
        <v>42479</v>
      </c>
      <c r="C528" s="4">
        <f>Volatility!C622</f>
        <v>153.54</v>
      </c>
      <c r="D528">
        <f>VLOOKUP(Table4[[#This Row],[Date]],Table1[#All],2,FALSE)</f>
        <v>-0.34300000000000003</v>
      </c>
      <c r="E528" s="7">
        <f t="shared" si="24"/>
        <v>0.99895901106050755</v>
      </c>
      <c r="F528" s="7">
        <f t="shared" si="25"/>
        <v>-1.0415311447976659E-3</v>
      </c>
      <c r="G528" s="7">
        <f>SQRT(Summary!$G$2/Summary!$G$3)*SQRT(SUMSQ(F509:F528)-Summary!$G$4/Summary!$G$5*SUM(F509:F528)^2)</f>
        <v>2.7333966556706616E-2</v>
      </c>
      <c r="H528" s="5">
        <f>MIN(Summary!$G$8,Summary!$G$9/G526)</f>
        <v>1.5</v>
      </c>
      <c r="I528">
        <f t="shared" si="26"/>
        <v>1</v>
      </c>
      <c r="J528" s="4">
        <f>J527*(1+(H527*(E528-1))+((1-H527)*(D527/100)*(I528)/Summary!$G$6))</f>
        <v>133.95638243121911</v>
      </c>
    </row>
    <row r="529" spans="2:10" x14ac:dyDescent="0.2">
      <c r="B529" s="1">
        <f>Volatility!B623</f>
        <v>42480</v>
      </c>
      <c r="C529" s="4">
        <f>Volatility!C623</f>
        <v>153.61000000000001</v>
      </c>
      <c r="D529">
        <f>VLOOKUP(Table4[[#This Row],[Date]],Table1[#All],2,FALSE)</f>
        <v>-0.34200000000000003</v>
      </c>
      <c r="E529" s="7">
        <f t="shared" si="24"/>
        <v>1.0004559072554384</v>
      </c>
      <c r="F529" s="7">
        <f t="shared" si="25"/>
        <v>4.5580336130183948E-4</v>
      </c>
      <c r="G529" s="7">
        <f>SQRT(Summary!$G$2/Summary!$G$3)*SQRT(SUMSQ(F510:F529)-Summary!$G$4/Summary!$G$5*SUM(F510:F529)^2)</f>
        <v>2.7296411363684051E-2</v>
      </c>
      <c r="H529" s="5">
        <f>MIN(Summary!$G$8,Summary!$G$9/G527)</f>
        <v>1.5</v>
      </c>
      <c r="I529">
        <f t="shared" si="26"/>
        <v>1</v>
      </c>
      <c r="J529" s="4">
        <f>J528*(1+(H528*(E529-1))+((1-H528)*(D528/100)*(I529)/Summary!$G$6))</f>
        <v>134.04862811453501</v>
      </c>
    </row>
    <row r="530" spans="2:10" x14ac:dyDescent="0.2">
      <c r="B530" s="1">
        <f>Volatility!B624</f>
        <v>42481</v>
      </c>
      <c r="C530" s="4">
        <f>Volatility!C624</f>
        <v>153.16</v>
      </c>
      <c r="D530">
        <f>VLOOKUP(Table4[[#This Row],[Date]],Table1[#All],2,FALSE)</f>
        <v>-0.34200000000000003</v>
      </c>
      <c r="E530" s="7">
        <f t="shared" si="24"/>
        <v>0.99707050322244639</v>
      </c>
      <c r="F530" s="7">
        <f t="shared" si="25"/>
        <v>-2.9337961519604805E-3</v>
      </c>
      <c r="G530" s="7">
        <f>SQRT(Summary!$G$2/Summary!$G$3)*SQRT(SUMSQ(F511:F530)-Summary!$G$4/Summary!$G$5*SUM(F511:F530)^2)</f>
        <v>2.8999971661647708E-2</v>
      </c>
      <c r="H530" s="5">
        <f>MIN(Summary!$G$8,Summary!$G$9/G528)</f>
        <v>1.5</v>
      </c>
      <c r="I530">
        <f t="shared" si="26"/>
        <v>1</v>
      </c>
      <c r="J530" s="4">
        <f>J529*(1+(H529*(E530-1))+((1-H529)*(D529/100)*(I530)/Summary!$G$6))</f>
        <v>133.46022230937305</v>
      </c>
    </row>
    <row r="531" spans="2:10" x14ac:dyDescent="0.2">
      <c r="B531" s="1">
        <f>Volatility!B625</f>
        <v>42482</v>
      </c>
      <c r="C531" s="4">
        <f>Volatility!C625</f>
        <v>153.22999999999999</v>
      </c>
      <c r="D531">
        <f>VLOOKUP(Table4[[#This Row],[Date]],Table1[#All],2,FALSE)</f>
        <v>-0.34200000000000003</v>
      </c>
      <c r="E531" s="7">
        <f t="shared" si="24"/>
        <v>1.0004570383912248</v>
      </c>
      <c r="F531" s="7">
        <f t="shared" si="25"/>
        <v>4.5693398099104764E-4</v>
      </c>
      <c r="G531" s="7">
        <f>SQRT(Summary!$G$2/Summary!$G$3)*SQRT(SUMSQ(F512:F531)-Summary!$G$4/Summary!$G$5*SUM(F512:F531)^2)</f>
        <v>2.903762944978101E-2</v>
      </c>
      <c r="H531" s="5">
        <f>MIN(Summary!$G$8,Summary!$G$9/G529)</f>
        <v>1.5</v>
      </c>
      <c r="I531">
        <f t="shared" si="26"/>
        <v>1</v>
      </c>
      <c r="J531" s="4">
        <f>J530*(1+(H530*(E531-1))+((1-H530)*(D530/100)*(I531)/Summary!$G$6))</f>
        <v>133.5523509133742</v>
      </c>
    </row>
    <row r="532" spans="2:10" x14ac:dyDescent="0.2">
      <c r="B532" s="1">
        <f>Volatility!B626</f>
        <v>42485</v>
      </c>
      <c r="C532" s="4">
        <f>Volatility!C626</f>
        <v>153.06</v>
      </c>
      <c r="D532">
        <f>VLOOKUP(Table4[[#This Row],[Date]],Table1[#All],2,FALSE)</f>
        <v>-0.34300000000000003</v>
      </c>
      <c r="E532" s="7">
        <f t="shared" si="24"/>
        <v>0.99889055667950144</v>
      </c>
      <c r="F532" s="7">
        <f t="shared" si="25"/>
        <v>-1.1100592083098117E-3</v>
      </c>
      <c r="G532" s="7">
        <f>SQRT(Summary!$G$2/Summary!$G$3)*SQRT(SUMSQ(F513:F532)-Summary!$G$4/Summary!$G$5*SUM(F513:F532)^2)</f>
        <v>2.9200199374373449E-2</v>
      </c>
      <c r="H532" s="5">
        <f>MIN(Summary!$G$8,Summary!$G$9/G530)</f>
        <v>1.5</v>
      </c>
      <c r="I532">
        <f t="shared" si="26"/>
        <v>3</v>
      </c>
      <c r="J532" s="4">
        <f>J531*(1+(H531*(E532-1))+((1-H531)*(D531/100)*(I532)/Summary!$G$6))</f>
        <v>133.33200088888813</v>
      </c>
    </row>
    <row r="533" spans="2:10" x14ac:dyDescent="0.2">
      <c r="B533" s="1">
        <f>Volatility!B627</f>
        <v>42486</v>
      </c>
      <c r="C533" s="4">
        <f>Volatility!C627</f>
        <v>153.04</v>
      </c>
      <c r="D533">
        <f>VLOOKUP(Table4[[#This Row],[Date]],Table1[#All],2,FALSE)</f>
        <v>-0.34300000000000003</v>
      </c>
      <c r="E533" s="7">
        <f t="shared" si="24"/>
        <v>0.99986933228799157</v>
      </c>
      <c r="F533" s="7">
        <f t="shared" si="25"/>
        <v>-1.3067624977765478E-4</v>
      </c>
      <c r="G533" s="7">
        <f>SQRT(Summary!$G$2/Summary!$G$3)*SQRT(SUMSQ(F514:F533)-Summary!$G$4/Summary!$G$5*SUM(F514:F533)^2)</f>
        <v>2.5488278742855548E-2</v>
      </c>
      <c r="H533" s="5">
        <f>MIN(Summary!$G$8,Summary!$G$9/G531)</f>
        <v>1.5</v>
      </c>
      <c r="I533">
        <f t="shared" si="26"/>
        <v>1</v>
      </c>
      <c r="J533" s="4">
        <f>J532*(1+(H532*(E533-1))+((1-H532)*(D532/100)*(I533)/Summary!$G$6))</f>
        <v>133.30650278648523</v>
      </c>
    </row>
    <row r="534" spans="2:10" x14ac:dyDescent="0.2">
      <c r="B534" s="1">
        <f>Volatility!B628</f>
        <v>42487</v>
      </c>
      <c r="C534" s="4">
        <f>Volatility!C628</f>
        <v>153.04</v>
      </c>
      <c r="D534">
        <f>VLOOKUP(Table4[[#This Row],[Date]],Table1[#All],2,FALSE)</f>
        <v>-0.34300000000000003</v>
      </c>
      <c r="E534" s="7">
        <f t="shared" si="24"/>
        <v>1</v>
      </c>
      <c r="F534" s="7">
        <f t="shared" si="25"/>
        <v>0</v>
      </c>
      <c r="G534" s="7">
        <f>SQRT(Summary!$G$2/Summary!$G$3)*SQRT(SUMSQ(F515:F534)-Summary!$G$4/Summary!$G$5*SUM(F515:F534)^2)</f>
        <v>2.5488278742855548E-2</v>
      </c>
      <c r="H534" s="5">
        <f>MIN(Summary!$G$8,Summary!$G$9/G532)</f>
        <v>1.5</v>
      </c>
      <c r="I534">
        <f t="shared" si="26"/>
        <v>1</v>
      </c>
      <c r="J534" s="4">
        <f>J533*(1+(H533*(E534-1))+((1-H533)*(D533/100)*(I534)/Summary!$G$6))</f>
        <v>133.30713784385267</v>
      </c>
    </row>
    <row r="535" spans="2:10" x14ac:dyDescent="0.2">
      <c r="B535" s="1">
        <f>Volatility!B629</f>
        <v>42488</v>
      </c>
      <c r="C535" s="4">
        <f>Volatility!C629</f>
        <v>153.1</v>
      </c>
      <c r="D535">
        <f>VLOOKUP(Table4[[#This Row],[Date]],Table1[#All],2,FALSE)</f>
        <v>-0.34300000000000003</v>
      </c>
      <c r="E535" s="7">
        <f t="shared" si="24"/>
        <v>1.0003920543648719</v>
      </c>
      <c r="F535" s="7">
        <f t="shared" si="25"/>
        <v>3.9197753164059109E-4</v>
      </c>
      <c r="G535" s="7">
        <f>SQRT(Summary!$G$2/Summary!$G$3)*SQRT(SUMSQ(F516:F535)-Summary!$G$4/Summary!$G$5*SUM(F516:F535)^2)</f>
        <v>2.5579009791170129E-2</v>
      </c>
      <c r="H535" s="5">
        <f>MIN(Summary!$G$8,Summary!$G$9/G533)</f>
        <v>1.5</v>
      </c>
      <c r="I535">
        <f t="shared" si="26"/>
        <v>1</v>
      </c>
      <c r="J535" s="4">
        <f>J534*(1+(H534*(E535-1))+((1-H534)*(D534/100)*(I535)/Summary!$G$6))</f>
        <v>133.38616837213584</v>
      </c>
    </row>
    <row r="536" spans="2:10" x14ac:dyDescent="0.2">
      <c r="B536" s="36">
        <f>Volatility!B630</f>
        <v>42489</v>
      </c>
      <c r="C536" s="20">
        <f>Volatility!C630</f>
        <v>152.94999999999999</v>
      </c>
      <c r="D536" s="37">
        <f>VLOOKUP(Table4[[#This Row],[Date]],Table1[#All],2,FALSE)</f>
        <v>-0.34399999999999997</v>
      </c>
      <c r="E536" s="8">
        <f t="shared" si="24"/>
        <v>0.99902024820378832</v>
      </c>
      <c r="F536" s="8">
        <f t="shared" si="25"/>
        <v>-9.8023206672566226E-4</v>
      </c>
      <c r="G536" s="8">
        <f>SQRT(Summary!$G$2/Summary!$G$3)*SQRT(SUMSQ(F517:F536)-Summary!$G$4/Summary!$G$5*SUM(F517:F536)^2)</f>
        <v>2.5020567217354371E-2</v>
      </c>
      <c r="H536" s="9">
        <f>MIN(Summary!$G$8,Summary!$G$9/G534)</f>
        <v>1.5</v>
      </c>
      <c r="I536" s="37">
        <f t="shared" si="26"/>
        <v>1</v>
      </c>
      <c r="J536" s="20">
        <f>J535*(1+(H535*(E536-1))+((1-H535)*(D535/100)*(I536)/Summary!$G$6))</f>
        <v>133.19077580194269</v>
      </c>
    </row>
    <row r="537" spans="2:10" x14ac:dyDescent="0.2">
      <c r="B537" s="1">
        <f>Volatility!B631</f>
        <v>42492</v>
      </c>
      <c r="C537" s="4">
        <f>Volatility!C631</f>
        <v>153.06</v>
      </c>
      <c r="D537">
        <f>VLOOKUP(Table4[[#This Row],[Date]],Table1[#All],2,FALSE)</f>
        <v>-0.34300000000000003</v>
      </c>
      <c r="E537" s="7">
        <f t="shared" si="24"/>
        <v>1.0007191892775418</v>
      </c>
      <c r="F537" s="7">
        <f t="shared" si="25"/>
        <v>7.1893078486266119E-4</v>
      </c>
      <c r="G537" s="7">
        <f>SQRT(Summary!$G$2/Summary!$G$3)*SQRT(SUMSQ(F518:F537)-Summary!$G$4/Summary!$G$5*SUM(F518:F537)^2)</f>
        <v>2.5312355450172682E-2</v>
      </c>
      <c r="H537" s="5">
        <f>MIN(Summary!$G$8,Summary!$G$9/G535)</f>
        <v>1.5</v>
      </c>
      <c r="I537">
        <f t="shared" si="26"/>
        <v>3</v>
      </c>
      <c r="J537" s="4">
        <f>J536*(1+(H536*(E537-1))+((1-H536)*(D536/100)*(I537)/Summary!$G$6))</f>
        <v>133.33636893646553</v>
      </c>
    </row>
    <row r="538" spans="2:10" x14ac:dyDescent="0.2">
      <c r="B538" s="1">
        <f>Volatility!B632</f>
        <v>42493</v>
      </c>
      <c r="C538" s="4">
        <f>Volatility!C632</f>
        <v>153.38</v>
      </c>
      <c r="D538">
        <f>VLOOKUP(Table4[[#This Row],[Date]],Table1[#All],2,FALSE)</f>
        <v>-0.34300000000000003</v>
      </c>
      <c r="E538" s="7">
        <f t="shared" si="24"/>
        <v>1.0020906833921337</v>
      </c>
      <c r="F538" s="7">
        <f t="shared" si="25"/>
        <v>2.088500954938051E-3</v>
      </c>
      <c r="G538" s="7">
        <f>SQRT(Summary!$G$2/Summary!$G$3)*SQRT(SUMSQ(F519:F538)-Summary!$G$4/Summary!$G$5*SUM(F519:F538)^2)</f>
        <v>2.6552207632718306E-2</v>
      </c>
      <c r="H538" s="5">
        <f>MIN(Summary!$G$8,Summary!$G$9/G536)</f>
        <v>1.5</v>
      </c>
      <c r="I538">
        <f t="shared" si="26"/>
        <v>1</v>
      </c>
      <c r="J538" s="4">
        <f>J537*(1+(H537*(E538-1))+((1-H537)*(D537/100)*(I538)/Summary!$G$6))</f>
        <v>133.75515033426629</v>
      </c>
    </row>
    <row r="539" spans="2:10" x14ac:dyDescent="0.2">
      <c r="B539" s="1">
        <f>Volatility!B633</f>
        <v>42494</v>
      </c>
      <c r="C539" s="4">
        <f>Volatility!C633</f>
        <v>153.30000000000001</v>
      </c>
      <c r="D539">
        <f>VLOOKUP(Table4[[#This Row],[Date]],Table1[#All],2,FALSE)</f>
        <v>-0.34499999999999997</v>
      </c>
      <c r="E539" s="7">
        <f t="shared" si="24"/>
        <v>0.9994784196114227</v>
      </c>
      <c r="F539" s="7">
        <f t="shared" si="25"/>
        <v>-5.2171645894465764E-4</v>
      </c>
      <c r="G539" s="7">
        <f>SQRT(Summary!$G$2/Summary!$G$3)*SQRT(SUMSQ(F520:F539)-Summary!$G$4/Summary!$G$5*SUM(F520:F539)^2)</f>
        <v>2.626096453198562E-2</v>
      </c>
      <c r="H539" s="5">
        <f>MIN(Summary!$G$8,Summary!$G$9/G537)</f>
        <v>1.5</v>
      </c>
      <c r="I539">
        <f t="shared" si="26"/>
        <v>1</v>
      </c>
      <c r="J539" s="4">
        <f>J538*(1+(H538*(E539-1))+((1-H538)*(D538/100)*(I539)/Summary!$G$6))</f>
        <v>133.65114143401246</v>
      </c>
    </row>
    <row r="540" spans="2:10" x14ac:dyDescent="0.2">
      <c r="B540" s="1">
        <f>Volatility!B634</f>
        <v>42496</v>
      </c>
      <c r="C540" s="4">
        <f>Volatility!C634</f>
        <v>153.68</v>
      </c>
      <c r="D540">
        <f>VLOOKUP(Table4[[#This Row],[Date]],Table1[#All],2,FALSE)</f>
        <v>-0.34799999999999998</v>
      </c>
      <c r="E540" s="7">
        <f t="shared" si="24"/>
        <v>1.0024787997390736</v>
      </c>
      <c r="F540" s="7">
        <f t="shared" si="25"/>
        <v>2.4757325825326675E-3</v>
      </c>
      <c r="G540" s="7">
        <f>SQRT(Summary!$G$2/Summary!$G$3)*SQRT(SUMSQ(F521:F540)-Summary!$G$4/Summary!$G$5*SUM(F521:F540)^2)</f>
        <v>2.7904945897443797E-2</v>
      </c>
      <c r="H540" s="5">
        <f>MIN(Summary!$G$8,Summary!$G$9/G538)</f>
        <v>1.5</v>
      </c>
      <c r="I540">
        <f t="shared" si="26"/>
        <v>2</v>
      </c>
      <c r="J540" s="4">
        <f>J539*(1+(H539*(E540-1))+((1-H539)*(D539/100)*(I540)/Summary!$G$6))</f>
        <v>134.14936387922148</v>
      </c>
    </row>
    <row r="541" spans="2:10" x14ac:dyDescent="0.2">
      <c r="B541" s="1">
        <f>Volatility!B635</f>
        <v>42499</v>
      </c>
      <c r="C541" s="4">
        <f>Volatility!C635</f>
        <v>153.88</v>
      </c>
      <c r="D541">
        <f>VLOOKUP(Table4[[#This Row],[Date]],Table1[#All],2,FALSE)</f>
        <v>-0.34899999999999998</v>
      </c>
      <c r="E541" s="7">
        <f t="shared" si="24"/>
        <v>1.0013014055179594</v>
      </c>
      <c r="F541" s="7">
        <f t="shared" si="25"/>
        <v>1.3005594237931988E-3</v>
      </c>
      <c r="G541" s="7">
        <f>SQRT(Summary!$G$2/Summary!$G$3)*SQRT(SUMSQ(F522:F541)-Summary!$G$4/Summary!$G$5*SUM(F522:F541)^2)</f>
        <v>2.805742401513887E-2</v>
      </c>
      <c r="H541" s="5">
        <f>MIN(Summary!$G$8,Summary!$G$9/G539)</f>
        <v>1.5</v>
      </c>
      <c r="I541">
        <f t="shared" si="26"/>
        <v>3</v>
      </c>
      <c r="J541" s="4">
        <f>J540*(1+(H540*(E541-1))+((1-H540)*(D540/100)*(I541)/Summary!$G$6))</f>
        <v>134.41318312857248</v>
      </c>
    </row>
    <row r="542" spans="2:10" x14ac:dyDescent="0.2">
      <c r="B542" s="1">
        <f>Volatility!B636</f>
        <v>42500</v>
      </c>
      <c r="C542" s="4">
        <f>Volatility!C636</f>
        <v>153.76</v>
      </c>
      <c r="D542">
        <f>VLOOKUP(Table4[[#This Row],[Date]],Table1[#All],2,FALSE)</f>
        <v>-0.34899999999999998</v>
      </c>
      <c r="E542" s="7">
        <f t="shared" si="24"/>
        <v>0.99922017156225629</v>
      </c>
      <c r="F542" s="7">
        <f t="shared" si="25"/>
        <v>-7.8013266211202797E-4</v>
      </c>
      <c r="G542" s="7">
        <f>SQRT(Summary!$G$2/Summary!$G$3)*SQRT(SUMSQ(F523:F542)-Summary!$G$4/Summary!$G$5*SUM(F523:F542)^2)</f>
        <v>2.7722619804448866E-2</v>
      </c>
      <c r="H542" s="5">
        <f>MIN(Summary!$G$8,Summary!$G$9/G540)</f>
        <v>1.5</v>
      </c>
      <c r="I542">
        <f t="shared" si="26"/>
        <v>1</v>
      </c>
      <c r="J542" s="4">
        <f>J541*(1+(H541*(E542-1))+((1-H541)*(D541/100)*(I542)/Summary!$G$6))</f>
        <v>134.25660582522374</v>
      </c>
    </row>
    <row r="543" spans="2:10" x14ac:dyDescent="0.2">
      <c r="B543" s="1">
        <f>Volatility!B637</f>
        <v>42501</v>
      </c>
      <c r="C543" s="4">
        <f>Volatility!C637</f>
        <v>153.86000000000001</v>
      </c>
      <c r="D543">
        <f>VLOOKUP(Table4[[#This Row],[Date]],Table1[#All],2,FALSE)</f>
        <v>-0.35</v>
      </c>
      <c r="E543" s="7">
        <f t="shared" si="24"/>
        <v>1.0006503642039544</v>
      </c>
      <c r="F543" s="7">
        <f t="shared" si="25"/>
        <v>6.5015280880640085E-4</v>
      </c>
      <c r="G543" s="7">
        <f>SQRT(Summary!$G$2/Summary!$G$3)*SQRT(SUMSQ(F524:F543)-Summary!$G$4/Summary!$G$5*SUM(F524:F543)^2)</f>
        <v>2.4812592949079663E-2</v>
      </c>
      <c r="H543" s="5">
        <f>MIN(Summary!$G$8,Summary!$G$9/G541)</f>
        <v>1.5</v>
      </c>
      <c r="I543">
        <f t="shared" si="26"/>
        <v>1</v>
      </c>
      <c r="J543" s="4">
        <f>J542*(1+(H542*(E543-1))+((1-H542)*(D542/100)*(I543)/Summary!$G$6))</f>
        <v>134.38823013268669</v>
      </c>
    </row>
    <row r="544" spans="2:10" x14ac:dyDescent="0.2">
      <c r="B544" s="1">
        <f>Volatility!B638</f>
        <v>42502</v>
      </c>
      <c r="C544" s="4">
        <f>Volatility!C638</f>
        <v>153.63999999999999</v>
      </c>
      <c r="D544">
        <f>VLOOKUP(Table4[[#This Row],[Date]],Table1[#All],2,FALSE)</f>
        <v>-0.34899999999999998</v>
      </c>
      <c r="E544" s="7">
        <f t="shared" si="24"/>
        <v>0.99857012868841788</v>
      </c>
      <c r="F544" s="7">
        <f t="shared" si="25"/>
        <v>-1.4308945530847232E-3</v>
      </c>
      <c r="G544" s="7">
        <f>SQRT(Summary!$G$2/Summary!$G$3)*SQRT(SUMSQ(F525:F544)-Summary!$G$4/Summary!$G$5*SUM(F525:F544)^2)</f>
        <v>2.2452857553372958E-2</v>
      </c>
      <c r="H544" s="5">
        <f>MIN(Summary!$G$8,Summary!$G$9/G542)</f>
        <v>1.5</v>
      </c>
      <c r="I544">
        <f t="shared" si="26"/>
        <v>1</v>
      </c>
      <c r="J544" s="4">
        <f>J543*(1+(H543*(E544-1))+((1-H543)*(D543/100)*(I544)/Summary!$G$6))</f>
        <v>134.10064659648384</v>
      </c>
    </row>
    <row r="545" spans="2:10" x14ac:dyDescent="0.2">
      <c r="B545" s="1">
        <f>Volatility!B639</f>
        <v>42503</v>
      </c>
      <c r="C545" s="4">
        <f>Volatility!C639</f>
        <v>153.91</v>
      </c>
      <c r="D545">
        <f>VLOOKUP(Table4[[#This Row],[Date]],Table1[#All],2,FALSE)</f>
        <v>-0.34899999999999998</v>
      </c>
      <c r="E545" s="7">
        <f t="shared" si="24"/>
        <v>1.0017573548555065</v>
      </c>
      <c r="F545" s="7">
        <f t="shared" si="25"/>
        <v>1.7558125141587863E-3</v>
      </c>
      <c r="G545" s="7">
        <f>SQRT(Summary!$G$2/Summary!$G$3)*SQRT(SUMSQ(F526:F545)-Summary!$G$4/Summary!$G$5*SUM(F526:F545)^2)</f>
        <v>2.1688188799496196E-2</v>
      </c>
      <c r="H545" s="5">
        <f>MIN(Summary!$G$8,Summary!$G$9/G543)</f>
        <v>1.5</v>
      </c>
      <c r="I545">
        <f t="shared" si="26"/>
        <v>1</v>
      </c>
      <c r="J545" s="4">
        <f>J544*(1+(H544*(E545-1))+((1-H544)*(D544/100)*(I545)/Summary!$G$6))</f>
        <v>134.45479024575241</v>
      </c>
    </row>
    <row r="546" spans="2:10" x14ac:dyDescent="0.2">
      <c r="B546" s="1">
        <f>Volatility!B640</f>
        <v>42507</v>
      </c>
      <c r="C546" s="4">
        <f>Volatility!C640</f>
        <v>153.91999999999999</v>
      </c>
      <c r="D546">
        <f>VLOOKUP(Table4[[#This Row],[Date]],Table1[#All],2,FALSE)</f>
        <v>-0.34799999999999998</v>
      </c>
      <c r="E546" s="7">
        <f t="shared" si="24"/>
        <v>1.0000649730361899</v>
      </c>
      <c r="F546" s="7">
        <f t="shared" si="25"/>
        <v>6.4970925533615592E-5</v>
      </c>
      <c r="G546" s="7">
        <f>SQRT(Summary!$G$2/Summary!$G$3)*SQRT(SUMSQ(F527:F546)-Summary!$G$4/Summary!$G$5*SUM(F527:F546)^2)</f>
        <v>2.0537027338919163E-2</v>
      </c>
      <c r="H546" s="5">
        <f>MIN(Summary!$G$8,Summary!$G$9/G544)</f>
        <v>1.5</v>
      </c>
      <c r="I546">
        <f t="shared" si="26"/>
        <v>4</v>
      </c>
      <c r="J546" s="4">
        <f>J545*(1+(H545*(E546-1))+((1-H545)*(D545/100)*(I546)/Summary!$G$6))</f>
        <v>134.47050107866988</v>
      </c>
    </row>
    <row r="547" spans="2:10" x14ac:dyDescent="0.2">
      <c r="B547" s="1">
        <f>Volatility!B641</f>
        <v>42508</v>
      </c>
      <c r="C547" s="4">
        <f>Volatility!C641</f>
        <v>153.69</v>
      </c>
      <c r="D547">
        <f>VLOOKUP(Table4[[#This Row],[Date]],Table1[#All],2,FALSE)</f>
        <v>-0.34799999999999998</v>
      </c>
      <c r="E547" s="7">
        <f t="shared" si="24"/>
        <v>0.99850571725571735</v>
      </c>
      <c r="F547" s="7">
        <f t="shared" si="25"/>
        <v>-1.4954002981756535E-3</v>
      </c>
      <c r="G547" s="7">
        <f>SQRT(Summary!$G$2/Summary!$G$3)*SQRT(SUMSQ(F528:F547)-Summary!$G$4/Summary!$G$5*SUM(F528:F547)^2)</f>
        <v>2.0650827460754608E-2</v>
      </c>
      <c r="H547" s="5">
        <f>MIN(Summary!$G$8,Summary!$G$9/G545)</f>
        <v>1.5</v>
      </c>
      <c r="I547">
        <f t="shared" si="26"/>
        <v>1</v>
      </c>
      <c r="J547" s="4">
        <f>J546*(1+(H546*(E547-1))+((1-H546)*(D546/100)*(I547)/Summary!$G$6))</f>
        <v>134.16974559535976</v>
      </c>
    </row>
    <row r="548" spans="2:10" x14ac:dyDescent="0.2">
      <c r="B548" s="1">
        <f>Volatility!B642</f>
        <v>42509</v>
      </c>
      <c r="C548" s="4">
        <f>Volatility!C642</f>
        <v>153.69</v>
      </c>
      <c r="D548">
        <f>VLOOKUP(Table4[[#This Row],[Date]],Table1[#All],2,FALSE)</f>
        <v>-0.34899999999999998</v>
      </c>
      <c r="E548" s="7">
        <f t="shared" si="24"/>
        <v>1</v>
      </c>
      <c r="F548" s="7">
        <f t="shared" si="25"/>
        <v>0</v>
      </c>
      <c r="G548" s="7">
        <f>SQRT(Summary!$G$2/Summary!$G$3)*SQRT(SUMSQ(F529:F548)-Summary!$G$4/Summary!$G$5*SUM(F529:F548)^2)</f>
        <v>2.0302470944055667E-2</v>
      </c>
      <c r="H548" s="5">
        <f>MIN(Summary!$G$8,Summary!$G$9/G546)</f>
        <v>1.5</v>
      </c>
      <c r="I548">
        <f t="shared" si="26"/>
        <v>1</v>
      </c>
      <c r="J548" s="4">
        <f>J547*(1+(H547*(E548-1))+((1-H547)*(D547/100)*(I548)/Summary!$G$6))</f>
        <v>134.17039408246347</v>
      </c>
    </row>
    <row r="549" spans="2:10" x14ac:dyDescent="0.2">
      <c r="B549" s="1">
        <f>Volatility!B643</f>
        <v>42510</v>
      </c>
      <c r="C549" s="4">
        <f>Volatility!C643</f>
        <v>153.75</v>
      </c>
      <c r="D549">
        <f>VLOOKUP(Table4[[#This Row],[Date]],Table1[#All],2,FALSE)</f>
        <v>-0.34899999999999998</v>
      </c>
      <c r="E549" s="7">
        <f t="shared" si="24"/>
        <v>1.0003903962521961</v>
      </c>
      <c r="F549" s="7">
        <f t="shared" si="25"/>
        <v>3.9032006740671843E-4</v>
      </c>
      <c r="G549" s="7">
        <f>SQRT(Summary!$G$2/Summary!$G$3)*SQRT(SUMSQ(F530:F549)-Summary!$G$4/Summary!$G$5*SUM(F530:F549)^2)</f>
        <v>2.0287189669376478E-2</v>
      </c>
      <c r="H549" s="5">
        <f>MIN(Summary!$G$8,Summary!$G$9/G547)</f>
        <v>1.5</v>
      </c>
      <c r="I549">
        <f t="shared" si="26"/>
        <v>1</v>
      </c>
      <c r="J549" s="4">
        <f>J548*(1+(H548*(E549-1))+((1-H548)*(D548/100)*(I549)/Summary!$G$6))</f>
        <v>134.24961386468746</v>
      </c>
    </row>
    <row r="550" spans="2:10" x14ac:dyDescent="0.2">
      <c r="B550" s="1">
        <f>Volatility!B644</f>
        <v>42513</v>
      </c>
      <c r="C550" s="4">
        <f>Volatility!C644</f>
        <v>153.72</v>
      </c>
      <c r="D550">
        <f>VLOOKUP(Table4[[#This Row],[Date]],Table1[#All],2,FALSE)</f>
        <v>-0.34899999999999998</v>
      </c>
      <c r="E550" s="7">
        <f t="shared" si="24"/>
        <v>0.99980487804878049</v>
      </c>
      <c r="F550" s="7">
        <f t="shared" si="25"/>
        <v>-1.9514098998406375E-4</v>
      </c>
      <c r="G550" s="7">
        <f>SQRT(Summary!$G$2/Summary!$G$3)*SQRT(SUMSQ(F531:F550)-Summary!$G$4/Summary!$G$5*SUM(F531:F550)^2)</f>
        <v>1.719683037765735E-2</v>
      </c>
      <c r="H550" s="5">
        <f>MIN(Summary!$G$8,Summary!$G$9/G548)</f>
        <v>1.5</v>
      </c>
      <c r="I550">
        <f t="shared" si="26"/>
        <v>3</v>
      </c>
      <c r="J550" s="4">
        <f>J549*(1+(H549*(E550-1))+((1-H549)*(D549/100)*(I550)/Summary!$G$6))</f>
        <v>134.21227350791079</v>
      </c>
    </row>
    <row r="551" spans="2:10" x14ac:dyDescent="0.2">
      <c r="B551" s="1">
        <f>Volatility!B645</f>
        <v>42514</v>
      </c>
      <c r="C551" s="4">
        <f>Volatility!C645</f>
        <v>153.84</v>
      </c>
      <c r="D551">
        <f>VLOOKUP(Table4[[#This Row],[Date]],Table1[#All],2,FALSE)</f>
        <v>-0.35099999999999998</v>
      </c>
      <c r="E551" s="7">
        <f t="shared" si="24"/>
        <v>1.0007806401249024</v>
      </c>
      <c r="F551" s="7">
        <f t="shared" si="25"/>
        <v>7.8033558388110487E-4</v>
      </c>
      <c r="G551" s="7">
        <f>SQRT(Summary!$G$2/Summary!$G$3)*SQRT(SUMSQ(F532:F551)-Summary!$G$4/Summary!$G$5*SUM(F532:F551)^2)</f>
        <v>1.7297965424268383E-2</v>
      </c>
      <c r="H551" s="5">
        <f>MIN(Summary!$G$8,Summary!$G$9/G549)</f>
        <v>1.5</v>
      </c>
      <c r="I551">
        <f t="shared" si="26"/>
        <v>1</v>
      </c>
      <c r="J551" s="4">
        <f>J550*(1+(H550*(E551-1))+((1-H550)*(D550/100)*(I551)/Summary!$G$6))</f>
        <v>134.37008129355743</v>
      </c>
    </row>
    <row r="552" spans="2:10" x14ac:dyDescent="0.2">
      <c r="B552" s="1">
        <f>Volatility!B646</f>
        <v>42515</v>
      </c>
      <c r="C552" s="4">
        <f>Volatility!C646</f>
        <v>154.13999999999999</v>
      </c>
      <c r="D552">
        <f>VLOOKUP(Table4[[#This Row],[Date]],Table1[#All],2,FALSE)</f>
        <v>-0.34899999999999998</v>
      </c>
      <c r="E552" s="7">
        <f t="shared" si="24"/>
        <v>1.0019500780031201</v>
      </c>
      <c r="F552" s="7">
        <f t="shared" si="25"/>
        <v>1.9481790693228749E-3</v>
      </c>
      <c r="G552" s="7">
        <f>SQRT(Summary!$G$2/Summary!$G$3)*SQRT(SUMSQ(F533:F552)-Summary!$G$4/Summary!$G$5*SUM(F533:F552)^2)</f>
        <v>1.761572135730706E-2</v>
      </c>
      <c r="H552" s="5">
        <f>MIN(Summary!$G$8,Summary!$G$9/G550)</f>
        <v>1.5</v>
      </c>
      <c r="I552">
        <f t="shared" si="26"/>
        <v>1</v>
      </c>
      <c r="J552" s="4">
        <f>J551*(1+(H551*(E552-1))+((1-H551)*(D551/100)*(I552)/Summary!$G$6))</f>
        <v>134.76378455741576</v>
      </c>
    </row>
    <row r="553" spans="2:10" x14ac:dyDescent="0.2">
      <c r="B553" s="1">
        <f>Volatility!B647</f>
        <v>42516</v>
      </c>
      <c r="C553" s="4">
        <f>Volatility!C647</f>
        <v>154.12</v>
      </c>
      <c r="D553">
        <f>VLOOKUP(Table4[[#This Row],[Date]],Table1[#All],2,FALSE)</f>
        <v>-0.34799999999999998</v>
      </c>
      <c r="E553" s="7">
        <f t="shared" si="24"/>
        <v>0.99987024782665124</v>
      </c>
      <c r="F553" s="7">
        <f t="shared" si="25"/>
        <v>-1.2976059189023103E-4</v>
      </c>
      <c r="G553" s="7">
        <f>SQRT(Summary!$G$2/Summary!$G$3)*SQRT(SUMSQ(F534:F553)-Summary!$G$4/Summary!$G$5*SUM(F534:F553)^2)</f>
        <v>1.7615405799607568E-2</v>
      </c>
      <c r="H553" s="5">
        <f>MIN(Summary!$G$8,Summary!$G$9/G551)</f>
        <v>1.5</v>
      </c>
      <c r="I553">
        <f t="shared" si="26"/>
        <v>1</v>
      </c>
      <c r="J553" s="4">
        <f>J552*(1+(H552*(E553-1))+((1-H552)*(D552/100)*(I553)/Summary!$G$6))</f>
        <v>134.73820894652448</v>
      </c>
    </row>
    <row r="554" spans="2:10" x14ac:dyDescent="0.2">
      <c r="B554" s="1">
        <f>Volatility!B648</f>
        <v>42517</v>
      </c>
      <c r="C554" s="4">
        <f>Volatility!C648</f>
        <v>154.21</v>
      </c>
      <c r="D554">
        <f>VLOOKUP(Table4[[#This Row],[Date]],Table1[#All],2,FALSE)</f>
        <v>-0.34899999999999998</v>
      </c>
      <c r="E554" s="7">
        <f t="shared" si="24"/>
        <v>1.0005839605502207</v>
      </c>
      <c r="F554" s="7">
        <f t="shared" si="25"/>
        <v>5.8379011160831237E-4</v>
      </c>
      <c r="G554" s="7">
        <f>SQRT(Summary!$G$2/Summary!$G$3)*SQRT(SUMSQ(F535:F554)-Summary!$G$4/Summary!$G$5*SUM(F535:F554)^2)</f>
        <v>1.7584348652343495E-2</v>
      </c>
      <c r="H554" s="5">
        <f>MIN(Summary!$G$8,Summary!$G$9/G552)</f>
        <v>1.5</v>
      </c>
      <c r="I554">
        <f t="shared" si="26"/>
        <v>1</v>
      </c>
      <c r="J554" s="4">
        <f>J553*(1+(H553*(E554-1))+((1-H553)*(D553/100)*(I554)/Summary!$G$6))</f>
        <v>134.85688287914931</v>
      </c>
    </row>
    <row r="555" spans="2:10" x14ac:dyDescent="0.2">
      <c r="B555" s="1">
        <f>Volatility!B649</f>
        <v>42520</v>
      </c>
      <c r="C555" s="4">
        <f>Volatility!C649</f>
        <v>154.09</v>
      </c>
      <c r="D555">
        <f>VLOOKUP(Table4[[#This Row],[Date]],Table1[#All],2,FALSE)</f>
        <v>-0.34799999999999998</v>
      </c>
      <c r="E555" s="7">
        <f t="shared" si="24"/>
        <v>0.99922184034757799</v>
      </c>
      <c r="F555" s="7">
        <f t="shared" si="25"/>
        <v>-7.7846257580303129E-4</v>
      </c>
      <c r="G555" s="7">
        <f>SQRT(Summary!$G$2/Summary!$G$3)*SQRT(SUMSQ(F536:F555)-Summary!$G$4/Summary!$G$5*SUM(F536:F555)^2)</f>
        <v>1.8035456061580642E-2</v>
      </c>
      <c r="H555" s="5">
        <f>MIN(Summary!$G$8,Summary!$G$9/G553)</f>
        <v>1.5</v>
      </c>
      <c r="I555">
        <f t="shared" si="26"/>
        <v>3</v>
      </c>
      <c r="J555" s="4">
        <f>J554*(1+(H554*(E555-1))+((1-H554)*(D554/100)*(I555)/Summary!$G$6))</f>
        <v>134.70143364532592</v>
      </c>
    </row>
    <row r="556" spans="2:10" x14ac:dyDescent="0.2">
      <c r="B556" s="36">
        <f>Volatility!B650</f>
        <v>42521</v>
      </c>
      <c r="C556" s="20">
        <f>Volatility!C650</f>
        <v>154.25</v>
      </c>
      <c r="D556" s="37">
        <f>VLOOKUP(Table4[[#This Row],[Date]],Table1[#All],2,FALSE)</f>
        <v>-0.34899999999999998</v>
      </c>
      <c r="E556" s="8">
        <f t="shared" si="24"/>
        <v>1.0010383542085795</v>
      </c>
      <c r="F556" s="8">
        <f t="shared" si="25"/>
        <v>1.037815491735231E-3</v>
      </c>
      <c r="G556" s="8">
        <f>SQRT(Summary!$G$2/Summary!$G$3)*SQRT(SUMSQ(F537:F556)-Summary!$G$4/Summary!$G$5*SUM(F537:F556)^2)</f>
        <v>1.7543854860839703E-2</v>
      </c>
      <c r="H556" s="9">
        <f>MIN(Summary!$G$8,Summary!$G$9/G554)</f>
        <v>1.5</v>
      </c>
      <c r="I556" s="37">
        <f t="shared" si="26"/>
        <v>1</v>
      </c>
      <c r="J556" s="20">
        <f>J555*(1+(H555*(E556-1))+((1-H555)*(D555/100)*(I556)/Summary!$G$6))</f>
        <v>134.9118864030462</v>
      </c>
    </row>
    <row r="557" spans="2:10" x14ac:dyDescent="0.2">
      <c r="B557" s="1">
        <f>Volatility!B651</f>
        <v>42522</v>
      </c>
      <c r="C557" s="4">
        <f>Volatility!C651</f>
        <v>154.22999999999999</v>
      </c>
      <c r="D557">
        <f>VLOOKUP(Table4[[#This Row],[Date]],Table1[#All],2,FALSE)</f>
        <v>-0.34899999999999998</v>
      </c>
      <c r="E557" s="7">
        <f t="shared" si="24"/>
        <v>0.99987034035656397</v>
      </c>
      <c r="F557" s="7">
        <f t="shared" si="25"/>
        <v>-1.2966804997426587E-4</v>
      </c>
      <c r="G557" s="7">
        <f>SQRT(Summary!$G$2/Summary!$G$3)*SQRT(SUMSQ(F538:F557)-Summary!$G$4/Summary!$G$5*SUM(F538:F557)^2)</f>
        <v>1.7609149104262183E-2</v>
      </c>
      <c r="H557" s="5">
        <f>MIN(Summary!$G$8,Summary!$G$9/G555)</f>
        <v>1.5</v>
      </c>
      <c r="I557">
        <f t="shared" si="26"/>
        <v>1</v>
      </c>
      <c r="J557" s="4">
        <f>J556*(1+(H556*(E557-1))+((1-H556)*(D556/100)*(I557)/Summary!$G$6))</f>
        <v>134.88630141031058</v>
      </c>
    </row>
    <row r="558" spans="2:10" x14ac:dyDescent="0.2">
      <c r="B558" s="1">
        <f>Volatility!B652</f>
        <v>42523</v>
      </c>
      <c r="C558" s="4">
        <f>Volatility!C652</f>
        <v>154.38999999999999</v>
      </c>
      <c r="D558">
        <f>VLOOKUP(Table4[[#This Row],[Date]],Table1[#All],2,FALSE)</f>
        <v>-0.35</v>
      </c>
      <c r="E558" s="7">
        <f t="shared" si="24"/>
        <v>1.0010374116579135</v>
      </c>
      <c r="F558" s="7">
        <f t="shared" si="25"/>
        <v>1.0368739183122559E-3</v>
      </c>
      <c r="G558" s="7">
        <f>SQRT(Summary!$G$2/Summary!$G$3)*SQRT(SUMSQ(F539:F558)-Summary!$G$4/Summary!$G$5*SUM(F539:F558)^2)</f>
        <v>1.667521719680521E-2</v>
      </c>
      <c r="H558" s="5">
        <f>MIN(Summary!$G$8,Summary!$G$9/G556)</f>
        <v>1.5</v>
      </c>
      <c r="I558">
        <f t="shared" si="26"/>
        <v>1</v>
      </c>
      <c r="J558" s="4">
        <f>J557*(1+(H557*(E558-1))+((1-H557)*(D557/100)*(I558)/Summary!$G$6))</f>
        <v>135.09685416655211</v>
      </c>
    </row>
    <row r="559" spans="2:10" x14ac:dyDescent="0.2">
      <c r="B559" s="1">
        <f>Volatility!B653</f>
        <v>42524</v>
      </c>
      <c r="C559" s="4">
        <f>Volatility!C653</f>
        <v>154.91</v>
      </c>
      <c r="D559">
        <f>VLOOKUP(Table4[[#This Row],[Date]],Table1[#All],2,FALSE)</f>
        <v>-0.35099999999999998</v>
      </c>
      <c r="E559" s="7">
        <f t="shared" si="24"/>
        <v>1.0033680937884579</v>
      </c>
      <c r="F559" s="7">
        <f t="shared" si="25"/>
        <v>3.3624344644364681E-3</v>
      </c>
      <c r="G559" s="7">
        <f>SQRT(Summary!$G$2/Summary!$G$3)*SQRT(SUMSQ(F540:F559)-Summary!$G$4/Summary!$G$5*SUM(F540:F559)^2)</f>
        <v>1.9376856710756184E-2</v>
      </c>
      <c r="H559" s="5">
        <f>MIN(Summary!$G$8,Summary!$G$9/G557)</f>
        <v>1.5</v>
      </c>
      <c r="I559">
        <f t="shared" si="26"/>
        <v>1</v>
      </c>
      <c r="J559" s="4">
        <f>J558*(1+(H558*(E559-1))+((1-H558)*(D558/100)*(I559)/Summary!$G$6))</f>
        <v>135.78003920040885</v>
      </c>
    </row>
    <row r="560" spans="2:10" x14ac:dyDescent="0.2">
      <c r="B560" s="1">
        <f>Volatility!B654</f>
        <v>42527</v>
      </c>
      <c r="C560" s="4">
        <f>Volatility!C654</f>
        <v>154.75</v>
      </c>
      <c r="D560">
        <f>VLOOKUP(Table4[[#This Row],[Date]],Table1[#All],2,FALSE)</f>
        <v>-0.35199999999999998</v>
      </c>
      <c r="E560" s="7">
        <f t="shared" si="24"/>
        <v>0.99896714221160676</v>
      </c>
      <c r="F560" s="7">
        <f t="shared" si="25"/>
        <v>-1.0333915535660891E-3</v>
      </c>
      <c r="G560" s="7">
        <f>SQRT(Summary!$G$2/Summary!$G$3)*SQRT(SUMSQ(F541:F560)-Summary!$G$4/Summary!$G$5*SUM(F541:F560)^2)</f>
        <v>1.8711637802508195E-2</v>
      </c>
      <c r="H560" s="5">
        <f>MIN(Summary!$G$8,Summary!$G$9/G558)</f>
        <v>1.5</v>
      </c>
      <c r="I560">
        <f t="shared" si="26"/>
        <v>3</v>
      </c>
      <c r="J560" s="4">
        <f>J559*(1+(H559*(E560-1))+((1-H559)*(D559/100)*(I560)/Summary!$G$6))</f>
        <v>135.57166277698744</v>
      </c>
    </row>
    <row r="561" spans="2:10" x14ac:dyDescent="0.2">
      <c r="B561" s="1">
        <f>Volatility!B655</f>
        <v>42528</v>
      </c>
      <c r="C561" s="4">
        <f>Volatility!C655</f>
        <v>155.05000000000001</v>
      </c>
      <c r="D561">
        <f>VLOOKUP(Table4[[#This Row],[Date]],Table1[#All],2,FALSE)</f>
        <v>-0.35199999999999998</v>
      </c>
      <c r="E561" s="7">
        <f t="shared" si="24"/>
        <v>1.0019386106623587</v>
      </c>
      <c r="F561" s="7">
        <f t="shared" si="25"/>
        <v>1.9367339817524985E-3</v>
      </c>
      <c r="G561" s="7">
        <f>SQRT(Summary!$G$2/Summary!$G$3)*SQRT(SUMSQ(F542:F561)-Summary!$G$4/Summary!$G$5*SUM(F542:F561)^2)</f>
        <v>1.9242095383710085E-2</v>
      </c>
      <c r="H561" s="5">
        <f>MIN(Summary!$G$8,Summary!$G$9/G559)</f>
        <v>1.5</v>
      </c>
      <c r="I561">
        <f t="shared" si="26"/>
        <v>1</v>
      </c>
      <c r="J561" s="4">
        <f>J560*(1+(H560*(E561-1))+((1-H560)*(D560/100)*(I561)/Summary!$G$6))</f>
        <v>135.96655657824294</v>
      </c>
    </row>
    <row r="562" spans="2:10" x14ac:dyDescent="0.2">
      <c r="B562" s="1">
        <f>Volatility!B656</f>
        <v>42529</v>
      </c>
      <c r="C562" s="4">
        <f>Volatility!C656</f>
        <v>155.1</v>
      </c>
      <c r="D562">
        <f>VLOOKUP(Table4[[#This Row],[Date]],Table1[#All],2,FALSE)</f>
        <v>-0.35199999999999998</v>
      </c>
      <c r="E562" s="7">
        <f t="shared" si="24"/>
        <v>1.0003224766204448</v>
      </c>
      <c r="F562" s="7">
        <f t="shared" si="25"/>
        <v>3.2242463603499342E-4</v>
      </c>
      <c r="G562" s="7">
        <f>SQRT(Summary!$G$2/Summary!$G$3)*SQRT(SUMSQ(F543:F562)-Summary!$G$4/Summary!$G$5*SUM(F543:F562)^2)</f>
        <v>1.8777940441160729E-2</v>
      </c>
      <c r="H562" s="5">
        <f>MIN(Summary!$G$8,Summary!$G$9/G560)</f>
        <v>1.5</v>
      </c>
      <c r="I562">
        <f t="shared" si="26"/>
        <v>1</v>
      </c>
      <c r="J562" s="4">
        <f>J561*(1+(H561*(E562-1))+((1-H561)*(D561/100)*(I562)/Summary!$G$6))</f>
        <v>136.03299035711893</v>
      </c>
    </row>
    <row r="563" spans="2:10" x14ac:dyDescent="0.2">
      <c r="B563" s="1">
        <f>Volatility!B657</f>
        <v>42530</v>
      </c>
      <c r="C563" s="4">
        <f>Volatility!C657</f>
        <v>155.36000000000001</v>
      </c>
      <c r="D563">
        <f>VLOOKUP(Table4[[#This Row],[Date]],Table1[#All],2,FALSE)</f>
        <v>-0.35099999999999998</v>
      </c>
      <c r="E563" s="7">
        <f t="shared" si="24"/>
        <v>1.0016763378465507</v>
      </c>
      <c r="F563" s="7">
        <f t="shared" si="25"/>
        <v>1.6749343605217759E-3</v>
      </c>
      <c r="G563" s="7">
        <f>SQRT(Summary!$G$2/Summary!$G$3)*SQRT(SUMSQ(F544:F563)-Summary!$G$4/Summary!$G$5*SUM(F544:F563)^2)</f>
        <v>1.925532181279974E-2</v>
      </c>
      <c r="H563" s="5">
        <f>MIN(Summary!$G$8,Summary!$G$9/G561)</f>
        <v>1.5</v>
      </c>
      <c r="I563">
        <f t="shared" si="26"/>
        <v>1</v>
      </c>
      <c r="J563" s="4">
        <f>J562*(1+(H562*(E563-1))+((1-H562)*(D562/100)*(I563)/Summary!$G$6))</f>
        <v>136.37571128246668</v>
      </c>
    </row>
    <row r="564" spans="2:10" x14ac:dyDescent="0.2">
      <c r="B564" s="1">
        <f>Volatility!B658</f>
        <v>42531</v>
      </c>
      <c r="C564" s="4">
        <f>Volatility!C658</f>
        <v>155.55000000000001</v>
      </c>
      <c r="D564">
        <f>VLOOKUP(Table4[[#This Row],[Date]],Table1[#All],2,FALSE)</f>
        <v>-0.35299999999999998</v>
      </c>
      <c r="E564" s="7">
        <f t="shared" si="24"/>
        <v>1.0012229660144181</v>
      </c>
      <c r="F564" s="7">
        <f t="shared" si="25"/>
        <v>1.2222188006311904E-3</v>
      </c>
      <c r="G564" s="7">
        <f>SQRT(Summary!$G$2/Summary!$G$3)*SQRT(SUMSQ(F545:F564)-Summary!$G$4/Summary!$G$5*SUM(F545:F564)^2)</f>
        <v>1.8081046635277046E-2</v>
      </c>
      <c r="H564" s="5">
        <f>MIN(Summary!$G$8,Summary!$G$9/G562)</f>
        <v>1.5</v>
      </c>
      <c r="I564">
        <f t="shared" si="26"/>
        <v>1</v>
      </c>
      <c r="J564" s="4">
        <f>J563*(1+(H563*(E564-1))+((1-H563)*(D563/100)*(I564)/Summary!$G$6))</f>
        <v>136.626550404195</v>
      </c>
    </row>
    <row r="565" spans="2:10" x14ac:dyDescent="0.2">
      <c r="B565" s="1">
        <f>Volatility!B659</f>
        <v>42534</v>
      </c>
      <c r="C565" s="4">
        <f>Volatility!C659</f>
        <v>155.13</v>
      </c>
      <c r="D565">
        <f>VLOOKUP(Table4[[#This Row],[Date]],Table1[#All],2,FALSE)</f>
        <v>-0.35299999999999998</v>
      </c>
      <c r="E565" s="7">
        <f t="shared" si="24"/>
        <v>0.99729990356798448</v>
      </c>
      <c r="F565" s="7">
        <f t="shared" si="25"/>
        <v>-2.7037482674063164E-3</v>
      </c>
      <c r="G565" s="7">
        <f>SQRT(Summary!$G$2/Summary!$G$3)*SQRT(SUMSQ(F546:F565)-Summary!$G$4/Summary!$G$5*SUM(F546:F565)^2)</f>
        <v>2.0906539438382627E-2</v>
      </c>
      <c r="H565" s="5">
        <f>MIN(Summary!$G$8,Summary!$G$9/G563)</f>
        <v>1.5</v>
      </c>
      <c r="I565">
        <f t="shared" si="26"/>
        <v>3</v>
      </c>
      <c r="J565" s="4">
        <f>J564*(1+(H564*(E565-1))+((1-H564)*(D564/100)*(I565)/Summary!$G$6))</f>
        <v>136.07520266114309</v>
      </c>
    </row>
    <row r="566" spans="2:10" x14ac:dyDescent="0.2">
      <c r="B566" s="1">
        <f>Volatility!B660</f>
        <v>42535</v>
      </c>
      <c r="C566" s="4">
        <f>Volatility!C660</f>
        <v>155.29</v>
      </c>
      <c r="D566">
        <f>VLOOKUP(Table4[[#This Row],[Date]],Table1[#All],2,FALSE)</f>
        <v>-0.35299999999999998</v>
      </c>
      <c r="E566" s="7">
        <f t="shared" si="24"/>
        <v>1.0010313930252046</v>
      </c>
      <c r="F566" s="7">
        <f t="shared" si="25"/>
        <v>1.0308615048579114E-3</v>
      </c>
      <c r="G566" s="7">
        <f>SQRT(Summary!$G$2/Summary!$G$3)*SQRT(SUMSQ(F547:F566)-Summary!$G$4/Summary!$G$5*SUM(F547:F566)^2)</f>
        <v>2.0981496870738331E-2</v>
      </c>
      <c r="H566" s="5">
        <f>MIN(Summary!$G$8,Summary!$G$9/G564)</f>
        <v>1.5</v>
      </c>
      <c r="I566">
        <f t="shared" si="26"/>
        <v>1</v>
      </c>
      <c r="J566" s="4">
        <f>J565*(1+(H565*(E566-1))+((1-H565)*(D565/100)*(I566)/Summary!$G$6))</f>
        <v>136.28639033001483</v>
      </c>
    </row>
    <row r="567" spans="2:10" x14ac:dyDescent="0.2">
      <c r="B567" s="1">
        <f>Volatility!B661</f>
        <v>42536</v>
      </c>
      <c r="C567" s="4">
        <f>Volatility!C661</f>
        <v>155.47999999999999</v>
      </c>
      <c r="D567">
        <f>VLOOKUP(Table4[[#This Row],[Date]],Table1[#All],2,FALSE)</f>
        <v>-0.35299999999999998</v>
      </c>
      <c r="E567" s="7">
        <f t="shared" si="24"/>
        <v>1.0012235172902311</v>
      </c>
      <c r="F567" s="7">
        <f t="shared" si="25"/>
        <v>1.2227694029245302E-3</v>
      </c>
      <c r="G567" s="7">
        <f>SQRT(Summary!$G$2/Summary!$G$3)*SQRT(SUMSQ(F548:F567)-Summary!$G$4/Summary!$G$5*SUM(F548:F567)^2)</f>
        <v>1.9896783388390189E-2</v>
      </c>
      <c r="H567" s="5">
        <f>MIN(Summary!$G$8,Summary!$G$9/G565)</f>
        <v>1.5</v>
      </c>
      <c r="I567">
        <f t="shared" si="26"/>
        <v>1</v>
      </c>
      <c r="J567" s="4">
        <f>J566*(1+(H566*(E567-1))+((1-H566)*(D566/100)*(I567)/Summary!$G$6))</f>
        <v>136.53718164438868</v>
      </c>
    </row>
    <row r="568" spans="2:10" x14ac:dyDescent="0.2">
      <c r="B568" s="1">
        <f>Volatility!B662</f>
        <v>42537</v>
      </c>
      <c r="C568" s="4">
        <f>Volatility!C662</f>
        <v>155.44999999999999</v>
      </c>
      <c r="D568">
        <f>VLOOKUP(Table4[[#This Row],[Date]],Table1[#All],2,FALSE)</f>
        <v>-0.35599999999999998</v>
      </c>
      <c r="E568" s="7">
        <f t="shared" si="24"/>
        <v>0.99980704913815277</v>
      </c>
      <c r="F568" s="7">
        <f t="shared" si="25"/>
        <v>-1.9296947925964258E-4</v>
      </c>
      <c r="G568" s="7">
        <f>SQRT(Summary!$G$2/Summary!$G$3)*SQRT(SUMSQ(F549:F568)-Summary!$G$4/Summary!$G$5*SUM(F549:F568)^2)</f>
        <v>1.9978568040343342E-2</v>
      </c>
      <c r="H568" s="5">
        <f>MIN(Summary!$G$8,Summary!$G$9/G566)</f>
        <v>1.5</v>
      </c>
      <c r="I568">
        <f t="shared" si="26"/>
        <v>1</v>
      </c>
      <c r="J568" s="4">
        <f>J567*(1+(H567*(E568-1))+((1-H567)*(D567/100)*(I568)/Summary!$G$6))</f>
        <v>136.49833360553998</v>
      </c>
    </row>
    <row r="569" spans="2:10" x14ac:dyDescent="0.2">
      <c r="B569" s="1">
        <f>Volatility!B663</f>
        <v>42538</v>
      </c>
      <c r="C569" s="4">
        <f>Volatility!C663</f>
        <v>155.24</v>
      </c>
      <c r="D569">
        <f>VLOOKUP(Table4[[#This Row],[Date]],Table1[#All],2,FALSE)</f>
        <v>-0.35599999999999998</v>
      </c>
      <c r="E569" s="7">
        <f t="shared" si="24"/>
        <v>0.99864908330652957</v>
      </c>
      <c r="F569" s="7">
        <f t="shared" si="25"/>
        <v>-1.3518300040571197E-3</v>
      </c>
      <c r="G569" s="7">
        <f>SQRT(Summary!$G$2/Summary!$G$3)*SQRT(SUMSQ(F550:F569)-Summary!$G$4/Summary!$G$5*SUM(F550:F569)^2)</f>
        <v>2.1055450301351288E-2</v>
      </c>
      <c r="H569" s="5">
        <f>MIN(Summary!$G$8,Summary!$G$9/G567)</f>
        <v>1.5</v>
      </c>
      <c r="I569">
        <f t="shared" si="26"/>
        <v>1</v>
      </c>
      <c r="J569" s="4">
        <f>J568*(1+(H568*(E569-1))+((1-H568)*(D568/100)*(I569)/Summary!$G$6))</f>
        <v>136.22241169771934</v>
      </c>
    </row>
    <row r="570" spans="2:10" x14ac:dyDescent="0.2">
      <c r="B570" s="1">
        <f>Volatility!B664</f>
        <v>42541</v>
      </c>
      <c r="C570" s="4">
        <f>Volatility!C664</f>
        <v>155.4</v>
      </c>
      <c r="D570">
        <f>VLOOKUP(Table4[[#This Row],[Date]],Table1[#All],2,FALSE)</f>
        <v>-0.35799999999999998</v>
      </c>
      <c r="E570" s="7">
        <f t="shared" si="24"/>
        <v>1.0010306622004639</v>
      </c>
      <c r="F570" s="7">
        <f t="shared" si="25"/>
        <v>1.0301314328415951E-3</v>
      </c>
      <c r="G570" s="7">
        <f>SQRT(Summary!$G$2/Summary!$G$3)*SQRT(SUMSQ(F551:F570)-Summary!$G$4/Summary!$G$5*SUM(F551:F570)^2)</f>
        <v>2.0985415772498992E-2</v>
      </c>
      <c r="H570" s="5">
        <f>MIN(Summary!$G$8,Summary!$G$9/G568)</f>
        <v>1.5</v>
      </c>
      <c r="I570">
        <f t="shared" si="26"/>
        <v>3</v>
      </c>
      <c r="J570" s="4">
        <f>J569*(1+(H569*(E570-1))+((1-H569)*(D569/100)*(I570)/Summary!$G$6))</f>
        <v>136.43503126604884</v>
      </c>
    </row>
    <row r="571" spans="2:10" x14ac:dyDescent="0.2">
      <c r="B571" s="1">
        <f>Volatility!B665</f>
        <v>42542</v>
      </c>
      <c r="C571" s="4">
        <f>Volatility!C665</f>
        <v>155.33000000000001</v>
      </c>
      <c r="D571">
        <f>VLOOKUP(Table4[[#This Row],[Date]],Table1[#All],2,FALSE)</f>
        <v>-0.35799999999999998</v>
      </c>
      <c r="E571" s="7">
        <f t="shared" ref="E571:E634" si="27">C571/C570</f>
        <v>0.99954954954954955</v>
      </c>
      <c r="F571" s="7">
        <f t="shared" ref="F571:F634" si="28">LN(E571)</f>
        <v>-4.505519337312053E-4</v>
      </c>
      <c r="G571" s="7">
        <f>SQRT(Summary!$G$2/Summary!$G$3)*SQRT(SUMSQ(F552:F571)-Summary!$G$4/Summary!$G$5*SUM(F552:F571)^2)</f>
        <v>2.1240915012533786E-2</v>
      </c>
      <c r="H571" s="5">
        <f>MIN(Summary!$G$8,Summary!$G$9/G569)</f>
        <v>1.5</v>
      </c>
      <c r="I571">
        <f t="shared" si="26"/>
        <v>1</v>
      </c>
      <c r="J571" s="4">
        <f>J570*(1+(H570*(E571-1))+((1-H570)*(D570/100)*(I571)/Summary!$G$6))</f>
        <v>136.34352381940667</v>
      </c>
    </row>
    <row r="572" spans="2:10" x14ac:dyDescent="0.2">
      <c r="B572" s="1">
        <f>Volatility!B666</f>
        <v>42543</v>
      </c>
      <c r="C572" s="4">
        <f>Volatility!C666</f>
        <v>155.33000000000001</v>
      </c>
      <c r="D572">
        <f>VLOOKUP(Table4[[#This Row],[Date]],Table1[#All],2,FALSE)</f>
        <v>-0.35799999999999998</v>
      </c>
      <c r="E572" s="7">
        <f t="shared" si="27"/>
        <v>1</v>
      </c>
      <c r="F572" s="7">
        <f t="shared" si="28"/>
        <v>0</v>
      </c>
      <c r="G572" s="7">
        <f>SQRT(Summary!$G$2/Summary!$G$3)*SQRT(SUMSQ(F553:F572)-Summary!$G$4/Summary!$G$5*SUM(F553:F572)^2)</f>
        <v>2.0606399136025157E-2</v>
      </c>
      <c r="H572" s="5">
        <f>MIN(Summary!$G$8,Summary!$G$9/G570)</f>
        <v>1.5</v>
      </c>
      <c r="I572">
        <f t="shared" si="26"/>
        <v>1</v>
      </c>
      <c r="J572" s="4">
        <f>J571*(1+(H571*(E572-1))+((1-H571)*(D571/100)*(I572)/Summary!$G$6))</f>
        <v>136.34420174970566</v>
      </c>
    </row>
    <row r="573" spans="2:10" x14ac:dyDescent="0.2">
      <c r="B573" s="1">
        <f>Volatility!B667</f>
        <v>42545</v>
      </c>
      <c r="C573" s="4">
        <f>Volatility!C667</f>
        <v>155.06</v>
      </c>
      <c r="D573">
        <f>VLOOKUP(Table4[[#This Row],[Date]],Table1[#All],2,FALSE)</f>
        <v>-0.36399999999999999</v>
      </c>
      <c r="E573" s="7">
        <f t="shared" si="27"/>
        <v>0.99826176527393284</v>
      </c>
      <c r="F573" s="7">
        <f t="shared" si="28"/>
        <v>-1.7397472090029693E-3</v>
      </c>
      <c r="G573" s="7">
        <f>SQRT(Summary!$G$2/Summary!$G$3)*SQRT(SUMSQ(F554:F573)-Summary!$G$4/Summary!$G$5*SUM(F554:F573)^2)</f>
        <v>2.1829251990049578E-2</v>
      </c>
      <c r="H573" s="5">
        <f>MIN(Summary!$G$8,Summary!$G$9/G571)</f>
        <v>1.5</v>
      </c>
      <c r="I573">
        <f t="shared" si="26"/>
        <v>2</v>
      </c>
      <c r="J573" s="4">
        <f>J572*(1+(H572*(E573-1))+((1-H572)*(D572/100)*(I573)/Summary!$G$6))</f>
        <v>135.99006027777642</v>
      </c>
    </row>
    <row r="574" spans="2:10" x14ac:dyDescent="0.2">
      <c r="B574" s="1">
        <f>Volatility!B668</f>
        <v>42548</v>
      </c>
      <c r="C574" s="4">
        <f>Volatility!C668</f>
        <v>155.94</v>
      </c>
      <c r="D574">
        <f>VLOOKUP(Table4[[#This Row],[Date]],Table1[#All],2,FALSE)</f>
        <v>-0.36399999999999999</v>
      </c>
      <c r="E574" s="7">
        <f t="shared" si="27"/>
        <v>1.0056752224945182</v>
      </c>
      <c r="F574" s="7">
        <f t="shared" si="28"/>
        <v>5.6591790906409204E-3</v>
      </c>
      <c r="G574" s="7">
        <f>SQRT(Summary!$G$2/Summary!$G$3)*SQRT(SUMSQ(F555:F574)-Summary!$G$4/Summary!$G$5*SUM(F555:F574)^2)</f>
        <v>2.8646805684954122E-2</v>
      </c>
      <c r="H574" s="5">
        <f>MIN(Summary!$G$8,Summary!$G$9/G572)</f>
        <v>1.5</v>
      </c>
      <c r="I574">
        <f t="shared" si="26"/>
        <v>3</v>
      </c>
      <c r="J574" s="4">
        <f>J573*(1+(H573*(E574-1))+((1-H573)*(D573/100)*(I574)/Summary!$G$6))</f>
        <v>137.14978356736964</v>
      </c>
    </row>
    <row r="575" spans="2:10" x14ac:dyDescent="0.2">
      <c r="B575" s="1">
        <f>Volatility!B669</f>
        <v>42549</v>
      </c>
      <c r="C575" s="4">
        <f>Volatility!C669</f>
        <v>156.22</v>
      </c>
      <c r="D575">
        <f>VLOOKUP(Table4[[#This Row],[Date]],Table1[#All],2,FALSE)</f>
        <v>-0.36099999999999999</v>
      </c>
      <c r="E575" s="7">
        <f t="shared" si="27"/>
        <v>1.0017955623957933</v>
      </c>
      <c r="F575" s="7">
        <f t="shared" si="28"/>
        <v>1.7939523006973576E-3</v>
      </c>
      <c r="G575" s="7">
        <f>SQRT(Summary!$G$2/Summary!$G$3)*SQRT(SUMSQ(F556:F575)-Summary!$G$4/Summary!$G$5*SUM(F556:F575)^2)</f>
        <v>2.8517112799646849E-2</v>
      </c>
      <c r="H575" s="5">
        <f>MIN(Summary!$G$8,Summary!$G$9/G573)</f>
        <v>1.5</v>
      </c>
      <c r="I575">
        <f t="shared" si="26"/>
        <v>1</v>
      </c>
      <c r="J575" s="4">
        <f>J574*(1+(H574*(E575-1))+((1-H574)*(D574/100)*(I575)/Summary!$G$6))</f>
        <v>137.51986842666702</v>
      </c>
    </row>
    <row r="576" spans="2:10" x14ac:dyDescent="0.2">
      <c r="B576" s="1">
        <f>Volatility!B670</f>
        <v>42550</v>
      </c>
      <c r="C576" s="4">
        <f>Volatility!C670</f>
        <v>156.6</v>
      </c>
      <c r="D576">
        <f>VLOOKUP(Table4[[#This Row],[Date]],Table1[#All],2,FALSE)</f>
        <v>-0.36399999999999999</v>
      </c>
      <c r="E576" s="7">
        <f t="shared" si="27"/>
        <v>1.0024324670336704</v>
      </c>
      <c r="F576" s="7">
        <f t="shared" si="28"/>
        <v>2.4295133745514119E-3</v>
      </c>
      <c r="G576" s="7">
        <f>SQRT(Summary!$G$2/Summary!$G$3)*SQRT(SUMSQ(F557:F576)-Summary!$G$4/Summary!$G$5*SUM(F557:F576)^2)</f>
        <v>2.9133025415942537E-2</v>
      </c>
      <c r="H576" s="5">
        <f>MIN(Summary!$G$8,Summary!$G$9/G574)</f>
        <v>1.5</v>
      </c>
      <c r="I576">
        <f t="shared" si="26"/>
        <v>1</v>
      </c>
      <c r="J576" s="4">
        <f>J575*(1+(H575*(E576-1))+((1-H575)*(D575/100)*(I576)/Summary!$G$6))</f>
        <v>138.02232675564119</v>
      </c>
    </row>
    <row r="577" spans="2:10" x14ac:dyDescent="0.2">
      <c r="B577" s="36">
        <f>Volatility!B671</f>
        <v>42551</v>
      </c>
      <c r="C577" s="20">
        <f>Volatility!C671</f>
        <v>157.02000000000001</v>
      </c>
      <c r="D577" s="37">
        <f>VLOOKUP(Table4[[#This Row],[Date]],Table1[#All],2,FALSE)</f>
        <v>-0.36399999999999999</v>
      </c>
      <c r="E577" s="8">
        <f t="shared" si="27"/>
        <v>1.0026819923371648</v>
      </c>
      <c r="F577" s="8">
        <f t="shared" si="28"/>
        <v>2.6784022134068303E-3</v>
      </c>
      <c r="G577" s="8">
        <f>SQRT(Summary!$G$2/Summary!$G$3)*SQRT(SUMSQ(F558:F577)-Summary!$G$4/Summary!$G$5*SUM(F558:F577)^2)</f>
        <v>2.9672317597149646E-2</v>
      </c>
      <c r="H577" s="9">
        <f>MIN(Summary!$G$8,Summary!$G$9/G575)</f>
        <v>1.5</v>
      </c>
      <c r="I577" s="37">
        <f t="shared" si="26"/>
        <v>1</v>
      </c>
      <c r="J577" s="20">
        <f>J576*(1+(H576*(E577-1))+((1-H576)*(D576/100)*(I577)/Summary!$G$6))</f>
        <v>138.57828676925644</v>
      </c>
    </row>
    <row r="578" spans="2:10" x14ac:dyDescent="0.2">
      <c r="B578" s="1">
        <f>Volatility!B672</f>
        <v>42552</v>
      </c>
      <c r="C578" s="4">
        <f>Volatility!C672</f>
        <v>157.24</v>
      </c>
      <c r="D578">
        <f>VLOOKUP(Table4[[#This Row],[Date]],Table1[#All],2,FALSE)</f>
        <v>-0.36299999999999999</v>
      </c>
      <c r="E578" s="7">
        <f t="shared" si="27"/>
        <v>1.0014010954018597</v>
      </c>
      <c r="F578" s="7">
        <f t="shared" si="28"/>
        <v>1.4001147835501788E-3</v>
      </c>
      <c r="G578" s="7">
        <f>SQRT(Summary!$G$2/Summary!$G$3)*SQRT(SUMSQ(F559:F578)-Summary!$G$4/Summary!$G$5*SUM(F559:F578)^2)</f>
        <v>2.9720557949227747E-2</v>
      </c>
      <c r="H578" s="5">
        <f>MIN(Summary!$G$8,Summary!$G$9/G576)</f>
        <v>1.5</v>
      </c>
      <c r="I578">
        <f t="shared" si="26"/>
        <v>1</v>
      </c>
      <c r="J578" s="4">
        <f>J577*(1+(H577*(E578-1))+((1-H577)*(D577/100)*(I578)/Summary!$G$6))</f>
        <v>138.870229460069</v>
      </c>
    </row>
    <row r="579" spans="2:10" x14ac:dyDescent="0.2">
      <c r="B579" s="1">
        <f>Volatility!B673</f>
        <v>42555</v>
      </c>
      <c r="C579" s="4">
        <f>Volatility!C673</f>
        <v>157.34</v>
      </c>
      <c r="D579">
        <f>VLOOKUP(Table4[[#This Row],[Date]],Table1[#All],2,FALSE)</f>
        <v>-0.36299999999999999</v>
      </c>
      <c r="E579" s="7">
        <f t="shared" si="27"/>
        <v>1.0006359704909691</v>
      </c>
      <c r="F579" s="7">
        <f t="shared" si="28"/>
        <v>6.3576834743673313E-4</v>
      </c>
      <c r="G579" s="7">
        <f>SQRT(Summary!$G$2/Summary!$G$3)*SQRT(SUMSQ(F560:F579)-Summary!$G$4/Summary!$G$5*SUM(F560:F579)^2)</f>
        <v>2.8356789334384121E-2</v>
      </c>
      <c r="H579" s="5">
        <f>MIN(Summary!$G$8,Summary!$G$9/G577)</f>
        <v>1.5</v>
      </c>
      <c r="I579">
        <f t="shared" si="26"/>
        <v>3</v>
      </c>
      <c r="J579" s="4">
        <f>J578*(1+(H578*(E579-1))+((1-H578)*(D578/100)*(I579)/Summary!$G$6))</f>
        <v>139.00480592430563</v>
      </c>
    </row>
    <row r="580" spans="2:10" x14ac:dyDescent="0.2">
      <c r="B580" s="1">
        <f>Volatility!B674</f>
        <v>42556</v>
      </c>
      <c r="C580" s="4">
        <f>Volatility!C674</f>
        <v>157.56</v>
      </c>
      <c r="D580">
        <f>VLOOKUP(Table4[[#This Row],[Date]],Table1[#All],2,FALSE)</f>
        <v>-0.36299999999999999</v>
      </c>
      <c r="E580" s="7">
        <f t="shared" si="27"/>
        <v>1.0013982458370407</v>
      </c>
      <c r="F580" s="7">
        <f t="shared" si="28"/>
        <v>1.3972692016086194E-3</v>
      </c>
      <c r="G580" s="7">
        <f>SQRT(Summary!$G$2/Summary!$G$3)*SQRT(SUMSQ(F561:F580)-Summary!$G$4/Summary!$G$5*SUM(F561:F580)^2)</f>
        <v>2.7638025760404486E-2</v>
      </c>
      <c r="H580" s="5">
        <f>MIN(Summary!$G$8,Summary!$G$9/G578)</f>
        <v>1.5</v>
      </c>
      <c r="I580">
        <f t="shared" si="26"/>
        <v>1</v>
      </c>
      <c r="J580" s="4">
        <f>J579*(1+(H579*(E580-1))+((1-H579)*(D579/100)*(I580)/Summary!$G$6))</f>
        <v>139.29705107702065</v>
      </c>
    </row>
    <row r="581" spans="2:10" x14ac:dyDescent="0.2">
      <c r="B581" s="1">
        <f>Volatility!B675</f>
        <v>42557</v>
      </c>
      <c r="C581" s="4">
        <f>Volatility!C675</f>
        <v>157.57</v>
      </c>
      <c r="D581">
        <f>VLOOKUP(Table4[[#This Row],[Date]],Table1[#All],2,FALSE)</f>
        <v>-0.36499999999999999</v>
      </c>
      <c r="E581" s="7">
        <f t="shared" si="27"/>
        <v>1.00006346788525</v>
      </c>
      <c r="F581" s="7">
        <f t="shared" si="28"/>
        <v>6.3465871249010426E-5</v>
      </c>
      <c r="G581" s="7">
        <f>SQRT(Summary!$G$2/Summary!$G$3)*SQRT(SUMSQ(F562:F581)-Summary!$G$4/Summary!$G$5*SUM(F562:F581)^2)</f>
        <v>2.7512062195585017E-2</v>
      </c>
      <c r="H581" s="5">
        <f>MIN(Summary!$G$8,Summary!$G$9/G579)</f>
        <v>1.5</v>
      </c>
      <c r="I581">
        <f t="shared" ref="I581:I644" si="29">B581-B580</f>
        <v>1</v>
      </c>
      <c r="J581" s="4">
        <f>J580*(1+(H580*(E581-1))+((1-H580)*(D580/100)*(I581)/Summary!$G$6))</f>
        <v>139.31101470019996</v>
      </c>
    </row>
    <row r="582" spans="2:10" x14ac:dyDescent="0.2">
      <c r="B582" s="1">
        <f>Volatility!B676</f>
        <v>42558</v>
      </c>
      <c r="C582" s="4">
        <f>Volatility!C676</f>
        <v>157.52000000000001</v>
      </c>
      <c r="D582">
        <f>VLOOKUP(Table4[[#This Row],[Date]],Table1[#All],2,FALSE)</f>
        <v>-0.36599999999999999</v>
      </c>
      <c r="E582" s="7">
        <f t="shared" si="27"/>
        <v>0.99968268071333388</v>
      </c>
      <c r="F582" s="7">
        <f t="shared" si="28"/>
        <v>-3.1736964308395313E-4</v>
      </c>
      <c r="G582" s="7">
        <f>SQRT(Summary!$G$2/Summary!$G$3)*SQRT(SUMSQ(F563:F582)-Summary!$G$4/Summary!$G$5*SUM(F563:F582)^2)</f>
        <v>2.7741875627265902E-2</v>
      </c>
      <c r="H582" s="5">
        <f>MIN(Summary!$G$8,Summary!$G$9/G580)</f>
        <v>1.5</v>
      </c>
      <c r="I582">
        <f t="shared" si="29"/>
        <v>1</v>
      </c>
      <c r="J582" s="4">
        <f>J581*(1+(H581*(E582-1))+((1-H581)*(D581/100)*(I582)/Summary!$G$6))</f>
        <v>139.24541182193539</v>
      </c>
    </row>
    <row r="583" spans="2:10" x14ac:dyDescent="0.2">
      <c r="B583" s="1">
        <f>Volatility!B677</f>
        <v>42559</v>
      </c>
      <c r="C583" s="4">
        <f>Volatility!C677</f>
        <v>157.93</v>
      </c>
      <c r="D583">
        <f>VLOOKUP(Table4[[#This Row],[Date]],Table1[#All],2,FALSE)</f>
        <v>-0.36699999999999999</v>
      </c>
      <c r="E583" s="7">
        <f t="shared" si="27"/>
        <v>1.002602844083291</v>
      </c>
      <c r="F583" s="7">
        <f t="shared" si="28"/>
        <v>2.5994625510931523E-3</v>
      </c>
      <c r="G583" s="7">
        <f>SQRT(Summary!$G$2/Summary!$G$3)*SQRT(SUMSQ(F564:F583)-Summary!$G$4/Summary!$G$5*SUM(F564:F583)^2)</f>
        <v>2.8298946330855244E-2</v>
      </c>
      <c r="H583" s="5">
        <f>MIN(Summary!$G$8,Summary!$G$9/G581)</f>
        <v>1.5</v>
      </c>
      <c r="I583">
        <f t="shared" si="29"/>
        <v>1</v>
      </c>
      <c r="J583" s="4">
        <f>J582*(1+(H582*(E583-1))+((1-H582)*(D582/100)*(I583)/Summary!$G$6))</f>
        <v>139.78977079720806</v>
      </c>
    </row>
    <row r="584" spans="2:10" x14ac:dyDescent="0.2">
      <c r="B584" s="1">
        <f>Volatility!B678</f>
        <v>42562</v>
      </c>
      <c r="C584" s="4">
        <f>Volatility!C678</f>
        <v>157.76</v>
      </c>
      <c r="D584">
        <f>VLOOKUP(Table4[[#This Row],[Date]],Table1[#All],2,FALSE)</f>
        <v>-0.36699999999999999</v>
      </c>
      <c r="E584" s="7">
        <f t="shared" si="27"/>
        <v>0.99892357373519902</v>
      </c>
      <c r="F584" s="7">
        <f t="shared" si="28"/>
        <v>-1.0770060276380602E-3</v>
      </c>
      <c r="G584" s="7">
        <f>SQRT(Summary!$G$2/Summary!$G$3)*SQRT(SUMSQ(F565:F584)-Summary!$G$4/Summary!$G$5*SUM(F565:F584)^2)</f>
        <v>2.8996968992967304E-2</v>
      </c>
      <c r="H584" s="5">
        <f>MIN(Summary!$G$8,Summary!$G$9/G582)</f>
        <v>1.5</v>
      </c>
      <c r="I584">
        <f t="shared" si="29"/>
        <v>3</v>
      </c>
      <c r="J584" s="4">
        <f>J583*(1+(H583*(E584-1))+((1-H583)*(D583/100)*(I584)/Summary!$G$6))</f>
        <v>139.56619834453159</v>
      </c>
    </row>
    <row r="585" spans="2:10" x14ac:dyDescent="0.2">
      <c r="B585" s="1">
        <f>Volatility!B679</f>
        <v>42563</v>
      </c>
      <c r="C585" s="4">
        <f>Volatility!C679</f>
        <v>157.18</v>
      </c>
      <c r="D585">
        <f>VLOOKUP(Table4[[#This Row],[Date]],Table1[#All],2,FALSE)</f>
        <v>-0.36899999999999999</v>
      </c>
      <c r="E585" s="7">
        <f t="shared" si="27"/>
        <v>0.99632352941176483</v>
      </c>
      <c r="F585" s="7">
        <f t="shared" si="28"/>
        <v>-3.6832454162962934E-3</v>
      </c>
      <c r="G585" s="7">
        <f>SQRT(Summary!$G$2/Summary!$G$3)*SQRT(SUMSQ(F566:F585)-Summary!$G$4/Summary!$G$5*SUM(F566:F585)^2)</f>
        <v>3.0601586876688677E-2</v>
      </c>
      <c r="H585" s="5">
        <f>MIN(Summary!$G$8,Summary!$G$9/G583)</f>
        <v>1.5</v>
      </c>
      <c r="I585">
        <f t="shared" si="29"/>
        <v>1</v>
      </c>
      <c r="J585" s="4">
        <f>J584*(1+(H584*(E585-1))+((1-H584)*(D584/100)*(I585)/Summary!$G$6))</f>
        <v>138.79724320947105</v>
      </c>
    </row>
    <row r="586" spans="2:10" x14ac:dyDescent="0.2">
      <c r="B586" s="1">
        <f>Volatility!B680</f>
        <v>42564</v>
      </c>
      <c r="C586" s="4">
        <f>Volatility!C680</f>
        <v>157.66</v>
      </c>
      <c r="D586">
        <f>VLOOKUP(Table4[[#This Row],[Date]],Table1[#All],2,FALSE)</f>
        <v>-0.371</v>
      </c>
      <c r="E586" s="7">
        <f t="shared" si="27"/>
        <v>1.0030538236416846</v>
      </c>
      <c r="F586" s="7">
        <f t="shared" si="28"/>
        <v>3.0491701937332199E-3</v>
      </c>
      <c r="G586" s="7">
        <f>SQRT(Summary!$G$2/Summary!$G$3)*SQRT(SUMSQ(F567:F586)-Summary!$G$4/Summary!$G$5*SUM(F567:F586)^2)</f>
        <v>3.1690108032291373E-2</v>
      </c>
      <c r="H586" s="5">
        <f>MIN(Summary!$G$8,Summary!$G$9/G584)</f>
        <v>1.5</v>
      </c>
      <c r="I586">
        <f t="shared" si="29"/>
        <v>1</v>
      </c>
      <c r="J586" s="4">
        <f>J585*(1+(H585*(E586-1))+((1-H585)*(D585/100)*(I586)/Summary!$G$6))</f>
        <v>139.43374799941307</v>
      </c>
    </row>
    <row r="587" spans="2:10" x14ac:dyDescent="0.2">
      <c r="B587" s="1">
        <f>Volatility!B681</f>
        <v>42565</v>
      </c>
      <c r="C587" s="4">
        <f>Volatility!C681</f>
        <v>157.36000000000001</v>
      </c>
      <c r="D587">
        <f>VLOOKUP(Table4[[#This Row],[Date]],Table1[#All],2,FALSE)</f>
        <v>-0.371</v>
      </c>
      <c r="E587" s="7">
        <f t="shared" si="27"/>
        <v>0.99809717112774332</v>
      </c>
      <c r="F587" s="7">
        <f t="shared" si="28"/>
        <v>-1.9046415509584688E-3</v>
      </c>
      <c r="G587" s="7">
        <f>SQRT(Summary!$G$2/Summary!$G$3)*SQRT(SUMSQ(F568:F587)-Summary!$G$4/Summary!$G$5*SUM(F568:F587)^2)</f>
        <v>3.2934113159062819E-2</v>
      </c>
      <c r="H587" s="5">
        <f>MIN(Summary!$G$8,Summary!$G$9/G585)</f>
        <v>1.5</v>
      </c>
      <c r="I587">
        <f t="shared" si="29"/>
        <v>1</v>
      </c>
      <c r="J587" s="4">
        <f>J586*(1+(H586*(E587-1))+((1-H586)*(D586/100)*(I587)/Summary!$G$6))</f>
        <v>139.03648862834086</v>
      </c>
    </row>
    <row r="588" spans="2:10" x14ac:dyDescent="0.2">
      <c r="B588" s="1">
        <f>Volatility!B682</f>
        <v>42566</v>
      </c>
      <c r="C588" s="4">
        <f>Volatility!C682</f>
        <v>156.94</v>
      </c>
      <c r="D588">
        <f>VLOOKUP(Table4[[#This Row],[Date]],Table1[#All],2,FALSE)</f>
        <v>-0.371</v>
      </c>
      <c r="E588" s="7">
        <f t="shared" si="27"/>
        <v>0.99733096085409245</v>
      </c>
      <c r="F588" s="7">
        <f t="shared" si="28"/>
        <v>-2.6726073814765483E-3</v>
      </c>
      <c r="G588" s="7">
        <f>SQRT(Summary!$G$2/Summary!$G$3)*SQRT(SUMSQ(F569:F588)-Summary!$G$4/Summary!$G$5*SUM(F569:F588)^2)</f>
        <v>3.4754343053634063E-2</v>
      </c>
      <c r="H588" s="5">
        <f>MIN(Summary!$G$8,Summary!$G$9/G586)</f>
        <v>1.5</v>
      </c>
      <c r="I588">
        <f t="shared" si="29"/>
        <v>1</v>
      </c>
      <c r="J588" s="4">
        <f>J587*(1+(H587*(E588-1))+((1-H587)*(D587/100)*(I588)/Summary!$G$6))</f>
        <v>138.48056430618192</v>
      </c>
    </row>
    <row r="589" spans="2:10" x14ac:dyDescent="0.2">
      <c r="B589" s="1">
        <f>Volatility!B683</f>
        <v>42569</v>
      </c>
      <c r="C589" s="4">
        <f>Volatility!C683</f>
        <v>157.08000000000001</v>
      </c>
      <c r="D589">
        <f>VLOOKUP(Table4[[#This Row],[Date]],Table1[#All],2,FALSE)</f>
        <v>-0.371</v>
      </c>
      <c r="E589" s="7">
        <f t="shared" si="27"/>
        <v>1.000892060660125</v>
      </c>
      <c r="F589" s="7">
        <f t="shared" si="28"/>
        <v>8.9166301048186386E-4</v>
      </c>
      <c r="G589" s="7">
        <f>SQRT(Summary!$G$2/Summary!$G$3)*SQRT(SUMSQ(F570:F589)-Summary!$G$4/Summary!$G$5*SUM(F570:F589)^2)</f>
        <v>3.4127984527727272E-2</v>
      </c>
      <c r="H589" s="5">
        <f>MIN(Summary!$G$8,Summary!$G$9/G587)</f>
        <v>1.5</v>
      </c>
      <c r="I589">
        <f t="shared" si="29"/>
        <v>3</v>
      </c>
      <c r="J589" s="4">
        <f>J588*(1+(H588*(E589-1))+((1-H588)*(D588/100)*(I589)/Summary!$G$6))</f>
        <v>138.66800458031932</v>
      </c>
    </row>
    <row r="590" spans="2:10" x14ac:dyDescent="0.2">
      <c r="B590" s="1">
        <f>Volatility!B684</f>
        <v>42570</v>
      </c>
      <c r="C590" s="4">
        <f>Volatility!C684</f>
        <v>157.26</v>
      </c>
      <c r="D590">
        <f>VLOOKUP(Table4[[#This Row],[Date]],Table1[#All],2,FALSE)</f>
        <v>-0.371</v>
      </c>
      <c r="E590" s="7">
        <f t="shared" si="27"/>
        <v>1.0011459129106186</v>
      </c>
      <c r="F590" s="7">
        <f t="shared" si="28"/>
        <v>1.1452568535609169E-3</v>
      </c>
      <c r="G590" s="7">
        <f>SQRT(Summary!$G$2/Summary!$G$3)*SQRT(SUMSQ(F571:F590)-Summary!$G$4/Summary!$G$5*SUM(F571:F590)^2)</f>
        <v>3.4149046044614953E-2</v>
      </c>
      <c r="H590" s="5">
        <f>MIN(Summary!$G$8,Summary!$G$9/G588)</f>
        <v>1.5</v>
      </c>
      <c r="I590">
        <f t="shared" si="29"/>
        <v>1</v>
      </c>
      <c r="J590" s="4">
        <f>J589*(1+(H589*(E590-1))+((1-H589)*(D589/100)*(I590)/Summary!$G$6))</f>
        <v>138.9070712908393</v>
      </c>
    </row>
    <row r="591" spans="2:10" x14ac:dyDescent="0.2">
      <c r="B591" s="1">
        <f>Volatility!B685</f>
        <v>42571</v>
      </c>
      <c r="C591" s="4">
        <f>Volatility!C685</f>
        <v>157.13</v>
      </c>
      <c r="D591">
        <f>VLOOKUP(Table4[[#This Row],[Date]],Table1[#All],2,FALSE)</f>
        <v>-0.371</v>
      </c>
      <c r="E591" s="7">
        <f t="shared" si="27"/>
        <v>0.99917334350756715</v>
      </c>
      <c r="F591" s="7">
        <f t="shared" si="28"/>
        <v>-8.2699836132950734E-4</v>
      </c>
      <c r="G591" s="7">
        <f>SQRT(Summary!$G$2/Summary!$G$3)*SQRT(SUMSQ(F572:F591)-Summary!$G$4/Summary!$G$5*SUM(F572:F591)^2)</f>
        <v>3.4318672583469642E-2</v>
      </c>
      <c r="H591" s="5">
        <f>MIN(Summary!$G$8,Summary!$G$9/G589)</f>
        <v>1.5</v>
      </c>
      <c r="I591">
        <f t="shared" si="29"/>
        <v>1</v>
      </c>
      <c r="J591" s="4">
        <f>J590*(1+(H590*(E591-1))+((1-H590)*(D590/100)*(I591)/Summary!$G$6))</f>
        <v>138.73554439961831</v>
      </c>
    </row>
    <row r="592" spans="2:10" x14ac:dyDescent="0.2">
      <c r="B592" s="1">
        <f>Volatility!B686</f>
        <v>42572</v>
      </c>
      <c r="C592" s="4">
        <f>Volatility!C686</f>
        <v>157.26</v>
      </c>
      <c r="D592">
        <f>VLOOKUP(Table4[[#This Row],[Date]],Table1[#All],2,FALSE)</f>
        <v>-0.37</v>
      </c>
      <c r="E592" s="7">
        <f t="shared" si="27"/>
        <v>1.0008273404187615</v>
      </c>
      <c r="F592" s="7">
        <f t="shared" si="28"/>
        <v>8.2699836132956784E-4</v>
      </c>
      <c r="G592" s="7">
        <f>SQRT(Summary!$G$2/Summary!$G$3)*SQRT(SUMSQ(F573:F592)-Summary!$G$4/Summary!$G$5*SUM(F573:F592)^2)</f>
        <v>3.4262985413425054E-2</v>
      </c>
      <c r="H592" s="5">
        <f>MIN(Summary!$G$8,Summary!$G$9/G590)</f>
        <v>1.5</v>
      </c>
      <c r="I592">
        <f t="shared" si="29"/>
        <v>1</v>
      </c>
      <c r="J592" s="4">
        <f>J591*(1+(H591*(E592-1))+((1-H591)*(D591/100)*(I592)/Summary!$G$6))</f>
        <v>138.90843155814949</v>
      </c>
    </row>
    <row r="593" spans="2:10" x14ac:dyDescent="0.2">
      <c r="B593" s="1">
        <f>Volatility!B687</f>
        <v>42573</v>
      </c>
      <c r="C593" s="4">
        <f>Volatility!C687</f>
        <v>157.4</v>
      </c>
      <c r="D593">
        <f>VLOOKUP(Table4[[#This Row],[Date]],Table1[#All],2,FALSE)</f>
        <v>-0.371</v>
      </c>
      <c r="E593" s="7">
        <f t="shared" si="27"/>
        <v>1.0008902454533894</v>
      </c>
      <c r="F593" s="7">
        <f t="shared" si="28"/>
        <v>8.8984941993303546E-4</v>
      </c>
      <c r="G593" s="7">
        <f>SQRT(Summary!$G$2/Summary!$G$3)*SQRT(SUMSQ(F574:F593)-Summary!$G$4/Summary!$G$5*SUM(F574:F593)^2)</f>
        <v>3.317411263738454E-2</v>
      </c>
      <c r="H593" s="5">
        <f>MIN(Summary!$G$8,Summary!$G$9/G591)</f>
        <v>1.5</v>
      </c>
      <c r="I593">
        <f t="shared" si="29"/>
        <v>1</v>
      </c>
      <c r="J593" s="4">
        <f>J592*(1+(H592*(E593-1))+((1-H592)*(D592/100)*(I593)/Summary!$G$6))</f>
        <v>139.09463929259317</v>
      </c>
    </row>
    <row r="594" spans="2:10" x14ac:dyDescent="0.2">
      <c r="B594" s="1">
        <f>Volatility!B688</f>
        <v>42576</v>
      </c>
      <c r="C594" s="4">
        <f>Volatility!C688</f>
        <v>157.33000000000001</v>
      </c>
      <c r="D594">
        <f>VLOOKUP(Table4[[#This Row],[Date]],Table1[#All],2,FALSE)</f>
        <v>-0.371</v>
      </c>
      <c r="E594" s="7">
        <f t="shared" si="27"/>
        <v>0.99955527318932658</v>
      </c>
      <c r="F594" s="7">
        <f t="shared" si="28"/>
        <v>-4.4482573097091567E-4</v>
      </c>
      <c r="G594" s="7">
        <f>SQRT(Summary!$G$2/Summary!$G$3)*SQRT(SUMSQ(F575:F594)-Summary!$G$4/Summary!$G$5*SUM(F575:F594)^2)</f>
        <v>2.8128425896740399E-2</v>
      </c>
      <c r="H594" s="5">
        <f>MIN(Summary!$G$8,Summary!$G$9/G592)</f>
        <v>1.5</v>
      </c>
      <c r="I594">
        <f t="shared" si="29"/>
        <v>3</v>
      </c>
      <c r="J594" s="4">
        <f>J593*(1+(H593*(E594-1))+((1-H593)*(D593/100)*(I594)/Summary!$G$6))</f>
        <v>139.00400079092068</v>
      </c>
    </row>
    <row r="595" spans="2:10" x14ac:dyDescent="0.2">
      <c r="B595" s="1">
        <f>Volatility!B689</f>
        <v>42577</v>
      </c>
      <c r="C595" s="4">
        <f>Volatility!C689</f>
        <v>157.5</v>
      </c>
      <c r="D595">
        <f>VLOOKUP(Table4[[#This Row],[Date]],Table1[#All],2,FALSE)</f>
        <v>-0.371</v>
      </c>
      <c r="E595" s="7">
        <f t="shared" si="27"/>
        <v>1.00108053136719</v>
      </c>
      <c r="F595" s="7">
        <f t="shared" si="28"/>
        <v>1.0799480133558495E-3</v>
      </c>
      <c r="G595" s="7">
        <f>SQRT(Summary!$G$2/Summary!$G$3)*SQRT(SUMSQ(F576:F595)-Summary!$G$4/Summary!$G$5*SUM(F576:F595)^2)</f>
        <v>2.7803163172916534E-2</v>
      </c>
      <c r="H595" s="5">
        <f>MIN(Summary!$G$8,Summary!$G$9/G593)</f>
        <v>1.5</v>
      </c>
      <c r="I595">
        <f t="shared" si="29"/>
        <v>1</v>
      </c>
      <c r="J595" s="4">
        <f>J594*(1+(H594*(E595-1))+((1-H594)*(D594/100)*(I595)/Summary!$G$6))</f>
        <v>139.2300143221762</v>
      </c>
    </row>
    <row r="596" spans="2:10" x14ac:dyDescent="0.2">
      <c r="B596" s="1">
        <f>Volatility!B690</f>
        <v>42578</v>
      </c>
      <c r="C596" s="4">
        <f>Volatility!C690</f>
        <v>157.94999999999999</v>
      </c>
      <c r="D596">
        <f>VLOOKUP(Table4[[#This Row],[Date]],Table1[#All],2,FALSE)</f>
        <v>-0.371</v>
      </c>
      <c r="E596" s="7">
        <f t="shared" si="27"/>
        <v>1.0028571428571429</v>
      </c>
      <c r="F596" s="7">
        <f t="shared" si="28"/>
        <v>2.8530689824064807E-3</v>
      </c>
      <c r="G596" s="7">
        <f>SQRT(Summary!$G$2/Summary!$G$3)*SQRT(SUMSQ(F577:F596)-Summary!$G$4/Summary!$G$5*SUM(F577:F596)^2)</f>
        <v>2.8226583571466925E-2</v>
      </c>
      <c r="H596" s="5">
        <f>MIN(Summary!$G$8,Summary!$G$9/G594)</f>
        <v>1.5</v>
      </c>
      <c r="I596">
        <f t="shared" si="29"/>
        <v>1</v>
      </c>
      <c r="J596" s="4">
        <f>J595*(1+(H595*(E596-1))+((1-H595)*(D595/100)*(I596)/Summary!$G$6))</f>
        <v>139.82743180488077</v>
      </c>
    </row>
    <row r="597" spans="2:10" x14ac:dyDescent="0.2">
      <c r="B597" s="1">
        <f>Volatility!B691</f>
        <v>42579</v>
      </c>
      <c r="C597" s="4">
        <f>Volatility!C691</f>
        <v>158.07</v>
      </c>
      <c r="D597">
        <f>VLOOKUP(Table4[[#This Row],[Date]],Table1[#All],2,FALSE)</f>
        <v>-0.371</v>
      </c>
      <c r="E597" s="7">
        <f t="shared" si="27"/>
        <v>1.0007597340930674</v>
      </c>
      <c r="F597" s="7">
        <f t="shared" si="28"/>
        <v>7.5944564120987565E-4</v>
      </c>
      <c r="G597" s="7">
        <f>SQRT(Summary!$G$2/Summary!$G$3)*SQRT(SUMSQ(F578:F597)-Summary!$G$4/Summary!$G$5*SUM(F578:F597)^2)</f>
        <v>2.7056448435812903E-2</v>
      </c>
      <c r="H597" s="5">
        <f>MIN(Summary!$G$8,Summary!$G$9/G595)</f>
        <v>1.5</v>
      </c>
      <c r="I597">
        <f t="shared" si="29"/>
        <v>1</v>
      </c>
      <c r="J597" s="4">
        <f>J596*(1+(H596*(E597-1))+((1-H596)*(D596/100)*(I597)/Summary!$G$6))</f>
        <v>139.98749980519642</v>
      </c>
    </row>
    <row r="598" spans="2:10" x14ac:dyDescent="0.2">
      <c r="B598" s="36">
        <f>Volatility!B692</f>
        <v>42580</v>
      </c>
      <c r="C598" s="20">
        <f>Volatility!C692</f>
        <v>158.41999999999999</v>
      </c>
      <c r="D598" s="37">
        <f>VLOOKUP(Table4[[#This Row],[Date]],Table1[#All],2,FALSE)</f>
        <v>-0.371</v>
      </c>
      <c r="E598" s="8">
        <f t="shared" si="27"/>
        <v>1.0022142088947934</v>
      </c>
      <c r="F598" s="8">
        <f t="shared" si="28"/>
        <v>2.2117611468294709E-3</v>
      </c>
      <c r="G598" s="8">
        <f>SQRT(Summary!$G$2/Summary!$G$3)*SQRT(SUMSQ(F579:F598)-Summary!$G$4/Summary!$G$5*SUM(F579:F598)^2)</f>
        <v>2.7599967406277792E-2</v>
      </c>
      <c r="H598" s="9">
        <f>MIN(Summary!$G$8,Summary!$G$9/G596)</f>
        <v>1.5</v>
      </c>
      <c r="I598" s="37">
        <f t="shared" si="29"/>
        <v>1</v>
      </c>
      <c r="J598" s="20">
        <f>J597*(1+(H597*(E598-1))+((1-H597)*(D597/100)*(I598)/Summary!$G$6))</f>
        <v>140.45316348051742</v>
      </c>
    </row>
    <row r="599" spans="2:10" x14ac:dyDescent="0.2">
      <c r="B599" s="1">
        <f>Volatility!B693</f>
        <v>42583</v>
      </c>
      <c r="C599" s="4">
        <f>Volatility!C693</f>
        <v>158.33000000000001</v>
      </c>
      <c r="D599">
        <f>VLOOKUP(Table4[[#This Row],[Date]],Table1[#All],2,FALSE)</f>
        <v>-0.371</v>
      </c>
      <c r="E599" s="7">
        <f t="shared" si="27"/>
        <v>0.99943188991288989</v>
      </c>
      <c r="F599" s="7">
        <f t="shared" si="28"/>
        <v>-5.6827152279070013E-4</v>
      </c>
      <c r="G599" s="7">
        <f>SQRT(Summary!$G$2/Summary!$G$3)*SQRT(SUMSQ(F580:F599)-Summary!$G$4/Summary!$G$5*SUM(F580:F599)^2)</f>
        <v>2.7769827488935261E-2</v>
      </c>
      <c r="H599" s="5">
        <f>MIN(Summary!$G$8,Summary!$G$9/G597)</f>
        <v>1.5</v>
      </c>
      <c r="I599">
        <f t="shared" si="29"/>
        <v>3</v>
      </c>
      <c r="J599" s="4">
        <f>J598*(1+(H598*(E599-1))+((1-H598)*(D598/100)*(I599)/Summary!$G$6))</f>
        <v>140.33564536392652</v>
      </c>
    </row>
    <row r="600" spans="2:10" x14ac:dyDescent="0.2">
      <c r="B600" s="1">
        <f>Volatility!B694</f>
        <v>42584</v>
      </c>
      <c r="C600" s="4">
        <f>Volatility!C694</f>
        <v>157.75</v>
      </c>
      <c r="D600">
        <f>VLOOKUP(Table4[[#This Row],[Date]],Table1[#All],2,FALSE)</f>
        <v>-0.371</v>
      </c>
      <c r="E600" s="7">
        <f t="shared" si="27"/>
        <v>0.99633676498452595</v>
      </c>
      <c r="F600" s="7">
        <f t="shared" si="28"/>
        <v>-3.6699610920203169E-3</v>
      </c>
      <c r="G600" s="7">
        <f>SQRT(Summary!$G$2/Summary!$G$3)*SQRT(SUMSQ(F581:F600)-Summary!$G$4/Summary!$G$5*SUM(F581:F600)^2)</f>
        <v>3.0661688243082737E-2</v>
      </c>
      <c r="H600" s="5">
        <f>MIN(Summary!$G$8,Summary!$G$9/G598)</f>
        <v>1.5</v>
      </c>
      <c r="I600">
        <f t="shared" si="29"/>
        <v>1</v>
      </c>
      <c r="J600" s="4">
        <f>J599*(1+(H599*(E600-1))+((1-H599)*(D599/100)*(I600)/Summary!$G$6))</f>
        <v>139.56524480729695</v>
      </c>
    </row>
    <row r="601" spans="2:10" x14ac:dyDescent="0.2">
      <c r="B601" s="1">
        <f>Volatility!B695</f>
        <v>42585</v>
      </c>
      <c r="C601" s="4">
        <f>Volatility!C695</f>
        <v>157.72999999999999</v>
      </c>
      <c r="D601">
        <f>VLOOKUP(Table4[[#This Row],[Date]],Table1[#All],2,FALSE)</f>
        <v>-0.371</v>
      </c>
      <c r="E601" s="7">
        <f t="shared" si="27"/>
        <v>0.99987321711568933</v>
      </c>
      <c r="F601" s="7">
        <f t="shared" si="28"/>
        <v>-1.2679092193991232E-4</v>
      </c>
      <c r="G601" s="7">
        <f>SQRT(Summary!$G$2/Summary!$G$3)*SQRT(SUMSQ(F582:F601)-Summary!$G$4/Summary!$G$5*SUM(F582:F601)^2)</f>
        <v>3.0668502286614902E-2</v>
      </c>
      <c r="H601" s="5">
        <f>MIN(Summary!$G$8,Summary!$G$9/G599)</f>
        <v>1.5</v>
      </c>
      <c r="I601">
        <f t="shared" si="29"/>
        <v>1</v>
      </c>
      <c r="J601" s="4">
        <f>J600*(1+(H600*(E601-1))+((1-H600)*(D600/100)*(I601)/Summary!$G$6))</f>
        <v>139.53942222955965</v>
      </c>
    </row>
    <row r="602" spans="2:10" x14ac:dyDescent="0.2">
      <c r="B602" s="1">
        <f>Volatility!B696</f>
        <v>42586</v>
      </c>
      <c r="C602" s="4">
        <f>Volatility!C696</f>
        <v>158.33000000000001</v>
      </c>
      <c r="D602">
        <f>VLOOKUP(Table4[[#This Row],[Date]],Table1[#All],2,FALSE)</f>
        <v>-0.37</v>
      </c>
      <c r="E602" s="7">
        <f t="shared" si="27"/>
        <v>1.0038039688074558</v>
      </c>
      <c r="F602" s="7">
        <f t="shared" si="28"/>
        <v>3.7967520139601681E-3</v>
      </c>
      <c r="G602" s="7">
        <f>SQRT(Summary!$G$2/Summary!$G$3)*SQRT(SUMSQ(F583:F602)-Summary!$G$4/Summary!$G$5*SUM(F583:F602)^2)</f>
        <v>3.324148881375695E-2</v>
      </c>
      <c r="H602" s="5">
        <f>MIN(Summary!$G$8,Summary!$G$9/G600)</f>
        <v>1.5</v>
      </c>
      <c r="I602">
        <f t="shared" si="29"/>
        <v>1</v>
      </c>
      <c r="J602" s="4">
        <f>J601*(1+(H601*(E602-1))+((1-H601)*(D601/100)*(I602)/Summary!$G$6))</f>
        <v>140.33634665955111</v>
      </c>
    </row>
    <row r="603" spans="2:10" x14ac:dyDescent="0.2">
      <c r="B603" s="1">
        <f>Volatility!B697</f>
        <v>42587</v>
      </c>
      <c r="C603" s="4">
        <f>Volatility!C697</f>
        <v>158.19999999999999</v>
      </c>
      <c r="D603">
        <f>VLOOKUP(Table4[[#This Row],[Date]],Table1[#All],2,FALSE)</f>
        <v>-0.37</v>
      </c>
      <c r="E603" s="7">
        <f t="shared" si="27"/>
        <v>0.99917893008273839</v>
      </c>
      <c r="F603" s="7">
        <f t="shared" si="28"/>
        <v>-8.2140717978950459E-4</v>
      </c>
      <c r="G603" s="7">
        <f>SQRT(Summary!$G$2/Summary!$G$3)*SQRT(SUMSQ(F584:F603)-Summary!$G$4/Summary!$G$5*SUM(F584:F603)^2)</f>
        <v>3.2296939175495309E-2</v>
      </c>
      <c r="H603" s="5">
        <f>MIN(Summary!$G$8,Summary!$G$9/G601)</f>
        <v>1.5</v>
      </c>
      <c r="I603">
        <f t="shared" si="29"/>
        <v>1</v>
      </c>
      <c r="J603" s="4">
        <f>J602*(1+(H602*(E603-1))+((1-H602)*(D602/100)*(I603)/Summary!$G$6))</f>
        <v>140.16422890363282</v>
      </c>
    </row>
    <row r="604" spans="2:10" x14ac:dyDescent="0.2">
      <c r="B604" s="1">
        <f>Volatility!B698</f>
        <v>42590</v>
      </c>
      <c r="C604" s="4">
        <f>Volatility!C698</f>
        <v>158.32</v>
      </c>
      <c r="D604">
        <f>VLOOKUP(Table4[[#This Row],[Date]],Table1[#All],2,FALSE)</f>
        <v>-0.36899999999999999</v>
      </c>
      <c r="E604" s="7">
        <f t="shared" si="27"/>
        <v>1.0007585335018963</v>
      </c>
      <c r="F604" s="7">
        <f t="shared" si="28"/>
        <v>7.582459607567071E-4</v>
      </c>
      <c r="G604" s="7">
        <f>SQRT(Summary!$G$2/Summary!$G$3)*SQRT(SUMSQ(F585:F604)-Summary!$G$4/Summary!$G$5*SUM(F585:F604)^2)</f>
        <v>3.2088149005530676E-2</v>
      </c>
      <c r="H604" s="5">
        <f>MIN(Summary!$G$8,Summary!$G$9/G602)</f>
        <v>1.5</v>
      </c>
      <c r="I604">
        <f t="shared" si="29"/>
        <v>3</v>
      </c>
      <c r="J604" s="4">
        <f>J603*(1+(H603*(E604-1))+((1-H603)*(D603/100)*(I604)/Summary!$G$6))</f>
        <v>140.32586866391469</v>
      </c>
    </row>
    <row r="605" spans="2:10" x14ac:dyDescent="0.2">
      <c r="B605" s="1">
        <f>Volatility!B699</f>
        <v>42591</v>
      </c>
      <c r="C605" s="4">
        <f>Volatility!C699</f>
        <v>158.37</v>
      </c>
      <c r="D605">
        <f>VLOOKUP(Table4[[#This Row],[Date]],Table1[#All],2,FALSE)</f>
        <v>-0.36899999999999999</v>
      </c>
      <c r="E605" s="7">
        <f t="shared" si="27"/>
        <v>1.0003158160687216</v>
      </c>
      <c r="F605" s="7">
        <f t="shared" si="28"/>
        <v>3.1576620932424439E-4</v>
      </c>
      <c r="G605" s="7">
        <f>SQRT(Summary!$G$2/Summary!$G$3)*SQRT(SUMSQ(F586:F605)-Summary!$G$4/Summary!$G$5*SUM(F586:F605)^2)</f>
        <v>2.8845119110450915E-2</v>
      </c>
      <c r="H605" s="5">
        <f>MIN(Summary!$G$8,Summary!$G$9/G603)</f>
        <v>1.5</v>
      </c>
      <c r="I605">
        <f t="shared" si="29"/>
        <v>1</v>
      </c>
      <c r="J605" s="4">
        <f>J604*(1+(H604*(E605-1))+((1-H604)*(D604/100)*(I605)/Summary!$G$6))</f>
        <v>140.39306358026366</v>
      </c>
    </row>
    <row r="606" spans="2:10" x14ac:dyDescent="0.2">
      <c r="B606" s="1">
        <f>Volatility!B700</f>
        <v>42592</v>
      </c>
      <c r="C606" s="4">
        <f>Volatility!C700</f>
        <v>158.86000000000001</v>
      </c>
      <c r="D606">
        <f>VLOOKUP(Table4[[#This Row],[Date]],Table1[#All],2,FALSE)</f>
        <v>-0.36899999999999999</v>
      </c>
      <c r="E606" s="7">
        <f t="shared" si="27"/>
        <v>1.0030940203321337</v>
      </c>
      <c r="F606" s="7">
        <f t="shared" si="28"/>
        <v>3.0892437013515179E-3</v>
      </c>
      <c r="G606" s="7">
        <f>SQRT(Summary!$G$2/Summary!$G$3)*SQRT(SUMSQ(F587:F606)-Summary!$G$4/Summary!$G$5*SUM(F587:F606)^2)</f>
        <v>2.8892187423543398E-2</v>
      </c>
      <c r="H606" s="5">
        <f>MIN(Summary!$G$8,Summary!$G$9/G604)</f>
        <v>1.5</v>
      </c>
      <c r="I606">
        <f t="shared" si="29"/>
        <v>1</v>
      </c>
      <c r="J606" s="4">
        <f>J605*(1+(H605*(E606-1))+((1-H605)*(D605/100)*(I606)/Summary!$G$6))</f>
        <v>141.04535158452632</v>
      </c>
    </row>
    <row r="607" spans="2:10" x14ac:dyDescent="0.2">
      <c r="B607" s="1">
        <f>Volatility!B701</f>
        <v>42593</v>
      </c>
      <c r="C607" s="4">
        <f>Volatility!C701</f>
        <v>158.72999999999999</v>
      </c>
      <c r="D607">
        <f>VLOOKUP(Table4[[#This Row],[Date]],Table1[#All],2,FALSE)</f>
        <v>-0.36899999999999999</v>
      </c>
      <c r="E607" s="7">
        <f t="shared" si="27"/>
        <v>0.9991816693944352</v>
      </c>
      <c r="F607" s="7">
        <f t="shared" si="28"/>
        <v>-8.1866562083610323E-4</v>
      </c>
      <c r="G607" s="7">
        <f>SQRT(Summary!$G$2/Summary!$G$3)*SQRT(SUMSQ(F588:F607)-Summary!$G$4/Summary!$G$5*SUM(F588:F607)^2)</f>
        <v>2.8042402425659384E-2</v>
      </c>
      <c r="H607" s="5">
        <f>MIN(Summary!$G$8,Summary!$G$9/G605)</f>
        <v>1.5</v>
      </c>
      <c r="I607">
        <f t="shared" si="29"/>
        <v>1</v>
      </c>
      <c r="J607" s="4">
        <f>J606*(1+(H606*(E607-1))+((1-H606)*(D606/100)*(I607)/Summary!$G$6))</f>
        <v>140.8729418499918</v>
      </c>
    </row>
    <row r="608" spans="2:10" x14ac:dyDescent="0.2">
      <c r="B608" s="1">
        <f>Volatility!B702</f>
        <v>42594</v>
      </c>
      <c r="C608" s="4">
        <f>Volatility!C702</f>
        <v>158.85</v>
      </c>
      <c r="D608">
        <f>VLOOKUP(Table4[[#This Row],[Date]],Table1[#All],2,FALSE)</f>
        <v>-0.36799999999999999</v>
      </c>
      <c r="E608" s="7">
        <f t="shared" si="27"/>
        <v>1.0007560007560008</v>
      </c>
      <c r="F608" s="7">
        <f t="shared" si="28"/>
        <v>7.5571513137514927E-4</v>
      </c>
      <c r="G608" s="7">
        <f>SQRT(Summary!$G$2/Summary!$G$3)*SQRT(SUMSQ(F589:F608)-Summary!$G$4/Summary!$G$5*SUM(F589:F608)^2)</f>
        <v>2.5665597274226966E-2</v>
      </c>
      <c r="H608" s="5">
        <f>MIN(Summary!$G$8,Summary!$G$9/G606)</f>
        <v>1.5</v>
      </c>
      <c r="I608">
        <f t="shared" si="29"/>
        <v>1</v>
      </c>
      <c r="J608" s="4">
        <f>J607*(1+(H607*(E608-1))+((1-H607)*(D607/100)*(I608)/Summary!$G$6))</f>
        <v>141.03341389962677</v>
      </c>
    </row>
    <row r="609" spans="2:10" x14ac:dyDescent="0.2">
      <c r="B609" s="1">
        <f>Volatility!B703</f>
        <v>42598</v>
      </c>
      <c r="C609" s="4">
        <f>Volatility!C703</f>
        <v>158.11000000000001</v>
      </c>
      <c r="D609">
        <f>VLOOKUP(Table4[[#This Row],[Date]],Table1[#All],2,FALSE)</f>
        <v>-0.36899999999999999</v>
      </c>
      <c r="E609" s="7">
        <f t="shared" si="27"/>
        <v>0.99534151715454844</v>
      </c>
      <c r="F609" s="7">
        <f t="shared" si="28"/>
        <v>-4.6693673934712458E-3</v>
      </c>
      <c r="G609" s="7">
        <f>SQRT(Summary!$G$2/Summary!$G$3)*SQRT(SUMSQ(F590:F609)-Summary!$G$4/Summary!$G$5*SUM(F590:F609)^2)</f>
        <v>3.1443616303506658E-2</v>
      </c>
      <c r="H609" s="5">
        <f>MIN(Summary!$G$8,Summary!$G$9/G607)</f>
        <v>1.5</v>
      </c>
      <c r="I609">
        <f t="shared" si="29"/>
        <v>4</v>
      </c>
      <c r="J609" s="4">
        <f>J608*(1+(H608*(E609-1))+((1-H608)*(D608/100)*(I609)/Summary!$G$6))</f>
        <v>140.05079464049174</v>
      </c>
    </row>
    <row r="610" spans="2:10" x14ac:dyDescent="0.2">
      <c r="B610" s="1">
        <f>Volatility!B704</f>
        <v>42599</v>
      </c>
      <c r="C610" s="4">
        <f>Volatility!C704</f>
        <v>158.29</v>
      </c>
      <c r="D610">
        <f>VLOOKUP(Table4[[#This Row],[Date]],Table1[#All],2,FALSE)</f>
        <v>-0.36899999999999999</v>
      </c>
      <c r="E610" s="7">
        <f t="shared" si="27"/>
        <v>1.0011384479160077</v>
      </c>
      <c r="F610" s="7">
        <f t="shared" si="28"/>
        <v>1.1378003755930634E-3</v>
      </c>
      <c r="G610" s="7">
        <f>SQRT(Summary!$G$2/Summary!$G$3)*SQRT(SUMSQ(F591:F610)-Summary!$G$4/Summary!$G$5*SUM(F591:F610)^2)</f>
        <v>3.1441181257127353E-2</v>
      </c>
      <c r="H610" s="5">
        <f>MIN(Summary!$G$8,Summary!$G$9/G608)</f>
        <v>1.5</v>
      </c>
      <c r="I610">
        <f t="shared" si="29"/>
        <v>1</v>
      </c>
      <c r="J610" s="4">
        <f>J609*(1+(H609*(E610-1))+((1-H609)*(D609/100)*(I610)/Summary!$G$6))</f>
        <v>140.29067320375481</v>
      </c>
    </row>
    <row r="611" spans="2:10" x14ac:dyDescent="0.2">
      <c r="B611" s="1">
        <f>Volatility!B705</f>
        <v>42600</v>
      </c>
      <c r="C611" s="4">
        <f>Volatility!C705</f>
        <v>158.66</v>
      </c>
      <c r="D611">
        <f>VLOOKUP(Table4[[#This Row],[Date]],Table1[#All],2,FALSE)</f>
        <v>-0.36899999999999999</v>
      </c>
      <c r="E611" s="7">
        <f t="shared" si="27"/>
        <v>1.0023374818371344</v>
      </c>
      <c r="F611" s="7">
        <f t="shared" si="28"/>
        <v>2.3347541762099543E-3</v>
      </c>
      <c r="G611" s="7">
        <f>SQRT(Summary!$G$2/Summary!$G$3)*SQRT(SUMSQ(F592:F611)-Summary!$G$4/Summary!$G$5*SUM(F592:F611)^2)</f>
        <v>3.1879594528123202E-2</v>
      </c>
      <c r="H611" s="5">
        <f>MIN(Summary!$G$8,Summary!$G$9/G609)</f>
        <v>1.5</v>
      </c>
      <c r="I611">
        <f t="shared" si="29"/>
        <v>1</v>
      </c>
      <c r="J611" s="4">
        <f>J610*(1+(H610*(E611-1))+((1-H610)*(D610/100)*(I611)/Summary!$G$6))</f>
        <v>140.78328254425469</v>
      </c>
    </row>
    <row r="612" spans="2:10" x14ac:dyDescent="0.2">
      <c r="B612" s="1">
        <f>Volatility!B706</f>
        <v>42601</v>
      </c>
      <c r="C612" s="4">
        <f>Volatility!C706</f>
        <v>158.07</v>
      </c>
      <c r="D612">
        <f>VLOOKUP(Table4[[#This Row],[Date]],Table1[#All],2,FALSE)</f>
        <v>-0.36899999999999999</v>
      </c>
      <c r="E612" s="7">
        <f t="shared" si="27"/>
        <v>0.99628135635951087</v>
      </c>
      <c r="F612" s="7">
        <f t="shared" si="28"/>
        <v>-3.7255749845528027E-3</v>
      </c>
      <c r="G612" s="7">
        <f>SQRT(Summary!$G$2/Summary!$G$3)*SQRT(SUMSQ(F593:F612)-Summary!$G$4/Summary!$G$5*SUM(F593:F612)^2)</f>
        <v>3.5001501798223277E-2</v>
      </c>
      <c r="H612" s="5">
        <f>MIN(Summary!$G$8,Summary!$G$9/G610)</f>
        <v>1.5</v>
      </c>
      <c r="I612">
        <f t="shared" si="29"/>
        <v>1</v>
      </c>
      <c r="J612" s="4">
        <f>J611*(1+(H611*(E612-1))+((1-H611)*(D611/100)*(I612)/Summary!$G$6))</f>
        <v>139.99871977109717</v>
      </c>
    </row>
    <row r="613" spans="2:10" x14ac:dyDescent="0.2">
      <c r="B613" s="1">
        <f>Volatility!B707</f>
        <v>42604</v>
      </c>
      <c r="C613" s="4">
        <f>Volatility!C707</f>
        <v>158.69999999999999</v>
      </c>
      <c r="D613">
        <f>VLOOKUP(Table4[[#This Row],[Date]],Table1[#All],2,FALSE)</f>
        <v>-0.36899999999999999</v>
      </c>
      <c r="E613" s="7">
        <f t="shared" si="27"/>
        <v>1.0039855760106282</v>
      </c>
      <c r="F613" s="7">
        <f t="shared" si="28"/>
        <v>3.9776546430592948E-3</v>
      </c>
      <c r="G613" s="7">
        <f>SQRT(Summary!$G$2/Summary!$G$3)*SQRT(SUMSQ(F594:F613)-Summary!$G$4/Summary!$G$5*SUM(F594:F613)^2)</f>
        <v>3.7262408424495193E-2</v>
      </c>
      <c r="H613" s="5">
        <f>MIN(Summary!$G$8,Summary!$G$9/G611)</f>
        <v>1.5</v>
      </c>
      <c r="I613">
        <f t="shared" si="29"/>
        <v>3</v>
      </c>
      <c r="J613" s="4">
        <f>J612*(1+(H612*(E613-1))+((1-H612)*(D612/100)*(I613)/Summary!$G$6))</f>
        <v>140.83783555997118</v>
      </c>
    </row>
    <row r="614" spans="2:10" x14ac:dyDescent="0.2">
      <c r="B614" s="1">
        <f>Volatility!B708</f>
        <v>42605</v>
      </c>
      <c r="C614" s="4">
        <f>Volatility!C708</f>
        <v>158.72999999999999</v>
      </c>
      <c r="D614">
        <f>VLOOKUP(Table4[[#This Row],[Date]],Table1[#All],2,FALSE)</f>
        <v>-0.36899999999999999</v>
      </c>
      <c r="E614" s="7">
        <f t="shared" si="27"/>
        <v>1.0001890359168242</v>
      </c>
      <c r="F614" s="7">
        <f t="shared" si="28"/>
        <v>1.8901805178663845E-4</v>
      </c>
      <c r="G614" s="7">
        <f>SQRT(Summary!$G$2/Summary!$G$3)*SQRT(SUMSQ(F595:F614)-Summary!$G$4/Summary!$G$5*SUM(F595:F614)^2)</f>
        <v>3.7143261981902112E-2</v>
      </c>
      <c r="H614" s="5">
        <f>MIN(Summary!$G$8,Summary!$G$9/G612)</f>
        <v>1.5</v>
      </c>
      <c r="I614">
        <f t="shared" si="29"/>
        <v>1</v>
      </c>
      <c r="J614" s="4">
        <f>J613*(1+(H613*(E614-1))+((1-H613)*(D613/100)*(I614)/Summary!$G$6))</f>
        <v>140.87849246793135</v>
      </c>
    </row>
    <row r="615" spans="2:10" x14ac:dyDescent="0.2">
      <c r="B615" s="1">
        <f>Volatility!B709</f>
        <v>42606</v>
      </c>
      <c r="C615" s="4">
        <f>Volatility!C709</f>
        <v>158.71</v>
      </c>
      <c r="D615">
        <f>VLOOKUP(Table4[[#This Row],[Date]],Table1[#All],2,FALSE)</f>
        <v>-0.36799999999999999</v>
      </c>
      <c r="E615" s="7">
        <f t="shared" si="27"/>
        <v>0.99987399987399994</v>
      </c>
      <c r="F615" s="7">
        <f t="shared" si="28"/>
        <v>-1.2600806468279175E-4</v>
      </c>
      <c r="G615" s="7">
        <f>SQRT(Summary!$G$2/Summary!$G$3)*SQRT(SUMSQ(F596:F615)-Summary!$G$4/Summary!$G$5*SUM(F596:F615)^2)</f>
        <v>3.7117004434150808E-2</v>
      </c>
      <c r="H615" s="5">
        <f>MIN(Summary!$G$8,Summary!$G$9/G613)</f>
        <v>1.5</v>
      </c>
      <c r="I615">
        <f t="shared" si="29"/>
        <v>1</v>
      </c>
      <c r="J615" s="4">
        <f>J614*(1+(H614*(E615-1))+((1-H614)*(D614/100)*(I615)/Summary!$G$6))</f>
        <v>140.85258840850275</v>
      </c>
    </row>
    <row r="616" spans="2:10" x14ac:dyDescent="0.2">
      <c r="B616" s="1">
        <f>Volatility!B710</f>
        <v>42607</v>
      </c>
      <c r="C616" s="4">
        <f>Volatility!C710</f>
        <v>158.5</v>
      </c>
      <c r="D616">
        <f>VLOOKUP(Table4[[#This Row],[Date]],Table1[#All],2,FALSE)</f>
        <v>-0.37</v>
      </c>
      <c r="E616" s="7">
        <f t="shared" si="27"/>
        <v>0.99867683195765855</v>
      </c>
      <c r="F616" s="7">
        <f t="shared" si="28"/>
        <v>-1.3240442021319561E-3</v>
      </c>
      <c r="G616" s="7">
        <f>SQRT(Summary!$G$2/Summary!$G$3)*SQRT(SUMSQ(F597:F616)-Summary!$G$4/Summary!$G$5*SUM(F597:F616)^2)</f>
        <v>3.6420934523129035E-2</v>
      </c>
      <c r="H616" s="5">
        <f>MIN(Summary!$G$8,Summary!$G$9/G614)</f>
        <v>1.5</v>
      </c>
      <c r="I616">
        <f t="shared" si="29"/>
        <v>1</v>
      </c>
      <c r="J616" s="4">
        <f>J615*(1+(H615*(E616-1))+((1-H615)*(D615/100)*(I616)/Summary!$G$6))</f>
        <v>140.57375085623761</v>
      </c>
    </row>
    <row r="617" spans="2:10" x14ac:dyDescent="0.2">
      <c r="B617" s="1">
        <f>Volatility!B711</f>
        <v>42608</v>
      </c>
      <c r="C617" s="4">
        <f>Volatility!C711</f>
        <v>158.36000000000001</v>
      </c>
      <c r="D617">
        <f>VLOOKUP(Table4[[#This Row],[Date]],Table1[#All],2,FALSE)</f>
        <v>-0.371</v>
      </c>
      <c r="E617" s="7">
        <f t="shared" si="27"/>
        <v>0.99911671924290224</v>
      </c>
      <c r="F617" s="7">
        <f t="shared" si="28"/>
        <v>-8.8367107940540417E-4</v>
      </c>
      <c r="G617" s="7">
        <f>SQRT(Summary!$G$2/Summary!$G$3)*SQRT(SUMSQ(F598:F617)-Summary!$G$4/Summary!$G$5*SUM(F598:F617)^2)</f>
        <v>3.6531521232659861E-2</v>
      </c>
      <c r="H617" s="5">
        <f>MIN(Summary!$G$8,Summary!$G$9/G615)</f>
        <v>1.5</v>
      </c>
      <c r="I617">
        <f t="shared" si="29"/>
        <v>1</v>
      </c>
      <c r="J617" s="4">
        <f>J616*(1+(H616*(E617-1))+((1-H616)*(D616/100)*(I617)/Summary!$G$6))</f>
        <v>140.38822411549739</v>
      </c>
    </row>
    <row r="618" spans="2:10" x14ac:dyDescent="0.2">
      <c r="B618" s="1">
        <f>Volatility!B712</f>
        <v>42611</v>
      </c>
      <c r="C618" s="4">
        <f>Volatility!C712</f>
        <v>158.53</v>
      </c>
      <c r="D618">
        <f>VLOOKUP(Table4[[#This Row],[Date]],Table1[#All],2,FALSE)</f>
        <v>-0.371</v>
      </c>
      <c r="E618" s="7">
        <f t="shared" si="27"/>
        <v>1.0010735034099518</v>
      </c>
      <c r="F618" s="7">
        <f t="shared" si="28"/>
        <v>1.0729276172063778E-3</v>
      </c>
      <c r="G618" s="7">
        <f>SQRT(Summary!$G$2/Summary!$G$3)*SQRT(SUMSQ(F599:F618)-Summary!$G$4/Summary!$G$5*SUM(F599:F618)^2)</f>
        <v>3.5905878795674029E-2</v>
      </c>
      <c r="H618" s="5">
        <f>MIN(Summary!$G$8,Summary!$G$9/G616)</f>
        <v>1.5</v>
      </c>
      <c r="I618">
        <f t="shared" si="29"/>
        <v>3</v>
      </c>
      <c r="J618" s="4">
        <f>J617*(1+(H617*(E618-1))+((1-H617)*(D617/100)*(I618)/Summary!$G$6))</f>
        <v>140.61645513941946</v>
      </c>
    </row>
    <row r="619" spans="2:10" x14ac:dyDescent="0.2">
      <c r="B619" s="1">
        <f>Volatility!B713</f>
        <v>42612</v>
      </c>
      <c r="C619" s="4">
        <f>Volatility!C713</f>
        <v>158.6</v>
      </c>
      <c r="D619">
        <f>VLOOKUP(Table4[[#This Row],[Date]],Table1[#All],2,FALSE)</f>
        <v>-0.371</v>
      </c>
      <c r="E619" s="7">
        <f t="shared" si="27"/>
        <v>1.0004415568031286</v>
      </c>
      <c r="F619" s="7">
        <f t="shared" si="28"/>
        <v>4.4145934561106538E-4</v>
      </c>
      <c r="G619" s="7">
        <f>SQRT(Summary!$G$2/Summary!$G$3)*SQRT(SUMSQ(F600:F619)-Summary!$G$4/Summary!$G$5*SUM(F600:F619)^2)</f>
        <v>3.5862143457816333E-2</v>
      </c>
      <c r="H619" s="5">
        <f>MIN(Summary!$G$8,Summary!$G$9/G617)</f>
        <v>1.5</v>
      </c>
      <c r="I619">
        <f t="shared" si="29"/>
        <v>1</v>
      </c>
      <c r="J619" s="4">
        <f>J618*(1+(H618*(E619-1))+((1-H618)*(D618/100)*(I619)/Summary!$G$6))</f>
        <v>140.71031493336267</v>
      </c>
    </row>
    <row r="620" spans="2:10" x14ac:dyDescent="0.2">
      <c r="B620" s="36">
        <f>Volatility!B714</f>
        <v>42613</v>
      </c>
      <c r="C620" s="20">
        <f>Volatility!C714</f>
        <v>158.27000000000001</v>
      </c>
      <c r="D620" s="37">
        <f>VLOOKUP(Table4[[#This Row],[Date]],Table1[#All],2,FALSE)</f>
        <v>-0.372</v>
      </c>
      <c r="E620" s="8">
        <f t="shared" si="27"/>
        <v>0.99791929382093325</v>
      </c>
      <c r="F620" s="8">
        <f t="shared" si="28"/>
        <v>-2.082873855555742E-3</v>
      </c>
      <c r="G620" s="8">
        <f>SQRT(Summary!$G$2/Summary!$G$3)*SQRT(SUMSQ(F601:F620)-Summary!$G$4/Summary!$G$5*SUM(F601:F620)^2)</f>
        <v>3.4147592385135088E-2</v>
      </c>
      <c r="H620" s="9">
        <f>MIN(Summary!$G$8,Summary!$G$9/G618)</f>
        <v>1.5</v>
      </c>
      <c r="I620" s="37">
        <f t="shared" si="29"/>
        <v>1</v>
      </c>
      <c r="J620" s="20">
        <f>J619*(1+(H619*(E620-1))+((1-H619)*(D619/100)*(I620)/Summary!$G$6))</f>
        <v>140.27187474973613</v>
      </c>
    </row>
    <row r="621" spans="2:10" x14ac:dyDescent="0.2">
      <c r="B621" s="1">
        <f>Volatility!B715</f>
        <v>42614</v>
      </c>
      <c r="C621" s="4">
        <f>Volatility!C715</f>
        <v>158.13</v>
      </c>
      <c r="D621">
        <f>VLOOKUP(Table4[[#This Row],[Date]],Table1[#All],2,FALSE)</f>
        <v>-0.372</v>
      </c>
      <c r="E621" s="7">
        <f t="shared" si="27"/>
        <v>0.99911543564794325</v>
      </c>
      <c r="F621" s="7">
        <f t="shared" si="28"/>
        <v>-8.8495580996671359E-4</v>
      </c>
      <c r="G621" s="7">
        <f>SQRT(Summary!$G$2/Summary!$G$3)*SQRT(SUMSQ(F602:F621)-Summary!$G$4/Summary!$G$5*SUM(F602:F621)^2)</f>
        <v>3.4329357909185121E-2</v>
      </c>
      <c r="H621" s="5">
        <f>MIN(Summary!$G$8,Summary!$G$9/G619)</f>
        <v>1.5</v>
      </c>
      <c r="I621">
        <f t="shared" si="29"/>
        <v>1</v>
      </c>
      <c r="J621" s="4">
        <f>J620*(1+(H620*(E621-1))+((1-H620)*(D620/100)*(I621)/Summary!$G$6))</f>
        <v>140.08648023775598</v>
      </c>
    </row>
    <row r="622" spans="2:10" x14ac:dyDescent="0.2">
      <c r="B622" s="1">
        <f>Volatility!B716</f>
        <v>42615</v>
      </c>
      <c r="C622" s="4">
        <f>Volatility!C716</f>
        <v>158.05000000000001</v>
      </c>
      <c r="D622">
        <f>VLOOKUP(Table4[[#This Row],[Date]],Table1[#All],2,FALSE)</f>
        <v>-0.373</v>
      </c>
      <c r="E622" s="7">
        <f t="shared" si="27"/>
        <v>0.99949408714348964</v>
      </c>
      <c r="F622" s="7">
        <f t="shared" si="28"/>
        <v>-5.0604087359836577E-4</v>
      </c>
      <c r="G622" s="7">
        <f>SQRT(Summary!$G$2/Summary!$G$3)*SQRT(SUMSQ(F603:F622)-Summary!$G$4/Summary!$G$5*SUM(F603:F622)^2)</f>
        <v>3.1657003999976653E-2</v>
      </c>
      <c r="H622" s="5">
        <f>MIN(Summary!$G$8,Summary!$G$9/G620)</f>
        <v>1.5</v>
      </c>
      <c r="I622">
        <f t="shared" si="29"/>
        <v>1</v>
      </c>
      <c r="J622" s="4">
        <f>J621*(1+(H621*(E622-1))+((1-H621)*(D621/100)*(I622)/Summary!$G$6))</f>
        <v>139.98089669084052</v>
      </c>
    </row>
    <row r="623" spans="2:10" x14ac:dyDescent="0.2">
      <c r="B623" s="1">
        <f>Volatility!B717</f>
        <v>42618</v>
      </c>
      <c r="C623" s="4">
        <f>Volatility!C717</f>
        <v>158.13</v>
      </c>
      <c r="D623">
        <f>VLOOKUP(Table4[[#This Row],[Date]],Table1[#All],2,FALSE)</f>
        <v>-0.373</v>
      </c>
      <c r="E623" s="7">
        <f t="shared" si="27"/>
        <v>1.0005061689338817</v>
      </c>
      <c r="F623" s="7">
        <f t="shared" si="28"/>
        <v>5.0604087359845662E-4</v>
      </c>
      <c r="G623" s="7">
        <f>SQRT(Summary!$G$2/Summary!$G$3)*SQRT(SUMSQ(F604:F623)-Summary!$G$4/Summary!$G$5*SUM(F604:F623)^2)</f>
        <v>3.1602871928700919E-2</v>
      </c>
      <c r="H623" s="5">
        <f>MIN(Summary!$G$8,Summary!$G$9/G621)</f>
        <v>1.5</v>
      </c>
      <c r="I623">
        <f t="shared" si="29"/>
        <v>3</v>
      </c>
      <c r="J623" s="4">
        <f>J622*(1+(H622*(E623-1))+((1-H622)*(D622/100)*(I623)/Summary!$G$6))</f>
        <v>140.08935319913931</v>
      </c>
    </row>
    <row r="624" spans="2:10" x14ac:dyDescent="0.2">
      <c r="B624" s="1">
        <f>Volatility!B718</f>
        <v>42619</v>
      </c>
      <c r="C624" s="4">
        <f>Volatility!C718</f>
        <v>158.94</v>
      </c>
      <c r="D624">
        <f>VLOOKUP(Table4[[#This Row],[Date]],Table1[#All],2,FALSE)</f>
        <v>-0.372</v>
      </c>
      <c r="E624" s="7">
        <f t="shared" si="27"/>
        <v>1.0051223676721686</v>
      </c>
      <c r="F624" s="7">
        <f t="shared" si="28"/>
        <v>5.1092929768082216E-3</v>
      </c>
      <c r="G624" s="7">
        <f>SQRT(Summary!$G$2/Summary!$G$3)*SQRT(SUMSQ(F605:F624)-Summary!$G$4/Summary!$G$5*SUM(F605:F624)^2)</f>
        <v>3.6206603785394004E-2</v>
      </c>
      <c r="H624" s="5">
        <f>MIN(Summary!$G$8,Summary!$G$9/G622)</f>
        <v>1.5</v>
      </c>
      <c r="I624">
        <f t="shared" si="29"/>
        <v>1</v>
      </c>
      <c r="J624" s="4">
        <f>J623*(1+(H623*(E624-1))+((1-H623)*(D623/100)*(I624)/Summary!$G$6))</f>
        <v>141.16646270087975</v>
      </c>
    </row>
    <row r="625" spans="2:10" x14ac:dyDescent="0.2">
      <c r="B625" s="1">
        <f>Volatility!B719</f>
        <v>42620</v>
      </c>
      <c r="C625" s="4">
        <f>Volatility!C719</f>
        <v>159.03</v>
      </c>
      <c r="D625">
        <f>VLOOKUP(Table4[[#This Row],[Date]],Table1[#All],2,FALSE)</f>
        <v>-0.372</v>
      </c>
      <c r="E625" s="7">
        <f t="shared" si="27"/>
        <v>1.0005662514156286</v>
      </c>
      <c r="F625" s="7">
        <f t="shared" si="28"/>
        <v>5.6609115579113998E-4</v>
      </c>
      <c r="G625" s="7">
        <f>SQRT(Summary!$G$2/Summary!$G$3)*SQRT(SUMSQ(F606:F625)-Summary!$G$4/Summary!$G$5*SUM(F606:F625)^2)</f>
        <v>3.6227439501987035E-2</v>
      </c>
      <c r="H625" s="5">
        <f>MIN(Summary!$G$8,Summary!$G$9/G623)</f>
        <v>1.5</v>
      </c>
      <c r="I625">
        <f t="shared" si="29"/>
        <v>1</v>
      </c>
      <c r="J625" s="4">
        <f>J624*(1+(H624*(E625-1))+((1-H624)*(D624/100)*(I625)/Summary!$G$6))</f>
        <v>141.28709562495251</v>
      </c>
    </row>
    <row r="626" spans="2:10" x14ac:dyDescent="0.2">
      <c r="B626" s="1">
        <f>Volatility!B720</f>
        <v>42621</v>
      </c>
      <c r="C626" s="4">
        <f>Volatility!C720</f>
        <v>158.35</v>
      </c>
      <c r="D626">
        <f>VLOOKUP(Table4[[#This Row],[Date]],Table1[#All],2,FALSE)</f>
        <v>-0.373</v>
      </c>
      <c r="E626" s="7">
        <f t="shared" si="27"/>
        <v>0.99572407721813494</v>
      </c>
      <c r="F626" s="7">
        <f t="shared" si="28"/>
        <v>-4.2850906831756125E-3</v>
      </c>
      <c r="G626" s="7">
        <f>SQRT(Summary!$G$2/Summary!$G$3)*SQRT(SUMSQ(F607:F626)-Summary!$G$4/Summary!$G$5*SUM(F607:F626)^2)</f>
        <v>3.7787876905940251E-2</v>
      </c>
      <c r="H626" s="5">
        <f>MIN(Summary!$G$8,Summary!$G$9/G624)</f>
        <v>1.5</v>
      </c>
      <c r="I626">
        <f t="shared" si="29"/>
        <v>1</v>
      </c>
      <c r="J626" s="4">
        <f>J625*(1+(H625*(E626-1))+((1-H625)*(D625/100)*(I626)/Summary!$G$6))</f>
        <v>140.38162654183049</v>
      </c>
    </row>
    <row r="627" spans="2:10" x14ac:dyDescent="0.2">
      <c r="B627" s="1">
        <f>Volatility!B721</f>
        <v>42622</v>
      </c>
      <c r="C627" s="4">
        <f>Volatility!C721</f>
        <v>157.58000000000001</v>
      </c>
      <c r="D627">
        <f>VLOOKUP(Table4[[#This Row],[Date]],Table1[#All],2,FALSE)</f>
        <v>-0.36899999999999999</v>
      </c>
      <c r="E627" s="7">
        <f t="shared" si="27"/>
        <v>0.99513735396274083</v>
      </c>
      <c r="F627" s="7">
        <f t="shared" si="28"/>
        <v>-4.8745071671066984E-3</v>
      </c>
      <c r="G627" s="7">
        <f>SQRT(Summary!$G$2/Summary!$G$3)*SQRT(SUMSQ(F608:F627)-Summary!$G$4/Summary!$G$5*SUM(F608:F627)^2)</f>
        <v>4.1134770217488709E-2</v>
      </c>
      <c r="H627" s="5">
        <f>MIN(Summary!$G$8,Summary!$G$9/G625)</f>
        <v>1.5</v>
      </c>
      <c r="I627">
        <f t="shared" si="29"/>
        <v>1</v>
      </c>
      <c r="J627" s="4">
        <f>J626*(1+(H626*(E627-1))+((1-H626)*(D626/100)*(I627)/Summary!$G$6))</f>
        <v>139.35841455663433</v>
      </c>
    </row>
    <row r="628" spans="2:10" x14ac:dyDescent="0.2">
      <c r="B628" s="1">
        <f>Volatility!B722</f>
        <v>42625</v>
      </c>
      <c r="C628" s="4">
        <f>Volatility!C722</f>
        <v>157.34</v>
      </c>
      <c r="D628">
        <f>VLOOKUP(Table4[[#This Row],[Date]],Table1[#All],2,FALSE)</f>
        <v>-0.371</v>
      </c>
      <c r="E628" s="7">
        <f t="shared" si="27"/>
        <v>0.99847696408173625</v>
      </c>
      <c r="F628" s="7">
        <f t="shared" si="28"/>
        <v>-1.5241969164456021E-3</v>
      </c>
      <c r="G628" s="7">
        <f>SQRT(Summary!$G$2/Summary!$G$3)*SQRT(SUMSQ(F609:F628)-Summary!$G$4/Summary!$G$5*SUM(F609:F628)^2)</f>
        <v>4.1109393824533977E-2</v>
      </c>
      <c r="H628" s="5">
        <f>MIN(Summary!$G$8,Summary!$G$9/G626)</f>
        <v>1.5</v>
      </c>
      <c r="I628">
        <f t="shared" si="29"/>
        <v>3</v>
      </c>
      <c r="J628" s="4">
        <f>J627*(1+(H627*(E628-1))+((1-H627)*(D627/100)*(I628)/Summary!$G$6))</f>
        <v>139.04218538593506</v>
      </c>
    </row>
    <row r="629" spans="2:10" x14ac:dyDescent="0.2">
      <c r="B629" s="1">
        <f>Volatility!B723</f>
        <v>42626</v>
      </c>
      <c r="C629" s="4">
        <f>Volatility!C723</f>
        <v>156.85</v>
      </c>
      <c r="D629">
        <f>VLOOKUP(Table4[[#This Row],[Date]],Table1[#All],2,FALSE)</f>
        <v>-0.372</v>
      </c>
      <c r="E629" s="7">
        <f t="shared" si="27"/>
        <v>0.99688572518113638</v>
      </c>
      <c r="F629" s="7">
        <f t="shared" si="28"/>
        <v>-3.1191342644092943E-3</v>
      </c>
      <c r="G629" s="7">
        <f>SQRT(Summary!$G$2/Summary!$G$3)*SQRT(SUMSQ(F610:F629)-Summary!$G$4/Summary!$G$5*SUM(F610:F629)^2)</f>
        <v>3.9433391856309959E-2</v>
      </c>
      <c r="H629" s="5">
        <f>MIN(Summary!$G$8,Summary!$G$9/G627)</f>
        <v>1.4586200356235517</v>
      </c>
      <c r="I629">
        <f t="shared" si="29"/>
        <v>1</v>
      </c>
      <c r="J629" s="4">
        <f>J628*(1+(H628*(E629-1))+((1-H628)*(D628/100)*(I629)/Summary!$G$6))</f>
        <v>138.39337847435732</v>
      </c>
    </row>
    <row r="630" spans="2:10" x14ac:dyDescent="0.2">
      <c r="B630" s="1">
        <f>Volatility!B724</f>
        <v>42627</v>
      </c>
      <c r="C630" s="4">
        <f>Volatility!C724</f>
        <v>157.46</v>
      </c>
      <c r="D630">
        <f>VLOOKUP(Table4[[#This Row],[Date]],Table1[#All],2,FALSE)</f>
        <v>-0.372</v>
      </c>
      <c r="E630" s="7">
        <f t="shared" si="27"/>
        <v>1.0038890659866115</v>
      </c>
      <c r="F630" s="7">
        <f t="shared" si="28"/>
        <v>3.8815231196341116E-3</v>
      </c>
      <c r="G630" s="7">
        <f>SQRT(Summary!$G$2/Summary!$G$3)*SQRT(SUMSQ(F611:F630)-Summary!$G$4/Summary!$G$5*SUM(F611:F630)^2)</f>
        <v>4.1850121780165908E-2</v>
      </c>
      <c r="H630" s="5">
        <f>MIN(Summary!$G$8,Summary!$G$9/G628)</f>
        <v>1.4595204263068495</v>
      </c>
      <c r="I630">
        <f t="shared" si="29"/>
        <v>1</v>
      </c>
      <c r="J630" s="4">
        <f>J629*(1+(H629*(E630-1))+((1-H629)*(D629/100)*(I630)/Summary!$G$6))</f>
        <v>139.17909423725271</v>
      </c>
    </row>
    <row r="631" spans="2:10" x14ac:dyDescent="0.2">
      <c r="B631" s="1">
        <f>Volatility!B725</f>
        <v>42628</v>
      </c>
      <c r="C631" s="4">
        <f>Volatility!C725</f>
        <v>157.22</v>
      </c>
      <c r="D631">
        <f>VLOOKUP(Table4[[#This Row],[Date]],Table1[#All],2,FALSE)</f>
        <v>-0.371</v>
      </c>
      <c r="E631" s="7">
        <f t="shared" si="27"/>
        <v>0.99847580337863584</v>
      </c>
      <c r="F631" s="7">
        <f t="shared" si="28"/>
        <v>-1.5253593907107173E-3</v>
      </c>
      <c r="G631" s="7">
        <f>SQRT(Summary!$G$2/Summary!$G$3)*SQRT(SUMSQ(F612:F631)-Summary!$G$4/Summary!$G$5*SUM(F612:F631)^2)</f>
        <v>4.0952511257526893E-2</v>
      </c>
      <c r="H631" s="5">
        <f>MIN(Summary!$G$8,Summary!$G$9/G629)</f>
        <v>1.5</v>
      </c>
      <c r="I631">
        <f t="shared" si="29"/>
        <v>1</v>
      </c>
      <c r="J631" s="4">
        <f>J630*(1+(H630*(E631-1))+((1-H630)*(D630/100)*(I631)/Summary!$G$6))</f>
        <v>138.87013784156341</v>
      </c>
    </row>
    <row r="632" spans="2:10" x14ac:dyDescent="0.2">
      <c r="B632" s="1">
        <f>Volatility!B726</f>
        <v>42629</v>
      </c>
      <c r="C632" s="4">
        <f>Volatility!C726</f>
        <v>157.29</v>
      </c>
      <c r="D632">
        <f>VLOOKUP(Table4[[#This Row],[Date]],Table1[#All],2,FALSE)</f>
        <v>-0.371</v>
      </c>
      <c r="E632" s="7">
        <f t="shared" si="27"/>
        <v>1.0004452359750668</v>
      </c>
      <c r="F632" s="7">
        <f t="shared" si="28"/>
        <v>4.4513688694074329E-4</v>
      </c>
      <c r="G632" s="7">
        <f>SQRT(Summary!$G$2/Summary!$G$3)*SQRT(SUMSQ(F613:F632)-Summary!$G$4/Summary!$G$5*SUM(F613:F632)^2)</f>
        <v>3.926413515105466E-2</v>
      </c>
      <c r="H632" s="5">
        <f>MIN(Summary!$G$8,Summary!$G$9/G630)</f>
        <v>1.4336875843557495</v>
      </c>
      <c r="I632">
        <f t="shared" si="29"/>
        <v>1</v>
      </c>
      <c r="J632" s="4">
        <f>J631*(1+(H631*(E632-1))+((1-H631)*(D631/100)*(I632)/Summary!$G$6))</f>
        <v>138.96359838036798</v>
      </c>
    </row>
    <row r="633" spans="2:10" x14ac:dyDescent="0.2">
      <c r="B633" s="1">
        <f>Volatility!B727</f>
        <v>42632</v>
      </c>
      <c r="C633" s="4">
        <f>Volatility!C727</f>
        <v>157.38</v>
      </c>
      <c r="D633">
        <f>VLOOKUP(Table4[[#This Row],[Date]],Table1[#All],2,FALSE)</f>
        <v>-0.371</v>
      </c>
      <c r="E633" s="7">
        <f t="shared" si="27"/>
        <v>1.0005721914934198</v>
      </c>
      <c r="F633" s="7">
        <f t="shared" si="28"/>
        <v>5.7202785428620494E-4</v>
      </c>
      <c r="G633" s="7">
        <f>SQRT(Summary!$G$2/Summary!$G$3)*SQRT(SUMSQ(F614:F633)-Summary!$G$4/Summary!$G$5*SUM(F614:F633)^2)</f>
        <v>3.6302996148890369E-2</v>
      </c>
      <c r="H633" s="5">
        <f>MIN(Summary!$G$8,Summary!$G$9/G631)</f>
        <v>1.465111617275296</v>
      </c>
      <c r="I633">
        <f t="shared" si="29"/>
        <v>3</v>
      </c>
      <c r="J633" s="4">
        <f>J632*(1+(H632*(E633-1))+((1-H632)*(D632/100)*(I633)/Summary!$G$6))</f>
        <v>139.079459560456</v>
      </c>
    </row>
    <row r="634" spans="2:10" x14ac:dyDescent="0.2">
      <c r="B634" s="1">
        <f>Volatility!B728</f>
        <v>42633</v>
      </c>
      <c r="C634" s="4">
        <f>Volatility!C728</f>
        <v>157.79</v>
      </c>
      <c r="D634">
        <f>VLOOKUP(Table4[[#This Row],[Date]],Table1[#All],2,FALSE)</f>
        <v>-0.371</v>
      </c>
      <c r="E634" s="7">
        <f t="shared" si="27"/>
        <v>1.002605159486593</v>
      </c>
      <c r="F634" s="7">
        <f t="shared" si="28"/>
        <v>2.6017719407403677E-3</v>
      </c>
      <c r="G634" s="7">
        <f>SQRT(Summary!$G$2/Summary!$G$3)*SQRT(SUMSQ(F615:F634)-Summary!$G$4/Summary!$G$5*SUM(F615:F634)^2)</f>
        <v>3.7742201808733312E-2</v>
      </c>
      <c r="H634" s="5">
        <f>MIN(Summary!$G$8,Summary!$G$9/G632)</f>
        <v>1.5</v>
      </c>
      <c r="I634">
        <f t="shared" si="29"/>
        <v>1</v>
      </c>
      <c r="J634" s="4">
        <f>J633*(1+(H633*(E634-1))+((1-H633)*(D633/100)*(I634)/Summary!$G$6))</f>
        <v>139.61097155655821</v>
      </c>
    </row>
    <row r="635" spans="2:10" x14ac:dyDescent="0.2">
      <c r="B635" s="1">
        <f>Volatility!B729</f>
        <v>42634</v>
      </c>
      <c r="C635" s="4">
        <f>Volatility!C729</f>
        <v>157.63999999999999</v>
      </c>
      <c r="D635">
        <f>VLOOKUP(Table4[[#This Row],[Date]],Table1[#All],2,FALSE)</f>
        <v>-0.371</v>
      </c>
      <c r="E635" s="7">
        <f t="shared" ref="E635:E698" si="30">C635/C634</f>
        <v>0.9990493694150453</v>
      </c>
      <c r="F635" s="7">
        <f t="shared" ref="F635:F698" si="31">LN(E635)</f>
        <v>-9.5108272077469992E-4</v>
      </c>
      <c r="G635" s="7">
        <f>SQRT(Summary!$G$2/Summary!$G$3)*SQRT(SUMSQ(F616:F635)-Summary!$G$4/Summary!$G$5*SUM(F616:F635)^2)</f>
        <v>3.7803009325168488E-2</v>
      </c>
      <c r="H635" s="5">
        <f>MIN(Summary!$G$8,Summary!$G$9/G633)</f>
        <v>1.5</v>
      </c>
      <c r="I635">
        <f t="shared" si="29"/>
        <v>1</v>
      </c>
      <c r="J635" s="4">
        <f>J634*(1+(H634*(E635-1))+((1-H634)*(D634/100)*(I635)/Summary!$G$6))</f>
        <v>139.41261325153462</v>
      </c>
    </row>
    <row r="636" spans="2:10" x14ac:dyDescent="0.2">
      <c r="B636" s="1">
        <f>Volatility!B730</f>
        <v>42635</v>
      </c>
      <c r="C636" s="4">
        <f>Volatility!C730</f>
        <v>158.61000000000001</v>
      </c>
      <c r="D636">
        <f>VLOOKUP(Table4[[#This Row],[Date]],Table1[#All],2,FALSE)</f>
        <v>-0.371</v>
      </c>
      <c r="E636" s="7">
        <f t="shared" si="30"/>
        <v>1.0061532605937582</v>
      </c>
      <c r="F636" s="7">
        <f t="shared" si="31"/>
        <v>6.1344065886658715E-3</v>
      </c>
      <c r="G636" s="7">
        <f>SQRT(Summary!$G$2/Summary!$G$3)*SQRT(SUMSQ(F617:F636)-Summary!$G$4/Summary!$G$5*SUM(F617:F636)^2)</f>
        <v>4.369959520589007E-2</v>
      </c>
      <c r="H636" s="5">
        <f>MIN(Summary!$G$8,Summary!$G$9/G634)</f>
        <v>1.5</v>
      </c>
      <c r="I636">
        <f t="shared" si="29"/>
        <v>1</v>
      </c>
      <c r="J636" s="4">
        <f>J635*(1+(H635*(E636-1))+((1-H635)*(D635/100)*(I636)/Summary!$G$6))</f>
        <v>140.70009482284038</v>
      </c>
    </row>
    <row r="637" spans="2:10" x14ac:dyDescent="0.2">
      <c r="B637" s="1">
        <f>Volatility!B731</f>
        <v>42636</v>
      </c>
      <c r="C637" s="4">
        <f>Volatility!C731</f>
        <v>158.44</v>
      </c>
      <c r="D637">
        <f>VLOOKUP(Table4[[#This Row],[Date]],Table1[#All],2,FALSE)</f>
        <v>-0.37</v>
      </c>
      <c r="E637" s="7">
        <f t="shared" si="30"/>
        <v>0.99892818863879951</v>
      </c>
      <c r="F637" s="7">
        <f t="shared" si="31"/>
        <v>-1.0723861617527048E-3</v>
      </c>
      <c r="G637" s="7">
        <f>SQRT(Summary!$G$2/Summary!$G$3)*SQRT(SUMSQ(F618:F637)-Summary!$G$4/Summary!$G$5*SUM(F618:F637)^2)</f>
        <v>4.3754408709868249E-2</v>
      </c>
      <c r="H637" s="5">
        <f>MIN(Summary!$G$8,Summary!$G$9/G635)</f>
        <v>1.5</v>
      </c>
      <c r="I637">
        <f t="shared" si="29"/>
        <v>1</v>
      </c>
      <c r="J637" s="4">
        <f>J636*(1+(H636*(E637-1))+((1-H636)*(D636/100)*(I637)/Summary!$G$6))</f>
        <v>140.47461387893267</v>
      </c>
    </row>
    <row r="638" spans="2:10" x14ac:dyDescent="0.2">
      <c r="B638" s="1">
        <f>Volatility!B732</f>
        <v>42639</v>
      </c>
      <c r="C638" s="4">
        <f>Volatility!C732</f>
        <v>158.78</v>
      </c>
      <c r="D638">
        <f>VLOOKUP(Table4[[#This Row],[Date]],Table1[#All],2,FALSE)</f>
        <v>-0.371</v>
      </c>
      <c r="E638" s="7">
        <f t="shared" si="30"/>
        <v>1.002145922746781</v>
      </c>
      <c r="F638" s="7">
        <f t="shared" si="31"/>
        <v>2.1436235432513691E-3</v>
      </c>
      <c r="G638" s="7">
        <f>SQRT(Summary!$G$2/Summary!$G$3)*SQRT(SUMSQ(F619:F638)-Summary!$G$4/Summary!$G$5*SUM(F619:F638)^2)</f>
        <v>4.423164536443587E-2</v>
      </c>
      <c r="H638" s="5">
        <f>MIN(Summary!$G$8,Summary!$G$9/G636)</f>
        <v>1.3730104298978236</v>
      </c>
      <c r="I638">
        <f t="shared" si="29"/>
        <v>3</v>
      </c>
      <c r="J638" s="4">
        <f>J637*(1+(H637*(E638-1))+((1-H637)*(D637/100)*(I638)/Summary!$G$6))</f>
        <v>140.92895103313211</v>
      </c>
    </row>
    <row r="639" spans="2:10" x14ac:dyDescent="0.2">
      <c r="B639" s="1">
        <f>Volatility!B733</f>
        <v>42640</v>
      </c>
      <c r="C639" s="4">
        <f>Volatility!C733</f>
        <v>158.84</v>
      </c>
      <c r="D639">
        <f>VLOOKUP(Table4[[#This Row],[Date]],Table1[#All],2,FALSE)</f>
        <v>-0.371</v>
      </c>
      <c r="E639" s="7">
        <f t="shared" si="30"/>
        <v>1.0003778813452575</v>
      </c>
      <c r="F639" s="7">
        <f t="shared" si="31"/>
        <v>3.7780996608330624E-4</v>
      </c>
      <c r="G639" s="7">
        <f>SQRT(Summary!$G$2/Summary!$G$3)*SQRT(SUMSQ(F620:F639)-Summary!$G$4/Summary!$G$5*SUM(F620:F639)^2)</f>
        <v>4.422561737306225E-2</v>
      </c>
      <c r="H639" s="5">
        <f>MIN(Summary!$G$8,Summary!$G$9/G637)</f>
        <v>1.3712903857952894</v>
      </c>
      <c r="I639">
        <f t="shared" si="29"/>
        <v>1</v>
      </c>
      <c r="J639" s="4">
        <f>J638*(1+(H638*(E639-1))+((1-H638)*(D638/100)*(I639)/Summary!$G$6))</f>
        <v>141.00261165155095</v>
      </c>
    </row>
    <row r="640" spans="2:10" x14ac:dyDescent="0.2">
      <c r="B640" s="1">
        <f>Volatility!B734</f>
        <v>42641</v>
      </c>
      <c r="C640" s="4">
        <f>Volatility!C734</f>
        <v>158.94999999999999</v>
      </c>
      <c r="D640">
        <f>VLOOKUP(Table4[[#This Row],[Date]],Table1[#All],2,FALSE)</f>
        <v>-0.371</v>
      </c>
      <c r="E640" s="7">
        <f t="shared" si="30"/>
        <v>1.0006925207756232</v>
      </c>
      <c r="F640" s="7">
        <f t="shared" si="31"/>
        <v>6.9228109376093412E-4</v>
      </c>
      <c r="G640" s="7">
        <f>SQRT(Summary!$G$2/Summary!$G$3)*SQRT(SUMSQ(F621:F640)-Summary!$G$4/Summary!$G$5*SUM(F621:F640)^2)</f>
        <v>4.3556183981531077E-2</v>
      </c>
      <c r="H640" s="5">
        <f>MIN(Summary!$G$8,Summary!$G$9/G638)</f>
        <v>1.356494869355291</v>
      </c>
      <c r="I640">
        <f t="shared" si="29"/>
        <v>1</v>
      </c>
      <c r="J640" s="4">
        <f>J639*(1+(H639*(E640-1))+((1-H639)*(D639/100)*(I640)/Summary!$G$6))</f>
        <v>141.13705389606491</v>
      </c>
    </row>
    <row r="641" spans="2:10" x14ac:dyDescent="0.2">
      <c r="B641" s="1">
        <f>Volatility!B735</f>
        <v>42642</v>
      </c>
      <c r="C641" s="4">
        <f>Volatility!C735</f>
        <v>158.68</v>
      </c>
      <c r="D641">
        <f>VLOOKUP(Table4[[#This Row],[Date]],Table1[#All],2,FALSE)</f>
        <v>-0.371</v>
      </c>
      <c r="E641" s="7">
        <f t="shared" si="30"/>
        <v>0.99830135262661224</v>
      </c>
      <c r="F641" s="7">
        <f t="shared" si="31"/>
        <v>-1.7000917106822265E-3</v>
      </c>
      <c r="G641" s="7">
        <f>SQRT(Summary!$G$2/Summary!$G$3)*SQRT(SUMSQ(F622:F641)-Summary!$G$4/Summary!$G$5*SUM(F622:F641)^2)</f>
        <v>4.3905308954908108E-2</v>
      </c>
      <c r="H641" s="5">
        <f>MIN(Summary!$G$8,Summary!$G$9/G639)</f>
        <v>1.3566797608244561</v>
      </c>
      <c r="I641">
        <f t="shared" si="29"/>
        <v>1</v>
      </c>
      <c r="J641" s="4">
        <f>J640*(1+(H640*(E641-1))+((1-H640)*(D640/100)*(I641)/Summary!$G$6))</f>
        <v>140.81236350686132</v>
      </c>
    </row>
    <row r="642" spans="2:10" x14ac:dyDescent="0.2">
      <c r="B642" s="36">
        <f>Volatility!B736</f>
        <v>42643</v>
      </c>
      <c r="C642" s="20">
        <f>Volatility!C736</f>
        <v>158.76</v>
      </c>
      <c r="D642" s="37">
        <f>VLOOKUP(Table4[[#This Row],[Date]],Table1[#All],2,FALSE)</f>
        <v>-0.371</v>
      </c>
      <c r="E642" s="8">
        <f t="shared" si="30"/>
        <v>1.0005041593143433</v>
      </c>
      <c r="F642" s="8">
        <f t="shared" si="31"/>
        <v>5.0403226873523791E-4</v>
      </c>
      <c r="G642" s="8">
        <f>SQRT(Summary!$G$2/Summary!$G$3)*SQRT(SUMSQ(F623:F642)-Summary!$G$4/Summary!$G$5*SUM(F623:F642)^2)</f>
        <v>4.3847336293489449E-2</v>
      </c>
      <c r="H642" s="9">
        <f>MIN(Summary!$G$8,Summary!$G$9/G640)</f>
        <v>1.3775311451857564</v>
      </c>
      <c r="I642" s="37">
        <f t="shared" si="29"/>
        <v>1</v>
      </c>
      <c r="J642" s="20">
        <f>J641*(1+(H641*(E642-1))+((1-H641)*(D641/100)*(I642)/Summary!$G$6))</f>
        <v>140.90919432850185</v>
      </c>
    </row>
    <row r="643" spans="2:10" x14ac:dyDescent="0.2">
      <c r="B643" s="1">
        <f>Volatility!B737</f>
        <v>42646</v>
      </c>
      <c r="C643" s="4">
        <f>Volatility!C737</f>
        <v>158.30000000000001</v>
      </c>
      <c r="D643">
        <f>VLOOKUP(Table4[[#This Row],[Date]],Table1[#All],2,FALSE)</f>
        <v>-0.371</v>
      </c>
      <c r="E643" s="7">
        <f t="shared" si="30"/>
        <v>0.99710254472159243</v>
      </c>
      <c r="F643" s="7">
        <f t="shared" si="31"/>
        <v>-2.9016610278980708E-3</v>
      </c>
      <c r="G643" s="7">
        <f>SQRT(Summary!$G$2/Summary!$G$3)*SQRT(SUMSQ(F624:F643)-Summary!$G$4/Summary!$G$5*SUM(F624:F643)^2)</f>
        <v>4.5137336112035908E-2</v>
      </c>
      <c r="H643" s="5">
        <f>MIN(Summary!$G$8,Summary!$G$9/G641)</f>
        <v>1.3665773326324058</v>
      </c>
      <c r="I643">
        <f t="shared" si="29"/>
        <v>3</v>
      </c>
      <c r="J643" s="4">
        <f>J642*(1+(H642*(E643-1))+((1-H642)*(D642/100)*(I643)/Summary!$G$6))</f>
        <v>140.34842323792867</v>
      </c>
    </row>
    <row r="644" spans="2:10" x14ac:dyDescent="0.2">
      <c r="B644" s="1">
        <f>Volatility!B738</f>
        <v>42647</v>
      </c>
      <c r="C644" s="4">
        <f>Volatility!C738</f>
        <v>157.69999999999999</v>
      </c>
      <c r="D644">
        <f>VLOOKUP(Table4[[#This Row],[Date]],Table1[#All],2,FALSE)</f>
        <v>-0.372</v>
      </c>
      <c r="E644" s="7">
        <f t="shared" si="30"/>
        <v>0.9962097283638659</v>
      </c>
      <c r="F644" s="7">
        <f t="shared" si="31"/>
        <v>-3.7974729179739439E-3</v>
      </c>
      <c r="G644" s="7">
        <f>SQRT(Summary!$G$2/Summary!$G$3)*SQRT(SUMSQ(F625:F644)-Summary!$G$4/Summary!$G$5*SUM(F625:F644)^2)</f>
        <v>4.3037658352728776E-2</v>
      </c>
      <c r="H644" s="5">
        <f>MIN(Summary!$G$8,Summary!$G$9/G642)</f>
        <v>1.3683841499149159</v>
      </c>
      <c r="I644">
        <f t="shared" si="29"/>
        <v>1</v>
      </c>
      <c r="J644" s="4">
        <f>J643*(1+(H643*(E644-1))+((1-H643)*(D643/100)*(I644)/Summary!$G$6))</f>
        <v>139.62199081387851</v>
      </c>
    </row>
    <row r="645" spans="2:10" x14ac:dyDescent="0.2">
      <c r="B645" s="1">
        <f>Volatility!B739</f>
        <v>42648</v>
      </c>
      <c r="C645" s="4">
        <f>Volatility!C739</f>
        <v>157.53</v>
      </c>
      <c r="D645">
        <f>VLOOKUP(Table4[[#This Row],[Date]],Table1[#All],2,FALSE)</f>
        <v>-0.371</v>
      </c>
      <c r="E645" s="7">
        <f t="shared" si="30"/>
        <v>0.99892200380469254</v>
      </c>
      <c r="F645" s="7">
        <f t="shared" si="31"/>
        <v>-1.0785776511150035E-3</v>
      </c>
      <c r="G645" s="7">
        <f>SQRT(Summary!$G$2/Summary!$G$3)*SQRT(SUMSQ(F626:F645)-Summary!$G$4/Summary!$G$5*SUM(F626:F645)^2)</f>
        <v>4.2952594808649984E-2</v>
      </c>
      <c r="H645" s="5">
        <f>MIN(Summary!$G$8,Summary!$G$9/G643)</f>
        <v>1.3292764963150085</v>
      </c>
      <c r="I645">
        <f t="shared" ref="I645:I708" si="32">B645-B644</f>
        <v>1</v>
      </c>
      <c r="J645" s="4">
        <f>J644*(1+(H644*(E645-1))+((1-H644)*(D644/100)*(I645)/Summary!$G$6))</f>
        <v>139.41656410320897</v>
      </c>
    </row>
    <row r="646" spans="2:10" x14ac:dyDescent="0.2">
      <c r="B646" s="1">
        <f>Volatility!B740</f>
        <v>42649</v>
      </c>
      <c r="C646" s="4">
        <f>Volatility!C740</f>
        <v>157.82</v>
      </c>
      <c r="D646">
        <f>VLOOKUP(Table4[[#This Row],[Date]],Table1[#All],2,FALSE)</f>
        <v>-0.371</v>
      </c>
      <c r="E646" s="7">
        <f t="shared" si="30"/>
        <v>1.0018409191899955</v>
      </c>
      <c r="F646" s="7">
        <f t="shared" si="31"/>
        <v>1.8392267750112867E-3</v>
      </c>
      <c r="G646" s="7">
        <f>SQRT(Summary!$G$2/Summary!$G$3)*SQRT(SUMSQ(F627:F646)-Summary!$G$4/Summary!$G$5*SUM(F627:F646)^2)</f>
        <v>4.1299969765421753E-2</v>
      </c>
      <c r="H646" s="5">
        <f>MIN(Summary!$G$8,Summary!$G$9/G644)</f>
        <v>1.3941278939539641</v>
      </c>
      <c r="I646">
        <f t="shared" si="32"/>
        <v>1</v>
      </c>
      <c r="J646" s="4">
        <f>J645*(1+(H645*(E646-1))+((1-H645)*(D645/100)*(I646)/Summary!$G$6))</f>
        <v>139.75820216122008</v>
      </c>
    </row>
    <row r="647" spans="2:10" x14ac:dyDescent="0.2">
      <c r="B647" s="1">
        <f>Volatility!B741</f>
        <v>42650</v>
      </c>
      <c r="C647" s="4">
        <f>Volatility!C741</f>
        <v>157.54</v>
      </c>
      <c r="D647">
        <f>VLOOKUP(Table4[[#This Row],[Date]],Table1[#All],2,FALSE)</f>
        <v>-0.371</v>
      </c>
      <c r="E647" s="7">
        <f t="shared" si="30"/>
        <v>0.99822582689139527</v>
      </c>
      <c r="F647" s="7">
        <f t="shared" si="31"/>
        <v>-1.7757488177106641E-3</v>
      </c>
      <c r="G647" s="7">
        <f>SQRT(Summary!$G$2/Summary!$G$3)*SQRT(SUMSQ(F628:F647)-Summary!$G$4/Summary!$G$5*SUM(F628:F647)^2)</f>
        <v>3.8119197550818322E-2</v>
      </c>
      <c r="H647" s="5">
        <f>MIN(Summary!$G$8,Summary!$G$9/G645)</f>
        <v>1.3968888321484347</v>
      </c>
      <c r="I647">
        <f t="shared" si="32"/>
        <v>1</v>
      </c>
      <c r="J647" s="4">
        <f>J646*(1+(H646*(E647-1))+((1-H646)*(D646/100)*(I647)/Summary!$G$6))</f>
        <v>139.41308849598852</v>
      </c>
    </row>
    <row r="648" spans="2:10" x14ac:dyDescent="0.2">
      <c r="B648" s="1">
        <f>Volatility!B742</f>
        <v>42653</v>
      </c>
      <c r="C648" s="4">
        <f>Volatility!C742</f>
        <v>157.27000000000001</v>
      </c>
      <c r="D648">
        <f>VLOOKUP(Table4[[#This Row],[Date]],Table1[#All],2,FALSE)</f>
        <v>-0.371</v>
      </c>
      <c r="E648" s="7">
        <f t="shared" si="30"/>
        <v>0.99828614954932093</v>
      </c>
      <c r="F648" s="7">
        <f t="shared" si="31"/>
        <v>-1.7153207725440569E-3</v>
      </c>
      <c r="G648" s="7">
        <f>SQRT(Summary!$G$2/Summary!$G$3)*SQRT(SUMSQ(F629:F648)-Summary!$G$4/Summary!$G$5*SUM(F629:F648)^2)</f>
        <v>3.8220287172471556E-2</v>
      </c>
      <c r="H648" s="5">
        <f>MIN(Summary!$G$8,Summary!$G$9/G646)</f>
        <v>1.4527855671757604</v>
      </c>
      <c r="I648">
        <f t="shared" si="32"/>
        <v>3</v>
      </c>
      <c r="J648" s="4">
        <f>J647*(1+(H647*(E648-1))+((1-H647)*(D647/100)*(I648)/Summary!$G$6))</f>
        <v>139.08103606433789</v>
      </c>
    </row>
    <row r="649" spans="2:10" x14ac:dyDescent="0.2">
      <c r="B649" s="1">
        <f>Volatility!B743</f>
        <v>42654</v>
      </c>
      <c r="C649" s="4">
        <f>Volatility!C743</f>
        <v>157.53</v>
      </c>
      <c r="D649">
        <f>VLOOKUP(Table4[[#This Row],[Date]],Table1[#All],2,FALSE)</f>
        <v>-0.371</v>
      </c>
      <c r="E649" s="7">
        <f t="shared" si="30"/>
        <v>1.0016532078590958</v>
      </c>
      <c r="F649" s="7">
        <f t="shared" si="31"/>
        <v>1.651842815243551E-3</v>
      </c>
      <c r="G649" s="7">
        <f>SQRT(Summary!$G$2/Summary!$G$3)*SQRT(SUMSQ(F630:F649)-Summary!$G$4/Summary!$G$5*SUM(F630:F649)^2)</f>
        <v>3.689064916595771E-2</v>
      </c>
      <c r="H649" s="5">
        <f>MIN(Summary!$G$8,Summary!$G$9/G647)</f>
        <v>1.5</v>
      </c>
      <c r="I649">
        <f t="shared" si="32"/>
        <v>1</v>
      </c>
      <c r="J649" s="4">
        <f>J648*(1+(H648*(E649-1))+((1-H648)*(D648/100)*(I649)/Summary!$G$6))</f>
        <v>139.41572383000801</v>
      </c>
    </row>
    <row r="650" spans="2:10" x14ac:dyDescent="0.2">
      <c r="B650" s="1">
        <f>Volatility!B744</f>
        <v>42655</v>
      </c>
      <c r="C650" s="4">
        <f>Volatility!C744</f>
        <v>157.18</v>
      </c>
      <c r="D650">
        <f>VLOOKUP(Table4[[#This Row],[Date]],Table1[#All],2,FALSE)</f>
        <v>-0.371</v>
      </c>
      <c r="E650" s="7">
        <f t="shared" si="30"/>
        <v>0.99777820097759162</v>
      </c>
      <c r="F650" s="7">
        <f t="shared" si="31"/>
        <v>-2.2242708798486904E-3</v>
      </c>
      <c r="G650" s="7">
        <f>SQRT(Summary!$G$2/Summary!$G$3)*SQRT(SUMSQ(F631:F650)-Summary!$G$4/Summary!$G$5*SUM(F631:F650)^2)</f>
        <v>3.5259279983862093E-2</v>
      </c>
      <c r="H650" s="5">
        <f>MIN(Summary!$G$8,Summary!$G$9/G648)</f>
        <v>1.5</v>
      </c>
      <c r="I650">
        <f t="shared" si="32"/>
        <v>1</v>
      </c>
      <c r="J650" s="4">
        <f>J649*(1+(H649*(E650-1))+((1-H649)*(D649/100)*(I650)/Summary!$G$6))</f>
        <v>138.95181162988081</v>
      </c>
    </row>
    <row r="651" spans="2:10" x14ac:dyDescent="0.2">
      <c r="B651" s="1">
        <f>Volatility!B745</f>
        <v>42656</v>
      </c>
      <c r="C651" s="4">
        <f>Volatility!C745</f>
        <v>157.22</v>
      </c>
      <c r="D651">
        <f>VLOOKUP(Table4[[#This Row],[Date]],Table1[#All],2,FALSE)</f>
        <v>-0.372</v>
      </c>
      <c r="E651" s="7">
        <f t="shared" si="30"/>
        <v>1.0002544853034736</v>
      </c>
      <c r="F651" s="7">
        <f t="shared" si="31"/>
        <v>2.5445292758144011E-4</v>
      </c>
      <c r="G651" s="7">
        <f>SQRT(Summary!$G$2/Summary!$G$3)*SQRT(SUMSQ(F632:F651)-Summary!$G$4/Summary!$G$5*SUM(F632:F651)^2)</f>
        <v>3.4881393483363804E-2</v>
      </c>
      <c r="H651" s="5">
        <f>MIN(Summary!$G$8,Summary!$G$9/G649)</f>
        <v>1.5</v>
      </c>
      <c r="I651">
        <f t="shared" si="32"/>
        <v>1</v>
      </c>
      <c r="J651" s="4">
        <f>J650*(1+(H650*(E651-1))+((1-H650)*(D650/100)*(I651)/Summary!$G$6))</f>
        <v>139.00556940861421</v>
      </c>
    </row>
    <row r="652" spans="2:10" x14ac:dyDescent="0.2">
      <c r="B652" s="1">
        <f>Volatility!B746</f>
        <v>42657</v>
      </c>
      <c r="C652" s="4">
        <f>Volatility!C746</f>
        <v>157.12</v>
      </c>
      <c r="D652">
        <f>VLOOKUP(Table4[[#This Row],[Date]],Table1[#All],2,FALSE)</f>
        <v>-0.371</v>
      </c>
      <c r="E652" s="7">
        <f t="shared" si="30"/>
        <v>0.99936394860704747</v>
      </c>
      <c r="F652" s="7">
        <f t="shared" si="31"/>
        <v>-6.3625375945464884E-4</v>
      </c>
      <c r="G652" s="7">
        <f>SQRT(Summary!$G$2/Summary!$G$3)*SQRT(SUMSQ(F633:F652)-Summary!$G$4/Summary!$G$5*SUM(F633:F652)^2)</f>
        <v>3.4908150236154394E-2</v>
      </c>
      <c r="H652" s="5">
        <f>MIN(Summary!$G$8,Summary!$G$9/G650)</f>
        <v>1.5</v>
      </c>
      <c r="I652">
        <f t="shared" si="32"/>
        <v>1</v>
      </c>
      <c r="J652" s="4">
        <f>J651*(1+(H651*(E652-1))+((1-H651)*(D651/100)*(I652)/Summary!$G$6))</f>
        <v>138.87366557498038</v>
      </c>
    </row>
    <row r="653" spans="2:10" x14ac:dyDescent="0.2">
      <c r="B653" s="1">
        <f>Volatility!B747</f>
        <v>42660</v>
      </c>
      <c r="C653" s="4">
        <f>Volatility!C747</f>
        <v>157.04</v>
      </c>
      <c r="D653">
        <f>VLOOKUP(Table4[[#This Row],[Date]],Table1[#All],2,FALSE)</f>
        <v>-0.371</v>
      </c>
      <c r="E653" s="7">
        <f t="shared" si="30"/>
        <v>0.99949083503054981</v>
      </c>
      <c r="F653" s="7">
        <f t="shared" si="31"/>
        <v>-5.0929463795022409E-4</v>
      </c>
      <c r="G653" s="7">
        <f>SQRT(Summary!$G$2/Summary!$G$3)*SQRT(SUMSQ(F634:F653)-Summary!$G$4/Summary!$G$5*SUM(F634:F653)^2)</f>
        <v>3.4864225831754476E-2</v>
      </c>
      <c r="H653" s="5">
        <f>MIN(Summary!$G$8,Summary!$G$9/G651)</f>
        <v>1.5</v>
      </c>
      <c r="I653">
        <f t="shared" si="32"/>
        <v>3</v>
      </c>
      <c r="J653" s="4">
        <f>J652*(1+(H652*(E653-1))+((1-H652)*(D652/100)*(I653)/Summary!$G$6))</f>
        <v>138.76974792185919</v>
      </c>
    </row>
    <row r="654" spans="2:10" x14ac:dyDescent="0.2">
      <c r="B654" s="1">
        <f>Volatility!B748</f>
        <v>42661</v>
      </c>
      <c r="C654" s="4">
        <f>Volatility!C748</f>
        <v>157.19</v>
      </c>
      <c r="D654">
        <f>VLOOKUP(Table4[[#This Row],[Date]],Table1[#All],2,FALSE)</f>
        <v>-0.371</v>
      </c>
      <c r="E654" s="7">
        <f t="shared" si="30"/>
        <v>1.0009551706571576</v>
      </c>
      <c r="F654" s="7">
        <f t="shared" si="31"/>
        <v>9.5471477194110095E-4</v>
      </c>
      <c r="G654" s="7">
        <f>SQRT(Summary!$G$2/Summary!$G$3)*SQRT(SUMSQ(F635:F654)-Summary!$G$4/Summary!$G$5*SUM(F635:F654)^2)</f>
        <v>3.3697320869770023E-2</v>
      </c>
      <c r="H654" s="5">
        <f>MIN(Summary!$G$8,Summary!$G$9/G652)</f>
        <v>1.5</v>
      </c>
      <c r="I654">
        <f t="shared" si="32"/>
        <v>1</v>
      </c>
      <c r="J654" s="4">
        <f>J653*(1+(H653*(E654-1))+((1-H653)*(D653/100)*(I654)/Summary!$G$6))</f>
        <v>138.96928615850669</v>
      </c>
    </row>
    <row r="655" spans="2:10" x14ac:dyDescent="0.2">
      <c r="B655" s="1">
        <f>Volatility!B749</f>
        <v>42662</v>
      </c>
      <c r="C655" s="4">
        <f>Volatility!C749</f>
        <v>157.21</v>
      </c>
      <c r="D655">
        <f>VLOOKUP(Table4[[#This Row],[Date]],Table1[#All],2,FALSE)</f>
        <v>-0.371</v>
      </c>
      <c r="E655" s="7">
        <f t="shared" si="30"/>
        <v>1.0001272345569057</v>
      </c>
      <c r="F655" s="7">
        <f t="shared" si="31"/>
        <v>1.272264632759478E-4</v>
      </c>
      <c r="G655" s="7">
        <f>SQRT(Summary!$G$2/Summary!$G$3)*SQRT(SUMSQ(F636:F655)-Summary!$G$4/Summary!$G$5*SUM(F636:F655)^2)</f>
        <v>3.3597018254114298E-2</v>
      </c>
      <c r="H655" s="5">
        <f>MIN(Summary!$G$8,Summary!$G$9/G653)</f>
        <v>1.5</v>
      </c>
      <c r="I655">
        <f t="shared" si="32"/>
        <v>1</v>
      </c>
      <c r="J655" s="4">
        <f>J654*(1+(H654*(E655-1))+((1-H654)*(D654/100)*(I655)/Summary!$G$6))</f>
        <v>138.99652477967803</v>
      </c>
    </row>
    <row r="656" spans="2:10" x14ac:dyDescent="0.2">
      <c r="B656" s="1">
        <f>Volatility!B750</f>
        <v>42663</v>
      </c>
      <c r="C656" s="4">
        <f>Volatility!C750</f>
        <v>157.30000000000001</v>
      </c>
      <c r="D656">
        <f>VLOOKUP(Table4[[#This Row],[Date]],Table1[#All],2,FALSE)</f>
        <v>-0.372</v>
      </c>
      <c r="E656" s="7">
        <f t="shared" si="30"/>
        <v>1.000572482666497</v>
      </c>
      <c r="F656" s="7">
        <f t="shared" si="31"/>
        <v>5.7231886080958598E-4</v>
      </c>
      <c r="G656" s="7">
        <f>SQRT(Summary!$G$2/Summary!$G$3)*SQRT(SUMSQ(F637:F656)-Summary!$G$4/Summary!$G$5*SUM(F637:F656)^2)</f>
        <v>2.4901886450423818E-2</v>
      </c>
      <c r="H656" s="5">
        <f>MIN(Summary!$G$8,Summary!$G$9/G654)</f>
        <v>1.5</v>
      </c>
      <c r="I656">
        <f t="shared" si="32"/>
        <v>1</v>
      </c>
      <c r="J656" s="4">
        <f>J655*(1+(H655*(E656-1))+((1-H655)*(D655/100)*(I656)/Summary!$G$6))</f>
        <v>139.11660064959165</v>
      </c>
    </row>
    <row r="657" spans="2:10" x14ac:dyDescent="0.2">
      <c r="B657" s="1">
        <f>Volatility!B751</f>
        <v>42664</v>
      </c>
      <c r="C657" s="4">
        <f>Volatility!C751</f>
        <v>157.27000000000001</v>
      </c>
      <c r="D657">
        <f>VLOOKUP(Table4[[#This Row],[Date]],Table1[#All],2,FALSE)</f>
        <v>-0.372</v>
      </c>
      <c r="E657" s="7">
        <f t="shared" si="30"/>
        <v>0.99980928162746341</v>
      </c>
      <c r="F657" s="7">
        <f t="shared" si="31"/>
        <v>-1.9073656159809837E-4</v>
      </c>
      <c r="G657" s="7">
        <f>SQRT(Summary!$G$2/Summary!$G$3)*SQRT(SUMSQ(F638:F657)-Summary!$G$4/Summary!$G$5*SUM(F638:F657)^2)</f>
        <v>2.4795072340296397E-2</v>
      </c>
      <c r="H657" s="5">
        <f>MIN(Summary!$G$8,Summary!$G$9/G655)</f>
        <v>1.5</v>
      </c>
      <c r="I657">
        <f t="shared" si="32"/>
        <v>1</v>
      </c>
      <c r="J657" s="4">
        <f>J656*(1+(H656*(E657-1))+((1-H656)*(D656/100)*(I657)/Summary!$G$6))</f>
        <v>139.07752128119191</v>
      </c>
    </row>
    <row r="658" spans="2:10" x14ac:dyDescent="0.2">
      <c r="B658" s="1">
        <f>Volatility!B752</f>
        <v>42667</v>
      </c>
      <c r="C658" s="4">
        <f>Volatility!C752</f>
        <v>157.22999999999999</v>
      </c>
      <c r="D658">
        <f>VLOOKUP(Table4[[#This Row],[Date]],Table1[#All],2,FALSE)</f>
        <v>-0.371</v>
      </c>
      <c r="E658" s="7">
        <f t="shared" si="30"/>
        <v>0.99974566032936973</v>
      </c>
      <c r="F658" s="7">
        <f t="shared" si="31"/>
        <v>-2.5437202044963856E-4</v>
      </c>
      <c r="G658" s="7">
        <f>SQRT(Summary!$G$2/Summary!$G$3)*SQRT(SUMSQ(F639:F658)-Summary!$G$4/Summary!$G$5*SUM(F639:F658)^2)</f>
        <v>2.3058507237441694E-2</v>
      </c>
      <c r="H658" s="5">
        <f>MIN(Summary!$G$8,Summary!$G$9/G656)</f>
        <v>1.5</v>
      </c>
      <c r="I658">
        <f t="shared" si="32"/>
        <v>3</v>
      </c>
      <c r="J658" s="4">
        <f>J657*(1+(H657*(E658-1))+((1-H657)*(D657/100)*(I658)/Summary!$G$6))</f>
        <v>139.02661758633965</v>
      </c>
    </row>
    <row r="659" spans="2:10" x14ac:dyDescent="0.2">
      <c r="B659" s="1">
        <f>Volatility!B753</f>
        <v>42668</v>
      </c>
      <c r="C659" s="4">
        <f>Volatility!C753</f>
        <v>157.18</v>
      </c>
      <c r="D659">
        <f>VLOOKUP(Table4[[#This Row],[Date]],Table1[#All],2,FALSE)</f>
        <v>-0.371</v>
      </c>
      <c r="E659" s="7">
        <f t="shared" si="30"/>
        <v>0.99968199453030604</v>
      </c>
      <c r="F659" s="7">
        <f t="shared" si="31"/>
        <v>-3.1805604415559259E-4</v>
      </c>
      <c r="G659" s="7">
        <f>SQRT(Summary!$G$2/Summary!$G$3)*SQRT(SUMSQ(F640:F659)-Summary!$G$4/Summary!$G$5*SUM(F640:F659)^2)</f>
        <v>2.285310799733568E-2</v>
      </c>
      <c r="H659" s="5">
        <f>MIN(Summary!$G$8,Summary!$G$9/G657)</f>
        <v>1.5</v>
      </c>
      <c r="I659">
        <f t="shared" si="32"/>
        <v>1</v>
      </c>
      <c r="J659" s="4">
        <f>J658*(1+(H658*(E659-1))+((1-H658)*(D658/100)*(I659)/Summary!$G$6))</f>
        <v>138.96101712236702</v>
      </c>
    </row>
    <row r="660" spans="2:10" x14ac:dyDescent="0.2">
      <c r="B660" s="1">
        <f>Volatility!B754</f>
        <v>42669</v>
      </c>
      <c r="C660" s="4">
        <f>Volatility!C754</f>
        <v>156.97999999999999</v>
      </c>
      <c r="D660">
        <f>VLOOKUP(Table4[[#This Row],[Date]],Table1[#All],2,FALSE)</f>
        <v>-0.372</v>
      </c>
      <c r="E660" s="7">
        <f t="shared" si="30"/>
        <v>0.9987275734826313</v>
      </c>
      <c r="F660" s="7">
        <f t="shared" si="31"/>
        <v>-1.2732367393613079E-3</v>
      </c>
      <c r="G660" s="7">
        <f>SQRT(Summary!$G$2/Summary!$G$3)*SQRT(SUMSQ(F641:F660)-Summary!$G$4/Summary!$G$5*SUM(F641:F660)^2)</f>
        <v>2.2543298218926575E-2</v>
      </c>
      <c r="H660" s="5">
        <f>MIN(Summary!$G$8,Summary!$G$9/G658)</f>
        <v>1.5</v>
      </c>
      <c r="I660">
        <f t="shared" si="32"/>
        <v>1</v>
      </c>
      <c r="J660" s="4">
        <f>J659*(1+(H659*(E660-1))+((1-H659)*(D659/100)*(I660)/Summary!$G$6))</f>
        <v>138.69650663300749</v>
      </c>
    </row>
    <row r="661" spans="2:10" x14ac:dyDescent="0.2">
      <c r="B661" s="1">
        <f>Volatility!B755</f>
        <v>42670</v>
      </c>
      <c r="C661" s="4">
        <f>Volatility!C755</f>
        <v>156.74</v>
      </c>
      <c r="D661">
        <f>VLOOKUP(Table4[[#This Row],[Date]],Table1[#All],2,FALSE)</f>
        <v>-0.372</v>
      </c>
      <c r="E661" s="7">
        <f t="shared" si="30"/>
        <v>0.99847114282074156</v>
      </c>
      <c r="F661" s="7">
        <f t="shared" si="31"/>
        <v>-1.530027073949027E-3</v>
      </c>
      <c r="G661" s="7">
        <f>SQRT(Summary!$G$2/Summary!$G$3)*SQRT(SUMSQ(F642:F661)-Summary!$G$4/Summary!$G$5*SUM(F642:F661)^2)</f>
        <v>2.2448449661356121E-2</v>
      </c>
      <c r="H661" s="5">
        <f>MIN(Summary!$G$8,Summary!$G$9/G659)</f>
        <v>1.5</v>
      </c>
      <c r="I661">
        <f t="shared" si="32"/>
        <v>1</v>
      </c>
      <c r="J661" s="4">
        <f>J660*(1+(H660*(E661-1))+((1-H660)*(D660/100)*(I661)/Summary!$G$6))</f>
        <v>138.37915250676917</v>
      </c>
    </row>
    <row r="662" spans="2:10" x14ac:dyDescent="0.2">
      <c r="B662" s="1">
        <f>Volatility!B756</f>
        <v>42671</v>
      </c>
      <c r="C662" s="4">
        <f>Volatility!C756</f>
        <v>156.66</v>
      </c>
      <c r="D662">
        <f>VLOOKUP(Table4[[#This Row],[Date]],Table1[#All],2,FALSE)</f>
        <v>-0.373</v>
      </c>
      <c r="E662" s="7">
        <f t="shared" si="30"/>
        <v>0.99948960061247916</v>
      </c>
      <c r="F662" s="7">
        <f t="shared" si="31"/>
        <v>-5.1052968562616935E-4</v>
      </c>
      <c r="G662" s="7">
        <f>SQRT(Summary!$G$2/Summary!$G$3)*SQRT(SUMSQ(F643:F662)-Summary!$G$4/Summary!$G$5*SUM(F643:F662)^2)</f>
        <v>2.2082622965500408E-2</v>
      </c>
      <c r="H662" s="5">
        <f>MIN(Summary!$G$8,Summary!$G$9/G660)</f>
        <v>1.5</v>
      </c>
      <c r="I662">
        <f t="shared" si="32"/>
        <v>1</v>
      </c>
      <c r="J662" s="4">
        <f>J661*(1+(H661*(E662-1))+((1-H661)*(D661/100)*(I662)/Summary!$G$6))</f>
        <v>138.27392451369613</v>
      </c>
    </row>
    <row r="663" spans="2:10" x14ac:dyDescent="0.2">
      <c r="B663" s="36">
        <f>Volatility!B757</f>
        <v>42674</v>
      </c>
      <c r="C663" s="20">
        <f>Volatility!C757</f>
        <v>156.77000000000001</v>
      </c>
      <c r="D663" s="37">
        <f>VLOOKUP(Table4[[#This Row],[Date]],Table1[#All],2,FALSE)</f>
        <v>-0.372</v>
      </c>
      <c r="E663" s="8">
        <f t="shared" si="30"/>
        <v>1.0007021575386188</v>
      </c>
      <c r="F663" s="8">
        <f t="shared" si="31"/>
        <v>7.0191114134733243E-4</v>
      </c>
      <c r="G663" s="8">
        <f>SQRT(Summary!$G$2/Summary!$G$3)*SQRT(SUMSQ(F644:F663)-Summary!$G$4/Summary!$G$5*SUM(F644:F663)^2)</f>
        <v>2.097717461324684E-2</v>
      </c>
      <c r="H663" s="9">
        <f>MIN(Summary!$G$8,Summary!$G$9/G661)</f>
        <v>1.5</v>
      </c>
      <c r="I663" s="37">
        <f t="shared" si="32"/>
        <v>3</v>
      </c>
      <c r="J663" s="20">
        <f>J662*(1+(H662*(E663-1))+((1-H662)*(D662/100)*(I663)/Summary!$G$6))</f>
        <v>138.42170863867716</v>
      </c>
    </row>
    <row r="664" spans="2:10" x14ac:dyDescent="0.2">
      <c r="B664" s="1">
        <f>Volatility!B758</f>
        <v>42676</v>
      </c>
      <c r="C664" s="4">
        <f>Volatility!C758</f>
        <v>156.82</v>
      </c>
      <c r="D664">
        <f>VLOOKUP(Table4[[#This Row],[Date]],Table1[#All],2,FALSE)</f>
        <v>-0.373</v>
      </c>
      <c r="E664" s="7">
        <f t="shared" si="30"/>
        <v>1.0003189385724309</v>
      </c>
      <c r="F664" s="7">
        <f t="shared" si="31"/>
        <v>3.1888772233618513E-4</v>
      </c>
      <c r="G664" s="7">
        <f>SQRT(Summary!$G$2/Summary!$G$3)*SQRT(SUMSQ(F645:F664)-Summary!$G$4/Summary!$G$5*SUM(F645:F664)^2)</f>
        <v>1.7300853225478197E-2</v>
      </c>
      <c r="H664" s="5">
        <f>MIN(Summary!$G$8,Summary!$G$9/G662)</f>
        <v>1.5</v>
      </c>
      <c r="I664">
        <f t="shared" si="32"/>
        <v>2</v>
      </c>
      <c r="J664" s="4">
        <f>J663*(1+(H663*(E664-1))+((1-H663)*(D663/100)*(I664)/Summary!$G$6))</f>
        <v>138.48936102955309</v>
      </c>
    </row>
    <row r="665" spans="2:10" x14ac:dyDescent="0.2">
      <c r="B665" s="1">
        <f>Volatility!B759</f>
        <v>42677</v>
      </c>
      <c r="C665" s="4">
        <f>Volatility!C759</f>
        <v>156.69</v>
      </c>
      <c r="D665">
        <f>VLOOKUP(Table4[[#This Row],[Date]],Table1[#All],2,FALSE)</f>
        <v>-0.373</v>
      </c>
      <c r="E665" s="7">
        <f t="shared" si="30"/>
        <v>0.99917102410406844</v>
      </c>
      <c r="F665" s="7">
        <f t="shared" si="31"/>
        <v>-8.2931968645874967E-4</v>
      </c>
      <c r="G665" s="7">
        <f>SQRT(Summary!$G$2/Summary!$G$3)*SQRT(SUMSQ(F646:F665)-Summary!$G$4/Summary!$G$5*SUM(F646:F665)^2)</f>
        <v>1.7176897302956858E-2</v>
      </c>
      <c r="H665" s="5">
        <f>MIN(Summary!$G$8,Summary!$G$9/G663)</f>
        <v>1.5</v>
      </c>
      <c r="I665">
        <f t="shared" si="32"/>
        <v>1</v>
      </c>
      <c r="J665" s="4">
        <f>J664*(1+(H664*(E665-1))+((1-H664)*(D664/100)*(I665)/Summary!$G$6))</f>
        <v>138.31787196817706</v>
      </c>
    </row>
    <row r="666" spans="2:10" x14ac:dyDescent="0.2">
      <c r="B666" s="1">
        <f>Volatility!B760</f>
        <v>42678</v>
      </c>
      <c r="C666" s="4">
        <f>Volatility!C760</f>
        <v>156.69</v>
      </c>
      <c r="D666">
        <f>VLOOKUP(Table4[[#This Row],[Date]],Table1[#All],2,FALSE)</f>
        <v>-0.373</v>
      </c>
      <c r="E666" s="7">
        <f t="shared" si="30"/>
        <v>1</v>
      </c>
      <c r="F666" s="7">
        <f t="shared" si="31"/>
        <v>0</v>
      </c>
      <c r="G666" s="7">
        <f>SQRT(Summary!$G$2/Summary!$G$3)*SQRT(SUMSQ(F647:F666)-Summary!$G$4/Summary!$G$5*SUM(F647:F666)^2)</f>
        <v>1.5424060309754486E-2</v>
      </c>
      <c r="H666" s="5">
        <f>MIN(Summary!$G$8,Summary!$G$9/G664)</f>
        <v>1.5</v>
      </c>
      <c r="I666">
        <f t="shared" si="32"/>
        <v>1</v>
      </c>
      <c r="J666" s="4">
        <f>J665*(1+(H665*(E666-1))+((1-H665)*(D665/100)*(I666)/Summary!$G$6))</f>
        <v>138.31858853159713</v>
      </c>
    </row>
    <row r="667" spans="2:10" x14ac:dyDescent="0.2">
      <c r="B667" s="1">
        <f>Volatility!B761</f>
        <v>42681</v>
      </c>
      <c r="C667" s="4">
        <f>Volatility!C761</f>
        <v>156.69</v>
      </c>
      <c r="D667">
        <f>VLOOKUP(Table4[[#This Row],[Date]],Table1[#All],2,FALSE)</f>
        <v>-0.373</v>
      </c>
      <c r="E667" s="7">
        <f t="shared" si="30"/>
        <v>1</v>
      </c>
      <c r="F667" s="7">
        <f t="shared" si="31"/>
        <v>0</v>
      </c>
      <c r="G667" s="7">
        <f>SQRT(Summary!$G$2/Summary!$G$3)*SQRT(SUMSQ(F648:F667)-Summary!$G$4/Summary!$G$5*SUM(F648:F667)^2)</f>
        <v>1.4569198306592993E-2</v>
      </c>
      <c r="H667" s="5">
        <f>MIN(Summary!$G$8,Summary!$G$9/G665)</f>
        <v>1.5</v>
      </c>
      <c r="I667">
        <f t="shared" si="32"/>
        <v>3</v>
      </c>
      <c r="J667" s="4">
        <f>J666*(1+(H666*(E667-1))+((1-H666)*(D666/100)*(I667)/Summary!$G$6))</f>
        <v>138.3207382329939</v>
      </c>
    </row>
    <row r="668" spans="2:10" x14ac:dyDescent="0.2">
      <c r="B668" s="1">
        <f>Volatility!B762</f>
        <v>42682</v>
      </c>
      <c r="C668" s="4">
        <f>Volatility!C762</f>
        <v>156.47</v>
      </c>
      <c r="D668">
        <f>VLOOKUP(Table4[[#This Row],[Date]],Table1[#All],2,FALSE)</f>
        <v>-0.374</v>
      </c>
      <c r="E668" s="7">
        <f t="shared" si="30"/>
        <v>0.99859595379411581</v>
      </c>
      <c r="F668" s="7">
        <f t="shared" si="31"/>
        <v>-1.4050328023511359E-3</v>
      </c>
      <c r="G668" s="7">
        <f>SQRT(Summary!$G$2/Summary!$G$3)*SQRT(SUMSQ(F649:F668)-Summary!$G$4/Summary!$G$5*SUM(F649:F668)^2)</f>
        <v>1.4216771588624871E-2</v>
      </c>
      <c r="H668" s="5">
        <f>MIN(Summary!$G$8,Summary!$G$9/G666)</f>
        <v>1.5</v>
      </c>
      <c r="I668">
        <f t="shared" si="32"/>
        <v>1</v>
      </c>
      <c r="J668" s="4">
        <f>J667*(1+(H667*(E668-1))+((1-H667)*(D667/100)*(I668)/Summary!$G$6))</f>
        <v>138.0301417496961</v>
      </c>
    </row>
    <row r="669" spans="2:10" x14ac:dyDescent="0.2">
      <c r="B669" s="1">
        <f>Volatility!B763</f>
        <v>42683</v>
      </c>
      <c r="C669" s="4">
        <f>Volatility!C763</f>
        <v>156.07</v>
      </c>
      <c r="D669">
        <f>VLOOKUP(Table4[[#This Row],[Date]],Table1[#All],2,FALSE)</f>
        <v>-0.373</v>
      </c>
      <c r="E669" s="7">
        <f t="shared" si="30"/>
        <v>0.99744359941202787</v>
      </c>
      <c r="F669" s="7">
        <f t="shared" si="31"/>
        <v>-2.5596737595036398E-3</v>
      </c>
      <c r="G669" s="7">
        <f>SQRT(Summary!$G$2/Summary!$G$3)*SQRT(SUMSQ(F650:F669)-Summary!$G$4/Summary!$G$5*SUM(F650:F669)^2)</f>
        <v>1.4562091211543447E-2</v>
      </c>
      <c r="H669" s="5">
        <f>MIN(Summary!$G$8,Summary!$G$9/G667)</f>
        <v>1.5</v>
      </c>
      <c r="I669">
        <f t="shared" si="32"/>
        <v>1</v>
      </c>
      <c r="J669" s="4">
        <f>J668*(1+(H668*(E669-1))+((1-H668)*(D668/100)*(I669)/Summary!$G$6))</f>
        <v>137.50156823630888</v>
      </c>
    </row>
    <row r="670" spans="2:10" x14ac:dyDescent="0.2">
      <c r="B670" s="1">
        <f>Volatility!B764</f>
        <v>42684</v>
      </c>
      <c r="C670" s="4">
        <f>Volatility!C764</f>
        <v>155.94999999999999</v>
      </c>
      <c r="D670">
        <f>VLOOKUP(Table4[[#This Row],[Date]],Table1[#All],2,FALSE)</f>
        <v>-0.373</v>
      </c>
      <c r="E670" s="7">
        <f t="shared" si="30"/>
        <v>0.99923111424360855</v>
      </c>
      <c r="F670" s="7">
        <f t="shared" si="31"/>
        <v>-7.6918150065005317E-4</v>
      </c>
      <c r="G670" s="7">
        <f>SQRT(Summary!$G$2/Summary!$G$3)*SQRT(SUMSQ(F651:F670)-Summary!$G$4/Summary!$G$5*SUM(F651:F670)^2)</f>
        <v>1.3149513945190447E-2</v>
      </c>
      <c r="H670" s="5">
        <f>MIN(Summary!$G$8,Summary!$G$9/G668)</f>
        <v>1.5</v>
      </c>
      <c r="I670">
        <f t="shared" si="32"/>
        <v>1</v>
      </c>
      <c r="J670" s="4">
        <f>J669*(1+(H669*(E670-1))+((1-H669)*(D669/100)*(I670)/Summary!$G$6))</f>
        <v>137.34369607487454</v>
      </c>
    </row>
    <row r="671" spans="2:10" x14ac:dyDescent="0.2">
      <c r="B671" s="1">
        <f>Volatility!B765</f>
        <v>42685</v>
      </c>
      <c r="C671" s="4">
        <f>Volatility!C765</f>
        <v>155.82</v>
      </c>
      <c r="D671">
        <f>VLOOKUP(Table4[[#This Row],[Date]],Table1[#All],2,FALSE)</f>
        <v>-0.374</v>
      </c>
      <c r="E671" s="7">
        <f t="shared" si="30"/>
        <v>0.99916639948701513</v>
      </c>
      <c r="F671" s="7">
        <f t="shared" si="31"/>
        <v>-8.3394815110012508E-4</v>
      </c>
      <c r="G671" s="7">
        <f>SQRT(Summary!$G$2/Summary!$G$3)*SQRT(SUMSQ(F652:F671)-Summary!$G$4/Summary!$G$5*SUM(F652:F671)^2)</f>
        <v>1.3012941253489488E-2</v>
      </c>
      <c r="H671" s="5">
        <f>MIN(Summary!$G$8,Summary!$G$9/G669)</f>
        <v>1.5</v>
      </c>
      <c r="I671">
        <f t="shared" si="32"/>
        <v>1</v>
      </c>
      <c r="J671" s="4">
        <f>J670*(1+(H670*(E671-1))+((1-H670)*(D670/100)*(I671)/Summary!$G$6))</f>
        <v>137.17267292826739</v>
      </c>
    </row>
    <row r="672" spans="2:10" x14ac:dyDescent="0.2">
      <c r="B672" s="1">
        <f>Volatility!B766</f>
        <v>42688</v>
      </c>
      <c r="C672" s="4">
        <f>Volatility!C766</f>
        <v>155.93</v>
      </c>
      <c r="D672">
        <f>VLOOKUP(Table4[[#This Row],[Date]],Table1[#All],2,FALSE)</f>
        <v>-0.373</v>
      </c>
      <c r="E672" s="7">
        <f t="shared" si="30"/>
        <v>1.0007059427544605</v>
      </c>
      <c r="F672" s="7">
        <f t="shared" si="31"/>
        <v>7.056936940821859E-4</v>
      </c>
      <c r="G672" s="7">
        <f>SQRT(Summary!$G$2/Summary!$G$3)*SQRT(SUMSQ(F653:F672)-Summary!$G$4/Summary!$G$5*SUM(F653:F672)^2)</f>
        <v>1.3583087500367682E-2</v>
      </c>
      <c r="H672" s="5">
        <f>MIN(Summary!$G$8,Summary!$G$9/G670)</f>
        <v>1.5</v>
      </c>
      <c r="I672">
        <f t="shared" si="32"/>
        <v>3</v>
      </c>
      <c r="J672" s="4">
        <f>J671*(1+(H671*(E672-1))+((1-H671)*(D671/100)*(I672)/Summary!$G$6))</f>
        <v>137.3200646175994</v>
      </c>
    </row>
    <row r="673" spans="2:10" x14ac:dyDescent="0.2">
      <c r="B673" s="1">
        <f>Volatility!B767</f>
        <v>42689</v>
      </c>
      <c r="C673" s="4">
        <f>Volatility!C767</f>
        <v>155.82</v>
      </c>
      <c r="D673">
        <f>VLOOKUP(Table4[[#This Row],[Date]],Table1[#All],2,FALSE)</f>
        <v>-0.371</v>
      </c>
      <c r="E673" s="7">
        <f t="shared" si="30"/>
        <v>0.99929455524915012</v>
      </c>
      <c r="F673" s="7">
        <f t="shared" si="31"/>
        <v>-7.0569369408214882E-4</v>
      </c>
      <c r="G673" s="7">
        <f>SQRT(Summary!$G$2/Summary!$G$3)*SQRT(SUMSQ(F654:F673)-Summary!$G$4/Summary!$G$5*SUM(F654:F673)^2)</f>
        <v>1.3623554417361107E-2</v>
      </c>
      <c r="H673" s="5">
        <f>MIN(Summary!$G$8,Summary!$G$9/G671)</f>
        <v>1.5</v>
      </c>
      <c r="I673">
        <f t="shared" si="32"/>
        <v>1</v>
      </c>
      <c r="J673" s="4">
        <f>J672*(1+(H672*(E673-1))+((1-H672)*(D672/100)*(I673)/Summary!$G$6))</f>
        <v>137.17546843366677</v>
      </c>
    </row>
    <row r="674" spans="2:10" x14ac:dyDescent="0.2">
      <c r="B674" s="1">
        <f>Volatility!B768</f>
        <v>42690</v>
      </c>
      <c r="C674" s="4">
        <f>Volatility!C768</f>
        <v>155.71</v>
      </c>
      <c r="D674">
        <f>VLOOKUP(Table4[[#This Row],[Date]],Table1[#All],2,FALSE)</f>
        <v>-0.371</v>
      </c>
      <c r="E674" s="7">
        <f t="shared" si="30"/>
        <v>0.99929405724553977</v>
      </c>
      <c r="F674" s="7">
        <f t="shared" si="31"/>
        <v>-7.0619204937871793E-4</v>
      </c>
      <c r="G674" s="7">
        <f>SQRT(Summary!$G$2/Summary!$G$3)*SQRT(SUMSQ(F655:F674)-Summary!$G$4/Summary!$G$5*SUM(F655:F674)^2)</f>
        <v>1.2741308964507777E-2</v>
      </c>
      <c r="H674" s="5">
        <f>MIN(Summary!$G$8,Summary!$G$9/G672)</f>
        <v>1.5</v>
      </c>
      <c r="I674">
        <f t="shared" si="32"/>
        <v>1</v>
      </c>
      <c r="J674" s="4">
        <f>J673*(1+(H673*(E674-1))+((1-H673)*(D673/100)*(I674)/Summary!$G$6))</f>
        <v>137.03091822632652</v>
      </c>
    </row>
    <row r="675" spans="2:10" x14ac:dyDescent="0.2">
      <c r="B675" s="1">
        <f>Volatility!B769</f>
        <v>42691</v>
      </c>
      <c r="C675" s="4">
        <f>Volatility!C769</f>
        <v>155.66</v>
      </c>
      <c r="D675">
        <f>VLOOKUP(Table4[[#This Row],[Date]],Table1[#All],2,FALSE)</f>
        <v>-0.372</v>
      </c>
      <c r="E675" s="7">
        <f t="shared" si="30"/>
        <v>0.99967889024468559</v>
      </c>
      <c r="F675" s="7">
        <f t="shared" si="31"/>
        <v>-3.2116132209124607E-4</v>
      </c>
      <c r="G675" s="7">
        <f>SQRT(Summary!$G$2/Summary!$G$3)*SQRT(SUMSQ(F656:F675)-Summary!$G$4/Summary!$G$5*SUM(F656:F675)^2)</f>
        <v>1.2568427951769538E-2</v>
      </c>
      <c r="H675" s="5">
        <f>MIN(Summary!$G$8,Summary!$G$9/G673)</f>
        <v>1.5</v>
      </c>
      <c r="I675">
        <f t="shared" si="32"/>
        <v>1</v>
      </c>
      <c r="J675" s="4">
        <f>J674*(1+(H674*(E675-1))+((1-H674)*(D674/100)*(I675)/Summary!$G$6))</f>
        <v>136.96562136926357</v>
      </c>
    </row>
    <row r="676" spans="2:10" x14ac:dyDescent="0.2">
      <c r="B676" s="1">
        <f>Volatility!B770</f>
        <v>42692</v>
      </c>
      <c r="C676" s="4">
        <f>Volatility!C770</f>
        <v>155.63</v>
      </c>
      <c r="D676">
        <f>VLOOKUP(Table4[[#This Row],[Date]],Table1[#All],2,FALSE)</f>
        <v>-0.373</v>
      </c>
      <c r="E676" s="7">
        <f t="shared" si="30"/>
        <v>0.99980727226005395</v>
      </c>
      <c r="F676" s="7">
        <f t="shared" si="31"/>
        <v>-1.9274631432349506E-4</v>
      </c>
      <c r="G676" s="7">
        <f>SQRT(Summary!$G$2/Summary!$G$3)*SQRT(SUMSQ(F657:F676)-Summary!$G$4/Summary!$G$5*SUM(F657:F676)^2)</f>
        <v>1.2016078528015728E-2</v>
      </c>
      <c r="H676" s="5">
        <f>MIN(Summary!$G$8,Summary!$G$9/G674)</f>
        <v>1.5</v>
      </c>
      <c r="I676">
        <f t="shared" si="32"/>
        <v>1</v>
      </c>
      <c r="J676" s="4">
        <f>J675*(1+(H675*(E676-1))+((1-H675)*(D675/100)*(I676)/Summary!$G$6))</f>
        <v>136.92673341298877</v>
      </c>
    </row>
    <row r="677" spans="2:10" x14ac:dyDescent="0.2">
      <c r="B677" s="1">
        <f>Volatility!B771</f>
        <v>42695</v>
      </c>
      <c r="C677" s="4">
        <f>Volatility!C771</f>
        <v>155.52000000000001</v>
      </c>
      <c r="D677">
        <f>VLOOKUP(Table4[[#This Row],[Date]],Table1[#All],2,FALSE)</f>
        <v>-0.371</v>
      </c>
      <c r="E677" s="7">
        <f t="shared" si="30"/>
        <v>0.99929319539934469</v>
      </c>
      <c r="F677" s="7">
        <f t="shared" si="31"/>
        <v>-7.0705450478959536E-4</v>
      </c>
      <c r="G677" s="7">
        <f>SQRT(Summary!$G$2/Summary!$G$3)*SQRT(SUMSQ(F658:F677)-Summary!$G$4/Summary!$G$5*SUM(F658:F677)^2)</f>
        <v>1.1963075143985868E-2</v>
      </c>
      <c r="H677" s="5">
        <f>MIN(Summary!$G$8,Summary!$G$9/G675)</f>
        <v>1.5</v>
      </c>
      <c r="I677">
        <f t="shared" si="32"/>
        <v>3</v>
      </c>
      <c r="J677" s="4">
        <f>J676*(1+(H676*(E677-1))+((1-H676)*(D676/100)*(I677)/Summary!$G$6))</f>
        <v>136.78369081494372</v>
      </c>
    </row>
    <row r="678" spans="2:10" x14ac:dyDescent="0.2">
      <c r="B678" s="1">
        <f>Volatility!B772</f>
        <v>42696</v>
      </c>
      <c r="C678" s="4">
        <f>Volatility!C772</f>
        <v>155.81</v>
      </c>
      <c r="D678">
        <f>VLOOKUP(Table4[[#This Row],[Date]],Table1[#All],2,FALSE)</f>
        <v>-0.373</v>
      </c>
      <c r="E678" s="7">
        <f t="shared" si="30"/>
        <v>1.0018647119341564</v>
      </c>
      <c r="F678" s="7">
        <f t="shared" si="31"/>
        <v>1.8629755171342864E-3</v>
      </c>
      <c r="G678" s="7">
        <f>SQRT(Summary!$G$2/Summary!$G$3)*SQRT(SUMSQ(F659:F678)-Summary!$G$4/Summary!$G$5*SUM(F659:F678)^2)</f>
        <v>1.4596528633334322E-2</v>
      </c>
      <c r="H678" s="5">
        <f>MIN(Summary!$G$8,Summary!$G$9/G676)</f>
        <v>1.5</v>
      </c>
      <c r="I678">
        <f t="shared" si="32"/>
        <v>1</v>
      </c>
      <c r="J678" s="4">
        <f>J677*(1+(H677*(E678-1))+((1-H677)*(D677/100)*(I678)/Summary!$G$6))</f>
        <v>137.16698890189699</v>
      </c>
    </row>
    <row r="679" spans="2:10" x14ac:dyDescent="0.2">
      <c r="B679" s="1">
        <f>Volatility!B773</f>
        <v>42697</v>
      </c>
      <c r="C679" s="4">
        <f>Volatility!C773</f>
        <v>155.83000000000001</v>
      </c>
      <c r="D679">
        <f>VLOOKUP(Table4[[#This Row],[Date]],Table1[#All],2,FALSE)</f>
        <v>-0.373</v>
      </c>
      <c r="E679" s="7">
        <f t="shared" si="30"/>
        <v>1.000128361465888</v>
      </c>
      <c r="F679" s="7">
        <f t="shared" si="31"/>
        <v>1.2835322825997545E-4</v>
      </c>
      <c r="G679" s="7">
        <f>SQRT(Summary!$G$2/Summary!$G$3)*SQRT(SUMSQ(F660:F679)-Summary!$G$4/Summary!$G$5*SUM(F660:F679)^2)</f>
        <v>1.4729869817735643E-2</v>
      </c>
      <c r="H679" s="5">
        <f>MIN(Summary!$G$8,Summary!$G$9/G677)</f>
        <v>1.5</v>
      </c>
      <c r="I679">
        <f t="shared" si="32"/>
        <v>1</v>
      </c>
      <c r="J679" s="4">
        <f>J678*(1+(H678*(E679-1))+((1-H678)*(D678/100)*(I679)/Summary!$G$6))</f>
        <v>137.19410993675373</v>
      </c>
    </row>
    <row r="680" spans="2:10" x14ac:dyDescent="0.2">
      <c r="B680" s="1">
        <f>Volatility!B774</f>
        <v>42698</v>
      </c>
      <c r="C680" s="4">
        <f>Volatility!C774</f>
        <v>155.66</v>
      </c>
      <c r="D680">
        <f>VLOOKUP(Table4[[#This Row],[Date]],Table1[#All],2,FALSE)</f>
        <v>-0.373</v>
      </c>
      <c r="E680" s="7">
        <f t="shared" si="30"/>
        <v>0.99890906757363784</v>
      </c>
      <c r="F680" s="7">
        <f t="shared" si="31"/>
        <v>-1.0915279262811118E-3</v>
      </c>
      <c r="G680" s="7">
        <f>SQRT(Summary!$G$2/Summary!$G$3)*SQRT(SUMSQ(F661:F680)-Summary!$G$4/Summary!$G$5*SUM(F661:F680)^2)</f>
        <v>1.461194734842905E-2</v>
      </c>
      <c r="H680" s="5">
        <f>MIN(Summary!$G$8,Summary!$G$9/G678)</f>
        <v>1.5</v>
      </c>
      <c r="I680">
        <f t="shared" si="32"/>
        <v>1</v>
      </c>
      <c r="J680" s="4">
        <f>J679*(1+(H679*(E680-1))+((1-H679)*(D679/100)*(I680)/Summary!$G$6))</f>
        <v>136.9703164236083</v>
      </c>
    </row>
    <row r="681" spans="2:10" x14ac:dyDescent="0.2">
      <c r="B681" s="1">
        <f>Volatility!B775</f>
        <v>42699</v>
      </c>
      <c r="C681" s="4">
        <f>Volatility!C775</f>
        <v>155.57</v>
      </c>
      <c r="D681">
        <f>VLOOKUP(Table4[[#This Row],[Date]],Table1[#All],2,FALSE)</f>
        <v>-0.373</v>
      </c>
      <c r="E681" s="7">
        <f t="shared" si="30"/>
        <v>0.99942181678016184</v>
      </c>
      <c r="F681" s="7">
        <f t="shared" si="31"/>
        <v>-5.7835043221204105E-4</v>
      </c>
      <c r="G681" s="7">
        <f>SQRT(Summary!$G$2/Summary!$G$3)*SQRT(SUMSQ(F662:F681)-Summary!$G$4/Summary!$G$5*SUM(F662:F681)^2)</f>
        <v>1.4063506988848859E-2</v>
      </c>
      <c r="H681" s="5">
        <f>MIN(Summary!$G$8,Summary!$G$9/G679)</f>
        <v>1.5</v>
      </c>
      <c r="I681">
        <f t="shared" si="32"/>
        <v>1</v>
      </c>
      <c r="J681" s="4">
        <f>J680*(1+(H680*(E681-1))+((1-H680)*(D680/100)*(I681)/Summary!$G$6))</f>
        <v>136.8522350980839</v>
      </c>
    </row>
    <row r="682" spans="2:10" x14ac:dyDescent="0.2">
      <c r="B682" s="1">
        <f>Volatility!B776</f>
        <v>42702</v>
      </c>
      <c r="C682" s="4">
        <f>Volatility!C776</f>
        <v>155.58000000000001</v>
      </c>
      <c r="D682">
        <f>VLOOKUP(Table4[[#This Row],[Date]],Table1[#All],2,FALSE)</f>
        <v>-0.374</v>
      </c>
      <c r="E682" s="7">
        <f t="shared" si="30"/>
        <v>1.0000642797454524</v>
      </c>
      <c r="F682" s="7">
        <f t="shared" si="31"/>
        <v>6.4277679598112643E-5</v>
      </c>
      <c r="G682" s="7">
        <f>SQRT(Summary!$G$2/Summary!$G$3)*SQRT(SUMSQ(F663:F682)-Summary!$G$4/Summary!$G$5*SUM(F663:F682)^2)</f>
        <v>1.4133952922305753E-2</v>
      </c>
      <c r="H682" s="5">
        <f>MIN(Summary!$G$8,Summary!$G$9/G680)</f>
        <v>1.5</v>
      </c>
      <c r="I682">
        <f t="shared" si="32"/>
        <v>3</v>
      </c>
      <c r="J682" s="4">
        <f>J681*(1+(H681*(E682-1))+((1-H681)*(D681/100)*(I682)/Summary!$G$6))</f>
        <v>136.86755725015942</v>
      </c>
    </row>
    <row r="683" spans="2:10" x14ac:dyDescent="0.2">
      <c r="B683" s="1">
        <f>Volatility!B777</f>
        <v>42703</v>
      </c>
      <c r="C683" s="4">
        <f>Volatility!C777</f>
        <v>155.69999999999999</v>
      </c>
      <c r="D683">
        <f>VLOOKUP(Table4[[#This Row],[Date]],Table1[#All],2,FALSE)</f>
        <v>-0.372</v>
      </c>
      <c r="E683" s="7">
        <f t="shared" si="30"/>
        <v>1.0007713073659852</v>
      </c>
      <c r="F683" s="7">
        <f t="shared" si="31"/>
        <v>7.7101006132446832E-4</v>
      </c>
      <c r="G683" s="7">
        <f>SQRT(Summary!$G$2/Summary!$G$3)*SQRT(SUMSQ(F664:F683)-Summary!$G$4/Summary!$G$5*SUM(F664:F683)^2)</f>
        <v>1.4200362847434582E-2</v>
      </c>
      <c r="H683" s="5">
        <f>MIN(Summary!$G$8,Summary!$G$9/G681)</f>
        <v>1.5</v>
      </c>
      <c r="I683">
        <f t="shared" si="32"/>
        <v>1</v>
      </c>
      <c r="J683" s="4">
        <f>J682*(1+(H682*(E683-1))+((1-H682)*(D682/100)*(I683)/Summary!$G$6))</f>
        <v>137.02661863368894</v>
      </c>
    </row>
    <row r="684" spans="2:10" x14ac:dyDescent="0.2">
      <c r="B684" s="36">
        <f>Volatility!B778</f>
        <v>42704</v>
      </c>
      <c r="C684" s="20">
        <f>Volatility!C778</f>
        <v>155.43</v>
      </c>
      <c r="D684" s="37">
        <f>VLOOKUP(Table4[[#This Row],[Date]],Table1[#All],2,FALSE)</f>
        <v>-0.372</v>
      </c>
      <c r="E684" s="8">
        <f t="shared" si="30"/>
        <v>0.99826589595375737</v>
      </c>
      <c r="F684" s="8">
        <f t="shared" si="31"/>
        <v>-1.7356093451458897E-3</v>
      </c>
      <c r="G684" s="8">
        <f>SQRT(Summary!$G$2/Summary!$G$3)*SQRT(SUMSQ(F665:F684)-Summary!$G$4/Summary!$G$5*SUM(F665:F684)^2)</f>
        <v>1.4762667052101663E-2</v>
      </c>
      <c r="H684" s="9">
        <f>MIN(Summary!$G$8,Summary!$G$9/G682)</f>
        <v>1.5</v>
      </c>
      <c r="I684" s="37">
        <f t="shared" si="32"/>
        <v>1</v>
      </c>
      <c r="J684" s="20">
        <f>J683*(1+(H683*(E684-1))+((1-H683)*(D683/100)*(I684)/Summary!$G$6))</f>
        <v>136.67089898382844</v>
      </c>
    </row>
    <row r="685" spans="2:10" x14ac:dyDescent="0.2">
      <c r="B685" s="1">
        <f>Volatility!B779</f>
        <v>42705</v>
      </c>
      <c r="C685" s="4">
        <f>Volatility!C779</f>
        <v>155.05000000000001</v>
      </c>
      <c r="D685">
        <f>VLOOKUP(Table4[[#This Row],[Date]],Table1[#All],2,FALSE)</f>
        <v>-0.372</v>
      </c>
      <c r="E685" s="7">
        <f t="shared" si="30"/>
        <v>0.99755516952969181</v>
      </c>
      <c r="F685" s="7">
        <f t="shared" si="31"/>
        <v>-2.4478239483486795E-3</v>
      </c>
      <c r="G685" s="7">
        <f>SQRT(Summary!$G$2/Summary!$G$3)*SQRT(SUMSQ(F666:F685)-Summary!$G$4/Summary!$G$5*SUM(F666:F685)^2)</f>
        <v>1.6277620143629799E-2</v>
      </c>
      <c r="H685" s="5">
        <f>MIN(Summary!$G$8,Summary!$G$9/G683)</f>
        <v>1.5</v>
      </c>
      <c r="I685">
        <f t="shared" si="32"/>
        <v>1</v>
      </c>
      <c r="J685" s="4">
        <f>J684*(1+(H684*(E685-1))+((1-H684)*(D684/100)*(I685)/Summary!$G$6))</f>
        <v>136.1703993494464</v>
      </c>
    </row>
    <row r="686" spans="2:10" x14ac:dyDescent="0.2">
      <c r="B686" s="1">
        <f>Volatility!B780</f>
        <v>42706</v>
      </c>
      <c r="C686" s="4">
        <f>Volatility!C780</f>
        <v>155.30000000000001</v>
      </c>
      <c r="D686">
        <f>VLOOKUP(Table4[[#This Row],[Date]],Table1[#All],2,FALSE)</f>
        <v>-0.371</v>
      </c>
      <c r="E686" s="7">
        <f t="shared" si="30"/>
        <v>1.001612383102225</v>
      </c>
      <c r="F686" s="7">
        <f t="shared" si="31"/>
        <v>1.6110846081833483E-3</v>
      </c>
      <c r="G686" s="7">
        <f>SQRT(Summary!$G$2/Summary!$G$3)*SQRT(SUMSQ(F667:F686)-Summary!$G$4/Summary!$G$5*SUM(F667:F686)^2)</f>
        <v>1.7815410280357911E-2</v>
      </c>
      <c r="H686" s="5">
        <f>MIN(Summary!$G$8,Summary!$G$9/G684)</f>
        <v>1.5</v>
      </c>
      <c r="I686">
        <f t="shared" si="32"/>
        <v>1</v>
      </c>
      <c r="J686" s="4">
        <f>J685*(1+(H685*(E686-1))+((1-H685)*(D685/100)*(I686)/Summary!$G$6))</f>
        <v>136.50044117291111</v>
      </c>
    </row>
    <row r="687" spans="2:10" x14ac:dyDescent="0.2">
      <c r="B687" s="1">
        <f>Volatility!B781</f>
        <v>42709</v>
      </c>
      <c r="C687" s="4">
        <f>Volatility!C781</f>
        <v>155.13</v>
      </c>
      <c r="D687">
        <f>VLOOKUP(Table4[[#This Row],[Date]],Table1[#All],2,FALSE)</f>
        <v>-0.373</v>
      </c>
      <c r="E687" s="7">
        <f t="shared" si="30"/>
        <v>0.99890534449452661</v>
      </c>
      <c r="F687" s="7">
        <f t="shared" si="31"/>
        <v>-1.0952550784016921E-3</v>
      </c>
      <c r="G687" s="7">
        <f>SQRT(Summary!$G$2/Summary!$G$3)*SQRT(SUMSQ(F668:F687)-Summary!$G$4/Summary!$G$5*SUM(F668:F687)^2)</f>
        <v>1.787319334044421E-2</v>
      </c>
      <c r="H687" s="5">
        <f>MIN(Summary!$G$8,Summary!$G$9/G685)</f>
        <v>1.5</v>
      </c>
      <c r="I687">
        <f t="shared" si="32"/>
        <v>3</v>
      </c>
      <c r="J687" s="4">
        <f>J686*(1+(H686*(E687-1))+((1-H686)*(D686/100)*(I687)/Summary!$G$6))</f>
        <v>136.27841980308671</v>
      </c>
    </row>
    <row r="688" spans="2:10" x14ac:dyDescent="0.2">
      <c r="B688" s="1">
        <f>Volatility!B782</f>
        <v>42710</v>
      </c>
      <c r="C688" s="4">
        <f>Volatility!C782</f>
        <v>155.08000000000001</v>
      </c>
      <c r="D688">
        <f>VLOOKUP(Table4[[#This Row],[Date]],Table1[#All],2,FALSE)</f>
        <v>-0.372</v>
      </c>
      <c r="E688" s="7">
        <f t="shared" si="30"/>
        <v>0.99967768967962367</v>
      </c>
      <c r="F688" s="7">
        <f t="shared" si="31"/>
        <v>-3.2236227351129372E-4</v>
      </c>
      <c r="G688" s="7">
        <f>SQRT(Summary!$G$2/Summary!$G$3)*SQRT(SUMSQ(F669:F688)-Summary!$G$4/Summary!$G$5*SUM(F669:F688)^2)</f>
        <v>1.7572640387147499E-2</v>
      </c>
      <c r="H688" s="5">
        <f>MIN(Summary!$G$8,Summary!$G$9/G686)</f>
        <v>1.5</v>
      </c>
      <c r="I688">
        <f t="shared" si="32"/>
        <v>1</v>
      </c>
      <c r="J688" s="4">
        <f>J687*(1+(H687*(E688-1))+((1-H687)*(D687/100)*(I688)/Summary!$G$6))</f>
        <v>136.21323988929083</v>
      </c>
    </row>
    <row r="689" spans="2:10" x14ac:dyDescent="0.2">
      <c r="B689" s="1">
        <f>Volatility!B783</f>
        <v>42711</v>
      </c>
      <c r="C689" s="4">
        <f>Volatility!C783</f>
        <v>155.16999999999999</v>
      </c>
      <c r="D689">
        <f>VLOOKUP(Table4[[#This Row],[Date]],Table1[#All],2,FALSE)</f>
        <v>-0.372</v>
      </c>
      <c r="E689" s="7">
        <f t="shared" si="30"/>
        <v>1.0005803456280629</v>
      </c>
      <c r="F689" s="7">
        <f t="shared" si="31"/>
        <v>5.8017729266418214E-4</v>
      </c>
      <c r="G689" s="7">
        <f>SQRT(Summary!$G$2/Summary!$G$3)*SQRT(SUMSQ(F670:F689)-Summary!$G$4/Summary!$G$5*SUM(F670:F689)^2)</f>
        <v>1.6111352046152369E-2</v>
      </c>
      <c r="H689" s="5">
        <f>MIN(Summary!$G$8,Summary!$G$9/G687)</f>
        <v>1.5</v>
      </c>
      <c r="I689">
        <f t="shared" si="32"/>
        <v>1</v>
      </c>
      <c r="J689" s="4">
        <f>J688*(1+(H688*(E689-1))+((1-H688)*(D688/100)*(I689)/Summary!$G$6))</f>
        <v>136.33251979507799</v>
      </c>
    </row>
    <row r="690" spans="2:10" x14ac:dyDescent="0.2">
      <c r="B690" s="1">
        <f>Volatility!B784</f>
        <v>42712</v>
      </c>
      <c r="C690" s="4">
        <f>Volatility!C784</f>
        <v>155.02000000000001</v>
      </c>
      <c r="D690">
        <f>VLOOKUP(Table4[[#This Row],[Date]],Table1[#All],2,FALSE)</f>
        <v>-0.372</v>
      </c>
      <c r="E690" s="7">
        <f t="shared" si="30"/>
        <v>0.99903331829606257</v>
      </c>
      <c r="F690" s="7">
        <f t="shared" si="31"/>
        <v>-9.6714924202709308E-4</v>
      </c>
      <c r="G690" s="7">
        <f>SQRT(Summary!$G$2/Summary!$G$3)*SQRT(SUMSQ(F671:F690)-Summary!$G$4/Summary!$G$5*SUM(F671:F690)^2)</f>
        <v>1.6199983804320573E-2</v>
      </c>
      <c r="H690" s="5">
        <f>MIN(Summary!$G$8,Summary!$G$9/G688)</f>
        <v>1.5</v>
      </c>
      <c r="I690">
        <f t="shared" si="32"/>
        <v>1</v>
      </c>
      <c r="J690" s="4">
        <f>J689*(1+(H689*(E690-1))+((1-H689)*(D689/100)*(I690)/Summary!$G$6))</f>
        <v>136.1355389509572</v>
      </c>
    </row>
    <row r="691" spans="2:10" x14ac:dyDescent="0.2">
      <c r="B691" s="1">
        <f>Volatility!B785</f>
        <v>42713</v>
      </c>
      <c r="C691" s="4">
        <f>Volatility!C785</f>
        <v>155.01</v>
      </c>
      <c r="D691">
        <f>VLOOKUP(Table4[[#This Row],[Date]],Table1[#All],2,FALSE)</f>
        <v>-0.371</v>
      </c>
      <c r="E691" s="7">
        <f t="shared" si="30"/>
        <v>0.99993549219455546</v>
      </c>
      <c r="F691" s="7">
        <f t="shared" si="31"/>
        <v>-6.4509886162499638E-5</v>
      </c>
      <c r="G691" s="7">
        <f>SQRT(Summary!$G$2/Summary!$G$3)*SQRT(SUMSQ(F672:F691)-Summary!$G$4/Summary!$G$5*SUM(F672:F691)^2)</f>
        <v>1.6098286811115779E-2</v>
      </c>
      <c r="H691" s="5">
        <f>MIN(Summary!$G$8,Summary!$G$9/G689)</f>
        <v>1.5</v>
      </c>
      <c r="I691">
        <f t="shared" si="32"/>
        <v>1</v>
      </c>
      <c r="J691" s="4">
        <f>J690*(1+(H690*(E691-1))+((1-H690)*(D690/100)*(I691)/Summary!$G$6))</f>
        <v>136.12306961061734</v>
      </c>
    </row>
    <row r="692" spans="2:10" x14ac:dyDescent="0.2">
      <c r="B692" s="1">
        <f>Volatility!B786</f>
        <v>42716</v>
      </c>
      <c r="C692" s="4">
        <f>Volatility!C786</f>
        <v>154.94</v>
      </c>
      <c r="D692">
        <f>VLOOKUP(Table4[[#This Row],[Date]],Table1[#All],2,FALSE)</f>
        <v>-0.371</v>
      </c>
      <c r="E692" s="7">
        <f t="shared" si="30"/>
        <v>0.99954841623121093</v>
      </c>
      <c r="F692" s="7">
        <f t="shared" si="31"/>
        <v>-4.516857634464261E-4</v>
      </c>
      <c r="G692" s="7">
        <f>SQRT(Summary!$G$2/Summary!$G$3)*SQRT(SUMSQ(F673:F692)-Summary!$G$4/Summary!$G$5*SUM(F673:F692)^2)</f>
        <v>1.5716433815682763E-2</v>
      </c>
      <c r="H692" s="5">
        <f>MIN(Summary!$G$8,Summary!$G$9/G690)</f>
        <v>1.5</v>
      </c>
      <c r="I692">
        <f t="shared" si="32"/>
        <v>3</v>
      </c>
      <c r="J692" s="4">
        <f>J691*(1+(H691*(E692-1))+((1-H691)*(D691/100)*(I692)/Summary!$G$6))</f>
        <v>136.0329673932109</v>
      </c>
    </row>
    <row r="693" spans="2:10" x14ac:dyDescent="0.2">
      <c r="B693" s="1">
        <f>Volatility!B787</f>
        <v>42717</v>
      </c>
      <c r="C693" s="4">
        <f>Volatility!C787</f>
        <v>154.94999999999999</v>
      </c>
      <c r="D693">
        <f>VLOOKUP(Table4[[#This Row],[Date]],Table1[#All],2,FALSE)</f>
        <v>-0.371</v>
      </c>
      <c r="E693" s="7">
        <f t="shared" si="30"/>
        <v>1.0000645411126887</v>
      </c>
      <c r="F693" s="7">
        <f t="shared" si="31"/>
        <v>6.4539030000719397E-5</v>
      </c>
      <c r="G693" s="7">
        <f>SQRT(Summary!$G$2/Summary!$G$3)*SQRT(SUMSQ(F674:F693)-Summary!$G$4/Summary!$G$5*SUM(F674:F693)^2)</f>
        <v>1.5703231643328607E-2</v>
      </c>
      <c r="H693" s="5">
        <f>MIN(Summary!$G$8,Summary!$G$9/G691)</f>
        <v>1.5</v>
      </c>
      <c r="I693">
        <f t="shared" si="32"/>
        <v>1</v>
      </c>
      <c r="J693" s="4">
        <f>J692*(1+(H692*(E693-1))+((1-H692)*(D692/100)*(I693)/Summary!$G$6))</f>
        <v>136.04683791947917</v>
      </c>
    </row>
    <row r="694" spans="2:10" x14ac:dyDescent="0.2">
      <c r="B694" s="1">
        <f>Volatility!B788</f>
        <v>42718</v>
      </c>
      <c r="C694" s="4">
        <f>Volatility!C788</f>
        <v>155.05000000000001</v>
      </c>
      <c r="D694">
        <f>VLOOKUP(Table4[[#This Row],[Date]],Table1[#All],2,FALSE)</f>
        <v>-0.371</v>
      </c>
      <c r="E694" s="7">
        <f t="shared" si="30"/>
        <v>1.000645369474024</v>
      </c>
      <c r="F694" s="7">
        <f t="shared" si="31"/>
        <v>6.4516131270087539E-4</v>
      </c>
      <c r="G694" s="7">
        <f>SQRT(Summary!$G$2/Summary!$G$3)*SQRT(SUMSQ(F675:F694)-Summary!$G$4/Summary!$G$5*SUM(F675:F694)^2)</f>
        <v>1.5935347409322568E-2</v>
      </c>
      <c r="H694" s="5">
        <f>MIN(Summary!$G$8,Summary!$G$9/G692)</f>
        <v>1.5</v>
      </c>
      <c r="I694">
        <f t="shared" si="32"/>
        <v>1</v>
      </c>
      <c r="J694" s="4">
        <f>J693*(1+(H693*(E694-1))+((1-H693)*(D693/100)*(I694)/Summary!$G$6))</f>
        <v>136.17923965294841</v>
      </c>
    </row>
    <row r="695" spans="2:10" x14ac:dyDescent="0.2">
      <c r="B695" s="1">
        <f>Volatility!B789</f>
        <v>42719</v>
      </c>
      <c r="C695" s="4">
        <f>Volatility!C789</f>
        <v>154.96</v>
      </c>
      <c r="D695">
        <f>VLOOKUP(Table4[[#This Row],[Date]],Table1[#All],2,FALSE)</f>
        <v>-0.37</v>
      </c>
      <c r="E695" s="7">
        <f t="shared" si="30"/>
        <v>0.99941954208319894</v>
      </c>
      <c r="F695" s="7">
        <f t="shared" si="31"/>
        <v>-5.8062644771753882E-4</v>
      </c>
      <c r="G695" s="7">
        <f>SQRT(Summary!$G$2/Summary!$G$3)*SQRT(SUMSQ(F676:F695)-Summary!$G$4/Summary!$G$5*SUM(F676:F695)^2)</f>
        <v>1.5982878134118427E-2</v>
      </c>
      <c r="H695" s="5">
        <f>MIN(Summary!$G$8,Summary!$G$9/G693)</f>
        <v>1.5</v>
      </c>
      <c r="I695">
        <f t="shared" si="32"/>
        <v>1</v>
      </c>
      <c r="J695" s="4">
        <f>J694*(1+(H694*(E695-1))+((1-H694)*(D694/100)*(I695)/Summary!$G$6))</f>
        <v>136.06137187766754</v>
      </c>
    </row>
    <row r="696" spans="2:10" x14ac:dyDescent="0.2">
      <c r="B696" s="1">
        <f>Volatility!B790</f>
        <v>42720</v>
      </c>
      <c r="C696" s="4">
        <f>Volatility!C790</f>
        <v>154.96</v>
      </c>
      <c r="D696">
        <f>VLOOKUP(Table4[[#This Row],[Date]],Table1[#All],2,FALSE)</f>
        <v>-0.372</v>
      </c>
      <c r="E696" s="7">
        <f t="shared" si="30"/>
        <v>1</v>
      </c>
      <c r="F696" s="7">
        <f t="shared" si="31"/>
        <v>0</v>
      </c>
      <c r="G696" s="7">
        <f>SQRT(Summary!$G$2/Summary!$G$3)*SQRT(SUMSQ(F677:F696)-Summary!$G$4/Summary!$G$5*SUM(F677:F696)^2)</f>
        <v>1.6001733818692642E-2</v>
      </c>
      <c r="H696" s="5">
        <f>MIN(Summary!$G$8,Summary!$G$9/G694)</f>
        <v>1.5</v>
      </c>
      <c r="I696">
        <f t="shared" si="32"/>
        <v>1</v>
      </c>
      <c r="J696" s="4">
        <f>J695*(1+(H695*(E696-1))+((1-H695)*(D695/100)*(I696)/Summary!$G$6))</f>
        <v>136.06207108193968</v>
      </c>
    </row>
    <row r="697" spans="2:10" x14ac:dyDescent="0.2">
      <c r="B697" s="1">
        <f>Volatility!B791</f>
        <v>42723</v>
      </c>
      <c r="C697" s="4">
        <f>Volatility!C791</f>
        <v>155.12</v>
      </c>
      <c r="D697">
        <f>VLOOKUP(Table4[[#This Row],[Date]],Table1[#All],2,FALSE)</f>
        <v>-0.371</v>
      </c>
      <c r="E697" s="7">
        <f t="shared" si="30"/>
        <v>1.0010325245224574</v>
      </c>
      <c r="F697" s="7">
        <f t="shared" si="31"/>
        <v>1.0319918356559094E-3</v>
      </c>
      <c r="G697" s="7">
        <f>SQRT(Summary!$G$2/Summary!$G$3)*SQRT(SUMSQ(F678:F697)-Summary!$G$4/Summary!$G$5*SUM(F678:F697)^2)</f>
        <v>1.6453688431264782E-2</v>
      </c>
      <c r="H697" s="5">
        <f>MIN(Summary!$G$8,Summary!$G$9/G695)</f>
        <v>1.5</v>
      </c>
      <c r="I697">
        <f t="shared" si="32"/>
        <v>3</v>
      </c>
      <c r="J697" s="4">
        <f>J696*(1+(H696*(E697-1))+((1-H696)*(D696/100)*(I697)/Summary!$G$6))</f>
        <v>136.2749111814941</v>
      </c>
    </row>
    <row r="698" spans="2:10" x14ac:dyDescent="0.2">
      <c r="B698" s="1">
        <f>Volatility!B792</f>
        <v>42724</v>
      </c>
      <c r="C698" s="4">
        <f>Volatility!C792</f>
        <v>155.12</v>
      </c>
      <c r="D698">
        <f>VLOOKUP(Table4[[#This Row],[Date]],Table1[#All],2,FALSE)</f>
        <v>-0.371</v>
      </c>
      <c r="E698" s="7">
        <f t="shared" si="30"/>
        <v>1</v>
      </c>
      <c r="F698" s="7">
        <f t="shared" si="31"/>
        <v>0</v>
      </c>
      <c r="G698" s="7">
        <f>SQRT(Summary!$G$2/Summary!$G$3)*SQRT(SUMSQ(F679:F698)-Summary!$G$4/Summary!$G$5*SUM(F679:F698)^2)</f>
        <v>1.4790591530725183E-2</v>
      </c>
      <c r="H698" s="5">
        <f>MIN(Summary!$G$8,Summary!$G$9/G696)</f>
        <v>1.5</v>
      </c>
      <c r="I698">
        <f t="shared" si="32"/>
        <v>1</v>
      </c>
      <c r="J698" s="4">
        <f>J697*(1+(H697*(E698-1))+((1-H697)*(D697/100)*(I698)/Summary!$G$6))</f>
        <v>136.2756133758281</v>
      </c>
    </row>
    <row r="699" spans="2:10" x14ac:dyDescent="0.2">
      <c r="B699" s="1">
        <f>Volatility!B793</f>
        <v>42725</v>
      </c>
      <c r="C699" s="4">
        <f>Volatility!C793</f>
        <v>155.12</v>
      </c>
      <c r="D699">
        <f>VLOOKUP(Table4[[#This Row],[Date]],Table1[#All],2,FALSE)</f>
        <v>-0.36899999999999999</v>
      </c>
      <c r="E699" s="7">
        <f t="shared" ref="E699:E762" si="33">C699/C698</f>
        <v>1</v>
      </c>
      <c r="F699" s="7">
        <f t="shared" ref="F699:F762" si="34">LN(E699)</f>
        <v>0</v>
      </c>
      <c r="G699" s="7">
        <f>SQRT(Summary!$G$2/Summary!$G$3)*SQRT(SUMSQ(F680:F699)-Summary!$G$4/Summary!$G$5*SUM(F680:F699)^2)</f>
        <v>1.4758924564223683E-2</v>
      </c>
      <c r="H699" s="5">
        <f>MIN(Summary!$G$8,Summary!$G$9/G697)</f>
        <v>1.5</v>
      </c>
      <c r="I699">
        <f t="shared" si="32"/>
        <v>1</v>
      </c>
      <c r="J699" s="4">
        <f>J698*(1+(H698*(E699-1))+((1-H698)*(D698/100)*(I699)/Summary!$G$6))</f>
        <v>136.27631557378035</v>
      </c>
    </row>
    <row r="700" spans="2:10" x14ac:dyDescent="0.2">
      <c r="B700" s="1">
        <f>Volatility!B794</f>
        <v>42726</v>
      </c>
      <c r="C700" s="4">
        <f>Volatility!C794</f>
        <v>155.06</v>
      </c>
      <c r="D700">
        <f>VLOOKUP(Table4[[#This Row],[Date]],Table1[#All],2,FALSE)</f>
        <v>-0.36899999999999999</v>
      </c>
      <c r="E700" s="7">
        <f t="shared" si="33"/>
        <v>0.99961320268179477</v>
      </c>
      <c r="F700" s="7">
        <f t="shared" si="34"/>
        <v>-3.8687214358337871E-4</v>
      </c>
      <c r="G700" s="7">
        <f>SQRT(Summary!$G$2/Summary!$G$3)*SQRT(SUMSQ(F681:F700)-Summary!$G$4/Summary!$G$5*SUM(F681:F700)^2)</f>
        <v>1.4437499803768853E-2</v>
      </c>
      <c r="H700" s="5">
        <f>MIN(Summary!$G$8,Summary!$G$9/G698)</f>
        <v>1.5</v>
      </c>
      <c r="I700">
        <f t="shared" si="32"/>
        <v>1</v>
      </c>
      <c r="J700" s="4">
        <f>J699*(1+(H699*(E700-1))+((1-H699)*(D699/100)*(I700)/Summary!$G$6))</f>
        <v>136.19794701979944</v>
      </c>
    </row>
    <row r="701" spans="2:10" x14ac:dyDescent="0.2">
      <c r="B701" s="1">
        <f>Volatility!B795</f>
        <v>42727</v>
      </c>
      <c r="C701" s="4">
        <f>Volatility!C795</f>
        <v>155.19</v>
      </c>
      <c r="D701">
        <f>VLOOKUP(Table4[[#This Row],[Date]],Table1[#All],2,FALSE)</f>
        <v>-0.36899999999999999</v>
      </c>
      <c r="E701" s="7">
        <f t="shared" si="33"/>
        <v>1.0008383851412357</v>
      </c>
      <c r="F701" s="7">
        <f t="shared" si="34"/>
        <v>8.3803389272047856E-4</v>
      </c>
      <c r="G701" s="7">
        <f>SQRT(Summary!$G$2/Summary!$G$3)*SQRT(SUMSQ(F682:F701)-Summary!$G$4/Summary!$G$5*SUM(F682:F701)^2)</f>
        <v>1.4788652962328126E-2</v>
      </c>
      <c r="H701" s="5">
        <f>MIN(Summary!$G$8,Summary!$G$9/G699)</f>
        <v>1.5</v>
      </c>
      <c r="I701">
        <f t="shared" si="32"/>
        <v>1</v>
      </c>
      <c r="J701" s="4">
        <f>J700*(1+(H700*(E701-1))+((1-H700)*(D700/100)*(I701)/Summary!$G$6))</f>
        <v>136.36992453685022</v>
      </c>
    </row>
    <row r="702" spans="2:10" x14ac:dyDescent="0.2">
      <c r="B702" s="1">
        <f>Volatility!B796</f>
        <v>42731</v>
      </c>
      <c r="C702" s="4">
        <f>Volatility!C796</f>
        <v>155.29</v>
      </c>
      <c r="D702">
        <f>VLOOKUP(Table4[[#This Row],[Date]],Table1[#All],2,FALSE)</f>
        <v>-0.36899999999999999</v>
      </c>
      <c r="E702" s="7">
        <f t="shared" si="33"/>
        <v>1.0006443714156839</v>
      </c>
      <c r="F702" s="7">
        <f t="shared" si="34"/>
        <v>6.4416389756422239E-4</v>
      </c>
      <c r="G702" s="7">
        <f>SQRT(Summary!$G$2/Summary!$G$3)*SQRT(SUMSQ(F683:F702)-Summary!$G$4/Summary!$G$5*SUM(F683:F702)^2)</f>
        <v>1.5015178663308338E-2</v>
      </c>
      <c r="H702" s="5">
        <f>MIN(Summary!$G$8,Summary!$G$9/G700)</f>
        <v>1.5</v>
      </c>
      <c r="I702">
        <f t="shared" si="32"/>
        <v>4</v>
      </c>
      <c r="J702" s="4">
        <f>J701*(1+(H701*(E702-1))+((1-H701)*(D701/100)*(I702)/Summary!$G$6))</f>
        <v>136.504529442299</v>
      </c>
    </row>
    <row r="703" spans="2:10" x14ac:dyDescent="0.2">
      <c r="B703" s="1">
        <f>Volatility!B797</f>
        <v>42732</v>
      </c>
      <c r="C703" s="4">
        <f>Volatility!C797</f>
        <v>155.38999999999999</v>
      </c>
      <c r="D703">
        <f>VLOOKUP(Table4[[#This Row],[Date]],Table1[#All],2,FALSE)</f>
        <v>-0.36599999999999999</v>
      </c>
      <c r="E703" s="7">
        <f t="shared" si="33"/>
        <v>1.0006439564685428</v>
      </c>
      <c r="F703" s="7">
        <f t="shared" si="34"/>
        <v>6.4374921754504631E-4</v>
      </c>
      <c r="G703" s="7">
        <f>SQRT(Summary!$G$2/Summary!$G$3)*SQRT(SUMSQ(F684:F703)-Summary!$G$4/Summary!$G$5*SUM(F684:F703)^2)</f>
        <v>1.4929088116280327E-2</v>
      </c>
      <c r="H703" s="5">
        <f>MIN(Summary!$G$8,Summary!$G$9/G701)</f>
        <v>1.5</v>
      </c>
      <c r="I703">
        <f t="shared" si="32"/>
        <v>1</v>
      </c>
      <c r="J703" s="4">
        <f>J702*(1+(H702*(E703-1))+((1-H702)*(D702/100)*(I703)/Summary!$G$6))</f>
        <v>136.63708349009201</v>
      </c>
    </row>
    <row r="704" spans="2:10" x14ac:dyDescent="0.2">
      <c r="B704" s="1">
        <f>Volatility!B798</f>
        <v>42733</v>
      </c>
      <c r="C704" s="4">
        <f>Volatility!C798</f>
        <v>155.52000000000001</v>
      </c>
      <c r="D704">
        <f>VLOOKUP(Table4[[#This Row],[Date]],Table1[#All],2,FALSE)</f>
        <v>-0.36799999999999999</v>
      </c>
      <c r="E704" s="7">
        <f t="shared" si="33"/>
        <v>1.0008366046721155</v>
      </c>
      <c r="F704" s="7">
        <f t="shared" si="34"/>
        <v>8.3625491348638737E-4</v>
      </c>
      <c r="G704" s="7">
        <f>SQRT(Summary!$G$2/Summary!$G$3)*SQRT(SUMSQ(F685:F704)-Summary!$G$4/Summary!$G$5*SUM(F685:F704)^2)</f>
        <v>1.4000889855867272E-2</v>
      </c>
      <c r="H704" s="5">
        <f>MIN(Summary!$G$8,Summary!$G$9/G702)</f>
        <v>1.5</v>
      </c>
      <c r="I704">
        <f t="shared" si="32"/>
        <v>1</v>
      </c>
      <c r="J704" s="4">
        <f>J703*(1+(H703*(E704-1))+((1-H703)*(D703/100)*(I704)/Summary!$G$6))</f>
        <v>136.80924489558117</v>
      </c>
    </row>
    <row r="705" spans="2:10" x14ac:dyDescent="0.2">
      <c r="B705" s="36">
        <f>Volatility!B799</f>
        <v>42734</v>
      </c>
      <c r="C705" s="20">
        <f>Volatility!C799</f>
        <v>155.19999999999999</v>
      </c>
      <c r="D705" s="37">
        <f>VLOOKUP(Table4[[#This Row],[Date]],Table1[#All],2,FALSE)</f>
        <v>-0.36799999999999999</v>
      </c>
      <c r="E705" s="8">
        <f t="shared" si="33"/>
        <v>0.99794238683127556</v>
      </c>
      <c r="F705" s="8">
        <f t="shared" si="34"/>
        <v>-2.059732963010727E-3</v>
      </c>
      <c r="G705" s="8">
        <f>SQRT(Summary!$G$2/Summary!$G$3)*SQRT(SUMSQ(F686:F705)-Summary!$G$4/Summary!$G$5*SUM(F686:F705)^2)</f>
        <v>1.3175934610733355E-2</v>
      </c>
      <c r="H705" s="9">
        <f>MIN(Summary!$G$8,Summary!$G$9/G703)</f>
        <v>1.5</v>
      </c>
      <c r="I705" s="37">
        <f t="shared" si="32"/>
        <v>1</v>
      </c>
      <c r="J705" s="20">
        <f>J704*(1+(H704*(E705-1))+((1-H704)*(D704/100)*(I705)/Summary!$G$6))</f>
        <v>136.38769338698228</v>
      </c>
    </row>
    <row r="706" spans="2:10" x14ac:dyDescent="0.2">
      <c r="B706" s="1">
        <f>Volatility!B800</f>
        <v>42737</v>
      </c>
      <c r="C706" s="4">
        <f>Volatility!C800</f>
        <v>155.47</v>
      </c>
      <c r="D706">
        <f>VLOOKUP(Table4[[#This Row],[Date]],Table1[#All],2,FALSE)</f>
        <v>-0.36799999999999999</v>
      </c>
      <c r="E706" s="7">
        <f t="shared" si="33"/>
        <v>1.0017396907216496</v>
      </c>
      <c r="F706" s="7">
        <f t="shared" si="34"/>
        <v>1.7381792125311087E-3</v>
      </c>
      <c r="G706" s="7">
        <f>SQRT(Summary!$G$2/Summary!$G$3)*SQRT(SUMSQ(F687:F706)-Summary!$G$4/Summary!$G$5*SUM(F687:F706)^2)</f>
        <v>1.3371750529941506E-2</v>
      </c>
      <c r="H706" s="5">
        <f>MIN(Summary!$G$8,Summary!$G$9/G704)</f>
        <v>1.5</v>
      </c>
      <c r="I706">
        <f t="shared" si="32"/>
        <v>3</v>
      </c>
      <c r="J706" s="4">
        <f>J705*(1+(H705*(E706-1))+((1-H705)*(D705/100)*(I706)/Summary!$G$6))</f>
        <v>136.74569327204634</v>
      </c>
    </row>
    <row r="707" spans="2:10" x14ac:dyDescent="0.2">
      <c r="B707" s="1">
        <f>Volatility!B801</f>
        <v>42738</v>
      </c>
      <c r="C707" s="4">
        <f>Volatility!C801</f>
        <v>154.57</v>
      </c>
      <c r="D707">
        <f>VLOOKUP(Table4[[#This Row],[Date]],Table1[#All],2,FALSE)</f>
        <v>-0.37</v>
      </c>
      <c r="E707" s="7">
        <f t="shared" si="33"/>
        <v>0.99421110182028682</v>
      </c>
      <c r="F707" s="7">
        <f t="shared" si="34"/>
        <v>-5.8057187974222286E-3</v>
      </c>
      <c r="G707" s="7">
        <f>SQRT(Summary!$G$2/Summary!$G$3)*SQRT(SUMSQ(F688:F707)-Summary!$G$4/Summary!$G$5*SUM(F688:F707)^2)</f>
        <v>2.4101948529901905E-2</v>
      </c>
      <c r="H707" s="5">
        <f>MIN(Summary!$G$8,Summary!$G$9/G705)</f>
        <v>1.5</v>
      </c>
      <c r="I707">
        <f t="shared" si="32"/>
        <v>1</v>
      </c>
      <c r="J707" s="4">
        <f>J706*(1+(H706*(E707-1))+((1-H706)*(D706/100)*(I707)/Summary!$G$6))</f>
        <v>135.55898185217936</v>
      </c>
    </row>
    <row r="708" spans="2:10" x14ac:dyDescent="0.2">
      <c r="B708" s="1">
        <f>Volatility!B802</f>
        <v>42739</v>
      </c>
      <c r="C708" s="4">
        <f>Volatility!C802</f>
        <v>154.41</v>
      </c>
      <c r="D708">
        <f>VLOOKUP(Table4[[#This Row],[Date]],Table1[#All],2,FALSE)</f>
        <v>-0.36899999999999999</v>
      </c>
      <c r="E708" s="7">
        <f t="shared" si="33"/>
        <v>0.99896487028530767</v>
      </c>
      <c r="F708" s="7">
        <f t="shared" si="34"/>
        <v>-1.0356658314543069E-3</v>
      </c>
      <c r="G708" s="7">
        <f>SQRT(Summary!$G$2/Summary!$G$3)*SQRT(SUMSQ(F689:F708)-Summary!$G$4/Summary!$G$5*SUM(F689:F708)^2)</f>
        <v>2.4280414616722111E-2</v>
      </c>
      <c r="H708" s="5">
        <f>MIN(Summary!$G$8,Summary!$G$9/G706)</f>
        <v>1.5</v>
      </c>
      <c r="I708">
        <f t="shared" si="32"/>
        <v>1</v>
      </c>
      <c r="J708" s="4">
        <f>J707*(1+(H707*(E708-1))+((1-H707)*(D707/100)*(I708)/Summary!$G$6))</f>
        <v>135.34919677941204</v>
      </c>
    </row>
    <row r="709" spans="2:10" x14ac:dyDescent="0.2">
      <c r="B709" s="1">
        <f>Volatility!B803</f>
        <v>42740</v>
      </c>
      <c r="C709" s="4">
        <f>Volatility!C803</f>
        <v>154.34</v>
      </c>
      <c r="D709">
        <f>VLOOKUP(Table4[[#This Row],[Date]],Table1[#All],2,FALSE)</f>
        <v>-0.36899999999999999</v>
      </c>
      <c r="E709" s="7">
        <f t="shared" si="33"/>
        <v>0.99954666148565507</v>
      </c>
      <c r="F709" s="7">
        <f t="shared" si="34"/>
        <v>-4.5344130331585969E-4</v>
      </c>
      <c r="G709" s="7">
        <f>SQRT(Summary!$G$2/Summary!$G$3)*SQRT(SUMSQ(F690:F709)-Summary!$G$4/Summary!$G$5*SUM(F690:F709)^2)</f>
        <v>2.41158882300294E-2</v>
      </c>
      <c r="H709" s="5">
        <f>MIN(Summary!$G$8,Summary!$G$9/G707)</f>
        <v>1.5</v>
      </c>
      <c r="I709">
        <f t="shared" ref="I709:I772" si="35">B709-B708</f>
        <v>1</v>
      </c>
      <c r="J709" s="4">
        <f>J708*(1+(H708*(E709-1))+((1-H708)*(D708/100)*(I709)/Summary!$G$6))</f>
        <v>135.25785193836688</v>
      </c>
    </row>
    <row r="710" spans="2:10" x14ac:dyDescent="0.2">
      <c r="B710" s="1">
        <f>Volatility!B804</f>
        <v>42741</v>
      </c>
      <c r="C710" s="4">
        <f>Volatility!C804</f>
        <v>153.88999999999999</v>
      </c>
      <c r="D710">
        <f>VLOOKUP(Table4[[#This Row],[Date]],Table1[#All],2,FALSE)</f>
        <v>-0.36899999999999999</v>
      </c>
      <c r="E710" s="7">
        <f t="shared" si="33"/>
        <v>0.9970843592069456</v>
      </c>
      <c r="F710" s="7">
        <f t="shared" si="34"/>
        <v>-2.9198995536967387E-3</v>
      </c>
      <c r="G710" s="7">
        <f>SQRT(Summary!$G$2/Summary!$G$3)*SQRT(SUMSQ(F691:F710)-Summary!$G$4/Summary!$G$5*SUM(F691:F710)^2)</f>
        <v>2.5721915416662116E-2</v>
      </c>
      <c r="H710" s="5">
        <f>MIN(Summary!$G$8,Summary!$G$9/G708)</f>
        <v>1.5</v>
      </c>
      <c r="I710">
        <f t="shared" si="35"/>
        <v>1</v>
      </c>
      <c r="J710" s="4">
        <f>J709*(1+(H709*(E710-1))+((1-H709)*(D709/100)*(I710)/Summary!$G$6))</f>
        <v>134.66700016881944</v>
      </c>
    </row>
    <row r="711" spans="2:10" x14ac:dyDescent="0.2">
      <c r="B711" s="1">
        <f>Volatility!B805</f>
        <v>42744</v>
      </c>
      <c r="C711" s="4">
        <f>Volatility!C805</f>
        <v>154.27000000000001</v>
      </c>
      <c r="D711">
        <f>VLOOKUP(Table4[[#This Row],[Date]],Table1[#All],2,FALSE)</f>
        <v>-0.371</v>
      </c>
      <c r="E711" s="7">
        <f t="shared" si="33"/>
        <v>1.0024692962505688</v>
      </c>
      <c r="F711" s="7">
        <f t="shared" si="34"/>
        <v>2.4662525480879912E-3</v>
      </c>
      <c r="G711" s="7">
        <f>SQRT(Summary!$G$2/Summary!$G$3)*SQRT(SUMSQ(F692:F711)-Summary!$G$4/Summary!$G$5*SUM(F692:F711)^2)</f>
        <v>2.7522663140304302E-2</v>
      </c>
      <c r="H711" s="5">
        <f>MIN(Summary!$G$8,Summary!$G$9/G709)</f>
        <v>1.5</v>
      </c>
      <c r="I711">
        <f t="shared" si="35"/>
        <v>3</v>
      </c>
      <c r="J711" s="4">
        <f>J710*(1+(H710*(E711-1))+((1-H710)*(D710/100)*(I711)/Summary!$G$6))</f>
        <v>135.16786975183538</v>
      </c>
    </row>
    <row r="712" spans="2:10" x14ac:dyDescent="0.2">
      <c r="B712" s="1">
        <f>Volatility!B806</f>
        <v>42745</v>
      </c>
      <c r="C712" s="4">
        <f>Volatility!C806</f>
        <v>154.24</v>
      </c>
      <c r="D712">
        <f>VLOOKUP(Table4[[#This Row],[Date]],Table1[#All],2,FALSE)</f>
        <v>-0.372</v>
      </c>
      <c r="E712" s="7">
        <f t="shared" si="33"/>
        <v>0.99980553574901143</v>
      </c>
      <c r="F712" s="7">
        <f t="shared" si="34"/>
        <v>-1.9448316161269148E-4</v>
      </c>
      <c r="G712" s="7">
        <f>SQRT(Summary!$G$2/Summary!$G$3)*SQRT(SUMSQ(F693:F712)-Summary!$G$4/Summary!$G$5*SUM(F693:F712)^2)</f>
        <v>2.7512034439682202E-2</v>
      </c>
      <c r="H712" s="5">
        <f>MIN(Summary!$G$8,Summary!$G$9/G710)</f>
        <v>1.5</v>
      </c>
      <c r="I712">
        <f t="shared" si="35"/>
        <v>1</v>
      </c>
      <c r="J712" s="4">
        <f>J711*(1+(H711*(E712-1))+((1-H711)*(D711/100)*(I712)/Summary!$G$6))</f>
        <v>135.12913826400739</v>
      </c>
    </row>
    <row r="713" spans="2:10" x14ac:dyDescent="0.2">
      <c r="B713" s="1">
        <f>Volatility!B807</f>
        <v>42746</v>
      </c>
      <c r="C713" s="4">
        <f>Volatility!C807</f>
        <v>154.57</v>
      </c>
      <c r="D713">
        <f>VLOOKUP(Table4[[#This Row],[Date]],Table1[#All],2,FALSE)</f>
        <v>-0.372</v>
      </c>
      <c r="E713" s="7">
        <f t="shared" si="33"/>
        <v>1.0021395228215766</v>
      </c>
      <c r="F713" s="7">
        <f t="shared" si="34"/>
        <v>2.1372373019915413E-3</v>
      </c>
      <c r="G713" s="7">
        <f>SQRT(Summary!$G$2/Summary!$G$3)*SQRT(SUMSQ(F694:F713)-Summary!$G$4/Summary!$G$5*SUM(F694:F713)^2)</f>
        <v>2.8697259785294752E-2</v>
      </c>
      <c r="H713" s="5">
        <f>MIN(Summary!$G$8,Summary!$G$9/G711)</f>
        <v>1.5</v>
      </c>
      <c r="I713">
        <f t="shared" si="35"/>
        <v>1</v>
      </c>
      <c r="J713" s="4">
        <f>J712*(1+(H712*(E713-1))+((1-H712)*(D712/100)*(I713)/Summary!$G$6))</f>
        <v>135.56350424398548</v>
      </c>
    </row>
    <row r="714" spans="2:10" x14ac:dyDescent="0.2">
      <c r="B714" s="1">
        <f>Volatility!B808</f>
        <v>42747</v>
      </c>
      <c r="C714" s="4">
        <f>Volatility!C808</f>
        <v>154.51</v>
      </c>
      <c r="D714">
        <f>VLOOKUP(Table4[[#This Row],[Date]],Table1[#All],2,FALSE)</f>
        <v>-0.372</v>
      </c>
      <c r="E714" s="7">
        <f t="shared" si="33"/>
        <v>0.99961182635699031</v>
      </c>
      <c r="F714" s="7">
        <f t="shared" si="34"/>
        <v>-3.8824900190044412E-4</v>
      </c>
      <c r="G714" s="7">
        <f>SQRT(Summary!$G$2/Summary!$G$3)*SQRT(SUMSQ(F695:F714)-Summary!$G$4/Summary!$G$5*SUM(F695:F714)^2)</f>
        <v>2.8571270212925451E-2</v>
      </c>
      <c r="H714" s="5">
        <f>MIN(Summary!$G$8,Summary!$G$9/G712)</f>
        <v>1.5</v>
      </c>
      <c r="I714">
        <f t="shared" si="35"/>
        <v>1</v>
      </c>
      <c r="J714" s="4">
        <f>J713*(1+(H713*(E714-1))+((1-H713)*(D713/100)*(I714)/Summary!$G$6))</f>
        <v>135.48527138647174</v>
      </c>
    </row>
    <row r="715" spans="2:10" x14ac:dyDescent="0.2">
      <c r="B715" s="1">
        <f>Volatility!B809</f>
        <v>42748</v>
      </c>
      <c r="C715" s="4">
        <f>Volatility!C809</f>
        <v>154.29</v>
      </c>
      <c r="D715">
        <f>VLOOKUP(Table4[[#This Row],[Date]],Table1[#All],2,FALSE)</f>
        <v>-0.372</v>
      </c>
      <c r="E715" s="7">
        <f t="shared" si="33"/>
        <v>0.99857614393890359</v>
      </c>
      <c r="F715" s="7">
        <f t="shared" si="34"/>
        <v>-1.4248707073923209E-3</v>
      </c>
      <c r="G715" s="7">
        <f>SQRT(Summary!$G$2/Summary!$G$3)*SQRT(SUMSQ(F696:F715)-Summary!$G$4/Summary!$G$5*SUM(F696:F715)^2)</f>
        <v>2.887023813617089E-2</v>
      </c>
      <c r="H715" s="5">
        <f>MIN(Summary!$G$8,Summary!$G$9/G713)</f>
        <v>1.5</v>
      </c>
      <c r="I715">
        <f t="shared" si="35"/>
        <v>1</v>
      </c>
      <c r="J715" s="4">
        <f>J714*(1+(H714*(E715-1))+((1-H714)*(D714/100)*(I715)/Summary!$G$6))</f>
        <v>135.19660410642786</v>
      </c>
    </row>
    <row r="716" spans="2:10" x14ac:dyDescent="0.2">
      <c r="B716" s="1">
        <f>Volatility!B810</f>
        <v>42751</v>
      </c>
      <c r="C716" s="4">
        <f>Volatility!C810</f>
        <v>154.38</v>
      </c>
      <c r="D716">
        <f>VLOOKUP(Table4[[#This Row],[Date]],Table1[#All],2,FALSE)</f>
        <v>-0.372</v>
      </c>
      <c r="E716" s="7">
        <f t="shared" si="33"/>
        <v>1.0005833171300798</v>
      </c>
      <c r="F716" s="7">
        <f t="shared" si="34"/>
        <v>5.8314706677330965E-4</v>
      </c>
      <c r="G716" s="7">
        <f>SQRT(Summary!$G$2/Summary!$G$3)*SQRT(SUMSQ(F697:F716)-Summary!$G$4/Summary!$G$5*SUM(F697:F716)^2)</f>
        <v>2.8995602497817474E-2</v>
      </c>
      <c r="H716" s="5">
        <f>MIN(Summary!$G$8,Summary!$G$9/G714)</f>
        <v>1.5</v>
      </c>
      <c r="I716">
        <f t="shared" si="35"/>
        <v>3</v>
      </c>
      <c r="J716" s="4">
        <f>J715*(1+(H715*(E716-1))+((1-H715)*(D715/100)*(I716)/Summary!$G$6))</f>
        <v>135.31699339644734</v>
      </c>
    </row>
    <row r="717" spans="2:10" x14ac:dyDescent="0.2">
      <c r="B717" s="1">
        <f>Volatility!B811</f>
        <v>42752</v>
      </c>
      <c r="C717" s="4">
        <f>Volatility!C811</f>
        <v>154.46</v>
      </c>
      <c r="D717">
        <f>VLOOKUP(Table4[[#This Row],[Date]],Table1[#All],2,FALSE)</f>
        <v>-0.372</v>
      </c>
      <c r="E717" s="7">
        <f t="shared" si="33"/>
        <v>1.0005182018396166</v>
      </c>
      <c r="F717" s="7">
        <f t="shared" si="34"/>
        <v>5.1806761941007356E-4</v>
      </c>
      <c r="G717" s="7">
        <f>SQRT(Summary!$G$2/Summary!$G$3)*SQRT(SUMSQ(F698:F717)-Summary!$G$4/Summary!$G$5*SUM(F698:F717)^2)</f>
        <v>2.8776952625888388E-2</v>
      </c>
      <c r="H717" s="5">
        <f>MIN(Summary!$G$8,Summary!$G$9/G715)</f>
        <v>1.5</v>
      </c>
      <c r="I717">
        <f t="shared" si="35"/>
        <v>1</v>
      </c>
      <c r="J717" s="4">
        <f>J716*(1+(H716*(E717-1))+((1-H716)*(D716/100)*(I717)/Summary!$G$6))</f>
        <v>135.42287480661071</v>
      </c>
    </row>
    <row r="718" spans="2:10" x14ac:dyDescent="0.2">
      <c r="B718" s="1">
        <f>Volatility!B812</f>
        <v>42753</v>
      </c>
      <c r="C718" s="4">
        <f>Volatility!C812</f>
        <v>154.13999999999999</v>
      </c>
      <c r="D718">
        <f>VLOOKUP(Table4[[#This Row],[Date]],Table1[#All],2,FALSE)</f>
        <v>-0.372</v>
      </c>
      <c r="E718" s="7">
        <f t="shared" si="33"/>
        <v>0.99792826621779085</v>
      </c>
      <c r="F718" s="7">
        <f t="shared" si="34"/>
        <v>-2.0738827912707676E-3</v>
      </c>
      <c r="G718" s="7">
        <f>SQRT(Summary!$G$2/Summary!$G$3)*SQRT(SUMSQ(F699:F718)-Summary!$G$4/Summary!$G$5*SUM(F699:F718)^2)</f>
        <v>2.9469543987163022E-2</v>
      </c>
      <c r="H718" s="5">
        <f>MIN(Summary!$G$8,Summary!$G$9/G716)</f>
        <v>1.5</v>
      </c>
      <c r="I718">
        <f t="shared" si="35"/>
        <v>1</v>
      </c>
      <c r="J718" s="4">
        <f>J717*(1+(H717*(E718-1))+((1-H717)*(D717/100)*(I718)/Summary!$G$6))</f>
        <v>135.00273427453277</v>
      </c>
    </row>
    <row r="719" spans="2:10" x14ac:dyDescent="0.2">
      <c r="B719" s="1">
        <f>Volatility!B813</f>
        <v>42754</v>
      </c>
      <c r="C719" s="4">
        <f>Volatility!C813</f>
        <v>153.85</v>
      </c>
      <c r="D719">
        <f>VLOOKUP(Table4[[#This Row],[Date]],Table1[#All],2,FALSE)</f>
        <v>-0.372</v>
      </c>
      <c r="E719" s="7">
        <f t="shared" si="33"/>
        <v>0.99811859348644094</v>
      </c>
      <c r="F719" s="7">
        <f t="shared" si="34"/>
        <v>-1.8831785817963321E-3</v>
      </c>
      <c r="G719" s="7">
        <f>SQRT(Summary!$G$2/Summary!$G$3)*SQRT(SUMSQ(F700:F719)-Summary!$G$4/Summary!$G$5*SUM(F700:F719)^2)</f>
        <v>2.9931016887385933E-2</v>
      </c>
      <c r="H719" s="5">
        <f>MIN(Summary!$G$8,Summary!$G$9/G717)</f>
        <v>1.5</v>
      </c>
      <c r="I719">
        <f t="shared" si="35"/>
        <v>1</v>
      </c>
      <c r="J719" s="4">
        <f>J718*(1+(H718*(E719-1))+((1-H718)*(D718/100)*(I719)/Summary!$G$6))</f>
        <v>134.62243925324125</v>
      </c>
    </row>
    <row r="720" spans="2:10" x14ac:dyDescent="0.2">
      <c r="B720" s="1">
        <f>Volatility!B814</f>
        <v>42755</v>
      </c>
      <c r="C720" s="4">
        <f>Volatility!C814</f>
        <v>153.44</v>
      </c>
      <c r="D720">
        <f>VLOOKUP(Table4[[#This Row],[Date]],Table1[#All],2,FALSE)</f>
        <v>-0.372</v>
      </c>
      <c r="E720" s="7">
        <f t="shared" si="33"/>
        <v>0.99733506662333449</v>
      </c>
      <c r="F720" s="7">
        <f t="shared" si="34"/>
        <v>-2.6684906329226725E-3</v>
      </c>
      <c r="G720" s="7">
        <f>SQRT(Summary!$G$2/Summary!$G$3)*SQRT(SUMSQ(F701:F720)-Summary!$G$4/Summary!$G$5*SUM(F701:F720)^2)</f>
        <v>3.0932007786325284E-2</v>
      </c>
      <c r="H720" s="5">
        <f>MIN(Summary!$G$8,Summary!$G$9/G718)</f>
        <v>1.5</v>
      </c>
      <c r="I720">
        <f t="shared" si="35"/>
        <v>1</v>
      </c>
      <c r="J720" s="4">
        <f>J719*(1+(H719*(E720-1))+((1-H719)*(D719/100)*(I720)/Summary!$G$6))</f>
        <v>134.08499505508959</v>
      </c>
    </row>
    <row r="721" spans="2:10" x14ac:dyDescent="0.2">
      <c r="B721" s="1">
        <f>Volatility!B815</f>
        <v>42758</v>
      </c>
      <c r="C721" s="4">
        <f>Volatility!C815</f>
        <v>153.94999999999999</v>
      </c>
      <c r="D721">
        <f>VLOOKUP(Table4[[#This Row],[Date]],Table1[#All],2,FALSE)</f>
        <v>-0.372</v>
      </c>
      <c r="E721" s="7">
        <f t="shared" si="33"/>
        <v>1.0033237747653805</v>
      </c>
      <c r="F721" s="7">
        <f t="shared" si="34"/>
        <v>3.3182632353811682E-3</v>
      </c>
      <c r="G721" s="7">
        <f>SQRT(Summary!$G$2/Summary!$G$3)*SQRT(SUMSQ(F702:F721)-Summary!$G$4/Summary!$G$5*SUM(F702:F721)^2)</f>
        <v>3.3400942405059177E-2</v>
      </c>
      <c r="H721" s="5">
        <f>MIN(Summary!$G$8,Summary!$G$9/G719)</f>
        <v>1.5</v>
      </c>
      <c r="I721">
        <f t="shared" si="35"/>
        <v>3</v>
      </c>
      <c r="J721" s="4">
        <f>J720*(1+(H720*(E721-1))+((1-H720)*(D720/100)*(I721)/Summary!$G$6))</f>
        <v>134.75557585698334</v>
      </c>
    </row>
    <row r="722" spans="2:10" x14ac:dyDescent="0.2">
      <c r="B722" s="1">
        <f>Volatility!B816</f>
        <v>42759</v>
      </c>
      <c r="C722" s="4">
        <f>Volatility!C816</f>
        <v>153.6</v>
      </c>
      <c r="D722">
        <f>VLOOKUP(Table4[[#This Row],[Date]],Table1[#All],2,FALSE)</f>
        <v>-0.372</v>
      </c>
      <c r="E722" s="7">
        <f t="shared" si="33"/>
        <v>0.99772653458915239</v>
      </c>
      <c r="F722" s="7">
        <f t="shared" si="34"/>
        <v>-2.2760536569375179E-3</v>
      </c>
      <c r="G722" s="7">
        <f>SQRT(Summary!$G$2/Summary!$G$3)*SQRT(SUMSQ(F703:F722)-Summary!$G$4/Summary!$G$5*SUM(F703:F722)^2)</f>
        <v>3.3775399974183898E-2</v>
      </c>
      <c r="H722" s="5">
        <f>MIN(Summary!$G$8,Summary!$G$9/G720)</f>
        <v>1.5</v>
      </c>
      <c r="I722">
        <f t="shared" si="35"/>
        <v>1</v>
      </c>
      <c r="J722" s="4">
        <f>J721*(1+(H721*(E722-1))+((1-H721)*(D721/100)*(I722)/Summary!$G$6))</f>
        <v>134.29672888318072</v>
      </c>
    </row>
    <row r="723" spans="2:10" x14ac:dyDescent="0.2">
      <c r="B723" s="1">
        <f>Volatility!B817</f>
        <v>42760</v>
      </c>
      <c r="C723" s="4">
        <f>Volatility!C817</f>
        <v>153.02000000000001</v>
      </c>
      <c r="D723">
        <f>VLOOKUP(Table4[[#This Row],[Date]],Table1[#All],2,FALSE)</f>
        <v>-0.372</v>
      </c>
      <c r="E723" s="7">
        <f t="shared" si="33"/>
        <v>0.99622395833333344</v>
      </c>
      <c r="F723" s="7">
        <f t="shared" si="34"/>
        <v>-3.7831889098658808E-3</v>
      </c>
      <c r="G723" s="7">
        <f>SQRT(Summary!$G$2/Summary!$G$3)*SQRT(SUMSQ(F704:F723)-Summary!$G$4/Summary!$G$5*SUM(F704:F723)^2)</f>
        <v>3.5249261671966944E-2</v>
      </c>
      <c r="H723" s="5">
        <f>MIN(Summary!$G$8,Summary!$G$9/G721)</f>
        <v>1.5</v>
      </c>
      <c r="I723">
        <f t="shared" si="35"/>
        <v>1</v>
      </c>
      <c r="J723" s="4">
        <f>J722*(1+(H722*(E723-1))+((1-H722)*(D722/100)*(I723)/Summary!$G$6))</f>
        <v>133.53675768367341</v>
      </c>
    </row>
    <row r="724" spans="2:10" x14ac:dyDescent="0.2">
      <c r="B724" s="1">
        <f>Volatility!B818</f>
        <v>42761</v>
      </c>
      <c r="C724" s="4">
        <f>Volatility!C818</f>
        <v>152.68</v>
      </c>
      <c r="D724">
        <f>VLOOKUP(Table4[[#This Row],[Date]],Table1[#All],2,FALSE)</f>
        <v>-0.372</v>
      </c>
      <c r="E724" s="7">
        <f t="shared" si="33"/>
        <v>0.9977780682263756</v>
      </c>
      <c r="F724" s="7">
        <f t="shared" si="34"/>
        <v>-2.2244039266768544E-3</v>
      </c>
      <c r="G724" s="7">
        <f>SQRT(Summary!$G$2/Summary!$G$3)*SQRT(SUMSQ(F705:F724)-Summary!$G$4/Summary!$G$5*SUM(F705:F724)^2)</f>
        <v>3.5083765636468485E-2</v>
      </c>
      <c r="H724" s="5">
        <f>MIN(Summary!$G$8,Summary!$G$9/G722)</f>
        <v>1.5</v>
      </c>
      <c r="I724">
        <f t="shared" si="35"/>
        <v>1</v>
      </c>
      <c r="J724" s="4">
        <f>J723*(1+(H723*(E724-1))+((1-H723)*(D723/100)*(I724)/Summary!$G$6))</f>
        <v>133.0923832763219</v>
      </c>
    </row>
    <row r="725" spans="2:10" x14ac:dyDescent="0.2">
      <c r="B725" s="1">
        <f>Volatility!B819</f>
        <v>42762</v>
      </c>
      <c r="C725" s="4">
        <f>Volatility!C819</f>
        <v>152.71</v>
      </c>
      <c r="D725">
        <f>VLOOKUP(Table4[[#This Row],[Date]],Table1[#All],2,FALSE)</f>
        <v>-0.372</v>
      </c>
      <c r="E725" s="7">
        <f t="shared" si="33"/>
        <v>1.000196489389573</v>
      </c>
      <c r="F725" s="7">
        <f t="shared" si="34"/>
        <v>1.9647008806116412E-4</v>
      </c>
      <c r="G725" s="7">
        <f>SQRT(Summary!$G$2/Summary!$G$3)*SQRT(SUMSQ(F706:F725)-Summary!$G$4/Summary!$G$5*SUM(F706:F725)^2)</f>
        <v>3.5029814599761157E-2</v>
      </c>
      <c r="H725" s="5">
        <f>MIN(Summary!$G$8,Summary!$G$9/G723)</f>
        <v>1.5</v>
      </c>
      <c r="I725">
        <f t="shared" si="35"/>
        <v>1</v>
      </c>
      <c r="J725" s="4">
        <f>J724*(1+(H724*(E725-1))+((1-H724)*(D724/100)*(I725)/Summary!$G$6))</f>
        <v>133.13229778202231</v>
      </c>
    </row>
    <row r="726" spans="2:10" x14ac:dyDescent="0.2">
      <c r="B726" s="1">
        <f>Volatility!B820</f>
        <v>42765</v>
      </c>
      <c r="C726" s="4">
        <f>Volatility!C820</f>
        <v>152.47</v>
      </c>
      <c r="D726">
        <f>VLOOKUP(Table4[[#This Row],[Date]],Table1[#All],2,FALSE)</f>
        <v>-0.372</v>
      </c>
      <c r="E726" s="7">
        <f t="shared" si="33"/>
        <v>0.99842839368738123</v>
      </c>
      <c r="F726" s="7">
        <f t="shared" si="34"/>
        <v>-1.5728425812745635E-3</v>
      </c>
      <c r="G726" s="7">
        <f>SQRT(Summary!$G$2/Summary!$G$3)*SQRT(SUMSQ(F707:F726)-Summary!$G$4/Summary!$G$5*SUM(F707:F726)^2)</f>
        <v>3.384978458049355E-2</v>
      </c>
      <c r="H726" s="5">
        <f>MIN(Summary!$G$8,Summary!$G$9/G724)</f>
        <v>1.5</v>
      </c>
      <c r="I726">
        <f t="shared" si="35"/>
        <v>3</v>
      </c>
      <c r="J726" s="4">
        <f>J725*(1+(H725*(E726-1))+((1-H725)*(D725/100)*(I726)/Summary!$G$6))</f>
        <v>132.82051399322643</v>
      </c>
    </row>
    <row r="727" spans="2:10" x14ac:dyDescent="0.2">
      <c r="B727" s="36">
        <f>Volatility!B821</f>
        <v>42766</v>
      </c>
      <c r="C727" s="20">
        <f>Volatility!C821</f>
        <v>152.69999999999999</v>
      </c>
      <c r="D727" s="37">
        <f>VLOOKUP(Table4[[#This Row],[Date]],Table1[#All],2,FALSE)</f>
        <v>-0.372</v>
      </c>
      <c r="E727" s="8">
        <f t="shared" si="33"/>
        <v>1.0015084934741261</v>
      </c>
      <c r="F727" s="8">
        <f t="shared" si="34"/>
        <v>1.5073568407710861E-3</v>
      </c>
      <c r="G727" s="8">
        <f>SQRT(Summary!$G$2/Summary!$G$3)*SQRT(SUMSQ(F708:F727)-Summary!$G$4/Summary!$G$5*SUM(F708:F727)^2)</f>
        <v>2.9926355584370519E-2</v>
      </c>
      <c r="H727" s="9">
        <f>MIN(Summary!$G$8,Summary!$G$9/G725)</f>
        <v>1.5</v>
      </c>
      <c r="I727" s="37">
        <f t="shared" si="35"/>
        <v>1</v>
      </c>
      <c r="J727" s="20">
        <f>J726*(1+(H726*(E727-1))+((1-H726)*(D726/100)*(I727)/Summary!$G$6))</f>
        <v>133.12173855043201</v>
      </c>
    </row>
    <row r="728" spans="2:10" x14ac:dyDescent="0.2">
      <c r="B728" s="1">
        <f>Volatility!B822</f>
        <v>42767</v>
      </c>
      <c r="C728" s="4">
        <f>Volatility!C822</f>
        <v>152.47</v>
      </c>
      <c r="D728">
        <f>VLOOKUP(Table4[[#This Row],[Date]],Table1[#All],2,FALSE)</f>
        <v>-0.372</v>
      </c>
      <c r="E728" s="7">
        <f t="shared" si="33"/>
        <v>0.99849377865094968</v>
      </c>
      <c r="F728" s="7">
        <f t="shared" si="34"/>
        <v>-1.5073568407709648E-3</v>
      </c>
      <c r="G728" s="7">
        <f>SQRT(Summary!$G$2/Summary!$G$3)*SQRT(SUMSQ(F709:F728)-Summary!$G$4/Summary!$G$5*SUM(F709:F728)^2)</f>
        <v>3.0055389612486622E-2</v>
      </c>
      <c r="H728" s="5">
        <f>MIN(Summary!$G$8,Summary!$G$9/G726)</f>
        <v>1.5</v>
      </c>
      <c r="I728">
        <f t="shared" si="35"/>
        <v>1</v>
      </c>
      <c r="J728" s="4">
        <f>J727*(1+(H727*(E728-1))+((1-H727)*(D727/100)*(I728)/Summary!$G$6))</f>
        <v>132.82166013914014</v>
      </c>
    </row>
    <row r="729" spans="2:10" x14ac:dyDescent="0.2">
      <c r="B729" s="1">
        <f>Volatility!B823</f>
        <v>42768</v>
      </c>
      <c r="C729" s="4">
        <f>Volatility!C823</f>
        <v>152.78</v>
      </c>
      <c r="D729">
        <f>VLOOKUP(Table4[[#This Row],[Date]],Table1[#All],2,FALSE)</f>
        <v>-0.373</v>
      </c>
      <c r="E729" s="7">
        <f t="shared" si="33"/>
        <v>1.0020331868564307</v>
      </c>
      <c r="F729" s="7">
        <f t="shared" si="34"/>
        <v>2.0311227293979147E-3</v>
      </c>
      <c r="G729" s="7">
        <f>SQRT(Summary!$G$2/Summary!$G$3)*SQRT(SUMSQ(F710:F729)-Summary!$G$4/Summary!$G$5*SUM(F710:F729)^2)</f>
        <v>3.1438969434311397E-2</v>
      </c>
      <c r="H729" s="5">
        <f>MIN(Summary!$G$8,Summary!$G$9/G727)</f>
        <v>1.5</v>
      </c>
      <c r="I729">
        <f t="shared" si="35"/>
        <v>1</v>
      </c>
      <c r="J729" s="4">
        <f>J728*(1+(H728*(E729-1))+((1-H728)*(D728/100)*(I729)/Summary!$G$6))</f>
        <v>133.2274232648505</v>
      </c>
    </row>
    <row r="730" spans="2:10" x14ac:dyDescent="0.2">
      <c r="B730" s="1">
        <f>Volatility!B824</f>
        <v>42769</v>
      </c>
      <c r="C730" s="4">
        <f>Volatility!C824</f>
        <v>152.72999999999999</v>
      </c>
      <c r="D730">
        <f>VLOOKUP(Table4[[#This Row],[Date]],Table1[#All],2,FALSE)</f>
        <v>-0.373</v>
      </c>
      <c r="E730" s="7">
        <f t="shared" si="33"/>
        <v>0.99967273203298856</v>
      </c>
      <c r="F730" s="7">
        <f t="shared" si="34"/>
        <v>-3.2732153085935777E-4</v>
      </c>
      <c r="G730" s="7">
        <f>SQRT(Summary!$G$2/Summary!$G$3)*SQRT(SUMSQ(F711:F730)-Summary!$G$4/Summary!$G$5*SUM(F711:F730)^2)</f>
        <v>3.0187494273392641E-2</v>
      </c>
      <c r="H730" s="5">
        <f>MIN(Summary!$G$8,Summary!$G$9/G728)</f>
        <v>1.5</v>
      </c>
      <c r="I730">
        <f t="shared" si="35"/>
        <v>1</v>
      </c>
      <c r="J730" s="4">
        <f>J729*(1+(H729*(E730-1))+((1-H729)*(D729/100)*(I730)/Summary!$G$6))</f>
        <v>133.16271185497516</v>
      </c>
    </row>
    <row r="731" spans="2:10" x14ac:dyDescent="0.2">
      <c r="B731" s="1">
        <f>Volatility!B825</f>
        <v>42772</v>
      </c>
      <c r="C731" s="4">
        <f>Volatility!C825</f>
        <v>152.58000000000001</v>
      </c>
      <c r="D731">
        <f>VLOOKUP(Table4[[#This Row],[Date]],Table1[#All],2,FALSE)</f>
        <v>-0.373</v>
      </c>
      <c r="E731" s="7">
        <f t="shared" si="33"/>
        <v>0.99901787468080938</v>
      </c>
      <c r="F731" s="7">
        <f t="shared" si="34"/>
        <v>-9.8260792027095117E-4</v>
      </c>
      <c r="G731" s="7">
        <f>SQRT(Summary!$G$2/Summary!$G$3)*SQRT(SUMSQ(F712:F731)-Summary!$G$4/Summary!$G$5*SUM(F712:F731)^2)</f>
        <v>2.83978548560277E-2</v>
      </c>
      <c r="H731" s="5">
        <f>MIN(Summary!$G$8,Summary!$G$9/G729)</f>
        <v>1.5</v>
      </c>
      <c r="I731">
        <f t="shared" si="35"/>
        <v>3</v>
      </c>
      <c r="J731" s="4">
        <f>J730*(1+(H730*(E731-1))+((1-H730)*(D730/100)*(I731)/Summary!$G$6))</f>
        <v>132.96860771912796</v>
      </c>
    </row>
    <row r="732" spans="2:10" x14ac:dyDescent="0.2">
      <c r="B732" s="1">
        <f>Volatility!B826</f>
        <v>42773</v>
      </c>
      <c r="C732" s="4">
        <f>Volatility!C826</f>
        <v>152.66999999999999</v>
      </c>
      <c r="D732">
        <f>VLOOKUP(Table4[[#This Row],[Date]],Table1[#All],2,FALSE)</f>
        <v>-0.373</v>
      </c>
      <c r="E732" s="7">
        <f t="shared" si="33"/>
        <v>1.0005898545025558</v>
      </c>
      <c r="F732" s="7">
        <f t="shared" si="34"/>
        <v>5.8968060676746514E-4</v>
      </c>
      <c r="G732" s="7">
        <f>SQRT(Summary!$G$2/Summary!$G$3)*SQRT(SUMSQ(F713:F732)-Summary!$G$4/Summary!$G$5*SUM(F713:F732)^2)</f>
        <v>2.8650289562057243E-2</v>
      </c>
      <c r="H732" s="5">
        <f>MIN(Summary!$G$8,Summary!$G$9/G730)</f>
        <v>1.5</v>
      </c>
      <c r="I732">
        <f t="shared" si="35"/>
        <v>1</v>
      </c>
      <c r="J732" s="4">
        <f>J731*(1+(H731*(E732-1))+((1-H731)*(D731/100)*(I732)/Summary!$G$6))</f>
        <v>133.08694476832997</v>
      </c>
    </row>
    <row r="733" spans="2:10" x14ac:dyDescent="0.2">
      <c r="B733" s="1">
        <f>Volatility!B827</f>
        <v>42774</v>
      </c>
      <c r="C733" s="4">
        <f>Volatility!C827</f>
        <v>153.26</v>
      </c>
      <c r="D733">
        <f>VLOOKUP(Table4[[#This Row],[Date]],Table1[#All],2,FALSE)</f>
        <v>-0.373</v>
      </c>
      <c r="E733" s="7">
        <f t="shared" si="33"/>
        <v>1.0038645444422611</v>
      </c>
      <c r="F733" s="7">
        <f t="shared" si="34"/>
        <v>3.8570962734073189E-3</v>
      </c>
      <c r="G733" s="7">
        <f>SQRT(Summary!$G$2/Summary!$G$3)*SQRT(SUMSQ(F714:F733)-Summary!$G$4/Summary!$G$5*SUM(F714:F733)^2)</f>
        <v>3.1161597785024146E-2</v>
      </c>
      <c r="H733" s="5">
        <f>MIN(Summary!$G$8,Summary!$G$9/G731)</f>
        <v>1.5</v>
      </c>
      <c r="I733">
        <f t="shared" si="35"/>
        <v>1</v>
      </c>
      <c r="J733" s="4">
        <f>J732*(1+(H732*(E733-1))+((1-H732)*(D732/100)*(I733)/Summary!$G$6))</f>
        <v>133.85911485175401</v>
      </c>
    </row>
    <row r="734" spans="2:10" x14ac:dyDescent="0.2">
      <c r="B734" s="1">
        <f>Volatility!B828</f>
        <v>42775</v>
      </c>
      <c r="C734" s="4">
        <f>Volatility!C828</f>
        <v>153.36000000000001</v>
      </c>
      <c r="D734">
        <f>VLOOKUP(Table4[[#This Row],[Date]],Table1[#All],2,FALSE)</f>
        <v>-0.371</v>
      </c>
      <c r="E734" s="7">
        <f t="shared" si="33"/>
        <v>1.0006524859715518</v>
      </c>
      <c r="F734" s="7">
        <f t="shared" si="34"/>
        <v>6.5227319513095022E-4</v>
      </c>
      <c r="G734" s="7">
        <f>SQRT(Summary!$G$2/Summary!$G$3)*SQRT(SUMSQ(F715:F734)-Summary!$G$4/Summary!$G$5*SUM(F715:F734)^2)</f>
        <v>3.1384444024701821E-2</v>
      </c>
      <c r="H734" s="5">
        <f>MIN(Summary!$G$8,Summary!$G$9/G732)</f>
        <v>1.5</v>
      </c>
      <c r="I734">
        <f t="shared" si="35"/>
        <v>1</v>
      </c>
      <c r="J734" s="4">
        <f>J733*(1+(H733*(E734-1))+((1-H733)*(D733/100)*(I734)/Summary!$G$6))</f>
        <v>133.99082010824281</v>
      </c>
    </row>
    <row r="735" spans="2:10" x14ac:dyDescent="0.2">
      <c r="B735" s="1">
        <f>Volatility!B829</f>
        <v>42776</v>
      </c>
      <c r="C735" s="4">
        <f>Volatility!C829</f>
        <v>153.03</v>
      </c>
      <c r="D735">
        <f>VLOOKUP(Table4[[#This Row],[Date]],Table1[#All],2,FALSE)</f>
        <v>-0.371</v>
      </c>
      <c r="E735" s="7">
        <f t="shared" si="33"/>
        <v>0.99784820031298893</v>
      </c>
      <c r="F735" s="7">
        <f t="shared" si="34"/>
        <v>-2.1541181344442929E-3</v>
      </c>
      <c r="G735" s="7">
        <f>SQRT(Summary!$G$2/Summary!$G$3)*SQRT(SUMSQ(F716:F735)-Summary!$G$4/Summary!$G$5*SUM(F716:F735)^2)</f>
        <v>3.1791027175882641E-2</v>
      </c>
      <c r="H735" s="5">
        <f>MIN(Summary!$G$8,Summary!$G$9/G733)</f>
        <v>1.5</v>
      </c>
      <c r="I735">
        <f t="shared" si="35"/>
        <v>1</v>
      </c>
      <c r="J735" s="4">
        <f>J734*(1+(H734*(E735-1))+((1-H734)*(D734/100)*(I735)/Summary!$G$6))</f>
        <v>133.55902842600619</v>
      </c>
    </row>
    <row r="736" spans="2:10" x14ac:dyDescent="0.2">
      <c r="B736" s="1">
        <f>Volatility!B830</f>
        <v>42779</v>
      </c>
      <c r="C736" s="4">
        <f>Volatility!C830</f>
        <v>153.04</v>
      </c>
      <c r="D736">
        <f>VLOOKUP(Table4[[#This Row],[Date]],Table1[#All],2,FALSE)</f>
        <v>-0.373</v>
      </c>
      <c r="E736" s="7">
        <f t="shared" si="33"/>
        <v>1.0000653466640528</v>
      </c>
      <c r="F736" s="7">
        <f t="shared" si="34"/>
        <v>6.5344529052537066E-5</v>
      </c>
      <c r="G736" s="7">
        <f>SQRT(Summary!$G$2/Summary!$G$3)*SQRT(SUMSQ(F717:F736)-Summary!$G$4/Summary!$G$5*SUM(F717:F736)^2)</f>
        <v>3.1637313686578107E-2</v>
      </c>
      <c r="H736" s="5">
        <f>MIN(Summary!$G$8,Summary!$G$9/G734)</f>
        <v>1.5</v>
      </c>
      <c r="I736">
        <f t="shared" si="35"/>
        <v>3</v>
      </c>
      <c r="J736" s="4">
        <f>J735*(1+(H735*(E736-1))+((1-H735)*(D735/100)*(I736)/Summary!$G$6))</f>
        <v>133.57418448142994</v>
      </c>
    </row>
    <row r="737" spans="2:10" x14ac:dyDescent="0.2">
      <c r="B737" s="1">
        <f>Volatility!B831</f>
        <v>42780</v>
      </c>
      <c r="C737" s="4">
        <f>Volatility!C831</f>
        <v>152.88999999999999</v>
      </c>
      <c r="D737">
        <f>VLOOKUP(Table4[[#This Row],[Date]],Table1[#All],2,FALSE)</f>
        <v>-0.374</v>
      </c>
      <c r="E737" s="7">
        <f t="shared" si="33"/>
        <v>0.99901986408782018</v>
      </c>
      <c r="F737" s="7">
        <f t="shared" si="34"/>
        <v>-9.8061655947511285E-4</v>
      </c>
      <c r="G737" s="7">
        <f>SQRT(Summary!$G$2/Summary!$G$3)*SQRT(SUMSQ(F718:F737)-Summary!$G$4/Summary!$G$5*SUM(F718:F737)^2)</f>
        <v>3.1492490799856034E-2</v>
      </c>
      <c r="H737" s="5">
        <f>MIN(Summary!$G$8,Summary!$G$9/G735)</f>
        <v>1.5</v>
      </c>
      <c r="I737">
        <f t="shared" si="35"/>
        <v>1</v>
      </c>
      <c r="J737" s="4">
        <f>J736*(1+(H736*(E737-1))+((1-H736)*(D736/100)*(I737)/Summary!$G$6))</f>
        <v>133.37849518718787</v>
      </c>
    </row>
    <row r="738" spans="2:10" x14ac:dyDescent="0.2">
      <c r="B738" s="1">
        <f>Volatility!B832</f>
        <v>42781</v>
      </c>
      <c r="C738" s="4">
        <f>Volatility!C832</f>
        <v>152.85</v>
      </c>
      <c r="D738">
        <f>VLOOKUP(Table4[[#This Row],[Date]],Table1[#All],2,FALSE)</f>
        <v>-0.373</v>
      </c>
      <c r="E738" s="7">
        <f t="shared" si="33"/>
        <v>0.99973837399437504</v>
      </c>
      <c r="F738" s="7">
        <f t="shared" si="34"/>
        <v>-2.6166023567881439E-4</v>
      </c>
      <c r="G738" s="7">
        <f>SQRT(Summary!$G$2/Summary!$G$3)*SQRT(SUMSQ(F719:F738)-Summary!$G$4/Summary!$G$5*SUM(F719:F738)^2)</f>
        <v>3.0979128768774011E-2</v>
      </c>
      <c r="H738" s="5">
        <f>MIN(Summary!$G$8,Summary!$G$9/G736)</f>
        <v>1.5</v>
      </c>
      <c r="I738">
        <f t="shared" si="35"/>
        <v>1</v>
      </c>
      <c r="J738" s="4">
        <f>J737*(1+(H737*(E738-1))+((1-H737)*(D737/100)*(I738)/Summary!$G$6))</f>
        <v>133.32684508997306</v>
      </c>
    </row>
    <row r="739" spans="2:10" x14ac:dyDescent="0.2">
      <c r="B739" s="1">
        <f>Volatility!B833</f>
        <v>42782</v>
      </c>
      <c r="C739" s="4">
        <f>Volatility!C833</f>
        <v>153.06</v>
      </c>
      <c r="D739">
        <f>VLOOKUP(Table4[[#This Row],[Date]],Table1[#All],2,FALSE)</f>
        <v>-0.372</v>
      </c>
      <c r="E739" s="7">
        <f t="shared" si="33"/>
        <v>1.0013738959764475</v>
      </c>
      <c r="F739" s="7">
        <f t="shared" si="34"/>
        <v>1.3729530449315664E-3</v>
      </c>
      <c r="G739" s="7">
        <f>SQRT(Summary!$G$2/Summary!$G$3)*SQRT(SUMSQ(F720:F739)-Summary!$G$4/Summary!$G$5*SUM(F720:F739)^2)</f>
        <v>3.1089773503656267E-2</v>
      </c>
      <c r="H739" s="5">
        <f>MIN(Summary!$G$8,Summary!$G$9/G737)</f>
        <v>1.5</v>
      </c>
      <c r="I739">
        <f t="shared" si="35"/>
        <v>1</v>
      </c>
      <c r="J739" s="4">
        <f>J738*(1+(H738*(E739-1))+((1-H738)*(D738/100)*(I739)/Summary!$G$6))</f>
        <v>133.60230162113342</v>
      </c>
    </row>
    <row r="740" spans="2:10" x14ac:dyDescent="0.2">
      <c r="B740" s="1">
        <f>Volatility!B834</f>
        <v>42783</v>
      </c>
      <c r="C740" s="4">
        <f>Volatility!C834</f>
        <v>153.11000000000001</v>
      </c>
      <c r="D740">
        <f>VLOOKUP(Table4[[#This Row],[Date]],Table1[#All],2,FALSE)</f>
        <v>-0.371</v>
      </c>
      <c r="E740" s="7">
        <f t="shared" si="33"/>
        <v>1.000326669280021</v>
      </c>
      <c r="F740" s="7">
        <f t="shared" si="34"/>
        <v>3.2661593522884032E-4</v>
      </c>
      <c r="G740" s="7">
        <f>SQRT(Summary!$G$2/Summary!$G$3)*SQRT(SUMSQ(F721:F740)-Summary!$G$4/Summary!$G$5*SUM(F721:F740)^2)</f>
        <v>2.986590206655565E-2</v>
      </c>
      <c r="H740" s="5">
        <f>MIN(Summary!$G$8,Summary!$G$9/G738)</f>
        <v>1.5</v>
      </c>
      <c r="I740">
        <f t="shared" si="35"/>
        <v>1</v>
      </c>
      <c r="J740" s="4">
        <f>J739*(1+(H739*(E740-1))+((1-H739)*(D739/100)*(I740)/Summary!$G$6))</f>
        <v>133.66845755121139</v>
      </c>
    </row>
    <row r="741" spans="2:10" x14ac:dyDescent="0.2">
      <c r="B741" s="1">
        <f>Volatility!B835</f>
        <v>42786</v>
      </c>
      <c r="C741" s="4">
        <f>Volatility!C835</f>
        <v>153.04</v>
      </c>
      <c r="D741">
        <f>VLOOKUP(Table4[[#This Row],[Date]],Table1[#All],2,FALSE)</f>
        <v>-0.36899999999999999</v>
      </c>
      <c r="E741" s="7">
        <f t="shared" si="33"/>
        <v>0.99954281235712872</v>
      </c>
      <c r="F741" s="7">
        <f t="shared" si="34"/>
        <v>-4.572921850064747E-4</v>
      </c>
      <c r="G741" s="7">
        <f>SQRT(Summary!$G$2/Summary!$G$3)*SQRT(SUMSQ(F722:F741)-Summary!$G$4/Summary!$G$5*SUM(F722:F741)^2)</f>
        <v>2.7141246078375033E-2</v>
      </c>
      <c r="H741" s="5">
        <f>MIN(Summary!$G$8,Summary!$G$9/G739)</f>
        <v>1.5</v>
      </c>
      <c r="I741">
        <f t="shared" si="35"/>
        <v>3</v>
      </c>
      <c r="J741" s="4">
        <f>J740*(1+(H740*(E741-1))+((1-H740)*(D740/100)*(I741)/Summary!$G$6))</f>
        <v>133.57885649223326</v>
      </c>
    </row>
    <row r="742" spans="2:10" x14ac:dyDescent="0.2">
      <c r="B742" s="1">
        <f>Volatility!B836</f>
        <v>42787</v>
      </c>
      <c r="C742" s="4">
        <f>Volatility!C836</f>
        <v>152.81</v>
      </c>
      <c r="D742">
        <f>VLOOKUP(Table4[[#This Row],[Date]],Table1[#All],2,FALSE)</f>
        <v>-0.37</v>
      </c>
      <c r="E742" s="7">
        <f t="shared" si="33"/>
        <v>0.9984971249346577</v>
      </c>
      <c r="F742" s="7">
        <f t="shared" si="34"/>
        <v>-1.5040055148315111E-3</v>
      </c>
      <c r="G742" s="7">
        <f>SQRT(Summary!$G$2/Summary!$G$3)*SQRT(SUMSQ(F723:F742)-Summary!$G$4/Summary!$G$5*SUM(F723:F742)^2)</f>
        <v>2.655686757598456E-2</v>
      </c>
      <c r="H742" s="5">
        <f>MIN(Summary!$G$8,Summary!$G$9/G740)</f>
        <v>1.5</v>
      </c>
      <c r="I742">
        <f t="shared" si="35"/>
        <v>1</v>
      </c>
      <c r="J742" s="4">
        <f>J741*(1+(H741*(E742-1))+((1-H741)*(D741/100)*(I742)/Summary!$G$6))</f>
        <v>133.27841258485412</v>
      </c>
    </row>
    <row r="743" spans="2:10" x14ac:dyDescent="0.2">
      <c r="B743" s="1">
        <f>Volatility!B837</f>
        <v>42788</v>
      </c>
      <c r="C743" s="4">
        <f>Volatility!C837</f>
        <v>152.94999999999999</v>
      </c>
      <c r="D743">
        <f>VLOOKUP(Table4[[#This Row],[Date]],Table1[#All],2,FALSE)</f>
        <v>-0.371</v>
      </c>
      <c r="E743" s="7">
        <f t="shared" si="33"/>
        <v>1.0009161704076956</v>
      </c>
      <c r="F743" s="7">
        <f t="shared" si="34"/>
        <v>9.1575097974644815E-4</v>
      </c>
      <c r="G743" s="7">
        <f>SQRT(Summary!$G$2/Summary!$G$3)*SQRT(SUMSQ(F724:F743)-Summary!$G$4/Summary!$G$5*SUM(F724:F743)^2)</f>
        <v>2.3497134543056936E-2</v>
      </c>
      <c r="H743" s="5">
        <f>MIN(Summary!$G$8,Summary!$G$9/G741)</f>
        <v>1.5</v>
      </c>
      <c r="I743">
        <f t="shared" si="35"/>
        <v>1</v>
      </c>
      <c r="J743" s="4">
        <f>J742*(1+(H742*(E743-1))+((1-H742)*(D742/100)*(I743)/Summary!$G$6))</f>
        <v>133.46225609420003</v>
      </c>
    </row>
    <row r="744" spans="2:10" x14ac:dyDescent="0.2">
      <c r="B744" s="1">
        <f>Volatility!B838</f>
        <v>42789</v>
      </c>
      <c r="C744" s="4">
        <f>Volatility!C838</f>
        <v>153.29</v>
      </c>
      <c r="D744">
        <f>VLOOKUP(Table4[[#This Row],[Date]],Table1[#All],2,FALSE)</f>
        <v>-0.371</v>
      </c>
      <c r="E744" s="7">
        <f t="shared" si="33"/>
        <v>1.0022229486760379</v>
      </c>
      <c r="F744" s="7">
        <f t="shared" si="34"/>
        <v>2.2204815811035397E-3</v>
      </c>
      <c r="G744" s="7">
        <f>SQRT(Summary!$G$2/Summary!$G$3)*SQRT(SUMSQ(F725:F744)-Summary!$G$4/Summary!$G$5*SUM(F725:F744)^2)</f>
        <v>2.3281137023472748E-2</v>
      </c>
      <c r="H744" s="5">
        <f>MIN(Summary!$G$8,Summary!$G$9/G742)</f>
        <v>1.5</v>
      </c>
      <c r="I744">
        <f t="shared" si="35"/>
        <v>1</v>
      </c>
      <c r="J744" s="4">
        <f>J743*(1+(H743*(E744-1))+((1-H743)*(D743/100)*(I744)/Summary!$G$6))</f>
        <v>133.90796341377586</v>
      </c>
    </row>
    <row r="745" spans="2:10" x14ac:dyDescent="0.2">
      <c r="B745" s="1">
        <f>Volatility!B839</f>
        <v>42790</v>
      </c>
      <c r="C745" s="4">
        <f>Volatility!C839</f>
        <v>153.75</v>
      </c>
      <c r="D745">
        <f>VLOOKUP(Table4[[#This Row],[Date]],Table1[#All],2,FALSE)</f>
        <v>-0.371</v>
      </c>
      <c r="E745" s="7">
        <f t="shared" si="33"/>
        <v>1.0030008480657577</v>
      </c>
      <c r="F745" s="7">
        <f t="shared" si="34"/>
        <v>2.9963545086112413E-3</v>
      </c>
      <c r="G745" s="7">
        <f>SQRT(Summary!$G$2/Summary!$G$3)*SQRT(SUMSQ(F726:F745)-Summary!$G$4/Summary!$G$5*SUM(F726:F745)^2)</f>
        <v>2.5211982299274068E-2</v>
      </c>
      <c r="H745" s="5">
        <f>MIN(Summary!$G$8,Summary!$G$9/G743)</f>
        <v>1.5</v>
      </c>
      <c r="I745">
        <f t="shared" si="35"/>
        <v>1</v>
      </c>
      <c r="J745" s="4">
        <f>J744*(1+(H744*(E745-1))+((1-H744)*(D744/100)*(I745)/Summary!$G$6))</f>
        <v>134.51140959125368</v>
      </c>
    </row>
    <row r="746" spans="2:10" x14ac:dyDescent="0.2">
      <c r="B746" s="1">
        <f>Volatility!B840</f>
        <v>42793</v>
      </c>
      <c r="C746" s="4">
        <f>Volatility!C840</f>
        <v>153.87</v>
      </c>
      <c r="D746">
        <f>VLOOKUP(Table4[[#This Row],[Date]],Table1[#All],2,FALSE)</f>
        <v>-0.371</v>
      </c>
      <c r="E746" s="7">
        <f t="shared" si="33"/>
        <v>1.000780487804878</v>
      </c>
      <c r="F746" s="7">
        <f t="shared" si="34"/>
        <v>7.801833826595225E-4</v>
      </c>
      <c r="G746" s="7">
        <f>SQRT(Summary!$G$2/Summary!$G$3)*SQRT(SUMSQ(F727:F746)-Summary!$G$4/Summary!$G$5*SUM(F727:F746)^2)</f>
        <v>2.4259683579831031E-2</v>
      </c>
      <c r="H746" s="5">
        <f>MIN(Summary!$G$8,Summary!$G$9/G744)</f>
        <v>1.5</v>
      </c>
      <c r="I746">
        <f t="shared" si="35"/>
        <v>3</v>
      </c>
      <c r="J746" s="4">
        <f>J745*(1+(H745*(E746-1))+((1-H745)*(D745/100)*(I746)/Summary!$G$6))</f>
        <v>134.67096568566467</v>
      </c>
    </row>
    <row r="747" spans="2:10" x14ac:dyDescent="0.2">
      <c r="B747" s="36">
        <f>Volatility!B841</f>
        <v>42794</v>
      </c>
      <c r="C747" s="20">
        <f>Volatility!C841</f>
        <v>153.94</v>
      </c>
      <c r="D747" s="37">
        <f>VLOOKUP(Table4[[#This Row],[Date]],Table1[#All],2,FALSE)</f>
        <v>-0.371</v>
      </c>
      <c r="E747" s="8">
        <f t="shared" si="33"/>
        <v>1.0004549294859297</v>
      </c>
      <c r="F747" s="8">
        <f t="shared" si="34"/>
        <v>4.5482603688464098E-4</v>
      </c>
      <c r="G747" s="8">
        <f>SQRT(Summary!$G$2/Summary!$G$3)*SQRT(SUMSQ(F728:F747)-Summary!$G$4/Summary!$G$5*SUM(F728:F747)^2)</f>
        <v>2.3956914393968319E-2</v>
      </c>
      <c r="H747" s="9">
        <f>MIN(Summary!$G$8,Summary!$G$9/G745)</f>
        <v>1.5</v>
      </c>
      <c r="I747" s="37">
        <f t="shared" si="35"/>
        <v>1</v>
      </c>
      <c r="J747" s="20">
        <f>J746*(1+(H746*(E747-1))+((1-H746)*(D746/100)*(I747)/Summary!$G$6))</f>
        <v>134.76355830500754</v>
      </c>
    </row>
    <row r="748" spans="2:10" x14ac:dyDescent="0.2">
      <c r="B748" s="1">
        <f>Volatility!B842</f>
        <v>42795</v>
      </c>
      <c r="C748" s="4">
        <f>Volatility!C842</f>
        <v>153.97</v>
      </c>
      <c r="D748">
        <f>VLOOKUP(Table4[[#This Row],[Date]],Table1[#All],2,FALSE)</f>
        <v>-0.372</v>
      </c>
      <c r="E748" s="7">
        <f t="shared" si="33"/>
        <v>1.0001948811225152</v>
      </c>
      <c r="F748" s="7">
        <f t="shared" si="34"/>
        <v>1.948621356559908E-4</v>
      </c>
      <c r="G748" s="7">
        <f>SQRT(Summary!$G$2/Summary!$G$3)*SQRT(SUMSQ(F729:F748)-Summary!$G$4/Summary!$G$5*SUM(F729:F748)^2)</f>
        <v>2.2948016998496485E-2</v>
      </c>
      <c r="H748" s="5">
        <f>MIN(Summary!$G$8,Summary!$G$9/G746)</f>
        <v>1.5</v>
      </c>
      <c r="I748">
        <f t="shared" si="35"/>
        <v>1</v>
      </c>
      <c r="J748" s="4">
        <f>J747*(1+(H747*(E748-1))+((1-H747)*(D747/100)*(I748)/Summary!$G$6))</f>
        <v>134.80364702195098</v>
      </c>
    </row>
    <row r="749" spans="2:10" x14ac:dyDescent="0.2">
      <c r="B749" s="1">
        <f>Volatility!B843</f>
        <v>42796</v>
      </c>
      <c r="C749" s="4">
        <f>Volatility!C843</f>
        <v>153.76</v>
      </c>
      <c r="D749">
        <f>VLOOKUP(Table4[[#This Row],[Date]],Table1[#All],2,FALSE)</f>
        <v>-0.372</v>
      </c>
      <c r="E749" s="7">
        <f t="shared" si="33"/>
        <v>0.99863609794115726</v>
      </c>
      <c r="F749" s="7">
        <f t="shared" si="34"/>
        <v>-1.3648330198451606E-3</v>
      </c>
      <c r="G749" s="7">
        <f>SQRT(Summary!$G$2/Summary!$G$3)*SQRT(SUMSQ(F730:F749)-Summary!$G$4/Summary!$G$5*SUM(F730:F749)^2)</f>
        <v>2.3080863138877701E-2</v>
      </c>
      <c r="H749" s="5">
        <f>MIN(Summary!$G$8,Summary!$G$9/G747)</f>
        <v>1.5</v>
      </c>
      <c r="I749">
        <f t="shared" si="35"/>
        <v>1</v>
      </c>
      <c r="J749" s="4">
        <f>J748*(1+(H748*(E749-1))+((1-H748)*(D748/100)*(I749)/Summary!$G$6))</f>
        <v>134.52855504989145</v>
      </c>
    </row>
    <row r="750" spans="2:10" x14ac:dyDescent="0.2">
      <c r="B750" s="1">
        <f>Volatility!B844</f>
        <v>42797</v>
      </c>
      <c r="C750" s="4">
        <f>Volatility!C844</f>
        <v>153.72</v>
      </c>
      <c r="D750">
        <f>VLOOKUP(Table4[[#This Row],[Date]],Table1[#All],2,FALSE)</f>
        <v>-0.371</v>
      </c>
      <c r="E750" s="7">
        <f t="shared" si="33"/>
        <v>0.99973985431841839</v>
      </c>
      <c r="F750" s="7">
        <f t="shared" si="34"/>
        <v>-2.6017952533910217E-4</v>
      </c>
      <c r="G750" s="7">
        <f>SQRT(Summary!$G$2/Summary!$G$3)*SQRT(SUMSQ(F731:F750)-Summary!$G$4/Summary!$G$5*SUM(F731:F750)^2)</f>
        <v>2.3058305679711295E-2</v>
      </c>
      <c r="H750" s="5">
        <f>MIN(Summary!$G$8,Summary!$G$9/G748)</f>
        <v>1.5</v>
      </c>
      <c r="I750">
        <f t="shared" si="35"/>
        <v>1</v>
      </c>
      <c r="J750" s="4">
        <f>J749*(1+(H749*(E750-1))+((1-H749)*(D749/100)*(I750)/Summary!$G$6))</f>
        <v>134.47675458012407</v>
      </c>
    </row>
    <row r="751" spans="2:10" x14ac:dyDescent="0.2">
      <c r="B751" s="1">
        <f>Volatility!B845</f>
        <v>42800</v>
      </c>
      <c r="C751" s="4">
        <f>Volatility!C845</f>
        <v>153.63</v>
      </c>
      <c r="D751">
        <f>VLOOKUP(Table4[[#This Row],[Date]],Table1[#All],2,FALSE)</f>
        <v>-0.374</v>
      </c>
      <c r="E751" s="7">
        <f t="shared" si="33"/>
        <v>0.99941451990632313</v>
      </c>
      <c r="F751" s="7">
        <f t="shared" si="34"/>
        <v>-5.8565155407461656E-4</v>
      </c>
      <c r="G751" s="7">
        <f>SQRT(Summary!$G$2/Summary!$G$3)*SQRT(SUMSQ(F732:F751)-Summary!$G$4/Summary!$G$5*SUM(F732:F751)^2)</f>
        <v>2.2814703216571995E-2</v>
      </c>
      <c r="H751" s="5">
        <f>MIN(Summary!$G$8,Summary!$G$9/G749)</f>
        <v>1.5</v>
      </c>
      <c r="I751">
        <f t="shared" si="35"/>
        <v>3</v>
      </c>
      <c r="J751" s="4">
        <f>J750*(1+(H750*(E751-1))+((1-H750)*(D750/100)*(I751)/Summary!$G$6))</f>
        <v>134.36073317231856</v>
      </c>
    </row>
    <row r="752" spans="2:10" x14ac:dyDescent="0.2">
      <c r="B752" s="1">
        <f>Volatility!B846</f>
        <v>42801</v>
      </c>
      <c r="C752" s="4">
        <f>Volatility!C846</f>
        <v>153.66</v>
      </c>
      <c r="D752">
        <f>VLOOKUP(Table4[[#This Row],[Date]],Table1[#All],2,FALSE)</f>
        <v>-0.373</v>
      </c>
      <c r="E752" s="7">
        <f t="shared" si="33"/>
        <v>1.0001952743604765</v>
      </c>
      <c r="F752" s="7">
        <f t="shared" si="34"/>
        <v>1.9525529692028407E-4</v>
      </c>
      <c r="G752" s="7">
        <f>SQRT(Summary!$G$2/Summary!$G$3)*SQRT(SUMSQ(F733:F752)-Summary!$G$4/Summary!$G$5*SUM(F733:F752)^2)</f>
        <v>2.2801754843161458E-2</v>
      </c>
      <c r="H752" s="5">
        <f>MIN(Summary!$G$8,Summary!$G$9/G750)</f>
        <v>1.5</v>
      </c>
      <c r="I752">
        <f t="shared" si="35"/>
        <v>1</v>
      </c>
      <c r="J752" s="4">
        <f>J751*(1+(H751*(E752-1))+((1-H751)*(D751/100)*(I752)/Summary!$G$6))</f>
        <v>134.40078691104762</v>
      </c>
    </row>
    <row r="753" spans="2:10" x14ac:dyDescent="0.2">
      <c r="B753" s="1">
        <f>Volatility!B847</f>
        <v>42802</v>
      </c>
      <c r="C753" s="4">
        <f>Volatility!C847</f>
        <v>153.24</v>
      </c>
      <c r="D753">
        <f>VLOOKUP(Table4[[#This Row],[Date]],Table1[#All],2,FALSE)</f>
        <v>-0.373</v>
      </c>
      <c r="E753" s="7">
        <f t="shared" si="33"/>
        <v>0.99726669269816481</v>
      </c>
      <c r="F753" s="7">
        <f t="shared" si="34"/>
        <v>-2.7370496070406075E-3</v>
      </c>
      <c r="G753" s="7">
        <f>SQRT(Summary!$G$2/Summary!$G$3)*SQRT(SUMSQ(F734:F753)-Summary!$G$4/Summary!$G$5*SUM(F734:F753)^2)</f>
        <v>2.1287775266910107E-2</v>
      </c>
      <c r="H753" s="5">
        <f>MIN(Summary!$G$8,Summary!$G$9/G751)</f>
        <v>1.5</v>
      </c>
      <c r="I753">
        <f t="shared" si="35"/>
        <v>1</v>
      </c>
      <c r="J753" s="4">
        <f>J752*(1+(H752*(E753-1))+((1-H752)*(D752/100)*(I753)/Summary!$G$6))</f>
        <v>133.85044520343638</v>
      </c>
    </row>
    <row r="754" spans="2:10" x14ac:dyDescent="0.2">
      <c r="B754" s="1">
        <f>Volatility!B848</f>
        <v>42803</v>
      </c>
      <c r="C754" s="4">
        <f>Volatility!C848</f>
        <v>152.91</v>
      </c>
      <c r="D754">
        <f>VLOOKUP(Table4[[#This Row],[Date]],Table1[#All],2,FALSE)</f>
        <v>-0.372</v>
      </c>
      <c r="E754" s="7">
        <f t="shared" si="33"/>
        <v>0.99784651527016432</v>
      </c>
      <c r="F754" s="7">
        <f t="shared" si="34"/>
        <v>-2.1558068123883182E-3</v>
      </c>
      <c r="G754" s="7">
        <f>SQRT(Summary!$G$2/Summary!$G$3)*SQRT(SUMSQ(F735:F754)-Summary!$G$4/Summary!$G$5*SUM(F735:F754)^2)</f>
        <v>2.2381635631232376E-2</v>
      </c>
      <c r="H754" s="5">
        <f>MIN(Summary!$G$8,Summary!$G$9/G752)</f>
        <v>1.5</v>
      </c>
      <c r="I754">
        <f t="shared" si="35"/>
        <v>1</v>
      </c>
      <c r="J754" s="4">
        <f>J753*(1+(H753*(E754-1))+((1-H753)*(D753/100)*(I754)/Summary!$G$6))</f>
        <v>133.41877128836293</v>
      </c>
    </row>
    <row r="755" spans="2:10" x14ac:dyDescent="0.2">
      <c r="B755" s="1">
        <f>Volatility!B849</f>
        <v>42804</v>
      </c>
      <c r="C755" s="4">
        <f>Volatility!C849</f>
        <v>152.56</v>
      </c>
      <c r="D755">
        <f>VLOOKUP(Table4[[#This Row],[Date]],Table1[#All],2,FALSE)</f>
        <v>-0.372</v>
      </c>
      <c r="E755" s="7">
        <f t="shared" si="33"/>
        <v>0.9977110718723432</v>
      </c>
      <c r="F755" s="7">
        <f t="shared" si="34"/>
        <v>-2.2915517278964178E-3</v>
      </c>
      <c r="G755" s="7">
        <f>SQRT(Summary!$G$2/Summary!$G$3)*SQRT(SUMSQ(F736:F755)-Summary!$G$4/Summary!$G$5*SUM(F736:F755)^2)</f>
        <v>2.2541411962007814E-2</v>
      </c>
      <c r="H755" s="5">
        <f>MIN(Summary!$G$8,Summary!$G$9/G753)</f>
        <v>1.5</v>
      </c>
      <c r="I755">
        <f t="shared" si="35"/>
        <v>1</v>
      </c>
      <c r="J755" s="4">
        <f>J754*(1+(H754*(E755-1))+((1-H754)*(D754/100)*(I755)/Summary!$G$6))</f>
        <v>132.96138165114223</v>
      </c>
    </row>
    <row r="756" spans="2:10" x14ac:dyDescent="0.2">
      <c r="B756" s="1">
        <f>Volatility!B850</f>
        <v>42807</v>
      </c>
      <c r="C756" s="4">
        <f>Volatility!C850</f>
        <v>152.52000000000001</v>
      </c>
      <c r="D756">
        <f>VLOOKUP(Table4[[#This Row],[Date]],Table1[#All],2,FALSE)</f>
        <v>-0.372</v>
      </c>
      <c r="E756" s="7">
        <f t="shared" si="33"/>
        <v>0.99973780807551138</v>
      </c>
      <c r="F756" s="7">
        <f t="shared" si="34"/>
        <v>-2.622263028005282E-4</v>
      </c>
      <c r="G756" s="7">
        <f>SQRT(Summary!$G$2/Summary!$G$3)*SQRT(SUMSQ(F737:F756)-Summary!$G$4/Summary!$G$5*SUM(F737:F756)^2)</f>
        <v>2.2529772902242614E-2</v>
      </c>
      <c r="H756" s="5">
        <f>MIN(Summary!$G$8,Summary!$G$9/G754)</f>
        <v>1.5</v>
      </c>
      <c r="I756">
        <f t="shared" si="35"/>
        <v>3</v>
      </c>
      <c r="J756" s="4">
        <f>J755*(1+(H755*(E756-1))+((1-H755)*(D755/100)*(I756)/Summary!$G$6))</f>
        <v>132.91115045175115</v>
      </c>
    </row>
    <row r="757" spans="2:10" x14ac:dyDescent="0.2">
      <c r="B757" s="1">
        <f>Volatility!B851</f>
        <v>42808</v>
      </c>
      <c r="C757" s="4">
        <f>Volatility!C851</f>
        <v>152.63</v>
      </c>
      <c r="D757">
        <f>VLOOKUP(Table4[[#This Row],[Date]],Table1[#All],2,FALSE)</f>
        <v>-0.372</v>
      </c>
      <c r="E757" s="7">
        <f t="shared" si="33"/>
        <v>1.0007212168895883</v>
      </c>
      <c r="F757" s="7">
        <f t="shared" si="34"/>
        <v>7.2095693766764863E-4</v>
      </c>
      <c r="G757" s="7">
        <f>SQRT(Summary!$G$2/Summary!$G$3)*SQRT(SUMSQ(F738:F757)-Summary!$G$4/Summary!$G$5*SUM(F738:F757)^2)</f>
        <v>2.2527689095281387E-2</v>
      </c>
      <c r="H757" s="5">
        <f>MIN(Summary!$G$8,Summary!$G$9/G755)</f>
        <v>1.5</v>
      </c>
      <c r="I757">
        <f t="shared" si="35"/>
        <v>1</v>
      </c>
      <c r="J757" s="4">
        <f>J756*(1+(H756*(E757-1))+((1-H756)*(D756/100)*(I757)/Summary!$G$6))</f>
        <v>133.05562380914242</v>
      </c>
    </row>
    <row r="758" spans="2:10" x14ac:dyDescent="0.2">
      <c r="B758" s="1">
        <f>Volatility!B852</f>
        <v>42809</v>
      </c>
      <c r="C758" s="4">
        <f>Volatility!C852</f>
        <v>152.94</v>
      </c>
      <c r="D758">
        <f>VLOOKUP(Table4[[#This Row],[Date]],Table1[#All],2,FALSE)</f>
        <v>-0.371</v>
      </c>
      <c r="E758" s="7">
        <f t="shared" si="33"/>
        <v>1.0020310554936775</v>
      </c>
      <c r="F758" s="7">
        <f t="shared" si="34"/>
        <v>2.0289956890484711E-3</v>
      </c>
      <c r="G758" s="7">
        <f>SQRT(Summary!$G$2/Summary!$G$3)*SQRT(SUMSQ(F739:F758)-Summary!$G$4/Summary!$G$5*SUM(F739:F758)^2)</f>
        <v>2.3666702541059754E-2</v>
      </c>
      <c r="H758" s="5">
        <f>MIN(Summary!$G$8,Summary!$G$9/G756)</f>
        <v>1.5</v>
      </c>
      <c r="I758">
        <f t="shared" si="35"/>
        <v>1</v>
      </c>
      <c r="J758" s="4">
        <f>J757*(1+(H757*(E758-1))+((1-H757)*(D757/100)*(I758)/Summary!$G$6))</f>
        <v>133.46167629675213</v>
      </c>
    </row>
    <row r="759" spans="2:10" x14ac:dyDescent="0.2">
      <c r="B759" s="1">
        <f>Volatility!B853</f>
        <v>42810</v>
      </c>
      <c r="C759" s="4">
        <f>Volatility!C853</f>
        <v>152.55000000000001</v>
      </c>
      <c r="D759">
        <f>VLOOKUP(Table4[[#This Row],[Date]],Table1[#All],2,FALSE)</f>
        <v>-0.371</v>
      </c>
      <c r="E759" s="7">
        <f t="shared" si="33"/>
        <v>0.99744998038446453</v>
      </c>
      <c r="F759" s="7">
        <f t="shared" si="34"/>
        <v>-2.553276453400392E-3</v>
      </c>
      <c r="G759" s="7">
        <f>SQRT(Summary!$G$2/Summary!$G$3)*SQRT(SUMSQ(F740:F759)-Summary!$G$4/Summary!$G$5*SUM(F740:F759)^2)</f>
        <v>2.4732658385105983E-2</v>
      </c>
      <c r="H759" s="5">
        <f>MIN(Summary!$G$8,Summary!$G$9/G757)</f>
        <v>1.5</v>
      </c>
      <c r="I759">
        <f t="shared" si="35"/>
        <v>1</v>
      </c>
      <c r="J759" s="4">
        <f>J758*(1+(H758*(E759-1))+((1-H758)*(D758/100)*(I759)/Summary!$G$6))</f>
        <v>132.95186915639349</v>
      </c>
    </row>
    <row r="760" spans="2:10" x14ac:dyDescent="0.2">
      <c r="B760" s="1">
        <f>Volatility!B854</f>
        <v>42811</v>
      </c>
      <c r="C760" s="4">
        <f>Volatility!C854</f>
        <v>152.59</v>
      </c>
      <c r="D760">
        <f>VLOOKUP(Table4[[#This Row],[Date]],Table1[#All],2,FALSE)</f>
        <v>-0.371</v>
      </c>
      <c r="E760" s="7">
        <f t="shared" si="33"/>
        <v>1.0002622091117666</v>
      </c>
      <c r="F760" s="7">
        <f t="shared" si="34"/>
        <v>2.6217474096550055E-4</v>
      </c>
      <c r="G760" s="7">
        <f>SQRT(Summary!$G$2/Summary!$G$3)*SQRT(SUMSQ(F741:F760)-Summary!$G$4/Summary!$G$5*SUM(F741:F760)^2)</f>
        <v>2.4717457434766058E-2</v>
      </c>
      <c r="H760" s="5">
        <f>MIN(Summary!$G$8,Summary!$G$9/G758)</f>
        <v>1.5</v>
      </c>
      <c r="I760">
        <f t="shared" si="35"/>
        <v>1</v>
      </c>
      <c r="J760" s="4">
        <f>J759*(1+(H759*(E760-1))+((1-H759)*(D759/100)*(I760)/Summary!$G$6))</f>
        <v>133.00484601510919</v>
      </c>
    </row>
    <row r="761" spans="2:10" x14ac:dyDescent="0.2">
      <c r="B761" s="1">
        <f>Volatility!B855</f>
        <v>42814</v>
      </c>
      <c r="C761" s="4">
        <f>Volatility!C855</f>
        <v>152.65</v>
      </c>
      <c r="D761">
        <f>VLOOKUP(Table4[[#This Row],[Date]],Table1[#All],2,FALSE)</f>
        <v>-0.371</v>
      </c>
      <c r="E761" s="7">
        <f t="shared" si="33"/>
        <v>1.0003932105642572</v>
      </c>
      <c r="F761" s="7">
        <f t="shared" si="34"/>
        <v>3.9313327724269082E-4</v>
      </c>
      <c r="G761" s="7">
        <f>SQRT(Summary!$G$2/Summary!$G$3)*SQRT(SUMSQ(F742:F761)-Summary!$G$4/Summary!$G$5*SUM(F742:F761)^2)</f>
        <v>2.4768023433886805E-2</v>
      </c>
      <c r="H761" s="5">
        <f>MIN(Summary!$G$8,Summary!$G$9/G759)</f>
        <v>1.5</v>
      </c>
      <c r="I761">
        <f t="shared" si="35"/>
        <v>3</v>
      </c>
      <c r="J761" s="4">
        <f>J760*(1+(H760*(E761-1))+((1-H760)*(D760/100)*(I761)/Summary!$G$6))</f>
        <v>133.08535041417966</v>
      </c>
    </row>
    <row r="762" spans="2:10" x14ac:dyDescent="0.2">
      <c r="B762" s="1">
        <f>Volatility!B856</f>
        <v>42815</v>
      </c>
      <c r="C762" s="4">
        <f>Volatility!C856</f>
        <v>152.57</v>
      </c>
      <c r="D762">
        <f>VLOOKUP(Table4[[#This Row],[Date]],Table1[#All],2,FALSE)</f>
        <v>-0.374</v>
      </c>
      <c r="E762" s="7">
        <f t="shared" si="33"/>
        <v>0.99947592531935792</v>
      </c>
      <c r="F762" s="7">
        <f t="shared" si="34"/>
        <v>-5.2421205577617852E-4</v>
      </c>
      <c r="G762" s="7">
        <f>SQRT(Summary!$G$2/Summary!$G$3)*SQRT(SUMSQ(F743:F762)-Summary!$G$4/Summary!$G$5*SUM(F743:F762)^2)</f>
        <v>2.4309691370514894E-2</v>
      </c>
      <c r="H762" s="5">
        <f>MIN(Summary!$G$8,Summary!$G$9/G760)</f>
        <v>1.5</v>
      </c>
      <c r="I762">
        <f t="shared" si="35"/>
        <v>1</v>
      </c>
      <c r="J762" s="4">
        <f>J761*(1+(H761*(E762-1))+((1-H761)*(D761/100)*(I762)/Summary!$G$6))</f>
        <v>132.98141617964114</v>
      </c>
    </row>
    <row r="763" spans="2:10" x14ac:dyDescent="0.2">
      <c r="B763" s="1">
        <f>Volatility!B857</f>
        <v>42816</v>
      </c>
      <c r="C763" s="4">
        <f>Volatility!C857</f>
        <v>152.99</v>
      </c>
      <c r="D763">
        <f>VLOOKUP(Table4[[#This Row],[Date]],Table1[#All],2,FALSE)</f>
        <v>-0.373</v>
      </c>
      <c r="E763" s="7">
        <f t="shared" ref="E763:E826" si="36">C763/C762</f>
        <v>1.0027528347643706</v>
      </c>
      <c r="F763" s="7">
        <f t="shared" ref="F763:F826" si="37">LN(E763)</f>
        <v>2.7490526541769675E-3</v>
      </c>
      <c r="G763" s="7">
        <f>SQRT(Summary!$G$2/Summary!$G$3)*SQRT(SUMSQ(F744:F763)-Summary!$G$4/Summary!$G$5*SUM(F744:F763)^2)</f>
        <v>2.6021721577622701E-2</v>
      </c>
      <c r="H763" s="5">
        <f>MIN(Summary!$G$8,Summary!$G$9/G761)</f>
        <v>1.5</v>
      </c>
      <c r="I763">
        <f t="shared" si="35"/>
        <v>1</v>
      </c>
      <c r="J763" s="4">
        <f>J762*(1+(H762*(E763-1))+((1-H762)*(D762/100)*(I763)/Summary!$G$6))</f>
        <v>133.53122074243146</v>
      </c>
    </row>
    <row r="764" spans="2:10" x14ac:dyDescent="0.2">
      <c r="B764" s="1">
        <f>Volatility!B858</f>
        <v>42817</v>
      </c>
      <c r="C764" s="4">
        <f>Volatility!C858</f>
        <v>152.86000000000001</v>
      </c>
      <c r="D764">
        <f>VLOOKUP(Table4[[#This Row],[Date]],Table1[#All],2,FALSE)</f>
        <v>-0.373</v>
      </c>
      <c r="E764" s="7">
        <f t="shared" si="36"/>
        <v>0.99915027125955946</v>
      </c>
      <c r="F764" s="7">
        <f t="shared" si="37"/>
        <v>-8.5008996454953611E-4</v>
      </c>
      <c r="G764" s="7">
        <f>SQRT(Summary!$G$2/Summary!$G$3)*SQRT(SUMSQ(F745:F764)-Summary!$G$4/Summary!$G$5*SUM(F745:F764)^2)</f>
        <v>2.4883376362902387E-2</v>
      </c>
      <c r="H764" s="5">
        <f>MIN(Summary!$G$8,Summary!$G$9/G762)</f>
        <v>1.5</v>
      </c>
      <c r="I764">
        <f t="shared" si="35"/>
        <v>1</v>
      </c>
      <c r="J764" s="4">
        <f>J763*(1+(H763*(E764-1))+((1-H763)*(D763/100)*(I764)/Summary!$G$6))</f>
        <v>133.36171453432249</v>
      </c>
    </row>
    <row r="765" spans="2:10" x14ac:dyDescent="0.2">
      <c r="B765" s="1">
        <f>Volatility!B859</f>
        <v>42818</v>
      </c>
      <c r="C765" s="4">
        <f>Volatility!C859</f>
        <v>153.12</v>
      </c>
      <c r="D765">
        <f>VLOOKUP(Table4[[#This Row],[Date]],Table1[#All],2,FALSE)</f>
        <v>-0.372</v>
      </c>
      <c r="E765" s="7">
        <f t="shared" si="36"/>
        <v>1.0017009027868637</v>
      </c>
      <c r="F765" s="7">
        <f t="shared" si="37"/>
        <v>1.6994578899060502E-3</v>
      </c>
      <c r="G765" s="7">
        <f>SQRT(Summary!$G$2/Summary!$G$3)*SQRT(SUMSQ(F746:F765)-Summary!$G$4/Summary!$G$5*SUM(F746:F765)^2)</f>
        <v>2.3168917005934951E-2</v>
      </c>
      <c r="H765" s="5">
        <f>MIN(Summary!$G$8,Summary!$G$9/G763)</f>
        <v>1.5</v>
      </c>
      <c r="I765">
        <f t="shared" si="35"/>
        <v>1</v>
      </c>
      <c r="J765" s="4">
        <f>J764*(1+(H764*(E765-1))+((1-H764)*(D764/100)*(I765)/Summary!$G$6))</f>
        <v>133.70265838996218</v>
      </c>
    </row>
    <row r="766" spans="2:10" x14ac:dyDescent="0.2">
      <c r="B766" s="1">
        <f>Volatility!B860</f>
        <v>42821</v>
      </c>
      <c r="C766" s="4">
        <f>Volatility!C860</f>
        <v>153.12</v>
      </c>
      <c r="D766">
        <f>VLOOKUP(Table4[[#This Row],[Date]],Table1[#All],2,FALSE)</f>
        <v>-0.374</v>
      </c>
      <c r="E766" s="7">
        <f t="shared" si="36"/>
        <v>1</v>
      </c>
      <c r="F766" s="7">
        <f t="shared" si="37"/>
        <v>0</v>
      </c>
      <c r="G766" s="7">
        <f>SQRT(Summary!$G$2/Summary!$G$3)*SQRT(SUMSQ(F747:F766)-Summary!$G$4/Summary!$G$5*SUM(F747:F766)^2)</f>
        <v>2.2906538217398232E-2</v>
      </c>
      <c r="H766" s="5">
        <f>MIN(Summary!$G$8,Summary!$G$9/G764)</f>
        <v>1.5</v>
      </c>
      <c r="I766">
        <f t="shared" si="35"/>
        <v>3</v>
      </c>
      <c r="J766" s="4">
        <f>J765*(1+(H765*(E766-1))+((1-H765)*(D765/100)*(I766)/Summary!$G$6))</f>
        <v>133.70473078116723</v>
      </c>
    </row>
    <row r="767" spans="2:10" x14ac:dyDescent="0.2">
      <c r="B767" s="1">
        <f>Volatility!B861</f>
        <v>42822</v>
      </c>
      <c r="C767" s="4">
        <f>Volatility!C861</f>
        <v>153.22999999999999</v>
      </c>
      <c r="D767">
        <f>VLOOKUP(Table4[[#This Row],[Date]],Table1[#All],2,FALSE)</f>
        <v>-0.373</v>
      </c>
      <c r="E767" s="7">
        <f t="shared" si="36"/>
        <v>1.0007183908045976</v>
      </c>
      <c r="F767" s="7">
        <f t="shared" si="37"/>
        <v>7.1813288544061169E-4</v>
      </c>
      <c r="G767" s="7">
        <f>SQRT(Summary!$G$2/Summary!$G$3)*SQRT(SUMSQ(F748:F767)-Summary!$G$4/Summary!$G$5*SUM(F748:F767)^2)</f>
        <v>2.3025602419653426E-2</v>
      </c>
      <c r="H767" s="5">
        <f>MIN(Summary!$G$8,Summary!$G$9/G765)</f>
        <v>1.5</v>
      </c>
      <c r="I767">
        <f t="shared" si="35"/>
        <v>1</v>
      </c>
      <c r="J767" s="4">
        <f>J766*(1+(H766*(E767-1))+((1-H766)*(D766/100)*(I767)/Summary!$G$6))</f>
        <v>133.84950367664979</v>
      </c>
    </row>
    <row r="768" spans="2:10" x14ac:dyDescent="0.2">
      <c r="B768" s="1">
        <f>Volatility!B862</f>
        <v>42823</v>
      </c>
      <c r="C768" s="4">
        <f>Volatility!C862</f>
        <v>153.52000000000001</v>
      </c>
      <c r="D768">
        <f>VLOOKUP(Table4[[#This Row],[Date]],Table1[#All],2,FALSE)</f>
        <v>-0.373</v>
      </c>
      <c r="E768" s="7">
        <f t="shared" si="36"/>
        <v>1.0018925797820271</v>
      </c>
      <c r="F768" s="7">
        <f t="shared" si="37"/>
        <v>1.8907911093596359E-3</v>
      </c>
      <c r="G768" s="7">
        <f>SQRT(Summary!$G$2/Summary!$G$3)*SQRT(SUMSQ(F749:F768)-Summary!$G$4/Summary!$G$5*SUM(F749:F768)^2)</f>
        <v>2.4141510498790292E-2</v>
      </c>
      <c r="H768" s="5">
        <f>MIN(Summary!$G$8,Summary!$G$9/G766)</f>
        <v>1.5</v>
      </c>
      <c r="I768">
        <f t="shared" si="35"/>
        <v>1</v>
      </c>
      <c r="J768" s="4">
        <f>J767*(1+(H767*(E768-1))+((1-H767)*(D767/100)*(I768)/Summary!$G$6))</f>
        <v>134.23017838817887</v>
      </c>
    </row>
    <row r="769" spans="2:10" x14ac:dyDescent="0.2">
      <c r="B769" s="1">
        <f>Volatility!B863</f>
        <v>42824</v>
      </c>
      <c r="C769" s="4">
        <f>Volatility!C863</f>
        <v>153.44999999999999</v>
      </c>
      <c r="D769">
        <f>VLOOKUP(Table4[[#This Row],[Date]],Table1[#All],2,FALSE)</f>
        <v>-0.373</v>
      </c>
      <c r="E769" s="7">
        <f t="shared" si="36"/>
        <v>0.9995440333507033</v>
      </c>
      <c r="F769" s="7">
        <f t="shared" si="37"/>
        <v>-4.5607063369948507E-4</v>
      </c>
      <c r="G769" s="7">
        <f>SQRT(Summary!$G$2/Summary!$G$3)*SQRT(SUMSQ(F750:F769)-Summary!$G$4/Summary!$G$5*SUM(F750:F769)^2)</f>
        <v>2.3765386757857766E-2</v>
      </c>
      <c r="H769" s="5">
        <f>MIN(Summary!$G$8,Summary!$G$9/G767)</f>
        <v>1.5</v>
      </c>
      <c r="I769">
        <f t="shared" si="35"/>
        <v>1</v>
      </c>
      <c r="J769" s="4">
        <f>J768*(1+(H768*(E769-1))+((1-H768)*(D768/100)*(I769)/Summary!$G$6))</f>
        <v>134.13906704806399</v>
      </c>
    </row>
    <row r="770" spans="2:10" x14ac:dyDescent="0.2">
      <c r="B770" s="36">
        <f>Volatility!B864</f>
        <v>42825</v>
      </c>
      <c r="C770" s="20">
        <f>Volatility!C864</f>
        <v>153.4</v>
      </c>
      <c r="D770" s="37">
        <f>VLOOKUP(Table4[[#This Row],[Date]],Table1[#All],2,FALSE)</f>
        <v>-0.373</v>
      </c>
      <c r="E770" s="8">
        <f t="shared" si="36"/>
        <v>0.99967416096448369</v>
      </c>
      <c r="F770" s="8">
        <f t="shared" si="37"/>
        <v>-3.2589213258921889E-4</v>
      </c>
      <c r="G770" s="8">
        <f>SQRT(Summary!$G$2/Summary!$G$3)*SQRT(SUMSQ(F751:F770)-Summary!$G$4/Summary!$G$5*SUM(F751:F770)^2)</f>
        <v>2.3772022264255448E-2</v>
      </c>
      <c r="H770" s="9">
        <f>MIN(Summary!$G$8,Summary!$G$9/G768)</f>
        <v>1.5</v>
      </c>
      <c r="I770" s="37">
        <f t="shared" si="35"/>
        <v>1</v>
      </c>
      <c r="J770" s="20">
        <f>J769*(1+(H769*(E770-1))+((1-H769)*(D769/100)*(I770)/Summary!$G$6))</f>
        <v>134.07420034660501</v>
      </c>
    </row>
    <row r="771" spans="2:10" x14ac:dyDescent="0.2">
      <c r="B771" s="1">
        <f>Volatility!B865</f>
        <v>42828</v>
      </c>
      <c r="C771" s="4">
        <f>Volatility!C865</f>
        <v>153.71</v>
      </c>
      <c r="D771">
        <f>VLOOKUP(Table4[[#This Row],[Date]],Table1[#All],2,FALSE)</f>
        <v>-0.372</v>
      </c>
      <c r="E771" s="7">
        <f t="shared" si="36"/>
        <v>1.0020208604954368</v>
      </c>
      <c r="F771" s="7">
        <f t="shared" si="37"/>
        <v>2.0188213036850186E-3</v>
      </c>
      <c r="G771" s="7">
        <f>SQRT(Summary!$G$2/Summary!$G$3)*SQRT(SUMSQ(F752:F771)-Summary!$G$4/Summary!$G$5*SUM(F752:F771)^2)</f>
        <v>2.47932553938921E-2</v>
      </c>
      <c r="H771" s="5">
        <f>MIN(Summary!$G$8,Summary!$G$9/G769)</f>
        <v>1.5</v>
      </c>
      <c r="I771">
        <f t="shared" si="35"/>
        <v>3</v>
      </c>
      <c r="J771" s="4">
        <f>J770*(1+(H770*(E771-1))+((1-H770)*(D770/100)*(I771)/Summary!$G$6))</f>
        <v>134.48270196554202</v>
      </c>
    </row>
    <row r="772" spans="2:10" x14ac:dyDescent="0.2">
      <c r="B772" s="1">
        <f>Volatility!B866</f>
        <v>42829</v>
      </c>
      <c r="C772" s="4">
        <f>Volatility!C866</f>
        <v>153.91999999999999</v>
      </c>
      <c r="D772">
        <f>VLOOKUP(Table4[[#This Row],[Date]],Table1[#All],2,FALSE)</f>
        <v>-0.372</v>
      </c>
      <c r="E772" s="7">
        <f t="shared" si="36"/>
        <v>1.001366209095049</v>
      </c>
      <c r="F772" s="7">
        <f t="shared" si="37"/>
        <v>1.365276680555491E-3</v>
      </c>
      <c r="G772" s="7">
        <f>SQRT(Summary!$G$2/Summary!$G$3)*SQRT(SUMSQ(F753:F772)-Summary!$G$4/Summary!$G$5*SUM(F753:F772)^2)</f>
        <v>2.5220653849294554E-2</v>
      </c>
      <c r="H772" s="5">
        <f>MIN(Summary!$G$8,Summary!$G$9/G770)</f>
        <v>1.5</v>
      </c>
      <c r="I772">
        <f t="shared" si="35"/>
        <v>1</v>
      </c>
      <c r="J772" s="4">
        <f>J771*(1+(H771*(E772-1))+((1-H771)*(D771/100)*(I772)/Summary!$G$6))</f>
        <v>134.75899402866366</v>
      </c>
    </row>
    <row r="773" spans="2:10" x14ac:dyDescent="0.2">
      <c r="B773" s="1">
        <f>Volatility!B867</f>
        <v>42830</v>
      </c>
      <c r="C773" s="4">
        <f>Volatility!C867</f>
        <v>153.94999999999999</v>
      </c>
      <c r="D773">
        <f>VLOOKUP(Table4[[#This Row],[Date]],Table1[#All],2,FALSE)</f>
        <v>-0.373</v>
      </c>
      <c r="E773" s="7">
        <f t="shared" si="36"/>
        <v>1.0001949064449065</v>
      </c>
      <c r="F773" s="7">
        <f t="shared" si="37"/>
        <v>1.9488745311307072E-4</v>
      </c>
      <c r="G773" s="7">
        <f>SQRT(Summary!$G$2/Summary!$G$3)*SQRT(SUMSQ(F754:F773)-Summary!$G$4/Summary!$G$5*SUM(F754:F773)^2)</f>
        <v>2.3032728957985263E-2</v>
      </c>
      <c r="H773" s="5">
        <f>MIN(Summary!$G$8,Summary!$G$9/G771)</f>
        <v>1.5</v>
      </c>
      <c r="I773">
        <f t="shared" ref="I773:I836" si="38">B773-B772</f>
        <v>1</v>
      </c>
      <c r="J773" s="4">
        <f>J772*(1+(H772*(E773-1))+((1-H772)*(D772/100)*(I773)/Summary!$G$6))</f>
        <v>134.79908837813412</v>
      </c>
    </row>
    <row r="774" spans="2:10" x14ac:dyDescent="0.2">
      <c r="B774" s="1">
        <f>Volatility!B868</f>
        <v>42831</v>
      </c>
      <c r="C774" s="4">
        <f>Volatility!C868</f>
        <v>153.97999999999999</v>
      </c>
      <c r="D774">
        <f>VLOOKUP(Table4[[#This Row],[Date]],Table1[#All],2,FALSE)</f>
        <v>-0.372</v>
      </c>
      <c r="E774" s="7">
        <f t="shared" si="36"/>
        <v>1.0001948684637869</v>
      </c>
      <c r="F774" s="7">
        <f t="shared" si="37"/>
        <v>1.948494793940894E-4</v>
      </c>
      <c r="G774" s="7">
        <f>SQRT(Summary!$G$2/Summary!$G$3)*SQRT(SUMSQ(F755:F774)-Summary!$G$4/Summary!$G$5*SUM(F755:F774)^2)</f>
        <v>2.1336684744052509E-2</v>
      </c>
      <c r="H774" s="5">
        <f>MIN(Summary!$G$8,Summary!$G$9/G772)</f>
        <v>1.5</v>
      </c>
      <c r="I774">
        <f t="shared" si="38"/>
        <v>1</v>
      </c>
      <c r="J774" s="4">
        <f>J773*(1+(H773*(E774-1))+((1-H773)*(D773/100)*(I774)/Summary!$G$6))</f>
        <v>134.83918884920851</v>
      </c>
    </row>
    <row r="775" spans="2:10" x14ac:dyDescent="0.2">
      <c r="B775" s="1">
        <f>Volatility!B869</f>
        <v>42832</v>
      </c>
      <c r="C775" s="4">
        <f>Volatility!C869</f>
        <v>154.19999999999999</v>
      </c>
      <c r="D775">
        <f>VLOOKUP(Table4[[#This Row],[Date]],Table1[#All],2,FALSE)</f>
        <v>-0.373</v>
      </c>
      <c r="E775" s="7">
        <f t="shared" si="36"/>
        <v>1.0014287569814262</v>
      </c>
      <c r="F775" s="7">
        <f t="shared" si="37"/>
        <v>1.4277372793256489E-3</v>
      </c>
      <c r="G775" s="7">
        <f>SQRT(Summary!$G$2/Summary!$G$3)*SQRT(SUMSQ(F756:F775)-Summary!$G$4/Summary!$G$5*SUM(F756:F775)^2)</f>
        <v>1.9323035396273051E-2</v>
      </c>
      <c r="H775" s="5">
        <f>MIN(Summary!$G$8,Summary!$G$9/G773)</f>
        <v>1.5</v>
      </c>
      <c r="I775">
        <f t="shared" si="38"/>
        <v>1</v>
      </c>
      <c r="J775" s="4">
        <f>J774*(1+(H774*(E775-1))+((1-H774)*(D774/100)*(I775)/Summary!$G$6))</f>
        <v>135.12886416700815</v>
      </c>
    </row>
    <row r="776" spans="2:10" x14ac:dyDescent="0.2">
      <c r="B776" s="1">
        <f>Volatility!B870</f>
        <v>42835</v>
      </c>
      <c r="C776" s="4">
        <f>Volatility!C870</f>
        <v>154.22</v>
      </c>
      <c r="D776">
        <f>VLOOKUP(Table4[[#This Row],[Date]],Table1[#All],2,FALSE)</f>
        <v>-0.374</v>
      </c>
      <c r="E776" s="7">
        <f t="shared" si="36"/>
        <v>1.0001297016861219</v>
      </c>
      <c r="F776" s="7">
        <f t="shared" si="37"/>
        <v>1.2969327558546033E-4</v>
      </c>
      <c r="G776" s="7">
        <f>SQRT(Summary!$G$2/Summary!$G$3)*SQRT(SUMSQ(F757:F776)-Summary!$G$4/Summary!$G$5*SUM(F757:F776)^2)</f>
        <v>1.9166332446699262E-2</v>
      </c>
      <c r="H776" s="5">
        <f>MIN(Summary!$G$8,Summary!$G$9/G774)</f>
        <v>1.5</v>
      </c>
      <c r="I776">
        <f t="shared" si="38"/>
        <v>3</v>
      </c>
      <c r="J776" s="4">
        <f>J775*(1+(H775*(E776-1))+((1-H775)*(D775/100)*(I776)/Summary!$G$6))</f>
        <v>135.15725395706139</v>
      </c>
    </row>
    <row r="777" spans="2:10" x14ac:dyDescent="0.2">
      <c r="B777" s="1">
        <f>Volatility!B871</f>
        <v>42836</v>
      </c>
      <c r="C777" s="4">
        <f>Volatility!C871</f>
        <v>154.04</v>
      </c>
      <c r="D777">
        <f>VLOOKUP(Table4[[#This Row],[Date]],Table1[#All],2,FALSE)</f>
        <v>-0.375</v>
      </c>
      <c r="E777" s="7">
        <f t="shared" si="36"/>
        <v>0.99883283620801444</v>
      </c>
      <c r="F777" s="7">
        <f t="shared" si="37"/>
        <v>-1.1678454581065187E-3</v>
      </c>
      <c r="G777" s="7">
        <f>SQRT(Summary!$G$2/Summary!$G$3)*SQRT(SUMSQ(F758:F777)-Summary!$G$4/Summary!$G$5*SUM(F758:F777)^2)</f>
        <v>2.0052827668535934E-2</v>
      </c>
      <c r="H777" s="5">
        <f>MIN(Summary!$G$8,Summary!$G$9/G775)</f>
        <v>1.5</v>
      </c>
      <c r="I777">
        <f t="shared" si="38"/>
        <v>1</v>
      </c>
      <c r="J777" s="4">
        <f>J776*(1+(H776*(E777-1))+((1-H776)*(D776/100)*(I777)/Summary!$G$6))</f>
        <v>134.92133004434402</v>
      </c>
    </row>
    <row r="778" spans="2:10" x14ac:dyDescent="0.2">
      <c r="B778" s="1">
        <f>Volatility!B872</f>
        <v>42837</v>
      </c>
      <c r="C778" s="4">
        <f>Volatility!C872</f>
        <v>154.02000000000001</v>
      </c>
      <c r="D778">
        <f>VLOOKUP(Table4[[#This Row],[Date]],Table1[#All],2,FALSE)</f>
        <v>-0.374</v>
      </c>
      <c r="E778" s="7">
        <f t="shared" si="36"/>
        <v>0.99987016359387182</v>
      </c>
      <c r="F778" s="7">
        <f t="shared" si="37"/>
        <v>-1.298448356040022E-4</v>
      </c>
      <c r="G778" s="7">
        <f>SQRT(Summary!$G$2/Summary!$G$3)*SQRT(SUMSQ(F759:F778)-Summary!$G$4/Summary!$G$5*SUM(F759:F778)^2)</f>
        <v>1.930112787217108E-2</v>
      </c>
      <c r="H778" s="5">
        <f>MIN(Summary!$G$8,Summary!$G$9/G776)</f>
        <v>1.5</v>
      </c>
      <c r="I778">
        <f t="shared" si="38"/>
        <v>1</v>
      </c>
      <c r="J778" s="4">
        <f>J777*(1+(H777*(E778-1))+((1-H777)*(D777/100)*(I778)/Summary!$G$6))</f>
        <v>134.89575620870016</v>
      </c>
    </row>
    <row r="779" spans="2:10" x14ac:dyDescent="0.2">
      <c r="B779" s="1">
        <f>Volatility!B873</f>
        <v>42838</v>
      </c>
      <c r="C779" s="4">
        <f>Volatility!C873</f>
        <v>154.04</v>
      </c>
      <c r="D779">
        <f>VLOOKUP(Table4[[#This Row],[Date]],Table1[#All],2,FALSE)</f>
        <v>-0.372</v>
      </c>
      <c r="E779" s="7">
        <f t="shared" si="36"/>
        <v>1.0001298532658096</v>
      </c>
      <c r="F779" s="7">
        <f t="shared" si="37"/>
        <v>1.2984483560407419E-4</v>
      </c>
      <c r="G779" s="7">
        <f>SQRT(Summary!$G$2/Summary!$G$3)*SQRT(SUMSQ(F760:F779)-Summary!$G$4/Summary!$G$5*SUM(F760:F779)^2)</f>
        <v>1.6195026075464584E-2</v>
      </c>
      <c r="H779" s="5">
        <f>MIN(Summary!$G$8,Summary!$G$9/G777)</f>
        <v>1.5</v>
      </c>
      <c r="I779">
        <f t="shared" si="38"/>
        <v>1</v>
      </c>
      <c r="J779" s="4">
        <f>J778*(1+(H778*(E779-1))+((1-H778)*(D778/100)*(I779)/Summary!$G$6))</f>
        <v>134.92273189894291</v>
      </c>
    </row>
    <row r="780" spans="2:10" x14ac:dyDescent="0.2">
      <c r="B780" s="1">
        <f>Volatility!B874</f>
        <v>42843</v>
      </c>
      <c r="C780" s="4">
        <f>Volatility!C874</f>
        <v>154.35</v>
      </c>
      <c r="D780">
        <f>VLOOKUP(Table4[[#This Row],[Date]],Table1[#All],2,FALSE)</f>
        <v>-0.371</v>
      </c>
      <c r="E780" s="7">
        <f t="shared" si="36"/>
        <v>1.0020124642949884</v>
      </c>
      <c r="F780" s="7">
        <f t="shared" si="37"/>
        <v>2.0104420014602073E-3</v>
      </c>
      <c r="G780" s="7">
        <f>SQRT(Summary!$G$2/Summary!$G$3)*SQRT(SUMSQ(F761:F780)-Summary!$G$4/Summary!$G$5*SUM(F761:F780)^2)</f>
        <v>1.7000110057863917E-2</v>
      </c>
      <c r="H780" s="5">
        <f>MIN(Summary!$G$8,Summary!$G$9/G778)</f>
        <v>1.5</v>
      </c>
      <c r="I780">
        <f t="shared" si="38"/>
        <v>5</v>
      </c>
      <c r="J780" s="4">
        <f>J779*(1+(H779*(E780-1))+((1-H779)*(D779/100)*(I780)/Summary!$G$6))</f>
        <v>135.33350817364368</v>
      </c>
    </row>
    <row r="781" spans="2:10" x14ac:dyDescent="0.2">
      <c r="B781" s="1">
        <f>Volatility!B875</f>
        <v>42844</v>
      </c>
      <c r="C781" s="4">
        <f>Volatility!C875</f>
        <v>154.04</v>
      </c>
      <c r="D781">
        <f>VLOOKUP(Table4[[#This Row],[Date]],Table1[#All],2,FALSE)</f>
        <v>-0.371</v>
      </c>
      <c r="E781" s="7">
        <f t="shared" si="36"/>
        <v>0.99799157758341428</v>
      </c>
      <c r="F781" s="7">
        <f t="shared" si="37"/>
        <v>-2.0104420014602016E-3</v>
      </c>
      <c r="G781" s="7">
        <f>SQRT(Summary!$G$2/Summary!$G$3)*SQRT(SUMSQ(F762:F781)-Summary!$G$4/Summary!$G$5*SUM(F762:F781)^2)</f>
        <v>1.9211345317967744E-2</v>
      </c>
      <c r="H781" s="5">
        <f>MIN(Summary!$G$8,Summary!$G$9/G779)</f>
        <v>1.5</v>
      </c>
      <c r="I781">
        <f t="shared" si="38"/>
        <v>1</v>
      </c>
      <c r="J781" s="4">
        <f>J780*(1+(H780*(E781-1))+((1-H780)*(D780/100)*(I781)/Summary!$G$6))</f>
        <v>134.92649523984048</v>
      </c>
    </row>
    <row r="782" spans="2:10" x14ac:dyDescent="0.2">
      <c r="B782" s="1">
        <f>Volatility!B876</f>
        <v>42845</v>
      </c>
      <c r="C782" s="4">
        <f>Volatility!C876</f>
        <v>153.80000000000001</v>
      </c>
      <c r="D782">
        <f>VLOOKUP(Table4[[#This Row],[Date]],Table1[#All],2,FALSE)</f>
        <v>-0.372</v>
      </c>
      <c r="E782" s="7">
        <f t="shared" si="36"/>
        <v>0.99844196312646083</v>
      </c>
      <c r="F782" s="7">
        <f t="shared" si="37"/>
        <v>-1.5592518751643711E-3</v>
      </c>
      <c r="G782" s="7">
        <f>SQRT(Summary!$G$2/Summary!$G$3)*SQRT(SUMSQ(F763:F782)-Summary!$G$4/Summary!$G$5*SUM(F763:F782)^2)</f>
        <v>2.0184002328594117E-2</v>
      </c>
      <c r="H782" s="5">
        <f>MIN(Summary!$G$8,Summary!$G$9/G780)</f>
        <v>1.5</v>
      </c>
      <c r="I782">
        <f t="shared" si="38"/>
        <v>1</v>
      </c>
      <c r="J782" s="4">
        <f>J781*(1+(H781*(E782-1))+((1-H781)*(D781/100)*(I782)/Summary!$G$6))</f>
        <v>134.61185980388515</v>
      </c>
    </row>
    <row r="783" spans="2:10" x14ac:dyDescent="0.2">
      <c r="B783" s="1">
        <f>Volatility!B877</f>
        <v>42846</v>
      </c>
      <c r="C783" s="4">
        <f>Volatility!C877</f>
        <v>153.69</v>
      </c>
      <c r="D783">
        <f>VLOOKUP(Table4[[#This Row],[Date]],Table1[#All],2,FALSE)</f>
        <v>-0.371</v>
      </c>
      <c r="E783" s="7">
        <f t="shared" si="36"/>
        <v>0.9992847854356306</v>
      </c>
      <c r="F783" s="7">
        <f t="shared" si="37"/>
        <v>-7.154704523230828E-4</v>
      </c>
      <c r="G783" s="7">
        <f>SQRT(Summary!$G$2/Summary!$G$3)*SQRT(SUMSQ(F764:F783)-Summary!$G$4/Summary!$G$5*SUM(F764:F783)^2)</f>
        <v>1.8604073521715597E-2</v>
      </c>
      <c r="H783" s="5">
        <f>MIN(Summary!$G$8,Summary!$G$9/G781)</f>
        <v>1.5</v>
      </c>
      <c r="I783">
        <f t="shared" si="38"/>
        <v>1</v>
      </c>
      <c r="J783" s="4">
        <f>J782*(1+(H782*(E783-1))+((1-H782)*(D782/100)*(I783)/Summary!$G$6))</f>
        <v>134.46814075449126</v>
      </c>
    </row>
    <row r="784" spans="2:10" x14ac:dyDescent="0.2">
      <c r="B784" s="1">
        <f>Volatility!B878</f>
        <v>42849</v>
      </c>
      <c r="C784" s="4">
        <f>Volatility!C878</f>
        <v>153.88999999999999</v>
      </c>
      <c r="D784">
        <f>VLOOKUP(Table4[[#This Row],[Date]],Table1[#All],2,FALSE)</f>
        <v>-0.371</v>
      </c>
      <c r="E784" s="7">
        <f t="shared" si="36"/>
        <v>1.0013013208406532</v>
      </c>
      <c r="F784" s="7">
        <f t="shared" si="37"/>
        <v>1.3004748565396309E-3</v>
      </c>
      <c r="G784" s="7">
        <f>SQRT(Summary!$G$2/Summary!$G$3)*SQRT(SUMSQ(F765:F784)-Summary!$G$4/Summary!$G$5*SUM(F765:F784)^2)</f>
        <v>1.8521125013776774E-2</v>
      </c>
      <c r="H784" s="5">
        <f>MIN(Summary!$G$8,Summary!$G$9/G782)</f>
        <v>1.5</v>
      </c>
      <c r="I784">
        <f t="shared" si="38"/>
        <v>3</v>
      </c>
      <c r="J784" s="4">
        <f>J783*(1+(H783*(E784-1))+((1-H783)*(D783/100)*(I784)/Summary!$G$6))</f>
        <v>134.7326986987853</v>
      </c>
    </row>
    <row r="785" spans="2:10" x14ac:dyDescent="0.2">
      <c r="B785" s="1">
        <f>Volatility!B879</f>
        <v>42850</v>
      </c>
      <c r="C785" s="4">
        <f>Volatility!C879</f>
        <v>153.49</v>
      </c>
      <c r="D785">
        <f>VLOOKUP(Table4[[#This Row],[Date]],Table1[#All],2,FALSE)</f>
        <v>-0.371</v>
      </c>
      <c r="E785" s="7">
        <f t="shared" si="36"/>
        <v>0.99740074078887531</v>
      </c>
      <c r="F785" s="7">
        <f t="shared" si="37"/>
        <v>-2.6026431504435283E-3</v>
      </c>
      <c r="G785" s="7">
        <f>SQRT(Summary!$G$2/Summary!$G$3)*SQRT(SUMSQ(F766:F785)-Summary!$G$4/Summary!$G$5*SUM(F766:F785)^2)</f>
        <v>2.0414047295270351E-2</v>
      </c>
      <c r="H785" s="5">
        <f>MIN(Summary!$G$8,Summary!$G$9/G783)</f>
        <v>1.5</v>
      </c>
      <c r="I785">
        <f t="shared" si="38"/>
        <v>1</v>
      </c>
      <c r="J785" s="4">
        <f>J784*(1+(H784*(E785-1))+((1-H784)*(D784/100)*(I785)/Summary!$G$6))</f>
        <v>134.20808513424234</v>
      </c>
    </row>
    <row r="786" spans="2:10" x14ac:dyDescent="0.2">
      <c r="B786" s="1">
        <f>Volatility!B880</f>
        <v>42851</v>
      </c>
      <c r="C786" s="4">
        <f>Volatility!C880</f>
        <v>153.56</v>
      </c>
      <c r="D786">
        <f>VLOOKUP(Table4[[#This Row],[Date]],Table1[#All],2,FALSE)</f>
        <v>-0.373</v>
      </c>
      <c r="E786" s="7">
        <f t="shared" si="36"/>
        <v>1.0004560557691053</v>
      </c>
      <c r="F786" s="7">
        <f t="shared" si="37"/>
        <v>4.5595180728013772E-4</v>
      </c>
      <c r="G786" s="7">
        <f>SQRT(Summary!$G$2/Summary!$G$3)*SQRT(SUMSQ(F767:F786)-Summary!$G$4/Summary!$G$5*SUM(F767:F786)^2)</f>
        <v>2.0441018717317443E-2</v>
      </c>
      <c r="H786" s="5">
        <f>MIN(Summary!$G$8,Summary!$G$9/G784)</f>
        <v>1.5</v>
      </c>
      <c r="I786">
        <f t="shared" si="38"/>
        <v>1</v>
      </c>
      <c r="J786" s="4">
        <f>J785*(1+(H785*(E786-1))+((1-H785)*(D785/100)*(I786)/Summary!$G$6))</f>
        <v>134.30058623591009</v>
      </c>
    </row>
    <row r="787" spans="2:10" x14ac:dyDescent="0.2">
      <c r="B787" s="1">
        <f>Volatility!B881</f>
        <v>42852</v>
      </c>
      <c r="C787" s="4">
        <f>Volatility!C881</f>
        <v>154.06</v>
      </c>
      <c r="D787">
        <f>VLOOKUP(Table4[[#This Row],[Date]],Table1[#All],2,FALSE)</f>
        <v>-0.373</v>
      </c>
      <c r="E787" s="7">
        <f t="shared" si="36"/>
        <v>1.0032560562646522</v>
      </c>
      <c r="F787" s="7">
        <f t="shared" si="37"/>
        <v>3.2507667922227279E-3</v>
      </c>
      <c r="G787" s="7">
        <f>SQRT(Summary!$G$2/Summary!$G$3)*SQRT(SUMSQ(F768:F787)-Summary!$G$4/Summary!$G$5*SUM(F768:F787)^2)</f>
        <v>2.3049725545024054E-2</v>
      </c>
      <c r="H787" s="5">
        <f>MIN(Summary!$G$8,Summary!$G$9/G785)</f>
        <v>1.5</v>
      </c>
      <c r="I787">
        <f t="shared" si="38"/>
        <v>1</v>
      </c>
      <c r="J787" s="4">
        <f>J786*(1+(H786*(E787-1))+((1-H786)*(D786/100)*(I787)/Summary!$G$6))</f>
        <v>134.95721738529809</v>
      </c>
    </row>
    <row r="788" spans="2:10" x14ac:dyDescent="0.2">
      <c r="B788" s="36">
        <f>Volatility!B882</f>
        <v>42853</v>
      </c>
      <c r="C788" s="20">
        <f>Volatility!C882</f>
        <v>153.91999999999999</v>
      </c>
      <c r="D788" s="37">
        <f>VLOOKUP(Table4[[#This Row],[Date]],Table1[#All],2,FALSE)</f>
        <v>-0.374</v>
      </c>
      <c r="E788" s="8">
        <f t="shared" si="36"/>
        <v>0.99909126314422947</v>
      </c>
      <c r="F788" s="8">
        <f t="shared" si="37"/>
        <v>-9.0915000742343541E-4</v>
      </c>
      <c r="G788" s="8">
        <f>SQRT(Summary!$G$2/Summary!$G$3)*SQRT(SUMSQ(F769:F788)-Summary!$G$4/Summary!$G$5*SUM(F769:F788)^2)</f>
        <v>2.2600385177767669E-2</v>
      </c>
      <c r="H788" s="9">
        <f>MIN(Summary!$G$8,Summary!$G$9/G786)</f>
        <v>1.5</v>
      </c>
      <c r="I788" s="37">
        <f t="shared" si="38"/>
        <v>1</v>
      </c>
      <c r="J788" s="20">
        <f>J787*(1+(H787*(E788-1))+((1-H787)*(D787/100)*(I788)/Summary!$G$6))</f>
        <v>134.773955642575</v>
      </c>
    </row>
    <row r="789" spans="2:10" x14ac:dyDescent="0.2">
      <c r="B789" s="1">
        <f>Volatility!B883</f>
        <v>42857</v>
      </c>
      <c r="C789" s="4">
        <f>Volatility!C883</f>
        <v>153.88999999999999</v>
      </c>
      <c r="D789">
        <f>VLOOKUP(Table4[[#This Row],[Date]],Table1[#All],2,FALSE)</f>
        <v>-0.374</v>
      </c>
      <c r="E789" s="7">
        <f t="shared" si="36"/>
        <v>0.9998050935550935</v>
      </c>
      <c r="F789" s="7">
        <f t="shared" si="37"/>
        <v>-1.9492544163605838E-4</v>
      </c>
      <c r="G789" s="7">
        <f>SQRT(Summary!$G$2/Summary!$G$3)*SQRT(SUMSQ(F770:F789)-Summary!$G$4/Summary!$G$5*SUM(F770:F789)^2)</f>
        <v>2.253300191554896E-2</v>
      </c>
      <c r="H789" s="5">
        <f>MIN(Summary!$G$8,Summary!$G$9/G787)</f>
        <v>1.5</v>
      </c>
      <c r="I789">
        <f t="shared" si="38"/>
        <v>4</v>
      </c>
      <c r="J789" s="4">
        <f>J788*(1+(H788*(E789-1))+((1-H788)*(D788/100)*(I789)/Summary!$G$6))</f>
        <v>134.73735347703516</v>
      </c>
    </row>
    <row r="790" spans="2:10" x14ac:dyDescent="0.2">
      <c r="B790" s="1">
        <f>Volatility!B884</f>
        <v>42858</v>
      </c>
      <c r="C790" s="4">
        <f>Volatility!C884</f>
        <v>154.02000000000001</v>
      </c>
      <c r="D790">
        <f>VLOOKUP(Table4[[#This Row],[Date]],Table1[#All],2,FALSE)</f>
        <v>-0.373</v>
      </c>
      <c r="E790" s="7">
        <f t="shared" si="36"/>
        <v>1.0008447592436158</v>
      </c>
      <c r="F790" s="7">
        <f t="shared" si="37"/>
        <v>8.444026353439431E-4</v>
      </c>
      <c r="G790" s="7">
        <f>SQRT(Summary!$G$2/Summary!$G$3)*SQRT(SUMSQ(F771:F790)-Summary!$G$4/Summary!$G$5*SUM(F771:F790)^2)</f>
        <v>2.258975497695739E-2</v>
      </c>
      <c r="H790" s="5">
        <f>MIN(Summary!$G$8,Summary!$G$9/G788)</f>
        <v>1.5</v>
      </c>
      <c r="I790">
        <f t="shared" si="38"/>
        <v>1</v>
      </c>
      <c r="J790" s="4">
        <f>J789*(1+(H789*(E790-1))+((1-H789)*(D789/100)*(I790)/Summary!$G$6))</f>
        <v>134.90878429994746</v>
      </c>
    </row>
    <row r="791" spans="2:10" x14ac:dyDescent="0.2">
      <c r="B791" s="1">
        <f>Volatility!B885</f>
        <v>42859</v>
      </c>
      <c r="C791" s="4">
        <f>Volatility!C885</f>
        <v>153.79</v>
      </c>
      <c r="D791">
        <f>VLOOKUP(Table4[[#This Row],[Date]],Table1[#All],2,FALSE)</f>
        <v>-0.374</v>
      </c>
      <c r="E791" s="7">
        <f t="shared" si="36"/>
        <v>0.99850668744318904</v>
      </c>
      <c r="F791" s="7">
        <f t="shared" si="37"/>
        <v>-1.4944286592720481E-3</v>
      </c>
      <c r="G791" s="7">
        <f>SQRT(Summary!$G$2/Summary!$G$3)*SQRT(SUMSQ(F772:F791)-Summary!$G$4/Summary!$G$5*SUM(F772:F791)^2)</f>
        <v>2.2297155225203445E-2</v>
      </c>
      <c r="H791" s="5">
        <f>MIN(Summary!$G$8,Summary!$G$9/G789)</f>
        <v>1.5</v>
      </c>
      <c r="I791">
        <f t="shared" si="38"/>
        <v>1</v>
      </c>
      <c r="J791" s="4">
        <f>J790*(1+(H790*(E791-1))+((1-H790)*(D790/100)*(I791)/Summary!$G$6))</f>
        <v>134.60729172997065</v>
      </c>
    </row>
    <row r="792" spans="2:10" x14ac:dyDescent="0.2">
      <c r="B792" s="1">
        <f>Volatility!B886</f>
        <v>42860</v>
      </c>
      <c r="C792" s="4">
        <f>Volatility!C886</f>
        <v>153.78</v>
      </c>
      <c r="D792">
        <f>VLOOKUP(Table4[[#This Row],[Date]],Table1[#All],2,FALSE)</f>
        <v>-0.374</v>
      </c>
      <c r="E792" s="7">
        <f t="shared" si="36"/>
        <v>0.99993497626633732</v>
      </c>
      <c r="F792" s="7">
        <f t="shared" si="37"/>
        <v>-6.5025847797299711E-5</v>
      </c>
      <c r="G792" s="7">
        <f>SQRT(Summary!$G$2/Summary!$G$3)*SQRT(SUMSQ(F773:F792)-Summary!$G$4/Summary!$G$5*SUM(F773:F792)^2)</f>
        <v>2.175727794144507E-2</v>
      </c>
      <c r="H792" s="5">
        <f>MIN(Summary!$G$8,Summary!$G$9/G790)</f>
        <v>1.5</v>
      </c>
      <c r="I792">
        <f t="shared" si="38"/>
        <v>1</v>
      </c>
      <c r="J792" s="4">
        <f>J791*(1+(H791*(E792-1))+((1-H791)*(D791/100)*(I792)/Summary!$G$6))</f>
        <v>134.59486193703961</v>
      </c>
    </row>
    <row r="793" spans="2:10" x14ac:dyDescent="0.2">
      <c r="B793" s="1">
        <f>Volatility!B887</f>
        <v>42863</v>
      </c>
      <c r="C793" s="4">
        <f>Volatility!C887</f>
        <v>153.74</v>
      </c>
      <c r="D793">
        <f>VLOOKUP(Table4[[#This Row],[Date]],Table1[#All],2,FALSE)</f>
        <v>-0.374</v>
      </c>
      <c r="E793" s="7">
        <f t="shared" si="36"/>
        <v>0.9997398881519054</v>
      </c>
      <c r="F793" s="7">
        <f t="shared" si="37"/>
        <v>-2.6014568304873697E-4</v>
      </c>
      <c r="G793" s="7">
        <f>SQRT(Summary!$G$2/Summary!$G$3)*SQRT(SUMSQ(F774:F793)-Summary!$G$4/Summary!$G$5*SUM(F774:F793)^2)</f>
        <v>2.1750887875336616E-2</v>
      </c>
      <c r="H793" s="5">
        <f>MIN(Summary!$G$8,Summary!$G$9/G791)</f>
        <v>1.5</v>
      </c>
      <c r="I793">
        <f t="shared" si="38"/>
        <v>3</v>
      </c>
      <c r="J793" s="4">
        <f>J792*(1+(H792*(E793-1))+((1-H792)*(D792/100)*(I793)/Summary!$G$6))</f>
        <v>134.54444479621441</v>
      </c>
    </row>
    <row r="794" spans="2:10" x14ac:dyDescent="0.2">
      <c r="B794" s="1">
        <f>Volatility!B888</f>
        <v>42864</v>
      </c>
      <c r="C794" s="4">
        <f>Volatility!C888</f>
        <v>153.6</v>
      </c>
      <c r="D794">
        <f>VLOOKUP(Table4[[#This Row],[Date]],Table1[#All],2,FALSE)</f>
        <v>-0.374</v>
      </c>
      <c r="E794" s="7">
        <f t="shared" si="36"/>
        <v>0.99908937166644973</v>
      </c>
      <c r="F794" s="7">
        <f t="shared" si="37"/>
        <v>-9.1104320741425206E-4</v>
      </c>
      <c r="G794" s="7">
        <f>SQRT(Summary!$G$2/Summary!$G$3)*SQRT(SUMSQ(F775:F794)-Summary!$G$4/Summary!$G$5*SUM(F775:F794)^2)</f>
        <v>2.1918216527593539E-2</v>
      </c>
      <c r="H794" s="5">
        <f>MIN(Summary!$G$8,Summary!$G$9/G792)</f>
        <v>1.5</v>
      </c>
      <c r="I794">
        <f t="shared" si="38"/>
        <v>1</v>
      </c>
      <c r="J794" s="4">
        <f>J793*(1+(H793*(E794-1))+((1-H793)*(D793/100)*(I794)/Summary!$G$6))</f>
        <v>134.36136370452837</v>
      </c>
    </row>
    <row r="795" spans="2:10" x14ac:dyDescent="0.2">
      <c r="B795" s="1">
        <f>Volatility!B889</f>
        <v>42865</v>
      </c>
      <c r="C795" s="4">
        <f>Volatility!C889</f>
        <v>153.75</v>
      </c>
      <c r="D795">
        <f>VLOOKUP(Table4[[#This Row],[Date]],Table1[#All],2,FALSE)</f>
        <v>-0.374</v>
      </c>
      <c r="E795" s="7">
        <f t="shared" si="36"/>
        <v>1.0009765625</v>
      </c>
      <c r="F795" s="7">
        <f t="shared" si="37"/>
        <v>9.7608597305545892E-4</v>
      </c>
      <c r="G795" s="7">
        <f>SQRT(Summary!$G$2/Summary!$G$3)*SQRT(SUMSQ(F776:F795)-Summary!$G$4/Summary!$G$5*SUM(F776:F795)^2)</f>
        <v>2.1568353360843083E-2</v>
      </c>
      <c r="H795" s="5">
        <f>MIN(Summary!$G$8,Summary!$G$9/G793)</f>
        <v>1.5</v>
      </c>
      <c r="I795">
        <f t="shared" si="38"/>
        <v>1</v>
      </c>
      <c r="J795" s="4">
        <f>J794*(1+(H794*(E795-1))+((1-H794)*(D794/100)*(I795)/Summary!$G$6))</f>
        <v>134.55888004103167</v>
      </c>
    </row>
    <row r="796" spans="2:10" x14ac:dyDescent="0.2">
      <c r="B796" s="1">
        <f>Volatility!B890</f>
        <v>42866</v>
      </c>
      <c r="C796" s="4">
        <f>Volatility!C890</f>
        <v>153.59</v>
      </c>
      <c r="D796">
        <f>VLOOKUP(Table4[[#This Row],[Date]],Table1[#All],2,FALSE)</f>
        <v>-0.374</v>
      </c>
      <c r="E796" s="7">
        <f t="shared" si="36"/>
        <v>0.99895934959349597</v>
      </c>
      <c r="F796" s="7">
        <f t="shared" si="37"/>
        <v>-1.0411922590903352E-3</v>
      </c>
      <c r="G796" s="7">
        <f>SQRT(Summary!$G$2/Summary!$G$3)*SQRT(SUMSQ(F777:F796)-Summary!$G$4/Summary!$G$5*SUM(F777:F796)^2)</f>
        <v>2.175927276728214E-2</v>
      </c>
      <c r="H796" s="5">
        <f>MIN(Summary!$G$8,Summary!$G$9/G794)</f>
        <v>1.5</v>
      </c>
      <c r="I796">
        <f t="shared" si="38"/>
        <v>1</v>
      </c>
      <c r="J796" s="4">
        <f>J795*(1+(H795*(E796-1))+((1-H795)*(D795/100)*(I796)/Summary!$G$6))</f>
        <v>134.34953586983841</v>
      </c>
    </row>
    <row r="797" spans="2:10" x14ac:dyDescent="0.2">
      <c r="B797" s="1">
        <f>Volatility!B891</f>
        <v>42867</v>
      </c>
      <c r="C797" s="4">
        <f>Volatility!C891</f>
        <v>153.9</v>
      </c>
      <c r="D797">
        <f>VLOOKUP(Table4[[#This Row],[Date]],Table1[#All],2,FALSE)</f>
        <v>-0.373</v>
      </c>
      <c r="E797" s="7">
        <f t="shared" si="36"/>
        <v>1.0020183605703497</v>
      </c>
      <c r="F797" s="7">
        <f t="shared" si="37"/>
        <v>2.0163264172966826E-3</v>
      </c>
      <c r="G797" s="7">
        <f>SQRT(Summary!$G$2/Summary!$G$3)*SQRT(SUMSQ(F778:F797)-Summary!$G$4/Summary!$G$5*SUM(F778:F797)^2)</f>
        <v>2.2749572770954109E-2</v>
      </c>
      <c r="H797" s="5">
        <f>MIN(Summary!$G$8,Summary!$G$9/G795)</f>
        <v>1.5</v>
      </c>
      <c r="I797">
        <f t="shared" si="38"/>
        <v>1</v>
      </c>
      <c r="J797" s="4">
        <f>J796*(1+(H796*(E797-1))+((1-H796)*(D796/100)*(I797)/Summary!$G$6))</f>
        <v>134.75698244980529</v>
      </c>
    </row>
    <row r="798" spans="2:10" x14ac:dyDescent="0.2">
      <c r="B798" s="1">
        <f>Volatility!B892</f>
        <v>42870</v>
      </c>
      <c r="C798" s="4">
        <f>Volatility!C892</f>
        <v>153.63999999999999</v>
      </c>
      <c r="D798">
        <f>VLOOKUP(Table4[[#This Row],[Date]],Table1[#All],2,FALSE)</f>
        <v>-0.374</v>
      </c>
      <c r="E798" s="7">
        <f t="shared" si="36"/>
        <v>0.99831059129304733</v>
      </c>
      <c r="F798" s="7">
        <f t="shared" si="37"/>
        <v>-1.6908373671295927E-3</v>
      </c>
      <c r="G798" s="7">
        <f>SQRT(Summary!$G$2/Summary!$G$3)*SQRT(SUMSQ(F779:F798)-Summary!$G$4/Summary!$G$5*SUM(F779:F798)^2)</f>
        <v>2.3452710842446153E-2</v>
      </c>
      <c r="H798" s="5">
        <f>MIN(Summary!$G$8,Summary!$G$9/G796)</f>
        <v>1.5</v>
      </c>
      <c r="I798">
        <f t="shared" si="38"/>
        <v>3</v>
      </c>
      <c r="J798" s="4">
        <f>J797*(1+(H797*(E798-1))+((1-H797)*(D797/100)*(I798)/Summary!$G$6))</f>
        <v>134.41758736869747</v>
      </c>
    </row>
    <row r="799" spans="2:10" x14ac:dyDescent="0.2">
      <c r="B799" s="1">
        <f>Volatility!B893</f>
        <v>42871</v>
      </c>
      <c r="C799" s="4">
        <f>Volatility!C893</f>
        <v>153.62</v>
      </c>
      <c r="D799">
        <f>VLOOKUP(Table4[[#This Row],[Date]],Table1[#All],2,FALSE)</f>
        <v>-0.371</v>
      </c>
      <c r="E799" s="7">
        <f t="shared" si="36"/>
        <v>0.99986982556625892</v>
      </c>
      <c r="F799" s="7">
        <f t="shared" si="37"/>
        <v>-1.3018290716803842E-4</v>
      </c>
      <c r="G799" s="7">
        <f>SQRT(Summary!$G$2/Summary!$G$3)*SQRT(SUMSQ(F780:F799)-Summary!$G$4/Summary!$G$5*SUM(F780:F799)^2)</f>
        <v>2.3434564486615191E-2</v>
      </c>
      <c r="H799" s="5">
        <f>MIN(Summary!$G$8,Summary!$G$9/G797)</f>
        <v>1.5</v>
      </c>
      <c r="I799">
        <f t="shared" si="38"/>
        <v>1</v>
      </c>
      <c r="J799" s="4">
        <f>J798*(1+(H798*(E799-1))+((1-H798)*(D798/100)*(I799)/Summary!$G$6))</f>
        <v>134.39203899340657</v>
      </c>
    </row>
    <row r="800" spans="2:10" x14ac:dyDescent="0.2">
      <c r="B800" s="1">
        <f>Volatility!B894</f>
        <v>42872</v>
      </c>
      <c r="C800" s="4">
        <f>Volatility!C894</f>
        <v>154.21</v>
      </c>
      <c r="D800">
        <f>VLOOKUP(Table4[[#This Row],[Date]],Table1[#All],2,FALSE)</f>
        <v>-0.371</v>
      </c>
      <c r="E800" s="7">
        <f t="shared" si="36"/>
        <v>1.0038406457492515</v>
      </c>
      <c r="F800" s="7">
        <f t="shared" si="37"/>
        <v>3.833289299029252E-3</v>
      </c>
      <c r="G800" s="7">
        <f>SQRT(Summary!$G$2/Summary!$G$3)*SQRT(SUMSQ(F781:F800)-Summary!$G$4/Summary!$G$5*SUM(F781:F800)^2)</f>
        <v>2.6221640951915093E-2</v>
      </c>
      <c r="H800" s="5">
        <f>MIN(Summary!$G$8,Summary!$G$9/G798)</f>
        <v>1.5</v>
      </c>
      <c r="I800">
        <f t="shared" si="38"/>
        <v>1</v>
      </c>
      <c r="J800" s="4">
        <f>J799*(1+(H799*(E800-1))+((1-H799)*(D799/100)*(I800)/Summary!$G$6))</f>
        <v>135.16695980565848</v>
      </c>
    </row>
    <row r="801" spans="2:10" x14ac:dyDescent="0.2">
      <c r="B801" s="1">
        <f>Volatility!B895</f>
        <v>42873</v>
      </c>
      <c r="C801" s="4">
        <f>Volatility!C895</f>
        <v>154.38999999999999</v>
      </c>
      <c r="D801">
        <f>VLOOKUP(Table4[[#This Row],[Date]],Table1[#All],2,FALSE)</f>
        <v>-0.371</v>
      </c>
      <c r="E801" s="7">
        <f t="shared" si="36"/>
        <v>1.0011672394786328</v>
      </c>
      <c r="F801" s="7">
        <f t="shared" si="37"/>
        <v>1.1665587842700006E-3</v>
      </c>
      <c r="G801" s="7">
        <f>SQRT(Summary!$G$2/Summary!$G$3)*SQRT(SUMSQ(F782:F801)-Summary!$G$4/Summary!$G$5*SUM(F782:F801)^2)</f>
        <v>2.5516021186018228E-2</v>
      </c>
      <c r="H801" s="5">
        <f>MIN(Summary!$G$8,Summary!$G$9/G799)</f>
        <v>1.5</v>
      </c>
      <c r="I801">
        <f t="shared" si="38"/>
        <v>1</v>
      </c>
      <c r="J801" s="4">
        <f>J800*(1+(H800*(E801-1))+((1-H800)*(D800/100)*(I801)/Summary!$G$6))</f>
        <v>135.40431460850317</v>
      </c>
    </row>
    <row r="802" spans="2:10" x14ac:dyDescent="0.2">
      <c r="B802" s="1">
        <f>Volatility!B896</f>
        <v>42874</v>
      </c>
      <c r="C802" s="4">
        <f>Volatility!C896</f>
        <v>154.26</v>
      </c>
      <c r="D802">
        <f>VLOOKUP(Table4[[#This Row],[Date]],Table1[#All],2,FALSE)</f>
        <v>-0.374</v>
      </c>
      <c r="E802" s="7">
        <f t="shared" si="36"/>
        <v>0.99915797655288563</v>
      </c>
      <c r="F802" s="7">
        <f t="shared" si="37"/>
        <v>-8.4237814798205832E-4</v>
      </c>
      <c r="G802" s="7">
        <f>SQRT(Summary!$G$2/Summary!$G$3)*SQRT(SUMSQ(F783:F802)-Summary!$G$4/Summary!$G$5*SUM(F783:F802)^2)</f>
        <v>2.503997974751274E-2</v>
      </c>
      <c r="H802" s="5">
        <f>MIN(Summary!$G$8,Summary!$G$9/G800)</f>
        <v>1.5</v>
      </c>
      <c r="I802">
        <f t="shared" si="38"/>
        <v>1</v>
      </c>
      <c r="J802" s="4">
        <f>J801*(1+(H801*(E802-1))+((1-H801)*(D801/100)*(I802)/Summary!$G$6))</f>
        <v>135.23399190523529</v>
      </c>
    </row>
    <row r="803" spans="2:10" x14ac:dyDescent="0.2">
      <c r="B803" s="1">
        <f>Volatility!B897</f>
        <v>42877</v>
      </c>
      <c r="C803" s="4">
        <f>Volatility!C897</f>
        <v>154.03</v>
      </c>
      <c r="D803">
        <f>VLOOKUP(Table4[[#This Row],[Date]],Table1[#All],2,FALSE)</f>
        <v>-0.374</v>
      </c>
      <c r="E803" s="7">
        <f t="shared" si="36"/>
        <v>0.99850901076105281</v>
      </c>
      <c r="F803" s="7">
        <f t="shared" si="37"/>
        <v>-1.4921018694868183E-3</v>
      </c>
      <c r="G803" s="7">
        <f>SQRT(Summary!$G$2/Summary!$G$3)*SQRT(SUMSQ(F784:F803)-Summary!$G$4/Summary!$G$5*SUM(F784:F803)^2)</f>
        <v>2.5517549071771856E-2</v>
      </c>
      <c r="H803" s="5">
        <f>MIN(Summary!$G$8,Summary!$G$9/G801)</f>
        <v>1.5</v>
      </c>
      <c r="I803">
        <f t="shared" si="38"/>
        <v>3</v>
      </c>
      <c r="J803" s="4">
        <f>J802*(1+(H802*(E803-1))+((1-H802)*(D802/100)*(I803)/Summary!$G$6))</f>
        <v>134.93365066160328</v>
      </c>
    </row>
    <row r="804" spans="2:10" x14ac:dyDescent="0.2">
      <c r="B804" s="1">
        <f>Volatility!B898</f>
        <v>42878</v>
      </c>
      <c r="C804" s="4">
        <f>Volatility!C898</f>
        <v>154.01</v>
      </c>
      <c r="D804">
        <f>VLOOKUP(Table4[[#This Row],[Date]],Table1[#All],2,FALSE)</f>
        <v>-0.374</v>
      </c>
      <c r="E804" s="7">
        <f t="shared" si="36"/>
        <v>0.99987015516457822</v>
      </c>
      <c r="F804" s="7">
        <f t="shared" si="37"/>
        <v>-1.2985326599220548E-4</v>
      </c>
      <c r="G804" s="7">
        <f>SQRT(Summary!$G$2/Summary!$G$3)*SQRT(SUMSQ(F785:F804)-Summary!$G$4/Summary!$G$5*SUM(F785:F804)^2)</f>
        <v>2.5154360808082633E-2</v>
      </c>
      <c r="H804" s="5">
        <f>MIN(Summary!$G$8,Summary!$G$9/G802)</f>
        <v>1.5</v>
      </c>
      <c r="I804">
        <f t="shared" si="38"/>
        <v>1</v>
      </c>
      <c r="J804" s="4">
        <f>J803*(1+(H803*(E804-1))+((1-H803)*(D803/100)*(I804)/Summary!$G$6))</f>
        <v>134.90807091046082</v>
      </c>
    </row>
    <row r="805" spans="2:10" x14ac:dyDescent="0.2">
      <c r="B805" s="1">
        <f>Volatility!B899</f>
        <v>42879</v>
      </c>
      <c r="C805" s="4">
        <f>Volatility!C899</f>
        <v>154.11000000000001</v>
      </c>
      <c r="D805">
        <f>VLOOKUP(Table4[[#This Row],[Date]],Table1[#All],2,FALSE)</f>
        <v>-0.373</v>
      </c>
      <c r="E805" s="7">
        <f t="shared" si="36"/>
        <v>1.0006493084864621</v>
      </c>
      <c r="F805" s="7">
        <f t="shared" si="37"/>
        <v>6.4909777691215566E-4</v>
      </c>
      <c r="G805" s="7">
        <f>SQRT(Summary!$G$2/Summary!$G$3)*SQRT(SUMSQ(F786:F805)-Summary!$G$4/Summary!$G$5*SUM(F786:F805)^2)</f>
        <v>2.3299059440823472E-2</v>
      </c>
      <c r="H805" s="5">
        <f>MIN(Summary!$G$8,Summary!$G$9/G803)</f>
        <v>1.5</v>
      </c>
      <c r="I805">
        <f t="shared" si="38"/>
        <v>1</v>
      </c>
      <c r="J805" s="4">
        <f>J804*(1+(H804*(E805-1))+((1-H804)*(D804/100)*(I805)/Summary!$G$6))</f>
        <v>135.04016711594181</v>
      </c>
    </row>
    <row r="806" spans="2:10" x14ac:dyDescent="0.2">
      <c r="B806" s="1">
        <f>Volatility!B900</f>
        <v>42881</v>
      </c>
      <c r="C806" s="4">
        <f>Volatility!C900</f>
        <v>154.77000000000001</v>
      </c>
      <c r="D806">
        <f>VLOOKUP(Table4[[#This Row],[Date]],Table1[#All],2,FALSE)</f>
        <v>-0.371</v>
      </c>
      <c r="E806" s="7">
        <f t="shared" si="36"/>
        <v>1.0042826552462527</v>
      </c>
      <c r="F806" s="7">
        <f t="shared" si="37"/>
        <v>4.2735107773820852E-3</v>
      </c>
      <c r="G806" s="7">
        <f>SQRT(Summary!$G$2/Summary!$G$3)*SQRT(SUMSQ(F787:F806)-Summary!$G$4/Summary!$G$5*SUM(F787:F806)^2)</f>
        <v>2.723540139248002E-2</v>
      </c>
      <c r="H806" s="5">
        <f>MIN(Summary!$G$8,Summary!$G$9/G804)</f>
        <v>1.5</v>
      </c>
      <c r="I806">
        <f t="shared" si="38"/>
        <v>2</v>
      </c>
      <c r="J806" s="4">
        <f>J805*(1+(H805*(E806-1))+((1-H805)*(D805/100)*(I806)/Summary!$G$6))</f>
        <v>135.90906200234866</v>
      </c>
    </row>
    <row r="807" spans="2:10" x14ac:dyDescent="0.2">
      <c r="B807" s="1">
        <f>Volatility!B901</f>
        <v>42884</v>
      </c>
      <c r="C807" s="4">
        <f>Volatility!C901</f>
        <v>154.84</v>
      </c>
      <c r="D807">
        <f>VLOOKUP(Table4[[#This Row],[Date]],Table1[#All],2,FALSE)</f>
        <v>-0.372</v>
      </c>
      <c r="E807" s="7">
        <f t="shared" si="36"/>
        <v>1.0004522840343735</v>
      </c>
      <c r="F807" s="7">
        <f t="shared" si="37"/>
        <v>4.5218178477900996E-4</v>
      </c>
      <c r="G807" s="7">
        <f>SQRT(Summary!$G$2/Summary!$G$3)*SQRT(SUMSQ(F788:F807)-Summary!$G$4/Summary!$G$5*SUM(F788:F807)^2)</f>
        <v>2.517807288100812E-2</v>
      </c>
      <c r="H807" s="5">
        <f>MIN(Summary!$G$8,Summary!$G$9/G805)</f>
        <v>1.5</v>
      </c>
      <c r="I807">
        <f t="shared" si="38"/>
        <v>3</v>
      </c>
      <c r="J807" s="4">
        <f>J806*(1+(H806*(E807-1))+((1-H806)*(D806/100)*(I807)/Summary!$G$6))</f>
        <v>136.00336717823762</v>
      </c>
    </row>
    <row r="808" spans="2:10" x14ac:dyDescent="0.2">
      <c r="B808" s="1">
        <f>Volatility!B902</f>
        <v>42885</v>
      </c>
      <c r="C808" s="4">
        <f>Volatility!C902</f>
        <v>154.85</v>
      </c>
      <c r="D808">
        <f>VLOOKUP(Table4[[#This Row],[Date]],Table1[#All],2,FALSE)</f>
        <v>-0.373</v>
      </c>
      <c r="E808" s="7">
        <f t="shared" si="36"/>
        <v>1.0000645827951433</v>
      </c>
      <c r="F808" s="7">
        <f t="shared" si="37"/>
        <v>6.458070976439142E-5</v>
      </c>
      <c r="G808" s="7">
        <f>SQRT(Summary!$G$2/Summary!$G$3)*SQRT(SUMSQ(F789:F808)-Summary!$G$4/Summary!$G$5*SUM(F789:F808)^2)</f>
        <v>2.4835054091364606E-2</v>
      </c>
      <c r="H808" s="5">
        <f>MIN(Summary!$G$8,Summary!$G$9/G806)</f>
        <v>1.5</v>
      </c>
      <c r="I808">
        <f t="shared" si="38"/>
        <v>1</v>
      </c>
      <c r="J808" s="4">
        <f>J807*(1+(H807*(E808-1))+((1-H807)*(D807/100)*(I808)/Summary!$G$6))</f>
        <v>136.0172450787033</v>
      </c>
    </row>
    <row r="809" spans="2:10" x14ac:dyDescent="0.2">
      <c r="B809" s="36">
        <f>Volatility!B903</f>
        <v>42886</v>
      </c>
      <c r="C809" s="20">
        <f>Volatility!C903</f>
        <v>154.80000000000001</v>
      </c>
      <c r="D809" s="37">
        <f>VLOOKUP(Table4[[#This Row],[Date]],Table1[#All],2,FALSE)</f>
        <v>-0.374</v>
      </c>
      <c r="E809" s="8">
        <f t="shared" si="36"/>
        <v>0.99967710687762357</v>
      </c>
      <c r="F809" s="8">
        <f t="shared" si="37"/>
        <v>-3.2294526358499925E-4</v>
      </c>
      <c r="G809" s="8">
        <f>SQRT(Summary!$G$2/Summary!$G$3)*SQRT(SUMSQ(F790:F809)-Summary!$G$4/Summary!$G$5*SUM(F790:F809)^2)</f>
        <v>2.4871200735136434E-2</v>
      </c>
      <c r="H809" s="9">
        <f>MIN(Summary!$G$8,Summary!$G$9/G807)</f>
        <v>1.5</v>
      </c>
      <c r="I809" s="37">
        <f t="shared" si="38"/>
        <v>1</v>
      </c>
      <c r="J809" s="20">
        <f>J808*(1+(H808*(E809-1))+((1-H808)*(D808/100)*(I809)/Summary!$G$6))</f>
        <v>135.9520711741572</v>
      </c>
    </row>
    <row r="810" spans="2:10" x14ac:dyDescent="0.2">
      <c r="B810" s="1">
        <f>Volatility!B904</f>
        <v>42887</v>
      </c>
      <c r="C810" s="4">
        <f>Volatility!C904</f>
        <v>154.69</v>
      </c>
      <c r="D810">
        <f>VLOOKUP(Table4[[#This Row],[Date]],Table1[#All],2,FALSE)</f>
        <v>-0.374</v>
      </c>
      <c r="E810" s="7">
        <f t="shared" si="36"/>
        <v>0.99928940568475444</v>
      </c>
      <c r="F810" s="7">
        <f t="shared" si="37"/>
        <v>-7.1084690705328069E-4</v>
      </c>
      <c r="G810" s="7">
        <f>SQRT(Summary!$G$2/Summary!$G$3)*SQRT(SUMSQ(F791:F810)-Summary!$G$4/Summary!$G$5*SUM(F791:F810)^2)</f>
        <v>2.5019778057101545E-2</v>
      </c>
      <c r="H810" s="5">
        <f>MIN(Summary!$G$8,Summary!$G$9/G808)</f>
        <v>1.5</v>
      </c>
      <c r="I810">
        <f t="shared" si="38"/>
        <v>1</v>
      </c>
      <c r="J810" s="4">
        <f>J809*(1+(H809*(E810-1))+((1-H809)*(D809/100)*(I810)/Summary!$G$6))</f>
        <v>135.80786721625469</v>
      </c>
    </row>
    <row r="811" spans="2:10" x14ac:dyDescent="0.2">
      <c r="B811" s="1">
        <f>Volatility!B905</f>
        <v>42888</v>
      </c>
      <c r="C811" s="4">
        <f>Volatility!C905</f>
        <v>154.87</v>
      </c>
      <c r="D811">
        <f>VLOOKUP(Table4[[#This Row],[Date]],Table1[#All],2,FALSE)</f>
        <v>-0.372</v>
      </c>
      <c r="E811" s="7">
        <f t="shared" si="36"/>
        <v>1.0011636175576961</v>
      </c>
      <c r="F811" s="7">
        <f t="shared" si="37"/>
        <v>1.1629410795095697E-3</v>
      </c>
      <c r="G811" s="7">
        <f>SQRT(Summary!$G$2/Summary!$G$3)*SQRT(SUMSQ(F792:F811)-Summary!$G$4/Summary!$G$5*SUM(F792:F811)^2)</f>
        <v>2.4411218485136946E-2</v>
      </c>
      <c r="H811" s="5">
        <f>MIN(Summary!$G$8,Summary!$G$9/G809)</f>
        <v>1.5</v>
      </c>
      <c r="I811">
        <f t="shared" si="38"/>
        <v>1</v>
      </c>
      <c r="J811" s="4">
        <f>J810*(1+(H810*(E811-1))+((1-H810)*(D810/100)*(I811)/Summary!$G$6))</f>
        <v>136.0456152908252</v>
      </c>
    </row>
    <row r="812" spans="2:10" x14ac:dyDescent="0.2">
      <c r="B812" s="1">
        <f>Volatility!B906</f>
        <v>42892</v>
      </c>
      <c r="C812" s="4">
        <f>Volatility!C906</f>
        <v>155.12</v>
      </c>
      <c r="D812">
        <f>VLOOKUP(Table4[[#This Row],[Date]],Table1[#All],2,FALSE)</f>
        <v>-0.371</v>
      </c>
      <c r="E812" s="7">
        <f t="shared" si="36"/>
        <v>1.001614257118874</v>
      </c>
      <c r="F812" s="7">
        <f t="shared" si="37"/>
        <v>1.6129556063134117E-3</v>
      </c>
      <c r="G812" s="7">
        <f>SQRT(Summary!$G$2/Summary!$G$3)*SQRT(SUMSQ(F793:F812)-Summary!$G$4/Summary!$G$5*SUM(F793:F812)^2)</f>
        <v>2.4739954403060191E-2</v>
      </c>
      <c r="H812" s="5">
        <f>MIN(Summary!$G$8,Summary!$G$9/G810)</f>
        <v>1.5</v>
      </c>
      <c r="I812">
        <f t="shared" si="38"/>
        <v>4</v>
      </c>
      <c r="J812" s="4">
        <f>J811*(1+(H811*(E812-1))+((1-H811)*(D811/100)*(I812)/Summary!$G$6))</f>
        <v>136.3778458046701</v>
      </c>
    </row>
    <row r="813" spans="2:10" x14ac:dyDescent="0.2">
      <c r="B813" s="1">
        <f>Volatility!B907</f>
        <v>42893</v>
      </c>
      <c r="C813" s="4">
        <f>Volatility!C907</f>
        <v>154.88999999999999</v>
      </c>
      <c r="D813">
        <f>VLOOKUP(Table4[[#This Row],[Date]],Table1[#All],2,FALSE)</f>
        <v>-0.371</v>
      </c>
      <c r="E813" s="7">
        <f t="shared" si="36"/>
        <v>0.99851727694687975</v>
      </c>
      <c r="F813" s="7">
        <f t="shared" si="37"/>
        <v>-1.4838233747290165E-3</v>
      </c>
      <c r="G813" s="7">
        <f>SQRT(Summary!$G$2/Summary!$G$3)*SQRT(SUMSQ(F794:F813)-Summary!$G$4/Summary!$G$5*SUM(F794:F813)^2)</f>
        <v>2.552230492885044E-2</v>
      </c>
      <c r="H813" s="5">
        <f>MIN(Summary!$G$8,Summary!$G$9/G811)</f>
        <v>1.5</v>
      </c>
      <c r="I813">
        <f t="shared" si="38"/>
        <v>1</v>
      </c>
      <c r="J813" s="4">
        <f>J812*(1+(H812*(E813-1))+((1-H812)*(D812/100)*(I813)/Summary!$G$6))</f>
        <v>136.07523266553915</v>
      </c>
    </row>
    <row r="814" spans="2:10" x14ac:dyDescent="0.2">
      <c r="B814" s="1">
        <f>Volatility!B908</f>
        <v>42894</v>
      </c>
      <c r="C814" s="4">
        <f>Volatility!C908</f>
        <v>155.30000000000001</v>
      </c>
      <c r="D814">
        <f>VLOOKUP(Table4[[#This Row],[Date]],Table1[#All],2,FALSE)</f>
        <v>-0.374</v>
      </c>
      <c r="E814" s="7">
        <f t="shared" si="36"/>
        <v>1.0026470398347216</v>
      </c>
      <c r="F814" s="7">
        <f t="shared" si="37"/>
        <v>2.6435425949741238E-3</v>
      </c>
      <c r="G814" s="7">
        <f>SQRT(Summary!$G$2/Summary!$G$3)*SQRT(SUMSQ(F795:F814)-Summary!$G$4/Summary!$G$5*SUM(F795:F814)^2)</f>
        <v>2.6222994636250475E-2</v>
      </c>
      <c r="H814" s="5">
        <f>MIN(Summary!$G$8,Summary!$G$9/G812)</f>
        <v>1.5</v>
      </c>
      <c r="I814">
        <f t="shared" si="38"/>
        <v>1</v>
      </c>
      <c r="J814" s="4">
        <f>J813*(1+(H813*(E814-1))+((1-H813)*(D813/100)*(I814)/Summary!$G$6))</f>
        <v>136.61622867305115</v>
      </c>
    </row>
    <row r="815" spans="2:10" x14ac:dyDescent="0.2">
      <c r="B815" s="1">
        <f>Volatility!B909</f>
        <v>42895</v>
      </c>
      <c r="C815" s="4">
        <f>Volatility!C909</f>
        <v>155.41999999999999</v>
      </c>
      <c r="D815">
        <f>VLOOKUP(Table4[[#This Row],[Date]],Table1[#All],2,FALSE)</f>
        <v>-0.374</v>
      </c>
      <c r="E815" s="7">
        <f t="shared" si="36"/>
        <v>1.0007726980038634</v>
      </c>
      <c r="F815" s="7">
        <f t="shared" si="37"/>
        <v>7.7239962645464185E-4</v>
      </c>
      <c r="G815" s="7">
        <f>SQRT(Summary!$G$2/Summary!$G$3)*SQRT(SUMSQ(F796:F815)-Summary!$G$4/Summary!$G$5*SUM(F796:F815)^2)</f>
        <v>2.6190776599707949E-2</v>
      </c>
      <c r="H815" s="5">
        <f>MIN(Summary!$G$8,Summary!$G$9/G813)</f>
        <v>1.5</v>
      </c>
      <c r="I815">
        <f t="shared" si="38"/>
        <v>1</v>
      </c>
      <c r="J815" s="4">
        <f>J814*(1+(H814*(E815-1))+((1-H814)*(D814/100)*(I815)/Summary!$G$6))</f>
        <v>136.77528294924772</v>
      </c>
    </row>
    <row r="816" spans="2:10" x14ac:dyDescent="0.2">
      <c r="B816" s="1">
        <f>Volatility!B910</f>
        <v>42898</v>
      </c>
      <c r="C816" s="4">
        <f>Volatility!C910</f>
        <v>155.68</v>
      </c>
      <c r="D816">
        <f>VLOOKUP(Table4[[#This Row],[Date]],Table1[#All],2,FALSE)</f>
        <v>-0.374</v>
      </c>
      <c r="E816" s="7">
        <f t="shared" si="36"/>
        <v>1.0016728863724105</v>
      </c>
      <c r="F816" s="7">
        <f t="shared" si="37"/>
        <v>1.6714886565990172E-3</v>
      </c>
      <c r="G816" s="7">
        <f>SQRT(Summary!$G$2/Summary!$G$3)*SQRT(SUMSQ(F797:F816)-Summary!$G$4/Summary!$G$5*SUM(F797:F816)^2)</f>
        <v>2.5805794904571293E-2</v>
      </c>
      <c r="H816" s="5">
        <f>MIN(Summary!$G$8,Summary!$G$9/G814)</f>
        <v>1.5</v>
      </c>
      <c r="I816">
        <f t="shared" si="38"/>
        <v>3</v>
      </c>
      <c r="J816" s="4">
        <f>J815*(1+(H815*(E816-1))+((1-H815)*(D815/100)*(I816)/Summary!$G$6))</f>
        <v>137.12062862446626</v>
      </c>
    </row>
    <row r="817" spans="2:10" x14ac:dyDescent="0.2">
      <c r="B817" s="1">
        <f>Volatility!B911</f>
        <v>42899</v>
      </c>
      <c r="C817" s="4">
        <f>Volatility!C911</f>
        <v>155.68</v>
      </c>
      <c r="D817">
        <f>VLOOKUP(Table4[[#This Row],[Date]],Table1[#All],2,FALSE)</f>
        <v>-0.373</v>
      </c>
      <c r="E817" s="7">
        <f t="shared" si="36"/>
        <v>1</v>
      </c>
      <c r="F817" s="7">
        <f t="shared" si="37"/>
        <v>0</v>
      </c>
      <c r="G817" s="7">
        <f>SQRT(Summary!$G$2/Summary!$G$3)*SQRT(SUMSQ(F798:F817)-Summary!$G$4/Summary!$G$5*SUM(F798:F817)^2)</f>
        <v>2.5426160697233684E-2</v>
      </c>
      <c r="H817" s="5">
        <f>MIN(Summary!$G$8,Summary!$G$9/G815)</f>
        <v>1.5</v>
      </c>
      <c r="I817">
        <f t="shared" si="38"/>
        <v>1</v>
      </c>
      <c r="J817" s="4">
        <f>J816*(1+(H816*(E817-1))+((1-H816)*(D816/100)*(I817)/Summary!$G$6))</f>
        <v>137.12134088995384</v>
      </c>
    </row>
    <row r="818" spans="2:10" x14ac:dyDescent="0.2">
      <c r="B818" s="1">
        <f>Volatility!B912</f>
        <v>42900</v>
      </c>
      <c r="C818" s="4">
        <f>Volatility!C912</f>
        <v>156.06</v>
      </c>
      <c r="D818">
        <f>VLOOKUP(Table4[[#This Row],[Date]],Table1[#All],2,FALSE)</f>
        <v>-0.373</v>
      </c>
      <c r="E818" s="7">
        <f t="shared" si="36"/>
        <v>1.0024409044193217</v>
      </c>
      <c r="F818" s="7">
        <f t="shared" si="37"/>
        <v>2.437930250920213E-3</v>
      </c>
      <c r="G818" s="7">
        <f>SQRT(Summary!$G$2/Summary!$G$3)*SQRT(SUMSQ(F799:F818)-Summary!$G$4/Summary!$G$5*SUM(F799:F818)^2)</f>
        <v>2.479500325093215E-2</v>
      </c>
      <c r="H818" s="5">
        <f>MIN(Summary!$G$8,Summary!$G$9/G816)</f>
        <v>1.5</v>
      </c>
      <c r="I818">
        <f t="shared" si="38"/>
        <v>1</v>
      </c>
      <c r="J818" s="4">
        <f>J817*(1+(H817*(E818-1))+((1-H817)*(D817/100)*(I818)/Summary!$G$6))</f>
        <v>137.62410138512058</v>
      </c>
    </row>
    <row r="819" spans="2:10" x14ac:dyDescent="0.2">
      <c r="B819" s="1">
        <f>Volatility!B913</f>
        <v>42901</v>
      </c>
      <c r="C819" s="4">
        <f>Volatility!C913</f>
        <v>155.28</v>
      </c>
      <c r="D819">
        <f>VLOOKUP(Table4[[#This Row],[Date]],Table1[#All],2,FALSE)</f>
        <v>-0.372</v>
      </c>
      <c r="E819" s="7">
        <f t="shared" si="36"/>
        <v>0.99500192233756246</v>
      </c>
      <c r="F819" s="7">
        <f t="shared" si="37"/>
        <v>-5.0106098278603749E-3</v>
      </c>
      <c r="G819" s="7">
        <f>SQRT(Summary!$G$2/Summary!$G$3)*SQRT(SUMSQ(F800:F819)-Summary!$G$4/Summary!$G$5*SUM(F800:F819)^2)</f>
        <v>3.1812186060216345E-2</v>
      </c>
      <c r="H819" s="5">
        <f>MIN(Summary!$G$8,Summary!$G$9/G817)</f>
        <v>1.5</v>
      </c>
      <c r="I819">
        <f t="shared" si="38"/>
        <v>1</v>
      </c>
      <c r="J819" s="4">
        <f>J818*(1+(H818*(E819-1))+((1-H818)*(D818/100)*(I819)/Summary!$G$6))</f>
        <v>136.59303043400456</v>
      </c>
    </row>
    <row r="820" spans="2:10" x14ac:dyDescent="0.2">
      <c r="B820" s="1">
        <f>Volatility!B914</f>
        <v>42902</v>
      </c>
      <c r="C820" s="4">
        <f>Volatility!C914</f>
        <v>155.26</v>
      </c>
      <c r="D820">
        <f>VLOOKUP(Table4[[#This Row],[Date]],Table1[#All],2,FALSE)</f>
        <v>-0.373</v>
      </c>
      <c r="E820" s="7">
        <f t="shared" si="36"/>
        <v>0.9998712004121586</v>
      </c>
      <c r="F820" s="7">
        <f t="shared" si="37"/>
        <v>-1.2880788322061542E-4</v>
      </c>
      <c r="G820" s="7">
        <f>SQRT(Summary!$G$2/Summary!$G$3)*SQRT(SUMSQ(F801:F820)-Summary!$G$4/Summary!$G$5*SUM(F801:F820)^2)</f>
        <v>2.9510080094998496E-2</v>
      </c>
      <c r="H820" s="5">
        <f>MIN(Summary!$G$8,Summary!$G$9/G818)</f>
        <v>1.5</v>
      </c>
      <c r="I820">
        <f t="shared" si="38"/>
        <v>1</v>
      </c>
      <c r="J820" s="4">
        <f>J819*(1+(H819*(E820-1))+((1-H819)*(D819/100)*(I820)/Summary!$G$6))</f>
        <v>136.56734647562894</v>
      </c>
    </row>
    <row r="821" spans="2:10" x14ac:dyDescent="0.2">
      <c r="B821" s="1">
        <f>Volatility!B915</f>
        <v>42905</v>
      </c>
      <c r="C821" s="4">
        <f>Volatility!C915</f>
        <v>155.37</v>
      </c>
      <c r="D821">
        <f>VLOOKUP(Table4[[#This Row],[Date]],Table1[#All],2,FALSE)</f>
        <v>-0.374</v>
      </c>
      <c r="E821" s="7">
        <f t="shared" si="36"/>
        <v>1.0007084889862168</v>
      </c>
      <c r="F821" s="7">
        <f t="shared" si="37"/>
        <v>7.0823812637561682E-4</v>
      </c>
      <c r="G821" s="7">
        <f>SQRT(Summary!$G$2/Summary!$G$3)*SQRT(SUMSQ(F802:F821)-Summary!$G$4/Summary!$G$5*SUM(F802:F821)^2)</f>
        <v>2.9390551906389336E-2</v>
      </c>
      <c r="H821" s="5">
        <f>MIN(Summary!$G$8,Summary!$G$9/G819)</f>
        <v>1.5</v>
      </c>
      <c r="I821">
        <f t="shared" si="38"/>
        <v>3</v>
      </c>
      <c r="J821" s="4">
        <f>J820*(1+(H820*(E821-1))+((1-H820)*(D820/100)*(I821)/Summary!$G$6))</f>
        <v>136.71460365108769</v>
      </c>
    </row>
    <row r="822" spans="2:10" x14ac:dyDescent="0.2">
      <c r="B822" s="1">
        <f>Volatility!B916</f>
        <v>42906</v>
      </c>
      <c r="C822" s="4">
        <f>Volatility!C916</f>
        <v>155.66999999999999</v>
      </c>
      <c r="D822">
        <f>VLOOKUP(Table4[[#This Row],[Date]],Table1[#All],2,FALSE)</f>
        <v>-0.372</v>
      </c>
      <c r="E822" s="7">
        <f t="shared" si="36"/>
        <v>1.0019308746862328</v>
      </c>
      <c r="F822" s="7">
        <f t="shared" si="37"/>
        <v>1.9290129438480725E-3</v>
      </c>
      <c r="G822" s="7">
        <f>SQRT(Summary!$G$2/Summary!$G$3)*SQRT(SUMSQ(F803:F822)-Summary!$G$4/Summary!$G$5*SUM(F803:F822)^2)</f>
        <v>2.9577275045386365E-2</v>
      </c>
      <c r="H822" s="5">
        <f>MIN(Summary!$G$8,Summary!$G$9/G820)</f>
        <v>1.5</v>
      </c>
      <c r="I822">
        <f t="shared" si="38"/>
        <v>1</v>
      </c>
      <c r="J822" s="4">
        <f>J821*(1+(H821*(E822-1))+((1-H821)*(D821/100)*(I822)/Summary!$G$6))</f>
        <v>137.11128195864345</v>
      </c>
    </row>
    <row r="823" spans="2:10" x14ac:dyDescent="0.2">
      <c r="B823" s="1">
        <f>Volatility!B917</f>
        <v>42907</v>
      </c>
      <c r="C823" s="4">
        <f>Volatility!C917</f>
        <v>155.72</v>
      </c>
      <c r="D823">
        <f>VLOOKUP(Table4[[#This Row],[Date]],Table1[#All],2,FALSE)</f>
        <v>-0.373</v>
      </c>
      <c r="E823" s="7">
        <f t="shared" si="36"/>
        <v>1.0003211922656903</v>
      </c>
      <c r="F823" s="7">
        <f t="shared" si="37"/>
        <v>3.211406944970537E-4</v>
      </c>
      <c r="G823" s="7">
        <f>SQRT(Summary!$G$2/Summary!$G$3)*SQRT(SUMSQ(F804:F823)-Summary!$G$4/Summary!$G$5*SUM(F804:F823)^2)</f>
        <v>2.8726346200475445E-2</v>
      </c>
      <c r="H823" s="5">
        <f>MIN(Summary!$G$8,Summary!$G$9/G821)</f>
        <v>1.5</v>
      </c>
      <c r="I823">
        <f t="shared" si="38"/>
        <v>1</v>
      </c>
      <c r="J823" s="4">
        <f>J822*(1+(H822*(E823-1))+((1-H822)*(D822/100)*(I823)/Summary!$G$6))</f>
        <v>137.17804899188957</v>
      </c>
    </row>
    <row r="824" spans="2:10" x14ac:dyDescent="0.2">
      <c r="B824" s="1">
        <f>Volatility!B918</f>
        <v>42908</v>
      </c>
      <c r="C824" s="4">
        <f>Volatility!C918</f>
        <v>155.79</v>
      </c>
      <c r="D824">
        <f>VLOOKUP(Table4[[#This Row],[Date]],Table1[#All],2,FALSE)</f>
        <v>-0.372</v>
      </c>
      <c r="E824" s="7">
        <f t="shared" si="36"/>
        <v>1.0004495247880811</v>
      </c>
      <c r="F824" s="7">
        <f t="shared" si="37"/>
        <v>4.4942378208225167E-4</v>
      </c>
      <c r="G824" s="7">
        <f>SQRT(Summary!$G$2/Summary!$G$3)*SQRT(SUMSQ(F805:F824)-Summary!$G$4/Summary!$G$5*SUM(F805:F824)^2)</f>
        <v>2.8624455013250314E-2</v>
      </c>
      <c r="H824" s="5">
        <f>MIN(Summary!$G$8,Summary!$G$9/G822)</f>
        <v>1.5</v>
      </c>
      <c r="I824">
        <f t="shared" si="38"/>
        <v>1</v>
      </c>
      <c r="J824" s="4">
        <f>J823*(1+(H823*(E824-1))+((1-H823)*(D823/100)*(I824)/Summary!$G$6))</f>
        <v>137.27125705049707</v>
      </c>
    </row>
    <row r="825" spans="2:10" x14ac:dyDescent="0.2">
      <c r="B825" s="1">
        <f>Volatility!B919</f>
        <v>42912</v>
      </c>
      <c r="C825" s="4">
        <f>Volatility!C919</f>
        <v>155.82</v>
      </c>
      <c r="D825">
        <f>VLOOKUP(Table4[[#This Row],[Date]],Table1[#All],2,FALSE)</f>
        <v>-0.374</v>
      </c>
      <c r="E825" s="7">
        <f t="shared" si="36"/>
        <v>1.0001925669170038</v>
      </c>
      <c r="F825" s="7">
        <f t="shared" si="37"/>
        <v>1.9254837837490656E-4</v>
      </c>
      <c r="G825" s="7">
        <f>SQRT(Summary!$G$2/Summary!$G$3)*SQRT(SUMSQ(F806:F825)-Summary!$G$4/Summary!$G$5*SUM(F806:F825)^2)</f>
        <v>2.8653044880528094E-2</v>
      </c>
      <c r="H825" s="5">
        <f>MIN(Summary!$G$8,Summary!$G$9/G823)</f>
        <v>1.5</v>
      </c>
      <c r="I825">
        <f t="shared" si="38"/>
        <v>4</v>
      </c>
      <c r="J825" s="4">
        <f>J824*(1+(H824*(E825-1))+((1-H824)*(D824/100)*(I825)/Summary!$G$6))</f>
        <v>137.31374484395462</v>
      </c>
    </row>
    <row r="826" spans="2:10" x14ac:dyDescent="0.2">
      <c r="B826" s="1">
        <f>Volatility!B920</f>
        <v>42913</v>
      </c>
      <c r="C826" s="4">
        <f>Volatility!C920</f>
        <v>154.56</v>
      </c>
      <c r="D826">
        <f>VLOOKUP(Table4[[#This Row],[Date]],Table1[#All],2,FALSE)</f>
        <v>-0.373</v>
      </c>
      <c r="E826" s="7">
        <f t="shared" si="36"/>
        <v>0.99191374663072784</v>
      </c>
      <c r="F826" s="7">
        <f t="shared" si="37"/>
        <v>-8.119124438504129E-3</v>
      </c>
      <c r="G826" s="7">
        <f>SQRT(Summary!$G$2/Summary!$G$3)*SQRT(SUMSQ(F807:F826)-Summary!$G$4/Summary!$G$5*SUM(F807:F826)^2)</f>
        <v>3.8691488916406926E-2</v>
      </c>
      <c r="H826" s="5">
        <f>MIN(Summary!$G$8,Summary!$G$9/G824)</f>
        <v>1.5</v>
      </c>
      <c r="I826">
        <f t="shared" si="38"/>
        <v>1</v>
      </c>
      <c r="J826" s="4">
        <f>J825*(1+(H825*(E826-1))+((1-H825)*(D825/100)*(I826)/Summary!$G$6))</f>
        <v>135.64892751473599</v>
      </c>
    </row>
    <row r="827" spans="2:10" x14ac:dyDescent="0.2">
      <c r="B827" s="1">
        <f>Volatility!B921</f>
        <v>42914</v>
      </c>
      <c r="C827" s="4">
        <f>Volatility!C921</f>
        <v>154.81</v>
      </c>
      <c r="D827">
        <f>VLOOKUP(Table4[[#This Row],[Date]],Table1[#All],2,FALSE)</f>
        <v>-0.372</v>
      </c>
      <c r="E827" s="7">
        <f t="shared" ref="E827:E890" si="39">C827/C826</f>
        <v>1.0016174948240166</v>
      </c>
      <c r="F827" s="7">
        <f t="shared" ref="F827:F890" si="40">LN(E827)</f>
        <v>1.616188088166316E-3</v>
      </c>
      <c r="G827" s="7">
        <f>SQRT(Summary!$G$2/Summary!$G$3)*SQRT(SUMSQ(F808:F827)-Summary!$G$4/Summary!$G$5*SUM(F808:F827)^2)</f>
        <v>3.9096097000538413E-2</v>
      </c>
      <c r="H827" s="5">
        <f>MIN(Summary!$G$8,Summary!$G$9/G825)</f>
        <v>1.5</v>
      </c>
      <c r="I827">
        <f t="shared" si="38"/>
        <v>1</v>
      </c>
      <c r="J827" s="4">
        <f>J826*(1+(H826*(E827-1))+((1-H826)*(D826/100)*(I827)/Summary!$G$6))</f>
        <v>135.97874740874877</v>
      </c>
    </row>
    <row r="828" spans="2:10" x14ac:dyDescent="0.2">
      <c r="B828" s="1">
        <f>Volatility!B922</f>
        <v>42915</v>
      </c>
      <c r="C828" s="4">
        <f>Volatility!C922</f>
        <v>153.9</v>
      </c>
      <c r="D828">
        <f>VLOOKUP(Table4[[#This Row],[Date]],Table1[#All],2,FALSE)</f>
        <v>-0.373</v>
      </c>
      <c r="E828" s="7">
        <f t="shared" si="39"/>
        <v>0.99412182675537764</v>
      </c>
      <c r="F828" s="7">
        <f t="shared" si="40"/>
        <v>-5.8955177075404978E-3</v>
      </c>
      <c r="G828" s="7">
        <f>SQRT(Summary!$G$2/Summary!$G$3)*SQRT(SUMSQ(F809:F828)-Summary!$G$4/Summary!$G$5*SUM(F809:F828)^2)</f>
        <v>4.4074455086922135E-2</v>
      </c>
      <c r="H828" s="5">
        <f>MIN(Summary!$G$8,Summary!$G$9/G826)</f>
        <v>1.5</v>
      </c>
      <c r="I828">
        <f t="shared" si="38"/>
        <v>1</v>
      </c>
      <c r="J828" s="4">
        <f>J827*(1+(H827*(E828-1))+((1-H827)*(D827/100)*(I828)/Summary!$G$6))</f>
        <v>134.78049001332732</v>
      </c>
    </row>
    <row r="829" spans="2:10" x14ac:dyDescent="0.2">
      <c r="B829" s="36">
        <f>Volatility!B923</f>
        <v>42916</v>
      </c>
      <c r="C829" s="20">
        <f>Volatility!C923</f>
        <v>153.77000000000001</v>
      </c>
      <c r="D829" s="37">
        <f>VLOOKUP(Table4[[#This Row],[Date]],Table1[#All],2,FALSE)</f>
        <v>-0.373</v>
      </c>
      <c r="E829" s="8">
        <f t="shared" si="39"/>
        <v>0.99915529564652372</v>
      </c>
      <c r="F829" s="8">
        <f t="shared" si="40"/>
        <v>-8.4506131723205077E-4</v>
      </c>
      <c r="G829" s="8">
        <f>SQRT(Summary!$G$2/Summary!$G$3)*SQRT(SUMSQ(F810:F829)-Summary!$G$4/Summary!$G$5*SUM(F810:F829)^2)</f>
        <v>4.4113731994137248E-2</v>
      </c>
      <c r="H829" s="9">
        <f>MIN(Summary!$G$8,Summary!$G$9/G827)</f>
        <v>1.5</v>
      </c>
      <c r="I829" s="37">
        <f t="shared" si="38"/>
        <v>1</v>
      </c>
      <c r="J829" s="20">
        <f>J828*(1+(H828*(E829-1))+((1-H828)*(D828/100)*(I829)/Summary!$G$6))</f>
        <v>134.61041375112674</v>
      </c>
    </row>
    <row r="830" spans="2:10" x14ac:dyDescent="0.2">
      <c r="B830" s="1">
        <f>Volatility!B924</f>
        <v>42919</v>
      </c>
      <c r="C830" s="4">
        <f>Volatility!C924</f>
        <v>153.78</v>
      </c>
      <c r="D830">
        <f>VLOOKUP(Table4[[#This Row],[Date]],Table1[#All],2,FALSE)</f>
        <v>-0.373</v>
      </c>
      <c r="E830" s="7">
        <f t="shared" si="39"/>
        <v>1.0000650321909343</v>
      </c>
      <c r="F830" s="7">
        <f t="shared" si="40"/>
        <v>6.5030076433088719E-5</v>
      </c>
      <c r="G830" s="7">
        <f>SQRT(Summary!$G$2/Summary!$G$3)*SQRT(SUMSQ(F811:F830)-Summary!$G$4/Summary!$G$5*SUM(F811:F830)^2)</f>
        <v>4.4111846880786634E-2</v>
      </c>
      <c r="H830" s="5">
        <f>MIN(Summary!$G$8,Summary!$G$9/G828)</f>
        <v>1.3613327693256796</v>
      </c>
      <c r="I830">
        <f t="shared" si="38"/>
        <v>3</v>
      </c>
      <c r="J830" s="4">
        <f>J829*(1+(H829*(E830-1))+((1-H829)*(D829/100)*(I830)/Summary!$G$6))</f>
        <v>134.62563683650035</v>
      </c>
    </row>
    <row r="831" spans="2:10" x14ac:dyDescent="0.2">
      <c r="B831" s="1">
        <f>Volatility!B925</f>
        <v>42920</v>
      </c>
      <c r="C831" s="4">
        <f>Volatility!C925</f>
        <v>153.80000000000001</v>
      </c>
      <c r="D831">
        <f>VLOOKUP(Table4[[#This Row],[Date]],Table1[#All],2,FALSE)</f>
        <v>-0.373</v>
      </c>
      <c r="E831" s="7">
        <f t="shared" si="39"/>
        <v>1.0001300559240474</v>
      </c>
      <c r="F831" s="7">
        <f t="shared" si="40"/>
        <v>1.3004746750887387E-4</v>
      </c>
      <c r="G831" s="7">
        <f>SQRT(Summary!$G$2/Summary!$G$3)*SQRT(SUMSQ(F812:F831)-Summary!$G$4/Summary!$G$5*SUM(F812:F831)^2)</f>
        <v>4.3825525589944438E-2</v>
      </c>
      <c r="H831" s="5">
        <f>MIN(Summary!$G$8,Summary!$G$9/G829)</f>
        <v>1.360120699105078</v>
      </c>
      <c r="I831">
        <f t="shared" si="38"/>
        <v>1</v>
      </c>
      <c r="J831" s="4">
        <f>J830*(1+(H830*(E831-1))+((1-H830)*(D830/100)*(I831)/Summary!$G$6))</f>
        <v>134.64997623621588</v>
      </c>
    </row>
    <row r="832" spans="2:10" x14ac:dyDescent="0.2">
      <c r="B832" s="1">
        <f>Volatility!B926</f>
        <v>42921</v>
      </c>
      <c r="C832" s="4">
        <f>Volatility!C926</f>
        <v>153.79</v>
      </c>
      <c r="D832">
        <f>VLOOKUP(Table4[[#This Row],[Date]],Table1[#All],2,FALSE)</f>
        <v>-0.373</v>
      </c>
      <c r="E832" s="7">
        <f t="shared" si="39"/>
        <v>0.99993498049414808</v>
      </c>
      <c r="F832" s="7">
        <f t="shared" si="40"/>
        <v>-6.5021619711614584E-5</v>
      </c>
      <c r="G832" s="7">
        <f>SQRT(Summary!$G$2/Summary!$G$3)*SQRT(SUMSQ(F813:F832)-Summary!$G$4/Summary!$G$5*SUM(F813:F832)^2)</f>
        <v>4.3261039577731634E-2</v>
      </c>
      <c r="H832" s="5">
        <f>MIN(Summary!$G$8,Summary!$G$9/G830)</f>
        <v>1.3601788236650234</v>
      </c>
      <c r="I832">
        <f t="shared" si="38"/>
        <v>1</v>
      </c>
      <c r="J832" s="4">
        <f>J831*(1+(H831*(E832-1))+((1-H831)*(D831/100)*(I832)/Summary!$G$6))</f>
        <v>134.63857096242353</v>
      </c>
    </row>
    <row r="833" spans="2:10" x14ac:dyDescent="0.2">
      <c r="B833" s="1">
        <f>Volatility!B927</f>
        <v>42922</v>
      </c>
      <c r="C833" s="4">
        <f>Volatility!C927</f>
        <v>152.91</v>
      </c>
      <c r="D833">
        <f>VLOOKUP(Table4[[#This Row],[Date]],Table1[#All],2,FALSE)</f>
        <v>-0.373</v>
      </c>
      <c r="E833" s="7">
        <f t="shared" si="39"/>
        <v>0.99427791143767474</v>
      </c>
      <c r="F833" s="7">
        <f t="shared" si="40"/>
        <v>-5.738522431772114E-3</v>
      </c>
      <c r="G833" s="7">
        <f>SQRT(Summary!$G$2/Summary!$G$3)*SQRT(SUMSQ(F814:F833)-Summary!$G$4/Summary!$G$5*SUM(F814:F833)^2)</f>
        <v>4.6916249581096234E-2</v>
      </c>
      <c r="H833" s="5">
        <f>MIN(Summary!$G$8,Summary!$G$9/G831)</f>
        <v>1.3690651553478852</v>
      </c>
      <c r="I833">
        <f t="shared" si="38"/>
        <v>1</v>
      </c>
      <c r="J833" s="4">
        <f>J832*(1+(H832*(E833-1))+((1-H832)*(D832/100)*(I833)/Summary!$G$6))</f>
        <v>133.59117284087446</v>
      </c>
    </row>
    <row r="834" spans="2:10" x14ac:dyDescent="0.2">
      <c r="B834" s="1">
        <f>Volatility!B928</f>
        <v>42923</v>
      </c>
      <c r="C834" s="4">
        <f>Volatility!C928</f>
        <v>152.69999999999999</v>
      </c>
      <c r="D834">
        <f>VLOOKUP(Table4[[#This Row],[Date]],Table1[#All],2,FALSE)</f>
        <v>-0.372</v>
      </c>
      <c r="E834" s="7">
        <f t="shared" si="39"/>
        <v>0.99862664312340588</v>
      </c>
      <c r="F834" s="7">
        <f t="shared" si="40"/>
        <v>-1.3743007954733362E-3</v>
      </c>
      <c r="G834" s="7">
        <f>SQRT(Summary!$G$2/Summary!$G$3)*SQRT(SUMSQ(F815:F834)-Summary!$G$4/Summary!$G$5*SUM(F815:F834)^2)</f>
        <v>4.5404591649957325E-2</v>
      </c>
      <c r="H834" s="5">
        <f>MIN(Summary!$G$8,Summary!$G$9/G832)</f>
        <v>1.3869292228216505</v>
      </c>
      <c r="I834">
        <f t="shared" si="38"/>
        <v>1</v>
      </c>
      <c r="J834" s="4">
        <f>J833*(1+(H833*(E834-1))+((1-H833)*(D833/100)*(I834)/Summary!$G$6))</f>
        <v>133.3405035503759</v>
      </c>
    </row>
    <row r="835" spans="2:10" x14ac:dyDescent="0.2">
      <c r="B835" s="1">
        <f>Volatility!B929</f>
        <v>42926</v>
      </c>
      <c r="C835" s="4">
        <f>Volatility!C929</f>
        <v>153.12</v>
      </c>
      <c r="D835">
        <f>VLOOKUP(Table4[[#This Row],[Date]],Table1[#All],2,FALSE)</f>
        <v>-0.374</v>
      </c>
      <c r="E835" s="7">
        <f t="shared" si="39"/>
        <v>1.0027504911591356</v>
      </c>
      <c r="F835" s="7">
        <f t="shared" si="40"/>
        <v>2.7467154800574372E-3</v>
      </c>
      <c r="G835" s="7">
        <f>SQRT(Summary!$G$2/Summary!$G$3)*SQRT(SUMSQ(F816:F835)-Summary!$G$4/Summary!$G$5*SUM(F816:F835)^2)</f>
        <v>4.6783161238942134E-2</v>
      </c>
      <c r="H835" s="5">
        <f>MIN(Summary!$G$8,Summary!$G$9/G833)</f>
        <v>1.2788746017792425</v>
      </c>
      <c r="I835">
        <f t="shared" si="38"/>
        <v>3</v>
      </c>
      <c r="J835" s="4">
        <f>J834*(1+(H834*(E835-1))+((1-H834)*(D834/100)*(I835)/Summary!$G$6))</f>
        <v>133.85076183842042</v>
      </c>
    </row>
    <row r="836" spans="2:10" x14ac:dyDescent="0.2">
      <c r="B836" s="1">
        <f>Volatility!B930</f>
        <v>42927</v>
      </c>
      <c r="C836" s="4">
        <f>Volatility!C930</f>
        <v>152.96</v>
      </c>
      <c r="D836">
        <f>VLOOKUP(Table4[[#This Row],[Date]],Table1[#All],2,FALSE)</f>
        <v>-0.374</v>
      </c>
      <c r="E836" s="7">
        <f t="shared" si="39"/>
        <v>0.99895506792058519</v>
      </c>
      <c r="F836" s="7">
        <f t="shared" si="40"/>
        <v>-1.0454784015529453E-3</v>
      </c>
      <c r="G836" s="7">
        <f>SQRT(Summary!$G$2/Summary!$G$3)*SQRT(SUMSQ(F817:F836)-Summary!$G$4/Summary!$G$5*SUM(F817:F836)^2)</f>
        <v>4.5951529137066481E-2</v>
      </c>
      <c r="H836" s="5">
        <f>MIN(Summary!$G$8,Summary!$G$9/G834)</f>
        <v>1.3214522544892526</v>
      </c>
      <c r="I836">
        <f t="shared" si="38"/>
        <v>1</v>
      </c>
      <c r="J836" s="4">
        <f>J835*(1+(H835*(E836-1))+((1-H835)*(D835/100)*(I836)/Summary!$G$6))</f>
        <v>133.67227989198034</v>
      </c>
    </row>
    <row r="837" spans="2:10" x14ac:dyDescent="0.2">
      <c r="B837" s="1">
        <f>Volatility!B931</f>
        <v>42928</v>
      </c>
      <c r="C837" s="4">
        <f>Volatility!C931</f>
        <v>153.47</v>
      </c>
      <c r="D837">
        <f>VLOOKUP(Table4[[#This Row],[Date]],Table1[#All],2,FALSE)</f>
        <v>-0.374</v>
      </c>
      <c r="E837" s="7">
        <f t="shared" si="39"/>
        <v>1.0033342050209204</v>
      </c>
      <c r="F837" s="7">
        <f t="shared" si="40"/>
        <v>3.3286588839122975E-3</v>
      </c>
      <c r="G837" s="7">
        <f>SQRT(Summary!$G$2/Summary!$G$3)*SQRT(SUMSQ(F818:F837)-Summary!$G$4/Summary!$G$5*SUM(F818:F837)^2)</f>
        <v>4.8146613236705736E-2</v>
      </c>
      <c r="H837" s="5">
        <f>MIN(Summary!$G$8,Summary!$G$9/G835)</f>
        <v>1.2825127334502615</v>
      </c>
      <c r="I837">
        <f t="shared" ref="I837:I900" si="41">B837-B836</f>
        <v>1</v>
      </c>
      <c r="J837" s="4">
        <f>J836*(1+(H836*(E837-1))+((1-H836)*(D836/100)*(I837)/Summary!$G$6))</f>
        <v>134.26168538979101</v>
      </c>
    </row>
    <row r="838" spans="2:10" x14ac:dyDescent="0.2">
      <c r="B838" s="1">
        <f>Volatility!B932</f>
        <v>42929</v>
      </c>
      <c r="C838" s="4">
        <f>Volatility!C932</f>
        <v>153.21</v>
      </c>
      <c r="D838">
        <f>VLOOKUP(Table4[[#This Row],[Date]],Table1[#All],2,FALSE)</f>
        <v>-0.373</v>
      </c>
      <c r="E838" s="7">
        <f t="shared" si="39"/>
        <v>0.9983058578223758</v>
      </c>
      <c r="F838" s="7">
        <f t="shared" si="40"/>
        <v>-1.6955788593412213E-3</v>
      </c>
      <c r="G838" s="7">
        <f>SQRT(Summary!$G$2/Summary!$G$3)*SQRT(SUMSQ(F819:F838)-Summary!$G$4/Summary!$G$5*SUM(F819:F838)^2)</f>
        <v>4.6842334976930931E-2</v>
      </c>
      <c r="H838" s="5">
        <f>MIN(Summary!$G$8,Summary!$G$9/G836)</f>
        <v>1.3057236859524097</v>
      </c>
      <c r="I838">
        <f t="shared" si="41"/>
        <v>1</v>
      </c>
      <c r="J838" s="4">
        <f>J837*(1+(H837*(E838-1))+((1-H837)*(D837/100)*(I838)/Summary!$G$6))</f>
        <v>133.97036117306709</v>
      </c>
    </row>
    <row r="839" spans="2:10" x14ac:dyDescent="0.2">
      <c r="B839" s="1">
        <f>Volatility!B933</f>
        <v>42930</v>
      </c>
      <c r="C839" s="4">
        <f>Volatility!C933</f>
        <v>153.41</v>
      </c>
      <c r="D839">
        <f>VLOOKUP(Table4[[#This Row],[Date]],Table1[#All],2,FALSE)</f>
        <v>-0.373</v>
      </c>
      <c r="E839" s="7">
        <f t="shared" si="39"/>
        <v>1.0013053978199855</v>
      </c>
      <c r="F839" s="7">
        <f t="shared" si="40"/>
        <v>1.3045465290196766E-3</v>
      </c>
      <c r="G839" s="7">
        <f>SQRT(Summary!$G$2/Summary!$G$3)*SQRT(SUMSQ(F820:F839)-Summary!$G$4/Summary!$G$5*SUM(F820:F839)^2)</f>
        <v>4.4953771224706458E-2</v>
      </c>
      <c r="H839" s="5">
        <f>MIN(Summary!$G$8,Summary!$G$9/G837)</f>
        <v>1.2461935734714886</v>
      </c>
      <c r="I839">
        <f t="shared" si="41"/>
        <v>1</v>
      </c>
      <c r="J839" s="4">
        <f>J838*(1+(H838*(E839-1))+((1-H838)*(D838/100)*(I839)/Summary!$G$6))</f>
        <v>134.19913652982208</v>
      </c>
    </row>
    <row r="840" spans="2:10" x14ac:dyDescent="0.2">
      <c r="B840" s="1">
        <f>Volatility!B934</f>
        <v>42933</v>
      </c>
      <c r="C840" s="4">
        <f>Volatility!C934</f>
        <v>153.69</v>
      </c>
      <c r="D840">
        <f>VLOOKUP(Table4[[#This Row],[Date]],Table1[#All],2,FALSE)</f>
        <v>-0.373</v>
      </c>
      <c r="E840" s="7">
        <f t="shared" si="39"/>
        <v>1.0018251743693372</v>
      </c>
      <c r="F840" s="7">
        <f t="shared" si="40"/>
        <v>1.8235107625386559E-3</v>
      </c>
      <c r="G840" s="7">
        <f>SQRT(Summary!$G$2/Summary!$G$3)*SQRT(SUMSQ(F821:F840)-Summary!$G$4/Summary!$G$5*SUM(F821:F840)^2)</f>
        <v>4.571578178510724E-2</v>
      </c>
      <c r="H840" s="5">
        <f>MIN(Summary!$G$8,Summary!$G$9/G838)</f>
        <v>1.28089259490478</v>
      </c>
      <c r="I840">
        <f t="shared" si="41"/>
        <v>3</v>
      </c>
      <c r="J840" s="4">
        <f>J839*(1+(H839*(E840-1))+((1-H839)*(D839/100)*(I840)/Summary!$G$6))</f>
        <v>134.50540218743416</v>
      </c>
    </row>
    <row r="841" spans="2:10" x14ac:dyDescent="0.2">
      <c r="B841" s="1">
        <f>Volatility!B935</f>
        <v>42934</v>
      </c>
      <c r="C841" s="4">
        <f>Volatility!C935</f>
        <v>154.01</v>
      </c>
      <c r="D841">
        <f>VLOOKUP(Table4[[#This Row],[Date]],Table1[#All],2,FALSE)</f>
        <v>-0.374</v>
      </c>
      <c r="E841" s="7">
        <f t="shared" si="39"/>
        <v>1.0020821133450453</v>
      </c>
      <c r="F841" s="7">
        <f t="shared" si="40"/>
        <v>2.0799487511535928E-3</v>
      </c>
      <c r="G841" s="7">
        <f>SQRT(Summary!$G$2/Summary!$G$3)*SQRT(SUMSQ(F822:F841)-Summary!$G$4/Summary!$G$5*SUM(F822:F841)^2)</f>
        <v>4.6416627379076238E-2</v>
      </c>
      <c r="H841" s="5">
        <f>MIN(Summary!$G$8,Summary!$G$9/G839)</f>
        <v>1.3347044834143786</v>
      </c>
      <c r="I841">
        <f t="shared" si="41"/>
        <v>1</v>
      </c>
      <c r="J841" s="4">
        <f>J840*(1+(H840*(E841-1))+((1-H840)*(D840/100)*(I841)/Summary!$G$6))</f>
        <v>134.86451465348006</v>
      </c>
    </row>
    <row r="842" spans="2:10" x14ac:dyDescent="0.2">
      <c r="B842" s="1">
        <f>Volatility!B936</f>
        <v>42935</v>
      </c>
      <c r="C842" s="4">
        <f>Volatility!C936</f>
        <v>154.15</v>
      </c>
      <c r="D842">
        <f>VLOOKUP(Table4[[#This Row],[Date]],Table1[#All],2,FALSE)</f>
        <v>-0.373</v>
      </c>
      <c r="E842" s="7">
        <f t="shared" si="39"/>
        <v>1.0009090318810467</v>
      </c>
      <c r="F842" s="7">
        <f t="shared" si="40"/>
        <v>9.0861896178526214E-4</v>
      </c>
      <c r="G842" s="7">
        <f>SQRT(Summary!$G$2/Summary!$G$3)*SQRT(SUMSQ(F823:F842)-Summary!$G$4/Summary!$G$5*SUM(F823:F842)^2)</f>
        <v>4.589183345565085E-2</v>
      </c>
      <c r="H842" s="5">
        <f>MIN(Summary!$G$8,Summary!$G$9/G840)</f>
        <v>1.3124570478098245</v>
      </c>
      <c r="I842">
        <f t="shared" si="41"/>
        <v>1</v>
      </c>
      <c r="J842" s="4">
        <f>J841*(1+(H841*(E842-1))+((1-H841)*(D841/100)*(I842)/Summary!$G$6))</f>
        <v>135.02861322770858</v>
      </c>
    </row>
    <row r="843" spans="2:10" x14ac:dyDescent="0.2">
      <c r="B843" s="1">
        <f>Volatility!B937</f>
        <v>42936</v>
      </c>
      <c r="C843" s="4">
        <f>Volatility!C937</f>
        <v>154.43</v>
      </c>
      <c r="D843">
        <f>VLOOKUP(Table4[[#This Row],[Date]],Table1[#All],2,FALSE)</f>
        <v>-0.374</v>
      </c>
      <c r="E843" s="7">
        <f t="shared" si="39"/>
        <v>1.0018164125851443</v>
      </c>
      <c r="F843" s="7">
        <f t="shared" si="40"/>
        <v>1.8147649027502103E-3</v>
      </c>
      <c r="G843" s="7">
        <f>SQRT(Summary!$G$2/Summary!$G$3)*SQRT(SUMSQ(F824:F843)-Summary!$G$4/Summary!$G$5*SUM(F824:F843)^2)</f>
        <v>4.6511484756943285E-2</v>
      </c>
      <c r="H843" s="5">
        <f>MIN(Summary!$G$8,Summary!$G$9/G841)</f>
        <v>1.2926402323458532</v>
      </c>
      <c r="I843">
        <f t="shared" si="41"/>
        <v>1</v>
      </c>
      <c r="J843" s="4">
        <f>J842*(1+(H842*(E843-1))+((1-H842)*(D842/100)*(I843)/Summary!$G$6))</f>
        <v>135.35095365490611</v>
      </c>
    </row>
    <row r="844" spans="2:10" x14ac:dyDescent="0.2">
      <c r="B844" s="1">
        <f>Volatility!B938</f>
        <v>42937</v>
      </c>
      <c r="C844" s="4">
        <f>Volatility!C938</f>
        <v>154.65</v>
      </c>
      <c r="D844">
        <f>VLOOKUP(Table4[[#This Row],[Date]],Table1[#All],2,FALSE)</f>
        <v>-0.374</v>
      </c>
      <c r="E844" s="7">
        <f t="shared" si="39"/>
        <v>1.0014245936670336</v>
      </c>
      <c r="F844" s="7">
        <f t="shared" si="40"/>
        <v>1.4235798961690367E-3</v>
      </c>
      <c r="G844" s="7">
        <f>SQRT(Summary!$G$2/Summary!$G$3)*SQRT(SUMSQ(F825:F844)-Summary!$G$4/Summary!$G$5*SUM(F825:F844)^2)</f>
        <v>4.6860653545259562E-2</v>
      </c>
      <c r="H844" s="5">
        <f>MIN(Summary!$G$8,Summary!$G$9/G842)</f>
        <v>1.3074221594999698</v>
      </c>
      <c r="I844">
        <f t="shared" si="41"/>
        <v>1</v>
      </c>
      <c r="J844" s="4">
        <f>J843*(1+(H843*(E844-1))+((1-H843)*(D843/100)*(I844)/Summary!$G$6))</f>
        <v>135.60061218340957</v>
      </c>
    </row>
    <row r="845" spans="2:10" x14ac:dyDescent="0.2">
      <c r="B845" s="1">
        <f>Volatility!B939</f>
        <v>42940</v>
      </c>
      <c r="C845" s="4">
        <f>Volatility!C939</f>
        <v>154.69</v>
      </c>
      <c r="D845">
        <f>VLOOKUP(Table4[[#This Row],[Date]],Table1[#All],2,FALSE)</f>
        <v>-0.374</v>
      </c>
      <c r="E845" s="7">
        <f t="shared" si="39"/>
        <v>1.0002586485612672</v>
      </c>
      <c r="F845" s="7">
        <f t="shared" si="40"/>
        <v>2.5861511749476936E-4</v>
      </c>
      <c r="G845" s="7">
        <f>SQRT(Summary!$G$2/Summary!$G$3)*SQRT(SUMSQ(F826:F845)-Summary!$G$4/Summary!$G$5*SUM(F826:F845)^2)</f>
        <v>4.687115370521272E-2</v>
      </c>
      <c r="H845" s="5">
        <f>MIN(Summary!$G$8,Summary!$G$9/G843)</f>
        <v>1.2900039702783974</v>
      </c>
      <c r="I845">
        <f t="shared" si="41"/>
        <v>3</v>
      </c>
      <c r="J845" s="4">
        <f>J844*(1+(H844*(E845-1))+((1-H844)*(D844/100)*(I845)/Summary!$G$6))</f>
        <v>135.64776650771026</v>
      </c>
    </row>
    <row r="846" spans="2:10" x14ac:dyDescent="0.2">
      <c r="B846" s="1">
        <f>Volatility!B940</f>
        <v>42941</v>
      </c>
      <c r="C846" s="4">
        <f>Volatility!C940</f>
        <v>154.13</v>
      </c>
      <c r="D846">
        <f>VLOOKUP(Table4[[#This Row],[Date]],Table1[#All],2,FALSE)</f>
        <v>-0.371</v>
      </c>
      <c r="E846" s="7">
        <f t="shared" si="39"/>
        <v>0.99637985648716787</v>
      </c>
      <c r="F846" s="7">
        <f t="shared" si="40"/>
        <v>-3.6267120899451345E-3</v>
      </c>
      <c r="G846" s="7">
        <f>SQRT(Summary!$G$2/Summary!$G$3)*SQRT(SUMSQ(F827:F846)-Summary!$G$4/Summary!$G$5*SUM(F827:F846)^2)</f>
        <v>3.9503460503337195E-2</v>
      </c>
      <c r="H846" s="5">
        <f>MIN(Summary!$G$8,Summary!$G$9/G844)</f>
        <v>1.2803918737934379</v>
      </c>
      <c r="I846">
        <f t="shared" si="41"/>
        <v>1</v>
      </c>
      <c r="J846" s="4">
        <f>J845*(1+(H845*(E846-1))+((1-H845)*(D845/100)*(I846)/Summary!$G$6))</f>
        <v>135.0147001875001</v>
      </c>
    </row>
    <row r="847" spans="2:10" x14ac:dyDescent="0.2">
      <c r="B847" s="1">
        <f>Volatility!B941</f>
        <v>42942</v>
      </c>
      <c r="C847" s="4">
        <f>Volatility!C941</f>
        <v>154.22</v>
      </c>
      <c r="D847">
        <f>VLOOKUP(Table4[[#This Row],[Date]],Table1[#All],2,FALSE)</f>
        <v>-0.372</v>
      </c>
      <c r="E847" s="7">
        <f t="shared" si="39"/>
        <v>1.0005839226626874</v>
      </c>
      <c r="F847" s="7">
        <f t="shared" si="40"/>
        <v>5.8375224618617495E-4</v>
      </c>
      <c r="G847" s="7">
        <f>SQRT(Summary!$G$2/Summary!$G$3)*SQRT(SUMSQ(F828:F847)-Summary!$G$4/Summary!$G$5*SUM(F828:F847)^2)</f>
        <v>3.9084643200947407E-2</v>
      </c>
      <c r="H847" s="5">
        <f>MIN(Summary!$G$8,Summary!$G$9/G845)</f>
        <v>1.2801050381084853</v>
      </c>
      <c r="I847">
        <f t="shared" si="41"/>
        <v>1</v>
      </c>
      <c r="J847" s="4">
        <f>J846*(1+(H846*(E847-1))+((1-H846)*(D846/100)*(I847)/Summary!$G$6))</f>
        <v>135.11603404311569</v>
      </c>
    </row>
    <row r="848" spans="2:10" x14ac:dyDescent="0.2">
      <c r="B848" s="1">
        <f>Volatility!B942</f>
        <v>42943</v>
      </c>
      <c r="C848" s="4">
        <f>Volatility!C942</f>
        <v>154.47999999999999</v>
      </c>
      <c r="D848">
        <f>VLOOKUP(Table4[[#This Row],[Date]],Table1[#All],2,FALSE)</f>
        <v>-0.371</v>
      </c>
      <c r="E848" s="7">
        <f t="shared" si="39"/>
        <v>1.00168590325509</v>
      </c>
      <c r="F848" s="7">
        <f t="shared" si="40"/>
        <v>1.6844837154442885E-3</v>
      </c>
      <c r="G848" s="7">
        <f>SQRT(Summary!$G$2/Summary!$G$3)*SQRT(SUMSQ(F829:F848)-Summary!$G$4/Summary!$G$5*SUM(F829:F848)^2)</f>
        <v>3.3551350192118481E-2</v>
      </c>
      <c r="H848" s="5">
        <f>MIN(Summary!$G$8,Summary!$G$9/G846)</f>
        <v>1.5</v>
      </c>
      <c r="I848">
        <f t="shared" si="41"/>
        <v>1</v>
      </c>
      <c r="J848" s="4">
        <f>J847*(1+(H847*(E848-1))+((1-H847)*(D847/100)*(I848)/Summary!$G$6))</f>
        <v>135.40802353125318</v>
      </c>
    </row>
    <row r="849" spans="2:10" x14ac:dyDescent="0.2">
      <c r="B849" s="1">
        <f>Volatility!B943</f>
        <v>42944</v>
      </c>
      <c r="C849" s="4">
        <f>Volatility!C943</f>
        <v>154.4</v>
      </c>
      <c r="D849">
        <f>VLOOKUP(Table4[[#This Row],[Date]],Table1[#All],2,FALSE)</f>
        <v>-0.371</v>
      </c>
      <c r="E849" s="7">
        <f t="shared" si="39"/>
        <v>0.99948213360952887</v>
      </c>
      <c r="F849" s="7">
        <f t="shared" si="40"/>
        <v>-5.1800052958308074E-4</v>
      </c>
      <c r="G849" s="7">
        <f>SQRT(Summary!$G$2/Summary!$G$3)*SQRT(SUMSQ(F830:F849)-Summary!$G$4/Summary!$G$5*SUM(F830:F849)^2)</f>
        <v>3.3443361621602045E-2</v>
      </c>
      <c r="H849" s="5">
        <f>MIN(Summary!$G$8,Summary!$G$9/G847)</f>
        <v>1.5</v>
      </c>
      <c r="I849">
        <f t="shared" si="41"/>
        <v>1</v>
      </c>
      <c r="J849" s="4">
        <f>J848*(1+(H848*(E849-1))+((1-H848)*(D848/100)*(I849)/Summary!$G$6))</f>
        <v>135.30353636212735</v>
      </c>
    </row>
    <row r="850" spans="2:10" x14ac:dyDescent="0.2">
      <c r="B850" s="36">
        <f>Volatility!B944</f>
        <v>42947</v>
      </c>
      <c r="C850" s="20">
        <f>Volatility!C944</f>
        <v>154.57</v>
      </c>
      <c r="D850" s="37">
        <f>VLOOKUP(Table4[[#This Row],[Date]],Table1[#All],2,FALSE)</f>
        <v>-0.37</v>
      </c>
      <c r="E850" s="8">
        <f t="shared" si="39"/>
        <v>1.0011010362694299</v>
      </c>
      <c r="F850" s="8">
        <f t="shared" si="40"/>
        <v>1.1004305735512739E-3</v>
      </c>
      <c r="G850" s="8">
        <f>SQRT(Summary!$G$2/Summary!$G$3)*SQRT(SUMSQ(F831:F850)-Summary!$G$4/Summary!$G$5*SUM(F831:F850)^2)</f>
        <v>3.3580554101255988E-2</v>
      </c>
      <c r="H850" s="9">
        <f>MIN(Summary!$G$8,Summary!$G$9/G848)</f>
        <v>1.5</v>
      </c>
      <c r="I850" s="37">
        <f t="shared" si="41"/>
        <v>3</v>
      </c>
      <c r="J850" s="20">
        <f>J849*(1+(H849*(E850-1))+((1-H849)*(D849/100)*(I850)/Summary!$G$6))</f>
        <v>135.52908908066885</v>
      </c>
    </row>
    <row r="851" spans="2:10" x14ac:dyDescent="0.2">
      <c r="B851" s="1">
        <f>Volatility!B945</f>
        <v>42948</v>
      </c>
      <c r="C851" s="4">
        <f>Volatility!C945</f>
        <v>155.26</v>
      </c>
      <c r="D851">
        <f>VLOOKUP(Table4[[#This Row],[Date]],Table1[#All],2,FALSE)</f>
        <v>-0.371</v>
      </c>
      <c r="E851" s="7">
        <f t="shared" si="39"/>
        <v>1.0044639968946107</v>
      </c>
      <c r="F851" s="7">
        <f t="shared" si="40"/>
        <v>4.4540628133069712E-3</v>
      </c>
      <c r="G851" s="7">
        <f>SQRT(Summary!$G$2/Summary!$G$3)*SQRT(SUMSQ(F832:F851)-Summary!$G$4/Summary!$G$5*SUM(F832:F851)^2)</f>
        <v>3.657473788977799E-2</v>
      </c>
      <c r="H851" s="5">
        <f>MIN(Summary!$G$8,Summary!$G$9/G849)</f>
        <v>1.5</v>
      </c>
      <c r="I851">
        <f t="shared" si="41"/>
        <v>1</v>
      </c>
      <c r="J851" s="4">
        <f>J850*(1+(H850*(E851-1))+((1-H850)*(D850/100)*(I851)/Summary!$G$6))</f>
        <v>136.43728769877714</v>
      </c>
    </row>
    <row r="852" spans="2:10" x14ac:dyDescent="0.2">
      <c r="B852" s="1">
        <f>Volatility!B946</f>
        <v>42949</v>
      </c>
      <c r="C852" s="4">
        <f>Volatility!C946</f>
        <v>155.30000000000001</v>
      </c>
      <c r="D852">
        <f>VLOOKUP(Table4[[#This Row],[Date]],Table1[#All],2,FALSE)</f>
        <v>-0.373</v>
      </c>
      <c r="E852" s="7">
        <f t="shared" si="39"/>
        <v>1.0002576323586243</v>
      </c>
      <c r="F852" s="7">
        <f t="shared" si="40"/>
        <v>2.5759917710716542E-4</v>
      </c>
      <c r="G852" s="7">
        <f>SQRT(Summary!$G$2/Summary!$G$3)*SQRT(SUMSQ(F833:F852)-Summary!$G$4/Summary!$G$5*SUM(F833:F852)^2)</f>
        <v>3.6532014012676972E-2</v>
      </c>
      <c r="H852" s="5">
        <f>MIN(Summary!$G$8,Summary!$G$9/G850)</f>
        <v>1.5</v>
      </c>
      <c r="I852">
        <f t="shared" si="41"/>
        <v>1</v>
      </c>
      <c r="J852" s="4">
        <f>J851*(1+(H851*(E852-1))+((1-H851)*(D851/100)*(I852)/Summary!$G$6))</f>
        <v>136.49071672015245</v>
      </c>
    </row>
    <row r="853" spans="2:10" x14ac:dyDescent="0.2">
      <c r="B853" s="1">
        <f>Volatility!B947</f>
        <v>42950</v>
      </c>
      <c r="C853" s="4">
        <f>Volatility!C947</f>
        <v>155.58000000000001</v>
      </c>
      <c r="D853">
        <f>VLOOKUP(Table4[[#This Row],[Date]],Table1[#All],2,FALSE)</f>
        <v>-0.372</v>
      </c>
      <c r="E853" s="7">
        <f t="shared" si="39"/>
        <v>1.0018029620090148</v>
      </c>
      <c r="F853" s="7">
        <f t="shared" si="40"/>
        <v>1.8013386239865749E-3</v>
      </c>
      <c r="G853" s="7">
        <f>SQRT(Summary!$G$2/Summary!$G$3)*SQRT(SUMSQ(F834:F853)-Summary!$G$4/Summary!$G$5*SUM(F834:F853)^2)</f>
        <v>2.8842810972187622E-2</v>
      </c>
      <c r="H853" s="5">
        <f>MIN(Summary!$G$8,Summary!$G$9/G851)</f>
        <v>1.5</v>
      </c>
      <c r="I853">
        <f t="shared" si="41"/>
        <v>1</v>
      </c>
      <c r="J853" s="4">
        <f>J852*(1+(H852*(E853-1))+((1-H852)*(D852/100)*(I853)/Summary!$G$6))</f>
        <v>136.86055518313771</v>
      </c>
    </row>
    <row r="854" spans="2:10" x14ac:dyDescent="0.2">
      <c r="B854" s="1">
        <f>Volatility!B948</f>
        <v>42951</v>
      </c>
      <c r="C854" s="4">
        <f>Volatility!C948</f>
        <v>155.38999999999999</v>
      </c>
      <c r="D854">
        <f>VLOOKUP(Table4[[#This Row],[Date]],Table1[#All],2,FALSE)</f>
        <v>-0.372</v>
      </c>
      <c r="E854" s="7">
        <f t="shared" si="39"/>
        <v>0.99877876333718973</v>
      </c>
      <c r="F854" s="7">
        <f t="shared" si="40"/>
        <v>-1.2219829799853701E-3</v>
      </c>
      <c r="G854" s="7">
        <f>SQRT(Summary!$G$2/Summary!$G$3)*SQRT(SUMSQ(F835:F854)-Summary!$G$4/Summary!$G$5*SUM(F835:F854)^2)</f>
        <v>2.8698224322720033E-2</v>
      </c>
      <c r="H854" s="5">
        <f>MIN(Summary!$G$8,Summary!$G$9/G852)</f>
        <v>1.5</v>
      </c>
      <c r="I854">
        <f t="shared" si="41"/>
        <v>1</v>
      </c>
      <c r="J854" s="4">
        <f>J853*(1+(H853*(E854-1))+((1-H853)*(D853/100)*(I854)/Summary!$G$6))</f>
        <v>136.61055360448282</v>
      </c>
    </row>
    <row r="855" spans="2:10" x14ac:dyDescent="0.2">
      <c r="B855" s="1">
        <f>Volatility!B949</f>
        <v>42954</v>
      </c>
      <c r="C855" s="4">
        <f>Volatility!C949</f>
        <v>155.56</v>
      </c>
      <c r="D855">
        <f>VLOOKUP(Table4[[#This Row],[Date]],Table1[#All],2,FALSE)</f>
        <v>-0.374</v>
      </c>
      <c r="E855" s="7">
        <f t="shared" si="39"/>
        <v>1.0010940214943047</v>
      </c>
      <c r="F855" s="7">
        <f t="shared" si="40"/>
        <v>1.0934234889038096E-3</v>
      </c>
      <c r="G855" s="7">
        <f>SQRT(Summary!$G$2/Summary!$G$3)*SQRT(SUMSQ(F836:F855)-Summary!$G$4/Summary!$G$5*SUM(F836:F855)^2)</f>
        <v>2.7897097113131548E-2</v>
      </c>
      <c r="H855" s="5">
        <f>MIN(Summary!$G$8,Summary!$G$9/G853)</f>
        <v>1.5</v>
      </c>
      <c r="I855">
        <f t="shared" si="41"/>
        <v>3</v>
      </c>
      <c r="J855" s="4">
        <f>J854*(1+(H854*(E855-1))+((1-H854)*(D854/100)*(I855)/Summary!$G$6))</f>
        <v>136.83685339105193</v>
      </c>
    </row>
    <row r="856" spans="2:10" x14ac:dyDescent="0.2">
      <c r="B856" s="1">
        <f>Volatility!B950</f>
        <v>42955</v>
      </c>
      <c r="C856" s="4">
        <f>Volatility!C950</f>
        <v>155.38</v>
      </c>
      <c r="D856">
        <f>VLOOKUP(Table4[[#This Row],[Date]],Table1[#All],2,FALSE)</f>
        <v>-0.374</v>
      </c>
      <c r="E856" s="7">
        <f t="shared" si="39"/>
        <v>0.99884289020313699</v>
      </c>
      <c r="F856" s="7">
        <f t="shared" si="40"/>
        <v>-1.1577797652718793E-3</v>
      </c>
      <c r="G856" s="7">
        <f>SQRT(Summary!$G$2/Summary!$G$3)*SQRT(SUMSQ(F837:F856)-Summary!$G$4/Summary!$G$5*SUM(F837:F856)^2)</f>
        <v>2.7992762233713078E-2</v>
      </c>
      <c r="H856" s="5">
        <f>MIN(Summary!$G$8,Summary!$G$9/G854)</f>
        <v>1.5</v>
      </c>
      <c r="I856">
        <f t="shared" si="41"/>
        <v>1</v>
      </c>
      <c r="J856" s="4">
        <f>J855*(1+(H855*(E856-1))+((1-H855)*(D855/100)*(I856)/Summary!$G$6))</f>
        <v>136.60006128703878</v>
      </c>
    </row>
    <row r="857" spans="2:10" x14ac:dyDescent="0.2">
      <c r="B857" s="1">
        <f>Volatility!B951</f>
        <v>42956</v>
      </c>
      <c r="C857" s="4">
        <f>Volatility!C951</f>
        <v>155.71</v>
      </c>
      <c r="D857">
        <f>VLOOKUP(Table4[[#This Row],[Date]],Table1[#All],2,FALSE)</f>
        <v>-0.374</v>
      </c>
      <c r="E857" s="7">
        <f t="shared" si="39"/>
        <v>1.0021238254601623</v>
      </c>
      <c r="F857" s="7">
        <f t="shared" si="40"/>
        <v>2.1215733310587328E-3</v>
      </c>
      <c r="G857" s="7">
        <f>SQRT(Summary!$G$2/Summary!$G$3)*SQRT(SUMSQ(F838:F857)-Summary!$G$4/Summary!$G$5*SUM(F838:F857)^2)</f>
        <v>2.69008759256627E-2</v>
      </c>
      <c r="H857" s="5">
        <f>MIN(Summary!$G$8,Summary!$G$9/G855)</f>
        <v>1.5</v>
      </c>
      <c r="I857">
        <f t="shared" si="41"/>
        <v>1</v>
      </c>
      <c r="J857" s="4">
        <f>J856*(1+(H856*(E857-1))+((1-H856)*(D856/100)*(I857)/Summary!$G$6))</f>
        <v>137.03594288049993</v>
      </c>
    </row>
    <row r="858" spans="2:10" x14ac:dyDescent="0.2">
      <c r="B858" s="1">
        <f>Volatility!B952</f>
        <v>42957</v>
      </c>
      <c r="C858" s="4">
        <f>Volatility!C952</f>
        <v>155.71</v>
      </c>
      <c r="D858">
        <f>VLOOKUP(Table4[[#This Row],[Date]],Table1[#All],2,FALSE)</f>
        <v>-0.373</v>
      </c>
      <c r="E858" s="7">
        <f t="shared" si="39"/>
        <v>1</v>
      </c>
      <c r="F858" s="7">
        <f t="shared" si="40"/>
        <v>0</v>
      </c>
      <c r="G858" s="7">
        <f>SQRT(Summary!$G$2/Summary!$G$3)*SQRT(SUMSQ(F839:F858)-Summary!$G$4/Summary!$G$5*SUM(F839:F858)^2)</f>
        <v>2.5586397975479482E-2</v>
      </c>
      <c r="H858" s="5">
        <f>MIN(Summary!$G$8,Summary!$G$9/G856)</f>
        <v>1.5</v>
      </c>
      <c r="I858">
        <f t="shared" si="41"/>
        <v>1</v>
      </c>
      <c r="J858" s="4">
        <f>J857*(1+(H857*(E858-1))+((1-H857)*(D857/100)*(I858)/Summary!$G$6))</f>
        <v>137.03665470609209</v>
      </c>
    </row>
    <row r="859" spans="2:10" x14ac:dyDescent="0.2">
      <c r="B859" s="1">
        <f>Volatility!B953</f>
        <v>42958</v>
      </c>
      <c r="C859" s="4">
        <f>Volatility!C953</f>
        <v>155.91999999999999</v>
      </c>
      <c r="D859">
        <f>VLOOKUP(Table4[[#This Row],[Date]],Table1[#All],2,FALSE)</f>
        <v>-0.372</v>
      </c>
      <c r="E859" s="7">
        <f t="shared" si="39"/>
        <v>1.0013486609723201</v>
      </c>
      <c r="F859" s="7">
        <f t="shared" si="40"/>
        <v>1.3477523459718313E-3</v>
      </c>
      <c r="G859" s="7">
        <f>SQRT(Summary!$G$2/Summary!$G$3)*SQRT(SUMSQ(F840:F859)-Summary!$G$4/Summary!$G$5*SUM(F840:F859)^2)</f>
        <v>2.5597369715969365E-2</v>
      </c>
      <c r="H859" s="5">
        <f>MIN(Summary!$G$8,Summary!$G$9/G857)</f>
        <v>1.5</v>
      </c>
      <c r="I859">
        <f t="shared" si="41"/>
        <v>1</v>
      </c>
      <c r="J859" s="4">
        <f>J858*(1+(H858*(E859-1))+((1-H858)*(D858/100)*(I859)/Summary!$G$6))</f>
        <v>137.31458861406409</v>
      </c>
    </row>
    <row r="860" spans="2:10" x14ac:dyDescent="0.2">
      <c r="B860" s="1">
        <f>Volatility!B954</f>
        <v>42961</v>
      </c>
      <c r="C860" s="4">
        <f>Volatility!C954</f>
        <v>155.83000000000001</v>
      </c>
      <c r="D860">
        <f>VLOOKUP(Table4[[#This Row],[Date]],Table1[#All],2,FALSE)</f>
        <v>-0.372</v>
      </c>
      <c r="E860" s="7">
        <f t="shared" si="39"/>
        <v>0.99942278091328907</v>
      </c>
      <c r="F860" s="7">
        <f t="shared" si="40"/>
        <v>-5.7738574178204337E-4</v>
      </c>
      <c r="G860" s="7">
        <f>SQRT(Summary!$G$2/Summary!$G$3)*SQRT(SUMSQ(F841:F860)-Summary!$G$4/Summary!$G$5*SUM(F841:F860)^2)</f>
        <v>2.5748625084743716E-2</v>
      </c>
      <c r="H860" s="5">
        <f>MIN(Summary!$G$8,Summary!$G$9/G858)</f>
        <v>1.5</v>
      </c>
      <c r="I860">
        <f t="shared" si="41"/>
        <v>3</v>
      </c>
      <c r="J860" s="4">
        <f>J859*(1+(H859*(E860-1))+((1-H859)*(D859/100)*(I860)/Summary!$G$6))</f>
        <v>137.19782608803976</v>
      </c>
    </row>
    <row r="861" spans="2:10" x14ac:dyDescent="0.2">
      <c r="B861" s="1">
        <f>Volatility!B955</f>
        <v>42963</v>
      </c>
      <c r="C861" s="4">
        <f>Volatility!C955</f>
        <v>155.51</v>
      </c>
      <c r="D861">
        <f>VLOOKUP(Table4[[#This Row],[Date]],Table1[#All],2,FALSE)</f>
        <v>-0.371</v>
      </c>
      <c r="E861" s="7">
        <f t="shared" si="39"/>
        <v>0.99794648013861242</v>
      </c>
      <c r="F861" s="7">
        <f t="shared" si="40"/>
        <v>-2.0556312242770661E-3</v>
      </c>
      <c r="G861" s="7">
        <f>SQRT(Summary!$G$2/Summary!$G$3)*SQRT(SUMSQ(F842:F861)-Summary!$G$4/Summary!$G$5*SUM(F842:F861)^2)</f>
        <v>2.6888760559399743E-2</v>
      </c>
      <c r="H861" s="5">
        <f>MIN(Summary!$G$8,Summary!$G$9/G859)</f>
        <v>1.5</v>
      </c>
      <c r="I861">
        <f t="shared" si="41"/>
        <v>2</v>
      </c>
      <c r="J861" s="4">
        <f>J860*(1+(H860*(E861-1))+((1-H860)*(D860/100)*(I861)/Summary!$G$6))</f>
        <v>136.77663610769287</v>
      </c>
    </row>
    <row r="862" spans="2:10" x14ac:dyDescent="0.2">
      <c r="B862" s="1">
        <f>Volatility!B956</f>
        <v>42964</v>
      </c>
      <c r="C862" s="4">
        <f>Volatility!C956</f>
        <v>155.69</v>
      </c>
      <c r="D862">
        <f>VLOOKUP(Table4[[#This Row],[Date]],Table1[#All],2,FALSE)</f>
        <v>-0.371</v>
      </c>
      <c r="E862" s="7">
        <f t="shared" si="39"/>
        <v>1.0011574818339657</v>
      </c>
      <c r="F862" s="7">
        <f t="shared" si="40"/>
        <v>1.1568124683369557E-3</v>
      </c>
      <c r="G862" s="7">
        <f>SQRT(Summary!$G$2/Summary!$G$3)*SQRT(SUMSQ(F843:F862)-Summary!$G$4/Summary!$G$5*SUM(F843:F862)^2)</f>
        <v>2.6951709703434537E-2</v>
      </c>
      <c r="H862" s="5">
        <f>MIN(Summary!$G$8,Summary!$G$9/G860)</f>
        <v>1.5</v>
      </c>
      <c r="I862">
        <f t="shared" si="41"/>
        <v>1</v>
      </c>
      <c r="J862" s="4">
        <f>J861*(1+(H861*(E862-1))+((1-H861)*(D861/100)*(I862)/Summary!$G$6))</f>
        <v>137.0148155947123</v>
      </c>
    </row>
    <row r="863" spans="2:10" x14ac:dyDescent="0.2">
      <c r="B863" s="1">
        <f>Volatility!B957</f>
        <v>42965</v>
      </c>
      <c r="C863" s="4">
        <f>Volatility!C957</f>
        <v>155.75</v>
      </c>
      <c r="D863">
        <f>VLOOKUP(Table4[[#This Row],[Date]],Table1[#All],2,FALSE)</f>
        <v>-0.371</v>
      </c>
      <c r="E863" s="7">
        <f t="shared" si="39"/>
        <v>1.0003853812062431</v>
      </c>
      <c r="F863" s="7">
        <f t="shared" si="40"/>
        <v>3.8530696597928926E-4</v>
      </c>
      <c r="G863" s="7">
        <f>SQRT(Summary!$G$2/Summary!$G$3)*SQRT(SUMSQ(F844:F863)-Summary!$G$4/Summary!$G$5*SUM(F844:F863)^2)</f>
        <v>2.6521422175696471E-2</v>
      </c>
      <c r="H863" s="5">
        <f>MIN(Summary!$G$8,Summary!$G$9/G861)</f>
        <v>1.5</v>
      </c>
      <c r="I863">
        <f t="shared" si="41"/>
        <v>1</v>
      </c>
      <c r="J863" s="4">
        <f>J862*(1+(H862*(E863-1))+((1-H862)*(D862/100)*(I863)/Summary!$G$6))</f>
        <v>137.09472600396992</v>
      </c>
    </row>
    <row r="864" spans="2:10" x14ac:dyDescent="0.2">
      <c r="B864" s="1">
        <f>Volatility!B958</f>
        <v>42968</v>
      </c>
      <c r="C864" s="4">
        <f>Volatility!C958</f>
        <v>155.87</v>
      </c>
      <c r="D864">
        <f>VLOOKUP(Table4[[#This Row],[Date]],Table1[#All],2,FALSE)</f>
        <v>-0.371</v>
      </c>
      <c r="E864" s="7">
        <f t="shared" si="39"/>
        <v>1.0007704654895666</v>
      </c>
      <c r="F864" s="7">
        <f t="shared" si="40"/>
        <v>7.7016883339708214E-4</v>
      </c>
      <c r="G864" s="7">
        <f>SQRT(Summary!$G$2/Summary!$G$3)*SQRT(SUMSQ(F845:F864)-Summary!$G$4/Summary!$G$5*SUM(F845:F864)^2)</f>
        <v>2.630709134838331E-2</v>
      </c>
      <c r="H864" s="5">
        <f>MIN(Summary!$G$8,Summary!$G$9/G862)</f>
        <v>1.5</v>
      </c>
      <c r="I864">
        <f t="shared" si="41"/>
        <v>3</v>
      </c>
      <c r="J864" s="4">
        <f>J863*(1+(H863*(E864-1))+((1-H863)*(D863/100)*(I864)/Summary!$G$6))</f>
        <v>137.2552853927242</v>
      </c>
    </row>
    <row r="865" spans="2:10" x14ac:dyDescent="0.2">
      <c r="B865" s="1">
        <f>Volatility!B959</f>
        <v>42969</v>
      </c>
      <c r="C865" s="4">
        <f>Volatility!C959</f>
        <v>155.66999999999999</v>
      </c>
      <c r="D865">
        <f>VLOOKUP(Table4[[#This Row],[Date]],Table1[#All],2,FALSE)</f>
        <v>-0.371</v>
      </c>
      <c r="E865" s="7">
        <f t="shared" si="39"/>
        <v>0.99871687945082432</v>
      </c>
      <c r="F865" s="7">
        <f t="shared" si="40"/>
        <v>-1.2839444532017365E-3</v>
      </c>
      <c r="G865" s="7">
        <f>SQRT(Summary!$G$2/Summary!$G$3)*SQRT(SUMSQ(F846:F865)-Summary!$G$4/Summary!$G$5*SUM(F846:F865)^2)</f>
        <v>2.6940029780731515E-2</v>
      </c>
      <c r="H865" s="5">
        <f>MIN(Summary!$G$8,Summary!$G$9/G863)</f>
        <v>1.5</v>
      </c>
      <c r="I865">
        <f t="shared" si="41"/>
        <v>1</v>
      </c>
      <c r="J865" s="4">
        <f>J864*(1+(H864*(E865-1))+((1-H864)*(D864/100)*(I865)/Summary!$G$6))</f>
        <v>136.99182002295311</v>
      </c>
    </row>
    <row r="866" spans="2:10" x14ac:dyDescent="0.2">
      <c r="B866" s="1">
        <f>Volatility!B960</f>
        <v>42970</v>
      </c>
      <c r="C866" s="4">
        <f>Volatility!C960</f>
        <v>155.77000000000001</v>
      </c>
      <c r="D866">
        <f>VLOOKUP(Table4[[#This Row],[Date]],Table1[#All],2,FALSE)</f>
        <v>-0.371</v>
      </c>
      <c r="E866" s="7">
        <f t="shared" si="39"/>
        <v>1.0006423845313805</v>
      </c>
      <c r="F866" s="7">
        <f t="shared" si="40"/>
        <v>6.4217829075659922E-4</v>
      </c>
      <c r="G866" s="7">
        <f>SQRT(Summary!$G$2/Summary!$G$3)*SQRT(SUMSQ(F847:F866)-Summary!$G$4/Summary!$G$5*SUM(F847:F866)^2)</f>
        <v>2.2798765589067248E-2</v>
      </c>
      <c r="H866" s="5">
        <f>MIN(Summary!$G$8,Summary!$G$9/G864)</f>
        <v>1.5</v>
      </c>
      <c r="I866">
        <f t="shared" si="41"/>
        <v>1</v>
      </c>
      <c r="J866" s="4">
        <f>J865*(1+(H865*(E866-1))+((1-H865)*(D865/100)*(I866)/Summary!$G$6))</f>
        <v>137.12452805052169</v>
      </c>
    </row>
    <row r="867" spans="2:10" x14ac:dyDescent="0.2">
      <c r="B867" s="1">
        <f>Volatility!B961</f>
        <v>42971</v>
      </c>
      <c r="C867" s="4">
        <f>Volatility!C961</f>
        <v>155.78</v>
      </c>
      <c r="D867">
        <f>VLOOKUP(Table4[[#This Row],[Date]],Table1[#All],2,FALSE)</f>
        <v>-0.371</v>
      </c>
      <c r="E867" s="7">
        <f t="shared" si="39"/>
        <v>1.0000641972138409</v>
      </c>
      <c r="F867" s="7">
        <f t="shared" si="40"/>
        <v>6.4195153287932414E-5</v>
      </c>
      <c r="G867" s="7">
        <f>SQRT(Summary!$G$2/Summary!$G$3)*SQRT(SUMSQ(F848:F867)-Summary!$G$4/Summary!$G$5*SUM(F848:F867)^2)</f>
        <v>2.2853900079862381E-2</v>
      </c>
      <c r="H867" s="5">
        <f>MIN(Summary!$G$8,Summary!$G$9/G865)</f>
        <v>1.5</v>
      </c>
      <c r="I867">
        <f t="shared" si="41"/>
        <v>1</v>
      </c>
      <c r="J867" s="4">
        <f>J866*(1+(H866*(E867-1))+((1-H866)*(D866/100)*(I867)/Summary!$G$6))</f>
        <v>137.13843914171775</v>
      </c>
    </row>
    <row r="868" spans="2:10" x14ac:dyDescent="0.2">
      <c r="B868" s="1">
        <f>Volatility!B962</f>
        <v>42972</v>
      </c>
      <c r="C868" s="4">
        <f>Volatility!C962</f>
        <v>155.76</v>
      </c>
      <c r="D868">
        <f>VLOOKUP(Table4[[#This Row],[Date]],Table1[#All],2,FALSE)</f>
        <v>-0.371</v>
      </c>
      <c r="E868" s="7">
        <f t="shared" si="39"/>
        <v>0.99987161381435352</v>
      </c>
      <c r="F868" s="7">
        <f t="shared" si="40"/>
        <v>-1.2839442785827593E-4</v>
      </c>
      <c r="G868" s="7">
        <f>SQRT(Summary!$G$2/Summary!$G$3)*SQRT(SUMSQ(F849:F868)-Summary!$G$4/Summary!$G$5*SUM(F849:F868)^2)</f>
        <v>2.253165465758946E-2</v>
      </c>
      <c r="H868" s="5">
        <f>MIN(Summary!$G$8,Summary!$G$9/G866)</f>
        <v>1.5</v>
      </c>
      <c r="I868">
        <f t="shared" si="41"/>
        <v>1</v>
      </c>
      <c r="J868" s="4">
        <f>J867*(1+(H867*(E868-1))+((1-H867)*(D867/100)*(I868)/Summary!$G$6))</f>
        <v>137.11273576395908</v>
      </c>
    </row>
    <row r="869" spans="2:10" x14ac:dyDescent="0.2">
      <c r="B869" s="1">
        <f>Volatility!B963</f>
        <v>42975</v>
      </c>
      <c r="C869" s="4">
        <f>Volatility!C963</f>
        <v>155.85</v>
      </c>
      <c r="D869">
        <f>VLOOKUP(Table4[[#This Row],[Date]],Table1[#All],2,FALSE)</f>
        <v>-0.372</v>
      </c>
      <c r="E869" s="7">
        <f t="shared" si="39"/>
        <v>1.0005778120184901</v>
      </c>
      <c r="F869" s="7">
        <f t="shared" si="40"/>
        <v>5.7764514940191348E-4</v>
      </c>
      <c r="G869" s="7">
        <f>SQRT(Summary!$G$2/Summary!$G$3)*SQRT(SUMSQ(F850:F869)-Summary!$G$4/Summary!$G$5*SUM(F850:F869)^2)</f>
        <v>2.2278935599227046E-2</v>
      </c>
      <c r="H869" s="5">
        <f>MIN(Summary!$G$8,Summary!$G$9/G867)</f>
        <v>1.5</v>
      </c>
      <c r="I869">
        <f t="shared" si="41"/>
        <v>3</v>
      </c>
      <c r="J869" s="4">
        <f>J868*(1+(H868*(E869-1))+((1-H868)*(D868/100)*(I869)/Summary!$G$6))</f>
        <v>137.23369337825147</v>
      </c>
    </row>
    <row r="870" spans="2:10" x14ac:dyDescent="0.2">
      <c r="B870" s="1">
        <f>Volatility!B964</f>
        <v>42976</v>
      </c>
      <c r="C870" s="4">
        <f>Volatility!C964</f>
        <v>156.18</v>
      </c>
      <c r="D870">
        <f>VLOOKUP(Table4[[#This Row],[Date]],Table1[#All],2,FALSE)</f>
        <v>-0.372</v>
      </c>
      <c r="E870" s="7">
        <f t="shared" si="39"/>
        <v>1.0021174205967276</v>
      </c>
      <c r="F870" s="7">
        <f t="shared" si="40"/>
        <v>2.1151820211828876E-3</v>
      </c>
      <c r="G870" s="7">
        <f>SQRT(Summary!$G$2/Summary!$G$3)*SQRT(SUMSQ(F851:F870)-Summary!$G$4/Summary!$G$5*SUM(F851:F870)^2)</f>
        <v>2.2909937234892409E-2</v>
      </c>
      <c r="H870" s="5">
        <f>MIN(Summary!$G$8,Summary!$G$9/G868)</f>
        <v>1.5</v>
      </c>
      <c r="I870">
        <f t="shared" si="41"/>
        <v>1</v>
      </c>
      <c r="J870" s="4">
        <f>J869*(1+(H869*(E870-1))+((1-H869)*(D869/100)*(I870)/Summary!$G$6))</f>
        <v>137.67027459238679</v>
      </c>
    </row>
    <row r="871" spans="2:10" x14ac:dyDescent="0.2">
      <c r="B871" s="1">
        <f>Volatility!B965</f>
        <v>42977</v>
      </c>
      <c r="C871" s="4">
        <f>Volatility!C965</f>
        <v>156.05000000000001</v>
      </c>
      <c r="D871">
        <f>VLOOKUP(Table4[[#This Row],[Date]],Table1[#All],2,FALSE)</f>
        <v>-0.372</v>
      </c>
      <c r="E871" s="7">
        <f t="shared" si="39"/>
        <v>0.9991676270969394</v>
      </c>
      <c r="F871" s="7">
        <f t="shared" si="40"/>
        <v>-8.3271951774059702E-4</v>
      </c>
      <c r="G871" s="7">
        <f>SQRT(Summary!$G$2/Summary!$G$3)*SQRT(SUMSQ(F852:F871)-Summary!$G$4/Summary!$G$5*SUM(F852:F871)^2)</f>
        <v>1.8304429757488899E-2</v>
      </c>
      <c r="H871" s="5">
        <f>MIN(Summary!$G$8,Summary!$G$9/G869)</f>
        <v>1.5</v>
      </c>
      <c r="I871">
        <f t="shared" si="41"/>
        <v>1</v>
      </c>
      <c r="J871" s="4">
        <f>J870*(1+(H870*(E871-1))+((1-H870)*(D870/100)*(I871)/Summary!$G$6))</f>
        <v>137.49909637961409</v>
      </c>
    </row>
    <row r="872" spans="2:10" x14ac:dyDescent="0.2">
      <c r="B872" s="36">
        <f>Volatility!B966</f>
        <v>42978</v>
      </c>
      <c r="C872" s="20">
        <f>Volatility!C966</f>
        <v>156.16999999999999</v>
      </c>
      <c r="D872" s="37">
        <f>VLOOKUP(Table4[[#This Row],[Date]],Table1[#All],2,FALSE)</f>
        <v>-0.373</v>
      </c>
      <c r="E872" s="8">
        <f t="shared" si="39"/>
        <v>1.0007689842999037</v>
      </c>
      <c r="F872" s="8">
        <f t="shared" si="40"/>
        <v>7.686887829658224E-4</v>
      </c>
      <c r="G872" s="8">
        <f>SQRT(Summary!$G$2/Summary!$G$3)*SQRT(SUMSQ(F853:F872)-Summary!$G$4/Summary!$G$5*SUM(F853:F872)^2)</f>
        <v>1.8390982062198538E-2</v>
      </c>
      <c r="H872" s="9">
        <f>MIN(Summary!$G$8,Summary!$G$9/G870)</f>
        <v>1.5</v>
      </c>
      <c r="I872" s="37">
        <f t="shared" si="41"/>
        <v>1</v>
      </c>
      <c r="J872" s="20">
        <f>J871*(1+(H871*(E872-1))+((1-H871)*(D871/100)*(I872)/Summary!$G$6))</f>
        <v>137.65840876116235</v>
      </c>
    </row>
    <row r="873" spans="2:10" x14ac:dyDescent="0.2">
      <c r="B873" s="1">
        <f>Volatility!B967</f>
        <v>42979</v>
      </c>
      <c r="C873" s="4">
        <f>Volatility!C967</f>
        <v>155.91999999999999</v>
      </c>
      <c r="D873">
        <f>VLOOKUP(Table4[[#This Row],[Date]],Table1[#All],2,FALSE)</f>
        <v>-0.373</v>
      </c>
      <c r="E873" s="7">
        <f t="shared" si="39"/>
        <v>0.99839918038035469</v>
      </c>
      <c r="F873" s="7">
        <f t="shared" si="40"/>
        <v>-1.6021023004491311E-3</v>
      </c>
      <c r="G873" s="7">
        <f>SQRT(Summary!$G$2/Summary!$G$3)*SQRT(SUMSQ(F854:F873)-Summary!$G$4/Summary!$G$5*SUM(F854:F873)^2)</f>
        <v>1.8610298916905438E-2</v>
      </c>
      <c r="H873" s="5">
        <f>MIN(Summary!$G$8,Summary!$G$9/G871)</f>
        <v>1.5</v>
      </c>
      <c r="I873">
        <f t="shared" si="41"/>
        <v>1</v>
      </c>
      <c r="J873" s="4">
        <f>J872*(1+(H872*(E873-1))+((1-H872)*(D872/100)*(I873)/Summary!$G$6))</f>
        <v>137.32857248586558</v>
      </c>
    </row>
    <row r="874" spans="2:10" x14ac:dyDescent="0.2">
      <c r="B874" s="1">
        <f>Volatility!B968</f>
        <v>42982</v>
      </c>
      <c r="C874" s="4">
        <f>Volatility!C968</f>
        <v>156.1</v>
      </c>
      <c r="D874">
        <f>VLOOKUP(Table4[[#This Row],[Date]],Table1[#All],2,FALSE)</f>
        <v>-0.372</v>
      </c>
      <c r="E874" s="7">
        <f t="shared" si="39"/>
        <v>1.0011544381734223</v>
      </c>
      <c r="F874" s="7">
        <f t="shared" si="40"/>
        <v>1.1537723220810525E-3</v>
      </c>
      <c r="G874" s="7">
        <f>SQRT(Summary!$G$2/Summary!$G$3)*SQRT(SUMSQ(F855:F874)-Summary!$G$4/Summary!$G$5*SUM(F855:F874)^2)</f>
        <v>1.8281434680315362E-2</v>
      </c>
      <c r="H874" s="5">
        <f>MIN(Summary!$G$8,Summary!$G$9/G872)</f>
        <v>1.5</v>
      </c>
      <c r="I874">
        <f t="shared" si="41"/>
        <v>3</v>
      </c>
      <c r="J874" s="4">
        <f>J873*(1+(H873*(E874-1))+((1-H873)*(D873/100)*(I874)/Summary!$G$6))</f>
        <v>137.56851282033188</v>
      </c>
    </row>
    <row r="875" spans="2:10" x14ac:dyDescent="0.2">
      <c r="B875" s="1">
        <f>Volatility!B969</f>
        <v>42983</v>
      </c>
      <c r="C875" s="4">
        <f>Volatility!C969</f>
        <v>156.43</v>
      </c>
      <c r="D875">
        <f>VLOOKUP(Table4[[#This Row],[Date]],Table1[#All],2,FALSE)</f>
        <v>-0.372</v>
      </c>
      <c r="E875" s="7">
        <f t="shared" si="39"/>
        <v>1.0021140294682895</v>
      </c>
      <c r="F875" s="7">
        <f t="shared" si="40"/>
        <v>2.1117980522925178E-3</v>
      </c>
      <c r="G875" s="7">
        <f>SQRT(Summary!$G$2/Summary!$G$3)*SQRT(SUMSQ(F856:F875)-Summary!$G$4/Summary!$G$5*SUM(F856:F875)^2)</f>
        <v>1.9205098117174468E-2</v>
      </c>
      <c r="H875" s="5">
        <f>MIN(Summary!$G$8,Summary!$G$9/G873)</f>
        <v>1.5</v>
      </c>
      <c r="I875">
        <f t="shared" si="41"/>
        <v>1</v>
      </c>
      <c r="J875" s="4">
        <f>J874*(1+(H874*(E875-1))+((1-H874)*(D874/100)*(I875)/Summary!$G$6))</f>
        <v>138.00545942599786</v>
      </c>
    </row>
    <row r="876" spans="2:10" x14ac:dyDescent="0.2">
      <c r="B876" s="1">
        <f>Volatility!B970</f>
        <v>42984</v>
      </c>
      <c r="C876" s="4">
        <f>Volatility!C970</f>
        <v>156.24</v>
      </c>
      <c r="D876">
        <f>VLOOKUP(Table4[[#This Row],[Date]],Table1[#All],2,FALSE)</f>
        <v>-0.371</v>
      </c>
      <c r="E876" s="7">
        <f t="shared" si="39"/>
        <v>0.99878539922009846</v>
      </c>
      <c r="F876" s="7">
        <f t="shared" si="40"/>
        <v>-1.2153390052554146E-3</v>
      </c>
      <c r="G876" s="7">
        <f>SQRT(Summary!$G$2/Summary!$G$3)*SQRT(SUMSQ(F857:F876)-Summary!$G$4/Summary!$G$5*SUM(F857:F876)^2)</f>
        <v>1.926030323552487E-2</v>
      </c>
      <c r="H876" s="5">
        <f>MIN(Summary!$G$8,Summary!$G$9/G874)</f>
        <v>1.5</v>
      </c>
      <c r="I876">
        <f t="shared" si="41"/>
        <v>1</v>
      </c>
      <c r="J876" s="4">
        <f>J875*(1+(H875*(E876-1))+((1-H875)*(D875/100)*(I876)/Summary!$G$6))</f>
        <v>137.75474014623063</v>
      </c>
    </row>
    <row r="877" spans="2:10" x14ac:dyDescent="0.2">
      <c r="B877" s="1">
        <f>Volatility!B971</f>
        <v>42985</v>
      </c>
      <c r="C877" s="4">
        <f>Volatility!C971</f>
        <v>156.78</v>
      </c>
      <c r="D877">
        <f>VLOOKUP(Table4[[#This Row],[Date]],Table1[#All],2,FALSE)</f>
        <v>-0.372</v>
      </c>
      <c r="E877" s="7">
        <f t="shared" si="39"/>
        <v>1.0034562211981566</v>
      </c>
      <c r="F877" s="7">
        <f t="shared" si="40"/>
        <v>3.4502621921525278E-3</v>
      </c>
      <c r="G877" s="7">
        <f>SQRT(Summary!$G$2/Summary!$G$3)*SQRT(SUMSQ(F858:F877)-Summary!$G$4/Summary!$G$5*SUM(F858:F877)^2)</f>
        <v>2.1304630615791197E-2</v>
      </c>
      <c r="H877" s="5">
        <f>MIN(Summary!$G$8,Summary!$G$9/G875)</f>
        <v>1.5</v>
      </c>
      <c r="I877">
        <f t="shared" si="41"/>
        <v>1</v>
      </c>
      <c r="J877" s="4">
        <f>J876*(1+(H876*(E877-1))+((1-H876)*(D876/100)*(I877)/Summary!$G$6))</f>
        <v>138.46961624535439</v>
      </c>
    </row>
    <row r="878" spans="2:10" x14ac:dyDescent="0.2">
      <c r="B878" s="1">
        <f>Volatility!B972</f>
        <v>42986</v>
      </c>
      <c r="C878" s="4">
        <f>Volatility!C972</f>
        <v>156.6</v>
      </c>
      <c r="D878">
        <f>VLOOKUP(Table4[[#This Row],[Date]],Table1[#All],2,FALSE)</f>
        <v>-0.372</v>
      </c>
      <c r="E878" s="7">
        <f t="shared" si="39"/>
        <v>0.99885189437428235</v>
      </c>
      <c r="F878" s="7">
        <f t="shared" si="40"/>
        <v>-1.1487652038734818E-3</v>
      </c>
      <c r="G878" s="7">
        <f>SQRT(Summary!$G$2/Summary!$G$3)*SQRT(SUMSQ(F859:F878)-Summary!$G$4/Summary!$G$5*SUM(F859:F878)^2)</f>
        <v>2.1899682355627524E-2</v>
      </c>
      <c r="H878" s="5">
        <f>MIN(Summary!$G$8,Summary!$G$9/G876)</f>
        <v>1.5</v>
      </c>
      <c r="I878">
        <f t="shared" si="41"/>
        <v>1</v>
      </c>
      <c r="J878" s="4">
        <f>J877*(1+(H877*(E878-1))+((1-H877)*(D877/100)*(I878)/Summary!$G$6))</f>
        <v>138.23186505360161</v>
      </c>
    </row>
    <row r="879" spans="2:10" x14ac:dyDescent="0.2">
      <c r="B879" s="1">
        <f>Volatility!B973</f>
        <v>42989</v>
      </c>
      <c r="C879" s="4">
        <f>Volatility!C973</f>
        <v>156.47</v>
      </c>
      <c r="D879">
        <f>VLOOKUP(Table4[[#This Row],[Date]],Table1[#All],2,FALSE)</f>
        <v>-0.373</v>
      </c>
      <c r="E879" s="7">
        <f t="shared" si="39"/>
        <v>0.99916985951468718</v>
      </c>
      <c r="F879" s="7">
        <f t="shared" si="40"/>
        <v>-8.3048524273677084E-4</v>
      </c>
      <c r="G879" s="7">
        <f>SQRT(Summary!$G$2/Summary!$G$3)*SQRT(SUMSQ(F860:F879)-Summary!$G$4/Summary!$G$5*SUM(F860:F879)^2)</f>
        <v>2.1864418246606482E-2</v>
      </c>
      <c r="H879" s="5">
        <f>MIN(Summary!$G$8,Summary!$G$9/G877)</f>
        <v>1.5</v>
      </c>
      <c r="I879">
        <f t="shared" si="41"/>
        <v>3</v>
      </c>
      <c r="J879" s="4">
        <f>J878*(1+(H878*(E879-1))+((1-H878)*(D878/100)*(I879)/Summary!$G$6))</f>
        <v>138.061879846198</v>
      </c>
    </row>
    <row r="880" spans="2:10" x14ac:dyDescent="0.2">
      <c r="B880" s="1">
        <f>Volatility!B974</f>
        <v>42990</v>
      </c>
      <c r="C880" s="4">
        <f>Volatility!C974</f>
        <v>155.97999999999999</v>
      </c>
      <c r="D880">
        <f>VLOOKUP(Table4[[#This Row],[Date]],Table1[#All],2,FALSE)</f>
        <v>-0.372</v>
      </c>
      <c r="E880" s="7">
        <f t="shared" si="39"/>
        <v>0.99686840927973408</v>
      </c>
      <c r="F880" s="7">
        <f t="shared" si="40"/>
        <v>-3.1365044116139513E-3</v>
      </c>
      <c r="G880" s="7">
        <f>SQRT(Summary!$G$2/Summary!$G$3)*SQRT(SUMSQ(F861:F880)-Summary!$G$4/Summary!$G$5*SUM(F861:F880)^2)</f>
        <v>2.4597460642413901E-2</v>
      </c>
      <c r="H880" s="5">
        <f>MIN(Summary!$G$8,Summary!$G$9/G878)</f>
        <v>1.5</v>
      </c>
      <c r="I880">
        <f t="shared" si="41"/>
        <v>1</v>
      </c>
      <c r="J880" s="4">
        <f>J879*(1+(H879*(E880-1))+((1-H879)*(D879/100)*(I880)/Summary!$G$6))</f>
        <v>137.41406513081341</v>
      </c>
    </row>
    <row r="881" spans="2:10" x14ac:dyDescent="0.2">
      <c r="B881" s="1">
        <f>Volatility!B975</f>
        <v>42991</v>
      </c>
      <c r="C881" s="4">
        <f>Volatility!C975</f>
        <v>156.05000000000001</v>
      </c>
      <c r="D881">
        <f>VLOOKUP(Table4[[#This Row],[Date]],Table1[#All],2,FALSE)</f>
        <v>-0.373</v>
      </c>
      <c r="E881" s="7">
        <f t="shared" si="39"/>
        <v>1.0004487754840365</v>
      </c>
      <c r="F881" s="7">
        <f t="shared" si="40"/>
        <v>4.4867481443658217E-4</v>
      </c>
      <c r="G881" s="7">
        <f>SQRT(Summary!$G$2/Summary!$G$3)*SQRT(SUMSQ(F862:F881)-Summary!$G$4/Summary!$G$5*SUM(F862:F881)^2)</f>
        <v>2.3395336461817413E-2</v>
      </c>
      <c r="H881" s="5">
        <f>MIN(Summary!$G$8,Summary!$G$9/G879)</f>
        <v>1.5</v>
      </c>
      <c r="I881">
        <f t="shared" si="41"/>
        <v>1</v>
      </c>
      <c r="J881" s="4">
        <f>J880*(1+(H880*(E881-1))+((1-H880)*(D880/100)*(I881)/Summary!$G$6))</f>
        <v>137.50727719887203</v>
      </c>
    </row>
    <row r="882" spans="2:10" x14ac:dyDescent="0.2">
      <c r="B882" s="1">
        <f>Volatility!B976</f>
        <v>42992</v>
      </c>
      <c r="C882" s="4">
        <f>Volatility!C976</f>
        <v>155.91999999999999</v>
      </c>
      <c r="D882">
        <f>VLOOKUP(Table4[[#This Row],[Date]],Table1[#All],2,FALSE)</f>
        <v>-0.371</v>
      </c>
      <c r="E882" s="7">
        <f t="shared" si="39"/>
        <v>0.99916693367510401</v>
      </c>
      <c r="F882" s="7">
        <f t="shared" si="40"/>
        <v>-8.3341351748319082E-4</v>
      </c>
      <c r="G882" s="7">
        <f>SQRT(Summary!$G$2/Summary!$G$3)*SQRT(SUMSQ(F863:F882)-Summary!$G$4/Summary!$G$5*SUM(F863:F882)^2)</f>
        <v>2.3354426286661137E-2</v>
      </c>
      <c r="H882" s="5">
        <f>MIN(Summary!$G$8,Summary!$G$9/G880)</f>
        <v>1.5</v>
      </c>
      <c r="I882">
        <f t="shared" si="41"/>
        <v>1</v>
      </c>
      <c r="J882" s="4">
        <f>J881*(1+(H881*(E882-1))+((1-H881)*(D881/100)*(I882)/Summary!$G$6))</f>
        <v>137.33616053986705</v>
      </c>
    </row>
    <row r="883" spans="2:10" x14ac:dyDescent="0.2">
      <c r="B883" s="1">
        <f>Volatility!B977</f>
        <v>42993</v>
      </c>
      <c r="C883" s="4">
        <f>Volatility!C977</f>
        <v>155.82</v>
      </c>
      <c r="D883">
        <f>VLOOKUP(Table4[[#This Row],[Date]],Table1[#All],2,FALSE)</f>
        <v>-0.371</v>
      </c>
      <c r="E883" s="7">
        <f t="shared" si="39"/>
        <v>0.99935864545920994</v>
      </c>
      <c r="F883" s="7">
        <f t="shared" si="40"/>
        <v>-6.4156029659320757E-4</v>
      </c>
      <c r="G883" s="7">
        <f>SQRT(Summary!$G$2/Summary!$G$3)*SQRT(SUMSQ(F864:F883)-Summary!$G$4/Summary!$G$5*SUM(F864:F883)^2)</f>
        <v>2.3451875227374179E-2</v>
      </c>
      <c r="H883" s="5">
        <f>MIN(Summary!$G$8,Summary!$G$9/G881)</f>
        <v>1.5</v>
      </c>
      <c r="I883">
        <f t="shared" si="41"/>
        <v>1</v>
      </c>
      <c r="J883" s="4">
        <f>J882*(1+(H882*(E883-1))+((1-H882)*(D882/100)*(I883)/Summary!$G$6))</f>
        <v>137.20474644731777</v>
      </c>
    </row>
    <row r="884" spans="2:10" x14ac:dyDescent="0.2">
      <c r="B884" s="1">
        <f>Volatility!B978</f>
        <v>42996</v>
      </c>
      <c r="C884" s="4">
        <f>Volatility!C978</f>
        <v>155.79</v>
      </c>
      <c r="D884">
        <f>VLOOKUP(Table4[[#This Row],[Date]],Table1[#All],2,FALSE)</f>
        <v>-0.373</v>
      </c>
      <c r="E884" s="7">
        <f t="shared" si="39"/>
        <v>0.99980747015787441</v>
      </c>
      <c r="F884" s="7">
        <f t="shared" si="40"/>
        <v>-1.9254837837486837E-4</v>
      </c>
      <c r="G884" s="7">
        <f>SQRT(Summary!$G$2/Summary!$G$3)*SQRT(SUMSQ(F865:F884)-Summary!$G$4/Summary!$G$5*SUM(F865:F884)^2)</f>
        <v>2.3301178855579995E-2</v>
      </c>
      <c r="H884" s="5">
        <f>MIN(Summary!$G$8,Summary!$G$9/G882)</f>
        <v>1.5</v>
      </c>
      <c r="I884">
        <f t="shared" si="41"/>
        <v>3</v>
      </c>
      <c r="J884" s="4">
        <f>J883*(1+(H883*(E884-1))+((1-H883)*(D883/100)*(I884)/Summary!$G$6))</f>
        <v>137.16724339176469</v>
      </c>
    </row>
    <row r="885" spans="2:10" x14ac:dyDescent="0.2">
      <c r="B885" s="1">
        <f>Volatility!B979</f>
        <v>42997</v>
      </c>
      <c r="C885" s="4">
        <f>Volatility!C979</f>
        <v>155.91999999999999</v>
      </c>
      <c r="D885">
        <f>VLOOKUP(Table4[[#This Row],[Date]],Table1[#All],2,FALSE)</f>
        <v>-0.373</v>
      </c>
      <c r="E885" s="7">
        <f t="shared" si="39"/>
        <v>1.0008344566403491</v>
      </c>
      <c r="F885" s="7">
        <f t="shared" si="40"/>
        <v>8.3410867496800625E-4</v>
      </c>
      <c r="G885" s="7">
        <f>SQRT(Summary!$G$2/Summary!$G$3)*SQRT(SUMSQ(F866:F885)-Summary!$G$4/Summary!$G$5*SUM(F866:F885)^2)</f>
        <v>2.3010514223392411E-2</v>
      </c>
      <c r="H885" s="5">
        <f>MIN(Summary!$G$8,Summary!$G$9/G883)</f>
        <v>1.5</v>
      </c>
      <c r="I885">
        <f t="shared" si="41"/>
        <v>1</v>
      </c>
      <c r="J885" s="4">
        <f>J884*(1+(H884*(E885-1))+((1-H884)*(D884/100)*(I885)/Summary!$G$6))</f>
        <v>137.33964416991947</v>
      </c>
    </row>
    <row r="886" spans="2:10" x14ac:dyDescent="0.2">
      <c r="B886" s="1">
        <f>Volatility!B980</f>
        <v>42998</v>
      </c>
      <c r="C886" s="4">
        <f>Volatility!C980</f>
        <v>155.94999999999999</v>
      </c>
      <c r="D886">
        <f>VLOOKUP(Table4[[#This Row],[Date]],Table1[#All],2,FALSE)</f>
        <v>-0.373</v>
      </c>
      <c r="E886" s="7">
        <f t="shared" si="39"/>
        <v>1.0001924063622369</v>
      </c>
      <c r="F886" s="7">
        <f t="shared" si="40"/>
        <v>1.9238785450679163E-4</v>
      </c>
      <c r="G886" s="7">
        <f>SQRT(Summary!$G$2/Summary!$G$3)*SQRT(SUMSQ(F867:F886)-Summary!$G$4/Summary!$G$5*SUM(F867:F886)^2)</f>
        <v>2.2924570840331126E-2</v>
      </c>
      <c r="H886" s="5">
        <f>MIN(Summary!$G$8,Summary!$G$9/G884)</f>
        <v>1.5</v>
      </c>
      <c r="I886">
        <f t="shared" si="41"/>
        <v>1</v>
      </c>
      <c r="J886" s="4">
        <f>J885*(1+(H885*(E886-1))+((1-H885)*(D885/100)*(I886)/Summary!$G$6))</f>
        <v>137.37999319756454</v>
      </c>
    </row>
    <row r="887" spans="2:10" x14ac:dyDescent="0.2">
      <c r="B887" s="1">
        <f>Volatility!B981</f>
        <v>42999</v>
      </c>
      <c r="C887" s="4">
        <f>Volatility!C981</f>
        <v>155.79</v>
      </c>
      <c r="D887">
        <f>VLOOKUP(Table4[[#This Row],[Date]],Table1[#All],2,FALSE)</f>
        <v>-0.373</v>
      </c>
      <c r="E887" s="7">
        <f t="shared" si="39"/>
        <v>0.99897403013786468</v>
      </c>
      <c r="F887" s="7">
        <f t="shared" si="40"/>
        <v>-1.0264965294750222E-3</v>
      </c>
      <c r="G887" s="7">
        <f>SQRT(Summary!$G$2/Summary!$G$3)*SQRT(SUMSQ(F868:F887)-Summary!$G$4/Summary!$G$5*SUM(F868:F887)^2)</f>
        <v>2.3229254209551329E-2</v>
      </c>
      <c r="H887" s="5">
        <f>MIN(Summary!$G$8,Summary!$G$9/G885)</f>
        <v>1.5</v>
      </c>
      <c r="I887">
        <f t="shared" si="41"/>
        <v>1</v>
      </c>
      <c r="J887" s="4">
        <f>J886*(1+(H886*(E887-1))+((1-H886)*(D886/100)*(I887)/Summary!$G$6))</f>
        <v>137.16928330322995</v>
      </c>
    </row>
    <row r="888" spans="2:10" x14ac:dyDescent="0.2">
      <c r="B888" s="1">
        <f>Volatility!B982</f>
        <v>43000</v>
      </c>
      <c r="C888" s="4">
        <f>Volatility!C982</f>
        <v>155.85</v>
      </c>
      <c r="D888">
        <f>VLOOKUP(Table4[[#This Row],[Date]],Table1[#All],2,FALSE)</f>
        <v>-0.372</v>
      </c>
      <c r="E888" s="7">
        <f t="shared" si="39"/>
        <v>1.0003851338340073</v>
      </c>
      <c r="F888" s="7">
        <f t="shared" si="40"/>
        <v>3.8505968900879521E-4</v>
      </c>
      <c r="G888" s="7">
        <f>SQRT(Summary!$G$2/Summary!$G$3)*SQRT(SUMSQ(F869:F888)-Summary!$G$4/Summary!$G$5*SUM(F869:F888)^2)</f>
        <v>2.3260505884266754E-2</v>
      </c>
      <c r="H888" s="5">
        <f>MIN(Summary!$G$8,Summary!$G$9/G886)</f>
        <v>1.5</v>
      </c>
      <c r="I888">
        <f t="shared" si="41"/>
        <v>1</v>
      </c>
      <c r="J888" s="4">
        <f>J887*(1+(H887*(E888-1))+((1-H887)*(D887/100)*(I888)/Summary!$G$6))</f>
        <v>137.24923671430253</v>
      </c>
    </row>
    <row r="889" spans="2:10" x14ac:dyDescent="0.2">
      <c r="B889" s="1">
        <f>Volatility!B983</f>
        <v>43003</v>
      </c>
      <c r="C889" s="4">
        <f>Volatility!C983</f>
        <v>156.11000000000001</v>
      </c>
      <c r="D889">
        <f>VLOOKUP(Table4[[#This Row],[Date]],Table1[#All],2,FALSE)</f>
        <v>-0.371</v>
      </c>
      <c r="E889" s="7">
        <f t="shared" si="39"/>
        <v>1.0016682707731794</v>
      </c>
      <c r="F889" s="7">
        <f t="shared" si="40"/>
        <v>1.6668807552292636E-3</v>
      </c>
      <c r="G889" s="7">
        <f>SQRT(Summary!$G$2/Summary!$G$3)*SQRT(SUMSQ(F870:F889)-Summary!$G$4/Summary!$G$5*SUM(F870:F889)^2)</f>
        <v>2.3881281369899664E-2</v>
      </c>
      <c r="H889" s="5">
        <f>MIN(Summary!$G$8,Summary!$G$9/G887)</f>
        <v>1.5</v>
      </c>
      <c r="I889">
        <f t="shared" si="41"/>
        <v>3</v>
      </c>
      <c r="J889" s="4">
        <f>J888*(1+(H888*(E889-1))+((1-H888)*(D888/100)*(I889)/Summary!$G$6))</f>
        <v>137.59481741284907</v>
      </c>
    </row>
    <row r="890" spans="2:10" x14ac:dyDescent="0.2">
      <c r="B890" s="1">
        <f>Volatility!B984</f>
        <v>43004</v>
      </c>
      <c r="C890" s="4">
        <f>Volatility!C984</f>
        <v>156.07</v>
      </c>
      <c r="D890">
        <f>VLOOKUP(Table4[[#This Row],[Date]],Table1[#All],2,FALSE)</f>
        <v>-0.371</v>
      </c>
      <c r="E890" s="7">
        <f t="shared" si="39"/>
        <v>0.99974377041829465</v>
      </c>
      <c r="F890" s="7">
        <f t="shared" si="40"/>
        <v>-2.5626241411316021E-4</v>
      </c>
      <c r="G890" s="7">
        <f>SQRT(Summary!$G$2/Summary!$G$3)*SQRT(SUMSQ(F871:F890)-Summary!$G$4/Summary!$G$5*SUM(F871:F890)^2)</f>
        <v>2.272022054838695E-2</v>
      </c>
      <c r="H890" s="5">
        <f>MIN(Summary!$G$8,Summary!$G$9/G888)</f>
        <v>1.5</v>
      </c>
      <c r="I890">
        <f t="shared" si="41"/>
        <v>1</v>
      </c>
      <c r="J890" s="4">
        <f>J889*(1+(H889*(E890-1))+((1-H889)*(D889/100)*(I890)/Summary!$G$6))</f>
        <v>137.54264261460079</v>
      </c>
    </row>
    <row r="891" spans="2:10" x14ac:dyDescent="0.2">
      <c r="B891" s="1">
        <f>Volatility!B985</f>
        <v>43005</v>
      </c>
      <c r="C891" s="4">
        <f>Volatility!C985</f>
        <v>155.71</v>
      </c>
      <c r="D891">
        <f>VLOOKUP(Table4[[#This Row],[Date]],Table1[#All],2,FALSE)</f>
        <v>-0.372</v>
      </c>
      <c r="E891" s="7">
        <f t="shared" ref="E891:E954" si="42">C891/C890</f>
        <v>0.99769334273082599</v>
      </c>
      <c r="F891" s="7">
        <f t="shared" ref="F891:F954" si="43">LN(E891)</f>
        <v>-2.3093217011288377E-3</v>
      </c>
      <c r="G891" s="7">
        <f>SQRT(Summary!$G$2/Summary!$G$3)*SQRT(SUMSQ(F872:F891)-Summary!$G$4/Summary!$G$5*SUM(F872:F891)^2)</f>
        <v>2.3916149582397527E-2</v>
      </c>
      <c r="H891" s="5">
        <f>MIN(Summary!$G$8,Summary!$G$9/G889)</f>
        <v>1.5</v>
      </c>
      <c r="I891">
        <f t="shared" si="41"/>
        <v>1</v>
      </c>
      <c r="J891" s="4">
        <f>J890*(1+(H890*(E891-1))+((1-H890)*(D890/100)*(I891)/Summary!$G$6))</f>
        <v>137.06745573666061</v>
      </c>
    </row>
    <row r="892" spans="2:10" x14ac:dyDescent="0.2">
      <c r="B892" s="1">
        <f>Volatility!B986</f>
        <v>43006</v>
      </c>
      <c r="C892" s="4">
        <f>Volatility!C986</f>
        <v>155.74</v>
      </c>
      <c r="D892">
        <f>VLOOKUP(Table4[[#This Row],[Date]],Table1[#All],2,FALSE)</f>
        <v>-0.372</v>
      </c>
      <c r="E892" s="7">
        <f t="shared" si="42"/>
        <v>1.0001926658531886</v>
      </c>
      <c r="F892" s="7">
        <f t="shared" si="43"/>
        <v>1.926472955066465E-4</v>
      </c>
      <c r="G892" s="7">
        <f>SQRT(Summary!$G$2/Summary!$G$3)*SQRT(SUMSQ(F873:F892)-Summary!$G$4/Summary!$G$5*SUM(F873:F892)^2)</f>
        <v>2.3732099562554079E-2</v>
      </c>
      <c r="H892" s="5">
        <f>MIN(Summary!$G$8,Summary!$G$9/G890)</f>
        <v>1.5</v>
      </c>
      <c r="I892">
        <f t="shared" si="41"/>
        <v>1</v>
      </c>
      <c r="J892" s="4">
        <f>J891*(1+(H891*(E892-1))+((1-H891)*(D891/100)*(I892)/Summary!$G$6))</f>
        <v>137.10777624597108</v>
      </c>
    </row>
    <row r="893" spans="2:10" x14ac:dyDescent="0.2">
      <c r="B893" s="36">
        <f>Volatility!B987</f>
        <v>43007</v>
      </c>
      <c r="C893" s="20">
        <f>Volatility!C987</f>
        <v>155.94</v>
      </c>
      <c r="D893" s="37">
        <f>VLOOKUP(Table4[[#This Row],[Date]],Table1[#All],2,FALSE)</f>
        <v>-0.372</v>
      </c>
      <c r="E893" s="8">
        <f t="shared" si="42"/>
        <v>1.0012841916013868</v>
      </c>
      <c r="F893" s="8">
        <f t="shared" si="43"/>
        <v>1.2833677326137584E-3</v>
      </c>
      <c r="G893" s="8">
        <f>SQRT(Summary!$G$2/Summary!$G$3)*SQRT(SUMSQ(F874:F893)-Summary!$G$4/Summary!$G$5*SUM(F874:F893)^2)</f>
        <v>2.358820380106752E-2</v>
      </c>
      <c r="H893" s="9">
        <f>MIN(Summary!$G$8,Summary!$G$9/G891)</f>
        <v>1.5</v>
      </c>
      <c r="I893" s="37">
        <f t="shared" si="41"/>
        <v>1</v>
      </c>
      <c r="J893" s="20">
        <f>J892*(1+(H892*(E893-1))+((1-H892)*(D892/100)*(I893)/Summary!$G$6))</f>
        <v>137.37259361825821</v>
      </c>
    </row>
    <row r="894" spans="2:10" x14ac:dyDescent="0.2">
      <c r="B894" s="1">
        <f>Volatility!B988</f>
        <v>43010</v>
      </c>
      <c r="C894" s="4">
        <f>Volatility!C988</f>
        <v>155.88999999999999</v>
      </c>
      <c r="D894">
        <f>VLOOKUP(Table4[[#This Row],[Date]],Table1[#All],2,FALSE)</f>
        <v>-0.373</v>
      </c>
      <c r="E894" s="7">
        <f t="shared" si="42"/>
        <v>0.99967936385789402</v>
      </c>
      <c r="F894" s="7">
        <f t="shared" si="43"/>
        <v>-3.2068755686437146E-4</v>
      </c>
      <c r="G894" s="7">
        <f>SQRT(Summary!$G$2/Summary!$G$3)*SQRT(SUMSQ(F875:F894)-Summary!$G$4/Summary!$G$5*SUM(F875:F894)^2)</f>
        <v>2.3233484382783606E-2</v>
      </c>
      <c r="H894" s="5">
        <f>MIN(Summary!$G$8,Summary!$G$9/G892)</f>
        <v>1.5</v>
      </c>
      <c r="I894">
        <f t="shared" si="41"/>
        <v>3</v>
      </c>
      <c r="J894" s="4">
        <f>J893*(1+(H893*(E894-1))+((1-H893)*(D893/100)*(I894)/Summary!$G$6))</f>
        <v>137.308652965786</v>
      </c>
    </row>
    <row r="895" spans="2:10" x14ac:dyDescent="0.2">
      <c r="B895" s="1">
        <f>Volatility!B989</f>
        <v>43011</v>
      </c>
      <c r="C895" s="4">
        <f>Volatility!C989</f>
        <v>155.80000000000001</v>
      </c>
      <c r="D895">
        <f>VLOOKUP(Table4[[#This Row],[Date]],Table1[#All],2,FALSE)</f>
        <v>-0.373</v>
      </c>
      <c r="E895" s="7">
        <f t="shared" si="42"/>
        <v>0.99942266983129147</v>
      </c>
      <c r="F895" s="7">
        <f t="shared" si="43"/>
        <v>-5.774968879415014E-4</v>
      </c>
      <c r="G895" s="7">
        <f>SQRT(Summary!$G$2/Summary!$G$3)*SQRT(SUMSQ(F876:F895)-Summary!$G$4/Summary!$G$5*SUM(F876:F895)^2)</f>
        <v>2.1878913702903513E-2</v>
      </c>
      <c r="H895" s="5">
        <f>MIN(Summary!$G$8,Summary!$G$9/G893)</f>
        <v>1.5</v>
      </c>
      <c r="I895">
        <f t="shared" si="41"/>
        <v>1</v>
      </c>
      <c r="J895" s="4">
        <f>J894*(1+(H894*(E895-1))+((1-H894)*(D894/100)*(I895)/Summary!$G$6))</f>
        <v>137.19045565921812</v>
      </c>
    </row>
    <row r="896" spans="2:10" x14ac:dyDescent="0.2">
      <c r="B896" s="1">
        <f>Volatility!B990</f>
        <v>43012</v>
      </c>
      <c r="C896" s="4">
        <f>Volatility!C990</f>
        <v>155.69999999999999</v>
      </c>
      <c r="D896">
        <f>VLOOKUP(Table4[[#This Row],[Date]],Table1[#All],2,FALSE)</f>
        <v>-0.373</v>
      </c>
      <c r="E896" s="7">
        <f t="shared" si="42"/>
        <v>0.99935815147625151</v>
      </c>
      <c r="F896" s="7">
        <f t="shared" si="43"/>
        <v>-6.4205459669533765E-4</v>
      </c>
      <c r="G896" s="7">
        <f>SQRT(Summary!$G$2/Summary!$G$3)*SQRT(SUMSQ(F877:F896)-Summary!$G$4/Summary!$G$5*SUM(F877:F896)^2)</f>
        <v>2.1632802327152055E-2</v>
      </c>
      <c r="H896" s="5">
        <f>MIN(Summary!$G$8,Summary!$G$9/G894)</f>
        <v>1.5</v>
      </c>
      <c r="I896">
        <f t="shared" si="41"/>
        <v>1</v>
      </c>
      <c r="J896" s="4">
        <f>J895*(1+(H895*(E896-1))+((1-H895)*(D895/100)*(I896)/Summary!$G$6))</f>
        <v>137.05908314483946</v>
      </c>
    </row>
    <row r="897" spans="2:10" x14ac:dyDescent="0.2">
      <c r="B897" s="1">
        <f>Volatility!B991</f>
        <v>43013</v>
      </c>
      <c r="C897" s="4">
        <f>Volatility!C991</f>
        <v>155.9</v>
      </c>
      <c r="D897">
        <f>VLOOKUP(Table4[[#This Row],[Date]],Table1[#All],2,FALSE)</f>
        <v>-0.372</v>
      </c>
      <c r="E897" s="7">
        <f t="shared" si="42"/>
        <v>1.0012845215157355</v>
      </c>
      <c r="F897" s="7">
        <f t="shared" si="43"/>
        <v>1.2836972237783492E-3</v>
      </c>
      <c r="G897" s="7">
        <f>SQRT(Summary!$G$2/Summary!$G$3)*SQRT(SUMSQ(F878:F897)-Summary!$G$4/Summary!$G$5*SUM(F878:F897)^2)</f>
        <v>1.8064841674839485E-2</v>
      </c>
      <c r="H897" s="5">
        <f>MIN(Summary!$G$8,Summary!$G$9/G895)</f>
        <v>1.5</v>
      </c>
      <c r="I897">
        <f t="shared" si="41"/>
        <v>1</v>
      </c>
      <c r="J897" s="4">
        <f>J896*(1+(H896*(E897-1))+((1-H896)*(D896/100)*(I897)/Summary!$G$6))</f>
        <v>137.3238761988739</v>
      </c>
    </row>
    <row r="898" spans="2:10" x14ac:dyDescent="0.2">
      <c r="B898" s="1">
        <f>Volatility!B992</f>
        <v>43014</v>
      </c>
      <c r="C898" s="4">
        <f>Volatility!C992</f>
        <v>155.88999999999999</v>
      </c>
      <c r="D898">
        <f>VLOOKUP(Table4[[#This Row],[Date]],Table1[#All],2,FALSE)</f>
        <v>-0.373</v>
      </c>
      <c r="E898" s="7">
        <f t="shared" si="42"/>
        <v>0.99993585631815252</v>
      </c>
      <c r="F898" s="7">
        <f t="shared" si="43"/>
        <v>-6.4145739141419758E-5</v>
      </c>
      <c r="G898" s="7">
        <f>SQRT(Summary!$G$2/Summary!$G$3)*SQRT(SUMSQ(F879:F898)-Summary!$G$4/Summary!$G$5*SUM(F879:F898)^2)</f>
        <v>1.7796456937344409E-2</v>
      </c>
      <c r="H898" s="5">
        <f>MIN(Summary!$G$8,Summary!$G$9/G896)</f>
        <v>1.5</v>
      </c>
      <c r="I898">
        <f t="shared" si="41"/>
        <v>1</v>
      </c>
      <c r="J898" s="4">
        <f>J897*(1+(H897*(E898-1))+((1-H897)*(D897/100)*(I898)/Summary!$G$6))</f>
        <v>137.31137301703015</v>
      </c>
    </row>
    <row r="899" spans="2:10" x14ac:dyDescent="0.2">
      <c r="B899" s="1">
        <f>Volatility!B993</f>
        <v>43017</v>
      </c>
      <c r="C899" s="4">
        <f>Volatility!C993</f>
        <v>156.13</v>
      </c>
      <c r="D899">
        <f>VLOOKUP(Table4[[#This Row],[Date]],Table1[#All],2,FALSE)</f>
        <v>-0.373</v>
      </c>
      <c r="E899" s="7">
        <f t="shared" si="42"/>
        <v>1.0015395471165567</v>
      </c>
      <c r="F899" s="7">
        <f t="shared" si="43"/>
        <v>1.5383632288394843E-3</v>
      </c>
      <c r="G899" s="7">
        <f>SQRT(Summary!$G$2/Summary!$G$3)*SQRT(SUMSQ(F880:F899)-Summary!$G$4/Summary!$G$5*SUM(F880:F899)^2)</f>
        <v>1.8651279022378595E-2</v>
      </c>
      <c r="H899" s="5">
        <f>MIN(Summary!$G$8,Summary!$G$9/G897)</f>
        <v>1.5</v>
      </c>
      <c r="I899">
        <f t="shared" si="41"/>
        <v>3</v>
      </c>
      <c r="J899" s="4">
        <f>J898*(1+(H898*(E899-1))+((1-H898)*(D898/100)*(I899)/Summary!$G$6))</f>
        <v>137.63060305721734</v>
      </c>
    </row>
    <row r="900" spans="2:10" x14ac:dyDescent="0.2">
      <c r="B900" s="1">
        <f>Volatility!B994</f>
        <v>43018</v>
      </c>
      <c r="C900" s="4">
        <f>Volatility!C994</f>
        <v>156.12</v>
      </c>
      <c r="D900">
        <f>VLOOKUP(Table4[[#This Row],[Date]],Table1[#All],2,FALSE)</f>
        <v>-0.371</v>
      </c>
      <c r="E900" s="7">
        <f t="shared" si="42"/>
        <v>0.99993595081022235</v>
      </c>
      <c r="F900" s="7">
        <f t="shared" si="43"/>
        <v>-6.4051241014591274E-5</v>
      </c>
      <c r="G900" s="7">
        <f>SQRT(Summary!$G$2/Summary!$G$3)*SQRT(SUMSQ(F881:F900)-Summary!$G$4/Summary!$G$5*SUM(F881:F900)^2)</f>
        <v>1.5047971424306703E-2</v>
      </c>
      <c r="H900" s="5">
        <f>MIN(Summary!$G$8,Summary!$G$9/G898)</f>
        <v>1.5</v>
      </c>
      <c r="I900">
        <f t="shared" si="41"/>
        <v>1</v>
      </c>
      <c r="J900" s="4">
        <f>J899*(1+(H899*(E900-1))+((1-H899)*(D899/100)*(I900)/Summary!$G$6))</f>
        <v>137.61809336728098</v>
      </c>
    </row>
    <row r="901" spans="2:10" x14ac:dyDescent="0.2">
      <c r="B901" s="1">
        <f>Volatility!B995</f>
        <v>43019</v>
      </c>
      <c r="C901" s="4">
        <f>Volatility!C995</f>
        <v>156.12</v>
      </c>
      <c r="D901">
        <f>VLOOKUP(Table4[[#This Row],[Date]],Table1[#All],2,FALSE)</f>
        <v>-0.372</v>
      </c>
      <c r="E901" s="7">
        <f t="shared" si="42"/>
        <v>1</v>
      </c>
      <c r="F901" s="7">
        <f t="shared" si="43"/>
        <v>0</v>
      </c>
      <c r="G901" s="7">
        <f>SQRT(Summary!$G$2/Summary!$G$3)*SQRT(SUMSQ(F882:F901)-Summary!$G$4/Summary!$G$5*SUM(F882:F901)^2)</f>
        <v>1.4976158048288028E-2</v>
      </c>
      <c r="H901" s="5">
        <f>MIN(Summary!$G$8,Summary!$G$9/G899)</f>
        <v>1.5</v>
      </c>
      <c r="I901">
        <f t="shared" ref="I901:I964" si="44">B901-B900</f>
        <v>1</v>
      </c>
      <c r="J901" s="4">
        <f>J900*(1+(H900*(E901-1))+((1-H900)*(D900/100)*(I901)/Summary!$G$6))</f>
        <v>137.61880248273431</v>
      </c>
    </row>
    <row r="902" spans="2:10" x14ac:dyDescent="0.2">
      <c r="B902" s="1">
        <f>Volatility!B996</f>
        <v>43020</v>
      </c>
      <c r="C902" s="4">
        <f>Volatility!C996</f>
        <v>156.38</v>
      </c>
      <c r="D902">
        <f>VLOOKUP(Table4[[#This Row],[Date]],Table1[#All],2,FALSE)</f>
        <v>-0.372</v>
      </c>
      <c r="E902" s="7">
        <f t="shared" si="42"/>
        <v>1.0016653856008197</v>
      </c>
      <c r="F902" s="7">
        <f t="shared" si="43"/>
        <v>1.6640003839536028E-3</v>
      </c>
      <c r="G902" s="7">
        <f>SQRT(Summary!$G$2/Summary!$G$3)*SQRT(SUMSQ(F883:F902)-Summary!$G$4/Summary!$G$5*SUM(F883:F902)^2)</f>
        <v>1.5655067650904252E-2</v>
      </c>
      <c r="H902" s="5">
        <f>MIN(Summary!$G$8,Summary!$G$9/G900)</f>
        <v>1.5</v>
      </c>
      <c r="I902">
        <f t="shared" si="44"/>
        <v>1</v>
      </c>
      <c r="J902" s="4">
        <f>J901*(1+(H901*(E902-1))+((1-H901)*(D901/100)*(I902)/Summary!$G$6))</f>
        <v>137.96329607129903</v>
      </c>
    </row>
    <row r="903" spans="2:10" x14ac:dyDescent="0.2">
      <c r="B903" s="1">
        <f>Volatility!B997</f>
        <v>43021</v>
      </c>
      <c r="C903" s="4">
        <f>Volatility!C997</f>
        <v>156.71</v>
      </c>
      <c r="D903">
        <f>VLOOKUP(Table4[[#This Row],[Date]],Table1[#All],2,FALSE)</f>
        <v>-0.371</v>
      </c>
      <c r="E903" s="7">
        <f t="shared" si="42"/>
        <v>1.0021102442767618</v>
      </c>
      <c r="F903" s="7">
        <f t="shared" si="43"/>
        <v>2.1080208387567255E-3</v>
      </c>
      <c r="G903" s="7">
        <f>SQRT(Summary!$G$2/Summary!$G$3)*SQRT(SUMSQ(F884:F903)-Summary!$G$4/Summary!$G$5*SUM(F884:F903)^2)</f>
        <v>1.6760590450133128E-2</v>
      </c>
      <c r="H903" s="5">
        <f>MIN(Summary!$G$8,Summary!$G$9/G901)</f>
        <v>1.5</v>
      </c>
      <c r="I903">
        <f t="shared" si="44"/>
        <v>1</v>
      </c>
      <c r="J903" s="4">
        <f>J902*(1+(H902*(E903-1))+((1-H902)*(D902/100)*(I903)/Summary!$G$6))</f>
        <v>138.40071326556856</v>
      </c>
    </row>
    <row r="904" spans="2:10" x14ac:dyDescent="0.2">
      <c r="B904" s="1">
        <f>Volatility!B998</f>
        <v>43024</v>
      </c>
      <c r="C904" s="4">
        <f>Volatility!C998</f>
        <v>157.07</v>
      </c>
      <c r="D904">
        <f>VLOOKUP(Table4[[#This Row],[Date]],Table1[#All],2,FALSE)</f>
        <v>-0.371</v>
      </c>
      <c r="E904" s="7">
        <f t="shared" si="42"/>
        <v>1.0022972369344649</v>
      </c>
      <c r="F904" s="7">
        <f t="shared" si="43"/>
        <v>2.2946023198163012E-3</v>
      </c>
      <c r="G904" s="7">
        <f>SQRT(Summary!$G$2/Summary!$G$3)*SQRT(SUMSQ(F885:F904)-Summary!$G$4/Summary!$G$5*SUM(F885:F904)^2)</f>
        <v>1.8029035519017102E-2</v>
      </c>
      <c r="H904" s="5">
        <f>MIN(Summary!$G$8,Summary!$G$9/G902)</f>
        <v>1.5</v>
      </c>
      <c r="I904">
        <f t="shared" si="44"/>
        <v>3</v>
      </c>
      <c r="J904" s="4">
        <f>J903*(1+(H903*(E904-1))+((1-H903)*(D903/100)*(I904)/Summary!$G$6))</f>
        <v>138.87976155533272</v>
      </c>
    </row>
    <row r="905" spans="2:10" x14ac:dyDescent="0.2">
      <c r="B905" s="1">
        <f>Volatility!B999</f>
        <v>43025</v>
      </c>
      <c r="C905" s="4">
        <f>Volatility!C999</f>
        <v>157.19999999999999</v>
      </c>
      <c r="D905">
        <f>VLOOKUP(Table4[[#This Row],[Date]],Table1[#All],2,FALSE)</f>
        <v>-0.373</v>
      </c>
      <c r="E905" s="7">
        <f t="shared" si="42"/>
        <v>1.0008276564589036</v>
      </c>
      <c r="F905" s="7">
        <f t="shared" si="43"/>
        <v>8.2731414016513091E-4</v>
      </c>
      <c r="G905" s="7">
        <f>SQRT(Summary!$G$2/Summary!$G$3)*SQRT(SUMSQ(F886:F905)-Summary!$G$4/Summary!$G$5*SUM(F886:F905)^2)</f>
        <v>1.8027032720293174E-2</v>
      </c>
      <c r="H905" s="5">
        <f>MIN(Summary!$G$8,Summary!$G$9/G903)</f>
        <v>1.5</v>
      </c>
      <c r="I905">
        <f t="shared" si="44"/>
        <v>1</v>
      </c>
      <c r="J905" s="4">
        <f>J904*(1+(H904*(E905-1))+((1-H904)*(D904/100)*(I905)/Summary!$G$6))</f>
        <v>139.05289426937526</v>
      </c>
    </row>
    <row r="906" spans="2:10" x14ac:dyDescent="0.2">
      <c r="B906" s="1">
        <f>Volatility!B1000</f>
        <v>43026</v>
      </c>
      <c r="C906" s="4">
        <f>Volatility!C1000</f>
        <v>156.94</v>
      </c>
      <c r="D906">
        <f>VLOOKUP(Table4[[#This Row],[Date]],Table1[#All],2,FALSE)</f>
        <v>-0.373</v>
      </c>
      <c r="E906" s="7">
        <f t="shared" si="42"/>
        <v>0.99834605597964388</v>
      </c>
      <c r="F906" s="7">
        <f t="shared" si="43"/>
        <v>-1.6553132957789029E-3</v>
      </c>
      <c r="G906" s="7">
        <f>SQRT(Summary!$G$2/Summary!$G$3)*SQRT(SUMSQ(F887:F906)-Summary!$G$4/Summary!$G$5*SUM(F887:F906)^2)</f>
        <v>1.9388544879802721E-2</v>
      </c>
      <c r="H906" s="5">
        <f>MIN(Summary!$G$8,Summary!$G$9/G904)</f>
        <v>1.5</v>
      </c>
      <c r="I906">
        <f t="shared" si="44"/>
        <v>1</v>
      </c>
      <c r="J906" s="4">
        <f>J905*(1+(H905*(E906-1))+((1-H905)*(D905/100)*(I906)/Summary!$G$6))</f>
        <v>138.70863608613411</v>
      </c>
    </row>
    <row r="907" spans="2:10" x14ac:dyDescent="0.2">
      <c r="B907" s="1">
        <f>Volatility!B1001</f>
        <v>43027</v>
      </c>
      <c r="C907" s="4">
        <f>Volatility!C1001</f>
        <v>156.94</v>
      </c>
      <c r="D907">
        <f>VLOOKUP(Table4[[#This Row],[Date]],Table1[#All],2,FALSE)</f>
        <v>-0.373</v>
      </c>
      <c r="E907" s="7">
        <f t="shared" si="42"/>
        <v>1</v>
      </c>
      <c r="F907" s="7">
        <f t="shared" si="43"/>
        <v>0</v>
      </c>
      <c r="G907" s="7">
        <f>SQRT(Summary!$G$2/Summary!$G$3)*SQRT(SUMSQ(F888:F907)-Summary!$G$4/Summary!$G$5*SUM(F888:F907)^2)</f>
        <v>1.8809321675227652E-2</v>
      </c>
      <c r="H907" s="5">
        <f>MIN(Summary!$G$8,Summary!$G$9/G905)</f>
        <v>1.5</v>
      </c>
      <c r="I907">
        <f t="shared" si="44"/>
        <v>1</v>
      </c>
      <c r="J907" s="4">
        <f>J906*(1+(H906*(E907-1))+((1-H906)*(D906/100)*(I907)/Summary!$G$6))</f>
        <v>138.7093546739294</v>
      </c>
    </row>
    <row r="908" spans="2:10" x14ac:dyDescent="0.2">
      <c r="B908" s="1">
        <f>Volatility!B1002</f>
        <v>43028</v>
      </c>
      <c r="C908" s="4">
        <f>Volatility!C1002</f>
        <v>156.54</v>
      </c>
      <c r="D908">
        <f>VLOOKUP(Table4[[#This Row],[Date]],Table1[#All],2,FALSE)</f>
        <v>-0.373</v>
      </c>
      <c r="E908" s="7">
        <f t="shared" si="42"/>
        <v>0.99745125525678602</v>
      </c>
      <c r="F908" s="7">
        <f t="shared" si="43"/>
        <v>-2.5519983226351076E-3</v>
      </c>
      <c r="G908" s="7">
        <f>SQRT(Summary!$G$2/Summary!$G$3)*SQRT(SUMSQ(F889:F908)-Summary!$G$4/Summary!$G$5*SUM(F889:F908)^2)</f>
        <v>2.1348652116864628E-2</v>
      </c>
      <c r="H908" s="5">
        <f>MIN(Summary!$G$8,Summary!$G$9/G906)</f>
        <v>1.5</v>
      </c>
      <c r="I908">
        <f t="shared" si="44"/>
        <v>1</v>
      </c>
      <c r="J908" s="4">
        <f>J907*(1+(H907*(E908-1))+((1-H907)*(D907/100)*(I908)/Summary!$G$6))</f>
        <v>138.17977115760769</v>
      </c>
    </row>
    <row r="909" spans="2:10" x14ac:dyDescent="0.2">
      <c r="B909" s="1">
        <f>Volatility!B1003</f>
        <v>43031</v>
      </c>
      <c r="C909" s="4">
        <f>Volatility!C1003</f>
        <v>156.87</v>
      </c>
      <c r="D909">
        <f>VLOOKUP(Table4[[#This Row],[Date]],Table1[#All],2,FALSE)</f>
        <v>-0.373</v>
      </c>
      <c r="E909" s="7">
        <f t="shared" si="42"/>
        <v>1.0021080873898045</v>
      </c>
      <c r="F909" s="7">
        <f t="shared" si="43"/>
        <v>2.1058684914568499E-3</v>
      </c>
      <c r="G909" s="7">
        <f>SQRT(Summary!$G$2/Summary!$G$3)*SQRT(SUMSQ(F890:F909)-Summary!$G$4/Summary!$G$5*SUM(F890:F909)^2)</f>
        <v>2.177310450743471E-2</v>
      </c>
      <c r="H909" s="5">
        <f>MIN(Summary!$G$8,Summary!$G$9/G907)</f>
        <v>1.5</v>
      </c>
      <c r="I909">
        <f t="shared" si="44"/>
        <v>3</v>
      </c>
      <c r="J909" s="4">
        <f>J908*(1+(H908*(E909-1))+((1-H908)*(D908/100)*(I909)/Summary!$G$6))</f>
        <v>138.61886125120625</v>
      </c>
    </row>
    <row r="910" spans="2:10" x14ac:dyDescent="0.2">
      <c r="B910" s="1">
        <f>Volatility!B1004</f>
        <v>43032</v>
      </c>
      <c r="C910" s="4">
        <f>Volatility!C1004</f>
        <v>156.51</v>
      </c>
      <c r="D910">
        <f>VLOOKUP(Table4[[#This Row],[Date]],Table1[#All],2,FALSE)</f>
        <v>-0.372</v>
      </c>
      <c r="E910" s="7">
        <f t="shared" si="42"/>
        <v>0.997705106138841</v>
      </c>
      <c r="F910" s="7">
        <f t="shared" si="43"/>
        <v>-2.2975311657379652E-3</v>
      </c>
      <c r="G910" s="7">
        <f>SQRT(Summary!$G$2/Summary!$G$3)*SQRT(SUMSQ(F891:F910)-Summary!$G$4/Summary!$G$5*SUM(F891:F910)^2)</f>
        <v>2.3443924269704694E-2</v>
      </c>
      <c r="H910" s="5">
        <f>MIN(Summary!$G$8,Summary!$G$9/G908)</f>
        <v>1.5</v>
      </c>
      <c r="I910">
        <f t="shared" si="44"/>
        <v>1</v>
      </c>
      <c r="J910" s="4">
        <f>J909*(1+(H909*(E910-1))+((1-H909)*(D909/100)*(I910)/Summary!$G$6))</f>
        <v>138.14240601332864</v>
      </c>
    </row>
    <row r="911" spans="2:10" x14ac:dyDescent="0.2">
      <c r="B911" s="1">
        <f>Volatility!B1005</f>
        <v>43033</v>
      </c>
      <c r="C911" s="4">
        <f>Volatility!C1005</f>
        <v>156.51</v>
      </c>
      <c r="D911">
        <f>VLOOKUP(Table4[[#This Row],[Date]],Table1[#All],2,FALSE)</f>
        <v>-0.373</v>
      </c>
      <c r="E911" s="7">
        <f t="shared" si="42"/>
        <v>1</v>
      </c>
      <c r="F911" s="7">
        <f t="shared" si="43"/>
        <v>0</v>
      </c>
      <c r="G911" s="7">
        <f>SQRT(Summary!$G$2/Summary!$G$3)*SQRT(SUMSQ(F892:F911)-Summary!$G$4/Summary!$G$5*SUM(F892:F911)^2)</f>
        <v>2.1699554932223388E-2</v>
      </c>
      <c r="H911" s="5">
        <f>MIN(Summary!$G$8,Summary!$G$9/G909)</f>
        <v>1.5</v>
      </c>
      <c r="I911">
        <f t="shared" si="44"/>
        <v>1</v>
      </c>
      <c r="J911" s="4">
        <f>J910*(1+(H910*(E911-1))+((1-H910)*(D910/100)*(I911)/Summary!$G$6))</f>
        <v>138.14311974909305</v>
      </c>
    </row>
    <row r="912" spans="2:10" x14ac:dyDescent="0.2">
      <c r="B912" s="1">
        <f>Volatility!B1006</f>
        <v>43034</v>
      </c>
      <c r="C912" s="4">
        <f>Volatility!C1006</f>
        <v>157.08000000000001</v>
      </c>
      <c r="D912">
        <f>VLOOKUP(Table4[[#This Row],[Date]],Table1[#All],2,FALSE)</f>
        <v>-0.371</v>
      </c>
      <c r="E912" s="7">
        <f t="shared" si="42"/>
        <v>1.0036419398121528</v>
      </c>
      <c r="F912" s="7">
        <f t="shared" si="43"/>
        <v>3.6353240073980194E-3</v>
      </c>
      <c r="G912" s="7">
        <f>SQRT(Summary!$G$2/Summary!$G$3)*SQRT(SUMSQ(F893:F912)-Summary!$G$4/Summary!$G$5*SUM(F893:F912)^2)</f>
        <v>2.4641900092741944E-2</v>
      </c>
      <c r="H912" s="5">
        <f>MIN(Summary!$G$8,Summary!$G$9/G910)</f>
        <v>1.5</v>
      </c>
      <c r="I912">
        <f t="shared" si="44"/>
        <v>1</v>
      </c>
      <c r="J912" s="4">
        <f>J911*(1+(H911*(E912-1))+((1-H911)*(D911/100)*(I912)/Summary!$G$6))</f>
        <v>138.89849879858338</v>
      </c>
    </row>
    <row r="913" spans="2:10" x14ac:dyDescent="0.2">
      <c r="B913" s="1">
        <f>Volatility!B1007</f>
        <v>43035</v>
      </c>
      <c r="C913" s="4">
        <f>Volatility!C1007</f>
        <v>157.22</v>
      </c>
      <c r="D913">
        <f>VLOOKUP(Table4[[#This Row],[Date]],Table1[#All],2,FALSE)</f>
        <v>-0.372</v>
      </c>
      <c r="E913" s="7">
        <f t="shared" si="42"/>
        <v>1.0008912655971478</v>
      </c>
      <c r="F913" s="7">
        <f t="shared" si="43"/>
        <v>8.9086865580141107E-4</v>
      </c>
      <c r="G913" s="7">
        <f>SQRT(Summary!$G$2/Summary!$G$3)*SQRT(SUMSQ(F894:F913)-Summary!$G$4/Summary!$G$5*SUM(F894:F913)^2)</f>
        <v>2.4507355274961475E-2</v>
      </c>
      <c r="H913" s="5">
        <f>MIN(Summary!$G$8,Summary!$G$9/G911)</f>
        <v>1.5</v>
      </c>
      <c r="I913">
        <f t="shared" si="44"/>
        <v>1</v>
      </c>
      <c r="J913" s="4">
        <f>J912*(1+(H912*(E913-1))+((1-H912)*(D912/100)*(I913)/Summary!$G$6))</f>
        <v>139.08490769189331</v>
      </c>
    </row>
    <row r="914" spans="2:10" x14ac:dyDescent="0.2">
      <c r="B914" s="1">
        <f>Volatility!B1008</f>
        <v>43038</v>
      </c>
      <c r="C914" s="4">
        <f>Volatility!C1008</f>
        <v>157.6</v>
      </c>
      <c r="D914">
        <f>VLOOKUP(Table4[[#This Row],[Date]],Table1[#All],2,FALSE)</f>
        <v>-0.372</v>
      </c>
      <c r="E914" s="7">
        <f t="shared" si="42"/>
        <v>1.0024169952932196</v>
      </c>
      <c r="F914" s="7">
        <f t="shared" si="43"/>
        <v>2.4140790581682245E-3</v>
      </c>
      <c r="G914" s="7">
        <f>SQRT(Summary!$G$2/Summary!$G$3)*SQRT(SUMSQ(F895:F914)-Summary!$G$4/Summary!$G$5*SUM(F895:F914)^2)</f>
        <v>2.5295537680411845E-2</v>
      </c>
      <c r="H914" s="5">
        <f>MIN(Summary!$G$8,Summary!$G$9/G912)</f>
        <v>1.5</v>
      </c>
      <c r="I914">
        <f t="shared" si="44"/>
        <v>3</v>
      </c>
      <c r="J914" s="4">
        <f>J913*(1+(H913*(E914-1))+((1-H913)*(D913/100)*(I914)/Summary!$G$6))</f>
        <v>139.59131485883631</v>
      </c>
    </row>
    <row r="915" spans="2:10" x14ac:dyDescent="0.2">
      <c r="B915" s="36">
        <f>Volatility!B1009</f>
        <v>43039</v>
      </c>
      <c r="C915" s="20">
        <f>Volatility!C1009</f>
        <v>157.80000000000001</v>
      </c>
      <c r="D915" s="37">
        <f>VLOOKUP(Table4[[#This Row],[Date]],Table1[#All],2,FALSE)</f>
        <v>-0.372</v>
      </c>
      <c r="E915" s="8">
        <f t="shared" si="42"/>
        <v>1.001269035532995</v>
      </c>
      <c r="F915" s="8">
        <f t="shared" si="43"/>
        <v>1.2682309879951483E-3</v>
      </c>
      <c r="G915" s="8">
        <f>SQRT(Summary!$G$2/Summary!$G$3)*SQRT(SUMSQ(F896:F915)-Summary!$G$4/Summary!$G$5*SUM(F896:F915)^2)</f>
        <v>2.5068115192982608E-2</v>
      </c>
      <c r="H915" s="9">
        <f>MIN(Summary!$G$8,Summary!$G$9/G913)</f>
        <v>1.5</v>
      </c>
      <c r="I915" s="37">
        <f t="shared" si="44"/>
        <v>1</v>
      </c>
      <c r="J915" s="20">
        <f>J914*(1+(H914*(E915-1))+((1-H914)*(D914/100)*(I915)/Summary!$G$6))</f>
        <v>139.85775558860979</v>
      </c>
    </row>
    <row r="916" spans="2:10" x14ac:dyDescent="0.2">
      <c r="B916" s="1">
        <f>Volatility!B1010</f>
        <v>43041</v>
      </c>
      <c r="C916" s="4">
        <f>Volatility!C1010</f>
        <v>157.88999999999999</v>
      </c>
      <c r="D916">
        <f>VLOOKUP(Table4[[#This Row],[Date]],Table1[#All],2,FALSE)</f>
        <v>-0.372</v>
      </c>
      <c r="E916" s="7">
        <f t="shared" si="42"/>
        <v>1.0005703422053229</v>
      </c>
      <c r="F916" s="7">
        <f t="shared" si="43"/>
        <v>5.7017962202314835E-4</v>
      </c>
      <c r="G916" s="7">
        <f>SQRT(Summary!$G$2/Summary!$G$3)*SQRT(SUMSQ(F897:F916)-Summary!$G$4/Summary!$G$5*SUM(F897:F916)^2)</f>
        <v>2.4635425262537577E-2</v>
      </c>
      <c r="H916" s="5">
        <f>MIN(Summary!$G$8,Summary!$G$9/G914)</f>
        <v>1.5</v>
      </c>
      <c r="I916">
        <f t="shared" si="44"/>
        <v>2</v>
      </c>
      <c r="J916" s="4">
        <f>J915*(1+(H915*(E916-1))+((1-H915)*(D915/100)*(I916)/Summary!$G$6))</f>
        <v>139.9788509565484</v>
      </c>
    </row>
    <row r="917" spans="2:10" x14ac:dyDescent="0.2">
      <c r="B917" s="1">
        <f>Volatility!B1011</f>
        <v>43042</v>
      </c>
      <c r="C917" s="4">
        <f>Volatility!C1011</f>
        <v>157.97</v>
      </c>
      <c r="D917">
        <f>VLOOKUP(Table4[[#This Row],[Date]],Table1[#All],2,FALSE)</f>
        <v>-0.372</v>
      </c>
      <c r="E917" s="7">
        <f t="shared" si="42"/>
        <v>1.0005066818671227</v>
      </c>
      <c r="F917" s="7">
        <f t="shared" si="43"/>
        <v>5.065535472085109E-4</v>
      </c>
      <c r="G917" s="7">
        <f>SQRT(Summary!$G$2/Summary!$G$3)*SQRT(SUMSQ(F898:F917)-Summary!$G$4/Summary!$G$5*SUM(F898:F917)^2)</f>
        <v>2.4549348938640799E-2</v>
      </c>
      <c r="H917" s="5">
        <f>MIN(Summary!$G$8,Summary!$G$9/G915)</f>
        <v>1.5</v>
      </c>
      <c r="I917">
        <f t="shared" si="44"/>
        <v>1</v>
      </c>
      <c r="J917" s="4">
        <f>J916*(1+(H916*(E917-1))+((1-H916)*(D916/100)*(I917)/Summary!$G$6))</f>
        <v>140.08596129895221</v>
      </c>
    </row>
    <row r="918" spans="2:10" x14ac:dyDescent="0.2">
      <c r="B918" s="1">
        <f>Volatility!B1012</f>
        <v>43045</v>
      </c>
      <c r="C918" s="4">
        <f>Volatility!C1012</f>
        <v>158.16</v>
      </c>
      <c r="D918">
        <f>VLOOKUP(Table4[[#This Row],[Date]],Table1[#All],2,FALSE)</f>
        <v>-0.371</v>
      </c>
      <c r="E918" s="7">
        <f t="shared" si="42"/>
        <v>1.0012027600177249</v>
      </c>
      <c r="F918" s="7">
        <f t="shared" si="43"/>
        <v>1.2020372813556742E-3</v>
      </c>
      <c r="G918" s="7">
        <f>SQRT(Summary!$G$2/Summary!$G$3)*SQRT(SUMSQ(F899:F918)-Summary!$G$4/Summary!$G$5*SUM(F899:F918)^2)</f>
        <v>2.44697882009299E-2</v>
      </c>
      <c r="H918" s="5">
        <f>MIN(Summary!$G$8,Summary!$G$9/G916)</f>
        <v>1.5</v>
      </c>
      <c r="I918">
        <f t="shared" si="44"/>
        <v>3</v>
      </c>
      <c r="J918" s="4">
        <f>J917*(1+(H917*(E918-1))+((1-H917)*(D917/100)*(I918)/Summary!$G$6))</f>
        <v>140.34086732129475</v>
      </c>
    </row>
    <row r="919" spans="2:10" x14ac:dyDescent="0.2">
      <c r="B919" s="1">
        <f>Volatility!B1013</f>
        <v>43046</v>
      </c>
      <c r="C919" s="4">
        <f>Volatility!C1013</f>
        <v>158.46</v>
      </c>
      <c r="D919">
        <f>VLOOKUP(Table4[[#This Row],[Date]],Table1[#All],2,FALSE)</f>
        <v>-0.372</v>
      </c>
      <c r="E919" s="7">
        <f t="shared" si="42"/>
        <v>1.0018968133535662</v>
      </c>
      <c r="F919" s="7">
        <f t="shared" si="43"/>
        <v>1.8950166747345432E-3</v>
      </c>
      <c r="G919" s="7">
        <f>SQRT(Summary!$G$2/Summary!$G$3)*SQRT(SUMSQ(F900:F919)-Summary!$G$4/Summary!$G$5*SUM(F900:F919)^2)</f>
        <v>2.4650008170278521E-2</v>
      </c>
      <c r="H919" s="5">
        <f>MIN(Summary!$G$8,Summary!$G$9/G917)</f>
        <v>1.5</v>
      </c>
      <c r="I919">
        <f t="shared" si="44"/>
        <v>1</v>
      </c>
      <c r="J919" s="4">
        <f>J918*(1+(H918*(E919-1))+((1-H918)*(D918/100)*(I919)/Summary!$G$6))</f>
        <v>140.74089111337634</v>
      </c>
    </row>
    <row r="920" spans="2:10" x14ac:dyDescent="0.2">
      <c r="B920" s="1">
        <f>Volatility!B1014</f>
        <v>43047</v>
      </c>
      <c r="C920" s="4">
        <f>Volatility!C1014</f>
        <v>158.24</v>
      </c>
      <c r="D920">
        <f>VLOOKUP(Table4[[#This Row],[Date]],Table1[#All],2,FALSE)</f>
        <v>-0.372</v>
      </c>
      <c r="E920" s="7">
        <f t="shared" si="42"/>
        <v>0.99861163700618449</v>
      </c>
      <c r="F920" s="7">
        <f t="shared" si="43"/>
        <v>-1.3893276626938983E-3</v>
      </c>
      <c r="G920" s="7">
        <f>SQRT(Summary!$G$2/Summary!$G$3)*SQRT(SUMSQ(F901:F920)-Summary!$G$4/Summary!$G$5*SUM(F901:F920)^2)</f>
        <v>2.5603152546550444E-2</v>
      </c>
      <c r="H920" s="5">
        <f>MIN(Summary!$G$8,Summary!$G$9/G918)</f>
        <v>1.5</v>
      </c>
      <c r="I920">
        <f t="shared" si="44"/>
        <v>1</v>
      </c>
      <c r="J920" s="4">
        <f>J919*(1+(H919*(E920-1))+((1-H919)*(D919/100)*(I920)/Summary!$G$6))</f>
        <v>140.44851910723943</v>
      </c>
    </row>
    <row r="921" spans="2:10" x14ac:dyDescent="0.2">
      <c r="B921" s="1">
        <f>Volatility!B1015</f>
        <v>43048</v>
      </c>
      <c r="C921" s="4">
        <f>Volatility!C1015</f>
        <v>157.69999999999999</v>
      </c>
      <c r="D921">
        <f>VLOOKUP(Table4[[#This Row],[Date]],Table1[#All],2,FALSE)</f>
        <v>-0.371</v>
      </c>
      <c r="E921" s="7">
        <f t="shared" si="42"/>
        <v>0.99658746208291193</v>
      </c>
      <c r="F921" s="7">
        <f t="shared" si="43"/>
        <v>-3.4183739054093826E-3</v>
      </c>
      <c r="G921" s="7">
        <f>SQRT(Summary!$G$2/Summary!$G$3)*SQRT(SUMSQ(F902:F921)-Summary!$G$4/Summary!$G$5*SUM(F902:F921)^2)</f>
        <v>2.9214529903888869E-2</v>
      </c>
      <c r="H921" s="5">
        <f>MIN(Summary!$G$8,Summary!$G$9/G919)</f>
        <v>1.5</v>
      </c>
      <c r="I921">
        <f t="shared" si="44"/>
        <v>1</v>
      </c>
      <c r="J921" s="4">
        <f>J920*(1+(H920*(E921-1))+((1-H920)*(D920/100)*(I921)/Summary!$G$6))</f>
        <v>139.73031591264299</v>
      </c>
    </row>
    <row r="922" spans="2:10" x14ac:dyDescent="0.2">
      <c r="B922" s="1">
        <f>Volatility!B1016</f>
        <v>43049</v>
      </c>
      <c r="C922" s="4">
        <f>Volatility!C1016</f>
        <v>157.4</v>
      </c>
      <c r="D922">
        <f>VLOOKUP(Table4[[#This Row],[Date]],Table1[#All],2,FALSE)</f>
        <v>-0.371</v>
      </c>
      <c r="E922" s="7">
        <f t="shared" si="42"/>
        <v>0.99809765377298676</v>
      </c>
      <c r="F922" s="7">
        <f t="shared" si="43"/>
        <v>-1.9041579856897712E-3</v>
      </c>
      <c r="G922" s="7">
        <f>SQRT(Summary!$G$2/Summary!$G$3)*SQRT(SUMSQ(F903:F922)-Summary!$G$4/Summary!$G$5*SUM(F903:F922)^2)</f>
        <v>3.0025596417255201E-2</v>
      </c>
      <c r="H922" s="5">
        <f>MIN(Summary!$G$8,Summary!$G$9/G920)</f>
        <v>1.5</v>
      </c>
      <c r="I922">
        <f t="shared" si="44"/>
        <v>1</v>
      </c>
      <c r="J922" s="4">
        <f>J921*(1+(H921*(E922-1))+((1-H921)*(D921/100)*(I922)/Summary!$G$6))</f>
        <v>139.33231275299602</v>
      </c>
    </row>
    <row r="923" spans="2:10" x14ac:dyDescent="0.2">
      <c r="B923" s="1">
        <f>Volatility!B1017</f>
        <v>43052</v>
      </c>
      <c r="C923" s="4">
        <f>Volatility!C1017</f>
        <v>157.44</v>
      </c>
      <c r="D923">
        <f>VLOOKUP(Table4[[#This Row],[Date]],Table1[#All],2,FALSE)</f>
        <v>-0.371</v>
      </c>
      <c r="E923" s="7">
        <f t="shared" si="42"/>
        <v>1.0002541296060992</v>
      </c>
      <c r="F923" s="7">
        <f t="shared" si="43"/>
        <v>2.5409732064049273E-4</v>
      </c>
      <c r="G923" s="7">
        <f>SQRT(Summary!$G$2/Summary!$G$3)*SQRT(SUMSQ(F904:F923)-Summary!$G$4/Summary!$G$5*SUM(F904:F923)^2)</f>
        <v>2.9315188031151729E-2</v>
      </c>
      <c r="H923" s="5">
        <f>MIN(Summary!$G$8,Summary!$G$9/G921)</f>
        <v>1.5</v>
      </c>
      <c r="I923">
        <f t="shared" si="44"/>
        <v>3</v>
      </c>
      <c r="J923" s="4">
        <f>J922*(1+(H922*(E923-1))+((1-H922)*(D922/100)*(I923)/Summary!$G$6))</f>
        <v>139.38757929696587</v>
      </c>
    </row>
    <row r="924" spans="2:10" x14ac:dyDescent="0.2">
      <c r="B924" s="1">
        <f>Volatility!B1018</f>
        <v>43053</v>
      </c>
      <c r="C924" s="4">
        <f>Volatility!C1018</f>
        <v>157.54</v>
      </c>
      <c r="D924">
        <f>VLOOKUP(Table4[[#This Row],[Date]],Table1[#All],2,FALSE)</f>
        <v>-0.372</v>
      </c>
      <c r="E924" s="7">
        <f t="shared" si="42"/>
        <v>1.0006351626016259</v>
      </c>
      <c r="F924" s="7">
        <f t="shared" si="43"/>
        <v>6.3496097123483545E-4</v>
      </c>
      <c r="G924" s="7">
        <f>SQRT(Summary!$G$2/Summary!$G$3)*SQRT(SUMSQ(F905:F924)-Summary!$G$4/Summary!$G$5*SUM(F905:F924)^2)</f>
        <v>2.8391935683803188E-2</v>
      </c>
      <c r="H924" s="5">
        <f>MIN(Summary!$G$8,Summary!$G$9/G922)</f>
        <v>1.5</v>
      </c>
      <c r="I924">
        <f t="shared" si="44"/>
        <v>1</v>
      </c>
      <c r="J924" s="4">
        <f>J923*(1+(H923*(E924-1))+((1-H923)*(D923/100)*(I924)/Summary!$G$6))</f>
        <v>139.52109819643786</v>
      </c>
    </row>
    <row r="925" spans="2:10" x14ac:dyDescent="0.2">
      <c r="B925" s="1">
        <f>Volatility!B1019</f>
        <v>43054</v>
      </c>
      <c r="C925" s="4">
        <f>Volatility!C1019</f>
        <v>157.61000000000001</v>
      </c>
      <c r="D925">
        <f>VLOOKUP(Table4[[#This Row],[Date]],Table1[#All],2,FALSE)</f>
        <v>-0.372</v>
      </c>
      <c r="E925" s="7">
        <f t="shared" si="42"/>
        <v>1.0004443315983245</v>
      </c>
      <c r="F925" s="7">
        <f t="shared" si="43"/>
        <v>4.4423291227163635E-4</v>
      </c>
      <c r="G925" s="7">
        <f>SQRT(Summary!$G$2/Summary!$G$3)*SQRT(SUMSQ(F906:F925)-Summary!$G$4/Summary!$G$5*SUM(F906:F925)^2)</f>
        <v>2.8307493662934682E-2</v>
      </c>
      <c r="H925" s="5">
        <f>MIN(Summary!$G$8,Summary!$G$9/G923)</f>
        <v>1.5</v>
      </c>
      <c r="I925">
        <f t="shared" si="44"/>
        <v>1</v>
      </c>
      <c r="J925" s="4">
        <f>J924*(1+(H924*(E925-1))+((1-H924)*(D924/100)*(I925)/Summary!$G$6))</f>
        <v>139.61480950428762</v>
      </c>
    </row>
    <row r="926" spans="2:10" x14ac:dyDescent="0.2">
      <c r="B926" s="1">
        <f>Volatility!B1020</f>
        <v>43055</v>
      </c>
      <c r="C926" s="4">
        <f>Volatility!C1020</f>
        <v>157.62</v>
      </c>
      <c r="D926">
        <f>VLOOKUP(Table4[[#This Row],[Date]],Table1[#All],2,FALSE)</f>
        <v>-0.372</v>
      </c>
      <c r="E926" s="7">
        <f t="shared" si="42"/>
        <v>1.0000634477507773</v>
      </c>
      <c r="F926" s="7">
        <f t="shared" si="43"/>
        <v>6.3445738053863332E-5</v>
      </c>
      <c r="G926" s="7">
        <f>SQRT(Summary!$G$2/Summary!$G$3)*SQRT(SUMSQ(F907:F926)-Summary!$G$4/Summary!$G$5*SUM(F907:F926)^2)</f>
        <v>2.7556089992016478E-2</v>
      </c>
      <c r="H926" s="5">
        <f>MIN(Summary!$G$8,Summary!$G$9/G924)</f>
        <v>1.5</v>
      </c>
      <c r="I926">
        <f t="shared" si="44"/>
        <v>1</v>
      </c>
      <c r="J926" s="4">
        <f>J925*(1+(H925*(E926-1))+((1-H925)*(D925/100)*(I926)/Summary!$G$6))</f>
        <v>139.62881821592742</v>
      </c>
    </row>
    <row r="927" spans="2:10" x14ac:dyDescent="0.2">
      <c r="B927" s="1">
        <f>Volatility!B1021</f>
        <v>43056</v>
      </c>
      <c r="C927" s="4">
        <f>Volatility!C1021</f>
        <v>157.79</v>
      </c>
      <c r="D927">
        <f>VLOOKUP(Table4[[#This Row],[Date]],Table1[#All],2,FALSE)</f>
        <v>-0.373</v>
      </c>
      <c r="E927" s="7">
        <f t="shared" si="42"/>
        <v>1.0010785433320644</v>
      </c>
      <c r="F927" s="7">
        <f t="shared" si="43"/>
        <v>1.0779621220740269E-3</v>
      </c>
      <c r="G927" s="7">
        <f>SQRT(Summary!$G$2/Summary!$G$3)*SQRT(SUMSQ(F908:F927)-Summary!$G$4/Summary!$G$5*SUM(F908:F927)^2)</f>
        <v>2.7701533133115623E-2</v>
      </c>
      <c r="H927" s="5">
        <f>MIN(Summary!$G$8,Summary!$G$9/G925)</f>
        <v>1.5</v>
      </c>
      <c r="I927">
        <f t="shared" si="44"/>
        <v>1</v>
      </c>
      <c r="J927" s="4">
        <f>J926*(1+(H926*(E927-1))+((1-H926)*(D926/100)*(I927)/Summary!$G$6))</f>
        <v>139.85543322776445</v>
      </c>
    </row>
    <row r="928" spans="2:10" x14ac:dyDescent="0.2">
      <c r="B928" s="1">
        <f>Volatility!B1022</f>
        <v>43059</v>
      </c>
      <c r="C928" s="4">
        <f>Volatility!C1022</f>
        <v>157.96</v>
      </c>
      <c r="D928">
        <f>VLOOKUP(Table4[[#This Row],[Date]],Table1[#All],2,FALSE)</f>
        <v>-0.372</v>
      </c>
      <c r="E928" s="7">
        <f t="shared" si="42"/>
        <v>1.0010773813296154</v>
      </c>
      <c r="F928" s="7">
        <f t="shared" si="43"/>
        <v>1.07680137087117E-3</v>
      </c>
      <c r="G928" s="7">
        <f>SQRT(Summary!$G$2/Summary!$G$3)*SQRT(SUMSQ(F909:F928)-Summary!$G$4/Summary!$G$5*SUM(F909:F928)^2)</f>
        <v>2.5825020148089413E-2</v>
      </c>
      <c r="H928" s="5">
        <f>MIN(Summary!$G$8,Summary!$G$9/G926)</f>
        <v>1.5</v>
      </c>
      <c r="I928">
        <f t="shared" si="44"/>
        <v>3</v>
      </c>
      <c r="J928" s="4">
        <f>J927*(1+(H927*(E928-1))+((1-H927)*(D927/100)*(I928)/Summary!$G$6))</f>
        <v>140.08362326319653</v>
      </c>
    </row>
    <row r="929" spans="2:10" x14ac:dyDescent="0.2">
      <c r="B929" s="1">
        <f>Volatility!B1023</f>
        <v>43060</v>
      </c>
      <c r="C929" s="4">
        <f>Volatility!C1023</f>
        <v>158.28</v>
      </c>
      <c r="D929">
        <f>VLOOKUP(Table4[[#This Row],[Date]],Table1[#All],2,FALSE)</f>
        <v>-0.372</v>
      </c>
      <c r="E929" s="7">
        <f t="shared" si="42"/>
        <v>1.0020258293238795</v>
      </c>
      <c r="F929" s="7">
        <f t="shared" si="43"/>
        <v>2.0237800987749229E-3</v>
      </c>
      <c r="G929" s="7">
        <f>SQRT(Summary!$G$2/Summary!$G$3)*SQRT(SUMSQ(F910:F929)-Summary!$G$4/Summary!$G$5*SUM(F910:F929)^2)</f>
        <v>2.5760242256611755E-2</v>
      </c>
      <c r="H929" s="5">
        <f>MIN(Summary!$G$8,Summary!$G$9/G927)</f>
        <v>1.5</v>
      </c>
      <c r="I929">
        <f t="shared" si="44"/>
        <v>1</v>
      </c>
      <c r="J929" s="4">
        <f>J928*(1+(H928*(E929-1))+((1-H928)*(D928/100)*(I929)/Summary!$G$6))</f>
        <v>140.51002529628622</v>
      </c>
    </row>
    <row r="930" spans="2:10" x14ac:dyDescent="0.2">
      <c r="B930" s="1">
        <f>Volatility!B1024</f>
        <v>43061</v>
      </c>
      <c r="C930" s="4">
        <f>Volatility!C1024</f>
        <v>158.38999999999999</v>
      </c>
      <c r="D930">
        <f>VLOOKUP(Table4[[#This Row],[Date]],Table1[#All],2,FALSE)</f>
        <v>-0.371</v>
      </c>
      <c r="E930" s="7">
        <f t="shared" si="42"/>
        <v>1.000694970937579</v>
      </c>
      <c r="F930" s="7">
        <f t="shared" si="43"/>
        <v>6.9472955710540439E-4</v>
      </c>
      <c r="G930" s="7">
        <f>SQRT(Summary!$G$2/Summary!$G$3)*SQRT(SUMSQ(F911:F930)-Summary!$G$4/Summary!$G$5*SUM(F911:F930)^2)</f>
        <v>2.3744111545303828E-2</v>
      </c>
      <c r="H930" s="5">
        <f>MIN(Summary!$G$8,Summary!$G$9/G928)</f>
        <v>1.5</v>
      </c>
      <c r="I930">
        <f t="shared" si="44"/>
        <v>1</v>
      </c>
      <c r="J930" s="4">
        <f>J929*(1+(H929*(E930-1))+((1-H929)*(D929/100)*(I930)/Summary!$G$6))</f>
        <v>140.65722684077937</v>
      </c>
    </row>
    <row r="931" spans="2:10" x14ac:dyDescent="0.2">
      <c r="B931" s="1">
        <f>Volatility!B1025</f>
        <v>43062</v>
      </c>
      <c r="C931" s="4">
        <f>Volatility!C1025</f>
        <v>158.32</v>
      </c>
      <c r="D931">
        <f>VLOOKUP(Table4[[#This Row],[Date]],Table1[#All],2,FALSE)</f>
        <v>-0.372</v>
      </c>
      <c r="E931" s="7">
        <f t="shared" si="42"/>
        <v>0.99955805290738053</v>
      </c>
      <c r="F931" s="7">
        <f t="shared" si="43"/>
        <v>-4.4204478001863811E-4</v>
      </c>
      <c r="G931" s="7">
        <f>SQRT(Summary!$G$2/Summary!$G$3)*SQRT(SUMSQ(F912:F931)-Summary!$G$4/Summary!$G$5*SUM(F912:F931)^2)</f>
        <v>2.3932662989813586E-2</v>
      </c>
      <c r="H931" s="5">
        <f>MIN(Summary!$G$8,Summary!$G$9/G929)</f>
        <v>1.5</v>
      </c>
      <c r="I931">
        <f t="shared" si="44"/>
        <v>1</v>
      </c>
      <c r="J931" s="4">
        <f>J930*(1+(H930*(E931-1))+((1-H930)*(D930/100)*(I931)/Summary!$G$6))</f>
        <v>140.56470703752481</v>
      </c>
    </row>
    <row r="932" spans="2:10" x14ac:dyDescent="0.2">
      <c r="B932" s="1">
        <f>Volatility!B1026</f>
        <v>43063</v>
      </c>
      <c r="C932" s="4">
        <f>Volatility!C1026</f>
        <v>158.13999999999999</v>
      </c>
      <c r="D932">
        <f>VLOOKUP(Table4[[#This Row],[Date]],Table1[#All],2,FALSE)</f>
        <v>-0.372</v>
      </c>
      <c r="E932" s="7">
        <f t="shared" si="42"/>
        <v>0.99886306215260223</v>
      </c>
      <c r="F932" s="7">
        <f t="shared" si="43"/>
        <v>-1.1375846515293987E-3</v>
      </c>
      <c r="G932" s="7">
        <f>SQRT(Summary!$G$2/Summary!$G$3)*SQRT(SUMSQ(F913:F932)-Summary!$G$4/Summary!$G$5*SUM(F913:F932)^2)</f>
        <v>2.1848562216639094E-2</v>
      </c>
      <c r="H932" s="5">
        <f>MIN(Summary!$G$8,Summary!$G$9/G930)</f>
        <v>1.5</v>
      </c>
      <c r="I932">
        <f t="shared" si="44"/>
        <v>1</v>
      </c>
      <c r="J932" s="4">
        <f>J931*(1+(H931*(E932-1))+((1-H931)*(D931/100)*(I932)/Summary!$G$6))</f>
        <v>140.32571328535215</v>
      </c>
    </row>
    <row r="933" spans="2:10" x14ac:dyDescent="0.2">
      <c r="B933" s="1">
        <f>Volatility!B1027</f>
        <v>43066</v>
      </c>
      <c r="C933" s="4">
        <f>Volatility!C1027</f>
        <v>158.38</v>
      </c>
      <c r="D933">
        <f>VLOOKUP(Table4[[#This Row],[Date]],Table1[#All],2,FALSE)</f>
        <v>-0.372</v>
      </c>
      <c r="E933" s="7">
        <f t="shared" si="42"/>
        <v>1.0015176425951688</v>
      </c>
      <c r="F933" s="7">
        <f t="shared" si="43"/>
        <v>1.5164921394854509E-3</v>
      </c>
      <c r="G933" s="7">
        <f>SQRT(Summary!$G$2/Summary!$G$3)*SQRT(SUMSQ(F914:F933)-Summary!$G$4/Summary!$G$5*SUM(F914:F933)^2)</f>
        <v>2.2153743696042109E-2</v>
      </c>
      <c r="H933" s="5">
        <f>MIN(Summary!$G$8,Summary!$G$9/G931)</f>
        <v>1.5</v>
      </c>
      <c r="I933">
        <f t="shared" si="44"/>
        <v>3</v>
      </c>
      <c r="J933" s="4">
        <f>J932*(1+(H932*(E933-1))+((1-H932)*(D932/100)*(I933)/Summary!$G$6))</f>
        <v>140.64733475342703</v>
      </c>
    </row>
    <row r="934" spans="2:10" x14ac:dyDescent="0.2">
      <c r="B934" s="1">
        <f>Volatility!B1028</f>
        <v>43067</v>
      </c>
      <c r="C934" s="4">
        <f>Volatility!C1028</f>
        <v>158.43</v>
      </c>
      <c r="D934">
        <f>VLOOKUP(Table4[[#This Row],[Date]],Table1[#All],2,FALSE)</f>
        <v>-0.371</v>
      </c>
      <c r="E934" s="7">
        <f t="shared" si="42"/>
        <v>1.0003156964263165</v>
      </c>
      <c r="F934" s="7">
        <f t="shared" si="43"/>
        <v>3.1564660468506227E-4</v>
      </c>
      <c r="G934" s="7">
        <f>SQRT(Summary!$G$2/Summary!$G$3)*SQRT(SUMSQ(F915:F934)-Summary!$G$4/Summary!$G$5*SUM(F915:F934)^2)</f>
        <v>2.0863271528178157E-2</v>
      </c>
      <c r="H934" s="5">
        <f>MIN(Summary!$G$8,Summary!$G$9/G932)</f>
        <v>1.5</v>
      </c>
      <c r="I934">
        <f t="shared" si="44"/>
        <v>1</v>
      </c>
      <c r="J934" s="4">
        <f>J933*(1+(H933*(E934-1))+((1-H933)*(D933/100)*(I934)/Summary!$G$6))</f>
        <v>140.71466422275216</v>
      </c>
    </row>
    <row r="935" spans="2:10" x14ac:dyDescent="0.2">
      <c r="B935" s="1">
        <f>Volatility!B1029</f>
        <v>43068</v>
      </c>
      <c r="C935" s="4">
        <f>Volatility!C1029</f>
        <v>158.09</v>
      </c>
      <c r="D935">
        <f>VLOOKUP(Table4[[#This Row],[Date]],Table1[#All],2,FALSE)</f>
        <v>-0.371</v>
      </c>
      <c r="E935" s="7">
        <f t="shared" si="42"/>
        <v>0.99785394180395126</v>
      </c>
      <c r="F935" s="7">
        <f t="shared" si="43"/>
        <v>-2.1483642788551463E-3</v>
      </c>
      <c r="G935" s="7">
        <f>SQRT(Summary!$G$2/Summary!$G$3)*SQRT(SUMSQ(F916:F935)-Summary!$G$4/Summary!$G$5*SUM(F916:F935)^2)</f>
        <v>2.2100300533763943E-2</v>
      </c>
      <c r="H935" s="5">
        <f>MIN(Summary!$G$8,Summary!$G$9/G933)</f>
        <v>1.5</v>
      </c>
      <c r="I935">
        <f t="shared" si="44"/>
        <v>1</v>
      </c>
      <c r="J935" s="4">
        <f>J934*(1+(H934*(E935-1))+((1-H934)*(D934/100)*(I935)/Summary!$G$6))</f>
        <v>140.26241650645775</v>
      </c>
    </row>
    <row r="936" spans="2:10" x14ac:dyDescent="0.2">
      <c r="B936" s="36">
        <f>Volatility!B1030</f>
        <v>43069</v>
      </c>
      <c r="C936" s="20">
        <f>Volatility!C1030</f>
        <v>158.41999999999999</v>
      </c>
      <c r="D936" s="37">
        <f>VLOOKUP(Table4[[#This Row],[Date]],Table1[#All],2,FALSE)</f>
        <v>-0.371</v>
      </c>
      <c r="E936" s="8">
        <f t="shared" si="42"/>
        <v>1.0020874185590485</v>
      </c>
      <c r="F936" s="8">
        <f t="shared" si="43"/>
        <v>2.0852429280371091E-3</v>
      </c>
      <c r="G936" s="8">
        <f>SQRT(Summary!$G$2/Summary!$G$3)*SQRT(SUMSQ(F917:F936)-Summary!$G$4/Summary!$G$5*SUM(F917:F936)^2)</f>
        <v>2.3111979697579773E-2</v>
      </c>
      <c r="H936" s="9">
        <f>MIN(Summary!$G$8,Summary!$G$9/G934)</f>
        <v>1.5</v>
      </c>
      <c r="I936" s="37">
        <f t="shared" si="44"/>
        <v>1</v>
      </c>
      <c r="J936" s="20">
        <f>J935*(1+(H935*(E936-1))+((1-H935)*(D935/100)*(I936)/Summary!$G$6))</f>
        <v>140.70231880454946</v>
      </c>
    </row>
    <row r="937" spans="2:10" x14ac:dyDescent="0.2">
      <c r="B937" s="1">
        <f>Volatility!B1031</f>
        <v>43070</v>
      </c>
      <c r="C937" s="4">
        <f>Volatility!C1031</f>
        <v>159.03</v>
      </c>
      <c r="D937">
        <f>VLOOKUP(Table4[[#This Row],[Date]],Table1[#All],2,FALSE)</f>
        <v>-0.36899999999999999</v>
      </c>
      <c r="E937" s="7">
        <f t="shared" si="42"/>
        <v>1.0038505239237472</v>
      </c>
      <c r="F937" s="7">
        <f t="shared" si="43"/>
        <v>3.8431296316909763E-3</v>
      </c>
      <c r="G937" s="7">
        <f>SQRT(Summary!$G$2/Summary!$G$3)*SQRT(SUMSQ(F918:F937)-Summary!$G$4/Summary!$G$5*SUM(F918:F937)^2)</f>
        <v>2.6380407304974245E-2</v>
      </c>
      <c r="H937" s="5">
        <f>MIN(Summary!$G$8,Summary!$G$9/G935)</f>
        <v>1.5</v>
      </c>
      <c r="I937">
        <f t="shared" si="44"/>
        <v>1</v>
      </c>
      <c r="J937" s="4">
        <f>J936*(1+(H936*(E937-1))+((1-H936)*(D936/100)*(I937)/Summary!$G$6))</f>
        <v>141.51571027935654</v>
      </c>
    </row>
    <row r="938" spans="2:10" x14ac:dyDescent="0.2">
      <c r="B938" s="1">
        <f>Volatility!B1032</f>
        <v>43073</v>
      </c>
      <c r="C938" s="4">
        <f>Volatility!C1032</f>
        <v>158.80000000000001</v>
      </c>
      <c r="D938">
        <f>VLOOKUP(Table4[[#This Row],[Date]],Table1[#All],2,FALSE)</f>
        <v>-0.36799999999999999</v>
      </c>
      <c r="E938" s="7">
        <f t="shared" si="42"/>
        <v>0.99855373200025155</v>
      </c>
      <c r="F938" s="7">
        <f t="shared" si="43"/>
        <v>-1.4473148547890409E-3</v>
      </c>
      <c r="G938" s="7">
        <f>SQRT(Summary!$G$2/Summary!$G$3)*SQRT(SUMSQ(F919:F938)-Summary!$G$4/Summary!$G$5*SUM(F919:F938)^2)</f>
        <v>2.6870365429008829E-2</v>
      </c>
      <c r="H938" s="5">
        <f>MIN(Summary!$G$8,Summary!$G$9/G936)</f>
        <v>1.5</v>
      </c>
      <c r="I938">
        <f t="shared" si="44"/>
        <v>3</v>
      </c>
      <c r="J938" s="4">
        <f>J937*(1+(H937*(E938-1))+((1-H937)*(D937/100)*(I938)/Summary!$G$6))</f>
        <v>141.21088161854402</v>
      </c>
    </row>
    <row r="939" spans="2:10" x14ac:dyDescent="0.2">
      <c r="B939" s="1">
        <f>Volatility!B1033</f>
        <v>43074</v>
      </c>
      <c r="C939" s="4">
        <f>Volatility!C1033</f>
        <v>159.05000000000001</v>
      </c>
      <c r="D939">
        <f>VLOOKUP(Table4[[#This Row],[Date]],Table1[#All],2,FALSE)</f>
        <v>-0.36699999999999999</v>
      </c>
      <c r="E939" s="7">
        <f t="shared" si="42"/>
        <v>1.0015743073047858</v>
      </c>
      <c r="F939" s="7">
        <f t="shared" si="43"/>
        <v>1.5730693821176783E-3</v>
      </c>
      <c r="G939" s="7">
        <f>SQRT(Summary!$G$2/Summary!$G$3)*SQRT(SUMSQ(F920:F939)-Summary!$G$4/Summary!$G$5*SUM(F920:F939)^2)</f>
        <v>2.6636835443900053E-2</v>
      </c>
      <c r="H939" s="5">
        <f>MIN(Summary!$G$8,Summary!$G$9/G937)</f>
        <v>1.5</v>
      </c>
      <c r="I939">
        <f t="shared" si="44"/>
        <v>1</v>
      </c>
      <c r="J939" s="4">
        <f>J938*(1+(H938*(E939-1))+((1-H938)*(D938/100)*(I939)/Summary!$G$6))</f>
        <v>141.54506734672103</v>
      </c>
    </row>
    <row r="940" spans="2:10" x14ac:dyDescent="0.2">
      <c r="B940" s="1">
        <f>Volatility!B1034</f>
        <v>43075</v>
      </c>
      <c r="C940" s="4">
        <f>Volatility!C1034</f>
        <v>159.16999999999999</v>
      </c>
      <c r="D940">
        <f>VLOOKUP(Table4[[#This Row],[Date]],Table1[#All],2,FALSE)</f>
        <v>-0.36699999999999999</v>
      </c>
      <c r="E940" s="7">
        <f t="shared" si="42"/>
        <v>1.0007544797233572</v>
      </c>
      <c r="F940" s="7">
        <f t="shared" si="43"/>
        <v>7.5419524660966925E-4</v>
      </c>
      <c r="G940" s="7">
        <f>SQRT(Summary!$G$2/Summary!$G$3)*SQRT(SUMSQ(F921:F940)-Summary!$G$4/Summary!$G$5*SUM(F921:F940)^2)</f>
        <v>2.6065973712393047E-2</v>
      </c>
      <c r="H940" s="5">
        <f>MIN(Summary!$G$8,Summary!$G$9/G938)</f>
        <v>1.5</v>
      </c>
      <c r="I940">
        <f t="shared" si="44"/>
        <v>1</v>
      </c>
      <c r="J940" s="4">
        <f>J939*(1+(H939*(E940-1))+((1-H939)*(D939/100)*(I940)/Summary!$G$6))</f>
        <v>141.70597815826525</v>
      </c>
    </row>
    <row r="941" spans="2:10" x14ac:dyDescent="0.2">
      <c r="B941" s="1">
        <f>Volatility!B1035</f>
        <v>43076</v>
      </c>
      <c r="C941" s="4">
        <f>Volatility!C1035</f>
        <v>159.27000000000001</v>
      </c>
      <c r="D941">
        <f>VLOOKUP(Table4[[#This Row],[Date]],Table1[#All],2,FALSE)</f>
        <v>-0.36599999999999999</v>
      </c>
      <c r="E941" s="7">
        <f t="shared" si="42"/>
        <v>1.0006282590940505</v>
      </c>
      <c r="F941" s="7">
        <f t="shared" si="43"/>
        <v>6.2806182192689359E-4</v>
      </c>
      <c r="G941" s="7">
        <f>SQRT(Summary!$G$2/Summary!$G$3)*SQRT(SUMSQ(F922:F941)-Summary!$G$4/Summary!$G$5*SUM(F922:F941)^2)</f>
        <v>2.2293009948876157E-2</v>
      </c>
      <c r="H941" s="5">
        <f>MIN(Summary!$G$8,Summary!$G$9/G939)</f>
        <v>1.5</v>
      </c>
      <c r="I941">
        <f t="shared" si="44"/>
        <v>1</v>
      </c>
      <c r="J941" s="4">
        <f>J940*(1+(H940*(E941-1))+((1-H940)*(D940/100)*(I941)/Summary!$G$6))</f>
        <v>141.84024256931502</v>
      </c>
    </row>
    <row r="942" spans="2:10" x14ac:dyDescent="0.2">
      <c r="B942" s="1">
        <f>Volatility!B1036</f>
        <v>43077</v>
      </c>
      <c r="C942" s="4">
        <f>Volatility!C1036</f>
        <v>159.21</v>
      </c>
      <c r="D942">
        <f>VLOOKUP(Table4[[#This Row],[Date]],Table1[#All],2,FALSE)</f>
        <v>-0.36899999999999999</v>
      </c>
      <c r="E942" s="7">
        <f t="shared" si="42"/>
        <v>0.99962328122056887</v>
      </c>
      <c r="F942" s="7">
        <f t="shared" si="43"/>
        <v>-3.767897557764914E-4</v>
      </c>
      <c r="G942" s="7">
        <f>SQRT(Summary!$G$2/Summary!$G$3)*SQRT(SUMSQ(F923:F942)-Summary!$G$4/Summary!$G$5*SUM(F923:F942)^2)</f>
        <v>2.0797775099820649E-2</v>
      </c>
      <c r="H942" s="5">
        <f>MIN(Summary!$G$8,Summary!$G$9/G940)</f>
        <v>1.5</v>
      </c>
      <c r="I942">
        <f t="shared" si="44"/>
        <v>1</v>
      </c>
      <c r="J942" s="4">
        <f>J941*(1+(H941*(E942-1))+((1-H941)*(D941/100)*(I942)/Summary!$G$6))</f>
        <v>141.76081276596571</v>
      </c>
    </row>
    <row r="943" spans="2:10" x14ac:dyDescent="0.2">
      <c r="B943" s="1">
        <f>Volatility!B1037</f>
        <v>43080</v>
      </c>
      <c r="C943" s="4">
        <f>Volatility!C1037</f>
        <v>159.30000000000001</v>
      </c>
      <c r="D943">
        <f>VLOOKUP(Table4[[#This Row],[Date]],Table1[#All],2,FALSE)</f>
        <v>-0.36899999999999999</v>
      </c>
      <c r="E943" s="7">
        <f t="shared" si="42"/>
        <v>1.0005652911249294</v>
      </c>
      <c r="F943" s="7">
        <f t="shared" si="43"/>
        <v>5.6513140808963486E-4</v>
      </c>
      <c r="G943" s="7">
        <f>SQRT(Summary!$G$2/Summary!$G$3)*SQRT(SUMSQ(F924:F943)-Summary!$G$4/Summary!$G$5*SUM(F924:F943)^2)</f>
        <v>2.0765744939702069E-2</v>
      </c>
      <c r="H943" s="5">
        <f>MIN(Summary!$G$8,Summary!$G$9/G941)</f>
        <v>1.5</v>
      </c>
      <c r="I943">
        <f t="shared" si="44"/>
        <v>3</v>
      </c>
      <c r="J943" s="4">
        <f>J942*(1+(H942*(E943-1))+((1-H942)*(D942/100)*(I943)/Summary!$G$6))</f>
        <v>141.88319653244108</v>
      </c>
    </row>
    <row r="944" spans="2:10" x14ac:dyDescent="0.2">
      <c r="B944" s="1">
        <f>Volatility!B1038</f>
        <v>43081</v>
      </c>
      <c r="C944" s="4">
        <f>Volatility!C1038</f>
        <v>159</v>
      </c>
      <c r="D944">
        <f>VLOOKUP(Table4[[#This Row],[Date]],Table1[#All],2,FALSE)</f>
        <v>-0.36899999999999999</v>
      </c>
      <c r="E944" s="7">
        <f t="shared" si="42"/>
        <v>0.99811676082862522</v>
      </c>
      <c r="F944" s="7">
        <f t="shared" si="43"/>
        <v>-1.885014695771335E-3</v>
      </c>
      <c r="G944" s="7">
        <f>SQRT(Summary!$G$2/Summary!$G$3)*SQRT(SUMSQ(F925:F944)-Summary!$G$4/Summary!$G$5*SUM(F925:F944)^2)</f>
        <v>2.2454364555645746E-2</v>
      </c>
      <c r="H944" s="5">
        <f>MIN(Summary!$G$8,Summary!$G$9/G942)</f>
        <v>1.5</v>
      </c>
      <c r="I944">
        <f t="shared" si="44"/>
        <v>1</v>
      </c>
      <c r="J944" s="4">
        <f>J943*(1+(H943*(E944-1))+((1-H943)*(D943/100)*(I944)/Summary!$G$6))</f>
        <v>141.48312369361867</v>
      </c>
    </row>
    <row r="945" spans="2:10" x14ac:dyDescent="0.2">
      <c r="B945" s="1">
        <f>Volatility!B1039</f>
        <v>43082</v>
      </c>
      <c r="C945" s="4">
        <f>Volatility!C1039</f>
        <v>158.72999999999999</v>
      </c>
      <c r="D945">
        <f>VLOOKUP(Table4[[#This Row],[Date]],Table1[#All],2,FALSE)</f>
        <v>-0.371</v>
      </c>
      <c r="E945" s="7">
        <f t="shared" si="42"/>
        <v>0.9983018867924528</v>
      </c>
      <c r="F945" s="7">
        <f t="shared" si="43"/>
        <v>-1.6995566360815107E-3</v>
      </c>
      <c r="G945" s="7">
        <f>SQRT(Summary!$G$2/Summary!$G$3)*SQRT(SUMSQ(F926:F945)-Summary!$G$4/Summary!$G$5*SUM(F926:F945)^2)</f>
        <v>2.3667053469494492E-2</v>
      </c>
      <c r="H945" s="5">
        <f>MIN(Summary!$G$8,Summary!$G$9/G943)</f>
        <v>1.5</v>
      </c>
      <c r="I945">
        <f t="shared" si="44"/>
        <v>1</v>
      </c>
      <c r="J945" s="4">
        <f>J944*(1+(H944*(E945-1))+((1-H944)*(D944/100)*(I945)/Summary!$G$6))</f>
        <v>141.12346725314384</v>
      </c>
    </row>
    <row r="946" spans="2:10" x14ac:dyDescent="0.2">
      <c r="B946" s="1">
        <f>Volatility!B1040</f>
        <v>43083</v>
      </c>
      <c r="C946" s="4">
        <f>Volatility!C1040</f>
        <v>158.84</v>
      </c>
      <c r="D946">
        <f>VLOOKUP(Table4[[#This Row],[Date]],Table1[#All],2,FALSE)</f>
        <v>-0.371</v>
      </c>
      <c r="E946" s="7">
        <f t="shared" si="42"/>
        <v>1.0006930006930008</v>
      </c>
      <c r="F946" s="7">
        <f t="shared" si="43"/>
        <v>6.9276067890079653E-4</v>
      </c>
      <c r="G946" s="7">
        <f>SQRT(Summary!$G$2/Summary!$G$3)*SQRT(SUMSQ(F927:F946)-Summary!$G$4/Summary!$G$5*SUM(F927:F946)^2)</f>
        <v>2.3669840627689689E-2</v>
      </c>
      <c r="H946" s="5">
        <f>MIN(Summary!$G$8,Summary!$G$9/G944)</f>
        <v>1.5</v>
      </c>
      <c r="I946">
        <f t="shared" si="44"/>
        <v>1</v>
      </c>
      <c r="J946" s="4">
        <f>J945*(1+(H945*(E946-1))+((1-H945)*(D945/100)*(I946)/Summary!$G$6))</f>
        <v>141.27089242191749</v>
      </c>
    </row>
    <row r="947" spans="2:10" x14ac:dyDescent="0.2">
      <c r="B947" s="1">
        <f>Volatility!B1041</f>
        <v>43084</v>
      </c>
      <c r="C947" s="4">
        <f>Volatility!C1041</f>
        <v>158.91</v>
      </c>
      <c r="D947">
        <f>VLOOKUP(Table4[[#This Row],[Date]],Table1[#All],2,FALSE)</f>
        <v>-0.371</v>
      </c>
      <c r="E947" s="7">
        <f t="shared" si="42"/>
        <v>1.000440695039033</v>
      </c>
      <c r="F947" s="7">
        <f t="shared" si="43"/>
        <v>4.4059796149428847E-4</v>
      </c>
      <c r="G947" s="7">
        <f>SQRT(Summary!$G$2/Summary!$G$3)*SQRT(SUMSQ(F928:F947)-Summary!$G$4/Summary!$G$5*SUM(F928:F947)^2)</f>
        <v>2.3537251312241308E-2</v>
      </c>
      <c r="H947" s="5">
        <f>MIN(Summary!$G$8,Summary!$G$9/G945)</f>
        <v>1.5</v>
      </c>
      <c r="I947">
        <f t="shared" si="44"/>
        <v>1</v>
      </c>
      <c r="J947" s="4">
        <f>J946*(1+(H946*(E947-1))+((1-H946)*(D946/100)*(I947)/Summary!$G$6))</f>
        <v>141.36500643160778</v>
      </c>
    </row>
    <row r="948" spans="2:10" x14ac:dyDescent="0.2">
      <c r="B948" s="1">
        <f>Volatility!B1042</f>
        <v>43087</v>
      </c>
      <c r="C948" s="4">
        <f>Volatility!C1042</f>
        <v>158.94</v>
      </c>
      <c r="D948">
        <f>VLOOKUP(Table4[[#This Row],[Date]],Table1[#All],2,FALSE)</f>
        <v>-0.37</v>
      </c>
      <c r="E948" s="7">
        <f t="shared" si="42"/>
        <v>1.0001887861053427</v>
      </c>
      <c r="F948" s="7">
        <f t="shared" si="43"/>
        <v>1.8876828748836376E-4</v>
      </c>
      <c r="G948" s="7">
        <f>SQRT(Summary!$G$2/Summary!$G$3)*SQRT(SUMSQ(F929:F948)-Summary!$G$4/Summary!$G$5*SUM(F929:F948)^2)</f>
        <v>2.3393562038336802E-2</v>
      </c>
      <c r="H948" s="5">
        <f>MIN(Summary!$G$8,Summary!$G$9/G946)</f>
        <v>1.5</v>
      </c>
      <c r="I948">
        <f t="shared" si="44"/>
        <v>3</v>
      </c>
      <c r="J948" s="4">
        <f>J947*(1+(H947*(E948-1))+((1-H947)*(D947/100)*(I948)/Summary!$G$6))</f>
        <v>141.40722332249283</v>
      </c>
    </row>
    <row r="949" spans="2:10" x14ac:dyDescent="0.2">
      <c r="B949" s="1">
        <f>Volatility!B1043</f>
        <v>43088</v>
      </c>
      <c r="C949" s="4">
        <f>Volatility!C1043</f>
        <v>158.16</v>
      </c>
      <c r="D949">
        <f>VLOOKUP(Table4[[#This Row],[Date]],Table1[#All],2,FALSE)</f>
        <v>-0.37</v>
      </c>
      <c r="E949" s="7">
        <f t="shared" si="42"/>
        <v>0.99509248773121928</v>
      </c>
      <c r="F949" s="7">
        <f t="shared" si="43"/>
        <v>-4.9195936496719177E-3</v>
      </c>
      <c r="G949" s="7">
        <f>SQRT(Summary!$G$2/Summary!$G$3)*SQRT(SUMSQ(F930:F949)-Summary!$G$4/Summary!$G$5*SUM(F930:F949)^2)</f>
        <v>2.8711332850968066E-2</v>
      </c>
      <c r="H949" s="5">
        <f>MIN(Summary!$G$8,Summary!$G$9/G947)</f>
        <v>1.5</v>
      </c>
      <c r="I949">
        <f t="shared" si="44"/>
        <v>1</v>
      </c>
      <c r="J949" s="4">
        <f>J948*(1+(H948*(E949-1))+((1-H948)*(D948/100)*(I949)/Summary!$G$6))</f>
        <v>140.36701347347753</v>
      </c>
    </row>
    <row r="950" spans="2:10" x14ac:dyDescent="0.2">
      <c r="B950" s="1">
        <f>Volatility!B1044</f>
        <v>43089</v>
      </c>
      <c r="C950" s="4">
        <f>Volatility!C1044</f>
        <v>157.94</v>
      </c>
      <c r="D950">
        <f>VLOOKUP(Table4[[#This Row],[Date]],Table1[#All],2,FALSE)</f>
        <v>-0.37</v>
      </c>
      <c r="E950" s="7">
        <f t="shared" si="42"/>
        <v>0.99860900354071824</v>
      </c>
      <c r="F950" s="7">
        <f t="shared" si="43"/>
        <v>-1.3919647929265713E-3</v>
      </c>
      <c r="G950" s="7">
        <f>SQRT(Summary!$G$2/Summary!$G$3)*SQRT(SUMSQ(F931:F950)-Summary!$G$4/Summary!$G$5*SUM(F931:F950)^2)</f>
        <v>2.8947111610303146E-2</v>
      </c>
      <c r="H950" s="5">
        <f>MIN(Summary!$G$8,Summary!$G$9/G948)</f>
        <v>1.5</v>
      </c>
      <c r="I950">
        <f t="shared" si="44"/>
        <v>1</v>
      </c>
      <c r="J950" s="4">
        <f>J949*(1+(H949*(E950-1))+((1-H949)*(D949/100)*(I950)/Summary!$G$6))</f>
        <v>140.07485977585108</v>
      </c>
    </row>
    <row r="951" spans="2:10" x14ac:dyDescent="0.2">
      <c r="B951" s="1">
        <f>Volatility!B1045</f>
        <v>43090</v>
      </c>
      <c r="C951" s="4">
        <f>Volatility!C1045</f>
        <v>157.93</v>
      </c>
      <c r="D951">
        <f>VLOOKUP(Table4[[#This Row],[Date]],Table1[#All],2,FALSE)</f>
        <v>-0.36899999999999999</v>
      </c>
      <c r="E951" s="7">
        <f t="shared" si="42"/>
        <v>0.99993668481701914</v>
      </c>
      <c r="F951" s="7">
        <f t="shared" si="43"/>
        <v>-6.331718747166912E-5</v>
      </c>
      <c r="G951" s="7">
        <f>SQRT(Summary!$G$2/Summary!$G$3)*SQRT(SUMSQ(F932:F951)-Summary!$G$4/Summary!$G$5*SUM(F932:F951)^2)</f>
        <v>2.8927340417204409E-2</v>
      </c>
      <c r="H951" s="5">
        <f>MIN(Summary!$G$8,Summary!$G$9/G949)</f>
        <v>1.5</v>
      </c>
      <c r="I951">
        <f t="shared" si="44"/>
        <v>1</v>
      </c>
      <c r="J951" s="4">
        <f>J950*(1+(H950*(E951-1))+((1-H950)*(D950/100)*(I951)/Summary!$G$6))</f>
        <v>140.06227630692501</v>
      </c>
    </row>
    <row r="952" spans="2:10" x14ac:dyDescent="0.2">
      <c r="B952" s="1">
        <f>Volatility!B1046</f>
        <v>43091</v>
      </c>
      <c r="C952" s="4">
        <f>Volatility!C1046</f>
        <v>157.87</v>
      </c>
      <c r="D952">
        <f>VLOOKUP(Table4[[#This Row],[Date]],Table1[#All],2,FALSE)</f>
        <v>-0.36699999999999999</v>
      </c>
      <c r="E952" s="7">
        <f t="shared" si="42"/>
        <v>0.99962008484771736</v>
      </c>
      <c r="F952" s="7">
        <f t="shared" si="43"/>
        <v>-3.7998733832773354E-4</v>
      </c>
      <c r="G952" s="7">
        <f>SQRT(Summary!$G$2/Summary!$G$3)*SQRT(SUMSQ(F933:F952)-Summary!$G$4/Summary!$G$5*SUM(F933:F952)^2)</f>
        <v>2.8710581120466403E-2</v>
      </c>
      <c r="H952" s="5">
        <f>MIN(Summary!$G$8,Summary!$G$9/G950)</f>
        <v>1.5</v>
      </c>
      <c r="I952">
        <f t="shared" si="44"/>
        <v>1</v>
      </c>
      <c r="J952" s="4">
        <f>J951*(1+(H951*(E952-1))+((1-H951)*(D951/100)*(I952)/Summary!$G$6))</f>
        <v>139.98317645454279</v>
      </c>
    </row>
    <row r="953" spans="2:10" x14ac:dyDescent="0.2">
      <c r="B953" s="1">
        <f>Volatility!B1047</f>
        <v>43096</v>
      </c>
      <c r="C953" s="4">
        <f>Volatility!C1047</f>
        <v>158.05000000000001</v>
      </c>
      <c r="D953">
        <f>VLOOKUP(Table4[[#This Row],[Date]],Table1[#All],2,FALSE)</f>
        <v>-0.36799999999999999</v>
      </c>
      <c r="E953" s="7">
        <f t="shared" si="42"/>
        <v>1.001140178627985</v>
      </c>
      <c r="F953" s="7">
        <f t="shared" si="43"/>
        <v>1.1395291179911937E-3</v>
      </c>
      <c r="G953" s="7">
        <f>SQRT(Summary!$G$2/Summary!$G$3)*SQRT(SUMSQ(F934:F953)-Summary!$G$4/Summary!$G$5*SUM(F934:F953)^2)</f>
        <v>2.8474214861522393E-2</v>
      </c>
      <c r="H953" s="5">
        <f>MIN(Summary!$G$8,Summary!$G$9/G951)</f>
        <v>1.5</v>
      </c>
      <c r="I953">
        <f t="shared" si="44"/>
        <v>5</v>
      </c>
      <c r="J953" s="4">
        <f>J952*(1+(H952*(E953-1))+((1-H952)*(D952/100)*(I953)/Summary!$G$6))</f>
        <v>140.22615282043799</v>
      </c>
    </row>
    <row r="954" spans="2:10" x14ac:dyDescent="0.2">
      <c r="B954" s="1">
        <f>Volatility!B1048</f>
        <v>43097</v>
      </c>
      <c r="C954" s="4">
        <f>Volatility!C1048</f>
        <v>157.57</v>
      </c>
      <c r="D954">
        <f>VLOOKUP(Table4[[#This Row],[Date]],Table1[#All],2,FALSE)</f>
        <v>-0.36699999999999999</v>
      </c>
      <c r="E954" s="7">
        <f t="shared" si="42"/>
        <v>0.99696298639670977</v>
      </c>
      <c r="F954" s="7">
        <f t="shared" si="43"/>
        <v>-3.0416346876726854E-3</v>
      </c>
      <c r="G954" s="7">
        <f>SQRT(Summary!$G$2/Summary!$G$3)*SQRT(SUMSQ(F935:F954)-Summary!$G$4/Summary!$G$5*SUM(F935:F954)^2)</f>
        <v>3.0169037913454242E-2</v>
      </c>
      <c r="H954" s="5">
        <f>MIN(Summary!$G$8,Summary!$G$9/G952)</f>
        <v>1.5</v>
      </c>
      <c r="I954">
        <f t="shared" si="44"/>
        <v>1</v>
      </c>
      <c r="J954" s="4">
        <f>J953*(1+(H953*(E954-1))+((1-H953)*(D953/100)*(I954)/Summary!$G$6))</f>
        <v>139.58806643140665</v>
      </c>
    </row>
    <row r="955" spans="2:10" x14ac:dyDescent="0.2">
      <c r="B955" s="36">
        <f>Volatility!B1049</f>
        <v>43098</v>
      </c>
      <c r="C955" s="20">
        <f>Volatility!C1049</f>
        <v>157.33000000000001</v>
      </c>
      <c r="D955" s="37">
        <f>VLOOKUP(Table4[[#This Row],[Date]],Table1[#All],2,FALSE)</f>
        <v>-0.36799999999999999</v>
      </c>
      <c r="E955" s="8">
        <f t="shared" ref="E955:E1018" si="45">C955/C954</f>
        <v>0.9984768674240021</v>
      </c>
      <c r="F955" s="8">
        <f t="shared" ref="F955:F1018" si="46">LN(E955)</f>
        <v>-1.5242937216221916E-3</v>
      </c>
      <c r="G955" s="8">
        <f>SQRT(Summary!$G$2/Summary!$G$3)*SQRT(SUMSQ(F936:F955)-Summary!$G$4/Summary!$G$5*SUM(F936:F955)^2)</f>
        <v>2.9754434015345957E-2</v>
      </c>
      <c r="H955" s="9">
        <f>MIN(Summary!$G$8,Summary!$G$9/G953)</f>
        <v>1.5</v>
      </c>
      <c r="I955" s="37">
        <f t="shared" si="44"/>
        <v>1</v>
      </c>
      <c r="J955" s="20">
        <f>J954*(1+(H954*(E955-1))+((1-H954)*(D954/100)*(I955)/Summary!$G$6))</f>
        <v>139.26986124599745</v>
      </c>
    </row>
    <row r="956" spans="2:10" x14ac:dyDescent="0.2">
      <c r="B956" s="1">
        <f>Volatility!B1050</f>
        <v>43102</v>
      </c>
      <c r="C956" s="4">
        <f>Volatility!C1050</f>
        <v>156.83000000000001</v>
      </c>
      <c r="D956">
        <f>VLOOKUP(Table4[[#This Row],[Date]],Table1[#All],2,FALSE)</f>
        <v>-0.36799999999999999</v>
      </c>
      <c r="E956" s="7">
        <f t="shared" si="45"/>
        <v>0.99682196656708832</v>
      </c>
      <c r="F956" s="7">
        <f t="shared" si="46"/>
        <v>-3.1830941059985966E-3</v>
      </c>
      <c r="G956" s="7">
        <f>SQRT(Summary!$G$2/Summary!$G$3)*SQRT(SUMSQ(F937:F956)-Summary!$G$4/Summary!$G$5*SUM(F937:F956)^2)</f>
        <v>3.0145116821878978E-2</v>
      </c>
      <c r="H956" s="5">
        <f>MIN(Summary!$G$8,Summary!$G$9/G954)</f>
        <v>1.5</v>
      </c>
      <c r="I956">
        <f t="shared" si="44"/>
        <v>4</v>
      </c>
      <c r="J956" s="4">
        <f>J955*(1+(H955*(E956-1))+((1-H955)*(D955/100)*(I956)/Summary!$G$6))</f>
        <v>138.60880212808337</v>
      </c>
    </row>
    <row r="957" spans="2:10" x14ac:dyDescent="0.2">
      <c r="B957" s="1">
        <f>Volatility!B1051</f>
        <v>43103</v>
      </c>
      <c r="C957" s="4">
        <f>Volatility!C1051</f>
        <v>157.22999999999999</v>
      </c>
      <c r="D957">
        <f>VLOOKUP(Table4[[#This Row],[Date]],Table1[#All],2,FALSE)</f>
        <v>-0.36799999999999999</v>
      </c>
      <c r="E957" s="7">
        <f t="shared" si="45"/>
        <v>1.0025505324236432</v>
      </c>
      <c r="F957" s="7">
        <f t="shared" si="46"/>
        <v>2.547285335851089E-3</v>
      </c>
      <c r="G957" s="7">
        <f>SQRT(Summary!$G$2/Summary!$G$3)*SQRT(SUMSQ(F938:F957)-Summary!$G$4/Summary!$G$5*SUM(F938:F957)^2)</f>
        <v>2.805101733760744E-2</v>
      </c>
      <c r="H957" s="5">
        <f>MIN(Summary!$G$8,Summary!$G$9/G955)</f>
        <v>1.5</v>
      </c>
      <c r="I957">
        <f t="shared" si="44"/>
        <v>1</v>
      </c>
      <c r="J957" s="4">
        <f>J956*(1+(H956*(E957-1))+((1-H956)*(D956/100)*(I957)/Summary!$G$6))</f>
        <v>139.13979993911704</v>
      </c>
    </row>
    <row r="958" spans="2:10" x14ac:dyDescent="0.2">
      <c r="B958" s="1">
        <f>Volatility!B1052</f>
        <v>43104</v>
      </c>
      <c r="C958" s="4">
        <f>Volatility!C1052</f>
        <v>157.46</v>
      </c>
      <c r="D958">
        <f>VLOOKUP(Table4[[#This Row],[Date]],Table1[#All],2,FALSE)</f>
        <v>-0.36799999999999999</v>
      </c>
      <c r="E958" s="7">
        <f t="shared" si="45"/>
        <v>1.0014628251605928</v>
      </c>
      <c r="F958" s="7">
        <f t="shared" si="46"/>
        <v>1.4617562741366162E-3</v>
      </c>
      <c r="G958" s="7">
        <f>SQRT(Summary!$G$2/Summary!$G$3)*SQRT(SUMSQ(F939:F958)-Summary!$G$4/Summary!$G$5*SUM(F939:F958)^2)</f>
        <v>2.8701595702415109E-2</v>
      </c>
      <c r="H958" s="5">
        <f>MIN(Summary!$G$8,Summary!$G$9/G956)</f>
        <v>1.5</v>
      </c>
      <c r="I958">
        <f t="shared" si="44"/>
        <v>1</v>
      </c>
      <c r="J958" s="4">
        <f>J957*(1+(H957*(E958-1))+((1-H957)*(D957/100)*(I958)/Summary!$G$6))</f>
        <v>139.44581689838068</v>
      </c>
    </row>
    <row r="959" spans="2:10" x14ac:dyDescent="0.2">
      <c r="B959" s="1">
        <f>Volatility!B1053</f>
        <v>43105</v>
      </c>
      <c r="C959" s="4">
        <f>Volatility!C1053</f>
        <v>157.51</v>
      </c>
      <c r="D959">
        <f>VLOOKUP(Table4[[#This Row],[Date]],Table1[#All],2,FALSE)</f>
        <v>-0.36899999999999999</v>
      </c>
      <c r="E959" s="7">
        <f t="shared" si="45"/>
        <v>1.000317540962784</v>
      </c>
      <c r="F959" s="7">
        <f t="shared" si="46"/>
        <v>3.1749055732275145E-4</v>
      </c>
      <c r="G959" s="7">
        <f>SQRT(Summary!$G$2/Summary!$G$3)*SQRT(SUMSQ(F940:F959)-Summary!$G$4/Summary!$G$5*SUM(F940:F959)^2)</f>
        <v>2.7919042633348691E-2</v>
      </c>
      <c r="H959" s="5">
        <f>MIN(Summary!$G$8,Summary!$G$9/G957)</f>
        <v>1.5</v>
      </c>
      <c r="I959">
        <f t="shared" si="44"/>
        <v>1</v>
      </c>
      <c r="J959" s="4">
        <f>J958*(1+(H958*(E959-1))+((1-H958)*(D958/100)*(I959)/Summary!$G$6))</f>
        <v>139.512949259876</v>
      </c>
    </row>
    <row r="960" spans="2:10" x14ac:dyDescent="0.2">
      <c r="B960" s="1">
        <f>Volatility!B1054</f>
        <v>43108</v>
      </c>
      <c r="C960" s="4">
        <f>Volatility!C1054</f>
        <v>157.69999999999999</v>
      </c>
      <c r="D960">
        <f>VLOOKUP(Table4[[#This Row],[Date]],Table1[#All],2,FALSE)</f>
        <v>-0.36799999999999999</v>
      </c>
      <c r="E960" s="7">
        <f t="shared" si="45"/>
        <v>1.0012062726176116</v>
      </c>
      <c r="F960" s="7">
        <f t="shared" si="46"/>
        <v>1.2055456553486893E-3</v>
      </c>
      <c r="G960" s="7">
        <f>SQRT(Summary!$G$2/Summary!$G$3)*SQRT(SUMSQ(F941:F960)-Summary!$G$4/Summary!$G$5*SUM(F941:F960)^2)</f>
        <v>2.8213878746709393E-2</v>
      </c>
      <c r="H960" s="5">
        <f>MIN(Summary!$G$8,Summary!$G$9/G958)</f>
        <v>1.5</v>
      </c>
      <c r="I960">
        <f t="shared" si="44"/>
        <v>3</v>
      </c>
      <c r="J960" s="4">
        <f>J959*(1+(H959*(E960-1))+((1-H959)*(D959/100)*(I960)/Summary!$G$6))</f>
        <v>139.76753024721251</v>
      </c>
    </row>
    <row r="961" spans="2:10" x14ac:dyDescent="0.2">
      <c r="B961" s="1">
        <f>Volatility!B1055</f>
        <v>43109</v>
      </c>
      <c r="C961" s="4">
        <f>Volatility!C1055</f>
        <v>157.34</v>
      </c>
      <c r="D961">
        <f>VLOOKUP(Table4[[#This Row],[Date]],Table1[#All],2,FALSE)</f>
        <v>-0.36899999999999999</v>
      </c>
      <c r="E961" s="7">
        <f t="shared" si="45"/>
        <v>0.99771718452758407</v>
      </c>
      <c r="F961" s="7">
        <f t="shared" si="46"/>
        <v>-2.2854250678962119E-3</v>
      </c>
      <c r="G961" s="7">
        <f>SQRT(Summary!$G$2/Summary!$G$3)*SQRT(SUMSQ(F942:F961)-Summary!$G$4/Summary!$G$5*SUM(F942:F961)^2)</f>
        <v>2.859119278138186E-2</v>
      </c>
      <c r="H961" s="5">
        <f>MIN(Summary!$G$8,Summary!$G$9/G959)</f>
        <v>1.5</v>
      </c>
      <c r="I961">
        <f t="shared" si="44"/>
        <v>1</v>
      </c>
      <c r="J961" s="4">
        <f>J960*(1+(H960*(E961-1))+((1-H960)*(D960/100)*(I961)/Summary!$G$6))</f>
        <v>139.28964939370479</v>
      </c>
    </row>
    <row r="962" spans="2:10" x14ac:dyDescent="0.2">
      <c r="B962" s="1">
        <f>Volatility!B1056</f>
        <v>43110</v>
      </c>
      <c r="C962" s="4">
        <f>Volatility!C1056</f>
        <v>157.28</v>
      </c>
      <c r="D962">
        <f>VLOOKUP(Table4[[#This Row],[Date]],Table1[#All],2,FALSE)</f>
        <v>-0.36899999999999999</v>
      </c>
      <c r="E962" s="7">
        <f t="shared" si="45"/>
        <v>0.99961866022626156</v>
      </c>
      <c r="F962" s="7">
        <f t="shared" si="46"/>
        <v>-3.8141250224006142E-4</v>
      </c>
      <c r="G962" s="7">
        <f>SQRT(Summary!$G$2/Summary!$G$3)*SQRT(SUMSQ(F943:F962)-Summary!$G$4/Summary!$G$5*SUM(F943:F962)^2)</f>
        <v>2.8590722984448359E-2</v>
      </c>
      <c r="H962" s="5">
        <f>MIN(Summary!$G$8,Summary!$G$9/G960)</f>
        <v>1.5</v>
      </c>
      <c r="I962">
        <f t="shared" si="44"/>
        <v>1</v>
      </c>
      <c r="J962" s="4">
        <f>J961*(1+(H961*(E962-1))+((1-H961)*(D961/100)*(I962)/Summary!$G$6))</f>
        <v>139.21068822808209</v>
      </c>
    </row>
    <row r="963" spans="2:10" x14ac:dyDescent="0.2">
      <c r="B963" s="1">
        <f>Volatility!B1057</f>
        <v>43111</v>
      </c>
      <c r="C963" s="4">
        <f>Volatility!C1057</f>
        <v>156.97999999999999</v>
      </c>
      <c r="D963">
        <f>VLOOKUP(Table4[[#This Row],[Date]],Table1[#All],2,FALSE)</f>
        <v>-0.36899999999999999</v>
      </c>
      <c r="E963" s="7">
        <f t="shared" si="45"/>
        <v>0.99809257375381477</v>
      </c>
      <c r="F963" s="7">
        <f t="shared" si="46"/>
        <v>-1.9092477001888676E-3</v>
      </c>
      <c r="G963" s="7">
        <f>SQRT(Summary!$G$2/Summary!$G$3)*SQRT(SUMSQ(F944:F963)-Summary!$G$4/Summary!$G$5*SUM(F944:F963)^2)</f>
        <v>2.859113431886447E-2</v>
      </c>
      <c r="H963" s="5">
        <f>MIN(Summary!$G$8,Summary!$G$9/G961)</f>
        <v>1.5</v>
      </c>
      <c r="I963">
        <f t="shared" si="44"/>
        <v>1</v>
      </c>
      <c r="J963" s="4">
        <f>J962*(1+(H962*(E963-1))+((1-H962)*(D962/100)*(I963)/Summary!$G$6))</f>
        <v>138.81310050214563</v>
      </c>
    </row>
    <row r="964" spans="2:10" x14ac:dyDescent="0.2">
      <c r="B964" s="1">
        <f>Volatility!B1058</f>
        <v>43112</v>
      </c>
      <c r="C964" s="4">
        <f>Volatility!C1058</f>
        <v>157.25</v>
      </c>
      <c r="D964">
        <f>VLOOKUP(Table4[[#This Row],[Date]],Table1[#All],2,FALSE)</f>
        <v>-0.36899999999999999</v>
      </c>
      <c r="E964" s="7">
        <f t="shared" si="45"/>
        <v>1.0017199643266659</v>
      </c>
      <c r="F964" s="7">
        <f t="shared" si="46"/>
        <v>1.7184868818823321E-3</v>
      </c>
      <c r="G964" s="7">
        <f>SQRT(Summary!$G$2/Summary!$G$3)*SQRT(SUMSQ(F945:F964)-Summary!$G$4/Summary!$G$5*SUM(F945:F964)^2)</f>
        <v>2.9467316393507713E-2</v>
      </c>
      <c r="H964" s="5">
        <f>MIN(Summary!$G$8,Summary!$G$9/G962)</f>
        <v>1.5</v>
      </c>
      <c r="I964">
        <f t="shared" si="44"/>
        <v>1</v>
      </c>
      <c r="J964" s="4">
        <f>J963*(1+(H963*(E964-1))+((1-H963)*(D963/100)*(I964)/Summary!$G$6))</f>
        <v>139.17194229069204</v>
      </c>
    </row>
    <row r="965" spans="2:10" x14ac:dyDescent="0.2">
      <c r="B965" s="1">
        <f>Volatility!B1059</f>
        <v>43115</v>
      </c>
      <c r="C965" s="4">
        <f>Volatility!C1059</f>
        <v>157.12</v>
      </c>
      <c r="D965">
        <f>VLOOKUP(Table4[[#This Row],[Date]],Table1[#All],2,FALSE)</f>
        <v>-0.36899999999999999</v>
      </c>
      <c r="E965" s="7">
        <f t="shared" si="45"/>
        <v>0.99917329093799689</v>
      </c>
      <c r="F965" s="7">
        <f t="shared" si="46"/>
        <v>-8.2705097439407418E-4</v>
      </c>
      <c r="G965" s="7">
        <f>SQRT(Summary!$G$2/Summary!$G$3)*SQRT(SUMSQ(F946:F965)-Summary!$G$4/Summary!$G$5*SUM(F946:F965)^2)</f>
        <v>2.9193040596550233E-2</v>
      </c>
      <c r="H965" s="5">
        <f>MIN(Summary!$G$8,Summary!$G$9/G963)</f>
        <v>1.5</v>
      </c>
      <c r="I965">
        <f t="shared" ref="I965:I1028" si="47">B965-B964</f>
        <v>3</v>
      </c>
      <c r="J965" s="4">
        <f>J964*(1+(H964*(E965-1))+((1-H964)*(D964/100)*(I965)/Summary!$G$6))</f>
        <v>139.00150000050235</v>
      </c>
    </row>
    <row r="966" spans="2:10" x14ac:dyDescent="0.2">
      <c r="B966" s="1">
        <f>Volatility!B1060</f>
        <v>43116</v>
      </c>
      <c r="C966" s="4">
        <f>Volatility!C1060</f>
        <v>157.47</v>
      </c>
      <c r="D966">
        <f>VLOOKUP(Table4[[#This Row],[Date]],Table1[#All],2,FALSE)</f>
        <v>-0.36899999999999999</v>
      </c>
      <c r="E966" s="7">
        <f t="shared" si="45"/>
        <v>1.0022275967413441</v>
      </c>
      <c r="F966" s="7">
        <f t="shared" si="46"/>
        <v>2.2251193261622398E-3</v>
      </c>
      <c r="G966" s="7">
        <f>SQRT(Summary!$G$2/Summary!$G$3)*SQRT(SUMSQ(F947:F966)-Summary!$G$4/Summary!$G$5*SUM(F947:F966)^2)</f>
        <v>3.0442991706786264E-2</v>
      </c>
      <c r="H966" s="5">
        <f>MIN(Summary!$G$8,Summary!$G$9/G964)</f>
        <v>1.5</v>
      </c>
      <c r="I966">
        <f t="shared" si="47"/>
        <v>1</v>
      </c>
      <c r="J966" s="4">
        <f>J965*(1+(H965*(E966-1))+((1-H965)*(D965/100)*(I966)/Summary!$G$6))</f>
        <v>139.46667131585446</v>
      </c>
    </row>
    <row r="967" spans="2:10" x14ac:dyDescent="0.2">
      <c r="B967" s="1">
        <f>Volatility!B1061</f>
        <v>43117</v>
      </c>
      <c r="C967" s="4">
        <f>Volatility!C1061</f>
        <v>157.44999999999999</v>
      </c>
      <c r="D967">
        <f>VLOOKUP(Table4[[#This Row],[Date]],Table1[#All],2,FALSE)</f>
        <v>-0.36899999999999999</v>
      </c>
      <c r="E967" s="7">
        <f t="shared" si="45"/>
        <v>0.999872991680955</v>
      </c>
      <c r="F967" s="7">
        <f t="shared" si="46"/>
        <v>-1.2701638528454356E-4</v>
      </c>
      <c r="G967" s="7">
        <f>SQRT(Summary!$G$2/Summary!$G$3)*SQRT(SUMSQ(F948:F967)-Summary!$G$4/Summary!$G$5*SUM(F948:F967)^2)</f>
        <v>3.030073798678571E-2</v>
      </c>
      <c r="H967" s="5">
        <f>MIN(Summary!$G$8,Summary!$G$9/G965)</f>
        <v>1.5</v>
      </c>
      <c r="I967">
        <f t="shared" si="47"/>
        <v>1</v>
      </c>
      <c r="J967" s="4">
        <f>J966*(1+(H966*(E967-1))+((1-H966)*(D966/100)*(I967)/Summary!$G$6))</f>
        <v>139.44081594131501</v>
      </c>
    </row>
    <row r="968" spans="2:10" x14ac:dyDescent="0.2">
      <c r="B968" s="1">
        <f>Volatility!B1062</f>
        <v>43118</v>
      </c>
      <c r="C968" s="4">
        <f>Volatility!C1062</f>
        <v>157.46</v>
      </c>
      <c r="D968">
        <f>VLOOKUP(Table4[[#This Row],[Date]],Table1[#All],2,FALSE)</f>
        <v>-0.36899999999999999</v>
      </c>
      <c r="E968" s="7">
        <f t="shared" si="45"/>
        <v>1.0000635122261037</v>
      </c>
      <c r="F968" s="7">
        <f t="shared" si="46"/>
        <v>6.3510209287641342E-5</v>
      </c>
      <c r="G968" s="7">
        <f>SQRT(Summary!$G$2/Summary!$G$3)*SQRT(SUMSQ(F949:F968)-Summary!$G$4/Summary!$G$5*SUM(F949:F968)^2)</f>
        <v>3.026995116899971E-2</v>
      </c>
      <c r="H968" s="5">
        <f>MIN(Summary!$G$8,Summary!$G$9/G966)</f>
        <v>1.5</v>
      </c>
      <c r="I968">
        <f t="shared" si="47"/>
        <v>1</v>
      </c>
      <c r="J968" s="4">
        <f>J967*(1+(H967*(E968-1))+((1-H967)*(D967/100)*(I968)/Summary!$G$6))</f>
        <v>139.45481487044191</v>
      </c>
    </row>
    <row r="969" spans="2:10" x14ac:dyDescent="0.2">
      <c r="B969" s="1">
        <f>Volatility!B1063</f>
        <v>43119</v>
      </c>
      <c r="C969" s="4">
        <f>Volatility!C1063</f>
        <v>157.62</v>
      </c>
      <c r="D969">
        <f>VLOOKUP(Table4[[#This Row],[Date]],Table1[#All],2,FALSE)</f>
        <v>-0.36899999999999999</v>
      </c>
      <c r="E969" s="7">
        <f t="shared" si="45"/>
        <v>1.0010161310809094</v>
      </c>
      <c r="F969" s="7">
        <f t="shared" si="46"/>
        <v>1.015615169182287E-3</v>
      </c>
      <c r="G969" s="7">
        <f>SQRT(Summary!$G$2/Summary!$G$3)*SQRT(SUMSQ(F950:F969)-Summary!$G$4/Summary!$G$5*SUM(F950:F969)^2)</f>
        <v>2.5924619083412422E-2</v>
      </c>
      <c r="H969" s="5">
        <f>MIN(Summary!$G$8,Summary!$G$9/G967)</f>
        <v>1.5</v>
      </c>
      <c r="I969">
        <f t="shared" si="47"/>
        <v>1</v>
      </c>
      <c r="J969" s="4">
        <f>J968*(1+(H968*(E969-1))+((1-H968)*(D968/100)*(I969)/Summary!$G$6))</f>
        <v>139.66808613402657</v>
      </c>
    </row>
    <row r="970" spans="2:10" x14ac:dyDescent="0.2">
      <c r="B970" s="1">
        <f>Volatility!B1064</f>
        <v>43122</v>
      </c>
      <c r="C970" s="4">
        <f>Volatility!C1064</f>
        <v>157.85</v>
      </c>
      <c r="D970">
        <f>VLOOKUP(Table4[[#This Row],[Date]],Table1[#All],2,FALSE)</f>
        <v>-0.36899999999999999</v>
      </c>
      <c r="E970" s="7">
        <f t="shared" si="45"/>
        <v>1.0014592056845577</v>
      </c>
      <c r="F970" s="7">
        <f t="shared" si="46"/>
        <v>1.4581420784970712E-3</v>
      </c>
      <c r="G970" s="7">
        <f>SQRT(Summary!$G$2/Summary!$G$3)*SQRT(SUMSQ(F951:F970)-Summary!$G$4/Summary!$G$5*SUM(F951:F970)^2)</f>
        <v>2.6107985219837582E-2</v>
      </c>
      <c r="H970" s="5">
        <f>MIN(Summary!$G$8,Summary!$G$9/G968)</f>
        <v>1.5</v>
      </c>
      <c r="I970">
        <f t="shared" si="47"/>
        <v>3</v>
      </c>
      <c r="J970" s="4">
        <f>J969*(1+(H969*(E970-1))+((1-H969)*(D969/100)*(I970)/Summary!$G$6))</f>
        <v>139.97594022870797</v>
      </c>
    </row>
    <row r="971" spans="2:10" x14ac:dyDescent="0.2">
      <c r="B971" s="1">
        <f>Volatility!B1065</f>
        <v>43123</v>
      </c>
      <c r="C971" s="4">
        <f>Volatility!C1065</f>
        <v>158.02000000000001</v>
      </c>
      <c r="D971">
        <f>VLOOKUP(Table4[[#This Row],[Date]],Table1[#All],2,FALSE)</f>
        <v>-0.36899999999999999</v>
      </c>
      <c r="E971" s="7">
        <f t="shared" si="45"/>
        <v>1.0010769718086792</v>
      </c>
      <c r="F971" s="7">
        <f t="shared" si="46"/>
        <v>1.0763922905865943E-3</v>
      </c>
      <c r="G971" s="7">
        <f>SQRT(Summary!$G$2/Summary!$G$3)*SQRT(SUMSQ(F952:F971)-Summary!$G$4/Summary!$G$5*SUM(F952:F971)^2)</f>
        <v>2.6385132211894206E-2</v>
      </c>
      <c r="H971" s="5">
        <f>MIN(Summary!$G$8,Summary!$G$9/G969)</f>
        <v>1.5</v>
      </c>
      <c r="I971">
        <f t="shared" si="47"/>
        <v>1</v>
      </c>
      <c r="J971" s="4">
        <f>J970*(1+(H970*(E971-1))+((1-H970)*(D970/100)*(I971)/Summary!$G$6))</f>
        <v>140.20278281768114</v>
      </c>
    </row>
    <row r="972" spans="2:10" x14ac:dyDescent="0.2">
      <c r="B972" s="1">
        <f>Volatility!B1066</f>
        <v>43124</v>
      </c>
      <c r="C972" s="4">
        <f>Volatility!C1066</f>
        <v>157.85</v>
      </c>
      <c r="D972">
        <f>VLOOKUP(Table4[[#This Row],[Date]],Table1[#All],2,FALSE)</f>
        <v>-0.36899999999999999</v>
      </c>
      <c r="E972" s="7">
        <f t="shared" si="45"/>
        <v>0.99892418681179584</v>
      </c>
      <c r="F972" s="7">
        <f t="shared" si="46"/>
        <v>-1.0763922905866897E-3</v>
      </c>
      <c r="G972" s="7">
        <f>SQRT(Summary!$G$2/Summary!$G$3)*SQRT(SUMSQ(F953:F972)-Summary!$G$4/Summary!$G$5*SUM(F953:F972)^2)</f>
        <v>2.6629849159997287E-2</v>
      </c>
      <c r="H972" s="5">
        <f>MIN(Summary!$G$8,Summary!$G$9/G970)</f>
        <v>1.5</v>
      </c>
      <c r="I972">
        <f t="shared" si="47"/>
        <v>1</v>
      </c>
      <c r="J972" s="4">
        <f>J971*(1+(H971*(E972-1))+((1-H971)*(D971/100)*(I972)/Summary!$G$6))</f>
        <v>139.97725335277579</v>
      </c>
    </row>
    <row r="973" spans="2:10" x14ac:dyDescent="0.2">
      <c r="B973" s="1">
        <f>Volatility!B1067</f>
        <v>43125</v>
      </c>
      <c r="C973" s="4">
        <f>Volatility!C1067</f>
        <v>157.62</v>
      </c>
      <c r="D973">
        <f>VLOOKUP(Table4[[#This Row],[Date]],Table1[#All],2,FALSE)</f>
        <v>-0.36899999999999999</v>
      </c>
      <c r="E973" s="7">
        <f t="shared" si="45"/>
        <v>0.99854292049414006</v>
      </c>
      <c r="F973" s="7">
        <f t="shared" si="46"/>
        <v>-1.4581420784971046E-3</v>
      </c>
      <c r="G973" s="7">
        <f>SQRT(Summary!$G$2/Summary!$G$3)*SQRT(SUMSQ(F954:F973)-Summary!$G$4/Summary!$G$5*SUM(F954:F973)^2)</f>
        <v>2.673782758611868E-2</v>
      </c>
      <c r="H973" s="5">
        <f>MIN(Summary!$G$8,Summary!$G$9/G971)</f>
        <v>1.5</v>
      </c>
      <c r="I973">
        <f t="shared" si="47"/>
        <v>1</v>
      </c>
      <c r="J973" s="4">
        <f>J972*(1+(H972*(E973-1))+((1-H972)*(D972/100)*(I973)/Summary!$G$6))</f>
        <v>139.67203375547888</v>
      </c>
    </row>
    <row r="974" spans="2:10" x14ac:dyDescent="0.2">
      <c r="B974" s="1">
        <f>Volatility!B1068</f>
        <v>43126</v>
      </c>
      <c r="C974" s="4">
        <f>Volatility!C1068</f>
        <v>157.47</v>
      </c>
      <c r="D974">
        <f>VLOOKUP(Table4[[#This Row],[Date]],Table1[#All],2,FALSE)</f>
        <v>-0.36899999999999999</v>
      </c>
      <c r="E974" s="7">
        <f t="shared" si="45"/>
        <v>0.99904834411876664</v>
      </c>
      <c r="F974" s="7">
        <f t="shared" si="46"/>
        <v>-9.5210899318541489E-4</v>
      </c>
      <c r="G974" s="7">
        <f>SQRT(Summary!$G$2/Summary!$G$3)*SQRT(SUMSQ(F955:F974)-Summary!$G$4/Summary!$G$5*SUM(F955:F974)^2)</f>
        <v>2.4782778456355539E-2</v>
      </c>
      <c r="H974" s="5">
        <f>MIN(Summary!$G$8,Summary!$G$9/G972)</f>
        <v>1.5</v>
      </c>
      <c r="I974">
        <f t="shared" si="47"/>
        <v>1</v>
      </c>
      <c r="J974" s="4">
        <f>J973*(1+(H973*(E974-1))+((1-H973)*(D973/100)*(I974)/Summary!$G$6))</f>
        <v>139.47337000610105</v>
      </c>
    </row>
    <row r="975" spans="2:10" x14ac:dyDescent="0.2">
      <c r="B975" s="1">
        <f>Volatility!B1069</f>
        <v>43129</v>
      </c>
      <c r="C975" s="4">
        <f>Volatility!C1069</f>
        <v>157.08000000000001</v>
      </c>
      <c r="D975">
        <f>VLOOKUP(Table4[[#This Row],[Date]],Table1[#All],2,FALSE)</f>
        <v>-0.36899999999999999</v>
      </c>
      <c r="E975" s="7">
        <f t="shared" si="45"/>
        <v>0.99752333777862456</v>
      </c>
      <c r="F975" s="7">
        <f t="shared" si="46"/>
        <v>-2.4797342225091621E-3</v>
      </c>
      <c r="G975" s="7">
        <f>SQRT(Summary!$G$2/Summary!$G$3)*SQRT(SUMSQ(F956:F975)-Summary!$G$4/Summary!$G$5*SUM(F956:F975)^2)</f>
        <v>2.5710881715035317E-2</v>
      </c>
      <c r="H975" s="5">
        <f>MIN(Summary!$G$8,Summary!$G$9/G973)</f>
        <v>1.5</v>
      </c>
      <c r="I975">
        <f t="shared" si="47"/>
        <v>3</v>
      </c>
      <c r="J975" s="4">
        <f>J974*(1+(H974*(E975-1))+((1-H974)*(D974/100)*(I975)/Summary!$G$6))</f>
        <v>138.95737176959184</v>
      </c>
    </row>
    <row r="976" spans="2:10" x14ac:dyDescent="0.2">
      <c r="B976" s="1">
        <f>Volatility!B1070</f>
        <v>43130</v>
      </c>
      <c r="C976" s="4">
        <f>Volatility!C1070</f>
        <v>157.06</v>
      </c>
      <c r="D976">
        <f>VLOOKUP(Table4[[#This Row],[Date]],Table1[#All],2,FALSE)</f>
        <v>-0.36899999999999999</v>
      </c>
      <c r="E976" s="7">
        <f t="shared" si="45"/>
        <v>0.99987267634326449</v>
      </c>
      <c r="F976" s="7">
        <f t="shared" si="46"/>
        <v>-1.273317630803877E-4</v>
      </c>
      <c r="G976" s="7">
        <f>SQRT(Summary!$G$2/Summary!$G$3)*SQRT(SUMSQ(F957:F976)-Summary!$G$4/Summary!$G$5*SUM(F957:F976)^2)</f>
        <v>2.3104754295567013E-2</v>
      </c>
      <c r="H976" s="5">
        <f>MIN(Summary!$G$8,Summary!$G$9/G974)</f>
        <v>1.5</v>
      </c>
      <c r="I976">
        <f t="shared" si="47"/>
        <v>1</v>
      </c>
      <c r="J976" s="4">
        <f>J975*(1+(H975*(E976-1))+((1-H975)*(D975/100)*(I976)/Summary!$G$6))</f>
        <v>138.93154508506609</v>
      </c>
    </row>
    <row r="977" spans="2:10" x14ac:dyDescent="0.2">
      <c r="B977" s="36">
        <f>Volatility!B1071</f>
        <v>43131</v>
      </c>
      <c r="C977" s="20">
        <f>Volatility!C1071</f>
        <v>157.07</v>
      </c>
      <c r="D977" s="37">
        <f>VLOOKUP(Table4[[#This Row],[Date]],Table1[#All],2,FALSE)</f>
        <v>-0.36899999999999999</v>
      </c>
      <c r="E977" s="8">
        <f t="shared" si="45"/>
        <v>1.0000636699350567</v>
      </c>
      <c r="F977" s="8">
        <f t="shared" si="46"/>
        <v>6.3667908212404343E-5</v>
      </c>
      <c r="G977" s="8">
        <f>SQRT(Summary!$G$2/Summary!$G$3)*SQRT(SUMSQ(F958:F977)-Summary!$G$4/Summary!$G$5*SUM(F958:F977)^2)</f>
        <v>2.1279651103058021E-2</v>
      </c>
      <c r="H977" s="9">
        <f>MIN(Summary!$G$8,Summary!$G$9/G975)</f>
        <v>1.5</v>
      </c>
      <c r="I977" s="37">
        <f t="shared" si="47"/>
        <v>1</v>
      </c>
      <c r="J977" s="20">
        <f>J976*(1+(H976*(E977-1))+((1-H976)*(D976/100)*(I977)/Summary!$G$6))</f>
        <v>138.94552575291399</v>
      </c>
    </row>
    <row r="978" spans="2:10" x14ac:dyDescent="0.2">
      <c r="B978" s="1">
        <f>Volatility!B1072</f>
        <v>43132</v>
      </c>
      <c r="C978" s="4">
        <f>Volatility!C1072</f>
        <v>157.13</v>
      </c>
      <c r="D978">
        <f>VLOOKUP(Table4[[#This Row],[Date]],Table1[#All],2,FALSE)</f>
        <v>-0.36899999999999999</v>
      </c>
      <c r="E978" s="7">
        <f t="shared" si="45"/>
        <v>1.0003819952887247</v>
      </c>
      <c r="F978" s="7">
        <f t="shared" si="46"/>
        <v>3.8192234709941099E-4</v>
      </c>
      <c r="G978" s="7">
        <f>SQRT(Summary!$G$2/Summary!$G$3)*SQRT(SUMSQ(F959:F978)-Summary!$G$4/Summary!$G$5*SUM(F959:F978)^2)</f>
        <v>2.0630529764968736E-2</v>
      </c>
      <c r="H978" s="5">
        <f>MIN(Summary!$G$8,Summary!$G$9/G976)</f>
        <v>1.5</v>
      </c>
      <c r="I978">
        <f t="shared" si="47"/>
        <v>1</v>
      </c>
      <c r="J978" s="4">
        <f>J977*(1+(H977*(E978-1))+((1-H977)*(D977/100)*(I978)/Summary!$G$6))</f>
        <v>139.02585265307397</v>
      </c>
    </row>
    <row r="979" spans="2:10" x14ac:dyDescent="0.2">
      <c r="B979" s="1">
        <f>Volatility!B1073</f>
        <v>43133</v>
      </c>
      <c r="C979" s="4">
        <f>Volatility!C1073</f>
        <v>156.62</v>
      </c>
      <c r="D979">
        <f>VLOOKUP(Table4[[#This Row],[Date]],Table1[#All],2,FALSE)</f>
        <v>-0.371</v>
      </c>
      <c r="E979" s="7">
        <f t="shared" si="45"/>
        <v>0.99675427989562793</v>
      </c>
      <c r="F979" s="7">
        <f t="shared" si="46"/>
        <v>-3.2509988792486862E-3</v>
      </c>
      <c r="G979" s="7">
        <f>SQRT(Summary!$G$2/Summary!$G$3)*SQRT(SUMSQ(F960:F979)-Summary!$G$4/Summary!$G$5*SUM(F960:F979)^2)</f>
        <v>2.3239242861619117E-2</v>
      </c>
      <c r="H979" s="5">
        <f>MIN(Summary!$G$8,Summary!$G$9/G977)</f>
        <v>1.5</v>
      </c>
      <c r="I979">
        <f t="shared" si="47"/>
        <v>1</v>
      </c>
      <c r="J979" s="4">
        <f>J978*(1+(H978*(E979-1))+((1-H978)*(D978/100)*(I979)/Summary!$G$6))</f>
        <v>138.34970665309351</v>
      </c>
    </row>
    <row r="980" spans="2:10" x14ac:dyDescent="0.2">
      <c r="B980" s="1">
        <f>Volatility!B1074</f>
        <v>43136</v>
      </c>
      <c r="C980" s="4">
        <f>Volatility!C1074</f>
        <v>156.84</v>
      </c>
      <c r="D980">
        <f>VLOOKUP(Table4[[#This Row],[Date]],Table1[#All],2,FALSE)</f>
        <v>-0.36899999999999999</v>
      </c>
      <c r="E980" s="7">
        <f t="shared" si="45"/>
        <v>1.0014046737326012</v>
      </c>
      <c r="F980" s="7">
        <f t="shared" si="46"/>
        <v>1.4036881013392963E-3</v>
      </c>
      <c r="G980" s="7">
        <f>SQRT(Summary!$G$2/Summary!$G$3)*SQRT(SUMSQ(F961:F980)-Summary!$G$4/Summary!$G$5*SUM(F961:F980)^2)</f>
        <v>2.3408685554874853E-2</v>
      </c>
      <c r="H980" s="5">
        <f>MIN(Summary!$G$8,Summary!$G$9/G978)</f>
        <v>1.5</v>
      </c>
      <c r="I980">
        <f t="shared" si="47"/>
        <v>3</v>
      </c>
      <c r="J980" s="4">
        <f>J979*(1+(H979*(E980-1))+((1-H979)*(D979/100)*(I980)/Summary!$G$6))</f>
        <v>138.64334960724855</v>
      </c>
    </row>
    <row r="981" spans="2:10" x14ac:dyDescent="0.2">
      <c r="B981" s="1">
        <f>Volatility!B1075</f>
        <v>43137</v>
      </c>
      <c r="C981" s="4">
        <f>Volatility!C1075</f>
        <v>157.19</v>
      </c>
      <c r="D981">
        <f>VLOOKUP(Table4[[#This Row],[Date]],Table1[#All],2,FALSE)</f>
        <v>-0.36899999999999999</v>
      </c>
      <c r="E981" s="7">
        <f t="shared" si="45"/>
        <v>1.0022315735781688</v>
      </c>
      <c r="F981" s="7">
        <f t="shared" si="46"/>
        <v>2.2290873160156909E-3</v>
      </c>
      <c r="G981" s="7">
        <f>SQRT(Summary!$G$2/Summary!$G$3)*SQRT(SUMSQ(F962:F981)-Summary!$G$4/Summary!$G$5*SUM(F962:F981)^2)</f>
        <v>2.3728197056570952E-2</v>
      </c>
      <c r="H981" s="5">
        <f>MIN(Summary!$G$8,Summary!$G$9/G979)</f>
        <v>1.5</v>
      </c>
      <c r="I981">
        <f t="shared" si="47"/>
        <v>1</v>
      </c>
      <c r="J981" s="4">
        <f>J980*(1+(H980*(E981-1))+((1-H980)*(D980/100)*(I981)/Summary!$G$6))</f>
        <v>139.10814940807381</v>
      </c>
    </row>
    <row r="982" spans="2:10" x14ac:dyDescent="0.2">
      <c r="B982" s="1">
        <f>Volatility!B1076</f>
        <v>43138</v>
      </c>
      <c r="C982" s="4">
        <f>Volatility!C1076</f>
        <v>157.13</v>
      </c>
      <c r="D982">
        <f>VLOOKUP(Table4[[#This Row],[Date]],Table1[#All],2,FALSE)</f>
        <v>-0.36899999999999999</v>
      </c>
      <c r="E982" s="7">
        <f t="shared" si="45"/>
        <v>0.99961829632928301</v>
      </c>
      <c r="F982" s="7">
        <f t="shared" si="46"/>
        <v>-3.8177653810620224E-4</v>
      </c>
      <c r="G982" s="7">
        <f>SQRT(Summary!$G$2/Summary!$G$3)*SQRT(SUMSQ(F963:F982)-Summary!$G$4/Summary!$G$5*SUM(F963:F982)^2)</f>
        <v>2.3728261601121129E-2</v>
      </c>
      <c r="H982" s="5">
        <f>MIN(Summary!$G$8,Summary!$G$9/G980)</f>
        <v>1.5</v>
      </c>
      <c r="I982">
        <f t="shared" si="47"/>
        <v>1</v>
      </c>
      <c r="J982" s="4">
        <f>J981*(1+(H981*(E982-1))+((1-H981)*(D981/100)*(I982)/Summary!$G$6))</f>
        <v>139.02921520045598</v>
      </c>
    </row>
    <row r="983" spans="2:10" x14ac:dyDescent="0.2">
      <c r="B983" s="1">
        <f>Volatility!B1077</f>
        <v>43139</v>
      </c>
      <c r="C983" s="4">
        <f>Volatility!C1077</f>
        <v>156.93</v>
      </c>
      <c r="D983">
        <f>VLOOKUP(Table4[[#This Row],[Date]],Table1[#All],2,FALSE)</f>
        <v>-0.36899999999999999</v>
      </c>
      <c r="E983" s="7">
        <f t="shared" si="45"/>
        <v>0.99872716858652077</v>
      </c>
      <c r="F983" s="7">
        <f t="shared" si="46"/>
        <v>-1.2736421514109538E-3</v>
      </c>
      <c r="G983" s="7">
        <f>SQRT(Summary!$G$2/Summary!$G$3)*SQRT(SUMSQ(F964:F983)-Summary!$G$4/Summary!$G$5*SUM(F964:F983)^2)</f>
        <v>2.3195893025419429E-2</v>
      </c>
      <c r="H983" s="5">
        <f>MIN(Summary!$G$8,Summary!$G$9/G981)</f>
        <v>1.5</v>
      </c>
      <c r="I983">
        <f t="shared" si="47"/>
        <v>1</v>
      </c>
      <c r="J983" s="4">
        <f>J982*(1+(H982*(E983-1))+((1-H982)*(D982/100)*(I983)/Summary!$G$6))</f>
        <v>138.76448659643611</v>
      </c>
    </row>
    <row r="984" spans="2:10" x14ac:dyDescent="0.2">
      <c r="B984" s="1">
        <f>Volatility!B1078</f>
        <v>43140</v>
      </c>
      <c r="C984" s="4">
        <f>Volatility!C1078</f>
        <v>156.83000000000001</v>
      </c>
      <c r="D984">
        <f>VLOOKUP(Table4[[#This Row],[Date]],Table1[#All],2,FALSE)</f>
        <v>-0.37</v>
      </c>
      <c r="E984" s="7">
        <f t="shared" si="45"/>
        <v>0.99936277321098588</v>
      </c>
      <c r="F984" s="7">
        <f t="shared" si="46"/>
        <v>-6.3742990429602403E-4</v>
      </c>
      <c r="G984" s="7">
        <f>SQRT(Summary!$G$2/Summary!$G$3)*SQRT(SUMSQ(F965:F984)-Summary!$G$4/Summary!$G$5*SUM(F965:F984)^2)</f>
        <v>2.2394561976566817E-2</v>
      </c>
      <c r="H984" s="5">
        <f>MIN(Summary!$G$8,Summary!$G$9/G982)</f>
        <v>1.5</v>
      </c>
      <c r="I984">
        <f t="shared" si="47"/>
        <v>1</v>
      </c>
      <c r="J984" s="4">
        <f>J983*(1+(H983*(E984-1))+((1-H983)*(D983/100)*(I984)/Summary!$G$6))</f>
        <v>138.63256109209536</v>
      </c>
    </row>
    <row r="985" spans="2:10" x14ac:dyDescent="0.2">
      <c r="B985" s="1">
        <f>Volatility!B1079</f>
        <v>43143</v>
      </c>
      <c r="C985" s="4">
        <f>Volatility!C1079</f>
        <v>156.72999999999999</v>
      </c>
      <c r="D985">
        <f>VLOOKUP(Table4[[#This Row],[Date]],Table1[#All],2,FALSE)</f>
        <v>-0.36899999999999999</v>
      </c>
      <c r="E985" s="7">
        <f t="shared" si="45"/>
        <v>0.99936236689408897</v>
      </c>
      <c r="F985" s="7">
        <f t="shared" si="46"/>
        <v>-6.3783648035668696E-4</v>
      </c>
      <c r="G985" s="7">
        <f>SQRT(Summary!$G$2/Summary!$G$3)*SQRT(SUMSQ(F966:F985)-Summary!$G$4/Summary!$G$5*SUM(F966:F985)^2)</f>
        <v>2.2330226870804812E-2</v>
      </c>
      <c r="H985" s="5">
        <f>MIN(Summary!$G$8,Summary!$G$9/G983)</f>
        <v>1.5</v>
      </c>
      <c r="I985">
        <f t="shared" si="47"/>
        <v>3</v>
      </c>
      <c r="J985" s="4">
        <f>J984*(1+(H984*(E985-1))+((1-H984)*(D984/100)*(I985)/Summary!$G$6))</f>
        <v>138.50210327831454</v>
      </c>
    </row>
    <row r="986" spans="2:10" x14ac:dyDescent="0.2">
      <c r="B986" s="1">
        <f>Volatility!B1080</f>
        <v>43144</v>
      </c>
      <c r="C986" s="4">
        <f>Volatility!C1080</f>
        <v>156.41</v>
      </c>
      <c r="D986">
        <f>VLOOKUP(Table4[[#This Row],[Date]],Table1[#All],2,FALSE)</f>
        <v>-0.36899999999999999</v>
      </c>
      <c r="E986" s="7">
        <f t="shared" si="45"/>
        <v>0.99795827218783906</v>
      </c>
      <c r="F986" s="7">
        <f t="shared" si="46"/>
        <v>-2.0438149798264974E-3</v>
      </c>
      <c r="G986" s="7">
        <f>SQRT(Summary!$G$2/Summary!$G$3)*SQRT(SUMSQ(F967:F986)-Summary!$G$4/Summary!$G$5*SUM(F967:F986)^2)</f>
        <v>2.1541542442895124E-2</v>
      </c>
      <c r="H986" s="5">
        <f>MIN(Summary!$G$8,Summary!$G$9/G984)</f>
        <v>1.5</v>
      </c>
      <c r="I986">
        <f t="shared" si="47"/>
        <v>1</v>
      </c>
      <c r="J986" s="4">
        <f>J985*(1+(H985*(E986-1))+((1-H985)*(D985/100)*(I986)/Summary!$G$6))</f>
        <v>138.07863770713467</v>
      </c>
    </row>
    <row r="987" spans="2:10" x14ac:dyDescent="0.2">
      <c r="B987" s="1">
        <f>Volatility!B1081</f>
        <v>43145</v>
      </c>
      <c r="C987" s="4">
        <f>Volatility!C1081</f>
        <v>156.43</v>
      </c>
      <c r="D987">
        <f>VLOOKUP(Table4[[#This Row],[Date]],Table1[#All],2,FALSE)</f>
        <v>-0.36899999999999999</v>
      </c>
      <c r="E987" s="7">
        <f t="shared" si="45"/>
        <v>1.0001278690620805</v>
      </c>
      <c r="F987" s="7">
        <f t="shared" si="46"/>
        <v>1.2786088752883215E-4</v>
      </c>
      <c r="G987" s="7">
        <f>SQRT(Summary!$G$2/Summary!$G$3)*SQRT(SUMSQ(F968:F987)-Summary!$G$4/Summary!$G$5*SUM(F968:F987)^2)</f>
        <v>2.1590945239737144E-2</v>
      </c>
      <c r="H987" s="5">
        <f>MIN(Summary!$G$8,Summary!$G$9/G985)</f>
        <v>1.5</v>
      </c>
      <c r="I987">
        <f t="shared" si="47"/>
        <v>1</v>
      </c>
      <c r="J987" s="4">
        <f>J986*(1+(H986*(E987-1))+((1-H986)*(D986/100)*(I987)/Summary!$G$6))</f>
        <v>138.10582933899838</v>
      </c>
    </row>
    <row r="988" spans="2:10" x14ac:dyDescent="0.2">
      <c r="B988" s="1">
        <f>Volatility!B1082</f>
        <v>43146</v>
      </c>
      <c r="C988" s="4">
        <f>Volatility!C1082</f>
        <v>156.49</v>
      </c>
      <c r="D988">
        <f>VLOOKUP(Table4[[#This Row],[Date]],Table1[#All],2,FALSE)</f>
        <v>-0.36899999999999999</v>
      </c>
      <c r="E988" s="7">
        <f t="shared" si="45"/>
        <v>1.0003835581410216</v>
      </c>
      <c r="F988" s="7">
        <f t="shared" si="46"/>
        <v>3.8348460140175187E-4</v>
      </c>
      <c r="G988" s="7">
        <f>SQRT(Summary!$G$2/Summary!$G$3)*SQRT(SUMSQ(F969:F988)-Summary!$G$4/Summary!$G$5*SUM(F969:F988)^2)</f>
        <v>2.1691631345581223E-2</v>
      </c>
      <c r="H988" s="5">
        <f>MIN(Summary!$G$8,Summary!$G$9/G986)</f>
        <v>1.5</v>
      </c>
      <c r="I988">
        <f t="shared" si="47"/>
        <v>1</v>
      </c>
      <c r="J988" s="4">
        <f>J987*(1+(H987*(E988-1))+((1-H987)*(D987/100)*(I988)/Summary!$G$6))</f>
        <v>138.185994554122</v>
      </c>
    </row>
    <row r="989" spans="2:10" x14ac:dyDescent="0.2">
      <c r="B989" s="1">
        <f>Volatility!B1083</f>
        <v>43147</v>
      </c>
      <c r="C989" s="4">
        <f>Volatility!C1083</f>
        <v>157.07</v>
      </c>
      <c r="D989">
        <f>VLOOKUP(Table4[[#This Row],[Date]],Table1[#All],2,FALSE)</f>
        <v>-0.36899999999999999</v>
      </c>
      <c r="E989" s="7">
        <f t="shared" si="45"/>
        <v>1.0037063071122754</v>
      </c>
      <c r="F989" s="7">
        <f t="shared" si="46"/>
        <v>3.6994556798602193E-3</v>
      </c>
      <c r="G989" s="7">
        <f>SQRT(Summary!$G$2/Summary!$G$3)*SQRT(SUMSQ(F970:F989)-Summary!$G$4/Summary!$G$5*SUM(F970:F989)^2)</f>
        <v>2.5423060010657476E-2</v>
      </c>
      <c r="H989" s="5">
        <f>MIN(Summary!$G$8,Summary!$G$9/G987)</f>
        <v>1.5</v>
      </c>
      <c r="I989">
        <f t="shared" si="47"/>
        <v>1</v>
      </c>
      <c r="J989" s="4">
        <f>J988*(1+(H988*(E989-1))+((1-H988)*(D988/100)*(I989)/Summary!$G$6))</f>
        <v>138.95494235899326</v>
      </c>
    </row>
    <row r="990" spans="2:10" x14ac:dyDescent="0.2">
      <c r="B990" s="1">
        <f>Volatility!B1084</f>
        <v>43150</v>
      </c>
      <c r="C990" s="4">
        <f>Volatility!C1084</f>
        <v>156.72999999999999</v>
      </c>
      <c r="D990">
        <f>VLOOKUP(Table4[[#This Row],[Date]],Table1[#All],2,FALSE)</f>
        <v>-0.36899999999999999</v>
      </c>
      <c r="E990" s="7">
        <f t="shared" si="45"/>
        <v>0.99783536003055961</v>
      </c>
      <c r="F990" s="7">
        <f t="shared" si="46"/>
        <v>-2.1669861889642016E-3</v>
      </c>
      <c r="G990" s="7">
        <f>SQRT(Summary!$G$2/Summary!$G$3)*SQRT(SUMSQ(F971:F990)-Summary!$G$4/Summary!$G$5*SUM(F971:F990)^2)</f>
        <v>2.5582496116749683E-2</v>
      </c>
      <c r="H990" s="5">
        <f>MIN(Summary!$G$8,Summary!$G$9/G988)</f>
        <v>1.5</v>
      </c>
      <c r="I990">
        <f t="shared" si="47"/>
        <v>3</v>
      </c>
      <c r="J990" s="4">
        <f>J989*(1+(H989*(E990-1))+((1-H989)*(D989/100)*(I990)/Summary!$G$6))</f>
        <v>138.50589765795971</v>
      </c>
    </row>
    <row r="991" spans="2:10" x14ac:dyDescent="0.2">
      <c r="B991" s="1">
        <f>Volatility!B1085</f>
        <v>43151</v>
      </c>
      <c r="C991" s="4">
        <f>Volatility!C1085</f>
        <v>156.6</v>
      </c>
      <c r="D991">
        <f>VLOOKUP(Table4[[#This Row],[Date]],Table1[#All],2,FALSE)</f>
        <v>-0.37</v>
      </c>
      <c r="E991" s="7">
        <f t="shared" si="45"/>
        <v>0.99917054807630956</v>
      </c>
      <c r="F991" s="7">
        <f t="shared" si="46"/>
        <v>-8.2979610927405285E-4</v>
      </c>
      <c r="G991" s="7">
        <f>SQRT(Summary!$G$2/Summary!$G$3)*SQRT(SUMSQ(F972:F991)-Summary!$G$4/Summary!$G$5*SUM(F972:F991)^2)</f>
        <v>2.5082860770856519E-2</v>
      </c>
      <c r="H991" s="5">
        <f>MIN(Summary!$G$8,Summary!$G$9/G989)</f>
        <v>1.5</v>
      </c>
      <c r="I991">
        <f t="shared" si="47"/>
        <v>1</v>
      </c>
      <c r="J991" s="4">
        <f>J990*(1+(H990*(E991-1))+((1-H990)*(D990/100)*(I991)/Summary!$G$6))</f>
        <v>138.33428152580291</v>
      </c>
    </row>
    <row r="992" spans="2:10" x14ac:dyDescent="0.2">
      <c r="B992" s="1">
        <f>Volatility!B1086</f>
        <v>43152</v>
      </c>
      <c r="C992" s="4">
        <f>Volatility!C1086</f>
        <v>156.74</v>
      </c>
      <c r="D992">
        <f>VLOOKUP(Table4[[#This Row],[Date]],Table1[#All],2,FALSE)</f>
        <v>-0.37</v>
      </c>
      <c r="E992" s="7">
        <f t="shared" si="45"/>
        <v>1.0008939974457216</v>
      </c>
      <c r="F992" s="7">
        <f t="shared" si="46"/>
        <v>8.9359806801583559E-4</v>
      </c>
      <c r="G992" s="7">
        <f>SQRT(Summary!$G$2/Summary!$G$3)*SQRT(SUMSQ(F973:F992)-Summary!$G$4/Summary!$G$5*SUM(F973:F992)^2)</f>
        <v>2.5388460717781693E-2</v>
      </c>
      <c r="H992" s="5">
        <f>MIN(Summary!$G$8,Summary!$G$9/G990)</f>
        <v>1.5</v>
      </c>
      <c r="I992">
        <f t="shared" si="47"/>
        <v>1</v>
      </c>
      <c r="J992" s="4">
        <f>J991*(1+(H991*(E992-1))+((1-H991)*(D991/100)*(I992)/Summary!$G$6))</f>
        <v>138.52049815181491</v>
      </c>
    </row>
    <row r="993" spans="2:10" x14ac:dyDescent="0.2">
      <c r="B993" s="1">
        <f>Volatility!B1087</f>
        <v>43153</v>
      </c>
      <c r="C993" s="4">
        <f>Volatility!C1087</f>
        <v>156.72</v>
      </c>
      <c r="D993">
        <f>VLOOKUP(Table4[[#This Row],[Date]],Table1[#All],2,FALSE)</f>
        <v>-0.37</v>
      </c>
      <c r="E993" s="7">
        <f t="shared" si="45"/>
        <v>0.99987240015311973</v>
      </c>
      <c r="F993" s="7">
        <f t="shared" si="46"/>
        <v>-1.2760798843330963E-4</v>
      </c>
      <c r="G993" s="7">
        <f>SQRT(Summary!$G$2/Summary!$G$3)*SQRT(SUMSQ(F974:F993)-Summary!$G$4/Summary!$G$5*SUM(F974:F993)^2)</f>
        <v>2.5073981628895813E-2</v>
      </c>
      <c r="H993" s="5">
        <f>MIN(Summary!$G$8,Summary!$G$9/G991)</f>
        <v>1.5</v>
      </c>
      <c r="I993">
        <f t="shared" si="47"/>
        <v>1</v>
      </c>
      <c r="J993" s="4">
        <f>J992*(1+(H992*(E993-1))+((1-H992)*(D992/100)*(I993)/Summary!$G$6))</f>
        <v>138.49469720173281</v>
      </c>
    </row>
    <row r="994" spans="2:10" x14ac:dyDescent="0.2">
      <c r="B994" s="1">
        <f>Volatility!B1088</f>
        <v>43154</v>
      </c>
      <c r="C994" s="4">
        <f>Volatility!C1088</f>
        <v>157.07</v>
      </c>
      <c r="D994">
        <f>VLOOKUP(Table4[[#This Row],[Date]],Table1[#All],2,FALSE)</f>
        <v>-0.37</v>
      </c>
      <c r="E994" s="7">
        <f t="shared" si="45"/>
        <v>1.0022332822868811</v>
      </c>
      <c r="F994" s="7">
        <f t="shared" si="46"/>
        <v>2.230792218655716E-3</v>
      </c>
      <c r="G994" s="7">
        <f>SQRT(Summary!$G$2/Summary!$G$3)*SQRT(SUMSQ(F975:F994)-Summary!$G$4/Summary!$G$5*SUM(F975:F994)^2)</f>
        <v>2.6392578569908301E-2</v>
      </c>
      <c r="H994" s="5">
        <f>MIN(Summary!$G$8,Summary!$G$9/G992)</f>
        <v>1.5</v>
      </c>
      <c r="I994">
        <f t="shared" si="47"/>
        <v>1</v>
      </c>
      <c r="J994" s="4">
        <f>J993*(1+(H993*(E994-1))+((1-H993)*(D993/100)*(I994)/Summary!$G$6))</f>
        <v>138.95935554172479</v>
      </c>
    </row>
    <row r="995" spans="2:10" x14ac:dyDescent="0.2">
      <c r="B995" s="1">
        <f>Volatility!B1089</f>
        <v>43157</v>
      </c>
      <c r="C995" s="4">
        <f>Volatility!C1089</f>
        <v>157.32</v>
      </c>
      <c r="D995">
        <f>VLOOKUP(Table4[[#This Row],[Date]],Table1[#All],2,FALSE)</f>
        <v>-0.371</v>
      </c>
      <c r="E995" s="7">
        <f t="shared" si="45"/>
        <v>1.0015916470363533</v>
      </c>
      <c r="F995" s="7">
        <f t="shared" si="46"/>
        <v>1.5903817086678914E-3</v>
      </c>
      <c r="G995" s="7">
        <f>SQRT(Summary!$G$2/Summary!$G$3)*SQRT(SUMSQ(F976:F995)-Summary!$G$4/Summary!$G$5*SUM(F976:F995)^2)</f>
        <v>2.5564938350478031E-2</v>
      </c>
      <c r="H995" s="5">
        <f>MIN(Summary!$G$8,Summary!$G$9/G993)</f>
        <v>1.5</v>
      </c>
      <c r="I995">
        <f t="shared" si="47"/>
        <v>3</v>
      </c>
      <c r="J995" s="4">
        <f>J994*(1+(H994*(E995-1))+((1-H994)*(D994/100)*(I995)/Summary!$G$6))</f>
        <v>139.29325920142171</v>
      </c>
    </row>
    <row r="996" spans="2:10" x14ac:dyDescent="0.2">
      <c r="B996" s="1">
        <f>Volatility!B1090</f>
        <v>43158</v>
      </c>
      <c r="C996" s="4">
        <f>Volatility!C1090</f>
        <v>157.21</v>
      </c>
      <c r="D996">
        <f>VLOOKUP(Table4[[#This Row],[Date]],Table1[#All],2,FALSE)</f>
        <v>-0.371</v>
      </c>
      <c r="E996" s="7">
        <f t="shared" si="45"/>
        <v>0.9993007882023901</v>
      </c>
      <c r="F996" s="7">
        <f t="shared" si="46"/>
        <v>-6.9945636018619575E-4</v>
      </c>
      <c r="G996" s="7">
        <f>SQRT(Summary!$G$2/Summary!$G$3)*SQRT(SUMSQ(F977:F996)-Summary!$G$4/Summary!$G$5*SUM(F977:F996)^2)</f>
        <v>2.5698648957972362E-2</v>
      </c>
      <c r="H996" s="5">
        <f>MIN(Summary!$G$8,Summary!$G$9/G994)</f>
        <v>1.5</v>
      </c>
      <c r="I996">
        <f t="shared" si="47"/>
        <v>1</v>
      </c>
      <c r="J996" s="4">
        <f>J995*(1+(H995*(E996-1))+((1-H995)*(D995/100)*(I996)/Summary!$G$6))</f>
        <v>139.14788371339057</v>
      </c>
    </row>
    <row r="997" spans="2:10" x14ac:dyDescent="0.2">
      <c r="B997" s="36">
        <f>Volatility!B1091</f>
        <v>43159</v>
      </c>
      <c r="C997" s="20">
        <f>Volatility!C1091</f>
        <v>157.5</v>
      </c>
      <c r="D997" s="37">
        <f>VLOOKUP(Table4[[#This Row],[Date]],Table1[#All],2,FALSE)</f>
        <v>-0.37</v>
      </c>
      <c r="E997" s="8">
        <f t="shared" si="45"/>
        <v>1.0018446663698237</v>
      </c>
      <c r="F997" s="8">
        <f t="shared" si="46"/>
        <v>1.8429670622651512E-3</v>
      </c>
      <c r="G997" s="8">
        <f>SQRT(Summary!$G$2/Summary!$G$3)*SQRT(SUMSQ(F978:F997)-Summary!$G$4/Summary!$G$5*SUM(F978:F997)^2)</f>
        <v>2.6439196116756335E-2</v>
      </c>
      <c r="H997" s="9">
        <f>MIN(Summary!$G$8,Summary!$G$9/G995)</f>
        <v>1.5</v>
      </c>
      <c r="I997" s="37">
        <f t="shared" si="47"/>
        <v>1</v>
      </c>
      <c r="J997" s="20">
        <f>J996*(1+(H996*(E997-1))+((1-H996)*(D996/100)*(I997)/Summary!$G$6))</f>
        <v>139.53362284379097</v>
      </c>
    </row>
    <row r="998" spans="2:10" x14ac:dyDescent="0.2">
      <c r="B998" s="1">
        <f>Volatility!B1092</f>
        <v>43160</v>
      </c>
      <c r="C998" s="4">
        <f>Volatility!C1092</f>
        <v>157.62</v>
      </c>
      <c r="D998">
        <f>VLOOKUP(Table4[[#This Row],[Date]],Table1[#All],2,FALSE)</f>
        <v>-0.371</v>
      </c>
      <c r="E998" s="7">
        <f t="shared" si="45"/>
        <v>1.0007619047619047</v>
      </c>
      <c r="F998" s="7">
        <f t="shared" si="46"/>
        <v>7.6161465981572493E-4</v>
      </c>
      <c r="G998" s="7">
        <f>SQRT(Summary!$G$2/Summary!$G$3)*SQRT(SUMSQ(F979:F998)-Summary!$G$4/Summary!$G$5*SUM(F979:F998)^2)</f>
        <v>2.6516092484061528E-2</v>
      </c>
      <c r="H998" s="5">
        <f>MIN(Summary!$G$8,Summary!$G$9/G996)</f>
        <v>1.5</v>
      </c>
      <c r="I998">
        <f t="shared" si="47"/>
        <v>1</v>
      </c>
      <c r="J998" s="4">
        <f>J997*(1+(H997*(E998-1))+((1-H997)*(D997/100)*(I998)/Summary!$G$6))</f>
        <v>139.69380688911079</v>
      </c>
    </row>
    <row r="999" spans="2:10" x14ac:dyDescent="0.2">
      <c r="B999" s="1">
        <f>Volatility!B1093</f>
        <v>43161</v>
      </c>
      <c r="C999" s="4">
        <f>Volatility!C1093</f>
        <v>157.46</v>
      </c>
      <c r="D999">
        <f>VLOOKUP(Table4[[#This Row],[Date]],Table1[#All],2,FALSE)</f>
        <v>-0.37</v>
      </c>
      <c r="E999" s="7">
        <f t="shared" si="45"/>
        <v>0.99898490039335108</v>
      </c>
      <c r="F999" s="7">
        <f t="shared" si="46"/>
        <v>-1.0156151691823728E-3</v>
      </c>
      <c r="G999" s="7">
        <f>SQRT(Summary!$G$2/Summary!$G$3)*SQRT(SUMSQ(F980:F999)-Summary!$G$4/Summary!$G$5*SUM(F980:F999)^2)</f>
        <v>2.3895871415766771E-2</v>
      </c>
      <c r="H999" s="5">
        <f>MIN(Summary!$G$8,Summary!$G$9/G997)</f>
        <v>1.5</v>
      </c>
      <c r="I999">
        <f t="shared" si="47"/>
        <v>1</v>
      </c>
      <c r="J999" s="4">
        <f>J998*(1+(H998*(E999-1))+((1-H998)*(D998/100)*(I999)/Summary!$G$6))</f>
        <v>139.48182200761798</v>
      </c>
    </row>
    <row r="1000" spans="2:10" x14ac:dyDescent="0.2">
      <c r="B1000" s="1">
        <f>Volatility!B1094</f>
        <v>43164</v>
      </c>
      <c r="C1000" s="4">
        <f>Volatility!C1094</f>
        <v>157.47</v>
      </c>
      <c r="D1000">
        <f>VLOOKUP(Table4[[#This Row],[Date]],Table1[#All],2,FALSE)</f>
        <v>-0.37</v>
      </c>
      <c r="E1000" s="7">
        <f t="shared" si="45"/>
        <v>1.0000635081925568</v>
      </c>
      <c r="F1000" s="7">
        <f t="shared" si="46"/>
        <v>6.3506175996966592E-5</v>
      </c>
      <c r="G1000" s="7">
        <f>SQRT(Summary!$G$2/Summary!$G$3)*SQRT(SUMSQ(F981:F1000)-Summary!$G$4/Summary!$G$5*SUM(F981:F1000)^2)</f>
        <v>2.3540137820166021E-2</v>
      </c>
      <c r="H1000" s="5">
        <f>MIN(Summary!$G$8,Summary!$G$9/G998)</f>
        <v>1.5</v>
      </c>
      <c r="I1000">
        <f t="shared" si="47"/>
        <v>3</v>
      </c>
      <c r="J1000" s="4">
        <f>J999*(1+(H999*(E1000-1))+((1-H999)*(D999/100)*(I1000)/Summary!$G$6))</f>
        <v>139.49725970998929</v>
      </c>
    </row>
    <row r="1001" spans="2:10" x14ac:dyDescent="0.2">
      <c r="B1001" s="1">
        <f>Volatility!B1095</f>
        <v>43165</v>
      </c>
      <c r="C1001" s="4">
        <f>Volatility!C1095</f>
        <v>157.38999999999999</v>
      </c>
      <c r="D1001">
        <f>VLOOKUP(Table4[[#This Row],[Date]],Table1[#All],2,FALSE)</f>
        <v>-0.371</v>
      </c>
      <c r="E1001" s="7">
        <f t="shared" si="45"/>
        <v>0.99949196672382035</v>
      </c>
      <c r="F1001" s="7">
        <f t="shared" si="46"/>
        <v>-5.0816236880859211E-4</v>
      </c>
      <c r="G1001" s="7">
        <f>SQRT(Summary!$G$2/Summary!$G$3)*SQRT(SUMSQ(F982:F1001)-Summary!$G$4/Summary!$G$5*SUM(F982:F1001)^2)</f>
        <v>2.2447500028397373E-2</v>
      </c>
      <c r="H1001" s="5">
        <f>MIN(Summary!$G$8,Summary!$G$9/G999)</f>
        <v>1.5</v>
      </c>
      <c r="I1001">
        <f t="shared" si="47"/>
        <v>1</v>
      </c>
      <c r="J1001" s="4">
        <f>J1000*(1+(H1000*(E1001-1))+((1-H1000)*(D1000/100)*(I1001)/Summary!$G$6))</f>
        <v>139.39167269610442</v>
      </c>
    </row>
    <row r="1002" spans="2:10" x14ac:dyDescent="0.2">
      <c r="B1002" s="1">
        <f>Volatility!B1096</f>
        <v>43166</v>
      </c>
      <c r="C1002" s="4">
        <f>Volatility!C1096</f>
        <v>157.68</v>
      </c>
      <c r="D1002">
        <f>VLOOKUP(Table4[[#This Row],[Date]],Table1[#All],2,FALSE)</f>
        <v>-0.371</v>
      </c>
      <c r="E1002" s="7">
        <f t="shared" si="45"/>
        <v>1.0018425567062712</v>
      </c>
      <c r="F1002" s="7">
        <f t="shared" si="46"/>
        <v>1.8408612809553511E-3</v>
      </c>
      <c r="G1002" s="7">
        <f>SQRT(Summary!$G$2/Summary!$G$3)*SQRT(SUMSQ(F983:F1002)-Summary!$G$4/Summary!$G$5*SUM(F983:F1002)^2)</f>
        <v>2.3196530495142059E-2</v>
      </c>
      <c r="H1002" s="5">
        <f>MIN(Summary!$G$8,Summary!$G$9/G1000)</f>
        <v>1.5</v>
      </c>
      <c r="I1002">
        <f t="shared" si="47"/>
        <v>1</v>
      </c>
      <c r="J1002" s="4">
        <f>J1001*(1+(H1001*(E1002-1))+((1-H1001)*(D1001/100)*(I1002)/Summary!$G$6))</f>
        <v>139.77764654240474</v>
      </c>
    </row>
    <row r="1003" spans="2:10" x14ac:dyDescent="0.2">
      <c r="B1003" s="1">
        <f>Volatility!B1097</f>
        <v>43167</v>
      </c>
      <c r="C1003" s="4">
        <f>Volatility!C1097</f>
        <v>158.12</v>
      </c>
      <c r="D1003">
        <f>VLOOKUP(Table4[[#This Row],[Date]],Table1[#All],2,FALSE)</f>
        <v>-0.371</v>
      </c>
      <c r="E1003" s="7">
        <f t="shared" si="45"/>
        <v>1.0027904616945713</v>
      </c>
      <c r="F1003" s="7">
        <f t="shared" si="46"/>
        <v>2.786575584020025E-3</v>
      </c>
      <c r="G1003" s="7">
        <f>SQRT(Summary!$G$2/Summary!$G$3)*SQRT(SUMSQ(F984:F1003)-Summary!$G$4/Summary!$G$5*SUM(F984:F1003)^2)</f>
        <v>2.4232566105957087E-2</v>
      </c>
      <c r="H1003" s="5">
        <f>MIN(Summary!$G$8,Summary!$G$9/G1001)</f>
        <v>1.5</v>
      </c>
      <c r="I1003">
        <f t="shared" si="47"/>
        <v>1</v>
      </c>
      <c r="J1003" s="4">
        <f>J1002*(1+(H1002*(E1003-1))+((1-H1002)*(D1002/100)*(I1003)/Summary!$G$6))</f>
        <v>140.36343303820652</v>
      </c>
    </row>
    <row r="1004" spans="2:10" x14ac:dyDescent="0.2">
      <c r="B1004" s="1">
        <f>Volatility!B1098</f>
        <v>43168</v>
      </c>
      <c r="C1004" s="4">
        <f>Volatility!C1098</f>
        <v>157.88</v>
      </c>
      <c r="D1004">
        <f>VLOOKUP(Table4[[#This Row],[Date]],Table1[#All],2,FALSE)</f>
        <v>-0.371</v>
      </c>
      <c r="E1004" s="7">
        <f t="shared" si="45"/>
        <v>0.99848216544396651</v>
      </c>
      <c r="F1004" s="7">
        <f t="shared" si="46"/>
        <v>-1.5189876338384983E-3</v>
      </c>
      <c r="G1004" s="7">
        <f>SQRT(Summary!$G$2/Summary!$G$3)*SQRT(SUMSQ(F985:F1004)-Summary!$G$4/Summary!$G$5*SUM(F985:F1004)^2)</f>
        <v>2.4881147068148417E-2</v>
      </c>
      <c r="H1004" s="5">
        <f>MIN(Summary!$G$8,Summary!$G$9/G1002)</f>
        <v>1.5</v>
      </c>
      <c r="I1004">
        <f t="shared" si="47"/>
        <v>1</v>
      </c>
      <c r="J1004" s="4">
        <f>J1003*(1+(H1003*(E1004-1))+((1-H1003)*(D1003/100)*(I1004)/Summary!$G$6))</f>
        <v>140.04458359618175</v>
      </c>
    </row>
    <row r="1005" spans="2:10" x14ac:dyDescent="0.2">
      <c r="B1005" s="1">
        <f>Volatility!B1099</f>
        <v>43171</v>
      </c>
      <c r="C1005" s="4">
        <f>Volatility!C1099</f>
        <v>158.09</v>
      </c>
      <c r="D1005">
        <f>VLOOKUP(Table4[[#This Row],[Date]],Table1[#All],2,FALSE)</f>
        <v>-0.37</v>
      </c>
      <c r="E1005" s="7">
        <f t="shared" si="45"/>
        <v>1.0013301241449202</v>
      </c>
      <c r="F1005" s="7">
        <f t="shared" si="46"/>
        <v>1.3292403134499669E-3</v>
      </c>
      <c r="G1005" s="7">
        <f>SQRT(Summary!$G$2/Summary!$G$3)*SQRT(SUMSQ(F986:F1005)-Summary!$G$4/Summary!$G$5*SUM(F986:F1005)^2)</f>
        <v>2.4844145998520521E-2</v>
      </c>
      <c r="H1005" s="5">
        <f>MIN(Summary!$G$8,Summary!$G$9/G1003)</f>
        <v>1.5</v>
      </c>
      <c r="I1005">
        <f t="shared" si="47"/>
        <v>3</v>
      </c>
      <c r="J1005" s="4">
        <f>J1004*(1+(H1004*(E1005-1))+((1-H1004)*(D1004/100)*(I1005)/Summary!$G$6))</f>
        <v>140.32616347504637</v>
      </c>
    </row>
    <row r="1006" spans="2:10" x14ac:dyDescent="0.2">
      <c r="B1006" s="1">
        <f>Volatility!B1100</f>
        <v>43172</v>
      </c>
      <c r="C1006" s="4">
        <f>Volatility!C1100</f>
        <v>158.13999999999999</v>
      </c>
      <c r="D1006">
        <f>VLOOKUP(Table4[[#This Row],[Date]],Table1[#All],2,FALSE)</f>
        <v>-0.371</v>
      </c>
      <c r="E1006" s="7">
        <f t="shared" si="45"/>
        <v>1.0003162755392496</v>
      </c>
      <c r="F1006" s="7">
        <f t="shared" si="46"/>
        <v>3.1622553468446083E-4</v>
      </c>
      <c r="G1006" s="7">
        <f>SQRT(Summary!$G$2/Summary!$G$3)*SQRT(SUMSQ(F987:F1006)-Summary!$G$4/Summary!$G$5*SUM(F987:F1006)^2)</f>
        <v>2.3165881346462389E-2</v>
      </c>
      <c r="H1006" s="5">
        <f>MIN(Summary!$G$8,Summary!$G$9/G1004)</f>
        <v>1.5</v>
      </c>
      <c r="I1006">
        <f t="shared" si="47"/>
        <v>1</v>
      </c>
      <c r="J1006" s="4">
        <f>J1005*(1+(H1005*(E1006-1))+((1-H1005)*(D1005/100)*(I1006)/Summary!$G$6))</f>
        <v>140.39345719514449</v>
      </c>
    </row>
    <row r="1007" spans="2:10" x14ac:dyDescent="0.2">
      <c r="B1007" s="1">
        <f>Volatility!B1101</f>
        <v>43173</v>
      </c>
      <c r="C1007" s="4">
        <f>Volatility!C1101</f>
        <v>158.19999999999999</v>
      </c>
      <c r="D1007">
        <f>VLOOKUP(Table4[[#This Row],[Date]],Table1[#All],2,FALSE)</f>
        <v>-0.371</v>
      </c>
      <c r="E1007" s="7">
        <f t="shared" si="45"/>
        <v>1.0003794106487922</v>
      </c>
      <c r="F1007" s="7">
        <f t="shared" si="46"/>
        <v>3.7933869077251992E-4</v>
      </c>
      <c r="G1007" s="7">
        <f>SQRT(Summary!$G$2/Summary!$G$3)*SQRT(SUMSQ(F988:F1007)-Summary!$G$4/Summary!$G$5*SUM(F988:F1007)^2)</f>
        <v>2.3124443181084354E-2</v>
      </c>
      <c r="H1007" s="5">
        <f>MIN(Summary!$G$8,Summary!$G$9/G1005)</f>
        <v>1.5</v>
      </c>
      <c r="I1007">
        <f t="shared" si="47"/>
        <v>1</v>
      </c>
      <c r="J1007" s="4">
        <f>J1006*(1+(H1006*(E1007-1))+((1-H1006)*(D1006/100)*(I1007)/Summary!$G$6))</f>
        <v>140.47408077045176</v>
      </c>
    </row>
    <row r="1008" spans="2:10" x14ac:dyDescent="0.2">
      <c r="B1008" s="1">
        <f>Volatility!B1102</f>
        <v>43174</v>
      </c>
      <c r="C1008" s="4">
        <f>Volatility!C1102</f>
        <v>158.34</v>
      </c>
      <c r="D1008">
        <f>VLOOKUP(Table4[[#This Row],[Date]],Table1[#All],2,FALSE)</f>
        <v>-0.371</v>
      </c>
      <c r="E1008" s="7">
        <f t="shared" si="45"/>
        <v>1.0008849557522126</v>
      </c>
      <c r="F1008" s="7">
        <f t="shared" si="46"/>
        <v>8.845644097344031E-4</v>
      </c>
      <c r="G1008" s="7">
        <f>SQRT(Summary!$G$2/Summary!$G$3)*SQRT(SUMSQ(F989:F1008)-Summary!$G$4/Summary!$G$5*SUM(F989:F1008)^2)</f>
        <v>2.3140526004458536E-2</v>
      </c>
      <c r="H1008" s="5">
        <f>MIN(Summary!$G$8,Summary!$G$9/G1006)</f>
        <v>1.5</v>
      </c>
      <c r="I1008">
        <f t="shared" si="47"/>
        <v>1</v>
      </c>
      <c r="J1008" s="4">
        <f>J1007*(1+(H1007*(E1008-1))+((1-H1007)*(D1007/100)*(I1008)/Summary!$G$6))</f>
        <v>140.6612746208954</v>
      </c>
    </row>
    <row r="1009" spans="2:10" x14ac:dyDescent="0.2">
      <c r="B1009" s="1">
        <f>Volatility!B1103</f>
        <v>43175</v>
      </c>
      <c r="C1009" s="4">
        <f>Volatility!C1103</f>
        <v>158.46</v>
      </c>
      <c r="D1009">
        <f>VLOOKUP(Table4[[#This Row],[Date]],Table1[#All],2,FALSE)</f>
        <v>-0.37</v>
      </c>
      <c r="E1009" s="7">
        <f t="shared" si="45"/>
        <v>1.0007578628268283</v>
      </c>
      <c r="F1009" s="7">
        <f t="shared" si="46"/>
        <v>7.5757579380813091E-4</v>
      </c>
      <c r="G1009" s="7">
        <f>SQRT(Summary!$G$2/Summary!$G$3)*SQRT(SUMSQ(F990:F1009)-Summary!$G$4/Summary!$G$5*SUM(F990:F1009)^2)</f>
        <v>2.0208500639966754E-2</v>
      </c>
      <c r="H1009" s="5">
        <f>MIN(Summary!$G$8,Summary!$G$9/G1007)</f>
        <v>1.5</v>
      </c>
      <c r="I1009">
        <f t="shared" si="47"/>
        <v>1</v>
      </c>
      <c r="J1009" s="4">
        <f>J1008*(1+(H1008*(E1009-1))+((1-H1008)*(D1008/100)*(I1009)/Summary!$G$6))</f>
        <v>140.82190234399965</v>
      </c>
    </row>
    <row r="1010" spans="2:10" x14ac:dyDescent="0.2">
      <c r="B1010" s="1">
        <f>Volatility!B1104</f>
        <v>43178</v>
      </c>
      <c r="C1010" s="4">
        <f>Volatility!C1104</f>
        <v>158.5</v>
      </c>
      <c r="D1010">
        <f>VLOOKUP(Table4[[#This Row],[Date]],Table1[#All],2,FALSE)</f>
        <v>-0.37</v>
      </c>
      <c r="E1010" s="7">
        <f t="shared" si="45"/>
        <v>1.0002524296352391</v>
      </c>
      <c r="F1010" s="7">
        <f t="shared" si="46"/>
        <v>2.5239778023935979E-4</v>
      </c>
      <c r="G1010" s="7">
        <f>SQRT(Summary!$G$2/Summary!$G$3)*SQRT(SUMSQ(F991:F1010)-Summary!$G$4/Summary!$G$5*SUM(F991:F1010)^2)</f>
        <v>1.7873794849008237E-2</v>
      </c>
      <c r="H1010" s="5">
        <f>MIN(Summary!$G$8,Summary!$G$9/G1008)</f>
        <v>1.5</v>
      </c>
      <c r="I1010">
        <f t="shared" si="47"/>
        <v>3</v>
      </c>
      <c r="J1010" s="4">
        <f>J1009*(1+(H1009*(E1010-1))+((1-H1009)*(D1009/100)*(I1010)/Summary!$G$6))</f>
        <v>140.87739478049099</v>
      </c>
    </row>
    <row r="1011" spans="2:10" x14ac:dyDescent="0.2">
      <c r="B1011" s="1">
        <f>Volatility!B1105</f>
        <v>43179</v>
      </c>
      <c r="C1011" s="4">
        <f>Volatility!C1105</f>
        <v>158.58000000000001</v>
      </c>
      <c r="D1011">
        <f>VLOOKUP(Table4[[#This Row],[Date]],Table1[#All],2,FALSE)</f>
        <v>-0.37</v>
      </c>
      <c r="E1011" s="7">
        <f t="shared" si="45"/>
        <v>1.0005047318611988</v>
      </c>
      <c r="F1011" s="7">
        <f t="shared" si="46"/>
        <v>5.0460452691760446E-4</v>
      </c>
      <c r="G1011" s="7">
        <f>SQRT(Summary!$G$2/Summary!$G$3)*SQRT(SUMSQ(F992:F1011)-Summary!$G$4/Summary!$G$5*SUM(F992:F1011)^2)</f>
        <v>1.7146475780117472E-2</v>
      </c>
      <c r="H1011" s="5">
        <f>MIN(Summary!$G$8,Summary!$G$9/G1009)</f>
        <v>1.5</v>
      </c>
      <c r="I1011">
        <f t="shared" si="47"/>
        <v>1</v>
      </c>
      <c r="J1011" s="4">
        <f>J1010*(1+(H1010*(E1011-1))+((1-H1010)*(D1010/100)*(I1011)/Summary!$G$6))</f>
        <v>140.98477669827233</v>
      </c>
    </row>
    <row r="1012" spans="2:10" x14ac:dyDescent="0.2">
      <c r="B1012" s="1">
        <f>Volatility!B1106</f>
        <v>43180</v>
      </c>
      <c r="C1012" s="4">
        <f>Volatility!C1106</f>
        <v>158.5</v>
      </c>
      <c r="D1012">
        <f>VLOOKUP(Table4[[#This Row],[Date]],Table1[#All],2,FALSE)</f>
        <v>-0.37</v>
      </c>
      <c r="E1012" s="7">
        <f t="shared" si="45"/>
        <v>0.99949552276453513</v>
      </c>
      <c r="F1012" s="7">
        <f t="shared" si="46"/>
        <v>-5.0460452691765119E-4</v>
      </c>
      <c r="G1012" s="7">
        <f>SQRT(Summary!$G$2/Summary!$G$3)*SQRT(SUMSQ(F993:F1012)-Summary!$G$4/Summary!$G$5*SUM(F993:F1012)^2)</f>
        <v>1.7551414064050919E-2</v>
      </c>
      <c r="H1012" s="5">
        <f>MIN(Summary!$G$8,Summary!$G$9/G1010)</f>
        <v>1.5</v>
      </c>
      <c r="I1012">
        <f t="shared" si="47"/>
        <v>1</v>
      </c>
      <c r="J1012" s="4">
        <f>J1011*(1+(H1011*(E1012-1))+((1-H1011)*(D1011/100)*(I1012)/Summary!$G$6))</f>
        <v>140.87881578778772</v>
      </c>
    </row>
    <row r="1013" spans="2:10" x14ac:dyDescent="0.2">
      <c r="B1013" s="1">
        <f>Volatility!B1107</f>
        <v>43181</v>
      </c>
      <c r="C1013" s="4">
        <f>Volatility!C1107</f>
        <v>158.97</v>
      </c>
      <c r="D1013">
        <f>VLOOKUP(Table4[[#This Row],[Date]],Table1[#All],2,FALSE)</f>
        <v>-0.371</v>
      </c>
      <c r="E1013" s="7">
        <f t="shared" si="45"/>
        <v>1.0029652996845426</v>
      </c>
      <c r="F1013" s="7">
        <f t="shared" si="46"/>
        <v>2.9609118554451345E-3</v>
      </c>
      <c r="G1013" s="7">
        <f>SQRT(Summary!$G$2/Summary!$G$3)*SQRT(SUMSQ(F994:F1013)-Summary!$G$4/Summary!$G$5*SUM(F994:F1013)^2)</f>
        <v>1.9205413356282678E-2</v>
      </c>
      <c r="H1013" s="5">
        <f>MIN(Summary!$G$8,Summary!$G$9/G1011)</f>
        <v>1.5</v>
      </c>
      <c r="I1013">
        <f t="shared" si="47"/>
        <v>1</v>
      </c>
      <c r="J1013" s="4">
        <f>J1012*(1+(H1012*(E1013-1))+((1-H1012)*(D1012/100)*(I1013)/Summary!$G$6))</f>
        <v>141.50616161039025</v>
      </c>
    </row>
    <row r="1014" spans="2:10" x14ac:dyDescent="0.2">
      <c r="B1014" s="1">
        <f>Volatility!B1108</f>
        <v>43182</v>
      </c>
      <c r="C1014" s="4">
        <f>Volatility!C1108</f>
        <v>158.99</v>
      </c>
      <c r="D1014">
        <f>VLOOKUP(Table4[[#This Row],[Date]],Table1[#All],2,FALSE)</f>
        <v>-0.37</v>
      </c>
      <c r="E1014" s="7">
        <f t="shared" si="45"/>
        <v>1.0001258099012393</v>
      </c>
      <c r="F1014" s="7">
        <f t="shared" si="46"/>
        <v>1.2580198783742865E-4</v>
      </c>
      <c r="G1014" s="7">
        <f>SQRT(Summary!$G$2/Summary!$G$3)*SQRT(SUMSQ(F995:F1014)-Summary!$G$4/Summary!$G$5*SUM(F995:F1014)^2)</f>
        <v>1.8475940389466337E-2</v>
      </c>
      <c r="H1014" s="5">
        <f>MIN(Summary!$G$8,Summary!$G$9/G1012)</f>
        <v>1.5</v>
      </c>
      <c r="I1014">
        <f t="shared" si="47"/>
        <v>1</v>
      </c>
      <c r="J1014" s="4">
        <f>J1013*(1+(H1013*(E1014-1))+((1-H1013)*(D1013/100)*(I1014)/Summary!$G$6))</f>
        <v>141.53359507452066</v>
      </c>
    </row>
    <row r="1015" spans="2:10" x14ac:dyDescent="0.2">
      <c r="B1015" s="1">
        <f>Volatility!B1109</f>
        <v>43185</v>
      </c>
      <c r="C1015" s="4">
        <f>Volatility!C1109</f>
        <v>158.97999999999999</v>
      </c>
      <c r="D1015">
        <f>VLOOKUP(Table4[[#This Row],[Date]],Table1[#All],2,FALSE)</f>
        <v>-0.37</v>
      </c>
      <c r="E1015" s="7">
        <f t="shared" si="45"/>
        <v>0.99993710296245031</v>
      </c>
      <c r="F1015" s="7">
        <f t="shared" si="46"/>
        <v>-6.2899015651302962E-5</v>
      </c>
      <c r="G1015" s="7">
        <f>SQRT(Summary!$G$2/Summary!$G$3)*SQRT(SUMSQ(F996:F1015)-Summary!$G$4/Summary!$G$5*SUM(F996:F1015)^2)</f>
        <v>1.8251805380542534E-2</v>
      </c>
      <c r="H1015" s="5">
        <f>MIN(Summary!$G$8,Summary!$G$9/G1013)</f>
        <v>1.5</v>
      </c>
      <c r="I1015">
        <f t="shared" si="47"/>
        <v>3</v>
      </c>
      <c r="J1015" s="4">
        <f>J1014*(1+(H1014*(E1015-1))+((1-H1014)*(D1014/100)*(I1015)/Summary!$G$6))</f>
        <v>141.52242398501215</v>
      </c>
    </row>
    <row r="1016" spans="2:10" x14ac:dyDescent="0.2">
      <c r="B1016" s="1">
        <f>Volatility!B1110</f>
        <v>43186</v>
      </c>
      <c r="C1016" s="4">
        <f>Volatility!C1110</f>
        <v>159.28</v>
      </c>
      <c r="D1016">
        <f>VLOOKUP(Table4[[#This Row],[Date]],Table1[#All],2,FALSE)</f>
        <v>-0.371</v>
      </c>
      <c r="E1016" s="7">
        <f t="shared" si="45"/>
        <v>1.0018870298150711</v>
      </c>
      <c r="F1016" s="7">
        <f t="shared" si="46"/>
        <v>1.8852516109742431E-3</v>
      </c>
      <c r="G1016" s="7">
        <f>SQRT(Summary!$G$2/Summary!$G$3)*SQRT(SUMSQ(F997:F1016)-Summary!$G$4/Summary!$G$5*SUM(F997:F1016)^2)</f>
        <v>1.8257972598207672E-2</v>
      </c>
      <c r="H1016" s="5">
        <f>MIN(Summary!$G$8,Summary!$G$9/G1014)</f>
        <v>1.5</v>
      </c>
      <c r="I1016">
        <f t="shared" si="47"/>
        <v>1</v>
      </c>
      <c r="J1016" s="4">
        <f>J1015*(1+(H1015*(E1016-1))+((1-H1015)*(D1015/100)*(I1016)/Summary!$G$6))</f>
        <v>141.92373680336556</v>
      </c>
    </row>
    <row r="1017" spans="2:10" x14ac:dyDescent="0.2">
      <c r="B1017" s="1">
        <f>Volatility!B1111</f>
        <v>43187</v>
      </c>
      <c r="C1017" s="4">
        <f>Volatility!C1111</f>
        <v>159.32</v>
      </c>
      <c r="D1017">
        <f>VLOOKUP(Table4[[#This Row],[Date]],Table1[#All],2,FALSE)</f>
        <v>-0.371</v>
      </c>
      <c r="E1017" s="7">
        <f t="shared" si="45"/>
        <v>1.0002511300853842</v>
      </c>
      <c r="F1017" s="7">
        <f t="shared" si="46"/>
        <v>2.5109855750264024E-4</v>
      </c>
      <c r="G1017" s="7">
        <f>SQRT(Summary!$G$2/Summary!$G$3)*SQRT(SUMSQ(F998:F1017)-Summary!$G$4/Summary!$G$5*SUM(F998:F1017)^2)</f>
        <v>1.7776189512072087E-2</v>
      </c>
      <c r="H1017" s="5">
        <f>MIN(Summary!$G$8,Summary!$G$9/G1015)</f>
        <v>1.5</v>
      </c>
      <c r="I1017">
        <f t="shared" si="47"/>
        <v>1</v>
      </c>
      <c r="J1017" s="4">
        <f>J1016*(1+(H1016*(E1017-1))+((1-H1016)*(D1016/100)*(I1017)/Summary!$G$6))</f>
        <v>141.97793008505491</v>
      </c>
    </row>
    <row r="1018" spans="2:10" x14ac:dyDescent="0.2">
      <c r="B1018" s="36">
        <f>Volatility!B1112</f>
        <v>43188</v>
      </c>
      <c r="C1018" s="20">
        <f>Volatility!C1112</f>
        <v>159.55000000000001</v>
      </c>
      <c r="D1018" s="37">
        <f>VLOOKUP(Table4[[#This Row],[Date]],Table1[#All],2,FALSE)</f>
        <v>-0.372</v>
      </c>
      <c r="E1018" s="8">
        <f t="shared" si="45"/>
        <v>1.0014436354506655</v>
      </c>
      <c r="F1018" s="8">
        <f t="shared" si="46"/>
        <v>1.4425944108092145E-3</v>
      </c>
      <c r="G1018" s="8">
        <f>SQRT(Summary!$G$2/Summary!$G$3)*SQRT(SUMSQ(F999:F1018)-Summary!$G$4/Summary!$G$5*SUM(F999:F1018)^2)</f>
        <v>1.8020971667057503E-2</v>
      </c>
      <c r="H1018" s="9">
        <f>MIN(Summary!$G$8,Summary!$G$9/G1016)</f>
        <v>1.5</v>
      </c>
      <c r="I1018" s="37">
        <f t="shared" si="47"/>
        <v>1</v>
      </c>
      <c r="J1018" s="20">
        <f>J1017*(1+(H1017*(E1018-1))+((1-H1017)*(D1017/100)*(I1018)/Summary!$G$6))</f>
        <v>142.28610822540233</v>
      </c>
    </row>
    <row r="1019" spans="2:10" x14ac:dyDescent="0.2">
      <c r="B1019" s="1">
        <f>Volatility!B1113</f>
        <v>43193</v>
      </c>
      <c r="C1019" s="4">
        <f>Volatility!C1113</f>
        <v>159.47999999999999</v>
      </c>
      <c r="D1019">
        <f>VLOOKUP(Table4[[#This Row],[Date]],Table1[#All],2,FALSE)</f>
        <v>-0.372</v>
      </c>
      <c r="E1019" s="7">
        <f t="shared" ref="E1019:E1035" si="48">C1019/C1018</f>
        <v>0.99956126606079587</v>
      </c>
      <c r="F1019" s="7">
        <f t="shared" ref="F1019:F1035" si="49">LN(E1019)</f>
        <v>-4.3883021109836066E-4</v>
      </c>
      <c r="G1019" s="7">
        <f>SQRT(Summary!$G$2/Summary!$G$3)*SQRT(SUMSQ(F1000:F1019)-Summary!$G$4/Summary!$G$5*SUM(F1000:F1019)^2)</f>
        <v>1.7467997128313678E-2</v>
      </c>
      <c r="H1019" s="5">
        <f>MIN(Summary!$G$8,Summary!$G$9/G1017)</f>
        <v>1.5</v>
      </c>
      <c r="I1019">
        <f t="shared" si="47"/>
        <v>5</v>
      </c>
      <c r="J1019" s="4">
        <f>J1018*(1+(H1018*(E1019-1))+((1-H1018)*(D1018/100)*(I1019)/Summary!$G$6))</f>
        <v>142.19614533273116</v>
      </c>
    </row>
    <row r="1020" spans="2:10" x14ac:dyDescent="0.2">
      <c r="B1020" s="1">
        <f>Volatility!B1114</f>
        <v>43194</v>
      </c>
      <c r="C1020" s="4">
        <f>Volatility!C1114</f>
        <v>159.65</v>
      </c>
      <c r="D1020">
        <f>VLOOKUP(Table4[[#This Row],[Date]],Table1[#All],2,FALSE)</f>
        <v>-0.372</v>
      </c>
      <c r="E1020" s="7">
        <f t="shared" si="48"/>
        <v>1.001065964384249</v>
      </c>
      <c r="F1020" s="7">
        <f t="shared" si="49"/>
        <v>1.065396647636939E-3</v>
      </c>
      <c r="G1020" s="7">
        <f>SQRT(Summary!$G$2/Summary!$G$3)*SQRT(SUMSQ(F1001:F1020)-Summary!$G$4/Summary!$G$5*SUM(F1001:F1020)^2)</f>
        <v>1.7397067005058869E-2</v>
      </c>
      <c r="H1020" s="5">
        <f>MIN(Summary!$G$8,Summary!$G$9/G1018)</f>
        <v>1.5</v>
      </c>
      <c r="I1020">
        <f t="shared" si="47"/>
        <v>1</v>
      </c>
      <c r="J1020" s="4">
        <f>J1019*(1+(H1019*(E1020-1))+((1-H1019)*(D1019/100)*(I1020)/Summary!$G$6))</f>
        <v>142.42424405256867</v>
      </c>
    </row>
    <row r="1021" spans="2:10" x14ac:dyDescent="0.2">
      <c r="B1021" s="1">
        <f>Volatility!B1115</f>
        <v>43195</v>
      </c>
      <c r="C1021" s="4">
        <f>Volatility!C1115</f>
        <v>159.33000000000001</v>
      </c>
      <c r="D1021">
        <f>VLOOKUP(Table4[[#This Row],[Date]],Table1[#All],2,FALSE)</f>
        <v>-0.372</v>
      </c>
      <c r="E1021" s="7">
        <f t="shared" si="48"/>
        <v>0.99799561540870663</v>
      </c>
      <c r="F1021" s="7">
        <f t="shared" si="49"/>
        <v>-2.0063960583734633E-3</v>
      </c>
      <c r="G1021" s="7">
        <f>SQRT(Summary!$G$2/Summary!$G$3)*SQRT(SUMSQ(F1002:F1021)-Summary!$G$4/Summary!$G$5*SUM(F1002:F1021)^2)</f>
        <v>1.9356339907333514E-2</v>
      </c>
      <c r="H1021" s="5">
        <f>MIN(Summary!$G$8,Summary!$G$9/G1019)</f>
        <v>1.5</v>
      </c>
      <c r="I1021">
        <f t="shared" si="47"/>
        <v>1</v>
      </c>
      <c r="J1021" s="4">
        <f>J1020*(1+(H1020*(E1021-1))+((1-H1020)*(D1020/100)*(I1021)/Summary!$G$6))</f>
        <v>141.99677047085456</v>
      </c>
    </row>
    <row r="1022" spans="2:10" x14ac:dyDescent="0.2">
      <c r="B1022" s="1">
        <f>Volatility!B1116</f>
        <v>43196</v>
      </c>
      <c r="C1022" s="4">
        <f>Volatility!C1116</f>
        <v>159.53</v>
      </c>
      <c r="D1022">
        <f>VLOOKUP(Table4[[#This Row],[Date]],Table1[#All],2,FALSE)</f>
        <v>-0.372</v>
      </c>
      <c r="E1022" s="7">
        <f t="shared" si="48"/>
        <v>1.0012552563861168</v>
      </c>
      <c r="F1022" s="7">
        <f t="shared" si="49"/>
        <v>1.2544692104886391E-3</v>
      </c>
      <c r="G1022" s="7">
        <f>SQRT(Summary!$G$2/Summary!$G$3)*SQRT(SUMSQ(F1003:F1022)-Summary!$G$4/Summary!$G$5*SUM(F1003:F1022)^2)</f>
        <v>1.8990334037097257E-2</v>
      </c>
      <c r="H1022" s="5">
        <f>MIN(Summary!$G$8,Summary!$G$9/G1020)</f>
        <v>1.5</v>
      </c>
      <c r="I1022">
        <f t="shared" si="47"/>
        <v>1</v>
      </c>
      <c r="J1022" s="4">
        <f>J1021*(1+(H1021*(E1022-1))+((1-H1021)*(D1021/100)*(I1022)/Summary!$G$6))</f>
        <v>142.26486765024757</v>
      </c>
    </row>
    <row r="1023" spans="2:10" x14ac:dyDescent="0.2">
      <c r="B1023" s="1">
        <f>Volatility!B1117</f>
        <v>43199</v>
      </c>
      <c r="C1023" s="4">
        <f>Volatility!C1117</f>
        <v>159.55000000000001</v>
      </c>
      <c r="D1023">
        <f>VLOOKUP(Table4[[#This Row],[Date]],Table1[#All],2,FALSE)</f>
        <v>-0.372</v>
      </c>
      <c r="E1023" s="7">
        <f t="shared" si="48"/>
        <v>1.0001253682692912</v>
      </c>
      <c r="F1023" s="7">
        <f t="shared" si="49"/>
        <v>1.2536041134649358E-4</v>
      </c>
      <c r="G1023" s="7">
        <f>SQRT(Summary!$G$2/Summary!$G$3)*SQRT(SUMSQ(F1004:F1023)-Summary!$G$4/Summary!$G$5*SUM(F1004:F1023)^2)</f>
        <v>1.7252306491000059E-2</v>
      </c>
      <c r="H1023" s="5">
        <f>MIN(Summary!$G$8,Summary!$G$9/G1021)</f>
        <v>1.5</v>
      </c>
      <c r="I1023">
        <f t="shared" si="47"/>
        <v>3</v>
      </c>
      <c r="J1023" s="4">
        <f>J1022*(1+(H1022*(E1023-1))+((1-H1022)*(D1022/100)*(I1023)/Summary!$G$6))</f>
        <v>142.29382600605351</v>
      </c>
    </row>
    <row r="1024" spans="2:10" x14ac:dyDescent="0.2">
      <c r="B1024" s="1">
        <f>Volatility!B1118</f>
        <v>43200</v>
      </c>
      <c r="C1024" s="4">
        <f>Volatility!C1118</f>
        <v>159.44999999999999</v>
      </c>
      <c r="D1024">
        <f>VLOOKUP(Table4[[#This Row],[Date]],Table1[#All],2,FALSE)</f>
        <v>-0.372</v>
      </c>
      <c r="E1024" s="7">
        <f t="shared" si="48"/>
        <v>0.99937323722970839</v>
      </c>
      <c r="F1024" s="7">
        <f t="shared" si="49"/>
        <v>-6.2695926818605589E-4</v>
      </c>
      <c r="G1024" s="7">
        <f>SQRT(Summary!$G$2/Summary!$G$3)*SQRT(SUMSQ(F1005:F1024)-Summary!$G$4/Summary!$G$5*SUM(F1005:F1024)^2)</f>
        <v>1.6214258652892947E-2</v>
      </c>
      <c r="H1024" s="5">
        <f>MIN(Summary!$G$8,Summary!$G$9/G1022)</f>
        <v>1.5</v>
      </c>
      <c r="I1024">
        <f t="shared" si="47"/>
        <v>1</v>
      </c>
      <c r="J1024" s="4">
        <f>J1023*(1+(H1023*(E1024-1))+((1-H1023)*(D1023/100)*(I1024)/Summary!$G$6))</f>
        <v>142.16078448194679</v>
      </c>
    </row>
    <row r="1025" spans="2:10" x14ac:dyDescent="0.2">
      <c r="B1025" s="1">
        <f>Volatility!B1119</f>
        <v>43201</v>
      </c>
      <c r="C1025" s="4">
        <f>Volatility!C1119</f>
        <v>159.53</v>
      </c>
      <c r="D1025">
        <f>VLOOKUP(Table4[[#This Row],[Date]],Table1[#All],2,FALSE)</f>
        <v>-0.372</v>
      </c>
      <c r="E1025" s="7">
        <f t="shared" si="48"/>
        <v>1.0005017246785828</v>
      </c>
      <c r="F1025" s="7">
        <f t="shared" si="49"/>
        <v>5.0159885683972267E-4</v>
      </c>
      <c r="G1025" s="7">
        <f>SQRT(Summary!$G$2/Summary!$G$3)*SQRT(SUMSQ(F1006:F1025)-Summary!$G$4/Summary!$G$5*SUM(F1006:F1025)^2)</f>
        <v>1.5927870732516867E-2</v>
      </c>
      <c r="H1025" s="5">
        <f>MIN(Summary!$G$8,Summary!$G$9/G1023)</f>
        <v>1.5</v>
      </c>
      <c r="I1025">
        <f t="shared" si="47"/>
        <v>1</v>
      </c>
      <c r="J1025" s="4">
        <f>J1024*(1+(H1024*(E1025-1))+((1-H1024)*(D1024/100)*(I1025)/Summary!$G$6))</f>
        <v>142.26850734018521</v>
      </c>
    </row>
    <row r="1026" spans="2:10" x14ac:dyDescent="0.2">
      <c r="B1026" s="1">
        <f>Volatility!B1120</f>
        <v>43202</v>
      </c>
      <c r="C1026" s="4">
        <f>Volatility!C1120</f>
        <v>159.47</v>
      </c>
      <c r="D1026">
        <f>VLOOKUP(Table4[[#This Row],[Date]],Table1[#All],2,FALSE)</f>
        <v>-0.371</v>
      </c>
      <c r="E1026" s="7">
        <f t="shared" si="48"/>
        <v>0.99962389519212691</v>
      </c>
      <c r="F1026" s="7">
        <f t="shared" si="49"/>
        <v>-3.7617555302529328E-4</v>
      </c>
      <c r="G1026" s="7">
        <f>SQRT(Summary!$G$2/Summary!$G$3)*SQRT(SUMSQ(F1007:F1026)-Summary!$G$4/Summary!$G$5*SUM(F1007:F1026)^2)</f>
        <v>1.6181123854723475E-2</v>
      </c>
      <c r="H1026" s="5">
        <f>MIN(Summary!$G$8,Summary!$G$9/G1024)</f>
        <v>1.5</v>
      </c>
      <c r="I1026">
        <f t="shared" si="47"/>
        <v>1</v>
      </c>
      <c r="J1026" s="4">
        <f>J1025*(1+(H1025*(E1026-1))+((1-H1025)*(D1025/100)*(I1026)/Summary!$G$6))</f>
        <v>142.18898058971044</v>
      </c>
    </row>
    <row r="1027" spans="2:10" x14ac:dyDescent="0.2">
      <c r="B1027" s="1">
        <f>Volatility!B1121</f>
        <v>43203</v>
      </c>
      <c r="C1027" s="4">
        <f>Volatility!C1121</f>
        <v>159.62</v>
      </c>
      <c r="D1027">
        <f>VLOOKUP(Table4[[#This Row],[Date]],Table1[#All],2,FALSE)</f>
        <v>-0.371</v>
      </c>
      <c r="E1027" s="7">
        <f t="shared" si="48"/>
        <v>1.0009406157898038</v>
      </c>
      <c r="F1027" s="7">
        <f t="shared" si="49"/>
        <v>9.4017368798199157E-4</v>
      </c>
      <c r="G1027" s="7">
        <f>SQRT(Summary!$G$2/Summary!$G$3)*SQRT(SUMSQ(F1008:F1027)-Summary!$G$4/Summary!$G$5*SUM(F1008:F1027)^2)</f>
        <v>1.6279947525113317E-2</v>
      </c>
      <c r="H1027" s="5">
        <f>MIN(Summary!$G$8,Summary!$G$9/G1025)</f>
        <v>1.5</v>
      </c>
      <c r="I1027">
        <f t="shared" si="47"/>
        <v>1</v>
      </c>
      <c r="J1027" s="4">
        <f>J1026*(1+(H1026*(E1027-1))+((1-H1026)*(D1026/100)*(I1027)/Summary!$G$6))</f>
        <v>142.39033105834804</v>
      </c>
    </row>
    <row r="1028" spans="2:10" x14ac:dyDescent="0.2">
      <c r="B1028" s="1">
        <f>Volatility!B1122</f>
        <v>43206</v>
      </c>
      <c r="C1028" s="4">
        <f>Volatility!C1122</f>
        <v>159.59</v>
      </c>
      <c r="D1028">
        <f>VLOOKUP(Table4[[#This Row],[Date]],Table1[#All],2,FALSE)</f>
        <v>-0.371</v>
      </c>
      <c r="E1028" s="7">
        <f t="shared" si="48"/>
        <v>0.99981205362736503</v>
      </c>
      <c r="F1028" s="7">
        <f t="shared" si="49"/>
        <v>-1.8796403676777393E-4</v>
      </c>
      <c r="G1028" s="7">
        <f>SQRT(Summary!$G$2/Summary!$G$3)*SQRT(SUMSQ(F1009:F1028)-Summary!$G$4/Summary!$G$5*SUM(F1009:F1028)^2)</f>
        <v>1.6339342977162184E-2</v>
      </c>
      <c r="H1028" s="5">
        <f>MIN(Summary!$G$8,Summary!$G$9/G1026)</f>
        <v>1.5</v>
      </c>
      <c r="I1028">
        <f t="shared" si="47"/>
        <v>3</v>
      </c>
      <c r="J1028" s="4">
        <f>J1027*(1+(H1027*(E1028-1))+((1-H1027)*(D1027/100)*(I1028)/Summary!$G$6))</f>
        <v>142.35238955621793</v>
      </c>
    </row>
    <row r="1029" spans="2:10" x14ac:dyDescent="0.2">
      <c r="B1029" s="1">
        <f>Volatility!B1123</f>
        <v>43207</v>
      </c>
      <c r="C1029" s="4">
        <f>Volatility!C1123</f>
        <v>159.88</v>
      </c>
      <c r="D1029">
        <f>VLOOKUP(Table4[[#This Row],[Date]],Table1[#All],2,FALSE)</f>
        <v>-0.371</v>
      </c>
      <c r="E1029" s="7">
        <f t="shared" si="48"/>
        <v>1.0018171564634375</v>
      </c>
      <c r="F1029" s="7">
        <f t="shared" si="49"/>
        <v>1.8155074320276958E-3</v>
      </c>
      <c r="G1029" s="7">
        <f>SQRT(Summary!$G$2/Summary!$G$3)*SQRT(SUMSQ(F1010:F1029)-Summary!$G$4/Summary!$G$5*SUM(F1010:F1029)^2)</f>
        <v>1.7031916786275018E-2</v>
      </c>
      <c r="H1029" s="5">
        <f>MIN(Summary!$G$8,Summary!$G$9/G1027)</f>
        <v>1.5</v>
      </c>
      <c r="I1029">
        <f t="shared" ref="I1029:I1035" si="50">B1029-B1028</f>
        <v>1</v>
      </c>
      <c r="J1029" s="4">
        <f>J1028*(1+(H1028*(E1029-1))+((1-H1028)*(D1028/100)*(I1029)/Summary!$G$6))</f>
        <v>142.7411379135992</v>
      </c>
    </row>
    <row r="1030" spans="2:10" x14ac:dyDescent="0.2">
      <c r="B1030" s="1">
        <f>Volatility!B1124</f>
        <v>43208</v>
      </c>
      <c r="C1030" s="4">
        <f>Volatility!C1124</f>
        <v>159.84</v>
      </c>
      <c r="D1030">
        <f>VLOOKUP(Table4[[#This Row],[Date]],Table1[#All],2,FALSE)</f>
        <v>-0.371</v>
      </c>
      <c r="E1030" s="7">
        <f t="shared" si="48"/>
        <v>0.99974981235926952</v>
      </c>
      <c r="F1030" s="7">
        <f t="shared" si="49"/>
        <v>-2.5021894287931799E-4</v>
      </c>
      <c r="G1030" s="7">
        <f>SQRT(Summary!$G$2/Summary!$G$3)*SQRT(SUMSQ(F1011:F1030)-Summary!$G$4/Summary!$G$5*SUM(F1011:F1030)^2)</f>
        <v>1.719194856529788E-2</v>
      </c>
      <c r="H1030" s="5">
        <f>MIN(Summary!$G$8,Summary!$G$9/G1028)</f>
        <v>1.5</v>
      </c>
      <c r="I1030">
        <f t="shared" si="50"/>
        <v>1</v>
      </c>
      <c r="J1030" s="4">
        <f>J1029*(1+(H1029*(E1030-1))+((1-H1029)*(D1029/100)*(I1030)/Summary!$G$6))</f>
        <v>142.68830532416794</v>
      </c>
    </row>
    <row r="1031" spans="2:10" x14ac:dyDescent="0.2">
      <c r="B1031" s="1">
        <f>Volatility!B1125</f>
        <v>43209</v>
      </c>
      <c r="C1031" s="4">
        <f>Volatility!C1125</f>
        <v>159.19</v>
      </c>
      <c r="D1031">
        <f>VLOOKUP(Table4[[#This Row],[Date]],Table1[#All],2,FALSE)</f>
        <v>-0.372</v>
      </c>
      <c r="E1031" s="7">
        <f t="shared" si="48"/>
        <v>0.99593343343343343</v>
      </c>
      <c r="F1031" s="7">
        <f t="shared" si="49"/>
        <v>-4.0748575331988404E-3</v>
      </c>
      <c r="G1031" s="7">
        <f>SQRT(Summary!$G$2/Summary!$G$3)*SQRT(SUMSQ(F1012:F1031)-Summary!$G$4/Summary!$G$5*SUM(F1012:F1031)^2)</f>
        <v>2.3171881258502069E-2</v>
      </c>
      <c r="H1031" s="5">
        <f>MIN(Summary!$G$8,Summary!$G$9/G1029)</f>
        <v>1.5</v>
      </c>
      <c r="I1031">
        <f t="shared" si="50"/>
        <v>1</v>
      </c>
      <c r="J1031" s="4">
        <f>J1030*(1+(H1030*(E1031-1))+((1-H1030)*(D1030/100)*(I1031)/Summary!$G$6))</f>
        <v>141.81866332748982</v>
      </c>
    </row>
    <row r="1032" spans="2:10" x14ac:dyDescent="0.2">
      <c r="B1032" s="1">
        <f>Volatility!B1126</f>
        <v>43210</v>
      </c>
      <c r="C1032" s="4">
        <f>Volatility!C1126</f>
        <v>159.25</v>
      </c>
      <c r="D1032">
        <f>VLOOKUP(Table4[[#This Row],[Date]],Table1[#All],2,FALSE)</f>
        <v>-0.372</v>
      </c>
      <c r="E1032" s="7">
        <f t="shared" si="48"/>
        <v>1.0003769080972422</v>
      </c>
      <c r="F1032" s="7">
        <f t="shared" si="49"/>
        <v>3.7683708522811513E-4</v>
      </c>
      <c r="G1032" s="7">
        <f>SQRT(Summary!$G$2/Summary!$G$3)*SQRT(SUMSQ(F1013:F1032)-Summary!$G$4/Summary!$G$5*SUM(F1013:F1032)^2)</f>
        <v>2.303830849645792E-2</v>
      </c>
      <c r="H1032" s="5">
        <f>MIN(Summary!$G$8,Summary!$G$9/G1030)</f>
        <v>1.5</v>
      </c>
      <c r="I1032">
        <f t="shared" si="50"/>
        <v>1</v>
      </c>
      <c r="J1032" s="4">
        <f>J1031*(1+(H1031*(E1032-1))+((1-H1031)*(D1031/100)*(I1032)/Summary!$G$6))</f>
        <v>141.89957496107266</v>
      </c>
    </row>
    <row r="1033" spans="2:10" x14ac:dyDescent="0.2">
      <c r="B1033" s="1">
        <f>Volatility!B1127</f>
        <v>43213</v>
      </c>
      <c r="C1033" s="4">
        <f>Volatility!C1127</f>
        <v>158.96</v>
      </c>
      <c r="D1033">
        <f>VLOOKUP(Table4[[#This Row],[Date]],Table1[#All],2,FALSE)</f>
        <v>-0.372</v>
      </c>
      <c r="E1033" s="7">
        <f t="shared" si="48"/>
        <v>0.99817896389324967</v>
      </c>
      <c r="F1033" s="7">
        <f t="shared" si="49"/>
        <v>-1.8226962087112553E-3</v>
      </c>
      <c r="G1033" s="7">
        <f>SQRT(Summary!$G$2/Summary!$G$3)*SQRT(SUMSQ(F1014:F1033)-Summary!$G$4/Summary!$G$5*SUM(F1014:F1033)^2)</f>
        <v>2.182192774033517E-2</v>
      </c>
      <c r="H1033" s="5">
        <f>MIN(Summary!$G$8,Summary!$G$9/G1031)</f>
        <v>1.5</v>
      </c>
      <c r="I1033">
        <f t="shared" si="50"/>
        <v>3</v>
      </c>
      <c r="J1033" s="4">
        <f>J1032*(1+(H1032*(E1033-1))+((1-H1032)*(D1032/100)*(I1033)/Summary!$G$6))</f>
        <v>141.5141680301796</v>
      </c>
    </row>
    <row r="1034" spans="2:10" x14ac:dyDescent="0.2">
      <c r="B1034" s="1">
        <f>Volatility!B1128</f>
        <v>43214</v>
      </c>
      <c r="C1034" s="4">
        <f>Volatility!C1128</f>
        <v>159.07</v>
      </c>
      <c r="D1034">
        <f>VLOOKUP(Table4[[#This Row],[Date]],Table1[#All],2,FALSE)</f>
        <v>-0.372</v>
      </c>
      <c r="E1034" s="7">
        <f t="shared" si="48"/>
        <v>1.0006919979869149</v>
      </c>
      <c r="F1034" s="7">
        <f t="shared" si="49"/>
        <v>6.9175866670763918E-4</v>
      </c>
      <c r="G1034" s="7">
        <f>SQRT(Summary!$G$2/Summary!$G$3)*SQRT(SUMSQ(F1015:F1034)-Summary!$G$4/Summary!$G$5*SUM(F1015:F1034)^2)</f>
        <v>2.1951529912321896E-2</v>
      </c>
      <c r="H1034" s="5">
        <f>MIN(Summary!$G$8,Summary!$G$9/G1032)</f>
        <v>1.5</v>
      </c>
      <c r="I1034">
        <f t="shared" si="50"/>
        <v>1</v>
      </c>
      <c r="J1034" s="4">
        <f>J1033*(1+(H1033*(E1034-1))+((1-H1033)*(D1033/100)*(I1034)/Summary!$G$6))</f>
        <v>141.66179046580964</v>
      </c>
    </row>
    <row r="1035" spans="2:10" x14ac:dyDescent="0.2">
      <c r="B1035" s="79">
        <f>Volatility!B1129</f>
        <v>43215</v>
      </c>
      <c r="C1035" s="77">
        <f>Volatility!C1129</f>
        <v>159.01</v>
      </c>
      <c r="D1035" s="78">
        <f>VLOOKUP(Table4[[#This Row],[Date]],Table1[#All],2,FALSE)</f>
        <v>-0.371</v>
      </c>
      <c r="E1035" s="38">
        <f t="shared" si="48"/>
        <v>0.9996228075689948</v>
      </c>
      <c r="F1035" s="38">
        <f t="shared" si="49"/>
        <v>-3.7726358596350962E-4</v>
      </c>
      <c r="G1035" s="38">
        <f>SQRT(Summary!$G$2/Summary!$G$3)*SQRT(SUMSQ(F1016:F1035)-Summary!$G$4/Summary!$G$5*SUM(F1016:F1035)^2)</f>
        <v>2.1994320735457418E-2</v>
      </c>
      <c r="H1035" s="39">
        <f>MIN(Summary!$G$8,Summary!$G$9/G1033)</f>
        <v>1.5</v>
      </c>
      <c r="I1035" s="78">
        <f t="shared" si="50"/>
        <v>1</v>
      </c>
      <c r="J1035" s="77">
        <f>J1034*(1+(H1034*(E1035-1))+((1-H1034)*(D1034/100)*(I1035)/Summary!$G$6))</f>
        <v>141.58237175237085</v>
      </c>
    </row>
  </sheetData>
  <pageMargins left="0.75" right="0.75" top="1" bottom="1" header="0.5" footer="0.5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C0DE0-270F-4622-8823-BEC202B9C42F}">
  <dimension ref="B1:Q1014"/>
  <sheetViews>
    <sheetView workbookViewId="0">
      <selection activeCell="R42" sqref="R42"/>
    </sheetView>
  </sheetViews>
  <sheetFormatPr baseColWidth="10" defaultColWidth="8.83203125" defaultRowHeight="15" x14ac:dyDescent="0.2"/>
  <cols>
    <col min="2" max="2" width="10.5" bestFit="1" customWidth="1"/>
    <col min="5" max="5" width="10.5" bestFit="1" customWidth="1"/>
    <col min="7" max="7" width="15.1640625" customWidth="1"/>
    <col min="8" max="9" width="11.33203125" bestFit="1" customWidth="1"/>
    <col min="10" max="10" width="11.5" bestFit="1" customWidth="1"/>
    <col min="11" max="12" width="10.5" bestFit="1" customWidth="1"/>
    <col min="13" max="13" width="12.5" bestFit="1" customWidth="1"/>
    <col min="14" max="14" width="12.5" customWidth="1"/>
    <col min="15" max="15" width="12.1640625" customWidth="1"/>
    <col min="16" max="16" width="23.5" bestFit="1" customWidth="1"/>
    <col min="17" max="17" width="9.5" bestFit="1" customWidth="1"/>
  </cols>
  <sheetData>
    <row r="1" spans="2:17" ht="16" thickBot="1" x14ac:dyDescent="0.25"/>
    <row r="2" spans="2:17" ht="16" thickBot="1" x14ac:dyDescent="0.25">
      <c r="B2" s="60" t="s">
        <v>8</v>
      </c>
      <c r="C2" s="61" t="s">
        <v>37</v>
      </c>
      <c r="D2" s="61" t="s">
        <v>38</v>
      </c>
      <c r="E2" s="61" t="s">
        <v>39</v>
      </c>
      <c r="F2" s="61" t="s">
        <v>40</v>
      </c>
      <c r="G2" s="61" t="s">
        <v>41</v>
      </c>
      <c r="H2" s="61" t="s">
        <v>42</v>
      </c>
      <c r="I2" s="61" t="s">
        <v>43</v>
      </c>
      <c r="J2" s="61" t="s">
        <v>44</v>
      </c>
      <c r="K2" s="61" t="s">
        <v>60</v>
      </c>
      <c r="L2" s="61" t="s">
        <v>61</v>
      </c>
      <c r="M2" s="61" t="s">
        <v>62</v>
      </c>
      <c r="N2" s="62" t="s">
        <v>63</v>
      </c>
      <c r="P2" s="80" t="s">
        <v>59</v>
      </c>
      <c r="Q2" s="81"/>
    </row>
    <row r="3" spans="2:17" x14ac:dyDescent="0.2">
      <c r="B3" s="52">
        <f>Index!B24</f>
        <v>41743</v>
      </c>
      <c r="C3" s="53">
        <f>Index!J24</f>
        <v>100</v>
      </c>
      <c r="D3" s="54">
        <f>VLOOKUP(Table2[[#This Row],[Date]],Table1[#All],16,FALSE)</f>
        <v>0.76179611111111123</v>
      </c>
      <c r="E3" s="54">
        <f>DAYS360(B3,Summary!$G$10)/Summary!$G$6</f>
        <v>4.0305555555555559</v>
      </c>
      <c r="F3" s="53">
        <f>Summary!$G$7*C3/Summary!$G$11*(1-0.011)^4</f>
        <v>948.40842372297925</v>
      </c>
      <c r="G3" s="55">
        <f>VLOOKUP(Table2[[#This Row],[Date]],Table3[#All],11,FALSE)</f>
        <v>4.522746775611005E-2</v>
      </c>
      <c r="H3" s="54">
        <f>(LN(F3/Summary!$G$7)+(D3/100+G3^2/2)*E3)/(G3*SQRT(E3))</f>
        <v>-0.19981470668966192</v>
      </c>
      <c r="I3" s="54">
        <f>H3-G3*SQRT(E3)</f>
        <v>-0.29061447252549394</v>
      </c>
      <c r="J3" s="53">
        <f>_xlfn.NORM.DIST(H3,0,1,TRUE)*F3-_xlfn.NORM.DIST(I3,0,1,TRUE)*Summary!$G$7*EXP(-D3/100*E3)</f>
        <v>25.091250801997376</v>
      </c>
      <c r="K3" s="54">
        <f t="shared" ref="K3:K66" si="0">_xlfn.NORM.DIST(H3,0,1,TRUE)</f>
        <v>0.42081274949833991</v>
      </c>
      <c r="L3" s="55">
        <f t="shared" ref="L3:L66" si="1">_xlfn.NORM.DIST(H3,0,1,FALSE)/(G3*F3*SQRT(E3))</f>
        <v>4.5410902362328634E-3</v>
      </c>
      <c r="M3" s="53">
        <f t="shared" ref="M3:M66" si="2">SQRT(E3)*F3*_xlfn.NORM.DIST(H3,0,1,FALSE)</f>
        <v>744.59158141892942</v>
      </c>
      <c r="N3" s="56">
        <f>Summary!$G$7*Table2[[#This Row],[T]]*EXP(-Table2[[#This Row],[Rate]]/100*Table2[[#This Row],[T]])*_xlfn.NORM.DIST(Table2[[#This Row],[d2]],0,1,TRUE)</f>
        <v>1507.4725396455658</v>
      </c>
      <c r="O3" s="4"/>
      <c r="P3" s="42" t="s">
        <v>60</v>
      </c>
      <c r="Q3" s="74">
        <f>_xlfn.NORM.DIST(H3,0,1,TRUE)</f>
        <v>0.42081274949833991</v>
      </c>
    </row>
    <row r="4" spans="2:17" x14ac:dyDescent="0.2">
      <c r="B4" s="6">
        <f>Index!B25</f>
        <v>41744</v>
      </c>
      <c r="C4" s="4">
        <f>Index!J25</f>
        <v>100.67698502337001</v>
      </c>
      <c r="D4" s="5">
        <f>VLOOKUP(Table2[[#This Row],[Date]],Table1[#All],16,FALSE)</f>
        <v>0.72936805555555551</v>
      </c>
      <c r="E4" s="5">
        <f>DAYS360(B4,Summary!$G$10)/Summary!$G$6</f>
        <v>4.0277777777777777</v>
      </c>
      <c r="F4" s="4">
        <f>Summary!$G$7*C4/Summary!$G$11*(1-0.011)^4</f>
        <v>954.82900671196342</v>
      </c>
      <c r="G4" s="7">
        <f>VLOOKUP(Table2[[#This Row],[Date]],Table3[#All],11,FALSE)</f>
        <v>4.6201411835355519E-2</v>
      </c>
      <c r="H4" s="5">
        <f>(LN(F4/Summary!$G$7)+(D4/100+G4^2/2)*E4)/(G4*SQRT(E4))</f>
        <v>-0.13531570156883357</v>
      </c>
      <c r="I4" s="5">
        <f t="shared" ref="I4:I67" si="3">H4-G4*SQRT(E4)</f>
        <v>-0.22803881328369477</v>
      </c>
      <c r="J4" s="4">
        <f>_xlfn.NORM.DIST(H4,0,1,TRUE)*F4-_xlfn.NORM.DIST(I4,0,1,TRUE)*Summary!$G$7*EXP(-D4/100*E4)</f>
        <v>28.08260202208794</v>
      </c>
      <c r="K4" s="5">
        <f t="shared" si="0"/>
        <v>0.44618113559944317</v>
      </c>
      <c r="L4" s="7">
        <f t="shared" si="1"/>
        <v>4.4649893205806722E-3</v>
      </c>
      <c r="M4" s="4">
        <f t="shared" si="2"/>
        <v>757.51699525944093</v>
      </c>
      <c r="N4" s="57">
        <f>Summary!$G$7*Table2[[#This Row],[T]]*EXP(-Table2[[#This Row],[Rate]]/100*Table2[[#This Row],[T]])*_xlfn.NORM.DIST(Table2[[#This Row],[d2]],0,1,TRUE)</f>
        <v>1602.8303564419978</v>
      </c>
      <c r="O4" s="4"/>
      <c r="P4" s="33" t="s">
        <v>61</v>
      </c>
      <c r="Q4" s="40">
        <f>_xlfn.NORM.DIST(H3,0,1,FALSE)/(G3*F3*SQRT(E3))</f>
        <v>4.5410902362328634E-3</v>
      </c>
    </row>
    <row r="5" spans="2:17" x14ac:dyDescent="0.2">
      <c r="B5" s="6">
        <f>Index!B26</f>
        <v>41745</v>
      </c>
      <c r="C5" s="4">
        <f>Index!J26</f>
        <v>100.77191195602151</v>
      </c>
      <c r="D5" s="5">
        <f>VLOOKUP(Table2[[#This Row],[Date]],Table1[#All],16,FALSE)</f>
        <v>0.73488500000000012</v>
      </c>
      <c r="E5" s="5">
        <f>DAYS360(B5,Summary!$G$10)/Summary!$G$6</f>
        <v>4.0250000000000004</v>
      </c>
      <c r="F5" s="4">
        <f>Summary!$G$7*C5/Summary!$G$11*(1-0.011)^4</f>
        <v>955.7293017376121</v>
      </c>
      <c r="G5" s="7">
        <f>VLOOKUP(Table2[[#This Row],[Date]],Table3[#All],11,FALSE)</f>
        <v>4.6188262754072777E-2</v>
      </c>
      <c r="H5" s="5">
        <f>(LN(F5/Summary!$G$7)+(D5/100+G5^2/2)*E5)/(G5*SQRT(E5))</f>
        <v>-0.12311114496523277</v>
      </c>
      <c r="I5" s="5">
        <f t="shared" si="3"/>
        <v>-0.21577589746240966</v>
      </c>
      <c r="J5" s="4">
        <f>_xlfn.NORM.DIST(H5,0,1,TRUE)*F5-_xlfn.NORM.DIST(I5,0,1,TRUE)*Summary!$G$7*EXP(-D5/100*E5)</f>
        <v>28.545176777544839</v>
      </c>
      <c r="K5" s="5">
        <f t="shared" si="0"/>
        <v>0.45100954300629653</v>
      </c>
      <c r="L5" s="7">
        <f t="shared" si="1"/>
        <v>4.4706372664786451E-3</v>
      </c>
      <c r="M5" s="4">
        <f t="shared" si="2"/>
        <v>759.16599900558992</v>
      </c>
      <c r="N5" s="57">
        <f>Summary!$G$7*Table2[[#This Row],[T]]*EXP(-Table2[[#This Row],[Rate]]/100*Table2[[#This Row],[T]])*_xlfn.NORM.DIST(Table2[[#This Row],[d2]],0,1,TRUE)</f>
        <v>1620.0538818183718</v>
      </c>
      <c r="O5" s="4"/>
      <c r="P5" s="33" t="s">
        <v>62</v>
      </c>
      <c r="Q5" s="75">
        <f>SQRT(E3)*F3*_xlfn.NORM.DIST(H3,0,1,FALSE)</f>
        <v>744.59158141892942</v>
      </c>
    </row>
    <row r="6" spans="2:17" ht="16" thickBot="1" x14ac:dyDescent="0.25">
      <c r="B6" s="6">
        <f>Index!B27</f>
        <v>41746</v>
      </c>
      <c r="C6" s="4">
        <f>Index!J27</f>
        <v>100.56903618356377</v>
      </c>
      <c r="D6" s="5">
        <f>VLOOKUP(Table2[[#This Row],[Date]],Table1[#All],16,FALSE)</f>
        <v>0.77234444444444439</v>
      </c>
      <c r="E6" s="5">
        <f>DAYS360(B6,Summary!$G$10)/Summary!$G$6</f>
        <v>4.0222222222222221</v>
      </c>
      <c r="F6" s="4">
        <f>Summary!$G$7*C6/Summary!$G$11*(1-0.011)^4</f>
        <v>953.80521082192979</v>
      </c>
      <c r="G6" s="7">
        <f>VLOOKUP(Table2[[#This Row],[Date]],Table3[#All],11,FALSE)</f>
        <v>4.6496508089404712E-2</v>
      </c>
      <c r="H6" s="5">
        <f>(LN(F6/Summary!$G$7)+(D6/100+G6^2/2)*E6)/(G6*SQRT(E6))</f>
        <v>-0.12742524624683058</v>
      </c>
      <c r="I6" s="5">
        <f t="shared" si="3"/>
        <v>-0.22067621858325209</v>
      </c>
      <c r="J6" s="4">
        <f>_xlfn.NORM.DIST(H6,0,1,TRUE)*F6-_xlfn.NORM.DIST(I6,0,1,TRUE)*Summary!$G$7*EXP(-D6/100*E6)</f>
        <v>28.496988223860171</v>
      </c>
      <c r="K6" s="5">
        <f t="shared" si="0"/>
        <v>0.44930191774680744</v>
      </c>
      <c r="L6" s="7">
        <f t="shared" si="1"/>
        <v>4.4490895214690379E-3</v>
      </c>
      <c r="M6" s="4">
        <f t="shared" si="2"/>
        <v>756.96696258169243</v>
      </c>
      <c r="N6" s="57">
        <f>Summary!$G$7*Table2[[#This Row],[T]]*EXP(-Table2[[#This Row],[Rate]]/100*Table2[[#This Row],[T]])*_xlfn.NORM.DIST(Table2[[#This Row],[d2]],0,1,TRUE)</f>
        <v>1609.0880780025532</v>
      </c>
      <c r="O6" s="4"/>
      <c r="P6" s="76" t="s">
        <v>63</v>
      </c>
      <c r="Q6" s="41">
        <f>N3</f>
        <v>1507.4725396455658</v>
      </c>
    </row>
    <row r="7" spans="2:17" x14ac:dyDescent="0.2">
      <c r="B7" s="6">
        <f>Index!B28</f>
        <v>41751</v>
      </c>
      <c r="C7" s="4">
        <f>Index!J28</f>
        <v>100.68637231140332</v>
      </c>
      <c r="D7" s="5">
        <f>VLOOKUP(Table2[[#This Row],[Date]],Table1[#All],16,FALSE)</f>
        <v>0.77497083333333339</v>
      </c>
      <c r="E7" s="5">
        <f>DAYS360(B7,Summary!$G$10)/Summary!$G$6</f>
        <v>4.0083333333333337</v>
      </c>
      <c r="F7" s="4">
        <f>Summary!$G$7*C7/Summary!$G$11*(1-0.011)^4</f>
        <v>954.91803654243051</v>
      </c>
      <c r="G7" s="7">
        <f>VLOOKUP(Table2[[#This Row],[Date]],Table3[#All],11,FALSE)</f>
        <v>4.4847282512847648E-2</v>
      </c>
      <c r="H7" s="5">
        <f>(LN(F7/Summary!$G$7)+(D7/100+G7^2/2)*E7)/(G7*SQRT(E7))</f>
        <v>-0.12290531132107101</v>
      </c>
      <c r="I7" s="5">
        <f t="shared" si="3"/>
        <v>-0.2126932595735429</v>
      </c>
      <c r="J7" s="4">
        <f>_xlfn.NORM.DIST(H7,0,1,TRUE)*F7-_xlfn.NORM.DIST(I7,0,1,TRUE)*Summary!$G$7*EXP(-D7/100*E7)</f>
        <v>27.688959952304572</v>
      </c>
      <c r="K7" s="5">
        <f t="shared" si="0"/>
        <v>0.45109103984600341</v>
      </c>
      <c r="L7" s="7">
        <f t="shared" si="1"/>
        <v>4.617913113633799E-3</v>
      </c>
      <c r="M7" s="4">
        <f t="shared" si="2"/>
        <v>756.96868388460848</v>
      </c>
      <c r="N7" s="57">
        <f>Summary!$G$7*Table2[[#This Row],[T]]*EXP(-Table2[[#This Row],[Rate]]/100*Table2[[#This Row],[T]])*_xlfn.NORM.DIST(Table2[[#This Row],[d2]],0,1,TRUE)</f>
        <v>1615.6229238949584</v>
      </c>
      <c r="O7" s="4"/>
    </row>
    <row r="8" spans="2:17" x14ac:dyDescent="0.2">
      <c r="B8" s="6">
        <f>Index!B29</f>
        <v>41752</v>
      </c>
      <c r="C8" s="4">
        <f>Index!J29</f>
        <v>100.82894441309477</v>
      </c>
      <c r="D8" s="5">
        <f>VLOOKUP(Table2[[#This Row],[Date]],Table1[#All],16,FALSE)</f>
        <v>0.78400000000000003</v>
      </c>
      <c r="E8" s="5">
        <f>DAYS360(B8,Summary!$G$10)/Summary!$G$6</f>
        <v>4.0055555555555555</v>
      </c>
      <c r="F8" s="4">
        <f>Summary!$G$7*C8/Summary!$G$11*(1-0.011)^4</f>
        <v>956.27020236475119</v>
      </c>
      <c r="G8" s="7">
        <f>VLOOKUP(Table2[[#This Row],[Date]],Table3[#All],11,FALSE)</f>
        <v>4.476281832344875E-2</v>
      </c>
      <c r="H8" s="5">
        <f>(LN(F8/Summary!$G$7)+(D8/100+G8^2/2)*E8)/(G8*SQRT(E8))</f>
        <v>-0.10378899439938093</v>
      </c>
      <c r="I8" s="5">
        <f t="shared" si="3"/>
        <v>-0.19337678005525391</v>
      </c>
      <c r="J8" s="4">
        <f>_xlfn.NORM.DIST(H8,0,1,TRUE)*F8-_xlfn.NORM.DIST(I8,0,1,TRUE)*Summary!$G$7*EXP(-D8/100*E8)</f>
        <v>28.366529372685022</v>
      </c>
      <c r="K8" s="5">
        <f t="shared" si="0"/>
        <v>0.45866840024759509</v>
      </c>
      <c r="L8" s="7">
        <f t="shared" si="1"/>
        <v>4.6317114601814591E-3</v>
      </c>
      <c r="M8" s="4">
        <f t="shared" si="2"/>
        <v>759.42156429638942</v>
      </c>
      <c r="N8" s="57">
        <f>Summary!$G$7*Table2[[#This Row],[T]]*EXP(-Table2[[#This Row],[Rate]]/100*Table2[[#This Row],[T]])*_xlfn.NORM.DIST(Table2[[#This Row],[d2]],0,1,TRUE)</f>
        <v>1643.2567137268777</v>
      </c>
      <c r="O8" s="4"/>
    </row>
    <row r="9" spans="2:17" x14ac:dyDescent="0.2">
      <c r="B9" s="6">
        <f>Index!B30</f>
        <v>41753</v>
      </c>
      <c r="C9" s="4">
        <f>Index!J30</f>
        <v>100.69751963294911</v>
      </c>
      <c r="D9" s="5">
        <f>VLOOKUP(Table2[[#This Row],[Date]],Table1[#All],16,FALSE)</f>
        <v>0.7934972222222223</v>
      </c>
      <c r="E9" s="5">
        <f>DAYS360(B9,Summary!$G$10)/Summary!$G$6</f>
        <v>4.0027777777777782</v>
      </c>
      <c r="F9" s="4">
        <f>Summary!$G$7*C9/Summary!$G$11*(1-0.011)^4</f>
        <v>955.02375867899025</v>
      </c>
      <c r="G9" s="7">
        <f>VLOOKUP(Table2[[#This Row],[Date]],Table3[#All],11,FALSE)</f>
        <v>4.4525176411416303E-2</v>
      </c>
      <c r="H9" s="5">
        <f>(LN(F9/Summary!$G$7)+(D9/100+G9^2/2)*E9)/(G9*SQRT(E9))</f>
        <v>-0.1155056979883216</v>
      </c>
      <c r="I9" s="5">
        <f t="shared" si="3"/>
        <v>-0.20458696570631318</v>
      </c>
      <c r="J9" s="4">
        <f>_xlfn.NORM.DIST(H9,0,1,TRUE)*F9-_xlfn.NORM.DIST(I9,0,1,TRUE)*Summary!$G$7*EXP(-D9/100*E9)</f>
        <v>27.751999550712071</v>
      </c>
      <c r="K9" s="5">
        <f t="shared" si="0"/>
        <v>0.4540221521828437</v>
      </c>
      <c r="L9" s="7">
        <f t="shared" si="1"/>
        <v>4.6581387092759522E-3</v>
      </c>
      <c r="M9" s="4">
        <f t="shared" si="2"/>
        <v>757.19527885009813</v>
      </c>
      <c r="N9" s="57">
        <f>Summary!$G$7*Table2[[#This Row],[T]]*EXP(-Table2[[#This Row],[Rate]]/100*Table2[[#This Row],[T]])*_xlfn.NORM.DIST(Table2[[#This Row],[d2]],0,1,TRUE)</f>
        <v>1624.5271319539722</v>
      </c>
      <c r="O9" s="4"/>
    </row>
    <row r="10" spans="2:17" x14ac:dyDescent="0.2">
      <c r="B10" s="6">
        <f>Index!B31</f>
        <v>41754</v>
      </c>
      <c r="C10" s="4">
        <f>Index!J31</f>
        <v>101.11401470385142</v>
      </c>
      <c r="D10" s="5">
        <f>VLOOKUP(Table2[[#This Row],[Date]],Table1[#All],16,FALSE)</f>
        <v>0.77879999999999994</v>
      </c>
      <c r="E10" s="5">
        <f>DAYS360(B10,Summary!$G$10)/Summary!$G$6</f>
        <v>4</v>
      </c>
      <c r="F10" s="4">
        <f>Summary!$G$7*C10/Summary!$G$11*(1-0.011)^4</f>
        <v>958.97383301581874</v>
      </c>
      <c r="G10" s="7">
        <f>VLOOKUP(Table2[[#This Row],[Date]],Table3[#All],11,FALSE)</f>
        <v>4.4525865615650737E-2</v>
      </c>
      <c r="H10" s="5">
        <f>(LN(F10/Summary!$G$7)+(D10/100+G10^2/2)*E10)/(G10*SQRT(E10))</f>
        <v>-7.6072465492100214E-2</v>
      </c>
      <c r="I10" s="5">
        <f t="shared" si="3"/>
        <v>-0.16512419672340167</v>
      </c>
      <c r="J10" s="4">
        <f>_xlfn.NORM.DIST(H10,0,1,TRUE)*F10-_xlfn.NORM.DIST(I10,0,1,TRUE)*Summary!$G$7*EXP(-D10/100*E10)</f>
        <v>29.312937581807375</v>
      </c>
      <c r="K10" s="5">
        <f t="shared" si="0"/>
        <v>0.46968072300080976</v>
      </c>
      <c r="L10" s="7">
        <f t="shared" si="1"/>
        <v>4.658051721877117E-3</v>
      </c>
      <c r="M10" s="4">
        <f t="shared" si="2"/>
        <v>762.93964518155815</v>
      </c>
      <c r="N10" s="57">
        <f>Summary!$G$7*Table2[[#This Row],[T]]*EXP(-Table2[[#This Row],[Rate]]/100*Table2[[#This Row],[T]])*_xlfn.NORM.DIST(Table2[[#This Row],[d2]],0,1,TRUE)</f>
        <v>1684.3943425916809</v>
      </c>
      <c r="O10" s="4"/>
    </row>
    <row r="11" spans="2:17" x14ac:dyDescent="0.2">
      <c r="B11" s="6">
        <f>Index!B32</f>
        <v>41757</v>
      </c>
      <c r="C11" s="4">
        <f>Index!J32</f>
        <v>100.94590848902887</v>
      </c>
      <c r="D11" s="5">
        <f>VLOOKUP(Table2[[#This Row],[Date]],Table1[#All],16,FALSE)</f>
        <v>0.78259708333333333</v>
      </c>
      <c r="E11" s="5">
        <f>DAYS360(B11,Summary!$G$10)/Summary!$G$6</f>
        <v>3.9916666666666667</v>
      </c>
      <c r="F11" s="4">
        <f>Summary!$G$7*C11/Summary!$G$11*(1-0.011)^4</f>
        <v>957.37949951363976</v>
      </c>
      <c r="G11" s="7">
        <f>VLOOKUP(Table2[[#This Row],[Date]],Table3[#All],11,FALSE)</f>
        <v>4.4781769439656512E-2</v>
      </c>
      <c r="H11" s="5">
        <f>(LN(F11/Summary!$G$7)+(D11/100+G11^2/2)*E11)/(G11*SQRT(E11))</f>
        <v>-9.2928043060859181E-2</v>
      </c>
      <c r="I11" s="5">
        <f t="shared" si="3"/>
        <v>-0.18239823794516127</v>
      </c>
      <c r="J11" s="4">
        <f>_xlfn.NORM.DIST(H11,0,1,TRUE)*F11-_xlfn.NORM.DIST(I11,0,1,TRUE)*Summary!$G$7*EXP(-D11/100*E11)</f>
        <v>28.765056064694534</v>
      </c>
      <c r="K11" s="5">
        <f t="shared" si="0"/>
        <v>0.46298036349888172</v>
      </c>
      <c r="L11" s="7">
        <f t="shared" si="1"/>
        <v>4.6373765068917685E-3</v>
      </c>
      <c r="M11" s="4">
        <f t="shared" si="2"/>
        <v>759.79445866652713</v>
      </c>
      <c r="N11" s="57">
        <f>Summary!$G$7*Table2[[#This Row],[T]]*EXP(-Table2[[#This Row],[Rate]]/100*Table2[[#This Row],[T]])*_xlfn.NORM.DIST(Table2[[#This Row],[d2]],0,1,TRUE)</f>
        <v>1654.4773867341439</v>
      </c>
      <c r="O11" s="4"/>
    </row>
    <row r="12" spans="2:17" x14ac:dyDescent="0.2">
      <c r="B12" s="6">
        <f>Index!B33</f>
        <v>41758</v>
      </c>
      <c r="C12" s="4">
        <f>Index!J33</f>
        <v>100.90977155580119</v>
      </c>
      <c r="D12" s="5">
        <f>VLOOKUP(Table2[[#This Row],[Date]],Table1[#All],16,FALSE)</f>
        <v>0.75803333333333334</v>
      </c>
      <c r="E12" s="5">
        <f>DAYS360(B12,Summary!$G$10)/Summary!$G$6</f>
        <v>3.9888888888888889</v>
      </c>
      <c r="F12" s="4">
        <f>Summary!$G$7*C12/Summary!$G$11*(1-0.011)^4</f>
        <v>957.03677379483327</v>
      </c>
      <c r="G12" s="7">
        <f>VLOOKUP(Table2[[#This Row],[Date]],Table3[#All],11,FALSE)</f>
        <v>4.4855541143085709E-2</v>
      </c>
      <c r="H12" s="5">
        <f>(LN(F12/Summary!$G$7)+(D12/100+G12^2/2)*E12)/(G12*SQRT(E12))</f>
        <v>-0.10786786631787812</v>
      </c>
      <c r="I12" s="5">
        <f t="shared" si="3"/>
        <v>-0.19745426323137416</v>
      </c>
      <c r="J12" s="4">
        <f>_xlfn.NORM.DIST(H12,0,1,TRUE)*F12-_xlfn.NORM.DIST(I12,0,1,TRUE)*Summary!$G$7*EXP(-D12/100*E12)</f>
        <v>28.239078879693977</v>
      </c>
      <c r="K12" s="5">
        <f t="shared" si="0"/>
        <v>0.45705025365987695</v>
      </c>
      <c r="L12" s="7">
        <f t="shared" si="1"/>
        <v>4.6260759481293037E-3</v>
      </c>
      <c r="M12" s="4">
        <f t="shared" si="2"/>
        <v>758.12016675369944</v>
      </c>
      <c r="N12" s="57">
        <f>Summary!$G$7*Table2[[#This Row],[T]]*EXP(-Table2[[#This Row],[Rate]]/100*Table2[[#This Row],[T]])*_xlfn.NORM.DIST(Table2[[#This Row],[d2]],0,1,TRUE)</f>
        <v>1632.1528984764254</v>
      </c>
      <c r="O12" s="4"/>
    </row>
    <row r="13" spans="2:17" x14ac:dyDescent="0.2">
      <c r="B13" s="6">
        <f>Index!B34</f>
        <v>41759</v>
      </c>
      <c r="C13" s="4">
        <f>Index!J34</f>
        <v>101.3384597160772</v>
      </c>
      <c r="D13" s="5">
        <f>VLOOKUP(Table2[[#This Row],[Date]],Table1[#All],16,FALSE)</f>
        <v>0.74039999999999995</v>
      </c>
      <c r="E13" s="5">
        <f>DAYS360(B13,Summary!$G$10)/Summary!$G$6</f>
        <v>3.9861111111111112</v>
      </c>
      <c r="F13" s="4">
        <f>Summary!$G$7*C13/Summary!$G$11*(1-0.011)^4</f>
        <v>961.10248841839393</v>
      </c>
      <c r="G13" s="7">
        <f>VLOOKUP(Table2[[#This Row],[Date]],Table3[#All],11,FALSE)</f>
        <v>4.5134707744064272E-2</v>
      </c>
      <c r="H13" s="5">
        <f>(LN(F13/Summary!$G$7)+(D13/100+G13^2/2)*E13)/(G13*SQRT(E13))</f>
        <v>-6.7703374378821735E-2</v>
      </c>
      <c r="I13" s="5">
        <f t="shared" si="3"/>
        <v>-0.15781593585533329</v>
      </c>
      <c r="J13" s="4">
        <f>_xlfn.NORM.DIST(H13,0,1,TRUE)*F13-_xlfn.NORM.DIST(I13,0,1,TRUE)*Summary!$G$7*EXP(-D13/100*E13)</f>
        <v>30.028559150110823</v>
      </c>
      <c r="K13" s="5">
        <f t="shared" si="0"/>
        <v>0.4730108815557309</v>
      </c>
      <c r="L13" s="7">
        <f t="shared" si="1"/>
        <v>4.5957847670533977E-3</v>
      </c>
      <c r="M13" s="4">
        <f t="shared" si="2"/>
        <v>763.76388677525438</v>
      </c>
      <c r="N13" s="57">
        <f>Summary!$G$7*Table2[[#This Row],[T]]*EXP(-Table2[[#This Row],[Rate]]/100*Table2[[#This Row],[T]])*_xlfn.NORM.DIST(Table2[[#This Row],[d2]],0,1,TRUE)</f>
        <v>1692.4365133127371</v>
      </c>
      <c r="O13" s="4"/>
    </row>
    <row r="14" spans="2:17" x14ac:dyDescent="0.2">
      <c r="B14" s="6">
        <f>Index!B35</f>
        <v>41761</v>
      </c>
      <c r="C14" s="4">
        <f>Index!J35</f>
        <v>101.67191277198634</v>
      </c>
      <c r="D14" s="5">
        <f>VLOOKUP(Table2[[#This Row],[Date]],Table1[#All],16,FALSE)</f>
        <v>0.72245944444444443</v>
      </c>
      <c r="E14" s="5">
        <f>DAYS360(B14,Summary!$G$10)/Summary!$G$6</f>
        <v>3.9805555555555556</v>
      </c>
      <c r="F14" s="4">
        <f>Summary!$G$7*C14/Summary!$G$11*(1-0.011)^4</f>
        <v>964.26498528979812</v>
      </c>
      <c r="G14" s="7">
        <f>VLOOKUP(Table2[[#This Row],[Date]],Table3[#All],11,FALSE)</f>
        <v>4.4955776755885225E-2</v>
      </c>
      <c r="H14" s="5">
        <f>(LN(F14/Summary!$G$7)+(D14/100+G14^2/2)*E14)/(G14*SQRT(E14))</f>
        <v>-4.0235655516830338E-2</v>
      </c>
      <c r="I14" s="5">
        <f t="shared" si="3"/>
        <v>-0.12992840777446679</v>
      </c>
      <c r="J14" s="4">
        <f>_xlfn.NORM.DIST(H14,0,1,TRUE)*F14-_xlfn.NORM.DIST(I14,0,1,TRUE)*Summary!$G$7*EXP(-D14/100*E14)</f>
        <v>31.055919140104322</v>
      </c>
      <c r="K14" s="5">
        <f t="shared" si="0"/>
        <v>0.48395262582178616</v>
      </c>
      <c r="L14" s="7">
        <f t="shared" si="1"/>
        <v>4.608979504713076E-3</v>
      </c>
      <c r="M14" s="4">
        <f t="shared" si="2"/>
        <v>766.87885997949206</v>
      </c>
      <c r="N14" s="57">
        <f>Summary!$G$7*Table2[[#This Row],[T]]*EXP(-Table2[[#This Row],[Rate]]/100*Table2[[#This Row],[T]])*_xlfn.NORM.DIST(Table2[[#This Row],[d2]],0,1,TRUE)</f>
        <v>1733.9405583396192</v>
      </c>
      <c r="O14" s="4"/>
    </row>
    <row r="15" spans="2:17" x14ac:dyDescent="0.2">
      <c r="B15" s="6">
        <f>Index!B36</f>
        <v>41764</v>
      </c>
      <c r="C15" s="4">
        <f>Index!J36</f>
        <v>101.68276808074464</v>
      </c>
      <c r="D15" s="5">
        <f>VLOOKUP(Table2[[#This Row],[Date]],Table1[#All],16,FALSE)</f>
        <v>0.72862916666666666</v>
      </c>
      <c r="E15" s="5">
        <f>DAYS360(B15,Summary!$G$10)/Summary!$G$6</f>
        <v>3.9722222222222223</v>
      </c>
      <c r="F15" s="4">
        <f>Summary!$G$7*C15/Summary!$G$11*(1-0.011)^4</f>
        <v>964.36793795248286</v>
      </c>
      <c r="G15" s="7">
        <f>VLOOKUP(Table2[[#This Row],[Date]],Table3[#All],11,FALSE)</f>
        <v>4.496914267377071E-2</v>
      </c>
      <c r="H15" s="5">
        <f>(LN(F15/Summary!$G$7)+(D15/100+G15^2/2)*E15)/(G15*SQRT(E15))</f>
        <v>-3.7079287092870075E-2</v>
      </c>
      <c r="I15" s="5">
        <f t="shared" si="3"/>
        <v>-0.1267047426739831</v>
      </c>
      <c r="J15" s="4">
        <f>_xlfn.NORM.DIST(H15,0,1,TRUE)*F15-_xlfn.NORM.DIST(I15,0,1,TRUE)*Summary!$G$7*EXP(-D15/100*E15)</f>
        <v>31.160574960465112</v>
      </c>
      <c r="K15" s="5">
        <f t="shared" si="0"/>
        <v>0.48521089358763025</v>
      </c>
      <c r="L15" s="7">
        <f t="shared" si="1"/>
        <v>4.6125105919923547E-3</v>
      </c>
      <c r="M15" s="4">
        <f t="shared" si="2"/>
        <v>766.25098757809917</v>
      </c>
      <c r="N15" s="57">
        <f>Summary!$G$7*Table2[[#This Row],[T]]*EXP(-Table2[[#This Row],[Rate]]/100*Table2[[#This Row],[T]])*_xlfn.NORM.DIST(Table2[[#This Row],[d2]],0,1,TRUE)</f>
        <v>1734.9127587884132</v>
      </c>
      <c r="O15" s="4"/>
    </row>
    <row r="16" spans="2:17" x14ac:dyDescent="0.2">
      <c r="B16" s="6">
        <f>Index!B37</f>
        <v>41765</v>
      </c>
      <c r="C16" s="4">
        <f>Index!J37</f>
        <v>101.95722200960246</v>
      </c>
      <c r="D16" s="5">
        <f>VLOOKUP(Table2[[#This Row],[Date]],Table1[#All],16,FALSE)</f>
        <v>0.74647152777777781</v>
      </c>
      <c r="E16" s="5">
        <f>DAYS360(B16,Summary!$G$10)/Summary!$G$6</f>
        <v>3.9694444444444446</v>
      </c>
      <c r="F16" s="4">
        <f>Summary!$G$7*C16/Summary!$G$11*(1-0.011)^4</f>
        <v>966.97088213300901</v>
      </c>
      <c r="G16" s="7">
        <f>VLOOKUP(Table2[[#This Row],[Date]],Table3[#All],11,FALSE)</f>
        <v>4.487629874608106E-2</v>
      </c>
      <c r="H16" s="5">
        <f>(LN(F16/Summary!$G$7)+(D16/100+G16^2/2)*E16)/(G16*SQRT(E16))</f>
        <v>4.5715454101447934E-4</v>
      </c>
      <c r="I16" s="5">
        <f t="shared" si="3"/>
        <v>-8.8951980716392098E-2</v>
      </c>
      <c r="J16" s="4">
        <f>_xlfn.NORM.DIST(H16,0,1,TRUE)*F16-_xlfn.NORM.DIST(I16,0,1,TRUE)*Summary!$G$7*EXP(-D16/100*E16)</f>
        <v>32.665093640059808</v>
      </c>
      <c r="K16" s="5">
        <f t="shared" si="0"/>
        <v>0.50018237826873557</v>
      </c>
      <c r="L16" s="7">
        <f t="shared" si="1"/>
        <v>4.6143945877633492E-3</v>
      </c>
      <c r="M16" s="4">
        <f t="shared" si="2"/>
        <v>768.57858776415026</v>
      </c>
      <c r="N16" s="57">
        <f>Summary!$G$7*Table2[[#This Row],[T]]*EXP(-Table2[[#This Row],[Rate]]/100*Table2[[#This Row],[T]])*_xlfn.NORM.DIST(Table2[[#This Row],[d2]],0,1,TRUE)</f>
        <v>1790.2063528270489</v>
      </c>
      <c r="O16" s="4"/>
    </row>
    <row r="17" spans="2:15" x14ac:dyDescent="0.2">
      <c r="B17" s="6">
        <f>Index!B38</f>
        <v>41766</v>
      </c>
      <c r="C17" s="4">
        <f>Index!J38</f>
        <v>101.87314281222048</v>
      </c>
      <c r="D17" s="5">
        <f>VLOOKUP(Table2[[#This Row],[Date]],Table1[#All],16,FALSE)</f>
        <v>0.75507000000000002</v>
      </c>
      <c r="E17" s="5">
        <f>DAYS360(B17,Summary!$G$10)/Summary!$G$6</f>
        <v>3.9666666666666668</v>
      </c>
      <c r="F17" s="4">
        <f>Summary!$G$7*C17/Summary!$G$11*(1-0.011)^4</f>
        <v>966.17346794243974</v>
      </c>
      <c r="G17" s="7">
        <f>VLOOKUP(Table2[[#This Row],[Date]],Table3[#All],11,FALSE)</f>
        <v>4.4503935511630954E-2</v>
      </c>
      <c r="H17" s="5">
        <f>(LN(F17/Summary!$G$7)+(D17/100+G17^2/2)*E17)/(G17*SQRT(E17))</f>
        <v>-6.0086818907166013E-3</v>
      </c>
      <c r="I17" s="5">
        <f t="shared" si="3"/>
        <v>-9.4644910910755845E-2</v>
      </c>
      <c r="J17" s="4">
        <f>_xlfn.NORM.DIST(H17,0,1,TRUE)*F17-_xlfn.NORM.DIST(I17,0,1,TRUE)*Summary!$G$7*EXP(-D17/100*E17)</f>
        <v>32.113328084413013</v>
      </c>
      <c r="K17" s="5">
        <f t="shared" si="0"/>
        <v>0.4976028971685893</v>
      </c>
      <c r="L17" s="7">
        <f t="shared" si="1"/>
        <v>4.6583900315435101E-3</v>
      </c>
      <c r="M17" s="4">
        <f t="shared" si="2"/>
        <v>767.66225318629733</v>
      </c>
      <c r="N17" s="57">
        <f>Summary!$G$7*Table2[[#This Row],[T]]*EXP(-Table2[[#This Row],[Rate]]/100*Table2[[#This Row],[T]])*_xlfn.NORM.DIST(Table2[[#This Row],[d2]],0,1,TRUE)</f>
        <v>1779.6743086336335</v>
      </c>
      <c r="O17" s="4"/>
    </row>
    <row r="18" spans="2:15" x14ac:dyDescent="0.2">
      <c r="B18" s="6">
        <f>Index!B39</f>
        <v>41767</v>
      </c>
      <c r="C18" s="4">
        <f>Index!J39</f>
        <v>102.66186851108586</v>
      </c>
      <c r="D18" s="5">
        <f>VLOOKUP(Table2[[#This Row],[Date]],Table1[#All],16,FALSE)</f>
        <v>0.70993958333333329</v>
      </c>
      <c r="E18" s="5">
        <f>DAYS360(B18,Summary!$G$10)/Summary!$G$6</f>
        <v>3.963888888888889</v>
      </c>
      <c r="F18" s="4">
        <f>Summary!$G$7*C18/Summary!$G$11*(1-0.011)^4</f>
        <v>973.65380891054679</v>
      </c>
      <c r="G18" s="7">
        <f>VLOOKUP(Table2[[#This Row],[Date]],Table3[#All],11,FALSE)</f>
        <v>4.5204432999379457E-2</v>
      </c>
      <c r="H18" s="5">
        <f>(LN(F18/Summary!$G$7)+(D18/100+G18^2/2)*E18)/(G18*SQRT(E18))</f>
        <v>6.1019343605518805E-2</v>
      </c>
      <c r="I18" s="5">
        <f t="shared" si="3"/>
        <v>-2.8980501587388435E-2</v>
      </c>
      <c r="J18" s="4">
        <f>_xlfn.NORM.DIST(H18,0,1,TRUE)*F18-_xlfn.NORM.DIST(I18,0,1,TRUE)*Summary!$G$7*EXP(-D18/100*E18)</f>
        <v>35.627673555587194</v>
      </c>
      <c r="K18" s="5">
        <f t="shared" si="0"/>
        <v>0.52432809810488323</v>
      </c>
      <c r="L18" s="7">
        <f t="shared" si="1"/>
        <v>4.5441767869059584E-3</v>
      </c>
      <c r="M18" s="4">
        <f t="shared" si="2"/>
        <v>771.91032796550053</v>
      </c>
      <c r="N18" s="57">
        <f>Summary!$G$7*Table2[[#This Row],[T]]*EXP(-Table2[[#This Row],[Rate]]/100*Table2[[#This Row],[T]])*_xlfn.NORM.DIST(Table2[[#This Row],[d2]],0,1,TRUE)</f>
        <v>1882.3968304331104</v>
      </c>
      <c r="O18" s="4"/>
    </row>
    <row r="19" spans="2:15" x14ac:dyDescent="0.2">
      <c r="B19" s="6">
        <f>Index!B40</f>
        <v>41768</v>
      </c>
      <c r="C19" s="4">
        <f>Index!J40</f>
        <v>102.33785473398396</v>
      </c>
      <c r="D19" s="5">
        <f>VLOOKUP(Table2[[#This Row],[Date]],Table1[#All],16,FALSE)</f>
        <v>0.71183055555555563</v>
      </c>
      <c r="E19" s="5">
        <f>DAYS360(B19,Summary!$G$10)/Summary!$G$6</f>
        <v>3.9611111111111112</v>
      </c>
      <c r="F19" s="4">
        <f>Summary!$G$7*C19/Summary!$G$11*(1-0.011)^4</f>
        <v>970.58083495448955</v>
      </c>
      <c r="G19" s="7">
        <f>VLOOKUP(Table2[[#This Row],[Date]],Table3[#All],11,FALSE)</f>
        <v>4.5424806247601493E-2</v>
      </c>
      <c r="H19" s="5">
        <f>(LN(F19/Summary!$G$7)+(D19/100+G19^2/2)*E19)/(G19*SQRT(E19))</f>
        <v>2.6795692380149127E-2</v>
      </c>
      <c r="I19" s="5">
        <f t="shared" si="3"/>
        <v>-6.3611211398044251E-2</v>
      </c>
      <c r="J19" s="4">
        <f>_xlfn.NORM.DIST(H19,0,1,TRUE)*F19-_xlfn.NORM.DIST(I19,0,1,TRUE)*Summary!$G$7*EXP(-D19/100*E19)</f>
        <v>34.220938427378485</v>
      </c>
      <c r="K19" s="5">
        <f t="shared" si="0"/>
        <v>0.51068865551572662</v>
      </c>
      <c r="L19" s="7">
        <f t="shared" si="1"/>
        <v>4.5448635049920617E-3</v>
      </c>
      <c r="M19" s="4">
        <f t="shared" si="2"/>
        <v>770.36115565436978</v>
      </c>
      <c r="N19" s="57">
        <f>Summary!$G$7*Table2[[#This Row],[T]]*EXP(-Table2[[#This Row],[Rate]]/100*Table2[[#This Row],[T]])*_xlfn.NORM.DIST(Table2[[#This Row],[d2]],0,1,TRUE)</f>
        <v>1827.8297008532556</v>
      </c>
      <c r="O19" s="4"/>
    </row>
    <row r="20" spans="2:15" x14ac:dyDescent="0.2">
      <c r="B20" s="6">
        <f>Index!B41</f>
        <v>41771</v>
      </c>
      <c r="C20" s="4">
        <f>Index!J41</f>
        <v>102.19303239385701</v>
      </c>
      <c r="D20" s="5">
        <f>VLOOKUP(Table2[[#This Row],[Date]],Table1[#All],16,FALSE)</f>
        <v>0.70750569444444444</v>
      </c>
      <c r="E20" s="5">
        <f>DAYS360(B20,Summary!$G$10)/Summary!$G$6</f>
        <v>3.9527777777777779</v>
      </c>
      <c r="F20" s="4">
        <f>Summary!$G$7*C20/Summary!$G$11*(1-0.011)^4</f>
        <v>969.20732768129278</v>
      </c>
      <c r="G20" s="7">
        <f>VLOOKUP(Table2[[#This Row],[Date]],Table3[#All],11,FALSE)</f>
        <v>4.5637429645333676E-2</v>
      </c>
      <c r="H20" s="5">
        <f>(LN(F20/Summary!$G$7)+(D20/100+G20^2/2)*E20)/(G20*SQRT(E20))</f>
        <v>8.880545103726413E-3</v>
      </c>
      <c r="I20" s="5">
        <f t="shared" si="3"/>
        <v>-8.1853939384630675E-2</v>
      </c>
      <c r="J20" s="4">
        <f>_xlfn.NORM.DIST(H20,0,1,TRUE)*F20-_xlfn.NORM.DIST(I20,0,1,TRUE)*Summary!$G$7*EXP(-D20/100*E20)</f>
        <v>33.545689621496763</v>
      </c>
      <c r="K20" s="5">
        <f t="shared" si="0"/>
        <v>0.50354277834850047</v>
      </c>
      <c r="L20" s="7">
        <f t="shared" si="1"/>
        <v>4.5363220135911575E-3</v>
      </c>
      <c r="M20" s="4">
        <f t="shared" si="2"/>
        <v>768.70698842131196</v>
      </c>
      <c r="N20" s="57">
        <f>Summary!$G$7*Table2[[#This Row],[T]]*EXP(-Table2[[#This Row],[Rate]]/100*Table2[[#This Row],[T]])*_xlfn.NORM.DIST(Table2[[#This Row],[d2]],0,1,TRUE)</f>
        <v>1796.5045376077101</v>
      </c>
      <c r="O20" s="4"/>
    </row>
    <row r="21" spans="2:15" x14ac:dyDescent="0.2">
      <c r="B21" s="6">
        <f>Index!B42</f>
        <v>41772</v>
      </c>
      <c r="C21" s="4">
        <f>Index!J42</f>
        <v>102.70728885818185</v>
      </c>
      <c r="D21" s="5">
        <f>VLOOKUP(Table2[[#This Row],[Date]],Table1[#All],16,FALSE)</f>
        <v>0.66397250000000008</v>
      </c>
      <c r="E21" s="5">
        <f>DAYS360(B21,Summary!$G$10)/Summary!$G$6</f>
        <v>3.95</v>
      </c>
      <c r="F21" s="4">
        <f>Summary!$G$7*C21/Summary!$G$11*(1-0.011)^4</f>
        <v>974.08457930848954</v>
      </c>
      <c r="G21" s="7">
        <f>VLOOKUP(Table2[[#This Row],[Date]],Table3[#All],11,FALSE)</f>
        <v>4.5616544158149738E-2</v>
      </c>
      <c r="H21" s="5">
        <f>(LN(F21/Summary!$G$7)+(D21/100+G21^2/2)*E21)/(G21*SQRT(E21))</f>
        <v>4.4997123454848117E-2</v>
      </c>
      <c r="I21" s="5">
        <f t="shared" si="3"/>
        <v>-4.5663964938591539E-2</v>
      </c>
      <c r="J21" s="4">
        <f>_xlfn.NORM.DIST(H21,0,1,TRUE)*F21-_xlfn.NORM.DIST(I21,0,1,TRUE)*Summary!$G$7*EXP(-D21/100*E21)</f>
        <v>35.20496783575652</v>
      </c>
      <c r="K21" s="5">
        <f t="shared" si="0"/>
        <v>0.51794519910791448</v>
      </c>
      <c r="L21" s="7">
        <f t="shared" si="1"/>
        <v>4.5128697826374081E-3</v>
      </c>
      <c r="M21" s="4">
        <f t="shared" si="2"/>
        <v>771.55273447048455</v>
      </c>
      <c r="N21" s="57">
        <f>Summary!$G$7*Table2[[#This Row],[T]]*EXP(-Table2[[#This Row],[Rate]]/100*Table2[[#This Row],[T]])*_xlfn.NORM.DIST(Table2[[#This Row],[d2]],0,1,TRUE)</f>
        <v>1853.8039809914067</v>
      </c>
      <c r="O21" s="4"/>
    </row>
    <row r="22" spans="2:15" x14ac:dyDescent="0.2">
      <c r="B22" s="6">
        <f>Index!B43</f>
        <v>41773</v>
      </c>
      <c r="C22" s="4">
        <f>Index!J43</f>
        <v>103.27035406209725</v>
      </c>
      <c r="D22" s="5">
        <f>VLOOKUP(Table2[[#This Row],[Date]],Table1[#All],16,FALSE)</f>
        <v>0.6272619444444445</v>
      </c>
      <c r="E22" s="5">
        <f>DAYS360(B22,Summary!$G$10)/Summary!$G$6</f>
        <v>3.9472222222222224</v>
      </c>
      <c r="F22" s="4">
        <f>Summary!$G$7*C22/Summary!$G$11*(1-0.011)^4</f>
        <v>979.42473713347624</v>
      </c>
      <c r="G22" s="7">
        <f>VLOOKUP(Table2[[#This Row],[Date]],Table3[#All],11,FALSE)</f>
        <v>4.6016238283242049E-2</v>
      </c>
      <c r="H22" s="5">
        <f>(LN(F22/Summary!$G$7)+(D22/100+G22^2/2)*E22)/(G22*SQRT(E22))</f>
        <v>8.9131000105336589E-2</v>
      </c>
      <c r="I22" s="5">
        <f t="shared" si="3"/>
        <v>-2.2923016583807215E-3</v>
      </c>
      <c r="J22" s="4">
        <f>_xlfn.NORM.DIST(H22,0,1,TRUE)*F22-_xlfn.NORM.DIST(I22,0,1,TRUE)*Summary!$G$7*EXP(-D22/100*E22)</f>
        <v>37.61266002492556</v>
      </c>
      <c r="K22" s="5">
        <f t="shared" si="0"/>
        <v>0.53551109954433462</v>
      </c>
      <c r="L22" s="7">
        <f t="shared" si="1"/>
        <v>4.4376904496244377E-3</v>
      </c>
      <c r="M22" s="4">
        <f t="shared" si="2"/>
        <v>773.21778116061864</v>
      </c>
      <c r="N22" s="57">
        <f>Summary!$G$7*Table2[[#This Row],[T]]*EXP(-Table2[[#This Row],[Rate]]/100*Table2[[#This Row],[T]])*_xlfn.NORM.DIST(Table2[[#This Row],[d2]],0,1,TRUE)</f>
        <v>1921.8241787364609</v>
      </c>
      <c r="O22" s="4"/>
    </row>
    <row r="23" spans="2:15" x14ac:dyDescent="0.2">
      <c r="B23" s="6">
        <f>Index!B44</f>
        <v>41774</v>
      </c>
      <c r="C23" s="4">
        <f>Index!J44</f>
        <v>102.68148474481872</v>
      </c>
      <c r="D23" s="5">
        <f>VLOOKUP(Table2[[#This Row],[Date]],Table1[#All],16,FALSE)</f>
        <v>0.59801666666666664</v>
      </c>
      <c r="E23" s="5">
        <f>DAYS360(B23,Summary!$G$10)/Summary!$G$6</f>
        <v>3.9444444444444446</v>
      </c>
      <c r="F23" s="4">
        <f>Summary!$G$7*C23/Summary!$G$11*(1-0.011)^4</f>
        <v>973.83985092368664</v>
      </c>
      <c r="G23" s="7">
        <f>VLOOKUP(Table2[[#This Row],[Date]],Table3[#All],11,FALSE)</f>
        <v>4.7503050486932159E-2</v>
      </c>
      <c r="H23" s="5">
        <f>(LN(F23/Summary!$G$7)+(D23/100+G23^2/2)*E23)/(G23*SQRT(E23))</f>
        <v>1.6221696080416542E-2</v>
      </c>
      <c r="I23" s="5">
        <f t="shared" si="3"/>
        <v>-7.8122333405951955E-2</v>
      </c>
      <c r="J23" s="4">
        <f>_xlfn.NORM.DIST(H23,0,1,TRUE)*F23-_xlfn.NORM.DIST(I23,0,1,TRUE)*Summary!$G$7*EXP(-D23/100*E23)</f>
        <v>35.286880904737302</v>
      </c>
      <c r="K23" s="5">
        <f t="shared" si="0"/>
        <v>0.506471236614496</v>
      </c>
      <c r="L23" s="7">
        <f t="shared" si="1"/>
        <v>4.341611522324886E-3</v>
      </c>
      <c r="M23" s="4">
        <f t="shared" si="2"/>
        <v>771.49548586891387</v>
      </c>
      <c r="N23" s="57">
        <f>Summary!$G$7*Table2[[#This Row],[T]]*EXP(-Table2[[#This Row],[Rate]]/100*Table2[[#This Row],[T]])*_xlfn.NORM.DIST(Table2[[#This Row],[d2]],0,1,TRUE)</f>
        <v>1806.2991377028429</v>
      </c>
      <c r="O23" s="4"/>
    </row>
    <row r="24" spans="2:15" x14ac:dyDescent="0.2">
      <c r="B24" s="6">
        <f>Index!B45</f>
        <v>41775</v>
      </c>
      <c r="C24" s="4">
        <f>Index!J45</f>
        <v>102.70508957346503</v>
      </c>
      <c r="D24" s="5">
        <f>VLOOKUP(Table2[[#This Row],[Date]],Table1[#All],16,FALSE)</f>
        <v>0.61851458333333342</v>
      </c>
      <c r="E24" s="5">
        <f>DAYS360(B24,Summary!$G$10)/Summary!$G$6</f>
        <v>3.9416666666666669</v>
      </c>
      <c r="F24" s="4">
        <f>Summary!$G$7*C24/Summary!$G$11*(1-0.011)^4</f>
        <v>974.0637211069735</v>
      </c>
      <c r="G24" s="7">
        <f>VLOOKUP(Table2[[#This Row],[Date]],Table3[#All],11,FALSE)</f>
        <v>4.7013010531194131E-2</v>
      </c>
      <c r="H24" s="5">
        <f>(LN(F24/Summary!$G$7)+(D24/100+G24^2/2)*E24)/(G24*SQRT(E24))</f>
        <v>2.632595468208827E-2</v>
      </c>
      <c r="I24" s="5">
        <f t="shared" si="3"/>
        <v>-6.7011941975901906E-2</v>
      </c>
      <c r="J24" s="4">
        <f>_xlfn.NORM.DIST(H24,0,1,TRUE)*F24-_xlfn.NORM.DIST(I24,0,1,TRUE)*Summary!$G$7*EXP(-D24/100*E24)</f>
        <v>35.373814675310257</v>
      </c>
      <c r="K24" s="5">
        <f t="shared" si="0"/>
        <v>0.51050132337993825</v>
      </c>
      <c r="L24" s="7">
        <f t="shared" si="1"/>
        <v>4.3864601908268821E-3</v>
      </c>
      <c r="M24" s="4">
        <f t="shared" si="2"/>
        <v>771.23527703155344</v>
      </c>
      <c r="N24" s="57">
        <f>Summary!$G$7*Table2[[#This Row],[T]]*EXP(-Table2[[#This Row],[Rate]]/100*Table2[[#This Row],[T]])*_xlfn.NORM.DIST(Table2[[#This Row],[d2]],0,1,TRUE)</f>
        <v>1820.60460745772</v>
      </c>
      <c r="O24" s="4"/>
    </row>
    <row r="25" spans="2:15" x14ac:dyDescent="0.2">
      <c r="B25" s="6">
        <f>Index!B46</f>
        <v>41778</v>
      </c>
      <c r="C25" s="4">
        <f>Index!J46</f>
        <v>102.17651829917173</v>
      </c>
      <c r="D25" s="5">
        <f>VLOOKUP(Table2[[#This Row],[Date]],Table1[#All],16,FALSE)</f>
        <v>0.63413999999999993</v>
      </c>
      <c r="E25" s="5">
        <f>DAYS360(B25,Summary!$G$10)/Summary!$G$6</f>
        <v>3.9333333333333331</v>
      </c>
      <c r="F25" s="4">
        <f>Summary!$G$7*C25/Summary!$G$11*(1-0.011)^4</f>
        <v>969.05070661619607</v>
      </c>
      <c r="G25" s="7">
        <f>VLOOKUP(Table2[[#This Row],[Date]],Table3[#All],11,FALSE)</f>
        <v>4.8145596899518112E-2</v>
      </c>
      <c r="H25" s="5">
        <f>(LN(F25/Summary!$G$7)+(D25/100+G25^2/2)*E25)/(G25*SQRT(E25))</f>
        <v>-2.0283408309880988E-2</v>
      </c>
      <c r="I25" s="5">
        <f t="shared" si="3"/>
        <v>-0.11576880389400242</v>
      </c>
      <c r="J25" s="4">
        <f>_xlfn.NORM.DIST(H25,0,1,TRUE)*F25-_xlfn.NORM.DIST(I25,0,1,TRUE)*Summary!$G$7*EXP(-D25/100*E25)</f>
        <v>33.948499618610526</v>
      </c>
      <c r="K25" s="5">
        <f t="shared" si="0"/>
        <v>0.4919086456579998</v>
      </c>
      <c r="L25" s="7">
        <f t="shared" si="1"/>
        <v>4.3105955237335769E-3</v>
      </c>
      <c r="M25" s="4">
        <f t="shared" si="2"/>
        <v>766.56256496532114</v>
      </c>
      <c r="N25" s="57">
        <f>Summary!$G$7*Table2[[#This Row],[T]]*EXP(-Table2[[#This Row],[Rate]]/100*Table2[[#This Row],[T]])*_xlfn.NORM.DIST(Table2[[#This Row],[d2]],0,1,TRUE)</f>
        <v>1741.4279561177682</v>
      </c>
      <c r="O25" s="4"/>
    </row>
    <row r="26" spans="2:15" x14ac:dyDescent="0.2">
      <c r="B26" s="6">
        <f>Index!B47</f>
        <v>41779</v>
      </c>
      <c r="C26" s="4">
        <f>Index!J47</f>
        <v>101.35041222213965</v>
      </c>
      <c r="D26" s="5">
        <f>VLOOKUP(Table2[[#This Row],[Date]],Table1[#All],16,FALSE)</f>
        <v>0.62516666666666665</v>
      </c>
      <c r="E26" s="5">
        <f>DAYS360(B26,Summary!$G$10)/Summary!$G$6</f>
        <v>3.9305555555555554</v>
      </c>
      <c r="F26" s="4">
        <f>Summary!$G$7*C26/Summary!$G$11*(1-0.011)^4</f>
        <v>961.21584699273637</v>
      </c>
      <c r="G26" s="7">
        <f>VLOOKUP(Table2[[#This Row],[Date]],Table3[#All],11,FALSE)</f>
        <v>5.0464580880510909E-2</v>
      </c>
      <c r="H26" s="5">
        <f>(LN(F26/Summary!$G$7)+(D26/100+G26^2/2)*E26)/(G26*SQRT(E26))</f>
        <v>-9.9739361290004852E-2</v>
      </c>
      <c r="I26" s="5">
        <f t="shared" si="3"/>
        <v>-0.19978856587448754</v>
      </c>
      <c r="J26" s="4">
        <f>_xlfn.NORM.DIST(H26,0,1,TRUE)*F26-_xlfn.NORM.DIST(I26,0,1,TRUE)*Summary!$G$7*EXP(-D26/100*E26)</f>
        <v>31.815921082776015</v>
      </c>
      <c r="K26" s="5">
        <f t="shared" si="0"/>
        <v>0.4602756252700147</v>
      </c>
      <c r="L26" s="7">
        <f t="shared" si="1"/>
        <v>4.1277685299831654E-3</v>
      </c>
      <c r="M26" s="4">
        <f t="shared" si="2"/>
        <v>756.4805908702607</v>
      </c>
      <c r="N26" s="57">
        <f>Summary!$G$7*Table2[[#This Row],[T]]*EXP(-Table2[[#This Row],[Rate]]/100*Table2[[#This Row],[T]])*_xlfn.NORM.DIST(Table2[[#This Row],[d2]],0,1,TRUE)</f>
        <v>1613.9187500956173</v>
      </c>
      <c r="O26" s="4"/>
    </row>
    <row r="27" spans="2:15" x14ac:dyDescent="0.2">
      <c r="B27" s="6">
        <f>Index!B48</f>
        <v>41780</v>
      </c>
      <c r="C27" s="4">
        <f>Index!J48</f>
        <v>101.45746516116169</v>
      </c>
      <c r="D27" s="5">
        <f>VLOOKUP(Table2[[#This Row],[Date]],Table1[#All],16,FALSE)</f>
        <v>0.63887722222222221</v>
      </c>
      <c r="E27" s="5">
        <f>DAYS360(B27,Summary!$G$10)/Summary!$G$6</f>
        <v>3.9277777777777776</v>
      </c>
      <c r="F27" s="4">
        <f>Summary!$G$7*C27/Summary!$G$11*(1-0.011)^4</f>
        <v>962.23114608426442</v>
      </c>
      <c r="G27" s="7">
        <f>VLOOKUP(Table2[[#This Row],[Date]],Table3[#All],11,FALSE)</f>
        <v>5.0358780250630245E-2</v>
      </c>
      <c r="H27" s="5">
        <f>(LN(F27/Summary!$G$7)+(D27/100+G27^2/2)*E27)/(G27*SQRT(E27))</f>
        <v>-8.4430020691339425E-2</v>
      </c>
      <c r="I27" s="5">
        <f t="shared" si="3"/>
        <v>-0.18423418368261965</v>
      </c>
      <c r="J27" s="4">
        <f>_xlfn.NORM.DIST(H27,0,1,TRUE)*F27-_xlfn.NORM.DIST(I27,0,1,TRUE)*Summary!$G$7*EXP(-D27/100*E27)</f>
        <v>32.408187100500356</v>
      </c>
      <c r="K27" s="5">
        <f t="shared" si="0"/>
        <v>0.46635726971654357</v>
      </c>
      <c r="L27" s="7">
        <f t="shared" si="1"/>
        <v>4.1393684023375054E-3</v>
      </c>
      <c r="M27" s="4">
        <f t="shared" si="2"/>
        <v>758.07995264266492</v>
      </c>
      <c r="N27" s="57">
        <f>Summary!$G$7*Table2[[#This Row],[T]]*EXP(-Table2[[#This Row],[Rate]]/100*Table2[[#This Row],[T]])*_xlfn.NORM.DIST(Table2[[#This Row],[d2]],0,1,TRUE)</f>
        <v>1635.2725513203859</v>
      </c>
      <c r="O27" s="4"/>
    </row>
    <row r="28" spans="2:15" x14ac:dyDescent="0.2">
      <c r="B28" s="6">
        <f>Index!B49</f>
        <v>41781</v>
      </c>
      <c r="C28" s="4">
        <f>Index!J49</f>
        <v>101.44516121456938</v>
      </c>
      <c r="D28" s="5">
        <f>VLOOKUP(Table2[[#This Row],[Date]],Table1[#All],16,FALSE)</f>
        <v>0.62562999999999991</v>
      </c>
      <c r="E28" s="5">
        <f>DAYS360(B28,Summary!$G$10)/Summary!$G$6</f>
        <v>3.9249999999999998</v>
      </c>
      <c r="F28" s="4">
        <f>Summary!$G$7*C28/Summary!$G$11*(1-0.011)^4</f>
        <v>962.11445441833257</v>
      </c>
      <c r="G28" s="7">
        <f>VLOOKUP(Table2[[#This Row],[Date]],Table3[#All],11,FALSE)</f>
        <v>5.0356719010147724E-2</v>
      </c>
      <c r="H28" s="5">
        <f>(LN(F28/Summary!$G$7)+(D28/100+G28^2/2)*E28)/(G28*SQRT(E28))</f>
        <v>-9.1108068635475756E-2</v>
      </c>
      <c r="I28" s="5">
        <f t="shared" si="3"/>
        <v>-0.1908728503054512</v>
      </c>
      <c r="J28" s="4">
        <f>_xlfn.NORM.DIST(H28,0,1,TRUE)*F28-_xlfn.NORM.DIST(I28,0,1,TRUE)*Summary!$G$7*EXP(-D28/100*E28)</f>
        <v>32.115622357244263</v>
      </c>
      <c r="K28" s="5">
        <f t="shared" si="0"/>
        <v>0.46370336073303342</v>
      </c>
      <c r="L28" s="7">
        <f t="shared" si="1"/>
        <v>4.1390779003273861E-3</v>
      </c>
      <c r="M28" s="4">
        <f t="shared" si="2"/>
        <v>757.27595253463551</v>
      </c>
      <c r="N28" s="57">
        <f>Summary!$G$7*Table2[[#This Row],[T]]*EXP(-Table2[[#This Row],[Rate]]/100*Table2[[#This Row],[T]])*_xlfn.NORM.DIST(Table2[[#This Row],[d2]],0,1,TRUE)</f>
        <v>1625.0288279979843</v>
      </c>
      <c r="O28" s="4"/>
    </row>
    <row r="29" spans="2:15" x14ac:dyDescent="0.2">
      <c r="B29" s="6">
        <f>Index!B50</f>
        <v>41782</v>
      </c>
      <c r="C29" s="4">
        <f>Index!J50</f>
        <v>101.90295832001678</v>
      </c>
      <c r="D29" s="5">
        <f>VLOOKUP(Table2[[#This Row],[Date]],Table1[#All],16,FALSE)</f>
        <v>0.62386888888888892</v>
      </c>
      <c r="E29" s="5">
        <f>DAYS360(B29,Summary!$G$10)/Summary!$G$6</f>
        <v>3.9222222222222221</v>
      </c>
      <c r="F29" s="4">
        <f>Summary!$G$7*C29/Summary!$G$11*(1-0.011)^4</f>
        <v>966.45624072995565</v>
      </c>
      <c r="G29" s="7">
        <f>VLOOKUP(Table2[[#This Row],[Date]],Table3[#All],11,FALSE)</f>
        <v>5.0691821944504403E-2</v>
      </c>
      <c r="H29" s="5">
        <f>(LN(F29/Summary!$G$7)+(D29/100+G29^2/2)*E29)/(G29*SQRT(E29))</f>
        <v>-4.5922890980536056E-2</v>
      </c>
      <c r="I29" s="5">
        <f t="shared" si="3"/>
        <v>-0.14631602192388898</v>
      </c>
      <c r="J29" s="4">
        <f>_xlfn.NORM.DIST(H29,0,1,TRUE)*F29-_xlfn.NORM.DIST(I29,0,1,TRUE)*Summary!$G$7*EXP(-D29/100*E29)</f>
        <v>34.372652744025515</v>
      </c>
      <c r="K29" s="5">
        <f t="shared" si="0"/>
        <v>0.48168585452899931</v>
      </c>
      <c r="L29" s="7">
        <f t="shared" si="1"/>
        <v>4.1073898722021685E-3</v>
      </c>
      <c r="M29" s="4">
        <f t="shared" si="2"/>
        <v>762.78196153366252</v>
      </c>
      <c r="N29" s="57">
        <f>Summary!$G$7*Table2[[#This Row],[T]]*EXP(-Table2[[#This Row],[Rate]]/100*Table2[[#This Row],[T]])*_xlfn.NORM.DIST(Table2[[#This Row],[d2]],0,1,TRUE)</f>
        <v>1691.0882616134913</v>
      </c>
      <c r="O29" s="4"/>
    </row>
    <row r="30" spans="2:15" x14ac:dyDescent="0.2">
      <c r="B30" s="6">
        <f>Index!B51</f>
        <v>41785</v>
      </c>
      <c r="C30" s="4">
        <f>Index!J51</f>
        <v>102.70502868528546</v>
      </c>
      <c r="D30" s="5">
        <f>VLOOKUP(Table2[[#This Row],[Date]],Table1[#All],16,FALSE)</f>
        <v>0.61216249999999994</v>
      </c>
      <c r="E30" s="5">
        <f>DAYS360(B30,Summary!$G$10)/Summary!$G$6</f>
        <v>3.9138888888888888</v>
      </c>
      <c r="F30" s="4">
        <f>Summary!$G$7*C30/Summary!$G$11*(1-0.011)^4</f>
        <v>974.06314363834952</v>
      </c>
      <c r="G30" s="7">
        <f>VLOOKUP(Table2[[#This Row],[Date]],Table3[#All],11,FALSE)</f>
        <v>5.1946111894495342E-2</v>
      </c>
      <c r="H30" s="5">
        <f>(LN(F30/Summary!$G$7)+(D30/100+G30^2/2)*E30)/(G30*SQRT(E30))</f>
        <v>2.8810836357199117E-2</v>
      </c>
      <c r="I30" s="5">
        <f t="shared" si="3"/>
        <v>-7.3957018866306679E-2</v>
      </c>
      <c r="J30" s="4">
        <f>_xlfn.NORM.DIST(H30,0,1,TRUE)*F30-_xlfn.NORM.DIST(I30,0,1,TRUE)*Summary!$G$7*EXP(-D30/100*E30)</f>
        <v>38.842909830620385</v>
      </c>
      <c r="K30" s="5">
        <f t="shared" si="0"/>
        <v>0.5114922708473465</v>
      </c>
      <c r="L30" s="7">
        <f t="shared" si="1"/>
        <v>3.9836889032142933E-3</v>
      </c>
      <c r="M30" s="4">
        <f t="shared" si="2"/>
        <v>768.45984126340693</v>
      </c>
      <c r="N30" s="57">
        <f>Summary!$G$7*Table2[[#This Row],[T]]*EXP(-Table2[[#This Row],[Rate]]/100*Table2[[#This Row],[T]])*_xlfn.NORM.DIST(Table2[[#This Row],[d2]],0,1,TRUE)</f>
        <v>1797.9734693773571</v>
      </c>
      <c r="O30" s="4"/>
    </row>
    <row r="31" spans="2:15" x14ac:dyDescent="0.2">
      <c r="B31" s="6">
        <f>Index!B52</f>
        <v>41786</v>
      </c>
      <c r="C31" s="4">
        <f>Index!J52</f>
        <v>102.92351719353607</v>
      </c>
      <c r="D31" s="5">
        <f>VLOOKUP(Table2[[#This Row],[Date]],Table1[#All],16,FALSE)</f>
        <v>0.59363222222222223</v>
      </c>
      <c r="E31" s="5">
        <f>DAYS360(B31,Summary!$G$10)/Summary!$G$6</f>
        <v>3.911111111111111</v>
      </c>
      <c r="F31" s="4">
        <f>Summary!$G$7*C31/Summary!$G$11*(1-0.011)^4</f>
        <v>976.13530705546498</v>
      </c>
      <c r="G31" s="7">
        <f>VLOOKUP(Table2[[#This Row],[Date]],Table3[#All],11,FALSE)</f>
        <v>5.1836526728644292E-2</v>
      </c>
      <c r="H31" s="5">
        <f>(LN(F31/Summary!$G$7)+(D31/100+G31^2/2)*E31)/(G31*SQRT(E31))</f>
        <v>4.212251786614573E-2</v>
      </c>
      <c r="I31" s="5">
        <f t="shared" si="3"/>
        <v>-6.0392141094191783E-2</v>
      </c>
      <c r="J31" s="4">
        <f>_xlfn.NORM.DIST(H31,0,1,TRUE)*F31-_xlfn.NORM.DIST(I31,0,1,TRUE)*Summary!$G$7*EXP(-D31/100*E31)</f>
        <v>39.46704400652186</v>
      </c>
      <c r="K31" s="5">
        <f t="shared" si="0"/>
        <v>0.51679948528090836</v>
      </c>
      <c r="L31" s="7">
        <f t="shared" si="1"/>
        <v>3.9831694946823775E-3</v>
      </c>
      <c r="M31" s="4">
        <f t="shared" si="2"/>
        <v>769.45792795048339</v>
      </c>
      <c r="N31" s="57">
        <f>Summary!$G$7*Table2[[#This Row],[T]]*EXP(-Table2[[#This Row],[Rate]]/100*Table2[[#This Row],[T]])*_xlfn.NORM.DIST(Table2[[#This Row],[d2]],0,1,TRUE)</f>
        <v>1818.6634605108986</v>
      </c>
      <c r="O31" s="4"/>
    </row>
    <row r="32" spans="2:15" x14ac:dyDescent="0.2">
      <c r="B32" s="6">
        <f>Index!B53</f>
        <v>41787</v>
      </c>
      <c r="C32" s="4">
        <f>Index!J53</f>
        <v>103.56486525288339</v>
      </c>
      <c r="D32" s="5">
        <f>VLOOKUP(Table2[[#This Row],[Date]],Table1[#All],16,FALSE)</f>
        <v>0.57797958333333332</v>
      </c>
      <c r="E32" s="5">
        <f>DAYS360(B32,Summary!$G$10)/Summary!$G$6</f>
        <v>3.9083333333333332</v>
      </c>
      <c r="F32" s="4">
        <f>Summary!$G$7*C32/Summary!$G$11*(1-0.011)^4</f>
        <v>982.21790607569892</v>
      </c>
      <c r="G32" s="7">
        <f>VLOOKUP(Table2[[#This Row],[Date]],Table3[#All],11,FALSE)</f>
        <v>5.2339172535258813E-2</v>
      </c>
      <c r="H32" s="5">
        <f>(LN(F32/Summary!$G$7)+(D32/100+G32^2/2)*E32)/(G32*SQRT(E32))</f>
        <v>9.6649343111880309E-2</v>
      </c>
      <c r="I32" s="5">
        <f t="shared" si="3"/>
        <v>-6.822610914555105E-3</v>
      </c>
      <c r="J32" s="4">
        <f>_xlfn.NORM.DIST(H32,0,1,TRUE)*F32-_xlfn.NORM.DIST(I32,0,1,TRUE)*Summary!$G$7*EXP(-D32/100*E32)</f>
        <v>42.751032666734204</v>
      </c>
      <c r="K32" s="5">
        <f t="shared" si="0"/>
        <v>0.53849756512666802</v>
      </c>
      <c r="L32" s="7">
        <f t="shared" si="1"/>
        <v>3.9070698441519298E-3</v>
      </c>
      <c r="M32" s="4">
        <f t="shared" si="2"/>
        <v>771.0549297862292</v>
      </c>
      <c r="N32" s="57">
        <f>Summary!$G$7*Table2[[#This Row],[T]]*EXP(-Table2[[#This Row],[Rate]]/100*Table2[[#This Row],[T]])*_xlfn.NORM.DIST(Table2[[#This Row],[d2]],0,1,TRUE)</f>
        <v>1900.1180052156483</v>
      </c>
      <c r="O32" s="4"/>
    </row>
    <row r="33" spans="2:15" x14ac:dyDescent="0.2">
      <c r="B33" s="6">
        <f>Index!B54</f>
        <v>41789</v>
      </c>
      <c r="C33" s="4">
        <f>Index!J54</f>
        <v>103.36338924839087</v>
      </c>
      <c r="D33" s="5">
        <f>VLOOKUP(Table2[[#This Row],[Date]],Table1[#All],16,FALSE)</f>
        <v>0.59522222222222221</v>
      </c>
      <c r="E33" s="5">
        <f>DAYS360(B33,Summary!$G$10)/Summary!$G$6</f>
        <v>3.9027777777777777</v>
      </c>
      <c r="F33" s="4">
        <f>Summary!$G$7*C33/Summary!$G$11*(1-0.011)^4</f>
        <v>980.30709067731118</v>
      </c>
      <c r="G33" s="7">
        <f>VLOOKUP(Table2[[#This Row],[Date]],Table3[#All],11,FALSE)</f>
        <v>5.2489089800023737E-2</v>
      </c>
      <c r="H33" s="5">
        <f>(LN(F33/Summary!$G$7)+(D33/100+G33^2/2)*E33)/(G33*SQRT(E33))</f>
        <v>8.406499668460729E-2</v>
      </c>
      <c r="I33" s="5">
        <f t="shared" si="3"/>
        <v>-1.9629558647508941E-2</v>
      </c>
      <c r="J33" s="4">
        <f>_xlfn.NORM.DIST(H33,0,1,TRUE)*F33-_xlfn.NORM.DIST(I33,0,1,TRUE)*Summary!$G$7*EXP(-D33/100*E33)</f>
        <v>42.123479884095673</v>
      </c>
      <c r="K33" s="5">
        <f t="shared" si="0"/>
        <v>0.5334976226505137</v>
      </c>
      <c r="L33" s="7">
        <f t="shared" si="1"/>
        <v>3.9107261492939182E-3</v>
      </c>
      <c r="M33" s="4">
        <f t="shared" si="2"/>
        <v>769.8826961135137</v>
      </c>
      <c r="N33" s="57">
        <f>Summary!$G$7*Table2[[#This Row],[T]]*EXP(-Table2[[#This Row],[Rate]]/100*Table2[[#This Row],[T]])*_xlfn.NORM.DIST(Table2[[#This Row],[d2]],0,1,TRUE)</f>
        <v>1876.7210320996289</v>
      </c>
      <c r="O33" s="4"/>
    </row>
    <row r="34" spans="2:15" x14ac:dyDescent="0.2">
      <c r="B34" s="6">
        <f>Index!B55</f>
        <v>41792</v>
      </c>
      <c r="C34" s="4">
        <f>Index!J55</f>
        <v>103.32009666214505</v>
      </c>
      <c r="D34" s="5">
        <f>VLOOKUP(Table2[[#This Row],[Date]],Table1[#All],16,FALSE)</f>
        <v>0.58888527777777777</v>
      </c>
      <c r="E34" s="5">
        <f>DAYS360(B34,Summary!$G$10)/Summary!$G$6</f>
        <v>3.8972222222222221</v>
      </c>
      <c r="F34" s="4">
        <f>Summary!$G$7*C34/Summary!$G$11*(1-0.011)^4</f>
        <v>979.89650014250844</v>
      </c>
      <c r="G34" s="7">
        <f>VLOOKUP(Table2[[#This Row],[Date]],Table3[#All],11,FALSE)</f>
        <v>5.2292769917895339E-2</v>
      </c>
      <c r="H34" s="5">
        <f>(LN(F34/Summary!$G$7)+(D34/100+G34^2/2)*E34)/(G34*SQRT(E34))</f>
        <v>7.7207610821061812E-2</v>
      </c>
      <c r="I34" s="5">
        <f t="shared" si="3"/>
        <v>-2.6025551665576671E-2</v>
      </c>
      <c r="J34" s="4">
        <f>_xlfn.NORM.DIST(H34,0,1,TRUE)*F34-_xlfn.NORM.DIST(I34,0,1,TRUE)*Summary!$G$7*EXP(-D34/100*E34)</f>
        <v>41.590840124474482</v>
      </c>
      <c r="K34" s="5">
        <f t="shared" si="0"/>
        <v>0.53077080641884855</v>
      </c>
      <c r="L34" s="7">
        <f t="shared" si="1"/>
        <v>3.9320244474808381E-3</v>
      </c>
      <c r="M34" s="4">
        <f t="shared" si="2"/>
        <v>769.43766090254303</v>
      </c>
      <c r="N34" s="57">
        <f>Summary!$G$7*Table2[[#This Row],[T]]*EXP(-Table2[[#This Row],[Rate]]/100*Table2[[#This Row],[T]])*_xlfn.NORM.DIST(Table2[[#This Row],[d2]],0,1,TRUE)</f>
        <v>1864.8583069300846</v>
      </c>
      <c r="O34" s="4"/>
    </row>
    <row r="35" spans="2:15" x14ac:dyDescent="0.2">
      <c r="B35" s="6">
        <f>Index!B56</f>
        <v>41793</v>
      </c>
      <c r="C35" s="4">
        <f>Index!J56</f>
        <v>103.07351659684647</v>
      </c>
      <c r="D35" s="5">
        <f>VLOOKUP(Table2[[#This Row],[Date]],Table1[#All],16,FALSE)</f>
        <v>0.60446277777777779</v>
      </c>
      <c r="E35" s="5">
        <f>DAYS360(B35,Summary!$G$10)/Summary!$G$6</f>
        <v>3.8944444444444444</v>
      </c>
      <c r="F35" s="4">
        <f>Summary!$G$7*C35/Summary!$G$11*(1-0.011)^4</f>
        <v>977.55791403199498</v>
      </c>
      <c r="G35" s="7">
        <f>VLOOKUP(Table2[[#This Row],[Date]],Table3[#All],11,FALSE)</f>
        <v>5.2473160335330823E-2</v>
      </c>
      <c r="H35" s="5">
        <f>(LN(F35/Summary!$G$7)+(D35/100+G35^2/2)*E35)/(G35*SQRT(E35))</f>
        <v>5.9914333887575437E-2</v>
      </c>
      <c r="I35" s="5">
        <f t="shared" si="3"/>
        <v>-4.3638020596620745E-2</v>
      </c>
      <c r="J35" s="4">
        <f>_xlfn.NORM.DIST(H35,0,1,TRUE)*F35-_xlfn.NORM.DIST(I35,0,1,TRUE)*Summary!$G$7*EXP(-D35/100*E35)</f>
        <v>40.762328060956463</v>
      </c>
      <c r="K35" s="5">
        <f t="shared" si="0"/>
        <v>0.52388806819340128</v>
      </c>
      <c r="L35" s="7">
        <f t="shared" si="1"/>
        <v>3.9339432668410159E-3</v>
      </c>
      <c r="M35" s="4">
        <f t="shared" si="2"/>
        <v>768.2380594522109</v>
      </c>
      <c r="N35" s="57">
        <f>Summary!$G$7*Table2[[#This Row],[T]]*EXP(-Table2[[#This Row],[Rate]]/100*Table2[[#This Row],[T]])*_xlfn.NORM.DIST(Table2[[#This Row],[d2]],0,1,TRUE)</f>
        <v>1835.7188219276331</v>
      </c>
      <c r="O35" s="4"/>
    </row>
    <row r="36" spans="2:15" x14ac:dyDescent="0.2">
      <c r="B36" s="6">
        <f>Index!B57</f>
        <v>41794</v>
      </c>
      <c r="C36" s="4">
        <f>Index!J57</f>
        <v>102.8993986657004</v>
      </c>
      <c r="D36" s="5">
        <f>VLOOKUP(Table2[[#This Row],[Date]],Table1[#All],16,FALSE)</f>
        <v>0.60035416666666674</v>
      </c>
      <c r="E36" s="5">
        <f>DAYS360(B36,Summary!$G$10)/Summary!$G$6</f>
        <v>3.8916666666666666</v>
      </c>
      <c r="F36" s="4">
        <f>Summary!$G$7*C36/Summary!$G$11*(1-0.011)^4</f>
        <v>975.90656490579352</v>
      </c>
      <c r="G36" s="7">
        <f>VLOOKUP(Table2[[#This Row],[Date]],Table3[#All],11,FALSE)</f>
        <v>5.2678015959074259E-2</v>
      </c>
      <c r="H36" s="5">
        <f>(LN(F36/Summary!$G$7)+(D36/100+G36^2/2)*E36)/(G36*SQRT(E36))</f>
        <v>4.2099769854099946E-2</v>
      </c>
      <c r="I36" s="5">
        <f t="shared" si="3"/>
        <v>-6.1819772807300423E-2</v>
      </c>
      <c r="J36" s="4">
        <f>_xlfn.NORM.DIST(H36,0,1,TRUE)*F36-_xlfn.NORM.DIST(I36,0,1,TRUE)*Summary!$G$7*EXP(-D36/100*E36)</f>
        <v>39.963296574335175</v>
      </c>
      <c r="K36" s="5">
        <f t="shared" si="0"/>
        <v>0.51679041818023819</v>
      </c>
      <c r="L36" s="7">
        <f t="shared" si="1"/>
        <v>3.9302459586299764E-3</v>
      </c>
      <c r="M36" s="4">
        <f t="shared" si="2"/>
        <v>767.36370304328523</v>
      </c>
      <c r="N36" s="57">
        <f>Summary!$G$7*Table2[[#This Row],[T]]*EXP(-Table2[[#This Row],[Rate]]/100*Table2[[#This Row],[T]])*_xlfn.NORM.DIST(Table2[[#This Row],[d2]],0,1,TRUE)</f>
        <v>1807.1960754351264</v>
      </c>
      <c r="O36" s="4"/>
    </row>
    <row r="37" spans="2:15" x14ac:dyDescent="0.2">
      <c r="B37" s="6">
        <f>Index!B58</f>
        <v>41795</v>
      </c>
      <c r="C37" s="4">
        <f>Index!J58</f>
        <v>103.3615065200444</v>
      </c>
      <c r="D37" s="5">
        <f>VLOOKUP(Table2[[#This Row],[Date]],Table1[#All],16,FALSE)</f>
        <v>0.56311111111111112</v>
      </c>
      <c r="E37" s="5">
        <f>DAYS360(B37,Summary!$G$10)/Summary!$G$6</f>
        <v>3.8888888888888888</v>
      </c>
      <c r="F37" s="4">
        <f>Summary!$G$7*C37/Summary!$G$11*(1-0.011)^4</f>
        <v>980.28923472307758</v>
      </c>
      <c r="G37" s="7">
        <f>VLOOKUP(Table2[[#This Row],[Date]],Table3[#All],11,FALSE)</f>
        <v>5.2953065680635084E-2</v>
      </c>
      <c r="H37" s="5">
        <f>(LN(F37/Summary!$G$7)+(D37/100+G37^2/2)*E37)/(G37*SQRT(E37))</f>
        <v>7.1280225123697291E-2</v>
      </c>
      <c r="I37" s="5">
        <f t="shared" si="3"/>
        <v>-3.3144628651753147E-2</v>
      </c>
      <c r="J37" s="4">
        <f>_xlfn.NORM.DIST(H37,0,1,TRUE)*F37-_xlfn.NORM.DIST(I37,0,1,TRUE)*Summary!$G$7*EXP(-D37/100*E37)</f>
        <v>41.761590298218948</v>
      </c>
      <c r="K37" s="5">
        <f t="shared" si="0"/>
        <v>0.52841263337188638</v>
      </c>
      <c r="L37" s="7">
        <f t="shared" si="1"/>
        <v>3.8873053822980788E-3</v>
      </c>
      <c r="M37" s="4">
        <f t="shared" si="2"/>
        <v>769.26109652326863</v>
      </c>
      <c r="N37" s="57">
        <f>Summary!$G$7*Table2[[#This Row],[T]]*EXP(-Table2[[#This Row],[Rate]]/100*Table2[[#This Row],[T]])*_xlfn.NORM.DIST(Table2[[#This Row],[d2]],0,1,TRUE)</f>
        <v>1852.0274332307756</v>
      </c>
      <c r="O37" s="4"/>
    </row>
    <row r="38" spans="2:15" x14ac:dyDescent="0.2">
      <c r="B38" s="6">
        <f>Index!B59</f>
        <v>41796</v>
      </c>
      <c r="C38" s="4">
        <f>Index!J59</f>
        <v>104.54597664294161</v>
      </c>
      <c r="D38" s="5">
        <f>VLOOKUP(Table2[[#This Row],[Date]],Table1[#All],16,FALSE)</f>
        <v>0.53608083333333334</v>
      </c>
      <c r="E38" s="5">
        <f>DAYS360(B38,Summary!$G$10)/Summary!$G$6</f>
        <v>3.8861111111111111</v>
      </c>
      <c r="F38" s="4">
        <f>Summary!$G$7*C38/Summary!$G$11*(1-0.011)^4</f>
        <v>991.52284914511642</v>
      </c>
      <c r="G38" s="7">
        <f>VLOOKUP(Table2[[#This Row],[Date]],Table3[#All],11,FALSE)</f>
        <v>5.5694271553569007E-2</v>
      </c>
      <c r="H38" s="5">
        <f>(LN(F38/Summary!$G$7)+(D38/100+G38^2/2)*E38)/(G38*SQRT(E38))</f>
        <v>0.16710315244517002</v>
      </c>
      <c r="I38" s="5">
        <f t="shared" si="3"/>
        <v>5.7311800003470692E-2</v>
      </c>
      <c r="J38" s="4">
        <f>_xlfn.NORM.DIST(H38,0,1,TRUE)*F38-_xlfn.NORM.DIST(I38,0,1,TRUE)*Summary!$G$7*EXP(-D38/100*E38)</f>
        <v>49.482619413828729</v>
      </c>
      <c r="K38" s="5">
        <f t="shared" si="0"/>
        <v>0.56635555719987352</v>
      </c>
      <c r="L38" s="7">
        <f t="shared" si="1"/>
        <v>3.6138964223523828E-3</v>
      </c>
      <c r="M38" s="4">
        <f t="shared" si="2"/>
        <v>768.96557251836623</v>
      </c>
      <c r="N38" s="57">
        <f>Summary!$G$7*Table2[[#This Row],[T]]*EXP(-Table2[[#This Row],[Rate]]/100*Table2[[#This Row],[T]])*_xlfn.NORM.DIST(Table2[[#This Row],[d2]],0,1,TRUE)</f>
        <v>1989.9681304164824</v>
      </c>
      <c r="O38" s="4"/>
    </row>
    <row r="39" spans="2:15" x14ac:dyDescent="0.2">
      <c r="B39" s="6">
        <f>Index!B60</f>
        <v>41800</v>
      </c>
      <c r="C39" s="4">
        <f>Index!J60</f>
        <v>104.43402745561434</v>
      </c>
      <c r="D39" s="5">
        <f>VLOOKUP(Table2[[#This Row],[Date]],Table1[#All],16,FALSE)</f>
        <v>0.55580000000000007</v>
      </c>
      <c r="E39" s="5">
        <f>DAYS360(B39,Summary!$G$10)/Summary!$G$6</f>
        <v>3.875</v>
      </c>
      <c r="F39" s="4">
        <f>Summary!$G$7*C39/Summary!$G$11*(1-0.011)^4</f>
        <v>990.46111362221529</v>
      </c>
      <c r="G39" s="7">
        <f>VLOOKUP(Table2[[#This Row],[Date]],Table3[#All],11,FALSE)</f>
        <v>5.5825339033874759E-2</v>
      </c>
      <c r="H39" s="5">
        <f>(LN(F39/Summary!$G$7)+(D39/100+G39^2/2)*E39)/(G39*SQRT(E39))</f>
        <v>0.16371243839586355</v>
      </c>
      <c r="I39" s="5">
        <f t="shared" si="3"/>
        <v>5.3820148615336363E-2</v>
      </c>
      <c r="J39" s="4">
        <f>_xlfn.NORM.DIST(H39,0,1,TRUE)*F39-_xlfn.NORM.DIST(I39,0,1,TRUE)*Summary!$G$7*EXP(-D39/100*E39)</f>
        <v>49.281546235922519</v>
      </c>
      <c r="K39" s="5">
        <f t="shared" si="0"/>
        <v>0.56502123737879417</v>
      </c>
      <c r="L39" s="7">
        <f t="shared" si="1"/>
        <v>3.6164751472003206E-3</v>
      </c>
      <c r="M39" s="4">
        <f t="shared" si="2"/>
        <v>767.47355510741568</v>
      </c>
      <c r="N39" s="57">
        <f>Summary!$G$7*Table2[[#This Row],[T]]*EXP(-Table2[[#This Row],[Rate]]/100*Table2[[#This Row],[T]])*_xlfn.NORM.DIST(Table2[[#This Row],[d2]],0,1,TRUE)</f>
        <v>1977.6063188141102</v>
      </c>
      <c r="O39" s="4"/>
    </row>
    <row r="40" spans="2:15" x14ac:dyDescent="0.2">
      <c r="B40" s="6">
        <f>Index!B61</f>
        <v>41801</v>
      </c>
      <c r="C40" s="4">
        <f>Index!J61</f>
        <v>104.4932264611986</v>
      </c>
      <c r="D40" s="5">
        <f>VLOOKUP(Table2[[#This Row],[Date]],Table1[#All],16,FALSE)</f>
        <v>0.54667194444444445</v>
      </c>
      <c r="E40" s="5">
        <f>DAYS360(B40,Summary!$G$10)/Summary!$G$6</f>
        <v>3.8722222222222222</v>
      </c>
      <c r="F40" s="4">
        <f>Summary!$G$7*C40/Summary!$G$11*(1-0.011)^4</f>
        <v>991.02256197793679</v>
      </c>
      <c r="G40" s="7">
        <f>VLOOKUP(Table2[[#This Row],[Date]],Table3[#All],11,FALSE)</f>
        <v>5.5786153761904274E-2</v>
      </c>
      <c r="H40" s="5">
        <f>(LN(F40/Summary!$G$7)+(D40/100+G40^2/2)*E40)/(G40*SQRT(E40))</f>
        <v>0.1655714500691492</v>
      </c>
      <c r="I40" s="5">
        <f t="shared" si="3"/>
        <v>5.5795663900043521E-2</v>
      </c>
      <c r="J40" s="4">
        <f>_xlfn.NORM.DIST(H40,0,1,TRUE)*F40-_xlfn.NORM.DIST(I40,0,1,TRUE)*Summary!$G$7*EXP(-D40/100*E40)</f>
        <v>49.365110207455189</v>
      </c>
      <c r="K40" s="5">
        <f t="shared" si="0"/>
        <v>0.56575289165991094</v>
      </c>
      <c r="L40" s="7">
        <f t="shared" si="1"/>
        <v>3.617154956456902E-3</v>
      </c>
      <c r="M40" s="4">
        <f t="shared" si="2"/>
        <v>767.39840176017958</v>
      </c>
      <c r="N40" s="57">
        <f>Summary!$G$7*Table2[[#This Row],[T]]*EXP(-Table2[[#This Row],[Rate]]/100*Table2[[#This Row],[T]])*_xlfn.NORM.DIST(Table2[[#This Row],[d2]],0,1,TRUE)</f>
        <v>1979.9011813469322</v>
      </c>
      <c r="O40" s="4"/>
    </row>
    <row r="41" spans="2:15" x14ac:dyDescent="0.2">
      <c r="B41" s="6">
        <f>Index!B62</f>
        <v>41802</v>
      </c>
      <c r="C41" s="4">
        <f>Index!J62</f>
        <v>104.32622170513304</v>
      </c>
      <c r="D41" s="5">
        <f>VLOOKUP(Table2[[#This Row],[Date]],Table1[#All],16,FALSE)</f>
        <v>0.52576486111111109</v>
      </c>
      <c r="E41" s="5">
        <f>DAYS360(B41,Summary!$G$10)/Summary!$G$6</f>
        <v>3.8694444444444445</v>
      </c>
      <c r="F41" s="4">
        <f>Summary!$G$7*C41/Summary!$G$11*(1-0.011)^4</f>
        <v>989.43867480339293</v>
      </c>
      <c r="G41" s="7">
        <f>VLOOKUP(Table2[[#This Row],[Date]],Table3[#All],11,FALSE)</f>
        <v>5.5945608284064773E-2</v>
      </c>
      <c r="H41" s="5">
        <f>(LN(F41/Summary!$G$7)+(D41/100+G41^2/2)*E41)/(G41*SQRT(E41))</f>
        <v>0.14340923623395602</v>
      </c>
      <c r="I41" s="5">
        <f t="shared" si="3"/>
        <v>3.335917006229E-2</v>
      </c>
      <c r="J41" s="4">
        <f>_xlfn.NORM.DIST(H41,0,1,TRUE)*F41-_xlfn.NORM.DIST(I41,0,1,TRUE)*Summary!$G$7*EXP(-D41/100*E41)</f>
        <v>48.165036903564157</v>
      </c>
      <c r="K41" s="5">
        <f t="shared" si="0"/>
        <v>0.55701650554306426</v>
      </c>
      <c r="L41" s="7">
        <f t="shared" si="1"/>
        <v>3.6263104404813764E-3</v>
      </c>
      <c r="M41" s="4">
        <f t="shared" si="2"/>
        <v>768.52386816768296</v>
      </c>
      <c r="N41" s="57">
        <f>Summary!$G$7*Table2[[#This Row],[T]]*EXP(-Table2[[#This Row],[Rate]]/100*Table2[[#This Row],[T]])*_xlfn.NORM.DIST(Table2[[#This Row],[d2]],0,1,TRUE)</f>
        <v>1946.2091950142301</v>
      </c>
      <c r="O41" s="4"/>
    </row>
    <row r="42" spans="2:15" x14ac:dyDescent="0.2">
      <c r="B42" s="6">
        <f>Index!B63</f>
        <v>41803</v>
      </c>
      <c r="C42" s="4">
        <f>Index!J63</f>
        <v>104.64623204792632</v>
      </c>
      <c r="D42" s="5">
        <f>VLOOKUP(Table2[[#This Row],[Date]],Table1[#All],16,FALSE)</f>
        <v>0.52878333333333338</v>
      </c>
      <c r="E42" s="5">
        <f>DAYS360(B42,Summary!$G$10)/Summary!$G$6</f>
        <v>3.8666666666666667</v>
      </c>
      <c r="F42" s="4">
        <f>Summary!$G$7*C42/Summary!$G$11*(1-0.011)^4</f>
        <v>992.47367985122912</v>
      </c>
      <c r="G42" s="7">
        <f>VLOOKUP(Table2[[#This Row],[Date]],Table3[#All],11,FALSE)</f>
        <v>5.5391893691566364E-2</v>
      </c>
      <c r="H42" s="5">
        <f>(LN(F42/Summary!$G$7)+(D42/100+G42^2/2)*E42)/(G42*SQRT(E42))</f>
        <v>0.17281651620171085</v>
      </c>
      <c r="I42" s="5">
        <f t="shared" si="3"/>
        <v>6.3894773826495485E-2</v>
      </c>
      <c r="J42" s="4">
        <f>_xlfn.NORM.DIST(H42,0,1,TRUE)*F42-_xlfn.NORM.DIST(I42,0,1,TRUE)*Summary!$G$7*EXP(-D42/100*E42)</f>
        <v>49.484577891749154</v>
      </c>
      <c r="K42" s="5">
        <f t="shared" si="0"/>
        <v>0.56860217283749614</v>
      </c>
      <c r="L42" s="7">
        <f t="shared" si="1"/>
        <v>3.6357270071083986E-3</v>
      </c>
      <c r="M42" s="4">
        <f t="shared" si="2"/>
        <v>767.02975187981099</v>
      </c>
      <c r="N42" s="57">
        <f>Summary!$G$7*Table2[[#This Row],[T]]*EXP(-Table2[[#This Row],[Rate]]/100*Table2[[#This Row],[T]])*_xlfn.NORM.DIST(Table2[[#This Row],[d2]],0,1,TRUE)</f>
        <v>1990.7073700953163</v>
      </c>
      <c r="O42" s="4"/>
    </row>
    <row r="43" spans="2:15" x14ac:dyDescent="0.2">
      <c r="B43" s="6">
        <f>Index!B64</f>
        <v>41806</v>
      </c>
      <c r="C43" s="4">
        <f>Index!J64</f>
        <v>104.78033283228061</v>
      </c>
      <c r="D43" s="5">
        <f>VLOOKUP(Table2[[#This Row],[Date]],Table1[#All],16,FALSE)</f>
        <v>0.52450750000000002</v>
      </c>
      <c r="E43" s="5">
        <f>DAYS360(B43,Summary!$G$10)/Summary!$G$6</f>
        <v>3.8583333333333334</v>
      </c>
      <c r="F43" s="4">
        <f>Summary!$G$7*C43/Summary!$G$11*(1-0.011)^4</f>
        <v>993.7455029863238</v>
      </c>
      <c r="G43" s="7">
        <f>VLOOKUP(Table2[[#This Row],[Date]],Table3[#All],11,FALSE)</f>
        <v>5.5391242562126568E-2</v>
      </c>
      <c r="H43" s="5">
        <f>(LN(F43/Summary!$G$7)+(D43/100+G43^2/2)*E43)/(G43*SQRT(E43))</f>
        <v>0.18273534514980341</v>
      </c>
      <c r="I43" s="5">
        <f t="shared" si="3"/>
        <v>7.3932317639733403E-2</v>
      </c>
      <c r="J43" s="4">
        <f>_xlfn.NORM.DIST(H43,0,1,TRUE)*F43-_xlfn.NORM.DIST(I43,0,1,TRUE)*Summary!$G$7*EXP(-D43/100*E43)</f>
        <v>50.05587737187534</v>
      </c>
      <c r="K43" s="5">
        <f t="shared" si="0"/>
        <v>0.57249715936749057</v>
      </c>
      <c r="L43" s="7">
        <f t="shared" si="1"/>
        <v>3.6286316471421062E-3</v>
      </c>
      <c r="M43" s="4">
        <f t="shared" si="2"/>
        <v>765.83302268359773</v>
      </c>
      <c r="N43" s="57">
        <f>Summary!$G$7*Table2[[#This Row],[T]]*EXP(-Table2[[#This Row],[Rate]]/100*Table2[[#This Row],[T]])*_xlfn.NORM.DIST(Table2[[#This Row],[d2]],0,1,TRUE)</f>
        <v>2001.9371491899344</v>
      </c>
      <c r="O43" s="4"/>
    </row>
    <row r="44" spans="2:15" x14ac:dyDescent="0.2">
      <c r="B44" s="6">
        <f>Index!B65</f>
        <v>41807</v>
      </c>
      <c r="C44" s="4">
        <f>Index!J65</f>
        <v>104.37558863061874</v>
      </c>
      <c r="D44" s="5">
        <f>VLOOKUP(Table2[[#This Row],[Date]],Table1[#All],16,FALSE)</f>
        <v>0.54782111111111109</v>
      </c>
      <c r="E44" s="5">
        <f>DAYS360(B44,Summary!$G$10)/Summary!$G$6</f>
        <v>3.8555555555555556</v>
      </c>
      <c r="F44" s="4">
        <f>Summary!$G$7*C44/Summary!$G$11*(1-0.011)^4</f>
        <v>989.90687488323215</v>
      </c>
      <c r="G44" s="7">
        <f>VLOOKUP(Table2[[#This Row],[Date]],Table3[#All],11,FALSE)</f>
        <v>5.5931158155930492E-2</v>
      </c>
      <c r="H44" s="5">
        <f>(LN(F44/Summary!$G$7)+(D44/100+G44^2/2)*E44)/(G44*SQRT(E44))</f>
        <v>0.15486411251529214</v>
      </c>
      <c r="I44" s="5">
        <f t="shared" si="3"/>
        <v>4.5040103043860094E-2</v>
      </c>
      <c r="J44" s="4">
        <f>_xlfn.NORM.DIST(H44,0,1,TRUE)*F44-_xlfn.NORM.DIST(I44,0,1,TRUE)*Summary!$G$7*EXP(-D44/100*E44)</f>
        <v>48.731236217424112</v>
      </c>
      <c r="K44" s="5">
        <f t="shared" si="0"/>
        <v>0.56153577683734857</v>
      </c>
      <c r="L44" s="7">
        <f t="shared" si="1"/>
        <v>3.6258564935824212E-3</v>
      </c>
      <c r="M44" s="4">
        <f t="shared" si="2"/>
        <v>766.19633419701586</v>
      </c>
      <c r="N44" s="57">
        <f>Summary!$G$7*Table2[[#This Row],[T]]*EXP(-Table2[[#This Row],[Rate]]/100*Table2[[#This Row],[T]])*_xlfn.NORM.DIST(Table2[[#This Row],[d2]],0,1,TRUE)</f>
        <v>1955.2944527674113</v>
      </c>
      <c r="O44" s="4"/>
    </row>
    <row r="45" spans="2:15" x14ac:dyDescent="0.2">
      <c r="B45" s="6">
        <f>Index!B66</f>
        <v>41808</v>
      </c>
      <c r="C45" s="4">
        <f>Index!J66</f>
        <v>104.37554296645229</v>
      </c>
      <c r="D45" s="5">
        <f>VLOOKUP(Table2[[#This Row],[Date]],Table1[#All],16,FALSE)</f>
        <v>0.53126944444444446</v>
      </c>
      <c r="E45" s="5">
        <f>DAYS360(B45,Summary!$G$10)/Summary!$G$6</f>
        <v>3.8527777777777779</v>
      </c>
      <c r="F45" s="4">
        <f>Summary!$G$7*C45/Summary!$G$11*(1-0.011)^4</f>
        <v>989.90644180043103</v>
      </c>
      <c r="G45" s="7">
        <f>VLOOKUP(Table2[[#This Row],[Date]],Table3[#All],11,FALSE)</f>
        <v>5.5939787634406025E-2</v>
      </c>
      <c r="H45" s="5">
        <f>(LN(F45/Summary!$G$7)+(D45/100+G45^2/2)*E45)/(G45*SQRT(E45))</f>
        <v>0.14892307472419064</v>
      </c>
      <c r="I45" s="5">
        <f t="shared" si="3"/>
        <v>3.912169597743502E-2</v>
      </c>
      <c r="J45" s="4">
        <f>_xlfn.NORM.DIST(H45,0,1,TRUE)*F45-_xlfn.NORM.DIST(I45,0,1,TRUE)*Summary!$G$7*EXP(-D45/100*E45)</f>
        <v>48.39168708819966</v>
      </c>
      <c r="K45" s="5">
        <f t="shared" si="0"/>
        <v>0.55919283337544279</v>
      </c>
      <c r="L45" s="7">
        <f t="shared" si="1"/>
        <v>3.6298795370745154E-3</v>
      </c>
      <c r="M45" s="4">
        <f t="shared" si="2"/>
        <v>766.61142443330698</v>
      </c>
      <c r="N45" s="57">
        <f>Summary!$G$7*Table2[[#This Row],[T]]*EXP(-Table2[[#This Row],[Rate]]/100*Table2[[#This Row],[T]])*_xlfn.NORM.DIST(Table2[[#This Row],[d2]],0,1,TRUE)</f>
        <v>1946.2572819968793</v>
      </c>
      <c r="O45" s="4"/>
    </row>
    <row r="46" spans="2:15" x14ac:dyDescent="0.2">
      <c r="B46" s="6">
        <f>Index!B67</f>
        <v>41809</v>
      </c>
      <c r="C46" s="4">
        <f>Index!J67</f>
        <v>104.85138287366524</v>
      </c>
      <c r="D46" s="5">
        <f>VLOOKUP(Table2[[#This Row],[Date]],Table1[#All],16,FALSE)</f>
        <v>0.51740000000000008</v>
      </c>
      <c r="E46" s="5">
        <f>DAYS360(B46,Summary!$G$10)/Summary!$G$6</f>
        <v>3.85</v>
      </c>
      <c r="F46" s="4">
        <f>Summary!$G$7*C46/Summary!$G$11*(1-0.011)^4</f>
        <v>994.41934756387434</v>
      </c>
      <c r="G46" s="7">
        <f>VLOOKUP(Table2[[#This Row],[Date]],Table3[#All],11,FALSE)</f>
        <v>5.5745308473080513E-2</v>
      </c>
      <c r="H46" s="5">
        <f>(LN(F46/Summary!$G$7)+(D46/100+G46^2/2)*E46)/(G46*SQRT(E46))</f>
        <v>0.18564266758232828</v>
      </c>
      <c r="I46" s="5">
        <f t="shared" si="3"/>
        <v>7.6262473970679492E-2</v>
      </c>
      <c r="J46" s="4">
        <f>_xlfn.NORM.DIST(H46,0,1,TRUE)*F46-_xlfn.NORM.DIST(I46,0,1,TRUE)*Summary!$G$7*EXP(-D46/100*E46)</f>
        <v>50.502249849887448</v>
      </c>
      <c r="K46" s="5">
        <f t="shared" si="0"/>
        <v>0.57363750438419392</v>
      </c>
      <c r="L46" s="7">
        <f t="shared" si="1"/>
        <v>3.6051075368855679E-3</v>
      </c>
      <c r="M46" s="4">
        <f t="shared" si="2"/>
        <v>765.11445534027757</v>
      </c>
      <c r="N46" s="57">
        <f>Summary!$G$7*Table2[[#This Row],[T]]*EXP(-Table2[[#This Row],[Rate]]/100*Table2[[#This Row],[T]])*_xlfn.NORM.DIST(Table2[[#This Row],[d2]],0,1,TRUE)</f>
        <v>2001.7458345423454</v>
      </c>
      <c r="O46" s="4"/>
    </row>
    <row r="47" spans="2:15" x14ac:dyDescent="0.2">
      <c r="B47" s="6">
        <f>Index!B68</f>
        <v>41810</v>
      </c>
      <c r="C47" s="4">
        <f>Index!J68</f>
        <v>104.604328878304</v>
      </c>
      <c r="D47" s="5">
        <f>VLOOKUP(Table2[[#This Row],[Date]],Table1[#All],16,FALSE)</f>
        <v>0.52655902777777774</v>
      </c>
      <c r="E47" s="5">
        <f>DAYS360(B47,Summary!$G$10)/Summary!$G$6</f>
        <v>3.8472222222222223</v>
      </c>
      <c r="F47" s="4">
        <f>Summary!$G$7*C47/Summary!$G$11*(1-0.011)^4</f>
        <v>992.07626666072406</v>
      </c>
      <c r="G47" s="7">
        <f>VLOOKUP(Table2[[#This Row],[Date]],Table3[#All],11,FALSE)</f>
        <v>5.5747785954148948E-2</v>
      </c>
      <c r="H47" s="5">
        <f>(LN(F47/Summary!$G$7)+(D47/100+G47^2/2)*E47)/(G47*SQRT(E47))</f>
        <v>0.16718399154125713</v>
      </c>
      <c r="I47" s="5">
        <f t="shared" si="3"/>
        <v>5.7838404578997304E-2</v>
      </c>
      <c r="J47" s="4">
        <f>_xlfn.NORM.DIST(H47,0,1,TRUE)*F47-_xlfn.NORM.DIST(I47,0,1,TRUE)*Summary!$G$7*EXP(-D47/100*E47)</f>
        <v>49.327646478783549</v>
      </c>
      <c r="K47" s="5">
        <f t="shared" si="0"/>
        <v>0.56638735997934297</v>
      </c>
      <c r="L47" s="7">
        <f t="shared" si="1"/>
        <v>3.6265558850496057E-3</v>
      </c>
      <c r="M47" s="4">
        <f t="shared" si="2"/>
        <v>765.52502293017517</v>
      </c>
      <c r="N47" s="57">
        <f>Summary!$G$7*Table2[[#This Row],[T]]*EXP(-Table2[[#This Row],[Rate]]/100*Table2[[#This Row],[T]])*_xlfn.NORM.DIST(Table2[[#This Row],[d2]],0,1,TRUE)</f>
        <v>1971.9776621230142</v>
      </c>
      <c r="O47" s="4"/>
    </row>
    <row r="48" spans="2:15" x14ac:dyDescent="0.2">
      <c r="B48" s="6">
        <f>Index!B69</f>
        <v>41814</v>
      </c>
      <c r="C48" s="4">
        <f>Index!J69</f>
        <v>105.15580958030047</v>
      </c>
      <c r="D48" s="5">
        <f>VLOOKUP(Table2[[#This Row],[Date]],Table1[#All],16,FALSE)</f>
        <v>0.51785486111111112</v>
      </c>
      <c r="E48" s="5">
        <f>DAYS360(B48,Summary!$G$10)/Summary!$G$6</f>
        <v>3.8361111111111112</v>
      </c>
      <c r="F48" s="4">
        <f>Summary!$G$7*C48/Summary!$G$11*(1-0.011)^4</f>
        <v>997.30655609366534</v>
      </c>
      <c r="G48" s="7">
        <f>VLOOKUP(Table2[[#This Row],[Date]],Table3[#All],11,FALSE)</f>
        <v>5.6122750065628148E-2</v>
      </c>
      <c r="H48" s="5">
        <f>(LN(F48/Summary!$G$7)+(D48/100+G48^2/2)*E48)/(G48*SQRT(E48))</f>
        <v>0.21114822726199781</v>
      </c>
      <c r="I48" s="5">
        <f t="shared" si="3"/>
        <v>0.10122624980024314</v>
      </c>
      <c r="J48" s="4">
        <f>_xlfn.NORM.DIST(H48,0,1,TRUE)*F48-_xlfn.NORM.DIST(I48,0,1,TRUE)*Summary!$G$7*EXP(-D48/100*E48)</f>
        <v>52.355394139457303</v>
      </c>
      <c r="K48" s="5">
        <f t="shared" si="0"/>
        <v>0.58361419572791717</v>
      </c>
      <c r="L48" s="7">
        <f t="shared" si="1"/>
        <v>3.5588989676289817E-3</v>
      </c>
      <c r="M48" s="4">
        <f t="shared" si="2"/>
        <v>762.08450010609613</v>
      </c>
      <c r="N48" s="57">
        <f>Summary!$G$7*Table2[[#This Row],[T]]*EXP(-Table2[[#This Row],[Rate]]/100*Table2[[#This Row],[T]])*_xlfn.NORM.DIST(Table2[[#This Row],[d2]],0,1,TRUE)</f>
        <v>2031.9376854576651</v>
      </c>
      <c r="O48" s="4"/>
    </row>
    <row r="49" spans="2:15" x14ac:dyDescent="0.2">
      <c r="B49" s="6">
        <f>Index!B70</f>
        <v>41815</v>
      </c>
      <c r="C49" s="4">
        <f>Index!J70</f>
        <v>105.63476291471852</v>
      </c>
      <c r="D49" s="5">
        <f>VLOOKUP(Table2[[#This Row],[Date]],Table1[#All],16,FALSE)</f>
        <v>0.50137500000000002</v>
      </c>
      <c r="E49" s="5">
        <f>DAYS360(B49,Summary!$G$10)/Summary!$G$6</f>
        <v>3.8333333333333335</v>
      </c>
      <c r="F49" s="4">
        <f>Summary!$G$7*C49/Summary!$G$11*(1-0.011)^4</f>
        <v>1001.8489898629882</v>
      </c>
      <c r="G49" s="7">
        <f>VLOOKUP(Table2[[#This Row],[Date]],Table3[#All],11,FALSE)</f>
        <v>5.6402011998384183E-2</v>
      </c>
      <c r="H49" s="5">
        <f>(LN(F49/Summary!$G$7)+(D49/100+G49^2/2)*E49)/(G49*SQRT(E49))</f>
        <v>0.24598563983797508</v>
      </c>
      <c r="I49" s="5">
        <f t="shared" si="3"/>
        <v>0.13555670339639209</v>
      </c>
      <c r="J49" s="4">
        <f>_xlfn.NORM.DIST(H49,0,1,TRUE)*F49-_xlfn.NORM.DIST(I49,0,1,TRUE)*Summary!$G$7*EXP(-D49/100*E49)</f>
        <v>54.887555689892565</v>
      </c>
      <c r="K49" s="5">
        <f t="shared" si="0"/>
        <v>0.59715332561162704</v>
      </c>
      <c r="L49" s="7">
        <f t="shared" si="1"/>
        <v>3.4985296867754575E-3</v>
      </c>
      <c r="M49" s="4">
        <f t="shared" si="2"/>
        <v>759.20887275729399</v>
      </c>
      <c r="N49" s="57">
        <f>Summary!$G$7*Table2[[#This Row],[T]]*EXP(-Table2[[#This Row],[Rate]]/100*Table2[[#This Row],[T]])*_xlfn.NORM.DIST(Table2[[#This Row],[d2]],0,1,TRUE)</f>
        <v>2082.9179514085204</v>
      </c>
      <c r="O49" s="4"/>
    </row>
    <row r="50" spans="2:15" x14ac:dyDescent="0.2">
      <c r="B50" s="6">
        <f>Index!B71</f>
        <v>41816</v>
      </c>
      <c r="C50" s="4">
        <f>Index!J71</f>
        <v>105.7358907210302</v>
      </c>
      <c r="D50" s="5">
        <f>VLOOKUP(Table2[[#This Row],[Date]],Table1[#All],16,FALSE)</f>
        <v>0.49780277777777782</v>
      </c>
      <c r="E50" s="5">
        <f>DAYS360(B50,Summary!$G$10)/Summary!$G$6</f>
        <v>3.8305555555555557</v>
      </c>
      <c r="F50" s="4">
        <f>Summary!$G$7*C50/Summary!$G$11*(1-0.011)^4</f>
        <v>1002.8080944967743</v>
      </c>
      <c r="G50" s="7">
        <f>VLOOKUP(Table2[[#This Row],[Date]],Table3[#All],11,FALSE)</f>
        <v>5.5994063475721299E-2</v>
      </c>
      <c r="H50" s="5">
        <f>(LN(F50/Summary!$G$7)+(D50/100+G50^2/2)*E50)/(G50*SQRT(E50))</f>
        <v>0.25438164298536509</v>
      </c>
      <c r="I50" s="5">
        <f t="shared" si="3"/>
        <v>0.14479115317725461</v>
      </c>
      <c r="J50" s="4">
        <f>_xlfn.NORM.DIST(H50,0,1,TRUE)*F50-_xlfn.NORM.DIST(I50,0,1,TRUE)*Summary!$G$7*EXP(-D50/100*E50)</f>
        <v>55.054705658602188</v>
      </c>
      <c r="K50" s="5">
        <f t="shared" si="0"/>
        <v>0.60039963430129539</v>
      </c>
      <c r="L50" s="7">
        <f t="shared" si="1"/>
        <v>3.5145341256428643E-3</v>
      </c>
      <c r="M50" s="4">
        <f t="shared" si="2"/>
        <v>758.0662766016294</v>
      </c>
      <c r="N50" s="57">
        <f>Summary!$G$7*Table2[[#This Row],[T]]*EXP(-Table2[[#This Row],[Rate]]/100*Table2[[#This Row],[T]])*_xlfn.NORM.DIST(Table2[[#This Row],[d2]],0,1,TRUE)</f>
        <v>2095.432281982532</v>
      </c>
      <c r="O50" s="4"/>
    </row>
    <row r="51" spans="2:15" x14ac:dyDescent="0.2">
      <c r="B51" s="6">
        <f>Index!B72</f>
        <v>41817</v>
      </c>
      <c r="C51" s="4">
        <f>Index!J72</f>
        <v>105.65670310384176</v>
      </c>
      <c r="D51" s="5">
        <f>VLOOKUP(Table2[[#This Row],[Date]],Table1[#All],16,FALSE)</f>
        <v>0.51181944444444449</v>
      </c>
      <c r="E51" s="5">
        <f>DAYS360(B51,Summary!$G$10)/Summary!$G$6</f>
        <v>3.8277777777777779</v>
      </c>
      <c r="F51" s="4">
        <f>Summary!$G$7*C51/Summary!$G$11*(1-0.011)^4</f>
        <v>1002.0570724648138</v>
      </c>
      <c r="G51" s="7">
        <f>VLOOKUP(Table2[[#This Row],[Date]],Table3[#All],11,FALSE)</f>
        <v>5.6001182553839436E-2</v>
      </c>
      <c r="H51" s="5">
        <f>(LN(F51/Summary!$G$7)+(D51/100+G51^2/2)*E51)/(G51*SQRT(E51))</f>
        <v>0.2523484827132918</v>
      </c>
      <c r="I51" s="5">
        <f t="shared" si="3"/>
        <v>0.14278380733644208</v>
      </c>
      <c r="J51" s="4">
        <f>_xlfn.NORM.DIST(H51,0,1,TRUE)*F51-_xlfn.NORM.DIST(I51,0,1,TRUE)*Summary!$G$7*EXP(-D51/100*E51)</f>
        <v>54.879744416109247</v>
      </c>
      <c r="K51" s="5">
        <f t="shared" si="0"/>
        <v>0.59961414171154437</v>
      </c>
      <c r="L51" s="7">
        <f t="shared" si="1"/>
        <v>3.5198095752930181E-3</v>
      </c>
      <c r="M51" s="4">
        <f t="shared" si="2"/>
        <v>757.6140120868738</v>
      </c>
      <c r="N51" s="57">
        <f>Summary!$G$7*Table2[[#This Row],[T]]*EXP(-Table2[[#This Row],[Rate]]/100*Table2[[#This Row],[T]])*_xlfn.NORM.DIST(Table2[[#This Row],[d2]],0,1,TRUE)</f>
        <v>2089.8435922650528</v>
      </c>
      <c r="O51" s="4"/>
    </row>
    <row r="52" spans="2:15" x14ac:dyDescent="0.2">
      <c r="B52" s="6">
        <f>Index!B73</f>
        <v>41820</v>
      </c>
      <c r="C52" s="4">
        <f>Index!J73</f>
        <v>105.74515365661371</v>
      </c>
      <c r="D52" s="5">
        <f>VLOOKUP(Table2[[#This Row],[Date]],Table1[#All],16,FALSE)</f>
        <v>0.49559236111111116</v>
      </c>
      <c r="E52" s="5">
        <f>DAYS360(B52,Summary!$G$10)/Summary!$G$6</f>
        <v>3.8194444444444446</v>
      </c>
      <c r="F52" s="4">
        <f>Summary!$G$7*C52/Summary!$G$11*(1-0.011)^4</f>
        <v>1002.8959449581324</v>
      </c>
      <c r="G52" s="7">
        <f>VLOOKUP(Table2[[#This Row],[Date]],Table3[#All],11,FALSE)</f>
        <v>5.5992043381604968E-2</v>
      </c>
      <c r="H52" s="5">
        <f>(LN(F52/Summary!$G$7)+(D52/100+G52^2/2)*E52)/(G52*SQRT(E52))</f>
        <v>0.25412100082653161</v>
      </c>
      <c r="I52" s="5">
        <f t="shared" si="3"/>
        <v>0.14469351636744948</v>
      </c>
      <c r="J52" s="4">
        <f>_xlfn.NORM.DIST(H52,0,1,TRUE)*F52-_xlfn.NORM.DIST(I52,0,1,TRUE)*Summary!$G$7*EXP(-D52/100*E52)</f>
        <v>54.967862417911078</v>
      </c>
      <c r="K52" s="5">
        <f t="shared" si="0"/>
        <v>0.60029896025592133</v>
      </c>
      <c r="L52" s="7">
        <f t="shared" si="1"/>
        <v>3.5196943623591798E-3</v>
      </c>
      <c r="M52" s="4">
        <f t="shared" si="2"/>
        <v>757.08251743832352</v>
      </c>
      <c r="N52" s="57">
        <f>Summary!$G$7*Table2[[#This Row],[T]]*EXP(-Table2[[#This Row],[Rate]]/100*Table2[[#This Row],[T]])*_xlfn.NORM.DIST(Table2[[#This Row],[d2]],0,1,TRUE)</f>
        <v>2089.5016793189902</v>
      </c>
      <c r="O52" s="4"/>
    </row>
    <row r="53" spans="2:15" x14ac:dyDescent="0.2">
      <c r="B53" s="6">
        <f>Index!B74</f>
        <v>41821</v>
      </c>
      <c r="C53" s="4">
        <f>Index!J74</f>
        <v>105.82778526418078</v>
      </c>
      <c r="D53" s="5">
        <f>VLOOKUP(Table2[[#This Row],[Date]],Table1[#All],16,FALSE)</f>
        <v>0.49085833333333334</v>
      </c>
      <c r="E53" s="5">
        <f>DAYS360(B53,Summary!$G$10)/Summary!$G$6</f>
        <v>3.8166666666666669</v>
      </c>
      <c r="F53" s="4">
        <f>Summary!$G$7*C53/Summary!$G$11*(1-0.011)^4</f>
        <v>1003.6796300849561</v>
      </c>
      <c r="G53" s="7">
        <f>VLOOKUP(Table2[[#This Row],[Date]],Table3[#All],11,FALSE)</f>
        <v>5.5916767044353284E-2</v>
      </c>
      <c r="H53" s="5">
        <f>(LN(F53/Summary!$G$7)+(D53/100+G53^2/2)*E53)/(G53*SQRT(E53))</f>
        <v>0.25973908989892969</v>
      </c>
      <c r="I53" s="5">
        <f t="shared" si="3"/>
        <v>0.15049846653300286</v>
      </c>
      <c r="J53" s="4">
        <f>_xlfn.NORM.DIST(H53,0,1,TRUE)*F53-_xlfn.NORM.DIST(I53,0,1,TRUE)*Summary!$G$7*EXP(-D53/100*E53)</f>
        <v>55.260188157290486</v>
      </c>
      <c r="K53" s="5">
        <f t="shared" si="0"/>
        <v>0.60246748110283277</v>
      </c>
      <c r="L53" s="7">
        <f t="shared" si="1"/>
        <v>3.517880468361457E-3</v>
      </c>
      <c r="M53" s="4">
        <f t="shared" si="2"/>
        <v>756.30606780280527</v>
      </c>
      <c r="N53" s="57">
        <f>Summary!$G$7*Table2[[#This Row],[T]]*EXP(-Table2[[#This Row],[Rate]]/100*Table2[[#This Row],[T]])*_xlfn.NORM.DIST(Table2[[#This Row],[d2]],0,1,TRUE)</f>
        <v>2096.968840747591</v>
      </c>
      <c r="O53" s="4"/>
    </row>
    <row r="54" spans="2:15" x14ac:dyDescent="0.2">
      <c r="B54" s="6">
        <f>Index!B75</f>
        <v>41822</v>
      </c>
      <c r="C54" s="4">
        <f>Index!J75</f>
        <v>105.23250289315564</v>
      </c>
      <c r="D54" s="5">
        <f>VLOOKUP(Table2[[#This Row],[Date]],Table1[#All],16,FALSE)</f>
        <v>0.50857222222222231</v>
      </c>
      <c r="E54" s="5">
        <f>DAYS360(B54,Summary!$G$10)/Summary!$G$6</f>
        <v>3.8138888888888891</v>
      </c>
      <c r="F54" s="4">
        <f>Summary!$G$7*C54/Summary!$G$11*(1-0.011)^4</f>
        <v>998.03392193321599</v>
      </c>
      <c r="G54" s="7">
        <f>VLOOKUP(Table2[[#This Row],[Date]],Table3[#All],11,FALSE)</f>
        <v>5.6818761549351247E-2</v>
      </c>
      <c r="H54" s="5">
        <f>(LN(F54/Summary!$G$7)+(D54/100+G54^2/2)*E54)/(G54*SQRT(E54))</f>
        <v>0.21254672574717623</v>
      </c>
      <c r="I54" s="5">
        <f t="shared" si="3"/>
        <v>0.10158434104613846</v>
      </c>
      <c r="J54" s="4">
        <f>_xlfn.NORM.DIST(H54,0,1,TRUE)*F54-_xlfn.NORM.DIST(I54,0,1,TRUE)*Summary!$G$7*EXP(-D54/100*E54)</f>
        <v>52.936428787337832</v>
      </c>
      <c r="K54" s="5">
        <f t="shared" si="0"/>
        <v>0.58415973573444635</v>
      </c>
      <c r="L54" s="7">
        <f t="shared" si="1"/>
        <v>3.5219169748028473E-3</v>
      </c>
      <c r="M54" s="4">
        <f t="shared" si="2"/>
        <v>760.20289464415748</v>
      </c>
      <c r="N54" s="57">
        <f>Summary!$G$7*Table2[[#This Row],[T]]*EXP(-Table2[[#This Row],[Rate]]/100*Table2[[#This Row],[T]])*_xlfn.NORM.DIST(Table2[[#This Row],[d2]],0,1,TRUE)</f>
        <v>2021.6464025979715</v>
      </c>
      <c r="O54" s="4"/>
    </row>
    <row r="55" spans="2:15" x14ac:dyDescent="0.2">
      <c r="B55" s="6">
        <f>Index!B76</f>
        <v>41823</v>
      </c>
      <c r="C55" s="4">
        <f>Index!J76</f>
        <v>105.43424102026724</v>
      </c>
      <c r="D55" s="5">
        <f>VLOOKUP(Table2[[#This Row],[Date]],Table1[#All],16,FALSE)</f>
        <v>0.5093455555555555</v>
      </c>
      <c r="E55" s="5">
        <f>DAYS360(B55,Summary!$G$10)/Summary!$G$6</f>
        <v>3.8111111111111109</v>
      </c>
      <c r="F55" s="4">
        <f>Summary!$G$7*C55/Summary!$G$11*(1-0.011)^4</f>
        <v>999.94722332460321</v>
      </c>
      <c r="G55" s="7">
        <f>VLOOKUP(Table2[[#This Row],[Date]],Table3[#All],11,FALSE)</f>
        <v>5.6705507889488645E-2</v>
      </c>
      <c r="H55" s="5">
        <f>(LN(F55/Summary!$G$7)+(D55/100+G55^2/2)*E55)/(G55*SQRT(E55))</f>
        <v>0.23022662621321136</v>
      </c>
      <c r="I55" s="5">
        <f t="shared" si="3"/>
        <v>0.11952575216383317</v>
      </c>
      <c r="J55" s="4">
        <f>_xlfn.NORM.DIST(H55,0,1,TRUE)*F55-_xlfn.NORM.DIST(I55,0,1,TRUE)*Summary!$G$7*EXP(-D55/100*E55)</f>
        <v>53.967177325275543</v>
      </c>
      <c r="K55" s="5">
        <f t="shared" si="0"/>
        <v>0.59104216360852635</v>
      </c>
      <c r="L55" s="7">
        <f t="shared" si="1"/>
        <v>3.509717811967667E-3</v>
      </c>
      <c r="M55" s="4">
        <f t="shared" si="2"/>
        <v>758.40853620224846</v>
      </c>
      <c r="N55" s="57">
        <f>Summary!$G$7*Table2[[#This Row],[T]]*EXP(-Table2[[#This Row],[Rate]]/100*Table2[[#This Row],[T]])*_xlfn.NORM.DIST(Table2[[#This Row],[d2]],0,1,TRUE)</f>
        <v>2046.7335668188089</v>
      </c>
      <c r="O55" s="4"/>
    </row>
    <row r="56" spans="2:15" x14ac:dyDescent="0.2">
      <c r="B56" s="6">
        <f>Index!B77</f>
        <v>41824</v>
      </c>
      <c r="C56" s="4">
        <f>Index!J77</f>
        <v>105.65035143086067</v>
      </c>
      <c r="D56" s="5">
        <f>VLOOKUP(Table2[[#This Row],[Date]],Table1[#All],16,FALSE)</f>
        <v>0.49923125000000002</v>
      </c>
      <c r="E56" s="5">
        <f>DAYS360(B56,Summary!$G$10)/Summary!$G$6</f>
        <v>3.8083333333333331</v>
      </c>
      <c r="F56" s="4">
        <f>Summary!$G$7*C56/Summary!$G$11*(1-0.011)^4</f>
        <v>1001.9968326632138</v>
      </c>
      <c r="G56" s="7">
        <f>VLOOKUP(Table2[[#This Row],[Date]],Table3[#All],11,FALSE)</f>
        <v>5.5958438907072652E-2</v>
      </c>
      <c r="H56" s="5">
        <f>(LN(F56/Summary!$G$7)+(D56/100+G56^2/2)*E56)/(G56*SQRT(E56))</f>
        <v>0.24697060872576379</v>
      </c>
      <c r="I56" s="5">
        <f t="shared" si="3"/>
        <v>0.13776798641266491</v>
      </c>
      <c r="J56" s="4">
        <f>_xlfn.NORM.DIST(H56,0,1,TRUE)*F56-_xlfn.NORM.DIST(I56,0,1,TRUE)*Summary!$G$7*EXP(-D56/100*E56)</f>
        <v>54.387794772505686</v>
      </c>
      <c r="K56" s="5">
        <f t="shared" si="0"/>
        <v>0.59753451477763653</v>
      </c>
      <c r="L56" s="7">
        <f t="shared" si="1"/>
        <v>3.5364365167690208E-3</v>
      </c>
      <c r="M56" s="4">
        <f t="shared" si="2"/>
        <v>756.65709404788561</v>
      </c>
      <c r="N56" s="57">
        <f>Summary!$G$7*Table2[[#This Row],[T]]*EXP(-Table2[[#This Row],[Rate]]/100*Table2[[#This Row],[T]])*_xlfn.NORM.DIST(Table2[[#This Row],[d2]],0,1,TRUE)</f>
        <v>2073.0277722818992</v>
      </c>
      <c r="O56" s="4"/>
    </row>
    <row r="57" spans="2:15" x14ac:dyDescent="0.2">
      <c r="B57" s="6">
        <f>Index!B78</f>
        <v>41827</v>
      </c>
      <c r="C57" s="4">
        <f>Index!J78</f>
        <v>105.74027075590872</v>
      </c>
      <c r="D57" s="5">
        <f>VLOOKUP(Table2[[#This Row],[Date]],Table1[#All],16,FALSE)</f>
        <v>0.49815999999999999</v>
      </c>
      <c r="E57" s="5">
        <f>DAYS360(B57,Summary!$G$10)/Summary!$G$6</f>
        <v>3.8</v>
      </c>
      <c r="F57" s="4">
        <f>Summary!$G$7*C57/Summary!$G$11*(1-0.011)^4</f>
        <v>1002.8496351165244</v>
      </c>
      <c r="G57" s="7">
        <f>VLOOKUP(Table2[[#This Row],[Date]],Table3[#All],11,FALSE)</f>
        <v>5.5708042082429965E-2</v>
      </c>
      <c r="H57" s="5">
        <f>(LN(F57/Summary!$G$7)+(D57/100+G57^2/2)*E57)/(G57*SQRT(E57))</f>
        <v>0.25481932502628601</v>
      </c>
      <c r="I57" s="5">
        <f t="shared" si="3"/>
        <v>0.14622435912040438</v>
      </c>
      <c r="J57" s="4">
        <f>_xlfn.NORM.DIST(H57,0,1,TRUE)*F57-_xlfn.NORM.DIST(I57,0,1,TRUE)*Summary!$G$7*EXP(-D57/100*E57)</f>
        <v>54.618246608672166</v>
      </c>
      <c r="K57" s="5">
        <f t="shared" si="0"/>
        <v>0.60056867566977834</v>
      </c>
      <c r="L57" s="7">
        <f t="shared" si="1"/>
        <v>3.5462108491272752E-3</v>
      </c>
      <c r="M57" s="4">
        <f t="shared" si="2"/>
        <v>754.98389473414204</v>
      </c>
      <c r="N57" s="57">
        <f>Summary!$G$7*Table2[[#This Row],[T]]*EXP(-Table2[[#This Row],[Rate]]/100*Table2[[#This Row],[T]])*_xlfn.NORM.DIST(Table2[[#This Row],[d2]],0,1,TRUE)</f>
        <v>2081.1149564668817</v>
      </c>
      <c r="O57" s="4"/>
    </row>
    <row r="58" spans="2:15" x14ac:dyDescent="0.2">
      <c r="B58" s="6">
        <f>Index!B79</f>
        <v>41828</v>
      </c>
      <c r="C58" s="4">
        <f>Index!J79</f>
        <v>105.80142614319446</v>
      </c>
      <c r="D58" s="5">
        <f>VLOOKUP(Table2[[#This Row],[Date]],Table1[#All],16,FALSE)</f>
        <v>0.4809430555555555</v>
      </c>
      <c r="E58" s="5">
        <f>DAYS360(B58,Summary!$G$10)/Summary!$G$6</f>
        <v>3.7972222222222221</v>
      </c>
      <c r="F58" s="4">
        <f>Summary!$G$7*C58/Summary!$G$11*(1-0.011)^4</f>
        <v>1003.4296379611027</v>
      </c>
      <c r="G58" s="7">
        <f>VLOOKUP(Table2[[#This Row],[Date]],Table3[#All],11,FALSE)</f>
        <v>5.5558534573037284E-2</v>
      </c>
      <c r="H58" s="5">
        <f>(LN(F58/Summary!$G$7)+(D58/100+G58^2/2)*E58)/(G58*SQRT(E58))</f>
        <v>0.25444103108683297</v>
      </c>
      <c r="I58" s="5">
        <f t="shared" si="3"/>
        <v>0.14617710082769575</v>
      </c>
      <c r="J58" s="4">
        <f>_xlfn.NORM.DIST(H58,0,1,TRUE)*F58-_xlfn.NORM.DIST(I58,0,1,TRUE)*Summary!$G$7*EXP(-D58/100*E58)</f>
        <v>54.472546023158543</v>
      </c>
      <c r="K58" s="5">
        <f t="shared" si="0"/>
        <v>0.60042257225250228</v>
      </c>
      <c r="L58" s="7">
        <f t="shared" si="1"/>
        <v>3.5553404025934487E-3</v>
      </c>
      <c r="M58" s="4">
        <f t="shared" si="2"/>
        <v>755.21713160278478</v>
      </c>
      <c r="N58" s="57">
        <f>Summary!$G$7*Table2[[#This Row],[T]]*EXP(-Table2[[#This Row],[Rate]]/100*Table2[[#This Row],[T]])*_xlfn.NORM.DIST(Table2[[#This Row],[d2]],0,1,TRUE)</f>
        <v>2080.9129335085518</v>
      </c>
      <c r="O58" s="4"/>
    </row>
    <row r="59" spans="2:15" x14ac:dyDescent="0.2">
      <c r="B59" s="6">
        <f>Index!B80</f>
        <v>41829</v>
      </c>
      <c r="C59" s="4">
        <f>Index!J80</f>
        <v>105.55290110913987</v>
      </c>
      <c r="D59" s="5">
        <f>VLOOKUP(Table2[[#This Row],[Date]],Table1[#All],16,FALSE)</f>
        <v>0.48627083333333332</v>
      </c>
      <c r="E59" s="5">
        <f>DAYS360(B59,Summary!$G$10)/Summary!$G$6</f>
        <v>3.7944444444444443</v>
      </c>
      <c r="F59" s="4">
        <f>Summary!$G$7*C59/Summary!$G$11*(1-0.011)^4</f>
        <v>1001.0726056030685</v>
      </c>
      <c r="G59" s="7">
        <f>VLOOKUP(Table2[[#This Row],[Date]],Table3[#All],11,FALSE)</f>
        <v>5.5583809992717489E-2</v>
      </c>
      <c r="H59" s="5">
        <f>(LN(F59/Summary!$G$7)+(D59/100+G59^2/2)*E59)/(G59*SQRT(E59))</f>
        <v>0.23445141591471841</v>
      </c>
      <c r="I59" s="5">
        <f t="shared" si="3"/>
        <v>0.1261778571632251</v>
      </c>
      <c r="J59" s="4">
        <f>_xlfn.NORM.DIST(H59,0,1,TRUE)*F59-_xlfn.NORM.DIST(I59,0,1,TRUE)*Summary!$G$7*EXP(-D59/100*E59)</f>
        <v>53.172899965629085</v>
      </c>
      <c r="K59" s="5">
        <f t="shared" si="0"/>
        <v>0.59268272671033417</v>
      </c>
      <c r="L59" s="7">
        <f t="shared" si="1"/>
        <v>3.5808492959411393E-3</v>
      </c>
      <c r="M59" s="4">
        <f t="shared" si="2"/>
        <v>756.85678478927161</v>
      </c>
      <c r="N59" s="57">
        <f>Summary!$G$7*Table2[[#This Row],[T]]*EXP(-Table2[[#This Row],[Rate]]/100*Table2[[#This Row],[T]])*_xlfn.NORM.DIST(Table2[[#This Row],[d2]],0,1,TRUE)</f>
        <v>2049.5522493570106</v>
      </c>
      <c r="O59" s="4"/>
    </row>
    <row r="60" spans="2:15" x14ac:dyDescent="0.2">
      <c r="B60" s="6">
        <f>Index!B81</f>
        <v>41830</v>
      </c>
      <c r="C60" s="4">
        <f>Index!J81</f>
        <v>105.37364280702917</v>
      </c>
      <c r="D60" s="5">
        <f>VLOOKUP(Table2[[#This Row],[Date]],Table1[#All],16,FALSE)</f>
        <v>0.48372916666666665</v>
      </c>
      <c r="E60" s="5">
        <f>DAYS360(B60,Summary!$G$10)/Summary!$G$6</f>
        <v>3.7916666666666665</v>
      </c>
      <c r="F60" s="4">
        <f>Summary!$G$7*C60/Summary!$G$11*(1-0.011)^4</f>
        <v>999.37250476562792</v>
      </c>
      <c r="G60" s="7">
        <f>VLOOKUP(Table2[[#This Row],[Date]],Table3[#All],11,FALSE)</f>
        <v>5.5506172281008008E-2</v>
      </c>
      <c r="H60" s="5">
        <f>(LN(F60/Summary!$G$7)+(D60/100+G60^2/2)*E60)/(G60*SQRT(E60))</f>
        <v>0.21793160020757649</v>
      </c>
      <c r="I60" s="5">
        <f t="shared" si="3"/>
        <v>0.10984885804574673</v>
      </c>
      <c r="J60" s="4">
        <f>_xlfn.NORM.DIST(H60,0,1,TRUE)*F60-_xlfn.NORM.DIST(I60,0,1,TRUE)*Summary!$G$7*EXP(-D60/100*E60)</f>
        <v>52.037509059370223</v>
      </c>
      <c r="K60" s="5">
        <f t="shared" si="0"/>
        <v>0.5862587972834713</v>
      </c>
      <c r="L60" s="7">
        <f t="shared" si="1"/>
        <v>3.6067254453926185E-3</v>
      </c>
      <c r="M60" s="4">
        <f t="shared" si="2"/>
        <v>758.12236232636951</v>
      </c>
      <c r="N60" s="57">
        <f>Summary!$G$7*Table2[[#This Row],[T]]*EXP(-Table2[[#This Row],[Rate]]/100*Table2[[#This Row],[T]])*_xlfn.NORM.DIST(Table2[[#This Row],[d2]],0,1,TRUE)</f>
        <v>2024.1941933193923</v>
      </c>
      <c r="O60" s="4"/>
    </row>
    <row r="61" spans="2:15" x14ac:dyDescent="0.2">
      <c r="B61" s="6">
        <f>Index!B82</f>
        <v>41831</v>
      </c>
      <c r="C61" s="4">
        <f>Index!J82</f>
        <v>105.63868713267627</v>
      </c>
      <c r="D61" s="5">
        <f>VLOOKUP(Table2[[#This Row],[Date]],Table1[#All],16,FALSE)</f>
        <v>0.48394500000000001</v>
      </c>
      <c r="E61" s="5">
        <f>DAYS360(B61,Summary!$G$10)/Summary!$G$6</f>
        <v>3.7888888888888888</v>
      </c>
      <c r="F61" s="4">
        <f>Summary!$G$7*C61/Summary!$G$11*(1-0.011)^4</f>
        <v>1001.8862074766645</v>
      </c>
      <c r="G61" s="7">
        <f>VLOOKUP(Table2[[#This Row],[Date]],Table3[#All],11,FALSE)</f>
        <v>5.4535350388259109E-2</v>
      </c>
      <c r="H61" s="5">
        <f>(LN(F61/Summary!$G$7)+(D61/100+G61^2/2)*E61)/(G61*SQRT(E61))</f>
        <v>0.243561080724602</v>
      </c>
      <c r="I61" s="5">
        <f t="shared" si="3"/>
        <v>0.13740764802185823</v>
      </c>
      <c r="J61" s="4">
        <f>_xlfn.NORM.DIST(H61,0,1,TRUE)*F61-_xlfn.NORM.DIST(I61,0,1,TRUE)*Summary!$G$7*EXP(-D61/100*E61)</f>
        <v>52.770878555802369</v>
      </c>
      <c r="K61" s="5">
        <f t="shared" si="0"/>
        <v>0.59621461314921009</v>
      </c>
      <c r="L61" s="7">
        <f t="shared" si="1"/>
        <v>3.6414639653719215E-3</v>
      </c>
      <c r="M61" s="4">
        <f t="shared" si="2"/>
        <v>755.27096586977643</v>
      </c>
      <c r="N61" s="57">
        <f>Summary!$G$7*Table2[[#This Row],[T]]*EXP(-Table2[[#This Row],[Rate]]/100*Table2[[#This Row],[T]])*_xlfn.NORM.DIST(Table2[[#This Row],[d2]],0,1,TRUE)</f>
        <v>2063.3088533062155</v>
      </c>
      <c r="O61" s="4"/>
    </row>
    <row r="62" spans="2:15" x14ac:dyDescent="0.2">
      <c r="B62" s="6">
        <f>Index!B83</f>
        <v>41834</v>
      </c>
      <c r="C62" s="4">
        <f>Index!J83</f>
        <v>105.65034158411113</v>
      </c>
      <c r="D62" s="5">
        <f>VLOOKUP(Table2[[#This Row],[Date]],Table1[#All],16,FALSE)</f>
        <v>0.48520124999999997</v>
      </c>
      <c r="E62" s="5">
        <f>DAYS360(B62,Summary!$G$10)/Summary!$G$6</f>
        <v>3.7805555555555554</v>
      </c>
      <c r="F62" s="4">
        <f>Summary!$G$7*C62/Summary!$G$11*(1-0.011)^4</f>
        <v>1001.9967392758116</v>
      </c>
      <c r="G62" s="7">
        <f>VLOOKUP(Table2[[#This Row],[Date]],Table3[#All],11,FALSE)</f>
        <v>5.4112234740287077E-2</v>
      </c>
      <c r="H62" s="5">
        <f>(LN(F62/Summary!$G$7)+(D62/100+G62^2/2)*E62)/(G62*SQRT(E62))</f>
        <v>0.24590883972729324</v>
      </c>
      <c r="I62" s="5">
        <f t="shared" si="3"/>
        <v>0.14069490021952208</v>
      </c>
      <c r="J62" s="4">
        <f>_xlfn.NORM.DIST(H62,0,1,TRUE)*F62-_xlfn.NORM.DIST(I62,0,1,TRUE)*Summary!$G$7*EXP(-D62/100*E62)</f>
        <v>52.476283392305504</v>
      </c>
      <c r="K62" s="5">
        <f t="shared" si="0"/>
        <v>0.59712359959849459</v>
      </c>
      <c r="L62" s="7">
        <f t="shared" si="1"/>
        <v>3.6714644760080543E-3</v>
      </c>
      <c r="M62" s="4">
        <f t="shared" si="2"/>
        <v>754.08975628704252</v>
      </c>
      <c r="N62" s="57">
        <f>Summary!$G$7*Table2[[#This Row],[T]]*EXP(-Table2[[#This Row],[Rate]]/100*Table2[[#This Row],[T]])*_xlfn.NORM.DIST(Table2[[#This Row],[d2]],0,1,TRUE)</f>
        <v>2063.5769940343866</v>
      </c>
      <c r="O62" s="4"/>
    </row>
    <row r="63" spans="2:15" x14ac:dyDescent="0.2">
      <c r="B63" s="6">
        <f>Index!B84</f>
        <v>41835</v>
      </c>
      <c r="C63" s="4">
        <f>Index!J84</f>
        <v>105.92768350367621</v>
      </c>
      <c r="D63" s="5">
        <f>VLOOKUP(Table2[[#This Row],[Date]],Table1[#All],16,FALSE)</f>
        <v>0.48669444444444443</v>
      </c>
      <c r="E63" s="5">
        <f>DAYS360(B63,Summary!$G$10)/Summary!$G$6</f>
        <v>3.7777777777777777</v>
      </c>
      <c r="F63" s="4">
        <f>Summary!$G$7*C63/Summary!$G$11*(1-0.011)^4</f>
        <v>1004.6270734034817</v>
      </c>
      <c r="G63" s="7">
        <f>VLOOKUP(Table2[[#This Row],[Date]],Table3[#All],11,FALSE)</f>
        <v>5.3362043895988198E-2</v>
      </c>
      <c r="H63" s="5">
        <f>(LN(F63/Summary!$G$7)+(D63/100+G63^2/2)*E63)/(G63*SQRT(E63))</f>
        <v>0.27364091785596395</v>
      </c>
      <c r="I63" s="5">
        <f t="shared" si="3"/>
        <v>0.16992374753325379</v>
      </c>
      <c r="J63" s="4">
        <f>_xlfn.NORM.DIST(H63,0,1,TRUE)*F63-_xlfn.NORM.DIST(I63,0,1,TRUE)*Summary!$G$7*EXP(-D63/100*E63)</f>
        <v>53.50539793385451</v>
      </c>
      <c r="K63" s="5">
        <f t="shared" si="0"/>
        <v>0.6078197070919974</v>
      </c>
      <c r="L63" s="7">
        <f t="shared" si="1"/>
        <v>3.6880320278457408E-3</v>
      </c>
      <c r="M63" s="4">
        <f t="shared" si="2"/>
        <v>750.36626815427962</v>
      </c>
      <c r="N63" s="57">
        <f>Summary!$G$7*Table2[[#This Row],[T]]*EXP(-Table2[[#This Row],[Rate]]/100*Table2[[#This Row],[T]])*_xlfn.NORM.DIST(Table2[[#This Row],[d2]],0,1,TRUE)</f>
        <v>2104.7010010004415</v>
      </c>
      <c r="O63" s="4"/>
    </row>
    <row r="64" spans="2:15" x14ac:dyDescent="0.2">
      <c r="B64" s="6">
        <f>Index!B85</f>
        <v>41836</v>
      </c>
      <c r="C64" s="4">
        <f>Index!J85</f>
        <v>106.27771565922866</v>
      </c>
      <c r="D64" s="5">
        <f>VLOOKUP(Table2[[#This Row],[Date]],Table1[#All],16,FALSE)</f>
        <v>0.48009999999999997</v>
      </c>
      <c r="E64" s="5">
        <f>DAYS360(B64,Summary!$G$10)/Summary!$G$6</f>
        <v>3.7749999999999999</v>
      </c>
      <c r="F64" s="4">
        <f>Summary!$G$7*C64/Summary!$G$11*(1-0.011)^4</f>
        <v>1007.9468078524806</v>
      </c>
      <c r="G64" s="7">
        <f>VLOOKUP(Table2[[#This Row],[Date]],Table3[#All],11,FALSE)</f>
        <v>5.3505236004552627E-2</v>
      </c>
      <c r="H64" s="5">
        <f>(LN(F64/Summary!$G$7)+(D64/100+G64^2/2)*E64)/(G64*SQRT(E64))</f>
        <v>0.30245826200347359</v>
      </c>
      <c r="I64" s="5">
        <f t="shared" si="3"/>
        <v>0.19850101691380534</v>
      </c>
      <c r="J64" s="4">
        <f>_xlfn.NORM.DIST(H64,0,1,TRUE)*F64-_xlfn.NORM.DIST(I64,0,1,TRUE)*Summary!$G$7*EXP(-D64/100*E64)</f>
        <v>55.486322798098058</v>
      </c>
      <c r="K64" s="5">
        <f t="shared" si="0"/>
        <v>0.61884862679353647</v>
      </c>
      <c r="L64" s="7">
        <f t="shared" si="1"/>
        <v>3.6370799118373592E-3</v>
      </c>
      <c r="M64" s="4">
        <f t="shared" si="2"/>
        <v>746.34789245298089</v>
      </c>
      <c r="N64" s="57">
        <f>Summary!$G$7*Table2[[#This Row],[T]]*EXP(-Table2[[#This Row],[Rate]]/100*Table2[[#This Row],[T]])*_xlfn.NORM.DIST(Table2[[#This Row],[d2]],0,1,TRUE)</f>
        <v>2145.2576610868259</v>
      </c>
      <c r="O64" s="4"/>
    </row>
    <row r="65" spans="2:15" x14ac:dyDescent="0.2">
      <c r="B65" s="6">
        <f>Index!B86</f>
        <v>41837</v>
      </c>
      <c r="C65" s="4">
        <f>Index!J86</f>
        <v>106.68857341202991</v>
      </c>
      <c r="D65" s="5">
        <f>VLOOKUP(Table2[[#This Row],[Date]],Table1[#All],16,FALSE)</f>
        <v>0.47312222222222222</v>
      </c>
      <c r="E65" s="5">
        <f>DAYS360(B65,Summary!$G$10)/Summary!$G$6</f>
        <v>3.7722222222222221</v>
      </c>
      <c r="F65" s="4">
        <f>Summary!$G$7*C65/Summary!$G$11*(1-0.011)^4</f>
        <v>1011.8434173895665</v>
      </c>
      <c r="G65" s="7">
        <f>VLOOKUP(Table2[[#This Row],[Date]],Table3[#All],11,FALSE)</f>
        <v>5.3615772237482089E-2</v>
      </c>
      <c r="H65" s="5">
        <f>(LN(F65/Summary!$G$7)+(D65/100+G65^2/2)*E65)/(G65*SQRT(E65))</f>
        <v>0.33651905081537697</v>
      </c>
      <c r="I65" s="5">
        <f t="shared" si="3"/>
        <v>0.23238537467557535</v>
      </c>
      <c r="J65" s="4">
        <f>_xlfn.NORM.DIST(H65,0,1,TRUE)*F65-_xlfn.NORM.DIST(I65,0,1,TRUE)*Summary!$G$7*EXP(-D65/100*E65)</f>
        <v>57.831529559927048</v>
      </c>
      <c r="K65" s="5">
        <f t="shared" si="0"/>
        <v>0.63176025602720642</v>
      </c>
      <c r="L65" s="7">
        <f t="shared" si="1"/>
        <v>3.5777887991413236E-3</v>
      </c>
      <c r="M65" s="4">
        <f t="shared" si="2"/>
        <v>740.85148590245899</v>
      </c>
      <c r="N65" s="57">
        <f>Summary!$G$7*Table2[[#This Row],[T]]*EXP(-Table2[[#This Row],[Rate]]/100*Table2[[#This Row],[T]])*_xlfn.NORM.DIST(Table2[[#This Row],[d2]],0,1,TRUE)</f>
        <v>2193.211218580132</v>
      </c>
      <c r="O65" s="4"/>
    </row>
    <row r="66" spans="2:15" x14ac:dyDescent="0.2">
      <c r="B66" s="6">
        <f>Index!B87</f>
        <v>41838</v>
      </c>
      <c r="C66" s="4">
        <f>Index!J87</f>
        <v>106.74895621440641</v>
      </c>
      <c r="D66" s="5">
        <f>VLOOKUP(Table2[[#This Row],[Date]],Table1[#All],16,FALSE)</f>
        <v>0.47983319444444444</v>
      </c>
      <c r="E66" s="5">
        <f>DAYS360(B66,Summary!$G$10)/Summary!$G$6</f>
        <v>3.7694444444444444</v>
      </c>
      <c r="F66" s="4">
        <f>Summary!$G$7*C66/Summary!$G$11*(1-0.011)^4</f>
        <v>1012.4160929737852</v>
      </c>
      <c r="G66" s="7">
        <f>VLOOKUP(Table2[[#This Row],[Date]],Table3[#All],11,FALSE)</f>
        <v>5.2470712144310094E-2</v>
      </c>
      <c r="H66" s="5">
        <f>(LN(F66/Summary!$G$7)+(D66/100+G66^2/2)*E66)/(G66*SQRT(E66))</f>
        <v>0.34961124596751869</v>
      </c>
      <c r="I66" s="5">
        <f t="shared" si="3"/>
        <v>0.24773905842777963</v>
      </c>
      <c r="J66" s="4">
        <f>_xlfn.NORM.DIST(H66,0,1,TRUE)*F66-_xlfn.NORM.DIST(I66,0,1,TRUE)*Summary!$G$7*EXP(-D66/100*E66)</f>
        <v>57.473868095204807</v>
      </c>
      <c r="K66" s="5">
        <f t="shared" si="0"/>
        <v>0.636684765056587</v>
      </c>
      <c r="L66" s="7">
        <f t="shared" si="1"/>
        <v>3.6387642217571349E-3</v>
      </c>
      <c r="M66" s="4">
        <f t="shared" si="2"/>
        <v>737.67709908869915</v>
      </c>
      <c r="N66" s="57">
        <f>Summary!$G$7*Table2[[#This Row],[T]]*EXP(-Table2[[#This Row],[Rate]]/100*Table2[[#This Row],[T]])*_xlfn.NORM.DIST(Table2[[#This Row],[d2]],0,1,TRUE)</f>
        <v>2213.1012733568714</v>
      </c>
      <c r="O66" s="4"/>
    </row>
    <row r="67" spans="2:15" x14ac:dyDescent="0.2">
      <c r="B67" s="6">
        <f>Index!B88</f>
        <v>41841</v>
      </c>
      <c r="C67" s="4">
        <f>Index!J88</f>
        <v>106.90592242749169</v>
      </c>
      <c r="D67" s="5">
        <f>VLOOKUP(Table2[[#This Row],[Date]],Table1[#All],16,FALSE)</f>
        <v>0.48004999999999998</v>
      </c>
      <c r="E67" s="5">
        <f>DAYS360(B67,Summary!$G$10)/Summary!$G$6</f>
        <v>3.7611111111111111</v>
      </c>
      <c r="F67" s="4">
        <f>Summary!$G$7*C67/Summary!$G$11*(1-0.011)^4</f>
        <v>1013.9047737610849</v>
      </c>
      <c r="G67" s="7">
        <f>VLOOKUP(Table2[[#This Row],[Date]],Table3[#All],11,FALSE)</f>
        <v>5.2475330863650332E-2</v>
      </c>
      <c r="H67" s="5">
        <f>(LN(F67/Summary!$G$7)+(D67/100+G67^2/2)*E67)/(G67*SQRT(E67))</f>
        <v>0.36398908778416422</v>
      </c>
      <c r="I67" s="5">
        <f t="shared" si="3"/>
        <v>0.26222061262712615</v>
      </c>
      <c r="J67" s="4">
        <f>_xlfn.NORM.DIST(H67,0,1,TRUE)*F67-_xlfn.NORM.DIST(I67,0,1,TRUE)*Summary!$G$7*EXP(-D67/100*E67)</f>
        <v>58.367586670156925</v>
      </c>
      <c r="K67" s="5">
        <f t="shared" ref="K67:K130" si="4">_xlfn.NORM.DIST(H67,0,1,TRUE)</f>
        <v>0.64206692101210672</v>
      </c>
      <c r="L67" s="7">
        <f t="shared" ref="L67:L130" si="5">_xlfn.NORM.DIST(H67,0,1,FALSE)/(G67*F67*SQRT(E67))</f>
        <v>3.6185136464550694E-3</v>
      </c>
      <c r="M67" s="4">
        <f t="shared" ref="M67:M130" si="6">SQRT(E67)*F67*_xlfn.NORM.DIST(H67,0,1,FALSE)</f>
        <v>734.16875824742192</v>
      </c>
      <c r="N67" s="57">
        <f>Summary!$G$7*Table2[[#This Row],[T]]*EXP(-Table2[[#This Row],[Rate]]/100*Table2[[#This Row],[T]])*_xlfn.NORM.DIST(Table2[[#This Row],[d2]],0,1,TRUE)</f>
        <v>2228.9364819525181</v>
      </c>
      <c r="O67" s="4"/>
    </row>
    <row r="68" spans="2:15" x14ac:dyDescent="0.2">
      <c r="B68" s="6">
        <f>Index!B89</f>
        <v>41842</v>
      </c>
      <c r="C68" s="4">
        <f>Index!J89</f>
        <v>106.79677460281985</v>
      </c>
      <c r="D68" s="5">
        <f>VLOOKUP(Table2[[#This Row],[Date]],Table1[#All],16,FALSE)</f>
        <v>0.4933104166666667</v>
      </c>
      <c r="E68" s="5">
        <f>DAYS360(B68,Summary!$G$10)/Summary!$G$6</f>
        <v>3.7583333333333333</v>
      </c>
      <c r="F68" s="4">
        <f>Summary!$G$7*C68/Summary!$G$11*(1-0.011)^4</f>
        <v>1012.8696065975867</v>
      </c>
      <c r="G68" s="7">
        <f>VLOOKUP(Table2[[#This Row],[Date]],Table3[#All],11,FALSE)</f>
        <v>5.2289142736093072E-2</v>
      </c>
      <c r="H68" s="5">
        <f>(LN(F68/Summary!$G$7)+(D68/100+G68^2/2)*E68)/(G68*SQRT(E68))</f>
        <v>0.35972873541342398</v>
      </c>
      <c r="I68" s="5">
        <f t="shared" ref="I68:I131" si="7">H68-G68*SQRT(E68)</f>
        <v>0.25835880002484929</v>
      </c>
      <c r="J68" s="4">
        <f>_xlfn.NORM.DIST(H68,0,1,TRUE)*F68-_xlfn.NORM.DIST(I68,0,1,TRUE)*Summary!$G$7*EXP(-D68/100*E68)</f>
        <v>57.839872724432894</v>
      </c>
      <c r="K68" s="5">
        <f t="shared" si="4"/>
        <v>0.64047499956076825</v>
      </c>
      <c r="L68" s="7">
        <f t="shared" si="5"/>
        <v>3.642063130900305E-3</v>
      </c>
      <c r="M68" s="4">
        <f t="shared" si="6"/>
        <v>734.27943627422383</v>
      </c>
      <c r="N68" s="57">
        <f>Summary!$G$7*Table2[[#This Row],[T]]*EXP(-Table2[[#This Row],[Rate]]/100*Table2[[#This Row],[T]])*_xlfn.NORM.DIST(Table2[[#This Row],[d2]],0,1,TRUE)</f>
        <v>2220.7156870036556</v>
      </c>
      <c r="O68" s="4"/>
    </row>
    <row r="69" spans="2:15" x14ac:dyDescent="0.2">
      <c r="B69" s="6">
        <f>Index!B90</f>
        <v>41843</v>
      </c>
      <c r="C69" s="4">
        <f>Index!J90</f>
        <v>107.01456833547624</v>
      </c>
      <c r="D69" s="5">
        <f>VLOOKUP(Table2[[#This Row],[Date]],Table1[#All],16,FALSE)</f>
        <v>0.48632666666666668</v>
      </c>
      <c r="E69" s="5">
        <f>DAYS360(B69,Summary!$G$10)/Summary!$G$6</f>
        <v>3.7555555555555555</v>
      </c>
      <c r="F69" s="4">
        <f>Summary!$G$7*C69/Summary!$G$11*(1-0.011)^4</f>
        <v>1014.9351807044408</v>
      </c>
      <c r="G69" s="7">
        <f>VLOOKUP(Table2[[#This Row],[Date]],Table3[#All],11,FALSE)</f>
        <v>5.2081950233681597E-2</v>
      </c>
      <c r="H69" s="5">
        <f>(LN(F69/Summary!$G$7)+(D69/100+G69^2/2)*E69)/(G69*SQRT(E69))</f>
        <v>0.37830365537759814</v>
      </c>
      <c r="I69" s="5">
        <f t="shared" si="7"/>
        <v>0.27737271173742811</v>
      </c>
      <c r="J69" s="4">
        <f>_xlfn.NORM.DIST(H69,0,1,TRUE)*F69-_xlfn.NORM.DIST(I69,0,1,TRUE)*Summary!$G$7*EXP(-D69/100*E69)</f>
        <v>58.840007930058277</v>
      </c>
      <c r="K69" s="5">
        <f t="shared" si="4"/>
        <v>0.64739748487021664</v>
      </c>
      <c r="L69" s="7">
        <f t="shared" si="5"/>
        <v>3.6255232118793429E-3</v>
      </c>
      <c r="M69" s="4">
        <f t="shared" si="6"/>
        <v>730.48067736661756</v>
      </c>
      <c r="N69" s="57">
        <f>Summary!$G$7*Table2[[#This Row],[T]]*EXP(-Table2[[#This Row],[Rate]]/100*Table2[[#This Row],[T]])*_xlfn.NORM.DIST(Table2[[#This Row],[d2]],0,1,TRUE)</f>
        <v>2246.6727630347987</v>
      </c>
      <c r="O69" s="4"/>
    </row>
    <row r="70" spans="2:15" x14ac:dyDescent="0.2">
      <c r="B70" s="6">
        <f>Index!B91</f>
        <v>41844</v>
      </c>
      <c r="C70" s="4">
        <f>Index!J91</f>
        <v>106.90538073604353</v>
      </c>
      <c r="D70" s="5">
        <f>VLOOKUP(Table2[[#This Row],[Date]],Table1[#All],16,FALSE)</f>
        <v>0.50283888888888884</v>
      </c>
      <c r="E70" s="5">
        <f>DAYS360(B70,Summary!$G$10)/Summary!$G$6</f>
        <v>3.7527777777777778</v>
      </c>
      <c r="F70" s="4">
        <f>Summary!$G$7*C70/Summary!$G$11*(1-0.011)^4</f>
        <v>1013.8996363137601</v>
      </c>
      <c r="G70" s="7">
        <f>VLOOKUP(Table2[[#This Row],[Date]],Table3[#All],11,FALSE)</f>
        <v>5.2178094924558015E-2</v>
      </c>
      <c r="H70" s="5">
        <f>(LN(F70/Summary!$G$7)+(D70/100+G70^2/2)*E70)/(G70*SQRT(E70))</f>
        <v>0.37379272895975246</v>
      </c>
      <c r="I70" s="5">
        <f t="shared" si="7"/>
        <v>0.27271286641930037</v>
      </c>
      <c r="J70" s="4">
        <f>_xlfn.NORM.DIST(H70,0,1,TRUE)*F70-_xlfn.NORM.DIST(I70,0,1,TRUE)*Summary!$G$7*EXP(-D70/100*E70)</f>
        <v>58.588597027522837</v>
      </c>
      <c r="K70" s="5">
        <f t="shared" si="4"/>
        <v>0.64572073525921936</v>
      </c>
      <c r="L70" s="7">
        <f t="shared" si="5"/>
        <v>3.6300317644630061E-3</v>
      </c>
      <c r="M70" s="4">
        <f t="shared" si="6"/>
        <v>730.70390224051812</v>
      </c>
      <c r="N70" s="57">
        <f>Summary!$G$7*Table2[[#This Row],[T]]*EXP(-Table2[[#This Row],[Rate]]/100*Table2[[#This Row],[T]])*_xlfn.NORM.DIST(Table2[[#This Row],[d2]],0,1,TRUE)</f>
        <v>2237.0586849941228</v>
      </c>
      <c r="O70" s="4"/>
    </row>
    <row r="71" spans="2:15" x14ac:dyDescent="0.2">
      <c r="B71" s="6">
        <f>Index!B92</f>
        <v>41845</v>
      </c>
      <c r="C71" s="4">
        <f>Index!J92</f>
        <v>107.20802466090345</v>
      </c>
      <c r="D71" s="5">
        <f>VLOOKUP(Table2[[#This Row],[Date]],Table1[#All],16,FALSE)</f>
        <v>0.48503750000000001</v>
      </c>
      <c r="E71" s="5">
        <f>DAYS360(B71,Summary!$G$10)/Summary!$G$6</f>
        <v>3.75</v>
      </c>
      <c r="F71" s="4">
        <f>Summary!$G$7*C71/Summary!$G$11*(1-0.011)^4</f>
        <v>1016.7699367910172</v>
      </c>
      <c r="G71" s="7">
        <f>VLOOKUP(Table2[[#This Row],[Date]],Table3[#All],11,FALSE)</f>
        <v>5.224520168683161E-2</v>
      </c>
      <c r="H71" s="5">
        <f>(LN(F71/Summary!$G$7)+(D71/100+G71^2/2)*E71)/(G71*SQRT(E71))</f>
        <v>0.39474904276700767</v>
      </c>
      <c r="I71" s="5">
        <f t="shared" si="7"/>
        <v>0.29357664474083445</v>
      </c>
      <c r="J71" s="4">
        <f>_xlfn.NORM.DIST(H71,0,1,TRUE)*F71-_xlfn.NORM.DIST(I71,0,1,TRUE)*Summary!$G$7*EXP(-D71/100*E71)</f>
        <v>60.078915411244452</v>
      </c>
      <c r="K71" s="5">
        <f t="shared" si="4"/>
        <v>0.6534859475017808</v>
      </c>
      <c r="L71" s="7">
        <f t="shared" si="5"/>
        <v>3.5874674058115072E-3</v>
      </c>
      <c r="M71" s="4">
        <f t="shared" si="6"/>
        <v>726.62617010586405</v>
      </c>
      <c r="N71" s="57">
        <f>Summary!$G$7*Table2[[#This Row],[T]]*EXP(-Table2[[#This Row],[Rate]]/100*Table2[[#This Row],[T]])*_xlfn.NORM.DIST(Table2[[#This Row],[d2]],0,1,TRUE)</f>
        <v>2266.3723129648474</v>
      </c>
      <c r="O71" s="4"/>
    </row>
    <row r="72" spans="2:15" x14ac:dyDescent="0.2">
      <c r="B72" s="6">
        <f>Index!B93</f>
        <v>41848</v>
      </c>
      <c r="C72" s="4">
        <f>Index!J93</f>
        <v>107.49853076048349</v>
      </c>
      <c r="D72" s="5">
        <f>VLOOKUP(Table2[[#This Row],[Date]],Table1[#All],16,FALSE)</f>
        <v>0.48864458333333338</v>
      </c>
      <c r="E72" s="5">
        <f>DAYS360(B72,Summary!$G$10)/Summary!$G$6</f>
        <v>3.7416666666666667</v>
      </c>
      <c r="F72" s="4">
        <f>Summary!$G$7*C72/Summary!$G$11*(1-0.011)^4</f>
        <v>1019.5251211108636</v>
      </c>
      <c r="G72" s="7">
        <f>VLOOKUP(Table2[[#This Row],[Date]],Table3[#All],11,FALSE)</f>
        <v>5.2322035116812562E-2</v>
      </c>
      <c r="H72" s="5">
        <f>(LN(F72/Summary!$G$7)+(D72/100+G72^2/2)*E72)/(G72*SQRT(E72))</f>
        <v>0.42231600183388307</v>
      </c>
      <c r="I72" s="5">
        <f t="shared" si="7"/>
        <v>0.32110745821867115</v>
      </c>
      <c r="J72" s="4">
        <f>_xlfn.NORM.DIST(H72,0,1,TRUE)*F72-_xlfn.NORM.DIST(I72,0,1,TRUE)*Summary!$G$7*EXP(-D72/100*E72)</f>
        <v>61.964490743083729</v>
      </c>
      <c r="K72" s="5">
        <f t="shared" si="4"/>
        <v>0.66360281011296596</v>
      </c>
      <c r="L72" s="7">
        <f t="shared" si="5"/>
        <v>3.5364422772524279E-3</v>
      </c>
      <c r="M72" s="4">
        <f t="shared" si="6"/>
        <v>719.63480417065261</v>
      </c>
      <c r="N72" s="57">
        <f>Summary!$G$7*Table2[[#This Row],[T]]*EXP(-Table2[[#This Row],[Rate]]/100*Table2[[#This Row],[T]])*_xlfn.NORM.DIST(Table2[[#This Row],[d2]],0,1,TRUE)</f>
        <v>2299.6105402372868</v>
      </c>
      <c r="O72" s="4"/>
    </row>
    <row r="73" spans="2:15" x14ac:dyDescent="0.2">
      <c r="B73" s="6">
        <f>Index!B94</f>
        <v>41849</v>
      </c>
      <c r="C73" s="4">
        <f>Index!J94</f>
        <v>108.06867766131485</v>
      </c>
      <c r="D73" s="5">
        <f>VLOOKUP(Table2[[#This Row],[Date]],Table1[#All],16,FALSE)</f>
        <v>0.48172694444444442</v>
      </c>
      <c r="E73" s="5">
        <f>DAYS360(B73,Summary!$G$10)/Summary!$G$6</f>
        <v>3.7388888888888889</v>
      </c>
      <c r="F73" s="4">
        <f>Summary!$G$7*C73/Summary!$G$11*(1-0.011)^4</f>
        <v>1024.9324423459436</v>
      </c>
      <c r="G73" s="7">
        <f>VLOOKUP(Table2[[#This Row],[Date]],Table3[#All],11,FALSE)</f>
        <v>5.2807263739803184E-2</v>
      </c>
      <c r="H73" s="5">
        <f>(LN(F73/Summary!$G$7)+(D73/100+G73^2/2)*E73)/(G73*SQRT(E73))</f>
        <v>0.46862647037851518</v>
      </c>
      <c r="I73" s="5">
        <f t="shared" si="7"/>
        <v>0.3665172537746994</v>
      </c>
      <c r="J73" s="4">
        <f>_xlfn.NORM.DIST(H73,0,1,TRUE)*F73-_xlfn.NORM.DIST(I73,0,1,TRUE)*Summary!$G$7*EXP(-D73/100*E73)</f>
        <v>65.761311477740605</v>
      </c>
      <c r="K73" s="5">
        <f t="shared" si="4"/>
        <v>0.68033167339713929</v>
      </c>
      <c r="L73" s="7">
        <f t="shared" si="5"/>
        <v>3.4155607084872604E-3</v>
      </c>
      <c r="M73" s="4">
        <f t="shared" si="6"/>
        <v>708.41657348683896</v>
      </c>
      <c r="N73" s="57">
        <f>Summary!$G$7*Table2[[#This Row],[T]]*EXP(-Table2[[#This Row],[Rate]]/100*Table2[[#This Row],[T]])*_xlfn.NORM.DIST(Table2[[#This Row],[d2]],0,1,TRUE)</f>
        <v>2361.2305656216517</v>
      </c>
      <c r="O73" s="4"/>
    </row>
    <row r="74" spans="2:15" x14ac:dyDescent="0.2">
      <c r="B74" s="6">
        <f>Index!B95</f>
        <v>41850</v>
      </c>
      <c r="C74" s="4">
        <f>Index!J95</f>
        <v>107.5093854887014</v>
      </c>
      <c r="D74" s="5">
        <f>VLOOKUP(Table2[[#This Row],[Date]],Table1[#All],16,FALSE)</f>
        <v>0.5046701388888889</v>
      </c>
      <c r="E74" s="5">
        <f>DAYS360(B74,Summary!$G$10)/Summary!$G$6</f>
        <v>3.7361111111111112</v>
      </c>
      <c r="F74" s="4">
        <f>Summary!$G$7*C74/Summary!$G$11*(1-0.011)^4</f>
        <v>1019.6280682676544</v>
      </c>
      <c r="G74" s="7">
        <f>VLOOKUP(Table2[[#This Row],[Date]],Table3[#All],11,FALSE)</f>
        <v>5.3830593619336418E-2</v>
      </c>
      <c r="H74" s="5">
        <f>(LN(F74/Summary!$G$7)+(D74/100+G74^2/2)*E74)/(G74*SQRT(E74))</f>
        <v>0.42005179386302455</v>
      </c>
      <c r="I74" s="5">
        <f t="shared" si="7"/>
        <v>0.31600251829481862</v>
      </c>
      <c r="J74" s="4">
        <f>_xlfn.NORM.DIST(H74,0,1,TRUE)*F74-_xlfn.NORM.DIST(I74,0,1,TRUE)*Summary!$G$7*EXP(-D74/100*E74)</f>
        <v>63.440817562694178</v>
      </c>
      <c r="K74" s="5">
        <f t="shared" si="4"/>
        <v>0.66277619131080778</v>
      </c>
      <c r="L74" s="7">
        <f t="shared" si="5"/>
        <v>3.4428254248351732E-3</v>
      </c>
      <c r="M74" s="4">
        <f t="shared" si="6"/>
        <v>719.85913220472219</v>
      </c>
      <c r="N74" s="57">
        <f>Summary!$G$7*Table2[[#This Row],[T]]*EXP(-Table2[[#This Row],[Rate]]/100*Table2[[#This Row],[T]])*_xlfn.NORM.DIST(Table2[[#This Row],[d2]],0,1,TRUE)</f>
        <v>2287.7866795944997</v>
      </c>
      <c r="O74" s="4"/>
    </row>
    <row r="75" spans="2:15" x14ac:dyDescent="0.2">
      <c r="B75" s="6">
        <f>Index!B96</f>
        <v>41851</v>
      </c>
      <c r="C75" s="4">
        <f>Index!J96</f>
        <v>107.80046096818978</v>
      </c>
      <c r="D75" s="5">
        <f>VLOOKUP(Table2[[#This Row],[Date]],Table1[#All],16,FALSE)</f>
        <v>0.49500624999999998</v>
      </c>
      <c r="E75" s="5">
        <f>DAYS360(B75,Summary!$G$10)/Summary!$G$6</f>
        <v>3.7361111111111112</v>
      </c>
      <c r="F75" s="4">
        <f>Summary!$G$7*C75/Summary!$G$11*(1-0.011)^4</f>
        <v>1022.3886526345143</v>
      </c>
      <c r="G75" s="7">
        <f>VLOOKUP(Table2[[#This Row],[Date]],Table3[#All],11,FALSE)</f>
        <v>5.3521491408709154E-2</v>
      </c>
      <c r="H75" s="5">
        <f>(LN(F75/Summary!$G$7)+(D75/100+G75^2/2)*E75)/(G75*SQRT(E75))</f>
        <v>0.44452414526790146</v>
      </c>
      <c r="I75" s="5">
        <f t="shared" si="7"/>
        <v>0.34107233405834136</v>
      </c>
      <c r="J75" s="4">
        <f>_xlfn.NORM.DIST(H75,0,1,TRUE)*F75-_xlfn.NORM.DIST(I75,0,1,TRUE)*Summary!$G$7*EXP(-D75/100*E75)</f>
        <v>64.838287203814957</v>
      </c>
      <c r="K75" s="5">
        <f t="shared" si="4"/>
        <v>0.67166816198476142</v>
      </c>
      <c r="L75" s="7">
        <f t="shared" si="5"/>
        <v>3.4170180993827797E-3</v>
      </c>
      <c r="M75" s="4">
        <f t="shared" si="6"/>
        <v>714.2122763986489</v>
      </c>
      <c r="N75" s="57">
        <f>Summary!$G$7*Table2[[#This Row],[T]]*EXP(-Table2[[#This Row],[Rate]]/100*Table2[[#This Row],[T]])*_xlfn.NORM.DIST(Table2[[#This Row],[d2]],0,1,TRUE)</f>
        <v>2323.3665245178045</v>
      </c>
      <c r="O75" s="4"/>
    </row>
    <row r="76" spans="2:15" x14ac:dyDescent="0.2">
      <c r="B76" s="6">
        <f>Index!B97</f>
        <v>41852</v>
      </c>
      <c r="C76" s="4">
        <f>Index!J97</f>
        <v>107.54526583055386</v>
      </c>
      <c r="D76" s="5">
        <f>VLOOKUP(Table2[[#This Row],[Date]],Table1[#All],16,FALSE)</f>
        <v>0.49010333333333334</v>
      </c>
      <c r="E76" s="5">
        <f>DAYS360(B76,Summary!$G$10)/Summary!$G$6</f>
        <v>3.7333333333333334</v>
      </c>
      <c r="F76" s="4">
        <f>Summary!$G$7*C76/Summary!$G$11*(1-0.011)^4</f>
        <v>1019.9683604522437</v>
      </c>
      <c r="G76" s="7">
        <f>VLOOKUP(Table2[[#This Row],[Date]],Table3[#All],11,FALSE)</f>
        <v>5.3281362848492976E-2</v>
      </c>
      <c r="H76" s="5">
        <f>(LN(F76/Summary!$G$7)+(D76/100+G76^2/2)*E76)/(G76*SQRT(E76))</f>
        <v>0.4212564290831517</v>
      </c>
      <c r="I76" s="5">
        <f t="shared" si="7"/>
        <v>0.31830705540476062</v>
      </c>
      <c r="J76" s="4">
        <f>_xlfn.NORM.DIST(H76,0,1,TRUE)*F76-_xlfn.NORM.DIST(I76,0,1,TRUE)*Summary!$G$7*EXP(-D76/100*E76)</f>
        <v>62.914906662887233</v>
      </c>
      <c r="K76" s="5">
        <f t="shared" si="4"/>
        <v>0.66321607860937792</v>
      </c>
      <c r="L76" s="7">
        <f t="shared" si="5"/>
        <v>3.4766851575435717E-3</v>
      </c>
      <c r="M76" s="4">
        <f t="shared" si="6"/>
        <v>719.46696304182376</v>
      </c>
      <c r="N76" s="57">
        <f>Summary!$G$7*Table2[[#This Row],[T]]*EXP(-Table2[[#This Row],[Rate]]/100*Table2[[#This Row],[T]])*_xlfn.NORM.DIST(Table2[[#This Row],[d2]],0,1,TRUE)</f>
        <v>2290.5661694043756</v>
      </c>
      <c r="O76" s="4"/>
    </row>
    <row r="77" spans="2:15" x14ac:dyDescent="0.2">
      <c r="B77" s="6">
        <f>Index!B98</f>
        <v>41855</v>
      </c>
      <c r="C77" s="4">
        <f>Index!J98</f>
        <v>108.03025326652198</v>
      </c>
      <c r="D77" s="5">
        <f>VLOOKUP(Table2[[#This Row],[Date]],Table1[#All],16,FALSE)</f>
        <v>0.49622499999999997</v>
      </c>
      <c r="E77" s="5">
        <f>DAYS360(B77,Summary!$G$10)/Summary!$G$6</f>
        <v>3.7250000000000001</v>
      </c>
      <c r="F77" s="4">
        <f>Summary!$G$7*C77/Summary!$G$11*(1-0.011)^4</f>
        <v>1024.5680221489633</v>
      </c>
      <c r="G77" s="7">
        <f>VLOOKUP(Table2[[#This Row],[Date]],Table3[#All],11,FALSE)</f>
        <v>5.3544579359201795E-2</v>
      </c>
      <c r="H77" s="5">
        <f>(LN(F77/Summary!$G$7)+(D77/100+G77^2/2)*E77)/(G77*SQRT(E77))</f>
        <v>0.46539735727888054</v>
      </c>
      <c r="I77" s="5">
        <f t="shared" si="7"/>
        <v>0.36205493195966265</v>
      </c>
      <c r="J77" s="4">
        <f>_xlfn.NORM.DIST(H77,0,1,TRUE)*F77-_xlfn.NORM.DIST(I77,0,1,TRUE)*Summary!$G$7*EXP(-D77/100*E77)</f>
        <v>66.264015184801337</v>
      </c>
      <c r="K77" s="5">
        <f t="shared" si="4"/>
        <v>0.67917653682572598</v>
      </c>
      <c r="L77" s="7">
        <f t="shared" si="5"/>
        <v>3.3810973678358382E-3</v>
      </c>
      <c r="M77" s="4">
        <f t="shared" si="6"/>
        <v>707.91491050247578</v>
      </c>
      <c r="N77" s="57">
        <f>Summary!$G$7*Table2[[#This Row],[T]]*EXP(-Table2[[#This Row],[Rate]]/100*Table2[[#This Row],[T]])*_xlfn.NORM.DIST(Table2[[#This Row],[d2]],0,1,TRUE)</f>
        <v>2345.2545832566639</v>
      </c>
      <c r="O77" s="4"/>
    </row>
    <row r="78" spans="2:15" x14ac:dyDescent="0.2">
      <c r="B78" s="6">
        <f>Index!B99</f>
        <v>41856</v>
      </c>
      <c r="C78" s="4">
        <f>Index!J99</f>
        <v>107.53180722544242</v>
      </c>
      <c r="D78" s="5">
        <f>VLOOKUP(Table2[[#This Row],[Date]],Table1[#All],16,FALSE)</f>
        <v>0.50300555555555559</v>
      </c>
      <c r="E78" s="5">
        <f>DAYS360(B78,Summary!$G$10)/Summary!$G$6</f>
        <v>3.7222222222222223</v>
      </c>
      <c r="F78" s="4">
        <f>Summary!$G$7*C78/Summary!$G$11*(1-0.011)^4</f>
        <v>1019.8407179076511</v>
      </c>
      <c r="G78" s="7">
        <f>VLOOKUP(Table2[[#This Row],[Date]],Table3[#All],11,FALSE)</f>
        <v>5.4064402172413061E-2</v>
      </c>
      <c r="H78" s="5">
        <f>(LN(F78/Summary!$G$7)+(D78/100+G78^2/2)*E78)/(G78*SQRT(E78))</f>
        <v>0.42000521716963746</v>
      </c>
      <c r="I78" s="5">
        <f t="shared" si="7"/>
        <v>0.31569843353718563</v>
      </c>
      <c r="J78" s="4">
        <f>_xlfn.NORM.DIST(H78,0,1,TRUE)*F78-_xlfn.NORM.DIST(I78,0,1,TRUE)*Summary!$G$7*EXP(-D78/100*E78)</f>
        <v>63.596808478723801</v>
      </c>
      <c r="K78" s="5">
        <f t="shared" si="4"/>
        <v>0.66275917878698798</v>
      </c>
      <c r="L78" s="7">
        <f t="shared" si="5"/>
        <v>3.4336770007091311E-3</v>
      </c>
      <c r="M78" s="4">
        <f t="shared" si="6"/>
        <v>718.68376979097445</v>
      </c>
      <c r="N78" s="57">
        <f>Summary!$G$7*Table2[[#This Row],[T]]*EXP(-Table2[[#This Row],[Rate]]/100*Table2[[#This Row],[T]])*_xlfn.NORM.DIST(Table2[[#This Row],[d2]],0,1,TRUE)</f>
        <v>2279.1612894679988</v>
      </c>
      <c r="O78" s="4"/>
    </row>
    <row r="79" spans="2:15" x14ac:dyDescent="0.2">
      <c r="B79" s="6">
        <f>Index!B100</f>
        <v>41857</v>
      </c>
      <c r="C79" s="4">
        <f>Index!J100</f>
        <v>107.61660698273442</v>
      </c>
      <c r="D79" s="5">
        <f>VLOOKUP(Table2[[#This Row],[Date]],Table1[#All],16,FALSE)</f>
        <v>0.47809000000000001</v>
      </c>
      <c r="E79" s="5">
        <f>DAYS360(B79,Summary!$G$10)/Summary!$G$6</f>
        <v>3.7194444444444446</v>
      </c>
      <c r="F79" s="4">
        <f>Summary!$G$7*C79/Summary!$G$11*(1-0.011)^4</f>
        <v>1020.6449659491052</v>
      </c>
      <c r="G79" s="7">
        <f>VLOOKUP(Table2[[#This Row],[Date]],Table3[#All],11,FALSE)</f>
        <v>5.406455890684294E-2</v>
      </c>
      <c r="H79" s="5">
        <f>(LN(F79/Summary!$G$7)+(D79/100+G79^2/2)*E79)/(G79*SQRT(E79))</f>
        <v>0.41866053960053967</v>
      </c>
      <c r="I79" s="5">
        <f t="shared" si="7"/>
        <v>0.31439238139788195</v>
      </c>
      <c r="J79" s="4">
        <f>_xlfn.NORM.DIST(H79,0,1,TRUE)*F79-_xlfn.NORM.DIST(I79,0,1,TRUE)*Summary!$G$7*EXP(-D79/100*E79)</f>
        <v>63.539196256487685</v>
      </c>
      <c r="K79" s="5">
        <f t="shared" si="4"/>
        <v>0.66226788076603837</v>
      </c>
      <c r="L79" s="7">
        <f t="shared" si="5"/>
        <v>3.4341781868303979E-3</v>
      </c>
      <c r="M79" s="4">
        <f t="shared" si="6"/>
        <v>719.38762279457683</v>
      </c>
      <c r="N79" s="57">
        <f>Summary!$G$7*Table2[[#This Row],[T]]*EXP(-Table2[[#This Row],[Rate]]/100*Table2[[#This Row],[T]])*_xlfn.NORM.DIST(Table2[[#This Row],[d2]],0,1,TRUE)</f>
        <v>2277.7921754895165</v>
      </c>
      <c r="O79" s="4"/>
    </row>
    <row r="80" spans="2:15" x14ac:dyDescent="0.2">
      <c r="B80" s="6">
        <f>Index!B101</f>
        <v>41858</v>
      </c>
      <c r="C80" s="4">
        <f>Index!J101</f>
        <v>107.5557728741514</v>
      </c>
      <c r="D80" s="5">
        <f>VLOOKUP(Table2[[#This Row],[Date]],Table1[#All],16,FALSE)</f>
        <v>0.47023749999999997</v>
      </c>
      <c r="E80" s="5">
        <f>DAYS360(B80,Summary!$G$10)/Summary!$G$6</f>
        <v>3.7166666666666668</v>
      </c>
      <c r="F80" s="4">
        <f>Summary!$G$7*C80/Summary!$G$11*(1-0.011)^4</f>
        <v>1020.068010138807</v>
      </c>
      <c r="G80" s="7">
        <f>VLOOKUP(Table2[[#This Row],[Date]],Table3[#All],11,FALSE)</f>
        <v>5.3946251858712449E-2</v>
      </c>
      <c r="H80" s="5">
        <f>(LN(F80/Summary!$G$7)+(D80/100+G80^2/2)*E80)/(G80*SQRT(E80))</f>
        <v>0.41109724344210236</v>
      </c>
      <c r="I80" s="5">
        <f t="shared" si="7"/>
        <v>0.30709610771259771</v>
      </c>
      <c r="J80" s="4">
        <f>_xlfn.NORM.DIST(H80,0,1,TRUE)*F80-_xlfn.NORM.DIST(I80,0,1,TRUE)*Summary!$G$7*EXP(-D80/100*E80)</f>
        <v>62.871686876218632</v>
      </c>
      <c r="K80" s="5">
        <f t="shared" si="4"/>
        <v>0.65949938440953959</v>
      </c>
      <c r="L80" s="7">
        <f t="shared" si="5"/>
        <v>3.4557694987596959E-3</v>
      </c>
      <c r="M80" s="4">
        <f t="shared" si="6"/>
        <v>720.97119158485691</v>
      </c>
      <c r="N80" s="57">
        <f>Summary!$G$7*Table2[[#This Row],[T]]*EXP(-Table2[[#This Row],[Rate]]/100*Table2[[#This Row],[T]])*_xlfn.NORM.DIST(Table2[[#This Row],[d2]],0,1,TRUE)</f>
        <v>2266.6557657360008</v>
      </c>
      <c r="O80" s="4"/>
    </row>
    <row r="81" spans="2:15" x14ac:dyDescent="0.2">
      <c r="B81" s="6">
        <f>Index!B102</f>
        <v>41859</v>
      </c>
      <c r="C81" s="4">
        <f>Index!J102</f>
        <v>108.04106247175358</v>
      </c>
      <c r="D81" s="5">
        <f>VLOOKUP(Table2[[#This Row],[Date]],Table1[#All],16,FALSE)</f>
        <v>0.48784625000000004</v>
      </c>
      <c r="E81" s="5">
        <f>DAYS360(B81,Summary!$G$10)/Summary!$G$6</f>
        <v>3.713888888888889</v>
      </c>
      <c r="F81" s="4">
        <f>Summary!$G$7*C81/Summary!$G$11*(1-0.011)^4</f>
        <v>1024.6705375619174</v>
      </c>
      <c r="G81" s="7">
        <f>VLOOKUP(Table2[[#This Row],[Date]],Table3[#All],11,FALSE)</f>
        <v>5.418073636585851E-2</v>
      </c>
      <c r="H81" s="5">
        <f>(LN(F81/Summary!$G$7)+(D81/100+G81^2/2)*E81)/(G81*SQRT(E81))</f>
        <v>0.45913661383052928</v>
      </c>
      <c r="I81" s="5">
        <f t="shared" si="7"/>
        <v>0.35472246405723085</v>
      </c>
      <c r="J81" s="4">
        <f>_xlfn.NORM.DIST(H81,0,1,TRUE)*F81-_xlfn.NORM.DIST(I81,0,1,TRUE)*Summary!$G$7*EXP(-D81/100*E81)</f>
        <v>66.497038513321513</v>
      </c>
      <c r="K81" s="5">
        <f t="shared" si="4"/>
        <v>0.67693196733456396</v>
      </c>
      <c r="L81" s="7">
        <f t="shared" si="5"/>
        <v>3.355756388238353E-3</v>
      </c>
      <c r="M81" s="4">
        <f t="shared" si="6"/>
        <v>708.97795834386648</v>
      </c>
      <c r="N81" s="57">
        <f>Summary!$G$7*Table2[[#This Row],[T]]*EXP(-Table2[[#This Row],[Rate]]/100*Table2[[#This Row],[T]])*_xlfn.NORM.DIST(Table2[[#This Row],[d2]],0,1,TRUE)</f>
        <v>2329.1104672599636</v>
      </c>
      <c r="O81" s="4"/>
    </row>
    <row r="82" spans="2:15" x14ac:dyDescent="0.2">
      <c r="B82" s="6">
        <f>Index!B103</f>
        <v>41862</v>
      </c>
      <c r="C82" s="4">
        <f>Index!J103</f>
        <v>108.15002541737286</v>
      </c>
      <c r="D82" s="5">
        <f>VLOOKUP(Table2[[#This Row],[Date]],Table1[#All],16,FALSE)</f>
        <v>0.47321555555555556</v>
      </c>
      <c r="E82" s="5">
        <f>DAYS360(B82,Summary!$G$10)/Summary!$G$6</f>
        <v>3.7055555555555557</v>
      </c>
      <c r="F82" s="4">
        <f>Summary!$G$7*C82/Summary!$G$11*(1-0.011)^4</f>
        <v>1025.7039513169073</v>
      </c>
      <c r="G82" s="7">
        <f>VLOOKUP(Table2[[#This Row],[Date]],Table3[#All],11,FALSE)</f>
        <v>5.4124991828412981E-2</v>
      </c>
      <c r="H82" s="5">
        <f>(LN(F82/Summary!$G$7)+(D82/100+G82^2/2)*E82)/(G82*SQRT(E82))</f>
        <v>0.46398247475162141</v>
      </c>
      <c r="I82" s="5">
        <f t="shared" si="7"/>
        <v>0.35979284176701676</v>
      </c>
      <c r="J82" s="4">
        <f>_xlfn.NORM.DIST(H82,0,1,TRUE)*F82-_xlfn.NORM.DIST(I82,0,1,TRUE)*Summary!$G$7*EXP(-D82/100*E82)</f>
        <v>66.748794601309896</v>
      </c>
      <c r="K82" s="5">
        <f t="shared" si="4"/>
        <v>0.67866984912981521</v>
      </c>
      <c r="L82" s="7">
        <f t="shared" si="5"/>
        <v>3.3520935329113674E-3</v>
      </c>
      <c r="M82" s="4">
        <f t="shared" si="6"/>
        <v>707.31254014845626</v>
      </c>
      <c r="N82" s="57">
        <f>Summary!$G$7*Table2[[#This Row],[T]]*EXP(-Table2[[#This Row],[Rate]]/100*Table2[[#This Row],[T]])*_xlfn.NORM.DIST(Table2[[#This Row],[d2]],0,1,TRUE)</f>
        <v>2332.1490150608752</v>
      </c>
      <c r="O82" s="4"/>
    </row>
    <row r="83" spans="2:15" x14ac:dyDescent="0.2">
      <c r="B83" s="6">
        <f>Index!B104</f>
        <v>41863</v>
      </c>
      <c r="C83" s="4">
        <f>Index!J104</f>
        <v>108.35657430115469</v>
      </c>
      <c r="D83" s="5">
        <f>VLOOKUP(Table2[[#This Row],[Date]],Table1[#All],16,FALSE)</f>
        <v>0.47136541666666665</v>
      </c>
      <c r="E83" s="5">
        <f>DAYS360(B83,Summary!$G$10)/Summary!$G$6</f>
        <v>3.7027777777777779</v>
      </c>
      <c r="F83" s="4">
        <f>Summary!$G$7*C83/Summary!$G$11*(1-0.011)^4</f>
        <v>1027.6628783297999</v>
      </c>
      <c r="G83" s="7">
        <f>VLOOKUP(Table2[[#This Row],[Date]],Table3[#All],11,FALSE)</f>
        <v>5.413962137576972E-2</v>
      </c>
      <c r="H83" s="5">
        <f>(LN(F83/Summary!$G$7)+(D83/100+G83^2/2)*E83)/(G83*SQRT(E83))</f>
        <v>0.48155121021414632</v>
      </c>
      <c r="I83" s="5">
        <f t="shared" si="7"/>
        <v>0.37737248507990223</v>
      </c>
      <c r="J83" s="4">
        <f>_xlfn.NORM.DIST(H83,0,1,TRUE)*F83-_xlfn.NORM.DIST(I83,0,1,TRUE)*Summary!$G$7*EXP(-D83/100*E83)</f>
        <v>68.028759464878476</v>
      </c>
      <c r="K83" s="5">
        <f t="shared" si="4"/>
        <v>0.68493760368305123</v>
      </c>
      <c r="L83" s="7">
        <f t="shared" si="5"/>
        <v>3.3183771486357421E-3</v>
      </c>
      <c r="M83" s="4">
        <f t="shared" si="6"/>
        <v>702.53820213562835</v>
      </c>
      <c r="N83" s="57">
        <f>Summary!$G$7*Table2[[#This Row],[T]]*EXP(-Table2[[#This Row],[Rate]]/100*Table2[[#This Row],[T]])*_xlfn.NORM.DIST(Table2[[#This Row],[d2]],0,1,TRUE)</f>
        <v>2354.4341694996619</v>
      </c>
      <c r="O83" s="4"/>
    </row>
    <row r="84" spans="2:15" x14ac:dyDescent="0.2">
      <c r="B84" s="6">
        <f>Index!B105</f>
        <v>41864</v>
      </c>
      <c r="C84" s="4">
        <f>Index!J105</f>
        <v>108.7457424078538</v>
      </c>
      <c r="D84" s="5">
        <f>VLOOKUP(Table2[[#This Row],[Date]],Table1[#All],16,FALSE)</f>
        <v>0.45279500000000006</v>
      </c>
      <c r="E84" s="5">
        <f>DAYS360(B84,Summary!$G$10)/Summary!$G$6</f>
        <v>3.7</v>
      </c>
      <c r="F84" s="4">
        <f>Summary!$G$7*C84/Summary!$G$11*(1-0.011)^4</f>
        <v>1031.3537814361775</v>
      </c>
      <c r="G84" s="7">
        <f>VLOOKUP(Table2[[#This Row],[Date]],Table3[#All],11,FALSE)</f>
        <v>5.4284374474818445E-2</v>
      </c>
      <c r="H84" s="5">
        <f>(LN(F84/Summary!$G$7)+(D84/100+G84^2/2)*E84)/(G84*SQRT(E84))</f>
        <v>0.5083149700062255</v>
      </c>
      <c r="I84" s="5">
        <f t="shared" si="7"/>
        <v>0.40389689084915337</v>
      </c>
      <c r="J84" s="4">
        <f>_xlfn.NORM.DIST(H84,0,1,TRUE)*F84-_xlfn.NORM.DIST(I84,0,1,TRUE)*Summary!$G$7*EXP(-D84/100*E84)</f>
        <v>70.212498641336879</v>
      </c>
      <c r="K84" s="5">
        <f t="shared" si="4"/>
        <v>0.69438376336613339</v>
      </c>
      <c r="L84" s="7">
        <f t="shared" si="5"/>
        <v>3.2555120294543156E-3</v>
      </c>
      <c r="M84" s="4">
        <f t="shared" si="6"/>
        <v>695.52252066869164</v>
      </c>
      <c r="N84" s="57">
        <f>Summary!$G$7*Table2[[#This Row],[T]]*EXP(-Table2[[#This Row],[Rate]]/100*Table2[[#This Row],[T]])*_xlfn.NORM.DIST(Table2[[#This Row],[d2]],0,1,TRUE)</f>
        <v>2389.988439454572</v>
      </c>
      <c r="O84" s="4"/>
    </row>
    <row r="85" spans="2:15" x14ac:dyDescent="0.2">
      <c r="B85" s="6">
        <f>Index!B106</f>
        <v>41865</v>
      </c>
      <c r="C85" s="4">
        <f>Index!J106</f>
        <v>109.15973676710352</v>
      </c>
      <c r="D85" s="5">
        <f>VLOOKUP(Table2[[#This Row],[Date]],Table1[#All],16,FALSE)</f>
        <v>0.44758361111111111</v>
      </c>
      <c r="E85" s="5">
        <f>DAYS360(B85,Summary!$G$10)/Summary!$G$6</f>
        <v>3.6972222222222224</v>
      </c>
      <c r="F85" s="4">
        <f>Summary!$G$7*C85/Summary!$G$11*(1-0.011)^4</f>
        <v>1035.2801388130399</v>
      </c>
      <c r="G85" s="7">
        <f>VLOOKUP(Table2[[#This Row],[Date]],Table3[#All],11,FALSE)</f>
        <v>5.3935601799485776E-2</v>
      </c>
      <c r="H85" s="5">
        <f>(LN(F85/Summary!$G$7)+(D85/100+G85^2/2)*E85)/(G85*SQRT(E85))</f>
        <v>0.54574170210690898</v>
      </c>
      <c r="I85" s="5">
        <f t="shared" si="7"/>
        <v>0.44203345204265748</v>
      </c>
      <c r="J85" s="4">
        <f>_xlfn.NORM.DIST(H85,0,1,TRUE)*F85-_xlfn.NORM.DIST(I85,0,1,TRUE)*Summary!$G$7*EXP(-D85/100*E85)</f>
        <v>72.575782376518305</v>
      </c>
      <c r="K85" s="5">
        <f t="shared" si="4"/>
        <v>0.70737824907696101</v>
      </c>
      <c r="L85" s="7">
        <f t="shared" si="5"/>
        <v>3.2015850597802323E-3</v>
      </c>
      <c r="M85" s="4">
        <f t="shared" si="6"/>
        <v>684.27692182155272</v>
      </c>
      <c r="N85" s="57">
        <f>Summary!$G$7*Table2[[#This Row],[T]]*EXP(-Table2[[#This Row],[Rate]]/100*Table2[[#This Row],[T]])*_xlfn.NORM.DIST(Table2[[#This Row],[d2]],0,1,TRUE)</f>
        <v>2439.2751537020035</v>
      </c>
      <c r="O85" s="4"/>
    </row>
    <row r="86" spans="2:15" x14ac:dyDescent="0.2">
      <c r="B86" s="6">
        <f>Index!B107</f>
        <v>41869</v>
      </c>
      <c r="C86" s="4">
        <f>Index!J107</f>
        <v>109.46408978785963</v>
      </c>
      <c r="D86" s="5">
        <f>VLOOKUP(Table2[[#This Row],[Date]],Table1[#All],16,FALSE)</f>
        <v>0.44983430555555554</v>
      </c>
      <c r="E86" s="5">
        <f>DAYS360(B86,Summary!$G$10)/Summary!$G$6</f>
        <v>3.6861111111111109</v>
      </c>
      <c r="F86" s="4">
        <f>Summary!$G$7*C86/Summary!$G$11*(1-0.011)^4</f>
        <v>1038.1666484997463</v>
      </c>
      <c r="G86" s="7">
        <f>VLOOKUP(Table2[[#This Row],[Date]],Table3[#All],11,FALSE)</f>
        <v>5.3916560264176773E-2</v>
      </c>
      <c r="H86" s="5">
        <f>(LN(F86/Summary!$G$7)+(D86/100+G86^2/2)*E86)/(G86*SQRT(E86))</f>
        <v>0.57378198095523936</v>
      </c>
      <c r="I86" s="5">
        <f t="shared" si="7"/>
        <v>0.47026624155019575</v>
      </c>
      <c r="J86" s="4">
        <f>_xlfn.NORM.DIST(H86,0,1,TRUE)*F86-_xlfn.NORM.DIST(I86,0,1,TRUE)*Summary!$G$7*EXP(-D86/100*E86)</f>
        <v>74.585490879101371</v>
      </c>
      <c r="K86" s="5">
        <f t="shared" si="4"/>
        <v>0.71694232816015702</v>
      </c>
      <c r="L86" s="7">
        <f t="shared" si="5"/>
        <v>3.1488076982972356E-3</v>
      </c>
      <c r="M86" s="4">
        <f t="shared" si="6"/>
        <v>674.48280740374264</v>
      </c>
      <c r="N86" s="57">
        <f>Summary!$G$7*Table2[[#This Row],[T]]*EXP(-Table2[[#This Row],[Rate]]/100*Table2[[#This Row],[T]])*_xlfn.NORM.DIST(Table2[[#This Row],[d2]],0,1,TRUE)</f>
        <v>2468.6627871471856</v>
      </c>
      <c r="O86" s="4"/>
    </row>
    <row r="87" spans="2:15" x14ac:dyDescent="0.2">
      <c r="B87" s="6">
        <f>Index!B108</f>
        <v>41870</v>
      </c>
      <c r="C87" s="4">
        <f>Index!J108</f>
        <v>109.89119889960179</v>
      </c>
      <c r="D87" s="5">
        <f>VLOOKUP(Table2[[#This Row],[Date]],Table1[#All],16,FALSE)</f>
        <v>0.43869999999999998</v>
      </c>
      <c r="E87" s="5">
        <f>DAYS360(B87,Summary!$G$10)/Summary!$G$6</f>
        <v>3.6833333333333331</v>
      </c>
      <c r="F87" s="4">
        <f>Summary!$G$7*C87/Summary!$G$11*(1-0.011)^4</f>
        <v>1042.217387293997</v>
      </c>
      <c r="G87" s="7">
        <f>VLOOKUP(Table2[[#This Row],[Date]],Table3[#All],11,FALSE)</f>
        <v>5.3109804082984255E-2</v>
      </c>
      <c r="H87" s="5">
        <f>(LN(F87/Summary!$G$7)+(D87/100+G87^2/2)*E87)/(G87*SQRT(E87))</f>
        <v>0.61517721097264233</v>
      </c>
      <c r="I87" s="5">
        <f t="shared" si="7"/>
        <v>0.51324881003755896</v>
      </c>
      <c r="J87" s="4">
        <f>_xlfn.NORM.DIST(H87,0,1,TRUE)*F87-_xlfn.NORM.DIST(I87,0,1,TRUE)*Summary!$G$7*EXP(-D87/100*E87)</f>
        <v>76.679386914476481</v>
      </c>
      <c r="K87" s="5">
        <f t="shared" si="4"/>
        <v>0.73078115199585225</v>
      </c>
      <c r="L87" s="7">
        <f t="shared" si="5"/>
        <v>3.1079833754262794E-3</v>
      </c>
      <c r="M87" s="4">
        <f t="shared" si="6"/>
        <v>660.40604238616936</v>
      </c>
      <c r="N87" s="57">
        <f>Summary!$G$7*Table2[[#This Row],[T]]*EXP(-Table2[[#This Row],[Rate]]/100*Table2[[#This Row],[T]])*_xlfn.NORM.DIST(Table2[[#This Row],[d2]],0,1,TRUE)</f>
        <v>2522.9118226086111</v>
      </c>
      <c r="O87" s="4"/>
    </row>
    <row r="88" spans="2:15" x14ac:dyDescent="0.2">
      <c r="B88" s="6">
        <f>Index!B109</f>
        <v>41871</v>
      </c>
      <c r="C88" s="4">
        <f>Index!J109</f>
        <v>110.23330475846235</v>
      </c>
      <c r="D88" s="5">
        <f>VLOOKUP(Table2[[#This Row],[Date]],Table1[#All],16,FALSE)</f>
        <v>0.42969444444444443</v>
      </c>
      <c r="E88" s="5">
        <f>DAYS360(B88,Summary!$G$10)/Summary!$G$6</f>
        <v>3.6805555555555554</v>
      </c>
      <c r="F88" s="4">
        <f>Summary!$G$7*C88/Summary!$G$11*(1-0.011)^4</f>
        <v>1045.4619480774807</v>
      </c>
      <c r="G88" s="7">
        <f>VLOOKUP(Table2[[#This Row],[Date]],Table3[#All],11,FALSE)</f>
        <v>5.3139346757870333E-2</v>
      </c>
      <c r="H88" s="5">
        <f>(LN(F88/Summary!$G$7)+(D88/100+G88^2/2)*E88)/(G88*SQRT(E88))</f>
        <v>0.64220406747207326</v>
      </c>
      <c r="I88" s="5">
        <f t="shared" si="7"/>
        <v>0.54025743137210902</v>
      </c>
      <c r="J88" s="4">
        <f>_xlfn.NORM.DIST(H88,0,1,TRUE)*F88-_xlfn.NORM.DIST(I88,0,1,TRUE)*Summary!$G$7*EXP(-D88/100*E88)</f>
        <v>78.834078180706001</v>
      </c>
      <c r="K88" s="5">
        <f t="shared" si="4"/>
        <v>0.73962965380806645</v>
      </c>
      <c r="L88" s="7">
        <f t="shared" si="5"/>
        <v>3.0455922134684046E-3</v>
      </c>
      <c r="M88" s="4">
        <f t="shared" si="6"/>
        <v>651.05518645716256</v>
      </c>
      <c r="N88" s="57">
        <f>Summary!$G$7*Table2[[#This Row],[T]]*EXP(-Table2[[#This Row],[Rate]]/100*Table2[[#This Row],[T]])*_xlfn.NORM.DIST(Table2[[#This Row],[d2]],0,1,TRUE)</f>
        <v>2555.8535256182936</v>
      </c>
      <c r="O88" s="4"/>
    </row>
    <row r="89" spans="2:15" x14ac:dyDescent="0.2">
      <c r="B89" s="6">
        <f>Index!B110</f>
        <v>41872</v>
      </c>
      <c r="C89" s="4">
        <f>Index!J110</f>
        <v>110.3677661728095</v>
      </c>
      <c r="D89" s="5">
        <f>VLOOKUP(Table2[[#This Row],[Date]],Table1[#All],16,FALSE)</f>
        <v>0.43131111111111109</v>
      </c>
      <c r="E89" s="5">
        <f>DAYS360(B89,Summary!$G$10)/Summary!$G$6</f>
        <v>3.6777777777777776</v>
      </c>
      <c r="F89" s="4">
        <f>Summary!$G$7*C89/Summary!$G$11*(1-0.011)^4</f>
        <v>1046.7371914578059</v>
      </c>
      <c r="G89" s="7">
        <f>VLOOKUP(Table2[[#This Row],[Date]],Table3[#All],11,FALSE)</f>
        <v>5.2783255489151332E-2</v>
      </c>
      <c r="H89" s="5">
        <f>(LN(F89/Summary!$G$7)+(D89/100+G89^2/2)*E89)/(G89*SQRT(E89))</f>
        <v>0.65856910025719428</v>
      </c>
      <c r="I89" s="5">
        <f t="shared" si="7"/>
        <v>0.55734383705834156</v>
      </c>
      <c r="J89" s="4">
        <f>_xlfn.NORM.DIST(H89,0,1,TRUE)*F89-_xlfn.NORM.DIST(I89,0,1,TRUE)*Summary!$G$7*EXP(-D89/100*E89)</f>
        <v>79.570125909392232</v>
      </c>
      <c r="K89" s="5">
        <f t="shared" si="4"/>
        <v>0.74491374468598837</v>
      </c>
      <c r="L89" s="7">
        <f t="shared" si="5"/>
        <v>3.0311250810013779E-3</v>
      </c>
      <c r="M89" s="4">
        <f t="shared" si="6"/>
        <v>644.70468404186454</v>
      </c>
      <c r="N89" s="57">
        <f>Summary!$G$7*Table2[[#This Row],[T]]*EXP(-Table2[[#This Row],[Rate]]/100*Table2[[#This Row],[T]])*_xlfn.NORM.DIST(Table2[[#This Row],[d2]],0,1,TRUE)</f>
        <v>2575.0284574665388</v>
      </c>
      <c r="O89" s="4"/>
    </row>
    <row r="90" spans="2:15" x14ac:dyDescent="0.2">
      <c r="B90" s="6">
        <f>Index!B111</f>
        <v>41873</v>
      </c>
      <c r="C90" s="4">
        <f>Index!J111</f>
        <v>110.69813328670648</v>
      </c>
      <c r="D90" s="5">
        <f>VLOOKUP(Table2[[#This Row],[Date]],Table1[#All],16,FALSE)</f>
        <v>0.42364374999999999</v>
      </c>
      <c r="E90" s="5">
        <f>DAYS360(B90,Summary!$G$10)/Summary!$G$6</f>
        <v>3.6749999999999998</v>
      </c>
      <c r="F90" s="4">
        <f>Summary!$G$7*C90/Summary!$G$11*(1-0.011)^4</f>
        <v>1049.8704209952155</v>
      </c>
      <c r="G90" s="7">
        <f>VLOOKUP(Table2[[#This Row],[Date]],Table3[#All],11,FALSE)</f>
        <v>5.2816378120955368E-2</v>
      </c>
      <c r="H90" s="5">
        <f>(LN(F90/Summary!$G$7)+(D90/100+G90^2/2)*E90)/(G90*SQRT(E90))</f>
        <v>0.68504819739958367</v>
      </c>
      <c r="I90" s="5">
        <f t="shared" si="7"/>
        <v>0.58379767144059014</v>
      </c>
      <c r="J90" s="4">
        <f>_xlfn.NORM.DIST(H90,0,1,TRUE)*F90-_xlfn.NORM.DIST(I90,0,1,TRUE)*Summary!$G$7*EXP(-D90/100*E90)</f>
        <v>81.718788543049641</v>
      </c>
      <c r="K90" s="5">
        <f t="shared" si="4"/>
        <v>0.75334324623506443</v>
      </c>
      <c r="L90" s="7">
        <f t="shared" si="5"/>
        <v>2.9680541827718388E-3</v>
      </c>
      <c r="M90" s="4">
        <f t="shared" si="6"/>
        <v>634.99336099219624</v>
      </c>
      <c r="N90" s="57">
        <f>Summary!$G$7*Table2[[#This Row],[T]]*EXP(-Table2[[#This Row],[Rate]]/100*Table2[[#This Row],[T]])*_xlfn.NORM.DIST(Table2[[#This Row],[d2]],0,1,TRUE)</f>
        <v>2606.2879593185494</v>
      </c>
      <c r="O90" s="4"/>
    </row>
    <row r="91" spans="2:15" x14ac:dyDescent="0.2">
      <c r="B91" s="6">
        <f>Index!B112</f>
        <v>41876</v>
      </c>
      <c r="C91" s="4">
        <f>Index!J112</f>
        <v>111.61671371015882</v>
      </c>
      <c r="D91" s="5">
        <f>VLOOKUP(Table2[[#This Row],[Date]],Table1[#All],16,FALSE)</f>
        <v>0.38</v>
      </c>
      <c r="E91" s="5">
        <f>DAYS360(B91,Summary!$G$10)/Summary!$G$6</f>
        <v>3.6666666666666665</v>
      </c>
      <c r="F91" s="4">
        <f>Summary!$G$7*C91/Summary!$G$11*(1-0.011)^4</f>
        <v>1058.5823151099078</v>
      </c>
      <c r="G91" s="7">
        <f>VLOOKUP(Table2[[#This Row],[Date]],Table3[#All],11,FALSE)</f>
        <v>5.3581377341932267E-2</v>
      </c>
      <c r="H91" s="5">
        <f>(LN(F91/Summary!$G$7)+(D91/100+G91^2/2)*E91)/(G91*SQRT(E91))</f>
        <v>0.74197808209767357</v>
      </c>
      <c r="I91" s="5">
        <f t="shared" si="7"/>
        <v>0.63937755582149913</v>
      </c>
      <c r="J91" s="4">
        <f>_xlfn.NORM.DIST(H91,0,1,TRUE)*F91-_xlfn.NORM.DIST(I91,0,1,TRUE)*Summary!$G$7*EXP(-D91/100*E91)</f>
        <v>87.623720395826354</v>
      </c>
      <c r="K91" s="5">
        <f t="shared" si="4"/>
        <v>0.77094969234075716</v>
      </c>
      <c r="L91" s="7">
        <f t="shared" si="5"/>
        <v>2.7892629132240184E-3</v>
      </c>
      <c r="M91" s="4">
        <f t="shared" si="6"/>
        <v>614.07868724929733</v>
      </c>
      <c r="N91" s="57">
        <f>Summary!$G$7*Table2[[#This Row],[T]]*EXP(-Table2[[#This Row],[Rate]]/100*Table2[[#This Row],[T]])*_xlfn.NORM.DIST(Table2[[#This Row],[d2]],0,1,TRUE)</f>
        <v>2671.1299624369199</v>
      </c>
      <c r="O91" s="4"/>
    </row>
    <row r="92" spans="2:15" x14ac:dyDescent="0.2">
      <c r="B92" s="6">
        <f>Index!B113</f>
        <v>41877</v>
      </c>
      <c r="C92" s="4">
        <f>Index!J113</f>
        <v>112.43977942358707</v>
      </c>
      <c r="D92" s="5">
        <f>VLOOKUP(Table2[[#This Row],[Date]],Table1[#All],16,FALSE)</f>
        <v>0.38456944444444441</v>
      </c>
      <c r="E92" s="5">
        <f>DAYS360(B92,Summary!$G$10)/Summary!$G$6</f>
        <v>3.6638888888888888</v>
      </c>
      <c r="F92" s="4">
        <f>Summary!$G$7*C92/Summary!$G$11*(1-0.011)^4</f>
        <v>1066.388339668837</v>
      </c>
      <c r="G92" s="7">
        <f>VLOOKUP(Table2[[#This Row],[Date]],Table3[#All],11,FALSE)</f>
        <v>5.4496765732880134E-2</v>
      </c>
      <c r="H92" s="5">
        <f>(LN(F92/Summary!$G$7)+(D92/100+G92^2/2)*E92)/(G92*SQRT(E92))</f>
        <v>0.80342599646213908</v>
      </c>
      <c r="I92" s="5">
        <f t="shared" si="7"/>
        <v>0.69911217014437055</v>
      </c>
      <c r="J92" s="4">
        <f>_xlfn.NORM.DIST(H92,0,1,TRUE)*F92-_xlfn.NORM.DIST(I92,0,1,TRUE)*Summary!$G$7*EXP(-D92/100*E92)</f>
        <v>94.368205869320263</v>
      </c>
      <c r="K92" s="5">
        <f t="shared" si="4"/>
        <v>0.78913572285941191</v>
      </c>
      <c r="L92" s="7">
        <f t="shared" si="5"/>
        <v>2.5970822625288469E-3</v>
      </c>
      <c r="M92" s="4">
        <f t="shared" si="6"/>
        <v>589.69779631735366</v>
      </c>
      <c r="N92" s="57">
        <f>Summary!$G$7*Table2[[#This Row],[T]]*EXP(-Table2[[#This Row],[Rate]]/100*Table2[[#This Row],[T]])*_xlfn.NORM.DIST(Table2[[#This Row],[d2]],0,1,TRUE)</f>
        <v>2737.4999645722278</v>
      </c>
      <c r="O92" s="4"/>
    </row>
    <row r="93" spans="2:15" x14ac:dyDescent="0.2">
      <c r="B93" s="6">
        <f>Index!B114</f>
        <v>41878</v>
      </c>
      <c r="C93" s="4">
        <f>Index!J114</f>
        <v>113.10474975865299</v>
      </c>
      <c r="D93" s="5">
        <f>VLOOKUP(Table2[[#This Row],[Date]],Table1[#All],16,FALSE)</f>
        <v>0.38119444444444445</v>
      </c>
      <c r="E93" s="5">
        <f>DAYS360(B93,Summary!$G$10)/Summary!$G$6</f>
        <v>3.661111111111111</v>
      </c>
      <c r="F93" s="4">
        <f>Summary!$G$7*C93/Summary!$G$11*(1-0.011)^4</f>
        <v>1072.6949743418609</v>
      </c>
      <c r="G93" s="7">
        <f>VLOOKUP(Table2[[#This Row],[Date]],Table3[#All],11,FALSE)</f>
        <v>5.5016523865094071E-2</v>
      </c>
      <c r="H93" s="5">
        <f>(LN(F93/Summary!$G$7)+(D93/100+G93^2/2)*E93)/(G93*SQRT(E93))</f>
        <v>0.85182765132317895</v>
      </c>
      <c r="I93" s="5">
        <f t="shared" si="7"/>
        <v>0.74655886849367925</v>
      </c>
      <c r="J93" s="4">
        <f>_xlfn.NORM.DIST(H93,0,1,TRUE)*F93-_xlfn.NORM.DIST(I93,0,1,TRUE)*Summary!$G$7*EXP(-D93/100*E93)</f>
        <v>99.576675798025008</v>
      </c>
      <c r="K93" s="5">
        <f t="shared" si="4"/>
        <v>0.80284512160793442</v>
      </c>
      <c r="L93" s="7">
        <f t="shared" si="5"/>
        <v>2.4579323947960768E-3</v>
      </c>
      <c r="M93" s="4">
        <f t="shared" si="6"/>
        <v>569.67673214599506</v>
      </c>
      <c r="N93" s="57">
        <f>Summary!$G$7*Table2[[#This Row],[T]]*EXP(-Table2[[#This Row],[Rate]]/100*Table2[[#This Row],[T]])*_xlfn.NORM.DIST(Table2[[#This Row],[d2]],0,1,TRUE)</f>
        <v>2788.4166367979292</v>
      </c>
      <c r="O93" s="4"/>
    </row>
    <row r="94" spans="2:15" x14ac:dyDescent="0.2">
      <c r="B94" s="6">
        <f>Index!B115</f>
        <v>41879</v>
      </c>
      <c r="C94" s="4">
        <f>Index!J115</f>
        <v>113.01825790191785</v>
      </c>
      <c r="D94" s="5">
        <f>VLOOKUP(Table2[[#This Row],[Date]],Table1[#All],16,FALSE)</f>
        <v>0.38528999999999997</v>
      </c>
      <c r="E94" s="5">
        <f>DAYS360(B94,Summary!$G$10)/Summary!$G$6</f>
        <v>3.6583333333333332</v>
      </c>
      <c r="F94" s="4">
        <f>Summary!$G$7*C94/Summary!$G$11*(1-0.011)^4</f>
        <v>1071.8746782867504</v>
      </c>
      <c r="G94" s="7">
        <f>VLOOKUP(Table2[[#This Row],[Date]],Table3[#All],11,FALSE)</f>
        <v>5.4365366800273068E-2</v>
      </c>
      <c r="H94" s="5">
        <f>(LN(F94/Summary!$G$7)+(D94/100+G94^2/2)*E94)/(G94*SQRT(E94))</f>
        <v>0.85504635536630325</v>
      </c>
      <c r="I94" s="5">
        <f t="shared" si="7"/>
        <v>0.75106296830707575</v>
      </c>
      <c r="J94" s="4">
        <f>_xlfn.NORM.DIST(H94,0,1,TRUE)*F94-_xlfn.NORM.DIST(I94,0,1,TRUE)*Summary!$G$7*EXP(-D94/100*E94)</f>
        <v>98.641844153177885</v>
      </c>
      <c r="K94" s="5">
        <f t="shared" si="4"/>
        <v>0.80373725715233435</v>
      </c>
      <c r="L94" s="7">
        <f t="shared" si="5"/>
        <v>2.4833893811689262E-3</v>
      </c>
      <c r="M94" s="4">
        <f t="shared" si="6"/>
        <v>567.46416230769694</v>
      </c>
      <c r="N94" s="57">
        <f>Summary!$G$7*Table2[[#This Row],[T]]*EXP(-Table2[[#This Row],[Rate]]/100*Table2[[#This Row],[T]])*_xlfn.NORM.DIST(Table2[[#This Row],[d2]],0,1,TRUE)</f>
        <v>2790.8099577933367</v>
      </c>
      <c r="O94" s="4"/>
    </row>
    <row r="95" spans="2:15" x14ac:dyDescent="0.2">
      <c r="B95" s="6">
        <f>Index!B116</f>
        <v>41880</v>
      </c>
      <c r="C95" s="4">
        <f>Index!J116</f>
        <v>112.90711510381905</v>
      </c>
      <c r="D95" s="5">
        <f>VLOOKUP(Table2[[#This Row],[Date]],Table1[#All],16,FALSE)</f>
        <v>0.38081944444444443</v>
      </c>
      <c r="E95" s="5">
        <f>DAYS360(B95,Summary!$G$10)/Summary!$G$6</f>
        <v>3.6555555555555554</v>
      </c>
      <c r="F95" s="4">
        <f>Summary!$G$7*C95/Summary!$G$11*(1-0.011)^4</f>
        <v>1070.8205906272203</v>
      </c>
      <c r="G95" s="7">
        <f>VLOOKUP(Table2[[#This Row],[Date]],Table3[#All],11,FALSE)</f>
        <v>5.4495731367338027E-2</v>
      </c>
      <c r="H95" s="5">
        <f>(LN(F95/Summary!$G$7)+(D95/100+G95^2/2)*E95)/(G95*SQRT(E95))</f>
        <v>0.84242037223051391</v>
      </c>
      <c r="I95" s="5">
        <f t="shared" si="7"/>
        <v>0.7382272194079853</v>
      </c>
      <c r="J95" s="4">
        <f>_xlfn.NORM.DIST(H95,0,1,TRUE)*F95-_xlfn.NORM.DIST(I95,0,1,TRUE)*Summary!$G$7*EXP(-D95/100*E95)</f>
        <v>97.726510292479475</v>
      </c>
      <c r="K95" s="5">
        <f t="shared" si="4"/>
        <v>0.80022365314958388</v>
      </c>
      <c r="L95" s="7">
        <f t="shared" si="5"/>
        <v>2.5075571370117063E-3</v>
      </c>
      <c r="M95" s="4">
        <f t="shared" si="6"/>
        <v>572.79621394950777</v>
      </c>
      <c r="N95" s="57">
        <f>Summary!$G$7*Table2[[#This Row],[T]]*EXP(-Table2[[#This Row],[Rate]]/100*Table2[[#This Row],[T]])*_xlfn.NORM.DIST(Table2[[#This Row],[d2]],0,1,TRUE)</f>
        <v>2775.1861173968091</v>
      </c>
      <c r="O95" s="4"/>
    </row>
    <row r="96" spans="2:15" x14ac:dyDescent="0.2">
      <c r="B96" s="6">
        <f>Index!B117</f>
        <v>41883</v>
      </c>
      <c r="C96" s="4">
        <f>Index!J117</f>
        <v>112.62313434470481</v>
      </c>
      <c r="D96" s="5">
        <f>VLOOKUP(Table2[[#This Row],[Date]],Table1[#All],16,FALSE)</f>
        <v>0.3618825</v>
      </c>
      <c r="E96" s="5">
        <f>DAYS360(B96,Summary!$G$10)/Summary!$G$6</f>
        <v>3.65</v>
      </c>
      <c r="F96" s="4">
        <f>Summary!$G$7*C96/Summary!$G$11*(1-0.011)^4</f>
        <v>1068.1272931860283</v>
      </c>
      <c r="G96" s="7">
        <f>VLOOKUP(Table2[[#This Row],[Date]],Table3[#All],11,FALSE)</f>
        <v>5.4587754085121683E-2</v>
      </c>
      <c r="H96" s="5">
        <f>(LN(F96/Summary!$G$7)+(D96/100+G96^2/2)*E96)/(G96*SQRT(E96))</f>
        <v>0.81075852197992893</v>
      </c>
      <c r="I96" s="5">
        <f t="shared" si="7"/>
        <v>0.70646876423445004</v>
      </c>
      <c r="J96" s="4">
        <f>_xlfn.NORM.DIST(H96,0,1,TRUE)*F96-_xlfn.NORM.DIST(I96,0,1,TRUE)*Summary!$G$7*EXP(-D96/100*E96)</f>
        <v>95.075019336924925</v>
      </c>
      <c r="K96" s="5">
        <f t="shared" si="4"/>
        <v>0.79124782078351807</v>
      </c>
      <c r="L96" s="7">
        <f t="shared" si="5"/>
        <v>2.5781497132657638E-3</v>
      </c>
      <c r="M96" s="4">
        <f t="shared" si="6"/>
        <v>586.06022709306751</v>
      </c>
      <c r="N96" s="57">
        <f>Summary!$G$7*Table2[[#This Row],[T]]*EXP(-Table2[[#This Row],[Rate]]/100*Table2[[#This Row],[T]])*_xlfn.NORM.DIST(Table2[[#This Row],[d2]],0,1,TRUE)</f>
        <v>2737.7860640631002</v>
      </c>
      <c r="O96" s="4"/>
    </row>
    <row r="97" spans="2:15" x14ac:dyDescent="0.2">
      <c r="B97" s="6">
        <f>Index!B118</f>
        <v>41884</v>
      </c>
      <c r="C97" s="4">
        <f>Index!J118</f>
        <v>111.9206255348372</v>
      </c>
      <c r="D97" s="5">
        <f>VLOOKUP(Table2[[#This Row],[Date]],Table1[#All],16,FALSE)</f>
        <v>0.3738097222222222</v>
      </c>
      <c r="E97" s="5">
        <f>DAYS360(B97,Summary!$G$10)/Summary!$G$6</f>
        <v>3.6472222222222221</v>
      </c>
      <c r="F97" s="4">
        <f>Summary!$G$7*C97/Summary!$G$11*(1-0.011)^4</f>
        <v>1061.4646404558475</v>
      </c>
      <c r="G97" s="7">
        <f>VLOOKUP(Table2[[#This Row],[Date]],Table3[#All],11,FALSE)</f>
        <v>5.6012778207781257E-2</v>
      </c>
      <c r="H97" s="5">
        <f>(LN(F97/Summary!$G$7)+(D97/100+G97^2/2)*E97)/(G97*SQRT(E97))</f>
        <v>0.73855925100753683</v>
      </c>
      <c r="I97" s="5">
        <f t="shared" si="7"/>
        <v>0.63158771628770893</v>
      </c>
      <c r="J97" s="4">
        <f>_xlfn.NORM.DIST(H97,0,1,TRUE)*F97-_xlfn.NORM.DIST(I97,0,1,TRUE)*Summary!$G$7*EXP(-D97/100*E97)</f>
        <v>91.0318407602158</v>
      </c>
      <c r="K97" s="5">
        <f t="shared" si="4"/>
        <v>0.7699126620866521</v>
      </c>
      <c r="L97" s="7">
        <f t="shared" si="5"/>
        <v>2.6747860692974703E-3</v>
      </c>
      <c r="M97" s="4">
        <f t="shared" si="6"/>
        <v>615.67207392585533</v>
      </c>
      <c r="N97" s="57">
        <f>Summary!$G$7*Table2[[#This Row],[T]]*EXP(-Table2[[#This Row],[Rate]]/100*Table2[[#This Row],[T]])*_xlfn.NORM.DIST(Table2[[#This Row],[d2]],0,1,TRUE)</f>
        <v>2648.6245447524666</v>
      </c>
      <c r="O97" s="4"/>
    </row>
    <row r="98" spans="2:15" x14ac:dyDescent="0.2">
      <c r="B98" s="6">
        <f>Index!B119</f>
        <v>41885</v>
      </c>
      <c r="C98" s="4">
        <f>Index!J119</f>
        <v>111.96972093987377</v>
      </c>
      <c r="D98" s="5">
        <f>VLOOKUP(Table2[[#This Row],[Date]],Table1[#All],16,FALSE)</f>
        <v>0.37766222222222223</v>
      </c>
      <c r="E98" s="5">
        <f>DAYS360(B98,Summary!$G$10)/Summary!$G$6</f>
        <v>3.6444444444444444</v>
      </c>
      <c r="F98" s="4">
        <f>Summary!$G$7*C98/Summary!$G$11*(1-0.011)^4</f>
        <v>1061.9302654128753</v>
      </c>
      <c r="G98" s="7">
        <f>VLOOKUP(Table2[[#This Row],[Date]],Table3[#All],11,FALSE)</f>
        <v>5.6025098654297903E-2</v>
      </c>
      <c r="H98" s="5">
        <f>(LN(F98/Summary!$G$7)+(D98/100+G98^2/2)*E98)/(G98*SQRT(E98))</f>
        <v>0.74397710790906058</v>
      </c>
      <c r="I98" s="5">
        <f t="shared" si="7"/>
        <v>0.63702279623110825</v>
      </c>
      <c r="J98" s="4">
        <f>_xlfn.NORM.DIST(H98,0,1,TRUE)*F98-_xlfn.NORM.DIST(I98,0,1,TRUE)*Summary!$G$7*EXP(-D98/100*E98)</f>
        <v>91.47969899405382</v>
      </c>
      <c r="K98" s="5">
        <f t="shared" si="4"/>
        <v>0.77155483775630795</v>
      </c>
      <c r="L98" s="7">
        <f t="shared" si="5"/>
        <v>2.6633261404789745E-3</v>
      </c>
      <c r="M98" s="4">
        <f t="shared" si="6"/>
        <v>613.23977127780836</v>
      </c>
      <c r="N98" s="57">
        <f>Summary!$G$7*Table2[[#This Row],[T]]*EXP(-Table2[[#This Row],[Rate]]/100*Table2[[#This Row],[T]])*_xlfn.NORM.DIST(Table2[[#This Row],[d2]],0,1,TRUE)</f>
        <v>2652.6370773732178</v>
      </c>
      <c r="O98" s="4"/>
    </row>
    <row r="99" spans="2:15" x14ac:dyDescent="0.2">
      <c r="B99" s="6">
        <f>Index!B120</f>
        <v>41886</v>
      </c>
      <c r="C99" s="4">
        <f>Index!J120</f>
        <v>112.54767714036534</v>
      </c>
      <c r="D99" s="5">
        <f>VLOOKUP(Table2[[#This Row],[Date]],Table1[#All],16,FALSE)</f>
        <v>0.33820416666666664</v>
      </c>
      <c r="E99" s="5">
        <f>DAYS360(B99,Summary!$G$10)/Summary!$G$6</f>
        <v>3.6416666666666666</v>
      </c>
      <c r="F99" s="4">
        <f>Summary!$G$7*C99/Summary!$G$11*(1-0.011)^4</f>
        <v>1067.4116507037668</v>
      </c>
      <c r="G99" s="7">
        <f>VLOOKUP(Table2[[#This Row],[Date]],Table3[#All],11,FALSE)</f>
        <v>5.6260484555304052E-2</v>
      </c>
      <c r="H99" s="5">
        <f>(LN(F99/Summary!$G$7)+(D99/100+G99^2/2)*E99)/(G99*SQRT(E99))</f>
        <v>0.77602668331330404</v>
      </c>
      <c r="I99" s="5">
        <f t="shared" si="7"/>
        <v>0.66866394895419501</v>
      </c>
      <c r="J99" s="4">
        <f>_xlfn.NORM.DIST(H99,0,1,TRUE)*F99-_xlfn.NORM.DIST(I99,0,1,TRUE)*Summary!$G$7*EXP(-D99/100*E99)</f>
        <v>94.803654507391684</v>
      </c>
      <c r="K99" s="5">
        <f t="shared" si="4"/>
        <v>0.7811333844953815</v>
      </c>
      <c r="L99" s="7">
        <f t="shared" si="5"/>
        <v>2.5760525227865884E-3</v>
      </c>
      <c r="M99" s="4">
        <f t="shared" si="6"/>
        <v>601.3429867720605</v>
      </c>
      <c r="N99" s="57">
        <f>Summary!$G$7*Table2[[#This Row],[T]]*EXP(-Table2[[#This Row],[Rate]]/100*Table2[[#This Row],[T]])*_xlfn.NORM.DIST(Table2[[#This Row],[d2]],0,1,TRUE)</f>
        <v>2691.1451292862771</v>
      </c>
      <c r="O99" s="4"/>
    </row>
    <row r="100" spans="2:15" x14ac:dyDescent="0.2">
      <c r="B100" s="6">
        <f>Index!B121</f>
        <v>41887</v>
      </c>
      <c r="C100" s="4">
        <f>Index!J121</f>
        <v>113.66870860420448</v>
      </c>
      <c r="D100" s="5">
        <f>VLOOKUP(Table2[[#This Row],[Date]],Table1[#All],16,FALSE)</f>
        <v>0.32400972222222224</v>
      </c>
      <c r="E100" s="5">
        <f>DAYS360(B100,Summary!$G$10)/Summary!$G$6</f>
        <v>3.6388888888888888</v>
      </c>
      <c r="F100" s="4">
        <f>Summary!$G$7*C100/Summary!$G$11*(1-0.011)^4</f>
        <v>1078.0436075394023</v>
      </c>
      <c r="G100" s="7">
        <f>VLOOKUP(Table2[[#This Row],[Date]],Table3[#All],11,FALSE)</f>
        <v>5.792794817548521E-2</v>
      </c>
      <c r="H100" s="5">
        <f>(LN(F100/Summary!$G$7)+(D100/100+G100^2/2)*E100)/(G100*SQRT(E100))</f>
        <v>0.84200445335872132</v>
      </c>
      <c r="I100" s="5">
        <f t="shared" si="7"/>
        <v>0.73150184145436625</v>
      </c>
      <c r="J100" s="4">
        <f>_xlfn.NORM.DIST(H100,0,1,TRUE)*F100-_xlfn.NORM.DIST(I100,0,1,TRUE)*Summary!$G$7*EXP(-D100/100*E100)</f>
        <v>103.78591739841886</v>
      </c>
      <c r="K100" s="5">
        <f t="shared" si="4"/>
        <v>0.80010726964499734</v>
      </c>
      <c r="L100" s="7">
        <f t="shared" si="5"/>
        <v>2.3493622639545403E-3</v>
      </c>
      <c r="M100" s="4">
        <f t="shared" si="6"/>
        <v>575.54539963715501</v>
      </c>
      <c r="N100" s="57">
        <f>Summary!$G$7*Table2[[#This Row],[T]]*EXP(-Table2[[#This Row],[Rate]]/100*Table2[[#This Row],[T]])*_xlfn.NORM.DIST(Table2[[#This Row],[d2]],0,1,TRUE)</f>
        <v>2761.0601085680828</v>
      </c>
      <c r="O100" s="4"/>
    </row>
    <row r="101" spans="2:15" x14ac:dyDescent="0.2">
      <c r="B101" s="6">
        <f>Index!B122</f>
        <v>41890</v>
      </c>
      <c r="C101" s="4">
        <f>Index!J122</f>
        <v>113.12474919731797</v>
      </c>
      <c r="D101" s="5">
        <f>VLOOKUP(Table2[[#This Row],[Date]],Table1[#All],16,FALSE)</f>
        <v>0.33524874999999998</v>
      </c>
      <c r="E101" s="5">
        <f>DAYS360(B101,Summary!$G$10)/Summary!$G$6</f>
        <v>3.6305555555555555</v>
      </c>
      <c r="F101" s="4">
        <f>Summary!$G$7*C101/Summary!$G$11*(1-0.011)^4</f>
        <v>1072.884650702857</v>
      </c>
      <c r="G101" s="7">
        <f>VLOOKUP(Table2[[#This Row],[Date]],Table3[#All],11,FALSE)</f>
        <v>5.8613021461533736E-2</v>
      </c>
      <c r="H101" s="5">
        <f>(LN(F101/Summary!$G$7)+(D101/100+G101^2/2)*E101)/(G101*SQRT(E101))</f>
        <v>0.79474962157870077</v>
      </c>
      <c r="I101" s="5">
        <f t="shared" si="7"/>
        <v>0.68306827211739696</v>
      </c>
      <c r="J101" s="4">
        <f>_xlfn.NORM.DIST(H101,0,1,TRUE)*F101-_xlfn.NORM.DIST(I101,0,1,TRUE)*Summary!$G$7*EXP(-D101/100*E101)</f>
        <v>100.34092368927179</v>
      </c>
      <c r="K101" s="5">
        <f t="shared" si="4"/>
        <v>0.78662041936236116</v>
      </c>
      <c r="L101" s="7">
        <f t="shared" si="5"/>
        <v>2.4278414899386947E-3</v>
      </c>
      <c r="M101" s="4">
        <f t="shared" si="6"/>
        <v>594.6940446131315</v>
      </c>
      <c r="N101" s="57">
        <f>Summary!$G$7*Table2[[#This Row],[T]]*EXP(-Table2[[#This Row],[Rate]]/100*Table2[[#This Row],[T]])*_xlfn.NORM.DIST(Table2[[#This Row],[d2]],0,1,TRUE)</f>
        <v>2699.7248599374534</v>
      </c>
      <c r="O101" s="4"/>
    </row>
    <row r="102" spans="2:15" x14ac:dyDescent="0.2">
      <c r="B102" s="6">
        <f>Index!B123</f>
        <v>41891</v>
      </c>
      <c r="C102" s="4">
        <f>Index!J123</f>
        <v>112.24852616914227</v>
      </c>
      <c r="D102" s="5">
        <f>VLOOKUP(Table2[[#This Row],[Date]],Table1[#All],16,FALSE)</f>
        <v>0.33687888888888889</v>
      </c>
      <c r="E102" s="5">
        <f>DAYS360(B102,Summary!$G$10)/Summary!$G$6</f>
        <v>3.6277777777777778</v>
      </c>
      <c r="F102" s="4">
        <f>Summary!$G$7*C102/Summary!$G$11*(1-0.011)^4</f>
        <v>1064.574477693038</v>
      </c>
      <c r="G102" s="7">
        <f>VLOOKUP(Table2[[#This Row],[Date]],Table3[#All],11,FALSE)</f>
        <v>6.0469355699677263E-2</v>
      </c>
      <c r="H102" s="5">
        <f>(LN(F102/Summary!$G$7)+(D102/100+G102^2/2)*E102)/(G102*SQRT(E102))</f>
        <v>0.70700607383182412</v>
      </c>
      <c r="I102" s="5">
        <f t="shared" si="7"/>
        <v>0.59183174786574388</v>
      </c>
      <c r="J102" s="4">
        <f>_xlfn.NORM.DIST(H102,0,1,TRUE)*F102-_xlfn.NORM.DIST(I102,0,1,TRUE)*Summary!$G$7*EXP(-D102/100*E102)</f>
        <v>95.073390895629018</v>
      </c>
      <c r="K102" s="5">
        <f t="shared" si="4"/>
        <v>0.76021864836375908</v>
      </c>
      <c r="L102" s="7">
        <f t="shared" si="5"/>
        <v>2.5341693864756776E-3</v>
      </c>
      <c r="M102" s="4">
        <f t="shared" si="6"/>
        <v>630.03366761129598</v>
      </c>
      <c r="N102" s="57">
        <f>Summary!$G$7*Table2[[#This Row],[T]]*EXP(-Table2[[#This Row],[Rate]]/100*Table2[[#This Row],[T]])*_xlfn.NORM.DIST(Table2[[#This Row],[d2]],0,1,TRUE)</f>
        <v>2591.0894149501601</v>
      </c>
      <c r="O102" s="4"/>
    </row>
    <row r="103" spans="2:15" x14ac:dyDescent="0.2">
      <c r="B103" s="6">
        <f>Index!B124</f>
        <v>41892</v>
      </c>
      <c r="C103" s="4">
        <f>Index!J124</f>
        <v>111.8423184564453</v>
      </c>
      <c r="D103" s="5">
        <f>VLOOKUP(Table2[[#This Row],[Date]],Table1[#All],16,FALSE)</f>
        <v>0.34225</v>
      </c>
      <c r="E103" s="5">
        <f>DAYS360(B103,Summary!$G$10)/Summary!$G$6</f>
        <v>3.625</v>
      </c>
      <c r="F103" s="4">
        <f>Summary!$G$7*C103/Summary!$G$11*(1-0.011)^4</f>
        <v>1060.7219695280075</v>
      </c>
      <c r="G103" s="7">
        <f>VLOOKUP(Table2[[#This Row],[Date]],Table3[#All],11,FALSE)</f>
        <v>6.0775312528469072E-2</v>
      </c>
      <c r="H103" s="5">
        <f>(LN(F103/Summary!$G$7)+(D103/100+G103^2/2)*E103)/(G103*SQRT(E103))</f>
        <v>0.6745243170568066</v>
      </c>
      <c r="I103" s="5">
        <f t="shared" si="7"/>
        <v>0.5588115693931095</v>
      </c>
      <c r="J103" s="4">
        <f>_xlfn.NORM.DIST(H103,0,1,TRUE)*F103-_xlfn.NORM.DIST(I103,0,1,TRUE)*Summary!$G$7*EXP(-D103/100*E103)</f>
        <v>92.475403509370949</v>
      </c>
      <c r="K103" s="5">
        <f t="shared" si="4"/>
        <v>0.7500109844104762</v>
      </c>
      <c r="L103" s="7">
        <f t="shared" si="5"/>
        <v>2.5889816997784563E-3</v>
      </c>
      <c r="M103" s="4">
        <f t="shared" si="6"/>
        <v>641.75213230502777</v>
      </c>
      <c r="N103" s="57">
        <f>Summary!$G$7*Table2[[#This Row],[T]]*EXP(-Table2[[#This Row],[Rate]]/100*Table2[[#This Row],[T]])*_xlfn.NORM.DIST(Table2[[#This Row],[d2]],0,1,TRUE)</f>
        <v>2548.6567532777904</v>
      </c>
      <c r="O103" s="4"/>
    </row>
    <row r="104" spans="2:15" x14ac:dyDescent="0.2">
      <c r="B104" s="6">
        <f>Index!B125</f>
        <v>41893</v>
      </c>
      <c r="C104" s="4">
        <f>Index!J125</f>
        <v>111.71485347607832</v>
      </c>
      <c r="D104" s="5">
        <f>VLOOKUP(Table2[[#This Row],[Date]],Table1[#All],16,FALSE)</f>
        <v>0.33272888888888891</v>
      </c>
      <c r="E104" s="5">
        <f>DAYS360(B104,Summary!$G$10)/Summary!$G$6</f>
        <v>3.6222222222222222</v>
      </c>
      <c r="F104" s="4">
        <f>Summary!$G$7*C104/Summary!$G$11*(1-0.011)^4</f>
        <v>1059.5130809169102</v>
      </c>
      <c r="G104" s="7">
        <f>VLOOKUP(Table2[[#This Row],[Date]],Table3[#All],11,FALSE)</f>
        <v>6.0776065543112726E-2</v>
      </c>
      <c r="H104" s="5">
        <f>(LN(F104/Summary!$G$7)+(D104/100+G104^2/2)*E104)/(G104*SQRT(E104))</f>
        <v>0.66180935141236319</v>
      </c>
      <c r="I104" s="5">
        <f t="shared" si="7"/>
        <v>0.54613951348342382</v>
      </c>
      <c r="J104" s="4">
        <f>_xlfn.NORM.DIST(H104,0,1,TRUE)*F104-_xlfn.NORM.DIST(I104,0,1,TRUE)*Summary!$G$7*EXP(-D104/100*E104)</f>
        <v>91.308211242983475</v>
      </c>
      <c r="K104" s="5">
        <f t="shared" si="4"/>
        <v>0.74595329388518561</v>
      </c>
      <c r="L104" s="7">
        <f t="shared" si="5"/>
        <v>2.6150195768387435E-3</v>
      </c>
      <c r="M104" s="4">
        <f t="shared" si="6"/>
        <v>646.24212331130775</v>
      </c>
      <c r="N104" s="57">
        <f>Summary!$G$7*Table2[[#This Row],[T]]*EXP(-Table2[[#This Row],[Rate]]/100*Table2[[#This Row],[T]])*_xlfn.NORM.DIST(Table2[[#This Row],[d2]],0,1,TRUE)</f>
        <v>2532.0748223371684</v>
      </c>
      <c r="O104" s="4"/>
    </row>
    <row r="105" spans="2:15" x14ac:dyDescent="0.2">
      <c r="B105" s="6">
        <f>Index!B126</f>
        <v>41894</v>
      </c>
      <c r="C105" s="4">
        <f>Index!J126</f>
        <v>111.49119008548993</v>
      </c>
      <c r="D105" s="5">
        <f>VLOOKUP(Table2[[#This Row],[Date]],Table1[#All],16,FALSE)</f>
        <v>0.35451041666666666</v>
      </c>
      <c r="E105" s="5">
        <f>DAYS360(B105,Summary!$G$10)/Summary!$G$6</f>
        <v>3.6194444444444445</v>
      </c>
      <c r="F105" s="4">
        <f>Summary!$G$7*C105/Summary!$G$11*(1-0.011)^4</f>
        <v>1057.3918384797855</v>
      </c>
      <c r="G105" s="7">
        <f>VLOOKUP(Table2[[#This Row],[Date]],Table3[#All],11,FALSE)</f>
        <v>6.0971304101202842E-2</v>
      </c>
      <c r="H105" s="5">
        <f>(LN(F105/Summary!$G$7)+(D105/100+G105^2/2)*E105)/(G105*SQRT(E105))</f>
        <v>0.64970948300423359</v>
      </c>
      <c r="I105" s="5">
        <f t="shared" si="7"/>
        <v>0.53371256732788697</v>
      </c>
      <c r="J105" s="4">
        <f>_xlfn.NORM.DIST(H105,0,1,TRUE)*F105-_xlfn.NORM.DIST(I105,0,1,TRUE)*Summary!$G$7*EXP(-D105/100*E105)</f>
        <v>90.384162318222252</v>
      </c>
      <c r="K105" s="5">
        <f t="shared" si="4"/>
        <v>0.74206005137610642</v>
      </c>
      <c r="L105" s="7">
        <f t="shared" si="5"/>
        <v>2.6336918090496173E-3</v>
      </c>
      <c r="M105" s="4">
        <f t="shared" si="6"/>
        <v>649.83673783038284</v>
      </c>
      <c r="N105" s="57">
        <f>Summary!$G$7*Table2[[#This Row],[T]]*EXP(-Table2[[#This Row],[Rate]]/100*Table2[[#This Row],[T]])*_xlfn.NORM.DIST(Table2[[#This Row],[d2]],0,1,TRUE)</f>
        <v>2512.8502661344396</v>
      </c>
      <c r="O105" s="4"/>
    </row>
    <row r="106" spans="2:15" x14ac:dyDescent="0.2">
      <c r="B106" s="6">
        <f>Index!B127</f>
        <v>41897</v>
      </c>
      <c r="C106" s="4">
        <f>Index!J127</f>
        <v>111.52067288862349</v>
      </c>
      <c r="D106" s="5">
        <f>VLOOKUP(Table2[[#This Row],[Date]],Table1[#All],16,FALSE)</f>
        <v>0.33501388888888889</v>
      </c>
      <c r="E106" s="5">
        <f>DAYS360(B106,Summary!$G$10)/Summary!$G$6</f>
        <v>3.6111111111111112</v>
      </c>
      <c r="F106" s="4">
        <f>Summary!$G$7*C106/Summary!$G$11*(1-0.011)^4</f>
        <v>1057.6714558682538</v>
      </c>
      <c r="G106" s="7">
        <f>VLOOKUP(Table2[[#This Row],[Date]],Table3[#All],11,FALSE)</f>
        <v>6.0918785641953133E-2</v>
      </c>
      <c r="H106" s="5">
        <f>(LN(F106/Summary!$G$7)+(D106/100+G106^2/2)*E106)/(G106*SQRT(E106))</f>
        <v>0.64673293125240394</v>
      </c>
      <c r="I106" s="5">
        <f t="shared" si="7"/>
        <v>0.53096942739267528</v>
      </c>
      <c r="J106" s="4">
        <f>_xlfn.NORM.DIST(H106,0,1,TRUE)*F106-_xlfn.NORM.DIST(I106,0,1,TRUE)*Summary!$G$7*EXP(-D106/100*E106)</f>
        <v>90.002562142531019</v>
      </c>
      <c r="K106" s="5">
        <f t="shared" si="4"/>
        <v>0.74109759699833955</v>
      </c>
      <c r="L106" s="7">
        <f t="shared" si="5"/>
        <v>2.6433998257240606E-3</v>
      </c>
      <c r="M106" s="4">
        <f t="shared" si="6"/>
        <v>650.51379962332396</v>
      </c>
      <c r="N106" s="57">
        <f>Summary!$G$7*Table2[[#This Row],[T]]*EXP(-Table2[[#This Row],[Rate]]/100*Table2[[#This Row],[T]])*_xlfn.NORM.DIST(Table2[[#This Row],[d2]],0,1,TRUE)</f>
        <v>2505.5160441103262</v>
      </c>
      <c r="O106" s="4"/>
    </row>
    <row r="107" spans="2:15" x14ac:dyDescent="0.2">
      <c r="B107" s="6">
        <f>Index!B128</f>
        <v>41898</v>
      </c>
      <c r="C107" s="4">
        <f>Index!J128</f>
        <v>111.48145915044363</v>
      </c>
      <c r="D107" s="5">
        <f>VLOOKUP(Table2[[#This Row],[Date]],Table1[#All],16,FALSE)</f>
        <v>0.34515791666666673</v>
      </c>
      <c r="E107" s="5">
        <f>DAYS360(B107,Summary!$G$10)/Summary!$G$6</f>
        <v>3.6083333333333334</v>
      </c>
      <c r="F107" s="4">
        <f>Summary!$G$7*C107/Summary!$G$11*(1-0.011)^4</f>
        <v>1057.2995494720994</v>
      </c>
      <c r="G107" s="7">
        <f>VLOOKUP(Table2[[#This Row],[Date]],Table3[#All],11,FALSE)</f>
        <v>6.0883714276011039E-2</v>
      </c>
      <c r="H107" s="5">
        <f>(LN(F107/Summary!$G$7)+(D107/100+G107^2/2)*E107)/(G107*SQRT(E107))</f>
        <v>0.64728683407334708</v>
      </c>
      <c r="I107" s="5">
        <f t="shared" si="7"/>
        <v>0.53163448341520014</v>
      </c>
      <c r="J107" s="4">
        <f>_xlfn.NORM.DIST(H107,0,1,TRUE)*F107-_xlfn.NORM.DIST(I107,0,1,TRUE)*Summary!$G$7*EXP(-D107/100*E107)</f>
        <v>89.936377476757229</v>
      </c>
      <c r="K107" s="5">
        <f t="shared" si="4"/>
        <v>0.74127683953159473</v>
      </c>
      <c r="L107" s="7">
        <f t="shared" si="5"/>
        <v>2.6459226865051502E-3</v>
      </c>
      <c r="M107" s="4">
        <f t="shared" si="6"/>
        <v>649.80198515170832</v>
      </c>
      <c r="N107" s="57">
        <f>Summary!$G$7*Table2[[#This Row],[T]]*EXP(-Table2[[#This Row],[Rate]]/100*Table2[[#This Row],[T]])*_xlfn.NORM.DIST(Table2[[#This Row],[d2]],0,1,TRUE)</f>
        <v>2503.5168416703764</v>
      </c>
      <c r="O107" s="4"/>
    </row>
    <row r="108" spans="2:15" x14ac:dyDescent="0.2">
      <c r="B108" s="6">
        <f>Index!B129</f>
        <v>41899</v>
      </c>
      <c r="C108" s="4">
        <f>Index!J129</f>
        <v>111.77348143629604</v>
      </c>
      <c r="D108" s="5">
        <f>VLOOKUP(Table2[[#This Row],[Date]],Table1[#All],16,FALSE)</f>
        <v>0.33945972222222226</v>
      </c>
      <c r="E108" s="5">
        <f>DAYS360(B108,Summary!$G$10)/Summary!$G$6</f>
        <v>3.6055555555555556</v>
      </c>
      <c r="F108" s="4">
        <f>Summary!$G$7*C108/Summary!$G$11*(1-0.011)^4</f>
        <v>1060.069113430272</v>
      </c>
      <c r="G108" s="7">
        <f>VLOOKUP(Table2[[#This Row],[Date]],Table3[#All],11,FALSE)</f>
        <v>5.9874723558117245E-2</v>
      </c>
      <c r="H108" s="5">
        <f>(LN(F108/Summary!$G$7)+(D108/100+G108^2/2)*E108)/(G108*SQRT(E108))</f>
        <v>0.67758940253842692</v>
      </c>
      <c r="I108" s="5">
        <f t="shared" si="7"/>
        <v>0.56389747826171555</v>
      </c>
      <c r="J108" s="4">
        <f>_xlfn.NORM.DIST(H108,0,1,TRUE)*F108-_xlfn.NORM.DIST(I108,0,1,TRUE)*Summary!$G$7*EXP(-D108/100*E108)</f>
        <v>91.187525023499234</v>
      </c>
      <c r="K108" s="5">
        <f t="shared" si="4"/>
        <v>0.75098396638174558</v>
      </c>
      <c r="L108" s="7">
        <f t="shared" si="5"/>
        <v>2.6311646150100807E-3</v>
      </c>
      <c r="M108" s="4">
        <f t="shared" si="6"/>
        <v>638.31065622275219</v>
      </c>
      <c r="N108" s="57">
        <f>Summary!$G$7*Table2[[#This Row],[T]]*EXP(-Table2[[#This Row],[Rate]]/100*Table2[[#This Row],[T]])*_xlfn.NORM.DIST(Table2[[#This Row],[d2]],0,1,TRUE)</f>
        <v>2541.5827288334804</v>
      </c>
      <c r="O108" s="4"/>
    </row>
    <row r="109" spans="2:15" x14ac:dyDescent="0.2">
      <c r="B109" s="6">
        <f>Index!B130</f>
        <v>41900</v>
      </c>
      <c r="C109" s="4">
        <f>Index!J130</f>
        <v>111.58786399908278</v>
      </c>
      <c r="D109" s="5">
        <f>VLOOKUP(Table2[[#This Row],[Date]],Table1[#All],16,FALSE)</f>
        <v>0.35906486111111113</v>
      </c>
      <c r="E109" s="5">
        <f>DAYS360(B109,Summary!$G$10)/Summary!$G$6</f>
        <v>3.6027777777777779</v>
      </c>
      <c r="F109" s="4">
        <f>Summary!$G$7*C109/Summary!$G$11*(1-0.011)^4</f>
        <v>1058.3087020198429</v>
      </c>
      <c r="G109" s="7">
        <f>VLOOKUP(Table2[[#This Row],[Date]],Table3[#All],11,FALSE)</f>
        <v>5.9635991480149177E-2</v>
      </c>
      <c r="H109" s="5">
        <f>(LN(F109/Summary!$G$7)+(D109/100+G109^2/2)*E109)/(G109*SQRT(E109))</f>
        <v>0.67153974823036133</v>
      </c>
      <c r="I109" s="5">
        <f t="shared" si="7"/>
        <v>0.55834476442258862</v>
      </c>
      <c r="J109" s="4">
        <f>_xlfn.NORM.DIST(H109,0,1,TRUE)*F109-_xlfn.NORM.DIST(I109,0,1,TRUE)*Summary!$G$7*EXP(-D109/100*E109)</f>
        <v>90.190347746221391</v>
      </c>
      <c r="K109" s="5">
        <f t="shared" si="4"/>
        <v>0.74906162659346354</v>
      </c>
      <c r="L109" s="7">
        <f t="shared" si="5"/>
        <v>2.6579363334254418E-3</v>
      </c>
      <c r="M109" s="4">
        <f t="shared" si="6"/>
        <v>639.60997415868258</v>
      </c>
      <c r="N109" s="57">
        <f>Summary!$G$7*Table2[[#This Row],[T]]*EXP(-Table2[[#This Row],[Rate]]/100*Table2[[#This Row],[T]])*_xlfn.NORM.DIST(Table2[[#This Row],[d2]],0,1,TRUE)</f>
        <v>2531.1246465687018</v>
      </c>
      <c r="O109" s="4"/>
    </row>
    <row r="110" spans="2:15" x14ac:dyDescent="0.2">
      <c r="B110" s="6">
        <f>Index!B131</f>
        <v>41901</v>
      </c>
      <c r="C110" s="4">
        <f>Index!J131</f>
        <v>112.08056752811899</v>
      </c>
      <c r="D110" s="5">
        <f>VLOOKUP(Table2[[#This Row],[Date]],Table1[#All],16,FALSE)</f>
        <v>0.33779999999999999</v>
      </c>
      <c r="E110" s="5">
        <f>DAYS360(B110,Summary!$G$10)/Summary!$G$6</f>
        <v>3.6</v>
      </c>
      <c r="F110" s="4">
        <f>Summary!$G$7*C110/Summary!$G$11*(1-0.011)^4</f>
        <v>1062.9815437932027</v>
      </c>
      <c r="G110" s="7">
        <f>VLOOKUP(Table2[[#This Row],[Date]],Table3[#All],11,FALSE)</f>
        <v>5.9773920504376771E-2</v>
      </c>
      <c r="H110" s="5">
        <f>(LN(F110/Summary!$G$7)+(D110/100+G110^2/2)*E110)/(G110*SQRT(E110))</f>
        <v>0.70247473839133923</v>
      </c>
      <c r="I110" s="5">
        <f t="shared" si="7"/>
        <v>0.58906169830833643</v>
      </c>
      <c r="J110" s="4">
        <f>_xlfn.NORM.DIST(H110,0,1,TRUE)*F110-_xlfn.NORM.DIST(I110,0,1,TRUE)*Summary!$G$7*EXP(-D110/100*E110)</f>
        <v>93.23730916896568</v>
      </c>
      <c r="K110" s="5">
        <f t="shared" si="4"/>
        <v>0.75880842485110889</v>
      </c>
      <c r="L110" s="7">
        <f t="shared" si="5"/>
        <v>2.5856249872701991E-3</v>
      </c>
      <c r="M110" s="4">
        <f t="shared" si="6"/>
        <v>628.68229034414139</v>
      </c>
      <c r="N110" s="57">
        <f>Summary!$G$7*Table2[[#This Row],[T]]*EXP(-Table2[[#This Row],[Rate]]/100*Table2[[#This Row],[T]])*_xlfn.NORM.DIST(Table2[[#This Row],[d2]],0,1,TRUE)</f>
        <v>2568.103350201196</v>
      </c>
      <c r="O110" s="4"/>
    </row>
    <row r="111" spans="2:15" x14ac:dyDescent="0.2">
      <c r="B111" s="6">
        <f>Index!B132</f>
        <v>41904</v>
      </c>
      <c r="C111" s="4">
        <f>Index!J132</f>
        <v>112.27756971263749</v>
      </c>
      <c r="D111" s="5">
        <f>VLOOKUP(Table2[[#This Row],[Date]],Table1[#All],16,FALSE)</f>
        <v>0.33130833333333337</v>
      </c>
      <c r="E111" s="5">
        <f>DAYS360(B111,Summary!$G$10)/Summary!$G$6</f>
        <v>3.5916666666666668</v>
      </c>
      <c r="F111" s="4">
        <f>Summary!$G$7*C111/Summary!$G$11*(1-0.011)^4</f>
        <v>1064.8499291060944</v>
      </c>
      <c r="G111" s="7">
        <f>VLOOKUP(Table2[[#This Row],[Date]],Table3[#All],11,FALSE)</f>
        <v>5.9403692041314411E-2</v>
      </c>
      <c r="H111" s="5">
        <f>(LN(F111/Summary!$G$7)+(D111/100+G111^2/2)*E111)/(G111*SQRT(E111))</f>
        <v>0.72011426871557227</v>
      </c>
      <c r="I111" s="5">
        <f t="shared" si="7"/>
        <v>0.60753421539320496</v>
      </c>
      <c r="J111" s="4">
        <f>_xlfn.NORM.DIST(H111,0,1,TRUE)*F111-_xlfn.NORM.DIST(I111,0,1,TRUE)*Summary!$G$7*EXP(-D111/100*E111)</f>
        <v>94.198399010233288</v>
      </c>
      <c r="K111" s="5">
        <f t="shared" si="4"/>
        <v>0.76427267854173453</v>
      </c>
      <c r="L111" s="7">
        <f t="shared" si="5"/>
        <v>2.5677654205130897E-3</v>
      </c>
      <c r="M111" s="4">
        <f t="shared" si="6"/>
        <v>621.21455224935619</v>
      </c>
      <c r="N111" s="57">
        <f>Summary!$G$7*Table2[[#This Row],[T]]*EXP(-Table2[[#This Row],[Rate]]/100*Table2[[#This Row],[T]])*_xlfn.NORM.DIST(Table2[[#This Row],[d2]],0,1,TRUE)</f>
        <v>2584.6973332182956</v>
      </c>
      <c r="O111" s="4"/>
    </row>
    <row r="112" spans="2:15" x14ac:dyDescent="0.2">
      <c r="B112" s="6">
        <f>Index!B133</f>
        <v>41905</v>
      </c>
      <c r="C112" s="4">
        <f>Index!J133</f>
        <v>112.33622887983954</v>
      </c>
      <c r="D112" s="5">
        <f>VLOOKUP(Table2[[#This Row],[Date]],Table1[#All],16,FALSE)</f>
        <v>0.33956944444444448</v>
      </c>
      <c r="E112" s="5">
        <f>DAYS360(B112,Summary!$G$10)/Summary!$G$6</f>
        <v>3.588888888888889</v>
      </c>
      <c r="F112" s="4">
        <f>Summary!$G$7*C112/Summary!$G$11*(1-0.011)^4</f>
        <v>1065.4062575891242</v>
      </c>
      <c r="G112" s="7">
        <f>VLOOKUP(Table2[[#This Row],[Date]],Table3[#All],11,FALSE)</f>
        <v>5.8921215342109562E-2</v>
      </c>
      <c r="H112" s="5">
        <f>(LN(F112/Summary!$G$7)+(D112/100+G112^2/2)*E112)/(G112*SQRT(E112))</f>
        <v>0.7325830996059236</v>
      </c>
      <c r="I112" s="5">
        <f t="shared" si="7"/>
        <v>0.62096061051298079</v>
      </c>
      <c r="J112" s="4">
        <f>_xlfn.NORM.DIST(H112,0,1,TRUE)*F112-_xlfn.NORM.DIST(I112,0,1,TRUE)*Summary!$G$7*EXP(-D112/100*E112)</f>
        <v>94.519431600609778</v>
      </c>
      <c r="K112" s="5">
        <f t="shared" si="4"/>
        <v>0.76809362899910727</v>
      </c>
      <c r="L112" s="7">
        <f t="shared" si="5"/>
        <v>2.5651039730409152E-3</v>
      </c>
      <c r="M112" s="4">
        <f t="shared" si="6"/>
        <v>615.69718646703768</v>
      </c>
      <c r="N112" s="57">
        <f>Summary!$G$7*Table2[[#This Row],[T]]*EXP(-Table2[[#This Row],[Rate]]/100*Table2[[#This Row],[T]])*_xlfn.NORM.DIST(Table2[[#This Row],[d2]],0,1,TRUE)</f>
        <v>2597.6820185472129</v>
      </c>
      <c r="O112" s="4"/>
    </row>
    <row r="113" spans="2:15" x14ac:dyDescent="0.2">
      <c r="B113" s="6">
        <f>Index!B134</f>
        <v>41906</v>
      </c>
      <c r="C113" s="4">
        <f>Index!J134</f>
        <v>112.48002467964525</v>
      </c>
      <c r="D113" s="5">
        <f>VLOOKUP(Table2[[#This Row],[Date]],Table1[#All],16,FALSE)</f>
        <v>0.33920486111111114</v>
      </c>
      <c r="E113" s="5">
        <f>DAYS360(B113,Summary!$G$10)/Summary!$G$6</f>
        <v>3.5861111111111112</v>
      </c>
      <c r="F113" s="4">
        <f>Summary!$G$7*C113/Summary!$G$11*(1-0.011)^4</f>
        <v>1066.7700290674416</v>
      </c>
      <c r="G113" s="7">
        <f>VLOOKUP(Table2[[#This Row],[Date]],Table3[#All],11,FALSE)</f>
        <v>5.7840256093492547E-2</v>
      </c>
      <c r="H113" s="5">
        <f>(LN(F113/Summary!$G$7)+(D113/100+G113^2/2)*E113)/(G113*SQRT(E113))</f>
        <v>0.75592647430386473</v>
      </c>
      <c r="I113" s="5">
        <f t="shared" si="7"/>
        <v>0.64639420691931226</v>
      </c>
      <c r="J113" s="4">
        <f>_xlfn.NORM.DIST(H113,0,1,TRUE)*F113-_xlfn.NORM.DIST(I113,0,1,TRUE)*Summary!$G$7*EXP(-D113/100*E113)</f>
        <v>94.881390365198968</v>
      </c>
      <c r="K113" s="5">
        <f t="shared" si="4"/>
        <v>0.77515336000455459</v>
      </c>
      <c r="L113" s="7">
        <f t="shared" si="5"/>
        <v>2.5657471548551232E-3</v>
      </c>
      <c r="M113" s="4">
        <f t="shared" si="6"/>
        <v>605.6328394106414</v>
      </c>
      <c r="N113" s="57">
        <f>Summary!$G$7*Table2[[#This Row],[T]]*EXP(-Table2[[#This Row],[Rate]]/100*Table2[[#This Row],[T]])*_xlfn.NORM.DIST(Table2[[#This Row],[d2]],0,1,TRUE)</f>
        <v>2625.1372660722027</v>
      </c>
      <c r="O113" s="4"/>
    </row>
    <row r="114" spans="2:15" x14ac:dyDescent="0.2">
      <c r="B114" s="6">
        <f>Index!B135</f>
        <v>41907</v>
      </c>
      <c r="C114" s="4">
        <f>Index!J135</f>
        <v>112.66422738099047</v>
      </c>
      <c r="D114" s="5">
        <f>VLOOKUP(Table2[[#This Row],[Date]],Table1[#All],16,FALSE)</f>
        <v>0.31915416666666668</v>
      </c>
      <c r="E114" s="5">
        <f>DAYS360(B114,Summary!$G$10)/Summary!$G$6</f>
        <v>3.5833333333333335</v>
      </c>
      <c r="F114" s="4">
        <f>Summary!$G$7*C114/Summary!$G$11*(1-0.011)^4</f>
        <v>1068.5170230037249</v>
      </c>
      <c r="G114" s="7">
        <f>VLOOKUP(Table2[[#This Row],[Date]],Table3[#All],11,FALSE)</f>
        <v>5.7833789219967617E-2</v>
      </c>
      <c r="H114" s="5">
        <f>(LN(F114/Summary!$G$7)+(D114/100+G114^2/2)*E114)/(G114*SQRT(E114))</f>
        <v>0.76454690260421421</v>
      </c>
      <c r="I114" s="5">
        <f t="shared" si="7"/>
        <v>0.65506930651403816</v>
      </c>
      <c r="J114" s="4">
        <f>_xlfn.NORM.DIST(H114,0,1,TRUE)*F114-_xlfn.NORM.DIST(I114,0,1,TRUE)*Summary!$G$7*EXP(-D114/100*E114)</f>
        <v>95.686339365501226</v>
      </c>
      <c r="K114" s="5">
        <f t="shared" si="4"/>
        <v>0.77772930130024354</v>
      </c>
      <c r="L114" s="7">
        <f t="shared" si="5"/>
        <v>2.5460906615204456E-3</v>
      </c>
      <c r="M114" s="4">
        <f t="shared" si="6"/>
        <v>602.428642654741</v>
      </c>
      <c r="N114" s="57">
        <f>Summary!$G$7*Table2[[#This Row],[T]]*EXP(-Table2[[#This Row],[Rate]]/100*Table2[[#This Row],[T]])*_xlfn.NORM.DIST(Table2[[#This Row],[d2]],0,1,TRUE)</f>
        <v>2634.934859132657</v>
      </c>
      <c r="O114" s="4"/>
    </row>
    <row r="115" spans="2:15" x14ac:dyDescent="0.2">
      <c r="B115" s="6">
        <f>Index!B136</f>
        <v>41908</v>
      </c>
      <c r="C115" s="4">
        <f>Index!J136</f>
        <v>112.75170809735634</v>
      </c>
      <c r="D115" s="5">
        <f>VLOOKUP(Table2[[#This Row],[Date]],Table1[#All],16,FALSE)</f>
        <v>0.32065847222222227</v>
      </c>
      <c r="E115" s="5">
        <f>DAYS360(B115,Summary!$G$10)/Summary!$G$6</f>
        <v>3.5805555555555557</v>
      </c>
      <c r="F115" s="4">
        <f>Summary!$G$7*C115/Summary!$G$11*(1-0.011)^4</f>
        <v>1069.346697486872</v>
      </c>
      <c r="G115" s="7">
        <f>VLOOKUP(Table2[[#This Row],[Date]],Table3[#All],11,FALSE)</f>
        <v>5.6882563172407141E-2</v>
      </c>
      <c r="H115" s="5">
        <f>(LN(F115/Summary!$G$7)+(D115/100+G115^2/2)*E115)/(G115*SQRT(E115))</f>
        <v>0.78340463365191715</v>
      </c>
      <c r="I115" s="5">
        <f t="shared" si="7"/>
        <v>0.67576942275343244</v>
      </c>
      <c r="J115" s="4">
        <f>_xlfn.NORM.DIST(H115,0,1,TRUE)*F115-_xlfn.NORM.DIST(I115,0,1,TRUE)*Summary!$G$7*EXP(-D115/100*E115)</f>
        <v>95.784800387106884</v>
      </c>
      <c r="K115" s="5">
        <f t="shared" si="4"/>
        <v>0.78330523200381996</v>
      </c>
      <c r="L115" s="7">
        <f t="shared" si="5"/>
        <v>2.550168929466455E-3</v>
      </c>
      <c r="M115" s="4">
        <f t="shared" si="6"/>
        <v>593.9304472981737</v>
      </c>
      <c r="N115" s="57">
        <f>Summary!$G$7*Table2[[#This Row],[T]]*EXP(-Table2[[#This Row],[Rate]]/100*Table2[[#This Row],[T]])*_xlfn.NORM.DIST(Table2[[#This Row],[d2]],0,1,TRUE)</f>
        <v>2656.199557405811</v>
      </c>
      <c r="O115" s="4"/>
    </row>
    <row r="116" spans="2:15" x14ac:dyDescent="0.2">
      <c r="B116" s="6">
        <f>Index!B137</f>
        <v>41911</v>
      </c>
      <c r="C116" s="4">
        <f>Index!J137</f>
        <v>112.74021119319377</v>
      </c>
      <c r="D116" s="5">
        <f>VLOOKUP(Table2[[#This Row],[Date]],Table1[#All],16,FALSE)</f>
        <v>0.31970861111111115</v>
      </c>
      <c r="E116" s="5">
        <f>DAYS360(B116,Summary!$G$10)/Summary!$G$6</f>
        <v>3.5722222222222224</v>
      </c>
      <c r="F116" s="4">
        <f>Summary!$G$7*C116/Summary!$G$11*(1-0.011)^4</f>
        <v>1069.2376598793269</v>
      </c>
      <c r="G116" s="7">
        <f>VLOOKUP(Table2[[#This Row],[Date]],Table3[#All],11,FALSE)</f>
        <v>5.4761094456396417E-2</v>
      </c>
      <c r="H116" s="5">
        <f>(LN(F116/Summary!$G$7)+(D116/100+G116^2/2)*E116)/(G116*SQRT(E116))</f>
        <v>0.80891386956260725</v>
      </c>
      <c r="I116" s="5">
        <f t="shared" si="7"/>
        <v>0.70541363041424954</v>
      </c>
      <c r="J116" s="4">
        <f>_xlfn.NORM.DIST(H116,0,1,TRUE)*F116-_xlfn.NORM.DIST(I116,0,1,TRUE)*Summary!$G$7*EXP(-D116/100*E116)</f>
        <v>94.368745078864663</v>
      </c>
      <c r="K116" s="5">
        <f t="shared" si="4"/>
        <v>0.79071765474747446</v>
      </c>
      <c r="L116" s="7">
        <f t="shared" si="5"/>
        <v>2.598998220912412E-3</v>
      </c>
      <c r="M116" s="4">
        <f t="shared" si="6"/>
        <v>581.25280657822964</v>
      </c>
      <c r="N116" s="57">
        <f>Summary!$G$7*Table2[[#This Row],[T]]*EXP(-Table2[[#This Row],[Rate]]/100*Table2[[#This Row],[T]])*_xlfn.NORM.DIST(Table2[[#This Row],[d2]],0,1,TRUE)</f>
        <v>2683.0830714590352</v>
      </c>
      <c r="O116" s="4"/>
    </row>
    <row r="117" spans="2:15" x14ac:dyDescent="0.2">
      <c r="B117" s="6">
        <f>Index!B138</f>
        <v>41912</v>
      </c>
      <c r="C117" s="4">
        <f>Index!J138</f>
        <v>113.16209596603213</v>
      </c>
      <c r="D117" s="5">
        <f>VLOOKUP(Table2[[#This Row],[Date]],Table1[#All],16,FALSE)</f>
        <v>0.30365972222222226</v>
      </c>
      <c r="E117" s="5">
        <f>DAYS360(B117,Summary!$G$10)/Summary!$G$6</f>
        <v>3.5694444444444446</v>
      </c>
      <c r="F117" s="4">
        <f>Summary!$G$7*C117/Summary!$G$11*(1-0.011)^4</f>
        <v>1073.2388506033303</v>
      </c>
      <c r="G117" s="7">
        <f>VLOOKUP(Table2[[#This Row],[Date]],Table3[#All],11,FALSE)</f>
        <v>5.4926703525211791E-2</v>
      </c>
      <c r="H117" s="5">
        <f>(LN(F117/Summary!$G$7)+(D117/100+G117^2/2)*E117)/(G117*SQRT(E117))</f>
        <v>0.83744822086949766</v>
      </c>
      <c r="I117" s="5">
        <f t="shared" si="7"/>
        <v>0.73367534592420258</v>
      </c>
      <c r="J117" s="4">
        <f>_xlfn.NORM.DIST(H117,0,1,TRUE)*F117-_xlfn.NORM.DIST(I117,0,1,TRUE)*Summary!$G$7*EXP(-D117/100*E117)</f>
        <v>97.192319236164053</v>
      </c>
      <c r="K117" s="5">
        <f t="shared" si="4"/>
        <v>0.79882966478150363</v>
      </c>
      <c r="L117" s="7">
        <f t="shared" si="5"/>
        <v>2.522552608241945E-3</v>
      </c>
      <c r="M117" s="4">
        <f t="shared" si="6"/>
        <v>569.66188865094045</v>
      </c>
      <c r="N117" s="57">
        <f>Summary!$G$7*Table2[[#This Row],[T]]*EXP(-Table2[[#This Row],[Rate]]/100*Table2[[#This Row],[T]])*_xlfn.NORM.DIST(Table2[[#This Row],[d2]],0,1,TRUE)</f>
        <v>2713.2871804110778</v>
      </c>
      <c r="O117" s="4"/>
    </row>
    <row r="118" spans="2:15" x14ac:dyDescent="0.2">
      <c r="B118" s="6">
        <f>Index!B139</f>
        <v>41913</v>
      </c>
      <c r="C118" s="4">
        <f>Index!J139</f>
        <v>113.84715257487144</v>
      </c>
      <c r="D118" s="5">
        <f>VLOOKUP(Table2[[#This Row],[Date]],Table1[#All],16,FALSE)</f>
        <v>0.28735500000000003</v>
      </c>
      <c r="E118" s="5">
        <f>DAYS360(B118,Summary!$G$10)/Summary!$G$6</f>
        <v>3.5666666666666669</v>
      </c>
      <c r="F118" s="4">
        <f>Summary!$G$7*C118/Summary!$G$11*(1-0.011)^4</f>
        <v>1079.7359851888334</v>
      </c>
      <c r="G118" s="7">
        <f>VLOOKUP(Table2[[#This Row],[Date]],Table3[#All],11,FALSE)</f>
        <v>5.5469045461084242E-2</v>
      </c>
      <c r="H118" s="5">
        <f>(LN(F118/Summary!$G$7)+(D118/100+G118^2/2)*E118)/(G118*SQRT(E118))</f>
        <v>0.88254502111440924</v>
      </c>
      <c r="I118" s="5">
        <f t="shared" si="7"/>
        <v>0.77778828617309714</v>
      </c>
      <c r="J118" s="4">
        <f>_xlfn.NORM.DIST(H118,0,1,TRUE)*F118-_xlfn.NORM.DIST(I118,0,1,TRUE)*Summary!$G$7*EXP(-D118/100*E118)</f>
        <v>102.26262008594529</v>
      </c>
      <c r="K118" s="5">
        <f t="shared" si="4"/>
        <v>0.81125892763808494</v>
      </c>
      <c r="L118" s="7">
        <f t="shared" si="5"/>
        <v>2.3893383423735674E-3</v>
      </c>
      <c r="M118" s="4">
        <f t="shared" si="6"/>
        <v>551.09442688289698</v>
      </c>
      <c r="N118" s="57">
        <f>Summary!$G$7*Table2[[#This Row],[T]]*EXP(-Table2[[#This Row],[Rate]]/100*Table2[[#This Row],[T]])*_xlfn.NORM.DIST(Table2[[#This Row],[d2]],0,1,TRUE)</f>
        <v>2759.4687866931358</v>
      </c>
      <c r="O118" s="4"/>
    </row>
    <row r="119" spans="2:15" x14ac:dyDescent="0.2">
      <c r="B119" s="6">
        <f>Index!B140</f>
        <v>41914</v>
      </c>
      <c r="C119" s="4">
        <f>Index!J140</f>
        <v>113.78936526440249</v>
      </c>
      <c r="D119" s="5">
        <f>VLOOKUP(Table2[[#This Row],[Date]],Table1[#All],16,FALSE)</f>
        <v>0.31051666666666672</v>
      </c>
      <c r="E119" s="5">
        <f>DAYS360(B119,Summary!$G$10)/Summary!$G$6</f>
        <v>3.5638888888888891</v>
      </c>
      <c r="F119" s="4">
        <f>Summary!$G$7*C119/Summary!$G$11*(1-0.011)^4</f>
        <v>1079.187925468503</v>
      </c>
      <c r="G119" s="7">
        <f>VLOOKUP(Table2[[#This Row],[Date]],Table3[#All],11,FALSE)</f>
        <v>5.5278545612476512E-2</v>
      </c>
      <c r="H119" s="5">
        <f>(LN(F119/Summary!$G$7)+(D119/100+G119^2/2)*E119)/(G119*SQRT(E119))</f>
        <v>0.88849856287284235</v>
      </c>
      <c r="I119" s="5">
        <f t="shared" si="7"/>
        <v>0.78414225966047812</v>
      </c>
      <c r="J119" s="4">
        <f>_xlfn.NORM.DIST(H119,0,1,TRUE)*F119-_xlfn.NORM.DIST(I119,0,1,TRUE)*Summary!$G$7*EXP(-D119/100*E119)</f>
        <v>102.33401237748774</v>
      </c>
      <c r="K119" s="5">
        <f t="shared" si="4"/>
        <v>0.81286368572722878</v>
      </c>
      <c r="L119" s="7">
        <f t="shared" si="5"/>
        <v>2.3871066455272158E-3</v>
      </c>
      <c r="M119" s="4">
        <f t="shared" si="6"/>
        <v>547.70504428344714</v>
      </c>
      <c r="N119" s="57">
        <f>Summary!$G$7*Table2[[#This Row],[T]]*EXP(-Table2[[#This Row],[Rate]]/100*Table2[[#This Row],[T]])*_xlfn.NORM.DIST(Table2[[#This Row],[d2]],0,1,TRUE)</f>
        <v>2761.6527326256114</v>
      </c>
      <c r="O119" s="4"/>
    </row>
    <row r="120" spans="2:15" x14ac:dyDescent="0.2">
      <c r="B120" s="6">
        <f>Index!B141</f>
        <v>41915</v>
      </c>
      <c r="C120" s="4">
        <f>Index!J141</f>
        <v>113.86228904643579</v>
      </c>
      <c r="D120" s="5">
        <f>VLOOKUP(Table2[[#This Row],[Date]],Table1[#All],16,FALSE)</f>
        <v>0.31884861111111112</v>
      </c>
      <c r="E120" s="5">
        <f>DAYS360(B120,Summary!$G$10)/Summary!$G$6</f>
        <v>3.5611111111111109</v>
      </c>
      <c r="F120" s="4">
        <f>Summary!$G$7*C120/Summary!$G$11*(1-0.011)^4</f>
        <v>1079.879540760204</v>
      </c>
      <c r="G120" s="7">
        <f>VLOOKUP(Table2[[#This Row],[Date]],Table3[#All],11,FALSE)</f>
        <v>5.4132150958833475E-2</v>
      </c>
      <c r="H120" s="5">
        <f>(LN(F120/Summary!$G$7)+(D120/100+G120^2/2)*E120)/(G120*SQRT(E120))</f>
        <v>0.91453269053811925</v>
      </c>
      <c r="I120" s="5">
        <f t="shared" si="7"/>
        <v>0.81238041474570266</v>
      </c>
      <c r="J120" s="4">
        <f>_xlfn.NORM.DIST(H120,0,1,TRUE)*F120-_xlfn.NORM.DIST(I120,0,1,TRUE)*Summary!$G$7*EXP(-D120/100*E120)</f>
        <v>102.49066297247657</v>
      </c>
      <c r="K120" s="5">
        <f t="shared" si="4"/>
        <v>0.81978149572409598</v>
      </c>
      <c r="L120" s="7">
        <f t="shared" si="5"/>
        <v>2.3805168458310337E-3</v>
      </c>
      <c r="M120" s="4">
        <f t="shared" si="6"/>
        <v>535.13418382902876</v>
      </c>
      <c r="N120" s="57">
        <f>Summary!$G$7*Table2[[#This Row],[T]]*EXP(-Table2[[#This Row],[Rate]]/100*Table2[[#This Row],[T]])*_xlfn.NORM.DIST(Table2[[#This Row],[d2]],0,1,TRUE)</f>
        <v>2787.5473332253814</v>
      </c>
      <c r="O120" s="4"/>
    </row>
    <row r="121" spans="2:15" x14ac:dyDescent="0.2">
      <c r="B121" s="6">
        <f>Index!B142</f>
        <v>41918</v>
      </c>
      <c r="C121" s="4">
        <f>Index!J142</f>
        <v>113.88534849824948</v>
      </c>
      <c r="D121" s="5">
        <f>VLOOKUP(Table2[[#This Row],[Date]],Table1[#All],16,FALSE)</f>
        <v>0.30941694444444445</v>
      </c>
      <c r="E121" s="5">
        <f>DAYS360(B121,Summary!$G$10)/Summary!$G$6</f>
        <v>3.5527777777777776</v>
      </c>
      <c r="F121" s="4">
        <f>Summary!$G$7*C121/Summary!$G$11*(1-0.011)^4</f>
        <v>1080.0982385436696</v>
      </c>
      <c r="G121" s="7">
        <f>VLOOKUP(Table2[[#This Row],[Date]],Table3[#All],11,FALSE)</f>
        <v>5.4129799803166276E-2</v>
      </c>
      <c r="H121" s="5">
        <f>(LN(F121/Summary!$G$7)+(D121/100+G121^2/2)*E121)/(G121*SQRT(E121))</f>
        <v>0.91396035888733096</v>
      </c>
      <c r="I121" s="5">
        <f t="shared" si="7"/>
        <v>0.81193210769367641</v>
      </c>
      <c r="J121" s="4">
        <f>_xlfn.NORM.DIST(H121,0,1,TRUE)*F121-_xlfn.NORM.DIST(I121,0,1,TRUE)*Summary!$G$7*EXP(-D121/100*E121)</f>
        <v>102.35162370836633</v>
      </c>
      <c r="K121" s="5">
        <f t="shared" si="4"/>
        <v>0.81963116213637255</v>
      </c>
      <c r="L121" s="7">
        <f t="shared" si="5"/>
        <v>2.3841751868818768E-3</v>
      </c>
      <c r="M121" s="4">
        <f t="shared" si="6"/>
        <v>534.89574601592335</v>
      </c>
      <c r="N121" s="57">
        <f>Summary!$G$7*Table2[[#This Row],[T]]*EXP(-Table2[[#This Row],[Rate]]/100*Table2[[#This Row],[T]])*_xlfn.NORM.DIST(Table2[[#This Row],[d2]],0,1,TRUE)</f>
        <v>2781.5782623212117</v>
      </c>
      <c r="O121" s="4"/>
    </row>
    <row r="122" spans="2:15" x14ac:dyDescent="0.2">
      <c r="B122" s="6">
        <f>Index!B143</f>
        <v>41919</v>
      </c>
      <c r="C122" s="4">
        <f>Index!J143</f>
        <v>113.79053356961948</v>
      </c>
      <c r="D122" s="5">
        <f>VLOOKUP(Table2[[#This Row],[Date]],Table1[#All],16,FALSE)</f>
        <v>0.3054075</v>
      </c>
      <c r="E122" s="5">
        <f>DAYS360(B122,Summary!$G$10)/Summary!$G$6</f>
        <v>3.55</v>
      </c>
      <c r="F122" s="4">
        <f>Summary!$G$7*C122/Summary!$G$11*(1-0.011)^4</f>
        <v>1079.1990057735957</v>
      </c>
      <c r="G122" s="7">
        <f>VLOOKUP(Table2[[#This Row],[Date]],Table3[#All],11,FALSE)</f>
        <v>5.3532442190042537E-2</v>
      </c>
      <c r="H122" s="5">
        <f>(LN(F122/Summary!$G$7)+(D122/100+G122^2/2)*E122)/(G122*SQRT(E122))</f>
        <v>0.91359433714437721</v>
      </c>
      <c r="I122" s="5">
        <f t="shared" si="7"/>
        <v>0.81273148767913861</v>
      </c>
      <c r="J122" s="4">
        <f>_xlfn.NORM.DIST(H122,0,1,TRUE)*F122-_xlfn.NORM.DIST(I122,0,1,TRUE)*Summary!$G$7*EXP(-D122/100*E122)</f>
        <v>101.16579600057833</v>
      </c>
      <c r="K122" s="5">
        <f t="shared" si="4"/>
        <v>0.81953497845763212</v>
      </c>
      <c r="L122" s="7">
        <f t="shared" si="5"/>
        <v>2.4145396957419483E-3</v>
      </c>
      <c r="M122" s="4">
        <f t="shared" si="6"/>
        <v>534.4201598272607</v>
      </c>
      <c r="N122" s="57">
        <f>Summary!$G$7*Table2[[#This Row],[T]]*EXP(-Table2[[#This Row],[Rate]]/100*Table2[[#This Row],[T]])*_xlfn.NORM.DIST(Table2[[#This Row],[d2]],0,1,TRUE)</f>
        <v>2780.6281597139209</v>
      </c>
      <c r="O122" s="4"/>
    </row>
    <row r="123" spans="2:15" x14ac:dyDescent="0.2">
      <c r="B123" s="6">
        <f>Index!B144</f>
        <v>41920</v>
      </c>
      <c r="C123" s="4">
        <f>Index!J144</f>
        <v>113.85222815776928</v>
      </c>
      <c r="D123" s="5">
        <f>VLOOKUP(Table2[[#This Row],[Date]],Table1[#All],16,FALSE)</f>
        <v>0.30527305555555551</v>
      </c>
      <c r="E123" s="5">
        <f>DAYS360(B123,Summary!$G$10)/Summary!$G$6</f>
        <v>3.5472222222222221</v>
      </c>
      <c r="F123" s="4">
        <f>Summary!$G$7*C123/Summary!$G$11*(1-0.011)^4</f>
        <v>1079.7841224445895</v>
      </c>
      <c r="G123" s="7">
        <f>VLOOKUP(Table2[[#This Row],[Date]],Table3[#All],11,FALSE)</f>
        <v>5.3299332975375022E-2</v>
      </c>
      <c r="H123" s="5">
        <f>(LN(F123/Summary!$G$7)+(D123/100+G123^2/2)*E123)/(G123*SQRT(E123))</f>
        <v>0.92273710462169356</v>
      </c>
      <c r="I123" s="5">
        <f t="shared" si="7"/>
        <v>0.82235276363241527</v>
      </c>
      <c r="J123" s="4">
        <f>_xlfn.NORM.DIST(H123,0,1,TRUE)*F123-_xlfn.NORM.DIST(I123,0,1,TRUE)*Summary!$G$7*EXP(-D123/100*E123)</f>
        <v>101.50042616782719</v>
      </c>
      <c r="K123" s="5">
        <f t="shared" si="4"/>
        <v>0.82192788774725145</v>
      </c>
      <c r="L123" s="7">
        <f t="shared" si="5"/>
        <v>2.4044651795741868E-3</v>
      </c>
      <c r="M123" s="4">
        <f t="shared" si="6"/>
        <v>530.03254508231555</v>
      </c>
      <c r="N123" s="57">
        <f>Summary!$G$7*Table2[[#This Row],[T]]*EXP(-Table2[[#This Row],[Rate]]/100*Table2[[#This Row],[T]])*_xlfn.NORM.DIST(Table2[[#This Row],[d2]],0,1,TRUE)</f>
        <v>2788.1317665392394</v>
      </c>
      <c r="O123" s="4"/>
    </row>
    <row r="124" spans="2:15" x14ac:dyDescent="0.2">
      <c r="B124" s="6">
        <f>Index!B145</f>
        <v>41921</v>
      </c>
      <c r="C124" s="4">
        <f>Index!J145</f>
        <v>114.02502127136383</v>
      </c>
      <c r="D124" s="5">
        <f>VLOOKUP(Table2[[#This Row],[Date]],Table1[#All],16,FALSE)</f>
        <v>0.31442722222222219</v>
      </c>
      <c r="E124" s="5">
        <f>DAYS360(B124,Summary!$G$10)/Summary!$G$6</f>
        <v>3.5444444444444443</v>
      </c>
      <c r="F124" s="4">
        <f>Summary!$G$7*C124/Summary!$G$11*(1-0.011)^4</f>
        <v>1081.4229068895336</v>
      </c>
      <c r="G124" s="7">
        <f>VLOOKUP(Table2[[#This Row],[Date]],Table3[#All],11,FALSE)</f>
        <v>5.324361017864692E-2</v>
      </c>
      <c r="H124" s="5">
        <f>(LN(F124/Summary!$G$7)+(D124/100+G124^2/2)*E124)/(G124*SQRT(E124))</f>
        <v>0.94220177133394134</v>
      </c>
      <c r="I124" s="5">
        <f t="shared" si="7"/>
        <v>0.84196165040596538</v>
      </c>
      <c r="J124" s="4">
        <f>_xlfn.NORM.DIST(H124,0,1,TRUE)*F124-_xlfn.NORM.DIST(I124,0,1,TRUE)*Summary!$G$7*EXP(-D124/100*E124)</f>
        <v>103.06045981896432</v>
      </c>
      <c r="K124" s="5">
        <f t="shared" si="4"/>
        <v>0.82695532639204883</v>
      </c>
      <c r="L124" s="7">
        <f t="shared" si="5"/>
        <v>2.3610311686752335E-3</v>
      </c>
      <c r="M124" s="4">
        <f t="shared" si="6"/>
        <v>521.08493599971359</v>
      </c>
      <c r="N124" s="57">
        <f>Summary!$G$7*Table2[[#This Row],[T]]*EXP(-Table2[[#This Row],[Rate]]/100*Table2[[#This Row],[T]])*_xlfn.NORM.DIST(Table2[[#This Row],[d2]],0,1,TRUE)</f>
        <v>2804.46359359901</v>
      </c>
      <c r="O124" s="4"/>
    </row>
    <row r="125" spans="2:15" x14ac:dyDescent="0.2">
      <c r="B125" s="6">
        <f>Index!B146</f>
        <v>41922</v>
      </c>
      <c r="C125" s="4">
        <f>Index!J146</f>
        <v>114.12380601153552</v>
      </c>
      <c r="D125" s="5">
        <f>VLOOKUP(Table2[[#This Row],[Date]],Table1[#All],16,FALSE)</f>
        <v>0.31837500000000002</v>
      </c>
      <c r="E125" s="5">
        <f>DAYS360(B125,Summary!$G$10)/Summary!$G$6</f>
        <v>3.5416666666666665</v>
      </c>
      <c r="F125" s="4">
        <f>Summary!$G$7*C125/Summary!$G$11*(1-0.011)^4</f>
        <v>1082.3597896866745</v>
      </c>
      <c r="G125" s="7">
        <f>VLOOKUP(Table2[[#This Row],[Date]],Table3[#All],11,FALSE)</f>
        <v>5.2917440162328445E-2</v>
      </c>
      <c r="H125" s="5">
        <f>(LN(F125/Summary!$G$7)+(D125/100+G125^2/2)*E125)/(G125*SQRT(E125))</f>
        <v>0.95773756240758601</v>
      </c>
      <c r="I125" s="5">
        <f t="shared" si="7"/>
        <v>0.8581505578936609</v>
      </c>
      <c r="J125" s="4">
        <f>_xlfn.NORM.DIST(H125,0,1,TRUE)*F125-_xlfn.NORM.DIST(I125,0,1,TRUE)*Summary!$G$7*EXP(-D125/100*E125)</f>
        <v>103.76154507105571</v>
      </c>
      <c r="K125" s="5">
        <f t="shared" si="4"/>
        <v>0.8309024446796609</v>
      </c>
      <c r="L125" s="7">
        <f t="shared" si="5"/>
        <v>2.3396721185585936E-3</v>
      </c>
      <c r="M125" s="4">
        <f t="shared" si="6"/>
        <v>513.69437507683745</v>
      </c>
      <c r="N125" s="57">
        <f>Summary!$G$7*Table2[[#This Row],[T]]*EXP(-Table2[[#This Row],[Rate]]/100*Table2[[#This Row],[T]])*_xlfn.NORM.DIST(Table2[[#This Row],[d2]],0,1,TRUE)</f>
        <v>2817.6573861340867</v>
      </c>
      <c r="O125" s="4"/>
    </row>
    <row r="126" spans="2:15" x14ac:dyDescent="0.2">
      <c r="B126" s="6">
        <f>Index!B147</f>
        <v>41925</v>
      </c>
      <c r="C126" s="4">
        <f>Index!J147</f>
        <v>113.82730923001283</v>
      </c>
      <c r="D126" s="5">
        <f>VLOOKUP(Table2[[#This Row],[Date]],Table1[#All],16,FALSE)</f>
        <v>0.32710666666666666</v>
      </c>
      <c r="E126" s="5">
        <f>DAYS360(B126,Summary!$G$10)/Summary!$G$6</f>
        <v>3.5333333333333332</v>
      </c>
      <c r="F126" s="4">
        <f>Summary!$G$7*C126/Summary!$G$11*(1-0.011)^4</f>
        <v>1079.547789234646</v>
      </c>
      <c r="G126" s="7">
        <f>VLOOKUP(Table2[[#This Row],[Date]],Table3[#All],11,FALSE)</f>
        <v>5.3076512642477355E-2</v>
      </c>
      <c r="H126" s="5">
        <f>(LN(F126/Summary!$G$7)+(D126/100+G126^2/2)*E126)/(G126*SQRT(E126))</f>
        <v>0.93292620042604313</v>
      </c>
      <c r="I126" s="5">
        <f t="shared" si="7"/>
        <v>0.83315741496111118</v>
      </c>
      <c r="J126" s="4">
        <f>_xlfn.NORM.DIST(H126,0,1,TRUE)*F126-_xlfn.NORM.DIST(I126,0,1,TRUE)*Summary!$G$7*EXP(-D126/100*E126)</f>
        <v>101.70740013682257</v>
      </c>
      <c r="K126" s="5">
        <f t="shared" si="4"/>
        <v>0.82457096320939072</v>
      </c>
      <c r="L126" s="7">
        <f t="shared" si="5"/>
        <v>2.3970612185392971E-3</v>
      </c>
      <c r="M126" s="4">
        <f t="shared" si="6"/>
        <v>523.90176431324278</v>
      </c>
      <c r="N126" s="57">
        <f>Summary!$G$7*Table2[[#This Row],[T]]*EXP(-Table2[[#This Row],[Rate]]/100*Table2[[#This Row],[T]])*_xlfn.NORM.DIST(Table2[[#This Row],[d2]],0,1,TRUE)</f>
        <v>2785.8791395957833</v>
      </c>
      <c r="O126" s="4"/>
    </row>
    <row r="127" spans="2:15" x14ac:dyDescent="0.2">
      <c r="B127" s="6">
        <f>Index!B148</f>
        <v>41926</v>
      </c>
      <c r="C127" s="4">
        <f>Index!J148</f>
        <v>114.91340678635552</v>
      </c>
      <c r="D127" s="5">
        <f>VLOOKUP(Table2[[#This Row],[Date]],Table1[#All],16,FALSE)</f>
        <v>0.3088501388888889</v>
      </c>
      <c r="E127" s="5">
        <f>DAYS360(B127,Summary!$G$10)/Summary!$G$6</f>
        <v>3.5305555555555554</v>
      </c>
      <c r="F127" s="4">
        <f>Summary!$G$7*C127/Summary!$G$11*(1-0.011)^4</f>
        <v>1089.8484299488496</v>
      </c>
      <c r="G127" s="7">
        <f>VLOOKUP(Table2[[#This Row],[Date]],Table3[#All],11,FALSE)</f>
        <v>5.4632782295299588E-2</v>
      </c>
      <c r="H127" s="5">
        <f>(LN(F127/Summary!$G$7)+(D127/100+G127^2/2)*E127)/(G127*SQRT(E127))</f>
        <v>0.9956932724733466</v>
      </c>
      <c r="I127" s="5">
        <f t="shared" si="7"/>
        <v>0.89303951671609727</v>
      </c>
      <c r="J127" s="4">
        <f>_xlfn.NORM.DIST(H127,0,1,TRUE)*F127-_xlfn.NORM.DIST(I127,0,1,TRUE)*Summary!$G$7*EXP(-D127/100*E127)</f>
        <v>110.54670791565491</v>
      </c>
      <c r="K127" s="5">
        <f t="shared" si="4"/>
        <v>0.84030040007091378</v>
      </c>
      <c r="L127" s="7">
        <f t="shared" si="5"/>
        <v>2.1721421295045631E-3</v>
      </c>
      <c r="M127" s="4">
        <f t="shared" si="6"/>
        <v>497.64175500802736</v>
      </c>
      <c r="N127" s="57">
        <f>Summary!$G$7*Table2[[#This Row],[T]]*EXP(-Table2[[#This Row],[Rate]]/100*Table2[[#This Row],[T]])*_xlfn.NORM.DIST(Table2[[#This Row],[d2]],0,1,TRUE)</f>
        <v>2842.9917371480642</v>
      </c>
      <c r="O127" s="4"/>
    </row>
    <row r="128" spans="2:15" x14ac:dyDescent="0.2">
      <c r="B128" s="6">
        <f>Index!B149</f>
        <v>41927</v>
      </c>
      <c r="C128" s="4">
        <f>Index!J149</f>
        <v>115.52006945267682</v>
      </c>
      <c r="D128" s="5">
        <f>VLOOKUP(Table2[[#This Row],[Date]],Table1[#All],16,FALSE)</f>
        <v>0.29599999999999999</v>
      </c>
      <c r="E128" s="5">
        <f>DAYS360(B128,Summary!$G$10)/Summary!$G$6</f>
        <v>3.5277777777777777</v>
      </c>
      <c r="F128" s="4">
        <f>Summary!$G$7*C128/Summary!$G$11*(1-0.011)^4</f>
        <v>1095.6020697798231</v>
      </c>
      <c r="G128" s="7">
        <f>VLOOKUP(Table2[[#This Row],[Date]],Table3[#All],11,FALSE)</f>
        <v>5.2269069167172083E-2</v>
      </c>
      <c r="H128" s="5">
        <f>(LN(F128/Summary!$G$7)+(D128/100+G128^2/2)*E128)/(G128*SQRT(E128))</f>
        <v>1.0854766506168387</v>
      </c>
      <c r="I128" s="5">
        <f t="shared" si="7"/>
        <v>0.98730290156084499</v>
      </c>
      <c r="J128" s="4">
        <f>_xlfn.NORM.DIST(H128,0,1,TRUE)*F128-_xlfn.NORM.DIST(I128,0,1,TRUE)*Summary!$G$7*EXP(-D128/100*E128)</f>
        <v>113.92668050847772</v>
      </c>
      <c r="K128" s="5">
        <f t="shared" si="4"/>
        <v>0.861144700133888</v>
      </c>
      <c r="L128" s="7">
        <f t="shared" si="5"/>
        <v>2.0578136007022435E-3</v>
      </c>
      <c r="M128" s="4">
        <f t="shared" si="6"/>
        <v>455.46782969092339</v>
      </c>
      <c r="N128" s="57">
        <f>Summary!$G$7*Table2[[#This Row],[T]]*EXP(-Table2[[#This Row],[Rate]]/100*Table2[[#This Row],[T]])*_xlfn.NORM.DIST(Table2[[#This Row],[d2]],0,1,TRUE)</f>
        <v>2926.4512468873099</v>
      </c>
      <c r="O128" s="4"/>
    </row>
    <row r="129" spans="2:15" x14ac:dyDescent="0.2">
      <c r="B129" s="6">
        <f>Index!B150</f>
        <v>41928</v>
      </c>
      <c r="C129" s="4">
        <f>Index!J150</f>
        <v>113.75885627626415</v>
      </c>
      <c r="D129" s="5">
        <f>VLOOKUP(Table2[[#This Row],[Date]],Table1[#All],16,FALSE)</f>
        <v>0.33630249999999995</v>
      </c>
      <c r="E129" s="5">
        <f>DAYS360(B129,Summary!$G$10)/Summary!$G$6</f>
        <v>3.5249999999999999</v>
      </c>
      <c r="F129" s="4">
        <f>Summary!$G$7*C129/Summary!$G$11*(1-0.011)^4</f>
        <v>1078.8985756550062</v>
      </c>
      <c r="G129" s="7">
        <f>VLOOKUP(Table2[[#This Row],[Date]],Table3[#All],11,FALSE)</f>
        <v>5.8907871904678694E-2</v>
      </c>
      <c r="H129" s="5">
        <f>(LN(F129/Summary!$G$7)+(D129/100+G129^2/2)*E129)/(G129*SQRT(E129))</f>
        <v>0.84911343939643658</v>
      </c>
      <c r="I129" s="5">
        <f t="shared" si="7"/>
        <v>0.73851400794450028</v>
      </c>
      <c r="J129" s="4">
        <f>_xlfn.NORM.DIST(H129,0,1,TRUE)*F129-_xlfn.NORM.DIST(I129,0,1,TRUE)*Summary!$G$7*EXP(-D129/100*E129)</f>
        <v>104.54883060752638</v>
      </c>
      <c r="K129" s="5">
        <f t="shared" si="4"/>
        <v>0.80209091357821583</v>
      </c>
      <c r="L129" s="7">
        <f t="shared" si="5"/>
        <v>2.3313891634554849E-3</v>
      </c>
      <c r="M129" s="4">
        <f t="shared" si="6"/>
        <v>563.51887606702564</v>
      </c>
      <c r="N129" s="57">
        <f>Summary!$G$7*Table2[[#This Row],[T]]*EXP(-Table2[[#This Row],[Rate]]/100*Table2[[#This Row],[T]])*_xlfn.NORM.DIST(Table2[[#This Row],[d2]],0,1,TRUE)</f>
        <v>2681.9113454323629</v>
      </c>
      <c r="O129" s="4"/>
    </row>
    <row r="130" spans="2:15" x14ac:dyDescent="0.2">
      <c r="B130" s="6">
        <f>Index!B151</f>
        <v>41929</v>
      </c>
      <c r="C130" s="4">
        <f>Index!J151</f>
        <v>113.46270688559619</v>
      </c>
      <c r="D130" s="5">
        <f>VLOOKUP(Table2[[#This Row],[Date]],Table1[#All],16,FALSE)</f>
        <v>0.33278333333333332</v>
      </c>
      <c r="E130" s="5">
        <f>DAYS360(B130,Summary!$G$10)/Summary!$G$6</f>
        <v>3.5222222222222221</v>
      </c>
      <c r="F130" s="4">
        <f>Summary!$G$7*C130/Summary!$G$11*(1-0.011)^4</f>
        <v>1076.0898698871069</v>
      </c>
      <c r="G130" s="7">
        <f>VLOOKUP(Table2[[#This Row],[Date]],Table3[#All],11,FALSE)</f>
        <v>5.9205498844948599E-2</v>
      </c>
      <c r="H130" s="5">
        <f>(LN(F130/Summary!$G$7)+(D130/100+G130^2/2)*E130)/(G130*SQRT(E130))</f>
        <v>0.8210325591062656</v>
      </c>
      <c r="I130" s="5">
        <f t="shared" si="7"/>
        <v>0.70991813976831419</v>
      </c>
      <c r="J130" s="4">
        <f>_xlfn.NORM.DIST(H130,0,1,TRUE)*F130-_xlfn.NORM.DIST(I130,0,1,TRUE)*Summary!$G$7*EXP(-D130/100*E130)</f>
        <v>102.36242516254993</v>
      </c>
      <c r="K130" s="5">
        <f t="shared" si="4"/>
        <v>0.79418613868582533</v>
      </c>
      <c r="L130" s="7">
        <f t="shared" si="5"/>
        <v>2.3818441927403035E-3</v>
      </c>
      <c r="M130" s="4">
        <f t="shared" si="6"/>
        <v>575.16073821077703</v>
      </c>
      <c r="N130" s="57">
        <f>Summary!$G$7*Table2[[#This Row],[T]]*EXP(-Table2[[#This Row],[Rate]]/100*Table2[[#This Row],[T]])*_xlfn.NORM.DIST(Table2[[#This Row],[d2]],0,1,TRUE)</f>
        <v>2649.6030557089052</v>
      </c>
      <c r="O130" s="4"/>
    </row>
    <row r="131" spans="2:15" x14ac:dyDescent="0.2">
      <c r="B131" s="6">
        <f>Index!B152</f>
        <v>41932</v>
      </c>
      <c r="C131" s="4">
        <f>Index!J152</f>
        <v>113.27775197845435</v>
      </c>
      <c r="D131" s="5">
        <f>VLOOKUP(Table2[[#This Row],[Date]],Table1[#All],16,FALSE)</f>
        <v>0.32499305555555558</v>
      </c>
      <c r="E131" s="5">
        <f>DAYS360(B131,Summary!$G$10)/Summary!$G$6</f>
        <v>3.5138888888888888</v>
      </c>
      <c r="F131" s="4">
        <f>Summary!$G$7*C131/Summary!$G$11*(1-0.011)^4</f>
        <v>1074.3357419676847</v>
      </c>
      <c r="G131" s="7">
        <f>VLOOKUP(Table2[[#This Row],[Date]],Table3[#All],11,FALSE)</f>
        <v>5.9209363134929673E-2</v>
      </c>
      <c r="H131" s="5">
        <f>(LN(F131/Summary!$G$7)+(D131/100+G131^2/2)*E131)/(G131*SQRT(E131))</f>
        <v>0.80441250078577642</v>
      </c>
      <c r="I131" s="5">
        <f t="shared" si="7"/>
        <v>0.69342236003497693</v>
      </c>
      <c r="J131" s="4">
        <f>_xlfn.NORM.DIST(H131,0,1,TRUE)*F131-_xlfn.NORM.DIST(I131,0,1,TRUE)*Summary!$G$7*EXP(-D131/100*E131)</f>
        <v>100.70911992721051</v>
      </c>
      <c r="K131" s="5">
        <f t="shared" ref="K131:K194" si="8">_xlfn.NORM.DIST(H131,0,1,TRUE)</f>
        <v>0.78942060799943059</v>
      </c>
      <c r="L131" s="7">
        <f t="shared" ref="L131:L194" si="9">_xlfn.NORM.DIST(H131,0,1,FALSE)/(G131*F131*SQRT(E131))</f>
        <v>2.4208847647540733E-3</v>
      </c>
      <c r="M131" s="4">
        <f t="shared" ref="M131:M194" si="10">SQRT(E131)*F131*_xlfn.NORM.DIST(H131,0,1,FALSE)</f>
        <v>581.34317845093483</v>
      </c>
      <c r="N131" s="57">
        <f>Summary!$G$7*Table2[[#This Row],[T]]*EXP(-Table2[[#This Row],[Rate]]/100*Table2[[#This Row],[T]])*_xlfn.NORM.DIST(Table2[[#This Row],[d2]],0,1,TRUE)</f>
        <v>2626.258258849819</v>
      </c>
      <c r="O131" s="4"/>
    </row>
    <row r="132" spans="2:15" x14ac:dyDescent="0.2">
      <c r="B132" s="6">
        <f>Index!B153</f>
        <v>41933</v>
      </c>
      <c r="C132" s="4">
        <f>Index!J153</f>
        <v>113.4364528923778</v>
      </c>
      <c r="D132" s="5">
        <f>VLOOKUP(Table2[[#This Row],[Date]],Table1[#All],16,FALSE)</f>
        <v>0.33767222222222221</v>
      </c>
      <c r="E132" s="5">
        <f>DAYS360(B132,Summary!$G$10)/Summary!$G$6</f>
        <v>3.5111111111111111</v>
      </c>
      <c r="F132" s="4">
        <f>Summary!$G$7*C132/Summary!$G$11*(1-0.011)^4</f>
        <v>1075.8408748038601</v>
      </c>
      <c r="G132" s="7">
        <f>VLOOKUP(Table2[[#This Row],[Date]],Table3[#All],11,FALSE)</f>
        <v>5.9103960802367725E-2</v>
      </c>
      <c r="H132" s="5">
        <f>(LN(F132/Summary!$G$7)+(D132/100+G132^2/2)*E132)/(G132*SQRT(E132))</f>
        <v>0.82250361782703019</v>
      </c>
      <c r="I132" s="5">
        <f t="shared" ref="I132:I195" si="11">H132-G132*SQRT(E132)</f>
        <v>0.71175485783001957</v>
      </c>
      <c r="J132" s="4">
        <f>_xlfn.NORM.DIST(H132,0,1,TRUE)*F132-_xlfn.NORM.DIST(I132,0,1,TRUE)*Summary!$G$7*EXP(-D132/100*E132)</f>
        <v>102.15398670624018</v>
      </c>
      <c r="K132" s="5">
        <f t="shared" si="8"/>
        <v>0.79460483575813012</v>
      </c>
      <c r="L132" s="7">
        <f t="shared" si="9"/>
        <v>2.3873736433657434E-3</v>
      </c>
      <c r="M132" s="4">
        <f t="shared" si="10"/>
        <v>573.42633584647956</v>
      </c>
      <c r="N132" s="57">
        <f>Summary!$G$7*Table2[[#This Row],[T]]*EXP(-Table2[[#This Row],[Rate]]/100*Table2[[#This Row],[T]])*_xlfn.NORM.DIST(Table2[[#This Row],[d2]],0,1,TRUE)</f>
        <v>2642.863805271732</v>
      </c>
      <c r="O132" s="4"/>
    </row>
    <row r="133" spans="2:15" x14ac:dyDescent="0.2">
      <c r="B133" s="6">
        <f>Index!B154</f>
        <v>41934</v>
      </c>
      <c r="C133" s="4">
        <f>Index!J154</f>
        <v>113.6368063574625</v>
      </c>
      <c r="D133" s="5">
        <f>VLOOKUP(Table2[[#This Row],[Date]],Table1[#All],16,FALSE)</f>
        <v>0.33125833333333332</v>
      </c>
      <c r="E133" s="5">
        <f>DAYS360(B133,Summary!$G$10)/Summary!$G$6</f>
        <v>3.5083333333333333</v>
      </c>
      <c r="F133" s="4">
        <f>Summary!$G$7*C133/Summary!$G$11*(1-0.011)^4</f>
        <v>1077.7410439439443</v>
      </c>
      <c r="G133" s="7">
        <f>VLOOKUP(Table2[[#This Row],[Date]],Table3[#All],11,FALSE)</f>
        <v>5.9118303544837443E-2</v>
      </c>
      <c r="H133" s="5">
        <f>(LN(F133/Summary!$G$7)+(D133/100+G133^2/2)*E133)/(G133*SQRT(E133))</f>
        <v>0.83643209724218448</v>
      </c>
      <c r="I133" s="5">
        <f t="shared" si="11"/>
        <v>0.72570029001927372</v>
      </c>
      <c r="J133" s="4">
        <f>_xlfn.NORM.DIST(H133,0,1,TRUE)*F133-_xlfn.NORM.DIST(I133,0,1,TRUE)*Summary!$G$7*EXP(-D133/100*E133)</f>
        <v>103.48550250287735</v>
      </c>
      <c r="K133" s="5">
        <f t="shared" si="8"/>
        <v>0.79854406903414576</v>
      </c>
      <c r="L133" s="7">
        <f t="shared" si="9"/>
        <v>2.3561503225947304E-3</v>
      </c>
      <c r="M133" s="4">
        <f t="shared" si="10"/>
        <v>567.61603149067696</v>
      </c>
      <c r="N133" s="57">
        <f>Summary!$G$7*Table2[[#This Row],[T]]*EXP(-Table2[[#This Row],[Rate]]/100*Table2[[#This Row],[T]])*_xlfn.NORM.DIST(Table2[[#This Row],[d2]],0,1,TRUE)</f>
        <v>2656.2932414604084</v>
      </c>
      <c r="O133" s="4"/>
    </row>
    <row r="134" spans="2:15" x14ac:dyDescent="0.2">
      <c r="B134" s="6">
        <f>Index!B155</f>
        <v>41935</v>
      </c>
      <c r="C134" s="4">
        <f>Index!J155</f>
        <v>113.51691090798199</v>
      </c>
      <c r="D134" s="5">
        <f>VLOOKUP(Table2[[#This Row],[Date]],Table1[#All],16,FALSE)</f>
        <v>0.34266527777777778</v>
      </c>
      <c r="E134" s="5">
        <f>DAYS360(B134,Summary!$G$10)/Summary!$G$6</f>
        <v>3.5055555555555555</v>
      </c>
      <c r="F134" s="4">
        <f>Summary!$G$7*C134/Summary!$G$11*(1-0.011)^4</f>
        <v>1076.6039454014108</v>
      </c>
      <c r="G134" s="7">
        <f>VLOOKUP(Table2[[#This Row],[Date]],Table3[#All],11,FALSE)</f>
        <v>5.8661560629840355E-2</v>
      </c>
      <c r="H134" s="5">
        <f>(LN(F134/Summary!$G$7)+(D134/100+G134^2/2)*E134)/(G134*SQRT(E134))</f>
        <v>0.83632155727193125</v>
      </c>
      <c r="I134" s="5">
        <f t="shared" si="11"/>
        <v>0.72648876119640049</v>
      </c>
      <c r="J134" s="4">
        <f>_xlfn.NORM.DIST(H134,0,1,TRUE)*F134-_xlfn.NORM.DIST(I134,0,1,TRUE)*Summary!$G$7*EXP(-D134/100*E134)</f>
        <v>102.60097297715367</v>
      </c>
      <c r="K134" s="5">
        <f t="shared" si="8"/>
        <v>0.79851298558345696</v>
      </c>
      <c r="L134" s="7">
        <f t="shared" si="9"/>
        <v>2.3781648211258616E-3</v>
      </c>
      <c r="M134" s="4">
        <f t="shared" si="10"/>
        <v>566.84504086923425</v>
      </c>
      <c r="N134" s="57">
        <f>Summary!$G$7*Table2[[#This Row],[T]]*EXP(-Table2[[#This Row],[Rate]]/100*Table2[[#This Row],[T]])*_xlfn.NORM.DIST(Table2[[#This Row],[d2]],0,1,TRUE)</f>
        <v>2653.9904091344306</v>
      </c>
      <c r="O134" s="4"/>
    </row>
    <row r="135" spans="2:15" x14ac:dyDescent="0.2">
      <c r="B135" s="6">
        <f>Index!B156</f>
        <v>41936</v>
      </c>
      <c r="C135" s="4">
        <f>Index!J156</f>
        <v>113.56676848384431</v>
      </c>
      <c r="D135" s="5">
        <f>VLOOKUP(Table2[[#This Row],[Date]],Table1[#All],16,FALSE)</f>
        <v>0.34464374999999997</v>
      </c>
      <c r="E135" s="5">
        <f>DAYS360(B135,Summary!$G$10)/Summary!$G$6</f>
        <v>3.5027777777777778</v>
      </c>
      <c r="F135" s="4">
        <f>Summary!$G$7*C135/Summary!$G$11*(1-0.011)^4</f>
        <v>1077.0767988507528</v>
      </c>
      <c r="G135" s="7">
        <f>VLOOKUP(Table2[[#This Row],[Date]],Table3[#All],11,FALSE)</f>
        <v>5.8646214017558713E-2</v>
      </c>
      <c r="H135" s="5">
        <f>(LN(F135/Summary!$G$7)+(D135/100+G135^2/2)*E135)/(G135*SQRT(E135))</f>
        <v>0.84134507119033153</v>
      </c>
      <c r="I135" s="5">
        <f t="shared" si="11"/>
        <v>0.73158452138295726</v>
      </c>
      <c r="J135" s="4">
        <f>_xlfn.NORM.DIST(H135,0,1,TRUE)*F135-_xlfn.NORM.DIST(I135,0,1,TRUE)*Summary!$G$7*EXP(-D135/100*E135)</f>
        <v>103.00235988362533</v>
      </c>
      <c r="K135" s="5">
        <f t="shared" si="8"/>
        <v>0.79992267606438472</v>
      </c>
      <c r="L135" s="7">
        <f t="shared" si="9"/>
        <v>2.368682999955264E-3</v>
      </c>
      <c r="M135" s="4">
        <f t="shared" si="10"/>
        <v>564.4855793509463</v>
      </c>
      <c r="N135" s="57">
        <f>Summary!$G$7*Table2[[#This Row],[T]]*EXP(-Table2[[#This Row],[Rate]]/100*Table2[[#This Row],[T]])*_xlfn.NORM.DIST(Table2[[#This Row],[d2]],0,1,TRUE)</f>
        <v>2657.1224388169212</v>
      </c>
      <c r="O135" s="4"/>
    </row>
    <row r="136" spans="2:15" x14ac:dyDescent="0.2">
      <c r="B136" s="6">
        <f>Index!B157</f>
        <v>41939</v>
      </c>
      <c r="C136" s="4">
        <f>Index!J157</f>
        <v>113.66632391937885</v>
      </c>
      <c r="D136" s="5">
        <f>VLOOKUP(Table2[[#This Row],[Date]],Table1[#All],16,FALSE)</f>
        <v>0.33974972222222222</v>
      </c>
      <c r="E136" s="5">
        <f>DAYS360(B136,Summary!$G$10)/Summary!$G$6</f>
        <v>3.4944444444444445</v>
      </c>
      <c r="F136" s="4">
        <f>Summary!$G$7*C136/Summary!$G$11*(1-0.011)^4</f>
        <v>1078.0209909876367</v>
      </c>
      <c r="G136" s="7">
        <f>VLOOKUP(Table2[[#This Row],[Date]],Table3[#All],11,FALSE)</f>
        <v>5.8326523889132231E-2</v>
      </c>
      <c r="H136" s="5">
        <f>(LN(F136/Summary!$G$7)+(D136/100+G136^2/2)*E136)/(G136*SQRT(E136))</f>
        <v>0.8524385217977144</v>
      </c>
      <c r="I136" s="5">
        <f t="shared" si="11"/>
        <v>0.74340622404266066</v>
      </c>
      <c r="J136" s="4">
        <f>_xlfn.NORM.DIST(H136,0,1,TRUE)*F136-_xlfn.NORM.DIST(I136,0,1,TRUE)*Summary!$G$7*EXP(-D136/100*E136)</f>
        <v>103.38849228112872</v>
      </c>
      <c r="K136" s="5">
        <f t="shared" si="8"/>
        <v>0.8030146263683251</v>
      </c>
      <c r="L136" s="7">
        <f t="shared" si="9"/>
        <v>2.3601376334162535E-3</v>
      </c>
      <c r="M136" s="4">
        <f t="shared" si="10"/>
        <v>559.03113899049072</v>
      </c>
      <c r="N136" s="57">
        <f>Summary!$G$7*Table2[[#This Row],[T]]*EXP(-Table2[[#This Row],[Rate]]/100*Table2[[#This Row],[T]])*_xlfn.NORM.DIST(Table2[[#This Row],[d2]],0,1,TRUE)</f>
        <v>2663.7385800434363</v>
      </c>
      <c r="O136" s="4"/>
    </row>
    <row r="137" spans="2:15" x14ac:dyDescent="0.2">
      <c r="B137" s="6">
        <f>Index!B158</f>
        <v>41940</v>
      </c>
      <c r="C137" s="4">
        <f>Index!J158</f>
        <v>113.74587549823536</v>
      </c>
      <c r="D137" s="5">
        <f>VLOOKUP(Table2[[#This Row],[Date]],Table1[#All],16,FALSE)</f>
        <v>0.34143458333333332</v>
      </c>
      <c r="E137" s="5">
        <f>DAYS360(B137,Summary!$G$10)/Summary!$G$6</f>
        <v>3.4916666666666667</v>
      </c>
      <c r="F137" s="4">
        <f>Summary!$G$7*C137/Summary!$G$11*(1-0.011)^4</f>
        <v>1078.7754648627165</v>
      </c>
      <c r="G137" s="7">
        <f>VLOOKUP(Table2[[#This Row],[Date]],Table3[#All],11,FALSE)</f>
        <v>5.8066440376368308E-2</v>
      </c>
      <c r="H137" s="5">
        <f>(LN(F137/Summary!$G$7)+(D137/100+G137^2/2)*E137)/(G137*SQRT(E137))</f>
        <v>0.86296974411918315</v>
      </c>
      <c r="I137" s="5">
        <f t="shared" si="11"/>
        <v>0.75446678265212619</v>
      </c>
      <c r="J137" s="4">
        <f>_xlfn.NORM.DIST(H137,0,1,TRUE)*F137-_xlfn.NORM.DIST(I137,0,1,TRUE)*Summary!$G$7*EXP(-D137/100*E137)</f>
        <v>103.87552987968877</v>
      </c>
      <c r="K137" s="5">
        <f t="shared" si="8"/>
        <v>0.80592294886895499</v>
      </c>
      <c r="L137" s="7">
        <f t="shared" si="9"/>
        <v>2.3486820002772816E-3</v>
      </c>
      <c r="M137" s="4">
        <f t="shared" si="10"/>
        <v>554.1716707522836</v>
      </c>
      <c r="N137" s="57">
        <f>Summary!$G$7*Table2[[#This Row],[T]]*EXP(-Table2[[#This Row],[Rate]]/100*Table2[[#This Row],[T]])*_xlfn.NORM.DIST(Table2[[#This Row],[d2]],0,1,TRUE)</f>
        <v>2672.9908556387395</v>
      </c>
      <c r="O137" s="4"/>
    </row>
    <row r="138" spans="2:15" x14ac:dyDescent="0.2">
      <c r="B138" s="6">
        <f>Index!B159</f>
        <v>41941</v>
      </c>
      <c r="C138" s="4">
        <f>Index!J159</f>
        <v>113.80555655676081</v>
      </c>
      <c r="D138" s="5">
        <f>VLOOKUP(Table2[[#This Row],[Date]],Table1[#All],16,FALSE)</f>
        <v>0.34817777777777775</v>
      </c>
      <c r="E138" s="5">
        <f>DAYS360(B138,Summary!$G$10)/Summary!$G$6</f>
        <v>3.4888888888888889</v>
      </c>
      <c r="F138" s="4">
        <f>Summary!$G$7*C138/Summary!$G$11*(1-0.011)^4</f>
        <v>1079.3414850491388</v>
      </c>
      <c r="G138" s="7">
        <f>VLOOKUP(Table2[[#This Row],[Date]],Table3[#All],11,FALSE)</f>
        <v>5.7604676515666434E-2</v>
      </c>
      <c r="H138" s="5">
        <f>(LN(F138/Summary!$G$7)+(D138/100+G138^2/2)*E138)/(G138*SQRT(E138))</f>
        <v>0.87629760412898094</v>
      </c>
      <c r="I138" s="5">
        <f t="shared" si="11"/>
        <v>0.76870031949094764</v>
      </c>
      <c r="J138" s="4">
        <f>_xlfn.NORM.DIST(H138,0,1,TRUE)*F138-_xlfn.NORM.DIST(I138,0,1,TRUE)*Summary!$G$7*EXP(-D138/100*E138)</f>
        <v>104.23889881679781</v>
      </c>
      <c r="K138" s="5">
        <f t="shared" si="8"/>
        <v>0.80956586640362382</v>
      </c>
      <c r="L138" s="7">
        <f t="shared" si="9"/>
        <v>2.3399310648438611E-3</v>
      </c>
      <c r="M138" s="4">
        <f t="shared" si="10"/>
        <v>547.85506781116624</v>
      </c>
      <c r="N138" s="57">
        <f>Summary!$G$7*Table2[[#This Row],[T]]*EXP(-Table2[[#This Row],[Rate]]/100*Table2[[#This Row],[T]])*_xlfn.NORM.DIST(Table2[[#This Row],[d2]],0,1,TRUE)</f>
        <v>2684.9062829014229</v>
      </c>
      <c r="O138" s="4"/>
    </row>
    <row r="139" spans="2:15" x14ac:dyDescent="0.2">
      <c r="B139" s="6">
        <f>Index!B160</f>
        <v>41942</v>
      </c>
      <c r="C139" s="4">
        <f>Index!J160</f>
        <v>114.23332751128626</v>
      </c>
      <c r="D139" s="5">
        <f>VLOOKUP(Table2[[#This Row],[Date]],Table1[#All],16,FALSE)</f>
        <v>0.32687152777777778</v>
      </c>
      <c r="E139" s="5">
        <f>DAYS360(B139,Summary!$G$10)/Summary!$G$6</f>
        <v>3.4861111111111112</v>
      </c>
      <c r="F139" s="4">
        <f>Summary!$G$7*C139/Summary!$G$11*(1-0.011)^4</f>
        <v>1083.3985008160982</v>
      </c>
      <c r="G139" s="7">
        <f>VLOOKUP(Table2[[#This Row],[Date]],Table3[#All],11,FALSE)</f>
        <v>5.7476372622019746E-2</v>
      </c>
      <c r="H139" s="5">
        <f>(LN(F139/Summary!$G$7)+(D139/100+G139^2/2)*E139)/(G139*SQRT(E139))</f>
        <v>0.90626950256225836</v>
      </c>
      <c r="I139" s="5">
        <f t="shared" si="11"/>
        <v>0.79895461764045839</v>
      </c>
      <c r="J139" s="4">
        <f>_xlfn.NORM.DIST(H139,0,1,TRUE)*F139-_xlfn.NORM.DIST(I139,0,1,TRUE)*Summary!$G$7*EXP(-D139/100*E139)</f>
        <v>106.87523036427069</v>
      </c>
      <c r="K139" s="5">
        <f t="shared" si="8"/>
        <v>0.81760338825115475</v>
      </c>
      <c r="L139" s="7">
        <f t="shared" si="9"/>
        <v>2.2756923076933722E-3</v>
      </c>
      <c r="M139" s="4">
        <f t="shared" si="10"/>
        <v>535.20551357738793</v>
      </c>
      <c r="N139" s="57">
        <f>Summary!$G$7*Table2[[#This Row],[T]]*EXP(-Table2[[#This Row],[Rate]]/100*Table2[[#This Row],[T]])*_xlfn.NORM.DIST(Table2[[#This Row],[d2]],0,1,TRUE)</f>
        <v>2715.3844269031574</v>
      </c>
      <c r="O139" s="4"/>
    </row>
    <row r="140" spans="2:15" x14ac:dyDescent="0.2">
      <c r="B140" s="6">
        <f>Index!B161</f>
        <v>41943</v>
      </c>
      <c r="C140" s="4">
        <f>Index!J161</f>
        <v>114.73855057547607</v>
      </c>
      <c r="D140" s="5">
        <f>VLOOKUP(Table2[[#This Row],[Date]],Table1[#All],16,FALSE)</f>
        <v>0.30975763888888885</v>
      </c>
      <c r="E140" s="5">
        <f>DAYS360(B140,Summary!$G$10)/Summary!$G$6</f>
        <v>3.4861111111111112</v>
      </c>
      <c r="F140" s="4">
        <f>Summary!$G$7*C140/Summary!$G$11*(1-0.011)^4</f>
        <v>1088.1900789154658</v>
      </c>
      <c r="G140" s="7">
        <f>VLOOKUP(Table2[[#This Row],[Date]],Table3[#All],11,FALSE)</f>
        <v>5.7781894146742778E-2</v>
      </c>
      <c r="H140" s="5">
        <f>(LN(F140/Summary!$G$7)+(D140/100+G140^2/2)*E140)/(G140*SQRT(E140))</f>
        <v>0.93742084563518802</v>
      </c>
      <c r="I140" s="5">
        <f t="shared" si="11"/>
        <v>0.82953551749000642</v>
      </c>
      <c r="J140" s="4">
        <f>_xlfn.NORM.DIST(H140,0,1,TRUE)*F140-_xlfn.NORM.DIST(I140,0,1,TRUE)*Summary!$G$7*EXP(-D140/100*E140)</f>
        <v>110.50655857554284</v>
      </c>
      <c r="K140" s="5">
        <f t="shared" si="8"/>
        <v>0.82572893884261089</v>
      </c>
      <c r="L140" s="7">
        <f t="shared" si="9"/>
        <v>2.1898939110120957E-3</v>
      </c>
      <c r="M140" s="4">
        <f t="shared" si="10"/>
        <v>522.35481175171628</v>
      </c>
      <c r="N140" s="57">
        <f>Summary!$G$7*Table2[[#This Row],[T]]*EXP(-Table2[[#This Row],[Rate]]/100*Table2[[#This Row],[T]])*_xlfn.NORM.DIST(Table2[[#This Row],[d2]],0,1,TRUE)</f>
        <v>2747.2071335714145</v>
      </c>
      <c r="O140" s="4"/>
    </row>
    <row r="141" spans="2:15" x14ac:dyDescent="0.2">
      <c r="B141" s="6">
        <f>Index!B162</f>
        <v>41946</v>
      </c>
      <c r="C141" s="4">
        <f>Index!J162</f>
        <v>114.45171434046709</v>
      </c>
      <c r="D141" s="5">
        <f>VLOOKUP(Table2[[#This Row],[Date]],Table1[#All],16,FALSE)</f>
        <v>0.31983833333333334</v>
      </c>
      <c r="E141" s="5">
        <f>DAYS360(B141,Summary!$G$10)/Summary!$G$6</f>
        <v>3.4777777777777779</v>
      </c>
      <c r="F141" s="4">
        <f>Summary!$G$7*C141/Summary!$G$11*(1-0.011)^4</f>
        <v>1085.4696999003509</v>
      </c>
      <c r="G141" s="7">
        <f>VLOOKUP(Table2[[#This Row],[Date]],Table3[#All],11,FALSE)</f>
        <v>5.7998532661584286E-2</v>
      </c>
      <c r="H141" s="5">
        <f>(LN(F141/Summary!$G$7)+(D141/100+G141^2/2)*E141)/(G141*SQRT(E141))</f>
        <v>0.9151729490687216</v>
      </c>
      <c r="I141" s="5">
        <f t="shared" si="11"/>
        <v>0.80701263982818749</v>
      </c>
      <c r="J141" s="4">
        <f>_xlfn.NORM.DIST(H141,0,1,TRUE)*F141-_xlfn.NORM.DIST(I141,0,1,TRUE)*Summary!$G$7*EXP(-D141/100*E141)</f>
        <v>108.60059715639466</v>
      </c>
      <c r="K141" s="5">
        <f t="shared" si="8"/>
        <v>0.8199495783487486</v>
      </c>
      <c r="L141" s="7">
        <f t="shared" si="9"/>
        <v>2.2353967175645722E-3</v>
      </c>
      <c r="M141" s="4">
        <f t="shared" si="10"/>
        <v>531.26212259450438</v>
      </c>
      <c r="N141" s="57">
        <f>Summary!$G$7*Table2[[#This Row],[T]]*EXP(-Table2[[#This Row],[Rate]]/100*Table2[[#This Row],[T]])*_xlfn.NORM.DIST(Table2[[#This Row],[d2]],0,1,TRUE)</f>
        <v>2717.6392823200699</v>
      </c>
      <c r="O141" s="4"/>
    </row>
    <row r="142" spans="2:15" x14ac:dyDescent="0.2">
      <c r="B142" s="6">
        <f>Index!B163</f>
        <v>41947</v>
      </c>
      <c r="C142" s="4">
        <f>Index!J163</f>
        <v>114.75205652428411</v>
      </c>
      <c r="D142" s="5">
        <f>VLOOKUP(Table2[[#This Row],[Date]],Table1[#All],16,FALSE)</f>
        <v>0.30102125000000002</v>
      </c>
      <c r="E142" s="5">
        <f>DAYS360(B142,Summary!$G$10)/Summary!$G$6</f>
        <v>3.4750000000000001</v>
      </c>
      <c r="F142" s="4">
        <f>Summary!$G$7*C142/Summary!$G$11*(1-0.011)^4</f>
        <v>1088.3181704716651</v>
      </c>
      <c r="G142" s="7">
        <f>VLOOKUP(Table2[[#This Row],[Date]],Table3[#All],11,FALSE)</f>
        <v>5.80704902666761E-2</v>
      </c>
      <c r="H142" s="5">
        <f>(LN(F142/Summary!$G$7)+(D142/100+G142^2/2)*E142)/(G142*SQRT(E142))</f>
        <v>0.93258231636278777</v>
      </c>
      <c r="I142" s="5">
        <f t="shared" si="11"/>
        <v>0.82433107205886702</v>
      </c>
      <c r="J142" s="4">
        <f>_xlfn.NORM.DIST(H142,0,1,TRUE)*F142-_xlfn.NORM.DIST(I142,0,1,TRUE)*Summary!$G$7*EXP(-D142/100*E142)</f>
        <v>110.44869443147581</v>
      </c>
      <c r="K142" s="5">
        <f t="shared" si="8"/>
        <v>0.82448216639387673</v>
      </c>
      <c r="L142" s="7">
        <f t="shared" si="9"/>
        <v>2.19212951809473E-3</v>
      </c>
      <c r="M142" s="4">
        <f t="shared" si="10"/>
        <v>523.94810264768034</v>
      </c>
      <c r="N142" s="57">
        <f>Summary!$G$7*Table2[[#This Row],[T]]*EXP(-Table2[[#This Row],[Rate]]/100*Table2[[#This Row],[T]])*_xlfn.NORM.DIST(Table2[[#This Row],[d2]],0,1,TRUE)</f>
        <v>2734.3045439847601</v>
      </c>
      <c r="O142" s="4"/>
    </row>
    <row r="143" spans="2:15" x14ac:dyDescent="0.2">
      <c r="B143" s="6">
        <f>Index!B164</f>
        <v>41948</v>
      </c>
      <c r="C143" s="4">
        <f>Index!J164</f>
        <v>114.52065092903196</v>
      </c>
      <c r="D143" s="5">
        <f>VLOOKUP(Table2[[#This Row],[Date]],Table1[#All],16,FALSE)</f>
        <v>0.30388888888888888</v>
      </c>
      <c r="E143" s="5">
        <f>DAYS360(B143,Summary!$G$10)/Summary!$G$6</f>
        <v>3.4722222222222223</v>
      </c>
      <c r="F143" s="4">
        <f>Summary!$G$7*C143/Summary!$G$11*(1-0.011)^4</f>
        <v>1086.1235003133272</v>
      </c>
      <c r="G143" s="7">
        <f>VLOOKUP(Table2[[#This Row],[Date]],Table3[#All],11,FALSE)</f>
        <v>5.8277125049461323E-2</v>
      </c>
      <c r="H143" s="5">
        <f>(LN(F143/Summary!$G$7)+(D143/100+G143^2/2)*E143)/(G143*SQRT(E143))</f>
        <v>0.91223968359937602</v>
      </c>
      <c r="I143" s="5">
        <f t="shared" si="11"/>
        <v>0.80364667264616663</v>
      </c>
      <c r="J143" s="4">
        <f>_xlfn.NORM.DIST(H143,0,1,TRUE)*F143-_xlfn.NORM.DIST(I143,0,1,TRUE)*Summary!$G$7*EXP(-D143/100*E143)</f>
        <v>108.8134040672918</v>
      </c>
      <c r="K143" s="5">
        <f t="shared" si="8"/>
        <v>0.81917872097529298</v>
      </c>
      <c r="L143" s="7">
        <f t="shared" si="9"/>
        <v>2.231120979671786E-3</v>
      </c>
      <c r="M143" s="4">
        <f t="shared" si="10"/>
        <v>532.58284366567659</v>
      </c>
      <c r="N143" s="57">
        <f>Summary!$G$7*Table2[[#This Row],[T]]*EXP(-Table2[[#This Row],[Rate]]/100*Table2[[#This Row],[T]])*_xlfn.NORM.DIST(Table2[[#This Row],[d2]],0,1,TRUE)</f>
        <v>2711.5133879881523</v>
      </c>
      <c r="O143" s="4"/>
    </row>
    <row r="144" spans="2:15" x14ac:dyDescent="0.2">
      <c r="B144" s="6">
        <f>Index!B165</f>
        <v>41949</v>
      </c>
      <c r="C144" s="4">
        <f>Index!J165</f>
        <v>114.60999736350541</v>
      </c>
      <c r="D144" s="5">
        <f>VLOOKUP(Table2[[#This Row],[Date]],Table1[#All],16,FALSE)</f>
        <v>0.3010201388888889</v>
      </c>
      <c r="E144" s="5">
        <f>DAYS360(B144,Summary!$G$10)/Summary!$G$6</f>
        <v>3.4694444444444446</v>
      </c>
      <c r="F144" s="4">
        <f>Summary!$G$7*C144/Summary!$G$11*(1-0.011)^4</f>
        <v>1086.9708694241699</v>
      </c>
      <c r="G144" s="7">
        <f>VLOOKUP(Table2[[#This Row],[Date]],Table3[#All],11,FALSE)</f>
        <v>5.7227573085343389E-2</v>
      </c>
      <c r="H144" s="5">
        <f>(LN(F144/Summary!$G$7)+(D144/100+G144^2/2)*E144)/(G144*SQRT(E144))</f>
        <v>0.93362816363749213</v>
      </c>
      <c r="I144" s="5">
        <f t="shared" si="11"/>
        <v>0.82703354074795354</v>
      </c>
      <c r="J144" s="4">
        <f>_xlfn.NORM.DIST(H144,0,1,TRUE)*F144-_xlfn.NORM.DIST(I144,0,1,TRUE)*Summary!$G$7*EXP(-D144/100*E144)</f>
        <v>108.85938335125809</v>
      </c>
      <c r="K144" s="5">
        <f t="shared" si="8"/>
        <v>0.82475213384262036</v>
      </c>
      <c r="L144" s="7">
        <f t="shared" si="9"/>
        <v>2.2267833374452475E-3</v>
      </c>
      <c r="M144" s="4">
        <f t="shared" si="10"/>
        <v>522.37097725822161</v>
      </c>
      <c r="N144" s="57">
        <f>Summary!$G$7*Table2[[#This Row],[T]]*EXP(-Table2[[#This Row],[Rate]]/100*Table2[[#This Row],[T]])*_xlfn.NORM.DIST(Table2[[#This Row],[d2]],0,1,TRUE)</f>
        <v>2732.6113295228797</v>
      </c>
      <c r="O144" s="4"/>
    </row>
    <row r="145" spans="2:15" x14ac:dyDescent="0.2">
      <c r="B145" s="6">
        <f>Index!B166</f>
        <v>41950</v>
      </c>
      <c r="C145" s="4">
        <f>Index!J166</f>
        <v>114.71857852257791</v>
      </c>
      <c r="D145" s="5">
        <f>VLOOKUP(Table2[[#This Row],[Date]],Table1[#All],16,FALSE)</f>
        <v>0.29480000000000001</v>
      </c>
      <c r="E145" s="5">
        <f>DAYS360(B145,Summary!$G$10)/Summary!$G$6</f>
        <v>3.4666666666666668</v>
      </c>
      <c r="F145" s="4">
        <f>Summary!$G$7*C145/Summary!$G$11*(1-0.011)^4</f>
        <v>1088.0006622833894</v>
      </c>
      <c r="G145" s="7">
        <f>VLOOKUP(Table2[[#This Row],[Date]],Table3[#All],11,FALSE)</f>
        <v>5.7204431034971373E-2</v>
      </c>
      <c r="H145" s="5">
        <f>(LN(F145/Summary!$G$7)+(D145/100+G145^2/2)*E145)/(G145*SQRT(E145))</f>
        <v>0.94108193392193207</v>
      </c>
      <c r="I145" s="5">
        <f t="shared" si="11"/>
        <v>0.83457307971665662</v>
      </c>
      <c r="J145" s="4">
        <f>_xlfn.NORM.DIST(H145,0,1,TRUE)*F145-_xlfn.NORM.DIST(I145,0,1,TRUE)*Summary!$G$7*EXP(-D145/100*E145)</f>
        <v>109.50903587708103</v>
      </c>
      <c r="K145" s="5">
        <f t="shared" si="8"/>
        <v>0.82666856354494311</v>
      </c>
      <c r="L145" s="7">
        <f t="shared" si="9"/>
        <v>2.21096542864029E-3</v>
      </c>
      <c r="M145" s="4">
        <f t="shared" si="10"/>
        <v>519.01752968917879</v>
      </c>
      <c r="N145" s="57">
        <f>Summary!$G$7*Table2[[#This Row],[T]]*EXP(-Table2[[#This Row],[Rate]]/100*Table2[[#This Row],[T]])*_xlfn.NORM.DIST(Table2[[#This Row],[d2]],0,1,TRUE)</f>
        <v>2738.3439503287418</v>
      </c>
      <c r="O145" s="4"/>
    </row>
    <row r="146" spans="2:15" x14ac:dyDescent="0.2">
      <c r="B146" s="6">
        <f>Index!B167</f>
        <v>41953</v>
      </c>
      <c r="C146" s="4">
        <f>Index!J167</f>
        <v>114.80655241899713</v>
      </c>
      <c r="D146" s="5">
        <f>VLOOKUP(Table2[[#This Row],[Date]],Table1[#All],16,FALSE)</f>
        <v>0.30241666666666667</v>
      </c>
      <c r="E146" s="5">
        <f>DAYS360(B146,Summary!$G$10)/Summary!$G$6</f>
        <v>3.4583333333333335</v>
      </c>
      <c r="F146" s="4">
        <f>Summary!$G$7*C146/Summary!$G$11*(1-0.011)^4</f>
        <v>1088.8350141277067</v>
      </c>
      <c r="G146" s="7">
        <f>VLOOKUP(Table2[[#This Row],[Date]],Table3[#All],11,FALSE)</f>
        <v>5.7174526365721193E-2</v>
      </c>
      <c r="H146" s="5">
        <f>(LN(F146/Summary!$G$7)+(D146/100+G146^2/2)*E146)/(G146*SQRT(E146))</f>
        <v>0.95198009216749802</v>
      </c>
      <c r="I146" s="5">
        <f t="shared" si="11"/>
        <v>0.84565494293823573</v>
      </c>
      <c r="J146" s="4">
        <f>_xlfn.NORM.DIST(H146,0,1,TRUE)*F146-_xlfn.NORM.DIST(I146,0,1,TRUE)*Summary!$G$7*EXP(-D146/100*E146)</f>
        <v>110.33797140212675</v>
      </c>
      <c r="K146" s="5">
        <f t="shared" si="8"/>
        <v>0.82944646085730689</v>
      </c>
      <c r="L146" s="7">
        <f t="shared" si="9"/>
        <v>2.1903766665165867E-3</v>
      </c>
      <c r="M146" s="4">
        <f t="shared" si="10"/>
        <v>513.46682254609334</v>
      </c>
      <c r="N146" s="57">
        <f>Summary!$G$7*Table2[[#This Row],[T]]*EXP(-Table2[[#This Row],[Rate]]/100*Table2[[#This Row],[T]])*_xlfn.NORM.DIST(Table2[[#This Row],[d2]],0,1,TRUE)</f>
        <v>2741.7403056025032</v>
      </c>
      <c r="O146" s="4"/>
    </row>
    <row r="147" spans="2:15" x14ac:dyDescent="0.2">
      <c r="B147" s="6">
        <f>Index!B168</f>
        <v>41954</v>
      </c>
      <c r="C147" s="4">
        <f>Index!J168</f>
        <v>114.96314557066464</v>
      </c>
      <c r="D147" s="5">
        <f>VLOOKUP(Table2[[#This Row],[Date]],Table1[#All],16,FALSE)</f>
        <v>0.30097166666666669</v>
      </c>
      <c r="E147" s="5">
        <f>DAYS360(B147,Summary!$G$10)/Summary!$G$6</f>
        <v>3.4555555555555557</v>
      </c>
      <c r="F147" s="4">
        <f>Summary!$G$7*C147/Summary!$G$11*(1-0.011)^4</f>
        <v>1090.3201567690946</v>
      </c>
      <c r="G147" s="7">
        <f>VLOOKUP(Table2[[#This Row],[Date]],Table3[#All],11,FALSE)</f>
        <v>5.7178954725183771E-2</v>
      </c>
      <c r="H147" s="5">
        <f>(LN(F147/Summary!$G$7)+(D147/100+G147^2/2)*E147)/(G147*SQRT(E147))</f>
        <v>0.96452934068025731</v>
      </c>
      <c r="I147" s="5">
        <f t="shared" si="11"/>
        <v>0.858238668959447</v>
      </c>
      <c r="J147" s="4">
        <f>_xlfn.NORM.DIST(H147,0,1,TRUE)*F147-_xlfn.NORM.DIST(I147,0,1,TRUE)*Summary!$G$7*EXP(-D147/100*E147)</f>
        <v>111.51635408093216</v>
      </c>
      <c r="K147" s="5">
        <f t="shared" si="8"/>
        <v>0.83260969720418254</v>
      </c>
      <c r="L147" s="7">
        <f t="shared" si="9"/>
        <v>2.1619474638212353E-3</v>
      </c>
      <c r="M147" s="4">
        <f t="shared" si="10"/>
        <v>507.81708665786317</v>
      </c>
      <c r="N147" s="57">
        <f>Summary!$G$7*Table2[[#This Row],[T]]*EXP(-Table2[[#This Row],[Rate]]/100*Table2[[#This Row],[T]])*_xlfn.NORM.DIST(Table2[[#This Row],[d2]],0,1,TRUE)</f>
        <v>2751.6408560798268</v>
      </c>
      <c r="O147" s="4"/>
    </row>
    <row r="148" spans="2:15" x14ac:dyDescent="0.2">
      <c r="B148" s="6">
        <f>Index!B169</f>
        <v>41955</v>
      </c>
      <c r="C148" s="4">
        <f>Index!J169</f>
        <v>115.051207843329</v>
      </c>
      <c r="D148" s="5">
        <f>VLOOKUP(Table2[[#This Row],[Date]],Table1[#All],16,FALSE)</f>
        <v>0.29373527777777775</v>
      </c>
      <c r="E148" s="5">
        <f>DAYS360(B148,Summary!$G$10)/Summary!$G$6</f>
        <v>3.4527777777777779</v>
      </c>
      <c r="F148" s="4">
        <f>Summary!$G$7*C148/Summary!$G$11*(1-0.011)^4</f>
        <v>1091.1553467811652</v>
      </c>
      <c r="G148" s="7">
        <f>VLOOKUP(Table2[[#This Row],[Date]],Table3[#All],11,FALSE)</f>
        <v>5.7176493222778291E-2</v>
      </c>
      <c r="H148" s="5">
        <f>(LN(F148/Summary!$G$7)+(D148/100+G148^2/2)*E148)/(G148*SQRT(E148))</f>
        <v>0.96968818938506707</v>
      </c>
      <c r="I148" s="5">
        <f t="shared" si="11"/>
        <v>0.86344482146228496</v>
      </c>
      <c r="J148" s="4">
        <f>_xlfn.NORM.DIST(H148,0,1,TRUE)*F148-_xlfn.NORM.DIST(I148,0,1,TRUE)*Summary!$G$7*EXP(-D148/100*E148)</f>
        <v>111.99355846875073</v>
      </c>
      <c r="K148" s="5">
        <f t="shared" si="8"/>
        <v>0.83389903035675017</v>
      </c>
      <c r="L148" s="7">
        <f t="shared" si="9"/>
        <v>2.1504985115286821E-3</v>
      </c>
      <c r="M148" s="4">
        <f t="shared" si="10"/>
        <v>505.47357875933272</v>
      </c>
      <c r="N148" s="57">
        <f>Summary!$G$7*Table2[[#This Row],[T]]*EXP(-Table2[[#This Row],[Rate]]/100*Table2[[#This Row],[T]])*_xlfn.NORM.DIST(Table2[[#This Row],[d2]],0,1,TRUE)</f>
        <v>2755.0398477376211</v>
      </c>
      <c r="O148" s="4"/>
    </row>
    <row r="149" spans="2:15" x14ac:dyDescent="0.2">
      <c r="B149" s="6">
        <f>Index!B170</f>
        <v>41956</v>
      </c>
      <c r="C149" s="4">
        <f>Index!J170</f>
        <v>115.09075956099329</v>
      </c>
      <c r="D149" s="5">
        <f>VLOOKUP(Table2[[#This Row],[Date]],Table1[#All],16,FALSE)</f>
        <v>0.28820000000000001</v>
      </c>
      <c r="E149" s="5">
        <f>DAYS360(B149,Summary!$G$10)/Summary!$G$6</f>
        <v>3.45</v>
      </c>
      <c r="F149" s="4">
        <f>Summary!$G$7*C149/Summary!$G$11*(1-0.011)^4</f>
        <v>1091.5304586032205</v>
      </c>
      <c r="G149" s="7">
        <f>VLOOKUP(Table2[[#This Row],[Date]],Table3[#All],11,FALSE)</f>
        <v>5.6915108841928609E-2</v>
      </c>
      <c r="H149" s="5">
        <f>(LN(F149/Summary!$G$7)+(D149/100+G149^2/2)*E149)/(G149*SQRT(E149))</f>
        <v>0.97537176166814155</v>
      </c>
      <c r="I149" s="5">
        <f t="shared" si="11"/>
        <v>0.86965663895627221</v>
      </c>
      <c r="J149" s="4">
        <f>_xlfn.NORM.DIST(H149,0,1,TRUE)*F149-_xlfn.NORM.DIST(I149,0,1,TRUE)*Summary!$G$7*EXP(-D149/100*E149)</f>
        <v>112.00423131941136</v>
      </c>
      <c r="K149" s="5">
        <f t="shared" si="8"/>
        <v>0.83531205716392065</v>
      </c>
      <c r="L149" s="7">
        <f t="shared" si="9"/>
        <v>2.1485924482249376E-3</v>
      </c>
      <c r="M149" s="4">
        <f t="shared" si="10"/>
        <v>502.65780300177943</v>
      </c>
      <c r="N149" s="57">
        <f>Summary!$G$7*Table2[[#This Row],[T]]*EXP(-Table2[[#This Row],[Rate]]/100*Table2[[#This Row],[T]])*_xlfn.NORM.DIST(Table2[[#This Row],[d2]],0,1,TRUE)</f>
        <v>2759.1869092216525</v>
      </c>
      <c r="O149" s="4"/>
    </row>
    <row r="150" spans="2:15" x14ac:dyDescent="0.2">
      <c r="B150" s="6">
        <f>Index!B171</f>
        <v>41957</v>
      </c>
      <c r="C150" s="4">
        <f>Index!J171</f>
        <v>115.2657431912522</v>
      </c>
      <c r="D150" s="5">
        <f>VLOOKUP(Table2[[#This Row],[Date]],Table1[#All],16,FALSE)</f>
        <v>0.2897527777777778</v>
      </c>
      <c r="E150" s="5">
        <f>DAYS360(B150,Summary!$G$10)/Summary!$G$6</f>
        <v>3.4472222222222224</v>
      </c>
      <c r="F150" s="4">
        <f>Summary!$G$7*C150/Summary!$G$11*(1-0.011)^4</f>
        <v>1093.1900180927323</v>
      </c>
      <c r="G150" s="7">
        <f>VLOOKUP(Table2[[#This Row],[Date]],Table3[#All],11,FALSE)</f>
        <v>5.6742736023546465E-2</v>
      </c>
      <c r="H150" s="5">
        <f>(LN(F150/Summary!$G$7)+(D150/100+G150^2/2)*E150)/(G150*SQRT(E150))</f>
        <v>0.99321825672334241</v>
      </c>
      <c r="I150" s="5">
        <f t="shared" si="11"/>
        <v>0.88786574038633215</v>
      </c>
      <c r="J150" s="4">
        <f>_xlfn.NORM.DIST(H150,0,1,TRUE)*F150-_xlfn.NORM.DIST(I150,0,1,TRUE)*Summary!$G$7*EXP(-D150/100*E150)</f>
        <v>113.33329622371286</v>
      </c>
      <c r="K150" s="5">
        <f t="shared" si="8"/>
        <v>0.839698198413251</v>
      </c>
      <c r="L150" s="7">
        <f t="shared" si="9"/>
        <v>2.1152297246356134E-3</v>
      </c>
      <c r="M150" s="4">
        <f t="shared" si="10"/>
        <v>494.45686317073978</v>
      </c>
      <c r="N150" s="57">
        <f>Summary!$G$7*Table2[[#This Row],[T]]*EXP(-Table2[[#This Row],[Rate]]/100*Table2[[#This Row],[T]])*_xlfn.NORM.DIST(Table2[[#This Row],[d2]],0,1,TRUE)</f>
        <v>2773.6915085630576</v>
      </c>
      <c r="O150" s="4"/>
    </row>
    <row r="151" spans="2:15" x14ac:dyDescent="0.2">
      <c r="B151" s="6">
        <f>Index!B172</f>
        <v>41960</v>
      </c>
      <c r="C151" s="4">
        <f>Index!J172</f>
        <v>115.20894664536952</v>
      </c>
      <c r="D151" s="5">
        <f>VLOOKUP(Table2[[#This Row],[Date]],Table1[#All],16,FALSE)</f>
        <v>0.29865750000000002</v>
      </c>
      <c r="E151" s="5">
        <f>DAYS360(B151,Summary!$G$10)/Summary!$G$6</f>
        <v>3.4388888888888891</v>
      </c>
      <c r="F151" s="4">
        <f>Summary!$G$7*C151/Summary!$G$11*(1-0.011)^4</f>
        <v>1092.6513548671974</v>
      </c>
      <c r="G151" s="7">
        <f>VLOOKUP(Table2[[#This Row],[Date]],Table3[#All],11,FALSE)</f>
        <v>5.673910603286856E-2</v>
      </c>
      <c r="H151" s="5">
        <f>(LN(F151/Summary!$G$7)+(D151/100+G151^2/2)*E151)/(G151*SQRT(E151))</f>
        <v>0.99234698727624215</v>
      </c>
      <c r="I151" s="5">
        <f t="shared" si="11"/>
        <v>0.88712861939939303</v>
      </c>
      <c r="J151" s="4">
        <f>_xlfn.NORM.DIST(H151,0,1,TRUE)*F151-_xlfn.NORM.DIST(I151,0,1,TRUE)*Summary!$G$7*EXP(-D151/100*E151)</f>
        <v>113.07221104919506</v>
      </c>
      <c r="K151" s="5">
        <f t="shared" si="8"/>
        <v>0.83948585516055374</v>
      </c>
      <c r="L151" s="7">
        <f t="shared" si="9"/>
        <v>2.120804316336984E-3</v>
      </c>
      <c r="M151" s="4">
        <f t="shared" si="10"/>
        <v>494.04265687658807</v>
      </c>
      <c r="N151" s="57">
        <f>Summary!$G$7*Table2[[#This Row],[T]]*EXP(-Table2[[#This Row],[Rate]]/100*Table2[[#This Row],[T]])*_xlfn.NORM.DIST(Table2[[#This Row],[d2]],0,1,TRUE)</f>
        <v>2765.5308742443995</v>
      </c>
      <c r="O151" s="4"/>
    </row>
    <row r="152" spans="2:15" x14ac:dyDescent="0.2">
      <c r="B152" s="6">
        <f>Index!B173</f>
        <v>41961</v>
      </c>
      <c r="C152" s="4">
        <f>Index!J173</f>
        <v>115.09771239273697</v>
      </c>
      <c r="D152" s="5">
        <f>VLOOKUP(Table2[[#This Row],[Date]],Table1[#All],16,FALSE)</f>
        <v>0.3094527777777778</v>
      </c>
      <c r="E152" s="5">
        <f>DAYS360(B152,Summary!$G$10)/Summary!$G$6</f>
        <v>3.4361111111111109</v>
      </c>
      <c r="F152" s="4">
        <f>Summary!$G$7*C152/Summary!$G$11*(1-0.011)^4</f>
        <v>1091.5963998451648</v>
      </c>
      <c r="G152" s="7">
        <f>VLOOKUP(Table2[[#This Row],[Date]],Table3[#All],11,FALSE)</f>
        <v>5.6813788420998323E-2</v>
      </c>
      <c r="H152" s="5">
        <f>(LN(F152/Summary!$G$7)+(D152/100+G152^2/2)*E152)/(G152*SQRT(E152))</f>
        <v>0.98581012457406769</v>
      </c>
      <c r="I152" s="5">
        <f t="shared" si="11"/>
        <v>0.88049582370623747</v>
      </c>
      <c r="J152" s="4">
        <f>_xlfn.NORM.DIST(H152,0,1,TRUE)*F152-_xlfn.NORM.DIST(I152,0,1,TRUE)*Summary!$G$7*EXP(-D152/100*E152)</f>
        <v>112.50432224103918</v>
      </c>
      <c r="K152" s="5">
        <f t="shared" si="8"/>
        <v>0.83788685173774213</v>
      </c>
      <c r="L152" s="7">
        <f t="shared" si="9"/>
        <v>2.1346773529034089E-3</v>
      </c>
      <c r="M152" s="4">
        <f t="shared" si="10"/>
        <v>496.56645784466917</v>
      </c>
      <c r="N152" s="57">
        <f>Summary!$G$7*Table2[[#This Row],[T]]*EXP(-Table2[[#This Row],[Rate]]/100*Table2[[#This Row],[T]])*_xlfn.NORM.DIST(Table2[[#This Row],[d2]],0,1,TRUE)</f>
        <v>2756.2076289170391</v>
      </c>
      <c r="O152" s="4"/>
    </row>
    <row r="153" spans="2:15" x14ac:dyDescent="0.2">
      <c r="B153" s="6">
        <f>Index!B174</f>
        <v>41962</v>
      </c>
      <c r="C153" s="4">
        <f>Index!J174</f>
        <v>114.66530946165038</v>
      </c>
      <c r="D153" s="5">
        <f>VLOOKUP(Table2[[#This Row],[Date]],Table1[#All],16,FALSE)</f>
        <v>0.32489166666666663</v>
      </c>
      <c r="E153" s="5">
        <f>DAYS360(B153,Summary!$G$10)/Summary!$G$6</f>
        <v>3.4333333333333331</v>
      </c>
      <c r="F153" s="4">
        <f>Summary!$G$7*C153/Summary!$G$11*(1-0.011)^4</f>
        <v>1087.4954540223146</v>
      </c>
      <c r="G153" s="7">
        <f>VLOOKUP(Table2[[#This Row],[Date]],Table3[#All],11,FALSE)</f>
        <v>5.7285369806079414E-2</v>
      </c>
      <c r="H153" s="5">
        <f>(LN(F153/Summary!$G$7)+(D153/100+G153^2/2)*E153)/(G153*SQRT(E153))</f>
        <v>0.94837112043475058</v>
      </c>
      <c r="I153" s="5">
        <f t="shared" si="11"/>
        <v>0.84222559137780206</v>
      </c>
      <c r="J153" s="4">
        <f>_xlfn.NORM.DIST(H153,0,1,TRUE)*F153-_xlfn.NORM.DIST(I153,0,1,TRUE)*Summary!$G$7*EXP(-D153/100*E153)</f>
        <v>109.72913381876151</v>
      </c>
      <c r="K153" s="5">
        <f t="shared" si="8"/>
        <v>0.82852972191518326</v>
      </c>
      <c r="L153" s="7">
        <f t="shared" si="9"/>
        <v>2.2043319287246709E-3</v>
      </c>
      <c r="M153" s="4">
        <f t="shared" si="10"/>
        <v>512.73336913833793</v>
      </c>
      <c r="N153" s="57">
        <f>Summary!$G$7*Table2[[#This Row],[T]]*EXP(-Table2[[#This Row],[Rate]]/100*Table2[[#This Row],[T]])*_xlfn.NORM.DIST(Table2[[#This Row],[d2]],0,1,TRUE)</f>
        <v>2716.7732248498792</v>
      </c>
      <c r="O153" s="4"/>
    </row>
    <row r="154" spans="2:15" x14ac:dyDescent="0.2">
      <c r="B154" s="6">
        <f>Index!B175</f>
        <v>41963</v>
      </c>
      <c r="C154" s="4">
        <f>Index!J175</f>
        <v>115.10947925409135</v>
      </c>
      <c r="D154" s="5">
        <f>VLOOKUP(Table2[[#This Row],[Date]],Table1[#All],16,FALSE)</f>
        <v>0.30697569444444445</v>
      </c>
      <c r="E154" s="5">
        <f>DAYS360(B154,Summary!$G$10)/Summary!$G$6</f>
        <v>3.4305555555555554</v>
      </c>
      <c r="F154" s="4">
        <f>Summary!$G$7*C154/Summary!$G$11*(1-0.011)^4</f>
        <v>1091.7079977494575</v>
      </c>
      <c r="G154" s="7">
        <f>VLOOKUP(Table2[[#This Row],[Date]],Table3[#All],11,FALSE)</f>
        <v>5.7361231943500728E-2</v>
      </c>
      <c r="H154" s="5">
        <f>(LN(F154/Summary!$G$7)+(D154/100+G154^2/2)*E154)/(G154*SQRT(E154))</f>
        <v>0.97811733415548341</v>
      </c>
      <c r="I154" s="5">
        <f t="shared" si="11"/>
        <v>0.87187424289455628</v>
      </c>
      <c r="J154" s="4">
        <f>_xlfn.NORM.DIST(H154,0,1,TRUE)*F154-_xlfn.NORM.DIST(I154,0,1,TRUE)*Summary!$G$7*EXP(-D154/100*E154)</f>
        <v>112.76564933429279</v>
      </c>
      <c r="K154" s="5">
        <f t="shared" si="8"/>
        <v>0.83599185223386852</v>
      </c>
      <c r="L154" s="7">
        <f t="shared" si="9"/>
        <v>2.1318427863305906E-3</v>
      </c>
      <c r="M154" s="4">
        <f t="shared" si="10"/>
        <v>499.97821882932641</v>
      </c>
      <c r="N154" s="57">
        <f>Summary!$G$7*Table2[[#This Row],[T]]*EXP(-Table2[[#This Row],[Rate]]/100*Table2[[#This Row],[T]])*_xlfn.NORM.DIST(Table2[[#This Row],[d2]],0,1,TRUE)</f>
        <v>2744.0785475735079</v>
      </c>
      <c r="O154" s="4"/>
    </row>
    <row r="155" spans="2:15" x14ac:dyDescent="0.2">
      <c r="B155" s="6">
        <f>Index!B176</f>
        <v>41964</v>
      </c>
      <c r="C155" s="4">
        <f>Index!J176</f>
        <v>115.65305570905056</v>
      </c>
      <c r="D155" s="5">
        <f>VLOOKUP(Table2[[#This Row],[Date]],Table1[#All],16,FALSE)</f>
        <v>0.29193888888888886</v>
      </c>
      <c r="E155" s="5">
        <f>DAYS360(B155,Summary!$G$10)/Summary!$G$6</f>
        <v>3.4277777777777776</v>
      </c>
      <c r="F155" s="4">
        <f>Summary!$G$7*C155/Summary!$G$11*(1-0.011)^4</f>
        <v>1096.8633226376655</v>
      </c>
      <c r="G155" s="7">
        <f>VLOOKUP(Table2[[#This Row],[Date]],Table3[#All],11,FALSE)</f>
        <v>5.7504586475314125E-2</v>
      </c>
      <c r="H155" s="5">
        <f>(LN(F155/Summary!$G$7)+(D155/100+G155^2/2)*E155)/(G155*SQRT(E155))</f>
        <v>1.0156254183756581</v>
      </c>
      <c r="I155" s="5">
        <f t="shared" si="11"/>
        <v>0.90915993893292002</v>
      </c>
      <c r="J155" s="4">
        <f>_xlfn.NORM.DIST(H155,0,1,TRUE)*F155-_xlfn.NORM.DIST(I155,0,1,TRUE)*Summary!$G$7*EXP(-D155/100*E155)</f>
        <v>116.73634601925824</v>
      </c>
      <c r="K155" s="5">
        <f t="shared" si="8"/>
        <v>0.84509610204826979</v>
      </c>
      <c r="L155" s="7">
        <f t="shared" si="9"/>
        <v>2.0396819177902581E-3</v>
      </c>
      <c r="M155" s="4">
        <f t="shared" si="10"/>
        <v>483.70727433088547</v>
      </c>
      <c r="N155" s="57">
        <f>Summary!$G$7*Table2[[#This Row],[T]]*EXP(-Table2[[#This Row],[Rate]]/100*Table2[[#This Row],[T]])*_xlfn.NORM.DIST(Table2[[#This Row],[d2]],0,1,TRUE)</f>
        <v>2777.249217689412</v>
      </c>
      <c r="O155" s="4"/>
    </row>
    <row r="156" spans="2:15" x14ac:dyDescent="0.2">
      <c r="B156" s="6">
        <f>Index!B177</f>
        <v>41967</v>
      </c>
      <c r="C156" s="4">
        <f>Index!J177</f>
        <v>115.7767495599561</v>
      </c>
      <c r="D156" s="5">
        <f>VLOOKUP(Table2[[#This Row],[Date]],Table1[#All],16,FALSE)</f>
        <v>0.28811180555555554</v>
      </c>
      <c r="E156" s="5">
        <f>DAYS360(B156,Summary!$G$10)/Summary!$G$6</f>
        <v>3.4194444444444443</v>
      </c>
      <c r="F156" s="4">
        <f>Summary!$G$7*C156/Summary!$G$11*(1-0.011)^4</f>
        <v>1098.0364455392812</v>
      </c>
      <c r="G156" s="7">
        <f>VLOOKUP(Table2[[#This Row],[Date]],Table3[#All],11,FALSE)</f>
        <v>5.7502394655311193E-2</v>
      </c>
      <c r="H156" s="5">
        <f>(LN(F156/Summary!$G$7)+(D156/100+G156^2/2)*E156)/(G156*SQRT(E156))</f>
        <v>1.0253608267324206</v>
      </c>
      <c r="I156" s="5">
        <f t="shared" si="11"/>
        <v>0.91902889418629008</v>
      </c>
      <c r="J156" s="4">
        <f>_xlfn.NORM.DIST(H156,0,1,TRUE)*F156-_xlfn.NORM.DIST(I156,0,1,TRUE)*Summary!$G$7*EXP(-D156/100*E156)</f>
        <v>117.56841649074454</v>
      </c>
      <c r="K156" s="5">
        <f t="shared" si="8"/>
        <v>0.84740351764501876</v>
      </c>
      <c r="L156" s="7">
        <f t="shared" si="9"/>
        <v>2.0198942480677455E-3</v>
      </c>
      <c r="M156" s="4">
        <f t="shared" si="10"/>
        <v>478.85455861311908</v>
      </c>
      <c r="N156" s="57">
        <f>Summary!$G$7*Table2[[#This Row],[T]]*EXP(-Table2[[#This Row],[Rate]]/100*Table2[[#This Row],[T]])*_xlfn.NORM.DIST(Table2[[#This Row],[d2]],0,1,TRUE)</f>
        <v>2779.705814952285</v>
      </c>
      <c r="O156" s="4"/>
    </row>
    <row r="157" spans="2:15" x14ac:dyDescent="0.2">
      <c r="B157" s="6">
        <f>Index!B178</f>
        <v>41968</v>
      </c>
      <c r="C157" s="4">
        <f>Index!J178</f>
        <v>116.2718601750753</v>
      </c>
      <c r="D157" s="5">
        <f>VLOOKUP(Table2[[#This Row],[Date]],Table1[#All],16,FALSE)</f>
        <v>0.28787499999999999</v>
      </c>
      <c r="E157" s="5">
        <f>DAYS360(B157,Summary!$G$10)/Summary!$G$6</f>
        <v>3.4166666666666665</v>
      </c>
      <c r="F157" s="4">
        <f>Summary!$G$7*C157/Summary!$G$11*(1-0.011)^4</f>
        <v>1102.732116319818</v>
      </c>
      <c r="G157" s="7">
        <f>VLOOKUP(Table2[[#This Row],[Date]],Table3[#All],11,FALSE)</f>
        <v>5.7771044578511198E-2</v>
      </c>
      <c r="H157" s="5">
        <f>(LN(F157/Summary!$G$7)+(D157/100+G157^2/2)*E157)/(G157*SQRT(E157))</f>
        <v>1.0612706925496491</v>
      </c>
      <c r="I157" s="5">
        <f t="shared" si="11"/>
        <v>0.95448537939775169</v>
      </c>
      <c r="J157" s="4">
        <f>_xlfn.NORM.DIST(H157,0,1,TRUE)*F157-_xlfn.NORM.DIST(I157,0,1,TRUE)*Summary!$G$7*EXP(-D157/100*E157)</f>
        <v>121.6695565772369</v>
      </c>
      <c r="K157" s="5">
        <f t="shared" si="8"/>
        <v>0.85571654965140043</v>
      </c>
      <c r="L157" s="7">
        <f t="shared" si="9"/>
        <v>1.929108081295112E-3</v>
      </c>
      <c r="M157" s="4">
        <f t="shared" si="10"/>
        <v>463.03032806768806</v>
      </c>
      <c r="N157" s="57">
        <f>Summary!$G$7*Table2[[#This Row],[T]]*EXP(-Table2[[#This Row],[Rate]]/100*Table2[[#This Row],[T]])*_xlfn.NORM.DIST(Table2[[#This Row],[d2]],0,1,TRUE)</f>
        <v>2808.351597731627</v>
      </c>
      <c r="O157" s="4"/>
    </row>
    <row r="158" spans="2:15" x14ac:dyDescent="0.2">
      <c r="B158" s="6">
        <f>Index!B179</f>
        <v>41969</v>
      </c>
      <c r="C158" s="4">
        <f>Index!J179</f>
        <v>116.49496861371021</v>
      </c>
      <c r="D158" s="5">
        <f>VLOOKUP(Table2[[#This Row],[Date]],Table1[#All],16,FALSE)</f>
        <v>0.28746888888888888</v>
      </c>
      <c r="E158" s="5">
        <f>DAYS360(B158,Summary!$G$10)/Summary!$G$6</f>
        <v>3.4138888888888888</v>
      </c>
      <c r="F158" s="4">
        <f>Summary!$G$7*C158/Summary!$G$11*(1-0.011)^4</f>
        <v>1104.8480955458685</v>
      </c>
      <c r="G158" s="7">
        <f>VLOOKUP(Table2[[#This Row],[Date]],Table3[#All],11,FALSE)</f>
        <v>5.7697872587576388E-2</v>
      </c>
      <c r="H158" s="5">
        <f>(LN(F158/Summary!$G$7)+(D158/100+G158^2/2)*E158)/(G158*SQRT(E158))</f>
        <v>1.0806470905589995</v>
      </c>
      <c r="I158" s="5">
        <f t="shared" si="11"/>
        <v>0.97404039267827602</v>
      </c>
      <c r="J158" s="4">
        <f>_xlfn.NORM.DIST(H158,0,1,TRUE)*F158-_xlfn.NORM.DIST(I158,0,1,TRUE)*Summary!$G$7*EXP(-D158/100*E158)</f>
        <v>123.42251083862402</v>
      </c>
      <c r="K158" s="5">
        <f t="shared" si="8"/>
        <v>0.86007293654521799</v>
      </c>
      <c r="L158" s="7">
        <f t="shared" si="9"/>
        <v>1.8890300221270021E-3</v>
      </c>
      <c r="M158" s="4">
        <f t="shared" si="10"/>
        <v>454.20633314675706</v>
      </c>
      <c r="N158" s="57">
        <f>Summary!$G$7*Table2[[#This Row],[T]]*EXP(-Table2[[#This Row],[Rate]]/100*Table2[[#This Row],[T]])*_xlfn.NORM.DIST(Table2[[#This Row],[d2]],0,1,TRUE)</f>
        <v>2822.6969938321286</v>
      </c>
      <c r="O158" s="4"/>
    </row>
    <row r="159" spans="2:15" x14ac:dyDescent="0.2">
      <c r="B159" s="6">
        <f>Index!B180</f>
        <v>41970</v>
      </c>
      <c r="C159" s="4">
        <f>Index!J180</f>
        <v>117.46243782013869</v>
      </c>
      <c r="D159" s="5">
        <f>VLOOKUP(Table2[[#This Row],[Date]],Table1[#All],16,FALSE)</f>
        <v>0.28716111111111109</v>
      </c>
      <c r="E159" s="5">
        <f>DAYS360(B159,Summary!$G$10)/Summary!$G$6</f>
        <v>3.411111111111111</v>
      </c>
      <c r="F159" s="4">
        <f>Summary!$G$7*C159/Summary!$G$11*(1-0.011)^4</f>
        <v>1114.0236549965621</v>
      </c>
      <c r="G159" s="7">
        <f>VLOOKUP(Table2[[#This Row],[Date]],Table3[#All],11,FALSE)</f>
        <v>5.8964431007770025E-2</v>
      </c>
      <c r="H159" s="5">
        <f>(LN(F159/Summary!$G$7)+(D159/100+G159^2/2)*E159)/(G159*SQRT(E159))</f>
        <v>1.1359113616734737</v>
      </c>
      <c r="I159" s="5">
        <f t="shared" si="11"/>
        <v>1.0270088126731296</v>
      </c>
      <c r="J159" s="4">
        <f>_xlfn.NORM.DIST(H159,0,1,TRUE)*F159-_xlfn.NORM.DIST(I159,0,1,TRUE)*Summary!$G$7*EXP(-D159/100*E159)</f>
        <v>131.90422126214764</v>
      </c>
      <c r="K159" s="5">
        <f t="shared" si="8"/>
        <v>0.87200316862086436</v>
      </c>
      <c r="L159" s="7">
        <f t="shared" si="9"/>
        <v>1.7250182376139338E-3</v>
      </c>
      <c r="M159" s="4">
        <f t="shared" si="10"/>
        <v>430.59451602253472</v>
      </c>
      <c r="N159" s="57">
        <f>Summary!$G$7*Table2[[#This Row],[T]]*EXP(-Table2[[#This Row],[Rate]]/100*Table2[[#This Row],[T]])*_xlfn.NORM.DIST(Table2[[#This Row],[d2]],0,1,TRUE)</f>
        <v>2863.7230699414386</v>
      </c>
      <c r="O159" s="4"/>
    </row>
    <row r="160" spans="2:15" x14ac:dyDescent="0.2">
      <c r="B160" s="6">
        <f>Index!B181</f>
        <v>41971</v>
      </c>
      <c r="C160" s="4">
        <f>Index!J181</f>
        <v>117.69872962489089</v>
      </c>
      <c r="D160" s="5">
        <f>VLOOKUP(Table2[[#This Row],[Date]],Table1[#All],16,FALSE)</f>
        <v>0.28556291666666667</v>
      </c>
      <c r="E160" s="5">
        <f>DAYS360(B160,Summary!$G$10)/Summary!$G$6</f>
        <v>3.4083333333333332</v>
      </c>
      <c r="F160" s="4">
        <f>Summary!$G$7*C160/Summary!$G$11*(1-0.011)^4</f>
        <v>1116.2646663773987</v>
      </c>
      <c r="G160" s="7">
        <f>VLOOKUP(Table2[[#This Row],[Date]],Table3[#All],11,FALSE)</f>
        <v>5.8882320038482747E-2</v>
      </c>
      <c r="H160" s="5">
        <f>(LN(F160/Summary!$G$7)+(D160/100+G160^2/2)*E160)/(G160*SQRT(E160))</f>
        <v>1.155674837368893</v>
      </c>
      <c r="I160" s="5">
        <f t="shared" si="11"/>
        <v>1.0469682294064608</v>
      </c>
      <c r="J160" s="4">
        <f>_xlfn.NORM.DIST(H160,0,1,TRUE)*F160-_xlfn.NORM.DIST(I160,0,1,TRUE)*Summary!$G$7*EXP(-D160/100*E160)</f>
        <v>133.76520004695669</v>
      </c>
      <c r="K160" s="5">
        <f t="shared" si="8"/>
        <v>0.87609290787869509</v>
      </c>
      <c r="L160" s="7">
        <f t="shared" si="9"/>
        <v>1.6860423969210546E-3</v>
      </c>
      <c r="M160" s="4">
        <f t="shared" si="10"/>
        <v>421.62836721879586</v>
      </c>
      <c r="N160" s="57">
        <f>Summary!$G$7*Table2[[#This Row],[T]]*EXP(-Table2[[#This Row],[Rate]]/100*Table2[[#This Row],[T]])*_xlfn.NORM.DIST(Table2[[#This Row],[d2]],0,1,TRUE)</f>
        <v>2877.2685017506728</v>
      </c>
      <c r="O160" s="4"/>
    </row>
    <row r="161" spans="2:15" x14ac:dyDescent="0.2">
      <c r="B161" s="6">
        <f>Index!B182</f>
        <v>41974</v>
      </c>
      <c r="C161" s="4">
        <f>Index!J182</f>
        <v>117.67373931922005</v>
      </c>
      <c r="D161" s="5">
        <f>VLOOKUP(Table2[[#This Row],[Date]],Table1[#All],16,FALSE)</f>
        <v>0.30796000000000001</v>
      </c>
      <c r="E161" s="5">
        <f>DAYS360(B161,Summary!$G$10)/Summary!$G$6</f>
        <v>3.4</v>
      </c>
      <c r="F161" s="4">
        <f>Summary!$G$7*C161/Summary!$G$11*(1-0.011)^4</f>
        <v>1116.0276562133026</v>
      </c>
      <c r="G161" s="7">
        <f>VLOOKUP(Table2[[#This Row],[Date]],Table3[#All],11,FALSE)</f>
        <v>5.8845704497197088E-2</v>
      </c>
      <c r="H161" s="5">
        <f>(LN(F161/Summary!$G$7)+(D161/100+G161^2/2)*E161)/(G161*SQRT(E161))</f>
        <v>1.1624512665181068</v>
      </c>
      <c r="I161" s="5">
        <f t="shared" si="11"/>
        <v>1.0539451487715812</v>
      </c>
      <c r="J161" s="4">
        <f>_xlfn.NORM.DIST(H161,0,1,TRUE)*F161-_xlfn.NORM.DIST(I161,0,1,TRUE)*Summary!$G$7*EXP(-D161/100*E161)</f>
        <v>134.13490481742906</v>
      </c>
      <c r="K161" s="5">
        <f t="shared" si="8"/>
        <v>0.87747389539356979</v>
      </c>
      <c r="L161" s="7">
        <f t="shared" si="9"/>
        <v>1.6762984699592723E-3</v>
      </c>
      <c r="M161" s="4">
        <f t="shared" si="10"/>
        <v>417.72930760188359</v>
      </c>
      <c r="N161" s="57">
        <f>Summary!$G$7*Table2[[#This Row],[T]]*EXP(-Table2[[#This Row],[Rate]]/100*Table2[[#This Row],[T]])*_xlfn.NORM.DIST(Table2[[#This Row],[d2]],0,1,TRUE)</f>
        <v>2873.5107821598458</v>
      </c>
      <c r="O161" s="4"/>
    </row>
    <row r="162" spans="2:15" x14ac:dyDescent="0.2">
      <c r="B162" s="6">
        <f>Index!B183</f>
        <v>41975</v>
      </c>
      <c r="C162" s="4">
        <f>Index!J183</f>
        <v>117.49947186468701</v>
      </c>
      <c r="D162" s="5">
        <f>VLOOKUP(Table2[[#This Row],[Date]],Table1[#All],16,FALSE)</f>
        <v>0.29912305555555557</v>
      </c>
      <c r="E162" s="5">
        <f>DAYS360(B162,Summary!$G$10)/Summary!$G$6</f>
        <v>3.3972222222222221</v>
      </c>
      <c r="F162" s="4">
        <f>Summary!$G$7*C162/Summary!$G$11*(1-0.011)^4</f>
        <v>1114.3748889947035</v>
      </c>
      <c r="G162" s="7">
        <f>VLOOKUP(Table2[[#This Row],[Date]],Table3[#All],11,FALSE)</f>
        <v>5.8927230990015338E-2</v>
      </c>
      <c r="H162" s="5">
        <f>(LN(F162/Summary!$G$7)+(D162/100+G162^2/2)*E162)/(G162*SQRT(E162))</f>
        <v>1.1449353302017173</v>
      </c>
      <c r="I162" s="5">
        <f t="shared" si="11"/>
        <v>1.0363232799023936</v>
      </c>
      <c r="J162" s="4">
        <f>_xlfn.NORM.DIST(H162,0,1,TRUE)*F162-_xlfn.NORM.DIST(I162,0,1,TRUE)*Summary!$G$7*EXP(-D162/100*E162)</f>
        <v>132.45145587286959</v>
      </c>
      <c r="K162" s="5">
        <f t="shared" si="8"/>
        <v>0.87388202632841638</v>
      </c>
      <c r="L162" s="7">
        <f t="shared" si="9"/>
        <v>1.7113838612957677E-3</v>
      </c>
      <c r="M162" s="4">
        <f t="shared" si="10"/>
        <v>425.45149777870802</v>
      </c>
      <c r="N162" s="57">
        <f>Summary!$G$7*Table2[[#This Row],[T]]*EXP(-Table2[[#This Row],[Rate]]/100*Table2[[#This Row],[T]])*_xlfn.NORM.DIST(Table2[[#This Row],[d2]],0,1,TRUE)</f>
        <v>2858.3573140234766</v>
      </c>
      <c r="O162" s="4"/>
    </row>
    <row r="163" spans="2:15" x14ac:dyDescent="0.2">
      <c r="B163" s="6">
        <f>Index!B184</f>
        <v>41976</v>
      </c>
      <c r="C163" s="4">
        <f>Index!J184</f>
        <v>117.51187503383268</v>
      </c>
      <c r="D163" s="5">
        <f>VLOOKUP(Table2[[#This Row],[Date]],Table1[#All],16,FALSE)</f>
        <v>0.28518888888888888</v>
      </c>
      <c r="E163" s="5">
        <f>DAYS360(B163,Summary!$G$10)/Summary!$G$6</f>
        <v>3.3944444444444444</v>
      </c>
      <c r="F163" s="4">
        <f>Summary!$G$7*C163/Summary!$G$11*(1-0.011)^4</f>
        <v>1114.4925216956897</v>
      </c>
      <c r="G163" s="7">
        <f>VLOOKUP(Table2[[#This Row],[Date]],Table3[#All],11,FALSE)</f>
        <v>5.8491555901580984E-2</v>
      </c>
      <c r="H163" s="5">
        <f>(LN(F163/Summary!$G$7)+(D163/100+G163^2/2)*E163)/(G163*SQRT(E163))</f>
        <v>1.1495981373021444</v>
      </c>
      <c r="I163" s="5">
        <f t="shared" si="11"/>
        <v>1.0418331886019929</v>
      </c>
      <c r="J163" s="4">
        <f>_xlfn.NORM.DIST(H163,0,1,TRUE)*F163-_xlfn.NORM.DIST(I163,0,1,TRUE)*Summary!$G$7*EXP(-D163/100*E163)</f>
        <v>131.9539289589917</v>
      </c>
      <c r="K163" s="5">
        <f t="shared" si="8"/>
        <v>0.87484528713459553</v>
      </c>
      <c r="L163" s="7">
        <f t="shared" si="9"/>
        <v>1.715453005561896E-3</v>
      </c>
      <c r="M163" s="4">
        <f t="shared" si="10"/>
        <v>423.05323622485338</v>
      </c>
      <c r="N163" s="57">
        <f>Summary!$G$7*Table2[[#This Row],[T]]*EXP(-Table2[[#This Row],[Rate]]/100*Table2[[#This Row],[T]])*_xlfn.NORM.DIST(Table2[[#This Row],[d2]],0,1,TRUE)</f>
        <v>2861.7020073836975</v>
      </c>
      <c r="O163" s="4"/>
    </row>
    <row r="164" spans="2:15" x14ac:dyDescent="0.2">
      <c r="B164" s="6">
        <f>Index!B185</f>
        <v>41977</v>
      </c>
      <c r="C164" s="4">
        <f>Index!J185</f>
        <v>117.10133540024404</v>
      </c>
      <c r="D164" s="5">
        <f>VLOOKUP(Table2[[#This Row],[Date]],Table1[#All],16,FALSE)</f>
        <v>0.29049249999999999</v>
      </c>
      <c r="E164" s="5">
        <f>DAYS360(B164,Summary!$G$10)/Summary!$G$6</f>
        <v>3.3916666666666666</v>
      </c>
      <c r="F164" s="4">
        <f>Summary!$G$7*C164/Summary!$G$11*(1-0.011)^4</f>
        <v>1110.5989292280135</v>
      </c>
      <c r="G164" s="7">
        <f>VLOOKUP(Table2[[#This Row],[Date]],Table3[#All],11,FALSE)</f>
        <v>5.8059976557164578E-2</v>
      </c>
      <c r="H164" s="5">
        <f>(LN(F164/Summary!$G$7)+(D164/100+G164^2/2)*E164)/(G164*SQRT(E164))</f>
        <v>1.1266533706043056</v>
      </c>
      <c r="I164" s="5">
        <f t="shared" si="11"/>
        <v>1.0197273417622392</v>
      </c>
      <c r="J164" s="4">
        <f>_xlfn.NORM.DIST(H164,0,1,TRUE)*F164-_xlfn.NORM.DIST(I164,0,1,TRUE)*Summary!$G$7*EXP(-D164/100*E164)</f>
        <v>128.5065826994894</v>
      </c>
      <c r="K164" s="5">
        <f t="shared" si="8"/>
        <v>0.87005546772736009</v>
      </c>
      <c r="L164" s="7">
        <f t="shared" si="9"/>
        <v>1.7808773127010187E-3</v>
      </c>
      <c r="M164" s="4">
        <f t="shared" si="10"/>
        <v>432.55219624400655</v>
      </c>
      <c r="N164" s="57">
        <f>Summary!$G$7*Table2[[#This Row],[T]]*EXP(-Table2[[#This Row],[Rate]]/100*Table2[[#This Row],[T]])*_xlfn.NORM.DIST(Table2[[#This Row],[d2]],0,1,TRUE)</f>
        <v>2841.4572322324211</v>
      </c>
      <c r="O164" s="4"/>
    </row>
    <row r="165" spans="2:15" x14ac:dyDescent="0.2">
      <c r="B165" s="6">
        <f>Index!B186</f>
        <v>41978</v>
      </c>
      <c r="C165" s="4">
        <f>Index!J186</f>
        <v>117.57344902281824</v>
      </c>
      <c r="D165" s="5">
        <f>VLOOKUP(Table2[[#This Row],[Date]],Table1[#All],16,FALSE)</f>
        <v>0.29952777777777778</v>
      </c>
      <c r="E165" s="5">
        <f>DAYS360(B165,Summary!$G$10)/Summary!$G$6</f>
        <v>3.3888888888888888</v>
      </c>
      <c r="F165" s="4">
        <f>Summary!$G$7*C165/Summary!$G$11*(1-0.011)^4</f>
        <v>1115.0764945940512</v>
      </c>
      <c r="G165" s="7">
        <f>VLOOKUP(Table2[[#This Row],[Date]],Table3[#All],11,FALSE)</f>
        <v>5.8215119093759232E-2</v>
      </c>
      <c r="H165" s="5">
        <f>(LN(F165/Summary!$G$7)+(D165/100+G165^2/2)*E165)/(G165*SQRT(E165))</f>
        <v>1.1646791605484068</v>
      </c>
      <c r="I165" s="5">
        <f t="shared" si="11"/>
        <v>1.0575113260402198</v>
      </c>
      <c r="J165" s="4">
        <f>_xlfn.NORM.DIST(H165,0,1,TRUE)*F165-_xlfn.NORM.DIST(I165,0,1,TRUE)*Summary!$G$7*EXP(-D165/100*E165)</f>
        <v>132.72680882524219</v>
      </c>
      <c r="K165" s="5">
        <f t="shared" si="8"/>
        <v>0.87792555624708868</v>
      </c>
      <c r="L165" s="7">
        <f t="shared" si="9"/>
        <v>1.694281593443335E-3</v>
      </c>
      <c r="M165" s="4">
        <f t="shared" si="10"/>
        <v>415.611958546305</v>
      </c>
      <c r="N165" s="57">
        <f>Summary!$G$7*Table2[[#This Row],[T]]*EXP(-Table2[[#This Row],[Rate]]/100*Table2[[#This Row],[T]])*_xlfn.NORM.DIST(Table2[[#This Row],[d2]],0,1,TRUE)</f>
        <v>2867.7704399948293</v>
      </c>
      <c r="O165" s="4"/>
    </row>
    <row r="166" spans="2:15" x14ac:dyDescent="0.2">
      <c r="B166" s="6">
        <f>Index!B187</f>
        <v>41981</v>
      </c>
      <c r="C166" s="4">
        <f>Index!J187</f>
        <v>118.18298135320089</v>
      </c>
      <c r="D166" s="5">
        <f>VLOOKUP(Table2[[#This Row],[Date]],Table1[#All],16,FALSE)</f>
        <v>0.2874761111111111</v>
      </c>
      <c r="E166" s="5">
        <f>DAYS360(B166,Summary!$G$10)/Summary!$G$6</f>
        <v>3.3805555555555555</v>
      </c>
      <c r="F166" s="4">
        <f>Summary!$G$7*C166/Summary!$G$11*(1-0.011)^4</f>
        <v>1120.8573505607148</v>
      </c>
      <c r="G166" s="7">
        <f>VLOOKUP(Table2[[#This Row],[Date]],Table3[#All],11,FALSE)</f>
        <v>5.8360084650321692E-2</v>
      </c>
      <c r="H166" s="5">
        <f>(LN(F166/Summary!$G$7)+(D166/100+G166^2/2)*E166)/(G166*SQRT(E166))</f>
        <v>1.2075120027109381</v>
      </c>
      <c r="I166" s="5">
        <f t="shared" si="11"/>
        <v>1.1002094752006069</v>
      </c>
      <c r="J166" s="4">
        <f>_xlfn.NORM.DIST(H166,0,1,TRUE)*F166-_xlfn.NORM.DIST(I166,0,1,TRUE)*Summary!$G$7*EXP(-D166/100*E166)</f>
        <v>137.48836251649607</v>
      </c>
      <c r="K166" s="5">
        <f t="shared" si="8"/>
        <v>0.88638248726139357</v>
      </c>
      <c r="L166" s="7">
        <f t="shared" si="9"/>
        <v>1.6000390552588862E-3</v>
      </c>
      <c r="M166" s="4">
        <f t="shared" si="10"/>
        <v>396.58406737303142</v>
      </c>
      <c r="N166" s="57">
        <f>Summary!$G$7*Table2[[#This Row],[T]]*EXP(-Table2[[#This Row],[Rate]]/100*Table2[[#This Row],[T]])*_xlfn.NORM.DIST(Table2[[#This Row],[d2]],0,1,TRUE)</f>
        <v>2893.8230440834159</v>
      </c>
      <c r="O166" s="4"/>
    </row>
    <row r="167" spans="2:15" x14ac:dyDescent="0.2">
      <c r="B167" s="6">
        <f>Index!B188</f>
        <v>41982</v>
      </c>
      <c r="C167" s="4">
        <f>Index!J188</f>
        <v>117.94614722650896</v>
      </c>
      <c r="D167" s="5">
        <f>VLOOKUP(Table2[[#This Row],[Date]],Table1[#All],16,FALSE)</f>
        <v>0.29217222222222222</v>
      </c>
      <c r="E167" s="5">
        <f>DAYS360(B167,Summary!$G$10)/Summary!$G$6</f>
        <v>3.3777777777777778</v>
      </c>
      <c r="F167" s="4">
        <f>Summary!$G$7*C167/Summary!$G$11*(1-0.011)^4</f>
        <v>1118.6111957529179</v>
      </c>
      <c r="G167" s="7">
        <f>VLOOKUP(Table2[[#This Row],[Date]],Table3[#All],11,FALSE)</f>
        <v>5.8286168483359643E-2</v>
      </c>
      <c r="H167" s="5">
        <f>(LN(F167/Summary!$G$7)+(D167/100+G167^2/2)*E167)/(G167*SQRT(E167))</f>
        <v>1.192040544139606</v>
      </c>
      <c r="I167" s="5">
        <f t="shared" si="11"/>
        <v>1.0849179590799829</v>
      </c>
      <c r="J167" s="4">
        <f>_xlfn.NORM.DIST(H167,0,1,TRUE)*F167-_xlfn.NORM.DIST(I167,0,1,TRUE)*Summary!$G$7*EXP(-D167/100*E167)</f>
        <v>135.59032577671155</v>
      </c>
      <c r="K167" s="5">
        <f t="shared" si="8"/>
        <v>0.88337732597096463</v>
      </c>
      <c r="L167" s="7">
        <f t="shared" si="9"/>
        <v>1.6360334281132873E-3</v>
      </c>
      <c r="M167" s="4">
        <f t="shared" si="10"/>
        <v>403.03900503610623</v>
      </c>
      <c r="N167" s="57">
        <f>Summary!$G$7*Table2[[#This Row],[T]]*EXP(-Table2[[#This Row],[Rate]]/100*Table2[[#This Row],[T]])*_xlfn.NORM.DIST(Table2[[#This Row],[d2]],0,1,TRUE)</f>
        <v>2879.7766011457784</v>
      </c>
      <c r="O167" s="4"/>
    </row>
    <row r="168" spans="2:15" x14ac:dyDescent="0.2">
      <c r="B168" s="6">
        <f>Index!B189</f>
        <v>41983</v>
      </c>
      <c r="C168" s="4">
        <f>Index!J189</f>
        <v>117.70946833379776</v>
      </c>
      <c r="D168" s="5">
        <f>VLOOKUP(Table2[[#This Row],[Date]],Table1[#All],16,FALSE)</f>
        <v>0.28925000000000001</v>
      </c>
      <c r="E168" s="5">
        <f>DAYS360(B168,Summary!$G$10)/Summary!$G$6</f>
        <v>3.375</v>
      </c>
      <c r="F168" s="4">
        <f>Summary!$G$7*C168/Summary!$G$11*(1-0.011)^4</f>
        <v>1116.3665131972707</v>
      </c>
      <c r="G168" s="7">
        <f>VLOOKUP(Table2[[#This Row],[Date]],Table3[#All],11,FALSE)</f>
        <v>5.7737988124649503E-2</v>
      </c>
      <c r="H168" s="5">
        <f>(LN(F168/Summary!$G$7)+(D168/100+G168^2/2)*E168)/(G168*SQRT(E168))</f>
        <v>1.1828534711314285</v>
      </c>
      <c r="I168" s="5">
        <f t="shared" si="11"/>
        <v>1.076782013871229</v>
      </c>
      <c r="J168" s="4">
        <f>_xlfn.NORM.DIST(H168,0,1,TRUE)*F168-_xlfn.NORM.DIST(I168,0,1,TRUE)*Summary!$G$7*EXP(-D168/100*E168)</f>
        <v>133.28699749322334</v>
      </c>
      <c r="K168" s="5">
        <f t="shared" si="8"/>
        <v>0.88156638768870765</v>
      </c>
      <c r="L168" s="7">
        <f t="shared" si="9"/>
        <v>1.6737278090621409E-3</v>
      </c>
      <c r="M168" s="4">
        <f t="shared" si="10"/>
        <v>406.47501677107857</v>
      </c>
      <c r="N168" s="57">
        <f>Summary!$G$7*Table2[[#This Row],[T]]*EXP(-Table2[[#This Row],[Rate]]/100*Table2[[#This Row],[T]])*_xlfn.NORM.DIST(Table2[[#This Row],[d2]],0,1,TRUE)</f>
        <v>2871.6666644792226</v>
      </c>
      <c r="O168" s="4"/>
    </row>
    <row r="169" spans="2:15" x14ac:dyDescent="0.2">
      <c r="B169" s="6">
        <f>Index!B190</f>
        <v>41984</v>
      </c>
      <c r="C169" s="4">
        <f>Index!J190</f>
        <v>117.70943236701576</v>
      </c>
      <c r="D169" s="5">
        <f>VLOOKUP(Table2[[#This Row],[Date]],Table1[#All],16,FALSE)</f>
        <v>0.28585583333333336</v>
      </c>
      <c r="E169" s="5">
        <f>DAYS360(B169,Summary!$G$10)/Summary!$G$6</f>
        <v>3.3722222222222222</v>
      </c>
      <c r="F169" s="4">
        <f>Summary!$G$7*C169/Summary!$G$11*(1-0.011)^4</f>
        <v>1116.3661720852804</v>
      </c>
      <c r="G169" s="7">
        <f>VLOOKUP(Table2[[#This Row],[Date]],Table3[#All],11,FALSE)</f>
        <v>5.7761711621227778E-2</v>
      </c>
      <c r="H169" s="5">
        <f>(LN(F169/Summary!$G$7)+(D169/100+G169^2/2)*E169)/(G169*SQRT(E169))</f>
        <v>1.1816967314739848</v>
      </c>
      <c r="I169" s="5">
        <f t="shared" si="11"/>
        <v>1.0756253690974584</v>
      </c>
      <c r="J169" s="4">
        <f>_xlfn.NORM.DIST(H169,0,1,TRUE)*F169-_xlfn.NORM.DIST(I169,0,1,TRUE)*Summary!$G$7*EXP(-D169/100*E169)</f>
        <v>133.18245972086004</v>
      </c>
      <c r="K169" s="5">
        <f t="shared" si="8"/>
        <v>0.88133697214325779</v>
      </c>
      <c r="L169" s="7">
        <f t="shared" si="9"/>
        <v>1.6760203505141351E-3</v>
      </c>
      <c r="M169" s="4">
        <f t="shared" si="10"/>
        <v>406.86362460172876</v>
      </c>
      <c r="N169" s="57">
        <f>Summary!$G$7*Table2[[#This Row],[T]]*EXP(-Table2[[#This Row],[Rate]]/100*Table2[[#This Row],[T]])*_xlfn.NORM.DIST(Table2[[#This Row],[d2]],0,1,TRUE)</f>
        <v>2868.7909976004416</v>
      </c>
      <c r="O169" s="4"/>
    </row>
    <row r="170" spans="2:15" x14ac:dyDescent="0.2">
      <c r="B170" s="6">
        <f>Index!B191</f>
        <v>41985</v>
      </c>
      <c r="C170" s="4">
        <f>Index!J191</f>
        <v>118.04544828314792</v>
      </c>
      <c r="D170" s="5">
        <f>VLOOKUP(Table2[[#This Row],[Date]],Table1[#All],16,FALSE)</f>
        <v>0.27956805555555558</v>
      </c>
      <c r="E170" s="5">
        <f>DAYS360(B170,Summary!$G$10)/Summary!$G$6</f>
        <v>3.3694444444444445</v>
      </c>
      <c r="F170" s="4">
        <f>Summary!$G$7*C170/Summary!$G$11*(1-0.011)^4</f>
        <v>1119.5529753389278</v>
      </c>
      <c r="G170" s="7">
        <f>VLOOKUP(Table2[[#This Row],[Date]],Table3[#All],11,FALSE)</f>
        <v>5.7782256779880199E-2</v>
      </c>
      <c r="H170" s="5">
        <f>(LN(F170/Summary!$G$7)+(D170/100+G170^2/2)*E170)/(G170*SQRT(E170))</f>
        <v>1.2065605178530407</v>
      </c>
      <c r="I170" s="5">
        <f t="shared" si="11"/>
        <v>1.100495138410392</v>
      </c>
      <c r="J170" s="4">
        <f>_xlfn.NORM.DIST(H170,0,1,TRUE)*F170-_xlfn.NORM.DIST(I170,0,1,TRUE)*Summary!$G$7*EXP(-D170/100*E170)</f>
        <v>135.80997826419912</v>
      </c>
      <c r="K170" s="5">
        <f t="shared" si="8"/>
        <v>0.88619928020115901</v>
      </c>
      <c r="L170" s="7">
        <f t="shared" si="9"/>
        <v>1.6224501363383342E-3</v>
      </c>
      <c r="M170" s="4">
        <f t="shared" si="10"/>
        <v>395.92548302792767</v>
      </c>
      <c r="N170" s="57">
        <f>Summary!$G$7*Table2[[#This Row],[T]]*EXP(-Table2[[#This Row],[Rate]]/100*Table2[[#This Row],[T]])*_xlfn.NORM.DIST(Table2[[#This Row],[d2]],0,1,TRUE)</f>
        <v>2885.3801582445458</v>
      </c>
      <c r="O170" s="4"/>
    </row>
    <row r="171" spans="2:15" x14ac:dyDescent="0.2">
      <c r="B171" s="6">
        <f>Index!B192</f>
        <v>41988</v>
      </c>
      <c r="C171" s="4">
        <f>Index!J192</f>
        <v>118.50628797267557</v>
      </c>
      <c r="D171" s="5">
        <f>VLOOKUP(Table2[[#This Row],[Date]],Table1[#All],16,FALSE)</f>
        <v>0.27545833333333336</v>
      </c>
      <c r="E171" s="5">
        <f>DAYS360(B171,Summary!$G$10)/Summary!$G$6</f>
        <v>3.3611111111111112</v>
      </c>
      <c r="F171" s="4">
        <f>Summary!$G$7*C171/Summary!$G$11*(1-0.011)^4</f>
        <v>1123.9236177742669</v>
      </c>
      <c r="G171" s="7">
        <f>VLOOKUP(Table2[[#This Row],[Date]],Table3[#All],11,FALSE)</f>
        <v>5.768771761077033E-2</v>
      </c>
      <c r="H171" s="5">
        <f>(LN(F171/Summary!$G$7)+(D171/100+G171^2/2)*E171)/(G171*SQRT(E171))</f>
        <v>1.2450445695069081</v>
      </c>
      <c r="I171" s="5">
        <f t="shared" si="11"/>
        <v>1.1392837538871625</v>
      </c>
      <c r="J171" s="4">
        <f>_xlfn.NORM.DIST(H171,0,1,TRUE)*F171-_xlfn.NORM.DIST(I171,0,1,TRUE)*Summary!$G$7*EXP(-D171/100*E171)</f>
        <v>139.49597157115011</v>
      </c>
      <c r="K171" s="5">
        <f t="shared" si="8"/>
        <v>0.89344231617034764</v>
      </c>
      <c r="L171" s="7">
        <f t="shared" si="9"/>
        <v>1.5461111986214734E-3</v>
      </c>
      <c r="M171" s="4">
        <f t="shared" si="10"/>
        <v>378.68713118082582</v>
      </c>
      <c r="N171" s="57">
        <f>Summary!$G$7*Table2[[#This Row],[T]]*EXP(-Table2[[#This Row],[Rate]]/100*Table2[[#This Row],[T]])*_xlfn.NORM.DIST(Table2[[#This Row],[d2]],0,1,TRUE)</f>
        <v>2906.2349664358148</v>
      </c>
      <c r="O171" s="4"/>
    </row>
    <row r="172" spans="2:15" x14ac:dyDescent="0.2">
      <c r="B172" s="6">
        <f>Index!B193</f>
        <v>41989</v>
      </c>
      <c r="C172" s="4">
        <f>Index!J193</f>
        <v>118.61851758550107</v>
      </c>
      <c r="D172" s="5">
        <f>VLOOKUP(Table2[[#This Row],[Date]],Table1[#All],16,FALSE)</f>
        <v>0.27001166666666665</v>
      </c>
      <c r="E172" s="5">
        <f>DAYS360(B172,Summary!$G$10)/Summary!$G$6</f>
        <v>3.3583333333333334</v>
      </c>
      <c r="F172" s="4">
        <f>Summary!$G$7*C172/Summary!$G$11*(1-0.011)^4</f>
        <v>1124.9880128762154</v>
      </c>
      <c r="G172" s="7">
        <f>VLOOKUP(Table2[[#This Row],[Date]],Table3[#All],11,FALSE)</f>
        <v>5.7687887280706389E-2</v>
      </c>
      <c r="H172" s="5">
        <f>(LN(F172/Summary!$G$7)+(D172/100+G172^2/2)*E172)/(G172*SQRT(E172))</f>
        <v>1.2526636074262536</v>
      </c>
      <c r="I172" s="5">
        <f t="shared" si="11"/>
        <v>1.1469461927231355</v>
      </c>
      <c r="J172" s="4">
        <f>_xlfn.NORM.DIST(H172,0,1,TRUE)*F172-_xlfn.NORM.DIST(I172,0,1,TRUE)*Summary!$G$7*EXP(-D172/100*E172)</f>
        <v>140.27381929407852</v>
      </c>
      <c r="K172" s="5">
        <f t="shared" si="8"/>
        <v>0.89483592220544317</v>
      </c>
      <c r="L172" s="7">
        <f t="shared" si="9"/>
        <v>1.5306487627422705E-3</v>
      </c>
      <c r="M172" s="4">
        <f t="shared" si="10"/>
        <v>375.30104067539315</v>
      </c>
      <c r="N172" s="57">
        <f>Summary!$G$7*Table2[[#This Row],[T]]*EXP(-Table2[[#This Row],[Rate]]/100*Table2[[#This Row],[T]])*_xlfn.NORM.DIST(Table2[[#This Row],[d2]],0,1,TRUE)</f>
        <v>2909.6797022605479</v>
      </c>
      <c r="O172" s="4"/>
    </row>
    <row r="173" spans="2:15" x14ac:dyDescent="0.2">
      <c r="B173" s="6">
        <f>Index!B194</f>
        <v>41990</v>
      </c>
      <c r="C173" s="4">
        <f>Index!J194</f>
        <v>118.88052025179745</v>
      </c>
      <c r="D173" s="5">
        <f>VLOOKUP(Table2[[#This Row],[Date]],Table1[#All],16,FALSE)</f>
        <v>0.27781111111111112</v>
      </c>
      <c r="E173" s="5">
        <f>DAYS360(B173,Summary!$G$10)/Summary!$G$6</f>
        <v>3.3555555555555556</v>
      </c>
      <c r="F173" s="4">
        <f>Summary!$G$7*C173/Summary!$G$11*(1-0.011)^4</f>
        <v>1127.4728682337493</v>
      </c>
      <c r="G173" s="7">
        <f>VLOOKUP(Table2[[#This Row],[Date]],Table3[#All],11,FALSE)</f>
        <v>5.7702910473511601E-2</v>
      </c>
      <c r="H173" s="5">
        <f>(LN(F173/Summary!$G$7)+(D173/100+G173^2/2)*E173)/(G173*SQRT(E173))</f>
        <v>1.2761179752712188</v>
      </c>
      <c r="I173" s="5">
        <f t="shared" si="11"/>
        <v>1.1704167708794442</v>
      </c>
      <c r="J173" s="4">
        <f>_xlfn.NORM.DIST(H173,0,1,TRUE)*F173-_xlfn.NORM.DIST(I173,0,1,TRUE)*Summary!$G$7*EXP(-D173/100*E173)</f>
        <v>142.72016711614992</v>
      </c>
      <c r="K173" s="5">
        <f t="shared" si="8"/>
        <v>0.89904309085461243</v>
      </c>
      <c r="L173" s="7">
        <f t="shared" si="9"/>
        <v>1.4828756163905758E-3</v>
      </c>
      <c r="M173" s="4">
        <f t="shared" si="10"/>
        <v>364.98841171373419</v>
      </c>
      <c r="N173" s="57">
        <f>Summary!$G$7*Table2[[#This Row],[T]]*EXP(-Table2[[#This Row],[Rate]]/100*Table2[[#This Row],[T]])*_xlfn.NORM.DIST(Table2[[#This Row],[d2]],0,1,TRUE)</f>
        <v>2922.4423401002387</v>
      </c>
      <c r="O173" s="4"/>
    </row>
    <row r="174" spans="2:15" x14ac:dyDescent="0.2">
      <c r="B174" s="6">
        <f>Index!B195</f>
        <v>41991</v>
      </c>
      <c r="C174" s="4">
        <f>Index!J195</f>
        <v>118.68067812902015</v>
      </c>
      <c r="D174" s="5">
        <f>VLOOKUP(Table2[[#This Row],[Date]],Table1[#All],16,FALSE)</f>
        <v>0.27942888888888889</v>
      </c>
      <c r="E174" s="5">
        <f>DAYS360(B174,Summary!$G$10)/Summary!$G$6</f>
        <v>3.3527777777777779</v>
      </c>
      <c r="F174" s="4">
        <f>Summary!$G$7*C174/Summary!$G$11*(1-0.011)^4</f>
        <v>1125.5775487071826</v>
      </c>
      <c r="G174" s="7">
        <f>VLOOKUP(Table2[[#This Row],[Date]],Table3[#All],11,FALSE)</f>
        <v>5.771647222219476E-2</v>
      </c>
      <c r="H174" s="5">
        <f>(LN(F174/Summary!$G$7)+(D174/100+G174^2/2)*E174)/(G174*SQRT(E174))</f>
        <v>1.2608479456661235</v>
      </c>
      <c r="I174" s="5">
        <f t="shared" si="11"/>
        <v>1.1551656684662952</v>
      </c>
      <c r="J174" s="4">
        <f>_xlfn.NORM.DIST(H174,0,1,TRUE)*F174-_xlfn.NORM.DIST(I174,0,1,TRUE)*Summary!$G$7*EXP(-D174/100*E174)</f>
        <v>141.05540793383079</v>
      </c>
      <c r="K174" s="5">
        <f t="shared" si="8"/>
        <v>0.89631818213155556</v>
      </c>
      <c r="L174" s="7">
        <f t="shared" si="9"/>
        <v>1.5146955870478738E-3</v>
      </c>
      <c r="M174" s="4">
        <f t="shared" si="10"/>
        <v>371.3477110030172</v>
      </c>
      <c r="N174" s="57">
        <f>Summary!$G$7*Table2[[#This Row],[T]]*EXP(-Table2[[#This Row],[Rate]]/100*Table2[[#This Row],[T]])*_xlfn.NORM.DIST(Table2[[#This Row],[d2]],0,1,TRUE)</f>
        <v>2909.6083298510575</v>
      </c>
      <c r="O174" s="4"/>
    </row>
    <row r="175" spans="2:15" x14ac:dyDescent="0.2">
      <c r="B175" s="6">
        <f>Index!B196</f>
        <v>41992</v>
      </c>
      <c r="C175" s="4">
        <f>Index!J196</f>
        <v>118.90528486699392</v>
      </c>
      <c r="D175" s="5">
        <f>VLOOKUP(Table2[[#This Row],[Date]],Table1[#All],16,FALSE)</f>
        <v>0.26937500000000003</v>
      </c>
      <c r="E175" s="5">
        <f>DAYS360(B175,Summary!$G$10)/Summary!$G$6</f>
        <v>3.35</v>
      </c>
      <c r="F175" s="4">
        <f>Summary!$G$7*C175/Summary!$G$11*(1-0.011)^4</f>
        <v>1127.7077379303753</v>
      </c>
      <c r="G175" s="7">
        <f>VLOOKUP(Table2[[#This Row],[Date]],Table3[#All],11,FALSE)</f>
        <v>5.7539442672633327E-2</v>
      </c>
      <c r="H175" s="5">
        <f>(LN(F175/Summary!$G$7)+(D175/100+G175^2/2)*E175)/(G175*SQRT(E175))</f>
        <v>1.2795644410040756</v>
      </c>
      <c r="I175" s="5">
        <f t="shared" si="11"/>
        <v>1.1742499690578667</v>
      </c>
      <c r="J175" s="4">
        <f>_xlfn.NORM.DIST(H175,0,1,TRUE)*F175-_xlfn.NORM.DIST(I175,0,1,TRUE)*Summary!$G$7*EXP(-D175/100*E175)</f>
        <v>142.5947750157585</v>
      </c>
      <c r="K175" s="5">
        <f t="shared" si="8"/>
        <v>0.89965081876324127</v>
      </c>
      <c r="L175" s="7">
        <f t="shared" si="9"/>
        <v>1.4814721649460856E-3</v>
      </c>
      <c r="M175" s="4">
        <f t="shared" si="10"/>
        <v>363.15922021504014</v>
      </c>
      <c r="N175" s="57">
        <f>Summary!$G$7*Table2[[#This Row],[T]]*EXP(-Table2[[#This Row],[Rate]]/100*Table2[[#This Row],[T]])*_xlfn.NORM.DIST(Table2[[#This Row],[d2]],0,1,TRUE)</f>
        <v>2921.0271893754702</v>
      </c>
      <c r="O175" s="4"/>
    </row>
    <row r="176" spans="2:15" x14ac:dyDescent="0.2">
      <c r="B176" s="6">
        <f>Index!B197</f>
        <v>41995</v>
      </c>
      <c r="C176" s="4">
        <f>Index!J197</f>
        <v>119.06750397723907</v>
      </c>
      <c r="D176" s="5">
        <f>VLOOKUP(Table2[[#This Row],[Date]],Table1[#All],16,FALSE)</f>
        <v>0.266625</v>
      </c>
      <c r="E176" s="5">
        <f>DAYS360(B176,Summary!$G$10)/Summary!$G$6</f>
        <v>3.3416666666666668</v>
      </c>
      <c r="F176" s="4">
        <f>Summary!$G$7*C176/Summary!$G$11*(1-0.011)^4</f>
        <v>1129.2462376368287</v>
      </c>
      <c r="G176" s="7">
        <f>VLOOKUP(Table2[[#This Row],[Date]],Table3[#All],11,FALSE)</f>
        <v>5.7460422529557319E-2</v>
      </c>
      <c r="H176" s="5">
        <f>(LN(F176/Summary!$G$7)+(D176/100+G176^2/2)*E176)/(G176*SQRT(E176))</f>
        <v>1.2945357044604078</v>
      </c>
      <c r="I176" s="5">
        <f t="shared" si="11"/>
        <v>1.1894967528334288</v>
      </c>
      <c r="J176" s="4">
        <f>_xlfn.NORM.DIST(H176,0,1,TRUE)*F176-_xlfn.NORM.DIST(I176,0,1,TRUE)*Summary!$G$7*EXP(-D176/100*E176)</f>
        <v>143.82683792419425</v>
      </c>
      <c r="K176" s="5">
        <f t="shared" si="8"/>
        <v>0.9022597776479464</v>
      </c>
      <c r="L176" s="7">
        <f t="shared" si="9"/>
        <v>1.455026025875812E-3</v>
      </c>
      <c r="M176" s="4">
        <f t="shared" si="10"/>
        <v>356.27061863886769</v>
      </c>
      <c r="N176" s="57">
        <f>Summary!$G$7*Table2[[#This Row],[T]]*EXP(-Table2[[#This Row],[Rate]]/100*Table2[[#This Row],[T]])*_xlfn.NORM.DIST(Table2[[#This Row],[d2]],0,1,TRUE)</f>
        <v>2924.1141263639347</v>
      </c>
      <c r="O176" s="4"/>
    </row>
    <row r="177" spans="2:15" x14ac:dyDescent="0.2">
      <c r="B177" s="6">
        <f>Index!B198</f>
        <v>41996</v>
      </c>
      <c r="C177" s="4">
        <f>Index!J198</f>
        <v>119.15491874851459</v>
      </c>
      <c r="D177" s="5">
        <f>VLOOKUP(Table2[[#This Row],[Date]],Table1[#All],16,FALSE)</f>
        <v>0.26922166666666669</v>
      </c>
      <c r="E177" s="5">
        <f>DAYS360(B177,Summary!$G$10)/Summary!$G$6</f>
        <v>3.338888888888889</v>
      </c>
      <c r="F177" s="4">
        <f>Summary!$G$7*C177/Summary!$G$11*(1-0.011)^4</f>
        <v>1130.0752866911839</v>
      </c>
      <c r="G177" s="7">
        <f>VLOOKUP(Table2[[#This Row],[Date]],Table3[#All],11,FALSE)</f>
        <v>5.7242371496761035E-2</v>
      </c>
      <c r="H177" s="5">
        <f>(LN(F177/Summary!$G$7)+(D177/100+G177^2/2)*E177)/(G177*SQRT(E177))</f>
        <v>1.3073387964195622</v>
      </c>
      <c r="I177" s="5">
        <f t="shared" si="11"/>
        <v>1.2027419474698264</v>
      </c>
      <c r="J177" s="4">
        <f>_xlfn.NORM.DIST(H177,0,1,TRUE)*F177-_xlfn.NORM.DIST(I177,0,1,TRUE)*Summary!$G$7*EXP(-D177/100*E177)</f>
        <v>144.559766717446</v>
      </c>
      <c r="K177" s="5">
        <f t="shared" si="8"/>
        <v>0.90445116323588592</v>
      </c>
      <c r="L177" s="7">
        <f t="shared" si="9"/>
        <v>1.4359859682386547E-3</v>
      </c>
      <c r="M177" s="4">
        <f t="shared" si="10"/>
        <v>350.49718644570879</v>
      </c>
      <c r="N177" s="57">
        <f>Summary!$G$7*Table2[[#This Row],[T]]*EXP(-Table2[[#This Row],[Rate]]/100*Table2[[#This Row],[T]])*_xlfn.NORM.DIST(Table2[[#This Row],[d2]],0,1,TRUE)</f>
        <v>2930.0023481421563</v>
      </c>
      <c r="O177" s="4"/>
    </row>
    <row r="178" spans="2:15" x14ac:dyDescent="0.2">
      <c r="B178" s="6">
        <f>Index!B199</f>
        <v>42002</v>
      </c>
      <c r="C178" s="4">
        <f>Index!J199</f>
        <v>119.60457315385115</v>
      </c>
      <c r="D178" s="5">
        <f>VLOOKUP(Table2[[#This Row],[Date]],Table1[#All],16,FALSE)</f>
        <v>0.25123333333333336</v>
      </c>
      <c r="E178" s="5">
        <f>DAYS360(B178,Summary!$G$10)/Summary!$G$6</f>
        <v>3.3222222222222224</v>
      </c>
      <c r="F178" s="4">
        <f>Summary!$G$7*C178/Summary!$G$11*(1-0.011)^4</f>
        <v>1134.3398469490373</v>
      </c>
      <c r="G178" s="7">
        <f>VLOOKUP(Table2[[#This Row],[Date]],Table3[#All],11,FALSE)</f>
        <v>5.7325096916445897E-2</v>
      </c>
      <c r="H178" s="5">
        <f>(LN(F178/Summary!$G$7)+(D178/100+G178^2/2)*E178)/(G178*SQRT(E178))</f>
        <v>1.3385117045082595</v>
      </c>
      <c r="I178" s="5">
        <f t="shared" si="11"/>
        <v>1.2340254558538981</v>
      </c>
      <c r="J178" s="4">
        <f>_xlfn.NORM.DIST(H178,0,1,TRUE)*F178-_xlfn.NORM.DIST(I178,0,1,TRUE)*Summary!$G$7*EXP(-D178/100*E178)</f>
        <v>147.84127390235005</v>
      </c>
      <c r="K178" s="5">
        <f t="shared" si="8"/>
        <v>0.90963515626630576</v>
      </c>
      <c r="L178" s="7">
        <f t="shared" si="9"/>
        <v>1.3742438247788371E-3</v>
      </c>
      <c r="M178" s="4">
        <f t="shared" si="10"/>
        <v>336.7624396198039</v>
      </c>
      <c r="N178" s="57">
        <f>Summary!$G$7*Table2[[#This Row],[T]]*EXP(-Table2[[#This Row],[Rate]]/100*Table2[[#This Row],[T]])*_xlfn.NORM.DIST(Table2[[#This Row],[d2]],0,1,TRUE)</f>
        <v>2936.8249431203808</v>
      </c>
      <c r="O178" s="4"/>
    </row>
    <row r="179" spans="2:15" x14ac:dyDescent="0.2">
      <c r="B179" s="6">
        <f>Index!B200</f>
        <v>42003</v>
      </c>
      <c r="C179" s="4">
        <f>Index!J200</f>
        <v>120.00493916593521</v>
      </c>
      <c r="D179" s="5">
        <f>VLOOKUP(Table2[[#This Row],[Date]],Table1[#All],16,FALSE)</f>
        <v>0.24556250000000002</v>
      </c>
      <c r="E179" s="5">
        <f>DAYS360(B179,Summary!$G$10)/Summary!$G$6</f>
        <v>3.3194444444444446</v>
      </c>
      <c r="F179" s="4">
        <f>Summary!$G$7*C179/Summary!$G$11*(1-0.011)^4</f>
        <v>1138.1369519333664</v>
      </c>
      <c r="G179" s="7">
        <f>VLOOKUP(Table2[[#This Row],[Date]],Table3[#All],11,FALSE)</f>
        <v>5.7467667388119321E-2</v>
      </c>
      <c r="H179" s="5">
        <f>(LN(F179/Summary!$G$7)+(D179/100+G179^2/2)*E179)/(G179*SQRT(E179))</f>
        <v>1.3660182661122642</v>
      </c>
      <c r="I179" s="5">
        <f t="shared" si="11"/>
        <v>1.2613159541078822</v>
      </c>
      <c r="J179" s="4">
        <f>_xlfn.NORM.DIST(H179,0,1,TRUE)*F179-_xlfn.NORM.DIST(I179,0,1,TRUE)*Summary!$G$7*EXP(-D179/100*E179)</f>
        <v>151.16984405656865</v>
      </c>
      <c r="K179" s="5">
        <f t="shared" si="8"/>
        <v>0.9140333848817318</v>
      </c>
      <c r="L179" s="7">
        <f t="shared" si="9"/>
        <v>1.3169255898339656E-3</v>
      </c>
      <c r="M179" s="4">
        <f t="shared" si="10"/>
        <v>325.41626671094798</v>
      </c>
      <c r="N179" s="57">
        <f>Summary!$G$7*Table2[[#This Row],[T]]*EXP(-Table2[[#This Row],[Rate]]/100*Table2[[#This Row],[T]])*_xlfn.NORM.DIST(Table2[[#This Row],[d2]],0,1,TRUE)</f>
        <v>2951.4021257244049</v>
      </c>
      <c r="O179" s="4"/>
    </row>
    <row r="180" spans="2:15" x14ac:dyDescent="0.2">
      <c r="B180" s="6">
        <f>Index!B201</f>
        <v>42004</v>
      </c>
      <c r="C180" s="4">
        <f>Index!J201</f>
        <v>120.00490749796516</v>
      </c>
      <c r="D180" s="5">
        <f>VLOOKUP(Table2[[#This Row],[Date]],Table1[#All],16,FALSE)</f>
        <v>0.24239375000000002</v>
      </c>
      <c r="E180" s="5">
        <f>DAYS360(B180,Summary!$G$10)/Summary!$G$6</f>
        <v>3.3194444444444446</v>
      </c>
      <c r="F180" s="4">
        <f>Summary!$G$7*C180/Summary!$G$11*(1-0.011)^4</f>
        <v>1138.1366515916707</v>
      </c>
      <c r="G180" s="7">
        <f>VLOOKUP(Table2[[#This Row],[Date]],Table3[#All],11,FALSE)</f>
        <v>5.7382634700298023E-2</v>
      </c>
      <c r="H180" s="5">
        <f>(LN(F180/Summary!$G$7)+(D180/100+G180^2/2)*E180)/(G180*SQRT(E180))</f>
        <v>1.3668788451186518</v>
      </c>
      <c r="I180" s="5">
        <f t="shared" si="11"/>
        <v>1.262331457081354</v>
      </c>
      <c r="J180" s="4">
        <f>_xlfn.NORM.DIST(H180,0,1,TRUE)*F180-_xlfn.NORM.DIST(I180,0,1,TRUE)*Summary!$G$7*EXP(-D180/100*E180)</f>
        <v>151.04837774561202</v>
      </c>
      <c r="K180" s="5">
        <f t="shared" si="8"/>
        <v>0.91416835806171792</v>
      </c>
      <c r="L180" s="7">
        <f t="shared" si="9"/>
        <v>1.3173274241923079E-3</v>
      </c>
      <c r="M180" s="4">
        <f t="shared" si="10"/>
        <v>325.03373683828659</v>
      </c>
      <c r="N180" s="57">
        <f>Summary!$G$7*Table2[[#This Row],[T]]*EXP(-Table2[[#This Row],[Rate]]/100*Table2[[#This Row],[T]])*_xlfn.NORM.DIST(Table2[[#This Row],[d2]],0,1,TRUE)</f>
        <v>2952.3143412953323</v>
      </c>
      <c r="O180" s="4"/>
    </row>
    <row r="181" spans="2:15" x14ac:dyDescent="0.2">
      <c r="B181" s="6">
        <f>Index!B202</f>
        <v>42006</v>
      </c>
      <c r="C181" s="4">
        <f>Index!J202</f>
        <v>121.04455598427251</v>
      </c>
      <c r="D181" s="5">
        <f>VLOOKUP(Table2[[#This Row],[Date]],Table1[#All],16,FALSE)</f>
        <v>0.2265013888888889</v>
      </c>
      <c r="E181" s="5">
        <f>DAYS360(B181,Summary!$G$10)/Summary!$G$6</f>
        <v>3.3138888888888891</v>
      </c>
      <c r="F181" s="4">
        <f>Summary!$G$7*C181/Summary!$G$11*(1-0.011)^4</f>
        <v>1147.996765412918</v>
      </c>
      <c r="G181" s="7">
        <f>VLOOKUP(Table2[[#This Row],[Date]],Table3[#All],11,FALSE)</f>
        <v>5.7519017523621555E-2</v>
      </c>
      <c r="H181" s="5">
        <f>(LN(F181/Summary!$G$7)+(D181/100+G181^2/2)*E181)/(G181*SQRT(E181))</f>
        <v>1.4421647309769923</v>
      </c>
      <c r="I181" s="5">
        <f t="shared" si="11"/>
        <v>1.3374565944123669</v>
      </c>
      <c r="J181" s="4">
        <f>_xlfn.NORM.DIST(H181,0,1,TRUE)*F181-_xlfn.NORM.DIST(I181,0,1,TRUE)*Summary!$G$7*EXP(-D181/100*E181)</f>
        <v>159.66181559342476</v>
      </c>
      <c r="K181" s="5">
        <f t="shared" si="8"/>
        <v>0.92537204621059965</v>
      </c>
      <c r="L181" s="7">
        <f t="shared" si="9"/>
        <v>1.1731610782390294E-3</v>
      </c>
      <c r="M181" s="4">
        <f t="shared" si="10"/>
        <v>294.70559228897218</v>
      </c>
      <c r="N181" s="57">
        <f>Summary!$G$7*Table2[[#This Row],[T]]*EXP(-Table2[[#This Row],[Rate]]/100*Table2[[#This Row],[T]])*_xlfn.NORM.DIST(Table2[[#This Row],[d2]],0,1,TRUE)</f>
        <v>2991.3225672500926</v>
      </c>
      <c r="O181" s="4"/>
    </row>
    <row r="182" spans="2:15" x14ac:dyDescent="0.2">
      <c r="B182" s="6">
        <f>Index!B203</f>
        <v>42009</v>
      </c>
      <c r="C182" s="4">
        <f>Index!J203</f>
        <v>120.57966017289962</v>
      </c>
      <c r="D182" s="5">
        <f>VLOOKUP(Table2[[#This Row],[Date]],Table1[#All],16,FALSE)</f>
        <v>0.23011666666666664</v>
      </c>
      <c r="E182" s="5">
        <f>DAYS360(B182,Summary!$G$10)/Summary!$G$6</f>
        <v>3.3055555555555554</v>
      </c>
      <c r="F182" s="4">
        <f>Summary!$G$7*C182/Summary!$G$11*(1-0.011)^4</f>
        <v>1143.5876543763222</v>
      </c>
      <c r="G182" s="7">
        <f>VLOOKUP(Table2[[#This Row],[Date]],Table3[#All],11,FALSE)</f>
        <v>5.7008248405586534E-2</v>
      </c>
      <c r="H182" s="5">
        <f>(LN(F182/Summary!$G$7)+(D182/100+G182^2/2)*E182)/(G182*SQRT(E182))</f>
        <v>1.4196973204519374</v>
      </c>
      <c r="I182" s="5">
        <f t="shared" si="11"/>
        <v>1.3160495587825733</v>
      </c>
      <c r="J182" s="4">
        <f>_xlfn.NORM.DIST(H182,0,1,TRUE)*F182-_xlfn.NORM.DIST(I182,0,1,TRUE)*Summary!$G$7*EXP(-D182/100*E182)</f>
        <v>155.50532066612982</v>
      </c>
      <c r="K182" s="5">
        <f t="shared" si="8"/>
        <v>0.92215209071922644</v>
      </c>
      <c r="L182" s="7">
        <f t="shared" si="9"/>
        <v>1.2286031521169677E-3</v>
      </c>
      <c r="M182" s="4">
        <f t="shared" si="10"/>
        <v>302.78384505073001</v>
      </c>
      <c r="N182" s="57">
        <f>Summary!$G$7*Table2[[#This Row],[T]]*EXP(-Table2[[#This Row],[Rate]]/100*Table2[[#This Row],[T]])*_xlfn.NORM.DIST(Table2[[#This Row],[d2]],0,1,TRUE)</f>
        <v>2971.8809628551476</v>
      </c>
      <c r="O182" s="4"/>
    </row>
    <row r="183" spans="2:15" x14ac:dyDescent="0.2">
      <c r="B183" s="6">
        <f>Index!B204</f>
        <v>42010</v>
      </c>
      <c r="C183" s="4">
        <f>Index!J204</f>
        <v>121.4453394658368</v>
      </c>
      <c r="D183" s="5">
        <f>VLOOKUP(Table2[[#This Row],[Date]],Table1[#All],16,FALSE)</f>
        <v>0.22602319444444444</v>
      </c>
      <c r="E183" s="5">
        <f>DAYS360(B183,Summary!$G$10)/Summary!$G$6</f>
        <v>3.3027777777777776</v>
      </c>
      <c r="F183" s="4">
        <f>Summary!$G$7*C183/Summary!$G$11*(1-0.011)^4</f>
        <v>1151.7978297129639</v>
      </c>
      <c r="G183" s="7">
        <f>VLOOKUP(Table2[[#This Row],[Date]],Table3[#All],11,FALSE)</f>
        <v>5.7368863250766879E-2</v>
      </c>
      <c r="H183" s="5">
        <f>(LN(F183/Summary!$G$7)+(D183/100+G183^2/2)*E183)/(G183*SQRT(E183))</f>
        <v>1.4792323358685526</v>
      </c>
      <c r="I183" s="5">
        <f t="shared" si="11"/>
        <v>1.3749727677805257</v>
      </c>
      <c r="J183" s="4">
        <f>_xlfn.NORM.DIST(H183,0,1,TRUE)*F183-_xlfn.NORM.DIST(I183,0,1,TRUE)*Summary!$G$7*EXP(-D183/100*E183)</f>
        <v>163.08105352085715</v>
      </c>
      <c r="K183" s="5">
        <f t="shared" si="8"/>
        <v>0.93046088496843649</v>
      </c>
      <c r="L183" s="7">
        <f t="shared" si="9"/>
        <v>1.1124278794740782E-3</v>
      </c>
      <c r="M183" s="4">
        <f t="shared" si="10"/>
        <v>279.627561007547</v>
      </c>
      <c r="N183" s="57">
        <f>Summary!$G$7*Table2[[#This Row],[T]]*EXP(-Table2[[#This Row],[Rate]]/100*Table2[[#This Row],[T]])*_xlfn.NORM.DIST(Table2[[#This Row],[d2]],0,1,TRUE)</f>
        <v>3000.9758049547377</v>
      </c>
      <c r="O183" s="4"/>
    </row>
    <row r="184" spans="2:15" x14ac:dyDescent="0.2">
      <c r="B184" s="6">
        <f>Index!B205</f>
        <v>42011</v>
      </c>
      <c r="C184" s="4">
        <f>Index!J205</f>
        <v>120.75361651157071</v>
      </c>
      <c r="D184" s="5">
        <f>VLOOKUP(Table2[[#This Row],[Date]],Table1[#All],16,FALSE)</f>
        <v>0.22934499999999999</v>
      </c>
      <c r="E184" s="5">
        <f>DAYS360(B184,Summary!$G$10)/Summary!$G$6</f>
        <v>3.3</v>
      </c>
      <c r="F184" s="4">
        <f>Summary!$G$7*C184/Summary!$G$11*(1-0.011)^4</f>
        <v>1145.2374709458791</v>
      </c>
      <c r="G184" s="7">
        <f>VLOOKUP(Table2[[#This Row],[Date]],Table3[#All],11,FALSE)</f>
        <v>5.8334275216199827E-2</v>
      </c>
      <c r="H184" s="5">
        <f>(LN(F184/Summary!$G$7)+(D184/100+G184^2/2)*E184)/(G184*SQRT(E184))</f>
        <v>1.4041323276344337</v>
      </c>
      <c r="I184" s="5">
        <f t="shared" si="11"/>
        <v>1.298162854225825</v>
      </c>
      <c r="J184" s="4">
        <f>_xlfn.NORM.DIST(H184,0,1,TRUE)*F184-_xlfn.NORM.DIST(I184,0,1,TRUE)*Summary!$G$7*EXP(-D184/100*E184)</f>
        <v>157.38172784564279</v>
      </c>
      <c r="K184" s="5">
        <f t="shared" si="8"/>
        <v>0.9198602756670704</v>
      </c>
      <c r="L184" s="7">
        <f t="shared" si="9"/>
        <v>1.2266168722208125E-3</v>
      </c>
      <c r="M184" s="4">
        <f t="shared" si="10"/>
        <v>309.69755647312604</v>
      </c>
      <c r="N184" s="57">
        <f>Summary!$G$7*Table2[[#This Row],[T]]*EXP(-Table2[[#This Row],[Rate]]/100*Table2[[#This Row],[T]])*_xlfn.NORM.DIST(Table2[[#This Row],[d2]],0,1,TRUE)</f>
        <v>2957.0532020135433</v>
      </c>
      <c r="O184" s="4"/>
    </row>
    <row r="185" spans="2:15" x14ac:dyDescent="0.2">
      <c r="B185" s="6">
        <f>Index!B206</f>
        <v>42012</v>
      </c>
      <c r="C185" s="4">
        <f>Index!J206</f>
        <v>120.62807287608065</v>
      </c>
      <c r="D185" s="5">
        <f>VLOOKUP(Table2[[#This Row],[Date]],Table1[#All],16,FALSE)</f>
        <v>0.23591388888888887</v>
      </c>
      <c r="E185" s="5">
        <f>DAYS360(B185,Summary!$G$10)/Summary!$G$6</f>
        <v>3.2972222222222221</v>
      </c>
      <c r="F185" s="4">
        <f>Summary!$G$7*C185/Summary!$G$11*(1-0.011)^4</f>
        <v>1144.0468045314433</v>
      </c>
      <c r="G185" s="7">
        <f>VLOOKUP(Table2[[#This Row],[Date]],Table3[#All],11,FALSE)</f>
        <v>5.8339064331448538E-2</v>
      </c>
      <c r="H185" s="5">
        <f>(LN(F185/Summary!$G$7)+(D185/100+G185^2/2)*E185)/(G185*SQRT(E185))</f>
        <v>1.3967374414778877</v>
      </c>
      <c r="I185" s="5">
        <f t="shared" si="11"/>
        <v>1.2908038812079035</v>
      </c>
      <c r="J185" s="4">
        <f>_xlfn.NORM.DIST(H185,0,1,TRUE)*F185-_xlfn.NORM.DIST(I185,0,1,TRUE)*Summary!$G$7*EXP(-D185/100*E185)</f>
        <v>156.46920868761413</v>
      </c>
      <c r="K185" s="5">
        <f t="shared" si="8"/>
        <v>0.91875372969671032</v>
      </c>
      <c r="L185" s="7">
        <f t="shared" si="9"/>
        <v>1.2410962885543717E-3</v>
      </c>
      <c r="M185" s="4">
        <f t="shared" si="10"/>
        <v>312.46454049330401</v>
      </c>
      <c r="N185" s="57">
        <f>Summary!$G$7*Table2[[#This Row],[T]]*EXP(-Table2[[#This Row],[Rate]]/100*Table2[[#This Row],[T]])*_xlfn.NORM.DIST(Table2[[#This Row],[d2]],0,1,TRUE)</f>
        <v>2949.7875198025026</v>
      </c>
      <c r="O185" s="4"/>
    </row>
    <row r="186" spans="2:15" x14ac:dyDescent="0.2">
      <c r="B186" s="6">
        <f>Index!B207</f>
        <v>42013</v>
      </c>
      <c r="C186" s="4">
        <f>Index!J207</f>
        <v>120.56531613975652</v>
      </c>
      <c r="D186" s="5">
        <f>VLOOKUP(Table2[[#This Row],[Date]],Table1[#All],16,FALSE)</f>
        <v>0.23250694444444442</v>
      </c>
      <c r="E186" s="5">
        <f>DAYS360(B186,Summary!$G$10)/Summary!$G$6</f>
        <v>3.2944444444444443</v>
      </c>
      <c r="F186" s="4">
        <f>Summary!$G$7*C186/Summary!$G$11*(1-0.011)^4</f>
        <v>1143.4516143576916</v>
      </c>
      <c r="G186" s="7">
        <f>VLOOKUP(Table2[[#This Row],[Date]],Table3[#All],11,FALSE)</f>
        <v>5.8118792531586562E-2</v>
      </c>
      <c r="H186" s="5">
        <f>(LN(F186/Summary!$G$7)+(D186/100+G186^2/2)*E186)/(G186*SQRT(E186))</f>
        <v>1.3961175039206073</v>
      </c>
      <c r="I186" s="5">
        <f t="shared" si="11"/>
        <v>1.2906283820780513</v>
      </c>
      <c r="J186" s="4">
        <f>_xlfn.NORM.DIST(H186,0,1,TRUE)*F186-_xlfn.NORM.DIST(I186,0,1,TRUE)*Summary!$G$7*EXP(-D186/100*E186)</f>
        <v>155.73963162082646</v>
      </c>
      <c r="K186" s="5">
        <f t="shared" si="8"/>
        <v>0.91866044319719475</v>
      </c>
      <c r="L186" s="7">
        <f t="shared" si="9"/>
        <v>1.2480538853115444E-3</v>
      </c>
      <c r="M186" s="4">
        <f t="shared" si="10"/>
        <v>312.44076443608043</v>
      </c>
      <c r="N186" s="57">
        <f>Summary!$G$7*Table2[[#This Row],[T]]*EXP(-Table2[[#This Row],[Rate]]/100*Table2[[#This Row],[T]])*_xlfn.NORM.DIST(Table2[[#This Row],[d2]],0,1,TRUE)</f>
        <v>2947.5530676296557</v>
      </c>
      <c r="O186" s="4"/>
    </row>
    <row r="187" spans="2:15" x14ac:dyDescent="0.2">
      <c r="B187" s="6">
        <f>Index!B208</f>
        <v>42016</v>
      </c>
      <c r="C187" s="4">
        <f>Index!J208</f>
        <v>121.20510767314566</v>
      </c>
      <c r="D187" s="5">
        <f>VLOOKUP(Table2[[#This Row],[Date]],Table1[#All],16,FALSE)</f>
        <v>0.22343972222222222</v>
      </c>
      <c r="E187" s="5">
        <f>DAYS360(B187,Summary!$G$10)/Summary!$G$6</f>
        <v>3.286111111111111</v>
      </c>
      <c r="F187" s="4">
        <f>Summary!$G$7*C187/Summary!$G$11*(1-0.011)^4</f>
        <v>1149.5194511546204</v>
      </c>
      <c r="G187" s="7">
        <f>VLOOKUP(Table2[[#This Row],[Date]],Table3[#All],11,FALSE)</f>
        <v>5.738653968242434E-2</v>
      </c>
      <c r="H187" s="5">
        <f>(LN(F187/Summary!$G$7)+(D187/100+G187^2/2)*E187)/(G187*SQRT(E187))</f>
        <v>1.4620782866334894</v>
      </c>
      <c r="I187" s="5">
        <f t="shared" si="11"/>
        <v>1.3580500683711316</v>
      </c>
      <c r="J187" s="4">
        <f>_xlfn.NORM.DIST(H187,0,1,TRUE)*F187-_xlfn.NORM.DIST(I187,0,1,TRUE)*Summary!$G$7*EXP(-D187/100*E187)</f>
        <v>160.81651449563356</v>
      </c>
      <c r="K187" s="5">
        <f t="shared" si="8"/>
        <v>0.92814012093959519</v>
      </c>
      <c r="L187" s="7">
        <f t="shared" si="9"/>
        <v>1.1456522315739209E-3</v>
      </c>
      <c r="M187" s="4">
        <f t="shared" si="10"/>
        <v>285.48134641213227</v>
      </c>
      <c r="N187" s="57">
        <f>Summary!$G$7*Table2[[#This Row],[T]]*EXP(-Table2[[#This Row],[Rate]]/100*Table2[[#This Row],[T]])*_xlfn.NORM.DIST(Table2[[#This Row],[d2]],0,1,TRUE)</f>
        <v>2977.5407032529306</v>
      </c>
      <c r="O187" s="4"/>
    </row>
    <row r="188" spans="2:15" x14ac:dyDescent="0.2">
      <c r="B188" s="6">
        <f>Index!B209</f>
        <v>42017</v>
      </c>
      <c r="C188" s="4">
        <f>Index!J209</f>
        <v>121.19252459346602</v>
      </c>
      <c r="D188" s="5">
        <f>VLOOKUP(Table2[[#This Row],[Date]],Table1[#All],16,FALSE)</f>
        <v>0.21855416666666666</v>
      </c>
      <c r="E188" s="5">
        <f>DAYS360(B188,Summary!$G$10)/Summary!$G$6</f>
        <v>3.2833333333333332</v>
      </c>
      <c r="F188" s="4">
        <f>Summary!$G$7*C188/Summary!$G$11*(1-0.011)^4</f>
        <v>1149.4001121669751</v>
      </c>
      <c r="G188" s="7">
        <f>VLOOKUP(Table2[[#This Row],[Date]],Table3[#All],11,FALSE)</f>
        <v>5.7405859165778658E-2</v>
      </c>
      <c r="H188" s="5">
        <f>(LN(F188/Summary!$G$7)+(D188/100+G188^2/2)*E188)/(G188*SQRT(E188))</f>
        <v>1.4595955228804969</v>
      </c>
      <c r="I188" s="5">
        <f t="shared" si="11"/>
        <v>1.3555762750372444</v>
      </c>
      <c r="J188" s="4">
        <f>_xlfn.NORM.DIST(H188,0,1,TRUE)*F188-_xlfn.NORM.DIST(I188,0,1,TRUE)*Summary!$G$7*EXP(-D188/100*E188)</f>
        <v>160.55340595546079</v>
      </c>
      <c r="K188" s="5">
        <f t="shared" si="8"/>
        <v>0.92779936477485336</v>
      </c>
      <c r="L188" s="7">
        <f t="shared" si="9"/>
        <v>1.1500335069848161E-3</v>
      </c>
      <c r="M188" s="4">
        <f t="shared" si="10"/>
        <v>286.36778565577418</v>
      </c>
      <c r="N188" s="57">
        <f>Summary!$G$7*Table2[[#This Row],[T]]*EXP(-Table2[[#This Row],[Rate]]/100*Table2[[#This Row],[T]])*_xlfn.NORM.DIST(Table2[[#This Row],[d2]],0,1,TRUE)</f>
        <v>2974.2379955514189</v>
      </c>
      <c r="O188" s="4"/>
    </row>
    <row r="189" spans="2:15" x14ac:dyDescent="0.2">
      <c r="B189" s="6">
        <f>Index!B210</f>
        <v>42018</v>
      </c>
      <c r="C189" s="4">
        <f>Index!J210</f>
        <v>122.12250561293062</v>
      </c>
      <c r="D189" s="5">
        <f>VLOOKUP(Table2[[#This Row],[Date]],Table1[#All],16,FALSE)</f>
        <v>0.20982430555555556</v>
      </c>
      <c r="E189" s="5">
        <f>DAYS360(B189,Summary!$G$10)/Summary!$G$6</f>
        <v>3.2805555555555554</v>
      </c>
      <c r="F189" s="4">
        <f>Summary!$G$7*C189/Summary!$G$11*(1-0.011)^4</f>
        <v>1158.220130494602</v>
      </c>
      <c r="G189" s="7">
        <f>VLOOKUP(Table2[[#This Row],[Date]],Table3[#All],11,FALSE)</f>
        <v>5.8085407179240364E-2</v>
      </c>
      <c r="H189" s="5">
        <f>(LN(F189/Summary!$G$7)+(D189/100+G189^2/2)*E189)/(G189*SQRT(E189))</f>
        <v>1.5141905679275351</v>
      </c>
      <c r="I189" s="5">
        <f t="shared" si="11"/>
        <v>1.4089845127495946</v>
      </c>
      <c r="J189" s="4">
        <f>_xlfn.NORM.DIST(H189,0,1,TRUE)*F189-_xlfn.NORM.DIST(I189,0,1,TRUE)*Summary!$G$7*EXP(-D189/100*E189)</f>
        <v>168.68368292272271</v>
      </c>
      <c r="K189" s="5">
        <f t="shared" si="8"/>
        <v>0.9350112433846931</v>
      </c>
      <c r="L189" s="7">
        <f t="shared" si="9"/>
        <v>1.0404204329371742E-3</v>
      </c>
      <c r="M189" s="4">
        <f t="shared" si="10"/>
        <v>265.95338701870401</v>
      </c>
      <c r="N189" s="57">
        <f>Summary!$G$7*Table2[[#This Row],[T]]*EXP(-Table2[[#This Row],[Rate]]/100*Table2[[#This Row],[T]])*_xlfn.NORM.DIST(Table2[[#This Row],[d2]],0,1,TRUE)</f>
        <v>2999.297654495499</v>
      </c>
      <c r="O189" s="4"/>
    </row>
    <row r="190" spans="2:15" x14ac:dyDescent="0.2">
      <c r="B190" s="6">
        <f>Index!B211</f>
        <v>42019</v>
      </c>
      <c r="C190" s="4">
        <f>Index!J211</f>
        <v>121.95870226874983</v>
      </c>
      <c r="D190" s="5">
        <f>VLOOKUP(Table2[[#This Row],[Date]],Table1[#All],16,FALSE)</f>
        <v>0.17635277777777777</v>
      </c>
      <c r="E190" s="5">
        <f>DAYS360(B190,Summary!$G$10)/Summary!$G$6</f>
        <v>3.2777777777777777</v>
      </c>
      <c r="F190" s="4">
        <f>Summary!$G$7*C190/Summary!$G$11*(1-0.011)^4</f>
        <v>1156.6666057800514</v>
      </c>
      <c r="G190" s="7">
        <f>VLOOKUP(Table2[[#This Row],[Date]],Table3[#All],11,FALSE)</f>
        <v>5.6147914532607673E-2</v>
      </c>
      <c r="H190" s="5">
        <f>(LN(F190/Summary!$G$7)+(D190/100+G190^2/2)*E190)/(G190*SQRT(E190))</f>
        <v>1.5394361181910137</v>
      </c>
      <c r="I190" s="5">
        <f t="shared" si="11"/>
        <v>1.4377823730899491</v>
      </c>
      <c r="J190" s="4">
        <f>_xlfn.NORM.DIST(H190,0,1,TRUE)*F190-_xlfn.NORM.DIST(I190,0,1,TRUE)*Summary!$G$7*EXP(-D190/100*E190)</f>
        <v>165.70598402428948</v>
      </c>
      <c r="K190" s="5">
        <f t="shared" si="8"/>
        <v>0.93815106891770395</v>
      </c>
      <c r="L190" s="7">
        <f t="shared" si="9"/>
        <v>1.0374547208704579E-3</v>
      </c>
      <c r="M190" s="4">
        <f t="shared" si="10"/>
        <v>255.44575053796194</v>
      </c>
      <c r="N190" s="57">
        <f>Summary!$G$7*Table2[[#This Row],[T]]*EXP(-Table2[[#This Row],[Rate]]/100*Table2[[#This Row],[T]])*_xlfn.NORM.DIST(Table2[[#This Row],[d2]],0,1,TRUE)</f>
        <v>3013.6610936450566</v>
      </c>
      <c r="O190" s="4"/>
    </row>
    <row r="191" spans="2:15" x14ac:dyDescent="0.2">
      <c r="B191" s="6">
        <f>Index!B212</f>
        <v>42020</v>
      </c>
      <c r="C191" s="4">
        <f>Index!J212</f>
        <v>122.61356985382388</v>
      </c>
      <c r="D191" s="5">
        <f>VLOOKUP(Table2[[#This Row],[Date]],Table1[#All],16,FALSE)</f>
        <v>0.16885875</v>
      </c>
      <c r="E191" s="5">
        <f>DAYS360(B191,Summary!$G$10)/Summary!$G$6</f>
        <v>3.2749999999999999</v>
      </c>
      <c r="F191" s="4">
        <f>Summary!$G$7*C191/Summary!$G$11*(1-0.011)^4</f>
        <v>1162.877425121125</v>
      </c>
      <c r="G191" s="7">
        <f>VLOOKUP(Table2[[#This Row],[Date]],Table3[#All],11,FALSE)</f>
        <v>5.586399108690817E-2</v>
      </c>
      <c r="H191" s="5">
        <f>(LN(F191/Summary!$G$7)+(D191/100+G191^2/2)*E191)/(G191*SQRT(E191))</f>
        <v>1.5978528248546173</v>
      </c>
      <c r="I191" s="5">
        <f t="shared" si="11"/>
        <v>1.496755977658387</v>
      </c>
      <c r="J191" s="4">
        <f>_xlfn.NORM.DIST(H191,0,1,TRUE)*F191-_xlfn.NORM.DIST(I191,0,1,TRUE)*Summary!$G$7*EXP(-D191/100*E191)</f>
        <v>171.24761971785495</v>
      </c>
      <c r="K191" s="5">
        <f t="shared" si="8"/>
        <v>0.9449621324476124</v>
      </c>
      <c r="L191" s="7">
        <f t="shared" si="9"/>
        <v>9.4674405436701416E-4</v>
      </c>
      <c r="M191" s="4">
        <f t="shared" si="10"/>
        <v>234.23065334466904</v>
      </c>
      <c r="N191" s="57">
        <f>Summary!$G$7*Table2[[#This Row],[T]]*EXP(-Table2[[#This Row],[Rate]]/100*Table2[[#This Row],[T]])*_xlfn.NORM.DIST(Table2[[#This Row],[d2]],0,1,TRUE)</f>
        <v>3037.9801008168188</v>
      </c>
      <c r="O191" s="4"/>
    </row>
    <row r="192" spans="2:15" x14ac:dyDescent="0.2">
      <c r="B192" s="6">
        <f>Index!B213</f>
        <v>42023</v>
      </c>
      <c r="C192" s="4">
        <f>Index!J213</f>
        <v>122.86588554462935</v>
      </c>
      <c r="D192" s="5">
        <f>VLOOKUP(Table2[[#This Row],[Date]],Table1[#All],16,FALSE)</f>
        <v>0.16626666666666667</v>
      </c>
      <c r="E192" s="5">
        <f>DAYS360(B192,Summary!$G$10)/Summary!$G$6</f>
        <v>3.2666666666666666</v>
      </c>
      <c r="F192" s="4">
        <f>Summary!$G$7*C192/Summary!$G$11*(1-0.011)^4</f>
        <v>1165.270408387099</v>
      </c>
      <c r="G192" s="7">
        <f>VLOOKUP(Table2[[#This Row],[Date]],Table3[#All],11,FALSE)</f>
        <v>5.3942854712331317E-2</v>
      </c>
      <c r="H192" s="5">
        <f>(LN(F192/Summary!$G$7)+(D192/100+G192^2/2)*E192)/(G192*SQRT(E192))</f>
        <v>1.6732732251836628</v>
      </c>
      <c r="I192" s="5">
        <f t="shared" si="11"/>
        <v>1.5757773288080483</v>
      </c>
      <c r="J192" s="4">
        <f>_xlfn.NORM.DIST(H192,0,1,TRUE)*F192-_xlfn.NORM.DIST(I192,0,1,TRUE)*Summary!$G$7*EXP(-D192/100*E192)</f>
        <v>172.98688877073732</v>
      </c>
      <c r="K192" s="5">
        <f t="shared" si="8"/>
        <v>0.95286323956738139</v>
      </c>
      <c r="L192" s="7">
        <f t="shared" si="9"/>
        <v>8.6600174428882353E-4</v>
      </c>
      <c r="M192" s="4">
        <f t="shared" si="10"/>
        <v>207.21011391211042</v>
      </c>
      <c r="N192" s="57">
        <f>Summary!$G$7*Table2[[#This Row],[T]]*EXP(-Table2[[#This Row],[Rate]]/100*Table2[[#This Row],[T]])*_xlfn.NORM.DIST(Table2[[#This Row],[d2]],0,1,TRUE)</f>
        <v>3062.0310619541979</v>
      </c>
      <c r="O192" s="4"/>
    </row>
    <row r="193" spans="2:15" x14ac:dyDescent="0.2">
      <c r="B193" s="6">
        <f>Index!B214</f>
        <v>42024</v>
      </c>
      <c r="C193" s="4">
        <f>Index!J214</f>
        <v>122.79013933639636</v>
      </c>
      <c r="D193" s="5">
        <f>VLOOKUP(Table2[[#This Row],[Date]],Table1[#All],16,FALSE)</f>
        <v>0.18404861111111112</v>
      </c>
      <c r="E193" s="5">
        <f>DAYS360(B193,Summary!$G$10)/Summary!$G$6</f>
        <v>3.2638888888888888</v>
      </c>
      <c r="F193" s="4">
        <f>Summary!$G$7*C193/Summary!$G$11*(1-0.011)^4</f>
        <v>1164.5520249675667</v>
      </c>
      <c r="G193" s="7">
        <f>VLOOKUP(Table2[[#This Row],[Date]],Table3[#All],11,FALSE)</f>
        <v>5.3444967494725937E-2</v>
      </c>
      <c r="H193" s="5">
        <f>(LN(F193/Summary!$G$7)+(D193/100+G193^2/2)*E193)/(G193*SQRT(E193))</f>
        <v>1.6882104102167332</v>
      </c>
      <c r="I193" s="5">
        <f t="shared" si="11"/>
        <v>1.5916554697992007</v>
      </c>
      <c r="J193" s="4">
        <f>_xlfn.NORM.DIST(H193,0,1,TRUE)*F193-_xlfn.NORM.DIST(I193,0,1,TRUE)*Summary!$G$7*EXP(-D193/100*E193)</f>
        <v>172.7353973311923</v>
      </c>
      <c r="K193" s="5">
        <f t="shared" si="8"/>
        <v>0.9543145772150573</v>
      </c>
      <c r="L193" s="7">
        <f t="shared" si="9"/>
        <v>8.5328718558042081E-4</v>
      </c>
      <c r="M193" s="4">
        <f t="shared" si="10"/>
        <v>201.86229033507087</v>
      </c>
      <c r="N193" s="57">
        <f>Summary!$G$7*Table2[[#This Row],[T]]*EXP(-Table2[[#This Row],[Rate]]/100*Table2[[#This Row],[T]])*_xlfn.NORM.DIST(Table2[[#This Row],[d2]],0,1,TRUE)</f>
        <v>3063.5304217341309</v>
      </c>
      <c r="O193" s="4"/>
    </row>
    <row r="194" spans="2:15" x14ac:dyDescent="0.2">
      <c r="B194" s="6">
        <f>Index!B215</f>
        <v>42025</v>
      </c>
      <c r="C194" s="4">
        <f>Index!J215</f>
        <v>121.94445097455655</v>
      </c>
      <c r="D194" s="5">
        <f>VLOOKUP(Table2[[#This Row],[Date]],Table1[#All],16,FALSE)</f>
        <v>0.19810555555555553</v>
      </c>
      <c r="E194" s="5">
        <f>DAYS360(B194,Summary!$G$10)/Summary!$G$6</f>
        <v>3.2611111111111111</v>
      </c>
      <c r="F194" s="4">
        <f>Summary!$G$7*C194/Summary!$G$11*(1-0.011)^4</f>
        <v>1156.531445305433</v>
      </c>
      <c r="G194" s="7">
        <f>VLOOKUP(Table2[[#This Row],[Date]],Table3[#All],11,FALSE)</f>
        <v>5.4953882720547215E-2</v>
      </c>
      <c r="H194" s="5">
        <f>(LN(F194/Summary!$G$7)+(D194/100+G194^2/2)*E194)/(G194*SQRT(E194))</f>
        <v>1.5801290810188564</v>
      </c>
      <c r="I194" s="5">
        <f t="shared" si="11"/>
        <v>1.4808903549393395</v>
      </c>
      <c r="J194" s="4">
        <f>_xlfn.NORM.DIST(H194,0,1,TRUE)*F194-_xlfn.NORM.DIST(I194,0,1,TRUE)*Summary!$G$7*EXP(-D194/100*E194)</f>
        <v>165.87558244623301</v>
      </c>
      <c r="K194" s="5">
        <f t="shared" si="8"/>
        <v>0.94296134565137246</v>
      </c>
      <c r="L194" s="7">
        <f t="shared" si="9"/>
        <v>9.9746230049643325E-4</v>
      </c>
      <c r="M194" s="4">
        <f t="shared" si="10"/>
        <v>239.09767878590668</v>
      </c>
      <c r="N194" s="57">
        <f>Summary!$G$7*Table2[[#This Row],[T]]*EXP(-Table2[[#This Row],[Rate]]/100*Table2[[#This Row],[T]])*_xlfn.NORM.DIST(Table2[[#This Row],[d2]],0,1,TRUE)</f>
        <v>3015.5131336259474</v>
      </c>
      <c r="O194" s="4"/>
    </row>
    <row r="195" spans="2:15" x14ac:dyDescent="0.2">
      <c r="B195" s="6">
        <f>Index!B216</f>
        <v>42026</v>
      </c>
      <c r="C195" s="4">
        <f>Index!J216</f>
        <v>123.92159497503191</v>
      </c>
      <c r="D195" s="5">
        <f>VLOOKUP(Table2[[#This Row],[Date]],Table1[#All],16,FALSE)</f>
        <v>0.17919416666666665</v>
      </c>
      <c r="E195" s="5">
        <f>DAYS360(B195,Summary!$G$10)/Summary!$G$6</f>
        <v>3.2583333333333333</v>
      </c>
      <c r="F195" s="4">
        <f>Summary!$G$7*C195/Summary!$G$11*(1-0.011)^4</f>
        <v>1175.2828455550748</v>
      </c>
      <c r="G195" s="7">
        <f>VLOOKUP(Table2[[#This Row],[Date]],Table3[#All],11,FALSE)</f>
        <v>6.034388975651829E-2</v>
      </c>
      <c r="H195" s="5">
        <f>(LN(F195/Summary!$G$7)+(D195/100+G195^2/2)*E195)/(G195*SQRT(E195))</f>
        <v>1.590806635818711</v>
      </c>
      <c r="I195" s="5">
        <f t="shared" si="11"/>
        <v>1.4818807609044597</v>
      </c>
      <c r="J195" s="4">
        <f>_xlfn.NORM.DIST(H195,0,1,TRUE)*F195-_xlfn.NORM.DIST(I195,0,1,TRUE)*Summary!$G$7*EXP(-D195/100*E195)</f>
        <v>184.27582064885939</v>
      </c>
      <c r="K195" s="5">
        <f t="shared" ref="K195:K258" si="12">_xlfn.NORM.DIST(H195,0,1,TRUE)</f>
        <v>0.94417345044638556</v>
      </c>
      <c r="L195" s="7">
        <f t="shared" ref="L195:L258" si="13">_xlfn.NORM.DIST(H195,0,1,FALSE)/(G195*F195*SQRT(E195))</f>
        <v>8.7924422742587105E-4</v>
      </c>
      <c r="M195" s="4">
        <f t="shared" ref="M195:M258" si="14">SQRT(E195)*F195*_xlfn.NORM.DIST(H195,0,1,FALSE)</f>
        <v>238.79384735604495</v>
      </c>
      <c r="N195" s="57">
        <f>Summary!$G$7*Table2[[#This Row],[T]]*EXP(-Table2[[#This Row],[Rate]]/100*Table2[[#This Row],[T]])*_xlfn.NORM.DIST(Table2[[#This Row],[d2]],0,1,TRUE)</f>
        <v>3015.2455017143743</v>
      </c>
      <c r="O195" s="4"/>
    </row>
    <row r="196" spans="2:15" x14ac:dyDescent="0.2">
      <c r="B196" s="6">
        <f>Index!B217</f>
        <v>42027</v>
      </c>
      <c r="C196" s="4">
        <f>Index!J217</f>
        <v>125.92196572007767</v>
      </c>
      <c r="D196" s="5">
        <f>VLOOKUP(Table2[[#This Row],[Date]],Table1[#All],16,FALSE)</f>
        <v>0.15898999999999999</v>
      </c>
      <c r="E196" s="5">
        <f>DAYS360(B196,Summary!$G$10)/Summary!$G$6</f>
        <v>3.2555555555555555</v>
      </c>
      <c r="F196" s="4">
        <f>Summary!$G$7*C196/Summary!$G$11*(1-0.011)^4</f>
        <v>1194.2545302067788</v>
      </c>
      <c r="G196" s="7">
        <f>VLOOKUP(Table2[[#This Row],[Date]],Table3[#All],11,FALSE)</f>
        <v>6.5305028285554567E-2</v>
      </c>
      <c r="H196" s="5">
        <f>(LN(F196/Summary!$G$7)+(D196/100+G196^2/2)*E196)/(G196*SQRT(E196))</f>
        <v>1.6094270856836859</v>
      </c>
      <c r="I196" s="5">
        <f t="shared" ref="I196:I259" si="15">H196-G196*SQRT(E196)</f>
        <v>1.4915961904341573</v>
      </c>
      <c r="J196" s="4">
        <f>_xlfn.NORM.DIST(H196,0,1,TRUE)*F196-_xlfn.NORM.DIST(I196,0,1,TRUE)*Summary!$G$7*EXP(-D196/100*E196)</f>
        <v>202.76422139577676</v>
      </c>
      <c r="K196" s="5">
        <f t="shared" si="12"/>
        <v>0.94623850667685194</v>
      </c>
      <c r="L196" s="7">
        <f t="shared" si="13"/>
        <v>7.7640289540775146E-4</v>
      </c>
      <c r="M196" s="4">
        <f t="shared" si="14"/>
        <v>235.42505139048521</v>
      </c>
      <c r="N196" s="57">
        <f>Summary!$G$7*Table2[[#This Row],[T]]*EXP(-Table2[[#This Row],[Rate]]/100*Table2[[#This Row],[T]])*_xlfn.NORM.DIST(Table2[[#This Row],[d2]],0,1,TRUE)</f>
        <v>3018.8291416081252</v>
      </c>
      <c r="O196" s="4"/>
    </row>
    <row r="197" spans="2:15" x14ac:dyDescent="0.2">
      <c r="B197" s="6">
        <f>Index!B218</f>
        <v>42030</v>
      </c>
      <c r="C197" s="4">
        <f>Index!J218</f>
        <v>126.72883869004372</v>
      </c>
      <c r="D197" s="5">
        <f>VLOOKUP(Table2[[#This Row],[Date]],Table1[#All],16,FALSE)</f>
        <v>0.1898</v>
      </c>
      <c r="E197" s="5">
        <f>DAYS360(B197,Summary!$G$10)/Summary!$G$6</f>
        <v>3.2472222222222222</v>
      </c>
      <c r="F197" s="4">
        <f>Summary!$G$7*C197/Summary!$G$11*(1-0.011)^4</f>
        <v>1201.9069814226807</v>
      </c>
      <c r="G197" s="7">
        <f>VLOOKUP(Table2[[#This Row],[Date]],Table3[#All],11,FALSE)</f>
        <v>6.5781508628985075E-2</v>
      </c>
      <c r="H197" s="5">
        <f>(LN(F197/Summary!$G$7)+(D197/100+G197^2/2)*E197)/(G197*SQRT(E197))</f>
        <v>1.6627356576144037</v>
      </c>
      <c r="I197" s="5">
        <f t="shared" si="15"/>
        <v>1.5441970464668631</v>
      </c>
      <c r="J197" s="4">
        <f>_xlfn.NORM.DIST(H197,0,1,TRUE)*F197-_xlfn.NORM.DIST(I197,0,1,TRUE)*Summary!$G$7*EXP(-D197/100*E197)</f>
        <v>211.03399582340182</v>
      </c>
      <c r="K197" s="5">
        <f t="shared" si="12"/>
        <v>0.95181731940107928</v>
      </c>
      <c r="L197" s="7">
        <f t="shared" si="13"/>
        <v>7.0280460216629102E-4</v>
      </c>
      <c r="M197" s="4">
        <f t="shared" si="14"/>
        <v>216.86634103749287</v>
      </c>
      <c r="N197" s="57">
        <f>Summary!$G$7*Table2[[#This Row],[T]]*EXP(-Table2[[#This Row],[Rate]]/100*Table2[[#This Row],[T]])*_xlfn.NORM.DIST(Table2[[#This Row],[d2]],0,1,TRUE)</f>
        <v>3029.534566769486</v>
      </c>
      <c r="O197" s="4"/>
    </row>
    <row r="198" spans="2:15" x14ac:dyDescent="0.2">
      <c r="B198" s="6">
        <f>Index!B219</f>
        <v>42031</v>
      </c>
      <c r="C198" s="4">
        <f>Index!J219</f>
        <v>126.63661451325432</v>
      </c>
      <c r="D198" s="5">
        <f>VLOOKUP(Table2[[#This Row],[Date]],Table1[#All],16,FALSE)</f>
        <v>0.18210000000000001</v>
      </c>
      <c r="E198" s="5">
        <f>DAYS360(B198,Summary!$G$10)/Summary!$G$6</f>
        <v>3.2444444444444445</v>
      </c>
      <c r="F198" s="4">
        <f>Summary!$G$7*C198/Summary!$G$11*(1-0.011)^4</f>
        <v>1201.0323195613007</v>
      </c>
      <c r="G198" s="7">
        <f>VLOOKUP(Table2[[#This Row],[Date]],Table3[#All],11,FALSE)</f>
        <v>6.5849098028818012E-2</v>
      </c>
      <c r="H198" s="5">
        <f>(LN(F198/Summary!$G$7)+(D198/100+G198^2/2)*E198)/(G198*SQRT(E198))</f>
        <v>1.6535224638401307</v>
      </c>
      <c r="I198" s="5">
        <f t="shared" si="15"/>
        <v>1.5349128200654081</v>
      </c>
      <c r="J198" s="4">
        <f>_xlfn.NORM.DIST(H198,0,1,TRUE)*F198-_xlfn.NORM.DIST(I198,0,1,TRUE)*Summary!$G$7*EXP(-D198/100*E198)</f>
        <v>209.97261369764749</v>
      </c>
      <c r="K198" s="5">
        <f t="shared" si="12"/>
        <v>0.95088771092451907</v>
      </c>
      <c r="L198" s="7">
        <f t="shared" si="13"/>
        <v>7.1371555853586412E-4</v>
      </c>
      <c r="M198" s="4">
        <f t="shared" si="14"/>
        <v>219.95038447685968</v>
      </c>
      <c r="N198" s="57">
        <f>Summary!$G$7*Table2[[#This Row],[T]]*EXP(-Table2[[#This Row],[Rate]]/100*Table2[[#This Row],[T]])*_xlfn.NORM.DIST(Table2[[#This Row],[d2]],0,1,TRUE)</f>
        <v>3024.0631527082001</v>
      </c>
      <c r="O198" s="4"/>
    </row>
    <row r="199" spans="2:15" x14ac:dyDescent="0.2">
      <c r="B199" s="6">
        <f>Index!B220</f>
        <v>42032</v>
      </c>
      <c r="C199" s="4">
        <f>Index!J220</f>
        <v>126.50902945663809</v>
      </c>
      <c r="D199" s="5">
        <f>VLOOKUP(Table2[[#This Row],[Date]],Table1[#All],16,FALSE)</f>
        <v>0.1680275</v>
      </c>
      <c r="E199" s="5">
        <f>DAYS360(B199,Summary!$G$10)/Summary!$G$6</f>
        <v>3.2416666666666667</v>
      </c>
      <c r="F199" s="4">
        <f>Summary!$G$7*C199/Summary!$G$11*(1-0.011)^4</f>
        <v>1199.8222921369406</v>
      </c>
      <c r="G199" s="7">
        <f>VLOOKUP(Table2[[#This Row],[Date]],Table3[#All],11,FALSE)</f>
        <v>6.5772257167911907E-2</v>
      </c>
      <c r="H199" s="5">
        <f>(LN(F199/Summary!$G$7)+(D199/100+G199^2/2)*E199)/(G199*SQRT(E199))</f>
        <v>1.6435671266507863</v>
      </c>
      <c r="I199" s="5">
        <f t="shared" si="15"/>
        <v>1.5251466175443891</v>
      </c>
      <c r="J199" s="4">
        <f>_xlfn.NORM.DIST(H199,0,1,TRUE)*F199-_xlfn.NORM.DIST(I199,0,1,TRUE)*Summary!$G$7*EXP(-D199/100*E199)</f>
        <v>208.36962001341897</v>
      </c>
      <c r="K199" s="5">
        <f t="shared" si="12"/>
        <v>0.94986717551857625</v>
      </c>
      <c r="L199" s="7">
        <f t="shared" si="13"/>
        <v>7.2741721056629092E-4</v>
      </c>
      <c r="M199" s="4">
        <f t="shared" si="14"/>
        <v>223.26905128836503</v>
      </c>
      <c r="N199" s="57">
        <f>Summary!$G$7*Table2[[#This Row],[T]]*EXP(-Table2[[#This Row],[Rate]]/100*Table2[[#This Row],[T]])*_xlfn.NORM.DIST(Table2[[#This Row],[d2]],0,1,TRUE)</f>
        <v>3018.9712715666351</v>
      </c>
      <c r="O199" s="4"/>
    </row>
    <row r="200" spans="2:15" x14ac:dyDescent="0.2">
      <c r="B200" s="6">
        <f>Index!B221</f>
        <v>42033</v>
      </c>
      <c r="C200" s="4">
        <f>Index!J221</f>
        <v>126.27157274733257</v>
      </c>
      <c r="D200" s="5">
        <f>VLOOKUP(Table2[[#This Row],[Date]],Table1[#All],16,FALSE)</f>
        <v>0.19460277777777776</v>
      </c>
      <c r="E200" s="5">
        <f>DAYS360(B200,Summary!$G$10)/Summary!$G$6</f>
        <v>3.2388888888888889</v>
      </c>
      <c r="F200" s="4">
        <f>Summary!$G$7*C200/Summary!$G$11*(1-0.011)^4</f>
        <v>1197.570232703192</v>
      </c>
      <c r="G200" s="7">
        <f>VLOOKUP(Table2[[#This Row],[Date]],Table3[#All],11,FALSE)</f>
        <v>6.5799271383700619E-2</v>
      </c>
      <c r="H200" s="5">
        <f>(LN(F200/Summary!$G$7)+(D200/100+G200^2/2)*E200)/(G200*SQRT(E200))</f>
        <v>1.6349583963173748</v>
      </c>
      <c r="I200" s="5">
        <f t="shared" si="15"/>
        <v>1.5165400179852255</v>
      </c>
      <c r="J200" s="4">
        <f>_xlfn.NORM.DIST(H200,0,1,TRUE)*F200-_xlfn.NORM.DIST(I200,0,1,TRUE)*Summary!$G$7*EXP(-D200/100*E200)</f>
        <v>207.02766911022377</v>
      </c>
      <c r="K200" s="5">
        <f t="shared" si="12"/>
        <v>0.94897111531838263</v>
      </c>
      <c r="L200" s="7">
        <f t="shared" si="13"/>
        <v>7.3915594112086344E-4</v>
      </c>
      <c r="M200" s="4">
        <f t="shared" si="14"/>
        <v>225.92026621987952</v>
      </c>
      <c r="N200" s="57">
        <f>Summary!$G$7*Table2[[#This Row],[T]]*EXP(-Table2[[#This Row],[Rate]]/100*Table2[[#This Row],[T]])*_xlfn.NORM.DIST(Table2[[#This Row],[d2]],0,1,TRUE)</f>
        <v>3010.3266224399886</v>
      </c>
      <c r="O200" s="4"/>
    </row>
    <row r="201" spans="2:15" x14ac:dyDescent="0.2">
      <c r="B201" s="6">
        <f>Index!B222</f>
        <v>42034</v>
      </c>
      <c r="C201" s="4">
        <f>Index!J222</f>
        <v>127.09426656710288</v>
      </c>
      <c r="D201" s="5">
        <f>VLOOKUP(Table2[[#This Row],[Date]],Table1[#All],16,FALSE)</f>
        <v>0.2041625</v>
      </c>
      <c r="E201" s="5">
        <f>DAYS360(B201,Summary!$G$10)/Summary!$G$6</f>
        <v>3.2361111111111112</v>
      </c>
      <c r="F201" s="4">
        <f>Summary!$G$7*C201/Summary!$G$11*(1-0.011)^4</f>
        <v>1205.3727301913418</v>
      </c>
      <c r="G201" s="7">
        <f>VLOOKUP(Table2[[#This Row],[Date]],Table3[#All],11,FALSE)</f>
        <v>6.636517450444207E-2</v>
      </c>
      <c r="H201" s="5">
        <f>(LN(F201/Summary!$G$7)+(D201/100+G201^2/2)*E201)/(G201*SQRT(E201))</f>
        <v>1.6796181620230852</v>
      </c>
      <c r="I201" s="5">
        <f t="shared" si="15"/>
        <v>1.5602325602150866</v>
      </c>
      <c r="J201" s="4">
        <f>_xlfn.NORM.DIST(H201,0,1,TRUE)*F201-_xlfn.NORM.DIST(I201,0,1,TRUE)*Summary!$G$7*EXP(-D201/100*E201)</f>
        <v>214.85060399115559</v>
      </c>
      <c r="K201" s="5">
        <f t="shared" si="12"/>
        <v>0.95348418415535008</v>
      </c>
      <c r="L201" s="7">
        <f t="shared" si="13"/>
        <v>6.7645504635125819E-4</v>
      </c>
      <c r="M201" s="4">
        <f t="shared" si="14"/>
        <v>211.07914685645576</v>
      </c>
      <c r="N201" s="57">
        <f>Summary!$G$7*Table2[[#This Row],[T]]*EXP(-Table2[[#This Row],[Rate]]/100*Table2[[#This Row],[T]])*_xlfn.NORM.DIST(Table2[[#This Row],[d2]],0,1,TRUE)</f>
        <v>3023.9944812530161</v>
      </c>
      <c r="O201" s="4"/>
    </row>
    <row r="202" spans="2:15" x14ac:dyDescent="0.2">
      <c r="B202" s="6">
        <f>Index!B223</f>
        <v>42037</v>
      </c>
      <c r="C202" s="4">
        <f>Index!J223</f>
        <v>127.11747488656449</v>
      </c>
      <c r="D202" s="5">
        <f>VLOOKUP(Table2[[#This Row],[Date]],Table1[#All],16,FALSE)</f>
        <v>0.19930597222222221</v>
      </c>
      <c r="E202" s="5">
        <f>DAYS360(B202,Summary!$G$10)/Summary!$G$6</f>
        <v>3.2305555555555556</v>
      </c>
      <c r="F202" s="4">
        <f>Summary!$G$7*C202/Summary!$G$11*(1-0.011)^4</f>
        <v>1205.5928398481203</v>
      </c>
      <c r="G202" s="7">
        <f>VLOOKUP(Table2[[#This Row],[Date]],Table3[#All],11,FALSE)</f>
        <v>6.6380142306380854E-2</v>
      </c>
      <c r="H202" s="5">
        <f>(LN(F202/Summary!$G$7)+(D202/100+G202^2/2)*E202)/(G202*SQRT(E202))</f>
        <v>1.680727374166378</v>
      </c>
      <c r="I202" s="5">
        <f t="shared" si="15"/>
        <v>1.5614173905416517</v>
      </c>
      <c r="J202" s="4">
        <f>_xlfn.NORM.DIST(H202,0,1,TRUE)*F202-_xlfn.NORM.DIST(I202,0,1,TRUE)*Summary!$G$7*EXP(-D202/100*E202)</f>
        <v>214.89438878280589</v>
      </c>
      <c r="K202" s="5">
        <f t="shared" si="12"/>
        <v>0.95359205952288062</v>
      </c>
      <c r="L202" s="7">
        <f t="shared" si="13"/>
        <v>6.7550011777368598E-4</v>
      </c>
      <c r="M202" s="4">
        <f t="shared" si="14"/>
        <v>210.5436473396858</v>
      </c>
      <c r="N202" s="57">
        <f>Summary!$G$7*Table2[[#This Row],[T]]*EXP(-Table2[[#This Row],[Rate]]/100*Table2[[#This Row],[T]])*_xlfn.NORM.DIST(Table2[[#This Row],[d2]],0,1,TRUE)</f>
        <v>3019.7597713199552</v>
      </c>
      <c r="O202" s="4"/>
    </row>
    <row r="203" spans="2:15" x14ac:dyDescent="0.2">
      <c r="B203" s="6">
        <f>Index!B224</f>
        <v>42038</v>
      </c>
      <c r="C203" s="4">
        <f>Index!J224</f>
        <v>126.98800942234928</v>
      </c>
      <c r="D203" s="5">
        <f>VLOOKUP(Table2[[#This Row],[Date]],Table1[#All],16,FALSE)</f>
        <v>0.18973944444444443</v>
      </c>
      <c r="E203" s="5">
        <f>DAYS360(B203,Summary!$G$10)/Summary!$G$6</f>
        <v>3.2277777777777779</v>
      </c>
      <c r="F203" s="4">
        <f>Summary!$G$7*C203/Summary!$G$11*(1-0.011)^4</f>
        <v>1204.3649784796912</v>
      </c>
      <c r="G203" s="7">
        <f>VLOOKUP(Table2[[#This Row],[Date]],Table3[#All],11,FALSE)</f>
        <v>6.6501557944257314E-2</v>
      </c>
      <c r="H203" s="5">
        <f>(LN(F203/Summary!$G$7)+(D203/100+G203^2/2)*E203)/(G203*SQRT(E203))</f>
        <v>1.6673876260619915</v>
      </c>
      <c r="I203" s="5">
        <f t="shared" si="15"/>
        <v>1.5479108119831644</v>
      </c>
      <c r="J203" s="4">
        <f>_xlfn.NORM.DIST(H203,0,1,TRUE)*F203-_xlfn.NORM.DIST(I203,0,1,TRUE)*Summary!$G$7*EXP(-D203/100*E203)</f>
        <v>213.45045605813664</v>
      </c>
      <c r="K203" s="5">
        <f t="shared" si="12"/>
        <v>0.95228132362733808</v>
      </c>
      <c r="L203" s="7">
        <f t="shared" si="13"/>
        <v>6.9049346570155851E-4</v>
      </c>
      <c r="M203" s="4">
        <f t="shared" si="14"/>
        <v>214.98653326896962</v>
      </c>
      <c r="N203" s="57">
        <f>Summary!$G$7*Table2[[#This Row],[T]]*EXP(-Table2[[#This Row],[Rate]]/100*Table2[[#This Row],[T]])*_xlfn.NORM.DIST(Table2[[#This Row],[d2]],0,1,TRUE)</f>
        <v>3012.9492182863842</v>
      </c>
      <c r="O203" s="4"/>
    </row>
    <row r="204" spans="2:15" x14ac:dyDescent="0.2">
      <c r="B204" s="6">
        <f>Index!B225</f>
        <v>42039</v>
      </c>
      <c r="C204" s="4">
        <f>Index!J225</f>
        <v>127.05541972068649</v>
      </c>
      <c r="D204" s="5">
        <f>VLOOKUP(Table2[[#This Row],[Date]],Table1[#All],16,FALSE)</f>
        <v>0.19309875000000001</v>
      </c>
      <c r="E204" s="5">
        <f>DAYS360(B204,Summary!$G$10)/Summary!$G$6</f>
        <v>3.2250000000000001</v>
      </c>
      <c r="F204" s="4">
        <f>Summary!$G$7*C204/Summary!$G$11*(1-0.011)^4</f>
        <v>1205.004303427578</v>
      </c>
      <c r="G204" s="7">
        <f>VLOOKUP(Table2[[#This Row],[Date]],Table3[#All],11,FALSE)</f>
        <v>6.6514145681941625E-2</v>
      </c>
      <c r="H204" s="5">
        <f>(LN(F204/Summary!$G$7)+(D204/100+G204^2/2)*E204)/(G204*SQRT(E204))</f>
        <v>1.6730668383270981</v>
      </c>
      <c r="I204" s="5">
        <f t="shared" si="15"/>
        <v>1.553618839884469</v>
      </c>
      <c r="J204" s="4">
        <f>_xlfn.NORM.DIST(H204,0,1,TRUE)*F204-_xlfn.NORM.DIST(I204,0,1,TRUE)*Summary!$G$7*EXP(-D204/100*E204)</f>
        <v>214.15225774295925</v>
      </c>
      <c r="K204" s="5">
        <f t="shared" si="12"/>
        <v>0.95284293055302294</v>
      </c>
      <c r="L204" s="7">
        <f t="shared" si="13"/>
        <v>6.8377673024961369E-4</v>
      </c>
      <c r="M204" s="4">
        <f t="shared" si="14"/>
        <v>212.97824756615617</v>
      </c>
      <c r="N204" s="57">
        <f>Summary!$G$7*Table2[[#This Row],[T]]*EXP(-Table2[[#This Row],[Rate]]/100*Table2[[#This Row],[T]])*_xlfn.NORM.DIST(Table2[[#This Row],[d2]],0,1,TRUE)</f>
        <v>3012.2389263563296</v>
      </c>
      <c r="O204" s="4"/>
    </row>
    <row r="205" spans="2:15" x14ac:dyDescent="0.2">
      <c r="B205" s="6">
        <f>Index!B226</f>
        <v>42040</v>
      </c>
      <c r="C205" s="4">
        <f>Index!J226</f>
        <v>127.08606925490295</v>
      </c>
      <c r="D205" s="5">
        <f>VLOOKUP(Table2[[#This Row],[Date]],Table1[#All],16,FALSE)</f>
        <v>0.19488888888888889</v>
      </c>
      <c r="E205" s="5">
        <f>DAYS360(B205,Summary!$G$10)/Summary!$G$6</f>
        <v>3.2222222222222223</v>
      </c>
      <c r="F205" s="4">
        <f>Summary!$G$7*C205/Summary!$G$11*(1-0.011)^4</f>
        <v>1205.2949861919187</v>
      </c>
      <c r="G205" s="7">
        <f>VLOOKUP(Table2[[#This Row],[Date]],Table3[#All],11,FALSE)</f>
        <v>6.6533132148273069E-2</v>
      </c>
      <c r="H205" s="5">
        <f>(LN(F205/Summary!$G$7)+(D205/100+G205^2/2)*E205)/(G205*SQRT(E205))</f>
        <v>1.6757504658414919</v>
      </c>
      <c r="I205" s="5">
        <f t="shared" si="15"/>
        <v>1.5563198385903887</v>
      </c>
      <c r="J205" s="4">
        <f>_xlfn.NORM.DIST(H205,0,1,TRUE)*F205-_xlfn.NORM.DIST(I205,0,1,TRUE)*Summary!$G$7*EXP(-D205/100*E205)</f>
        <v>214.47608922315248</v>
      </c>
      <c r="K205" s="5">
        <f t="shared" si="12"/>
        <v>0.95310645985094722</v>
      </c>
      <c r="L205" s="7">
        <f t="shared" si="13"/>
        <v>6.8064589733208116E-4</v>
      </c>
      <c r="M205" s="4">
        <f t="shared" si="14"/>
        <v>211.98317302985507</v>
      </c>
      <c r="N205" s="57">
        <f>Summary!$G$7*Table2[[#This Row],[T]]*EXP(-Table2[[#This Row],[Rate]]/100*Table2[[#This Row],[T]])*_xlfn.NORM.DIST(Table2[[#This Row],[d2]],0,1,TRUE)</f>
        <v>3010.516899569709</v>
      </c>
      <c r="O205" s="4"/>
    </row>
    <row r="206" spans="2:15" x14ac:dyDescent="0.2">
      <c r="B206" s="6">
        <f>Index!B227</f>
        <v>42041</v>
      </c>
      <c r="C206" s="4">
        <f>Index!J227</f>
        <v>126.94021581831342</v>
      </c>
      <c r="D206" s="5">
        <f>VLOOKUP(Table2[[#This Row],[Date]],Table1[#All],16,FALSE)</f>
        <v>0.19275666666666666</v>
      </c>
      <c r="E206" s="5">
        <f>DAYS360(B206,Summary!$G$10)/Summary!$G$6</f>
        <v>3.2194444444444446</v>
      </c>
      <c r="F206" s="4">
        <f>Summary!$G$7*C206/Summary!$G$11*(1-0.011)^4</f>
        <v>1203.9116999130142</v>
      </c>
      <c r="G206" s="7">
        <f>VLOOKUP(Table2[[#This Row],[Date]],Table3[#All],11,FALSE)</f>
        <v>6.6620224019560609E-2</v>
      </c>
      <c r="H206" s="5">
        <f>(LN(F206/Summary!$G$7)+(D206/100+G206^2/2)*E206)/(G206*SQRT(E206))</f>
        <v>1.6641601373060351</v>
      </c>
      <c r="I206" s="5">
        <f t="shared" si="15"/>
        <v>1.5446247325796685</v>
      </c>
      <c r="J206" s="4">
        <f>_xlfn.NORM.DIST(H206,0,1,TRUE)*F206-_xlfn.NORM.DIST(I206,0,1,TRUE)*Summary!$G$7*EXP(-D206/100*E206)</f>
        <v>213.10180315968364</v>
      </c>
      <c r="K206" s="5">
        <f t="shared" si="12"/>
        <v>0.95195978407401638</v>
      </c>
      <c r="L206" s="7">
        <f t="shared" si="13"/>
        <v>6.9413671504927298E-4</v>
      </c>
      <c r="M206" s="4">
        <f t="shared" si="14"/>
        <v>215.78502893112184</v>
      </c>
      <c r="N206" s="57">
        <f>Summary!$G$7*Table2[[#This Row],[T]]*EXP(-Table2[[#This Row],[Rate]]/100*Table2[[#This Row],[T]])*_xlfn.NORM.DIST(Table2[[#This Row],[d2]],0,1,TRUE)</f>
        <v>3003.6570555898566</v>
      </c>
      <c r="O206" s="4"/>
    </row>
    <row r="207" spans="2:15" x14ac:dyDescent="0.2">
      <c r="B207" s="6">
        <f>Index!B228</f>
        <v>42044</v>
      </c>
      <c r="C207" s="4">
        <f>Index!J228</f>
        <v>126.71580983284534</v>
      </c>
      <c r="D207" s="5">
        <f>VLOOKUP(Table2[[#This Row],[Date]],Table1[#All],16,FALSE)</f>
        <v>0.2015638888888889</v>
      </c>
      <c r="E207" s="5">
        <f>DAYS360(B207,Summary!$G$10)/Summary!$G$6</f>
        <v>3.2111111111111112</v>
      </c>
      <c r="F207" s="4">
        <f>Summary!$G$7*C207/Summary!$G$11*(1-0.011)^4</f>
        <v>1201.7834146434964</v>
      </c>
      <c r="G207" s="7">
        <f>VLOOKUP(Table2[[#This Row],[Date]],Table3[#All],11,FALSE)</f>
        <v>6.6692759859246664E-2</v>
      </c>
      <c r="H207" s="5">
        <f>(LN(F207/Summary!$G$7)+(D207/100+G207^2/2)*E207)/(G207*SQRT(E207))</f>
        <v>1.6519078165544077</v>
      </c>
      <c r="I207" s="5">
        <f t="shared" si="15"/>
        <v>1.5323972359489479</v>
      </c>
      <c r="J207" s="4">
        <f>_xlfn.NORM.DIST(H207,0,1,TRUE)*F207-_xlfn.NORM.DIST(I207,0,1,TRUE)*Summary!$G$7*EXP(-D207/100*E207)</f>
        <v>211.32269579576007</v>
      </c>
      <c r="K207" s="5">
        <f t="shared" si="12"/>
        <v>0.950723327804604</v>
      </c>
      <c r="L207" s="7">
        <f t="shared" si="13"/>
        <v>7.0978404875454801E-4</v>
      </c>
      <c r="M207" s="4">
        <f t="shared" si="14"/>
        <v>219.53949980179544</v>
      </c>
      <c r="N207" s="57">
        <f>Summary!$G$7*Table2[[#This Row],[T]]*EXP(-Table2[[#This Row],[Rate]]/100*Table2[[#This Row],[T]])*_xlfn.NORM.DIST(Table2[[#This Row],[d2]],0,1,TRUE)</f>
        <v>2990.3177810680691</v>
      </c>
      <c r="O207" s="4"/>
    </row>
    <row r="208" spans="2:15" x14ac:dyDescent="0.2">
      <c r="B208" s="6">
        <f>Index!B229</f>
        <v>42045</v>
      </c>
      <c r="C208" s="4">
        <f>Index!J229</f>
        <v>126.59484671931772</v>
      </c>
      <c r="D208" s="5">
        <f>VLOOKUP(Table2[[#This Row],[Date]],Table1[#All],16,FALSE)</f>
        <v>0.19702500000000001</v>
      </c>
      <c r="E208" s="5">
        <f>DAYS360(B208,Summary!$G$10)/Summary!$G$6</f>
        <v>3.2083333333333335</v>
      </c>
      <c r="F208" s="4">
        <f>Summary!$G$7*C208/Summary!$G$11*(1-0.011)^4</f>
        <v>1200.6361902852027</v>
      </c>
      <c r="G208" s="7">
        <f>VLOOKUP(Table2[[#This Row],[Date]],Table3[#All],11,FALSE)</f>
        <v>6.6298221379384403E-2</v>
      </c>
      <c r="H208" s="5">
        <f>(LN(F208/Summary!$G$7)+(D208/100+G208^2/2)*E208)/(G208*SQRT(E208))</f>
        <v>1.6523807975919835</v>
      </c>
      <c r="I208" s="5">
        <f t="shared" si="15"/>
        <v>1.5336286098627709</v>
      </c>
      <c r="J208" s="4">
        <f>_xlfn.NORM.DIST(H208,0,1,TRUE)*F208-_xlfn.NORM.DIST(I208,0,1,TRUE)*Summary!$G$7*EXP(-D208/100*E208)</f>
        <v>209.99829635117203</v>
      </c>
      <c r="K208" s="5">
        <f t="shared" si="12"/>
        <v>0.95077152623110017</v>
      </c>
      <c r="L208" s="7">
        <f t="shared" si="13"/>
        <v>7.1444101092582395E-4</v>
      </c>
      <c r="M208" s="4">
        <f t="shared" si="14"/>
        <v>219.06379007526374</v>
      </c>
      <c r="N208" s="57">
        <f>Summary!$G$7*Table2[[#This Row],[T]]*EXP(-Table2[[#This Row],[Rate]]/100*Table2[[#This Row],[T]])*_xlfn.NORM.DIST(Table2[[#This Row],[d2]],0,1,TRUE)</f>
        <v>2988.6664716067899</v>
      </c>
      <c r="O208" s="4"/>
    </row>
    <row r="209" spans="2:15" x14ac:dyDescent="0.2">
      <c r="B209" s="6">
        <f>Index!B230</f>
        <v>42046</v>
      </c>
      <c r="C209" s="4">
        <f>Index!J230</f>
        <v>126.6348662166989</v>
      </c>
      <c r="D209" s="5">
        <f>VLOOKUP(Table2[[#This Row],[Date]],Table1[#All],16,FALSE)</f>
        <v>0.19436111111111112</v>
      </c>
      <c r="E209" s="5">
        <f>DAYS360(B209,Summary!$G$10)/Summary!$G$6</f>
        <v>3.2055555555555557</v>
      </c>
      <c r="F209" s="4">
        <f>Summary!$G$7*C209/Summary!$G$11*(1-0.011)^4</f>
        <v>1201.0157385694974</v>
      </c>
      <c r="G209" s="7">
        <f>VLOOKUP(Table2[[#This Row],[Date]],Table3[#All],11,FALSE)</f>
        <v>6.625286427883316E-2</v>
      </c>
      <c r="H209" s="5">
        <f>(LN(F209/Summary!$G$7)+(D209/100+G209^2/2)*E209)/(G209*SQRT(E209))</f>
        <v>1.655994165857233</v>
      </c>
      <c r="I209" s="5">
        <f t="shared" si="15"/>
        <v>1.5373746047827332</v>
      </c>
      <c r="J209" s="4">
        <f>_xlfn.NORM.DIST(H209,0,1,TRUE)*F209-_xlfn.NORM.DIST(I209,0,1,TRUE)*Summary!$G$7*EXP(-D209/100*E209)</f>
        <v>210.25838649078423</v>
      </c>
      <c r="K209" s="5">
        <f t="shared" si="12"/>
        <v>0.95113849984650067</v>
      </c>
      <c r="L209" s="7">
        <f t="shared" si="13"/>
        <v>7.1075275902854785E-4</v>
      </c>
      <c r="M209" s="4">
        <f t="shared" si="14"/>
        <v>217.7328303803032</v>
      </c>
      <c r="N209" s="57">
        <f>Summary!$G$7*Table2[[#This Row],[T]]*EXP(-Table2[[#This Row],[Rate]]/100*Table2[[#This Row],[T]])*_xlfn.NORM.DIST(Table2[[#This Row],[d2]],0,1,TRUE)</f>
        <v>2987.8147368817176</v>
      </c>
      <c r="O209" s="4"/>
    </row>
    <row r="210" spans="2:15" x14ac:dyDescent="0.2">
      <c r="B210" s="6">
        <f>Index!B231</f>
        <v>42047</v>
      </c>
      <c r="C210" s="4">
        <f>Index!J231</f>
        <v>127.07703862219634</v>
      </c>
      <c r="D210" s="5">
        <f>VLOOKUP(Table2[[#This Row],[Date]],Table1[#All],16,FALSE)</f>
        <v>0.17987638888888891</v>
      </c>
      <c r="E210" s="5">
        <f>DAYS360(B210,Summary!$G$10)/Summary!$G$6</f>
        <v>3.2027777777777779</v>
      </c>
      <c r="F210" s="4">
        <f>Summary!$G$7*C210/Summary!$G$11*(1-0.011)^4</f>
        <v>1205.2093389106137</v>
      </c>
      <c r="G210" s="7">
        <f>VLOOKUP(Table2[[#This Row],[Date]],Table3[#All],11,FALSE)</f>
        <v>6.6356676137787451E-2</v>
      </c>
      <c r="H210" s="5">
        <f>(LN(F210/Summary!$G$7)+(D210/100+G210^2/2)*E210)/(G210*SQRT(E210))</f>
        <v>1.6796543125419354</v>
      </c>
      <c r="I210" s="5">
        <f t="shared" si="15"/>
        <v>1.5609003726813557</v>
      </c>
      <c r="J210" s="4">
        <f>_xlfn.NORM.DIST(H210,0,1,TRUE)*F210-_xlfn.NORM.DIST(I210,0,1,TRUE)*Summary!$G$7*EXP(-D210/100*E210)</f>
        <v>213.82989598331346</v>
      </c>
      <c r="K210" s="5">
        <f t="shared" si="12"/>
        <v>0.95348770310948006</v>
      </c>
      <c r="L210" s="7">
        <f t="shared" si="13"/>
        <v>6.8010406464938616E-4</v>
      </c>
      <c r="M210" s="4">
        <f t="shared" si="14"/>
        <v>209.94801710037544</v>
      </c>
      <c r="N210" s="57">
        <f>Summary!$G$7*Table2[[#This Row],[T]]*EXP(-Table2[[#This Row],[Rate]]/100*Table2[[#This Row],[T]])*_xlfn.NORM.DIST(Table2[[#This Row],[d2]],0,1,TRUE)</f>
        <v>2995.6297604355104</v>
      </c>
      <c r="O210" s="4"/>
    </row>
    <row r="211" spans="2:15" x14ac:dyDescent="0.2">
      <c r="B211" s="6">
        <f>Index!B232</f>
        <v>42048</v>
      </c>
      <c r="C211" s="4">
        <f>Index!J232</f>
        <v>127.09273702245967</v>
      </c>
      <c r="D211" s="5">
        <f>VLOOKUP(Table2[[#This Row],[Date]],Table1[#All],16,FALSE)</f>
        <v>0.18310000000000001</v>
      </c>
      <c r="E211" s="5">
        <f>DAYS360(B211,Summary!$G$10)/Summary!$G$6</f>
        <v>3.2</v>
      </c>
      <c r="F211" s="4">
        <f>Summary!$G$7*C211/Summary!$G$11*(1-0.011)^4</f>
        <v>1205.3582238611011</v>
      </c>
      <c r="G211" s="7">
        <f>VLOOKUP(Table2[[#This Row],[Date]],Table3[#All],11,FALSE)</f>
        <v>6.6360268635260969E-2</v>
      </c>
      <c r="H211" s="5">
        <f>(LN(F211/Summary!$G$7)+(D211/100+G211^2/2)*E211)/(G211*SQRT(E211))</f>
        <v>1.6821145856974613</v>
      </c>
      <c r="I211" s="5">
        <f t="shared" si="15"/>
        <v>1.5634057283585887</v>
      </c>
      <c r="J211" s="4">
        <f>_xlfn.NORM.DIST(H211,0,1,TRUE)*F211-_xlfn.NORM.DIST(I211,0,1,TRUE)*Summary!$G$7*EXP(-D211/100*E211)</f>
        <v>214.05841574948545</v>
      </c>
      <c r="K211" s="5">
        <f t="shared" si="12"/>
        <v>0.95372668871522581</v>
      </c>
      <c r="L211" s="7">
        <f t="shared" si="13"/>
        <v>6.7747087487024483E-4</v>
      </c>
      <c r="M211" s="4">
        <f t="shared" si="14"/>
        <v>209.0167129317023</v>
      </c>
      <c r="N211" s="57">
        <f>Summary!$G$7*Table2[[#This Row],[T]]*EXP(-Table2[[#This Row],[Rate]]/100*Table2[[#This Row],[T]])*_xlfn.NORM.DIST(Table2[[#This Row],[d2]],0,1,TRUE)</f>
        <v>2993.676453789531</v>
      </c>
      <c r="O211" s="4"/>
    </row>
    <row r="212" spans="2:15" x14ac:dyDescent="0.2">
      <c r="B212" s="6">
        <f>Index!B233</f>
        <v>42051</v>
      </c>
      <c r="C212" s="4">
        <f>Index!J233</f>
        <v>126.98064001087293</v>
      </c>
      <c r="D212" s="5">
        <f>VLOOKUP(Table2[[#This Row],[Date]],Table1[#All],16,FALSE)</f>
        <v>0.17703041666666669</v>
      </c>
      <c r="E212" s="5">
        <f>DAYS360(B212,Summary!$G$10)/Summary!$G$6</f>
        <v>3.1916666666666669</v>
      </c>
      <c r="F212" s="4">
        <f>Summary!$G$7*C212/Summary!$G$11*(1-0.011)^4</f>
        <v>1204.2950863604706</v>
      </c>
      <c r="G212" s="7">
        <f>VLOOKUP(Table2[[#This Row],[Date]],Table3[#All],11,FALSE)</f>
        <v>6.6364669920677494E-2</v>
      </c>
      <c r="H212" s="5">
        <f>(LN(F212/Summary!$G$7)+(D212/100+G212^2/2)*E212)/(G212*SQRT(E212))</f>
        <v>1.6748454052042305</v>
      </c>
      <c r="I212" s="5">
        <f t="shared" si="15"/>
        <v>1.5562833544516246</v>
      </c>
      <c r="J212" s="4">
        <f>_xlfn.NORM.DIST(H212,0,1,TRUE)*F212-_xlfn.NORM.DIST(I212,0,1,TRUE)*Summary!$G$7*EXP(-D212/100*E212)</f>
        <v>212.83215989210021</v>
      </c>
      <c r="K212" s="5">
        <f t="shared" si="12"/>
        <v>0.95301771620010178</v>
      </c>
      <c r="L212" s="7">
        <f t="shared" si="13"/>
        <v>6.8724276211453968E-4</v>
      </c>
      <c r="M212" s="4">
        <f t="shared" si="14"/>
        <v>211.12053124434891</v>
      </c>
      <c r="N212" s="57">
        <f>Summary!$G$7*Table2[[#This Row],[T]]*EXP(-Table2[[#This Row],[Rate]]/100*Table2[[#This Row],[T]])*_xlfn.NORM.DIST(Table2[[#This Row],[d2]],0,1,TRUE)</f>
        <v>2983.8329708070605</v>
      </c>
      <c r="O212" s="4"/>
    </row>
    <row r="213" spans="2:15" x14ac:dyDescent="0.2">
      <c r="B213" s="6">
        <f>Index!B234</f>
        <v>42052</v>
      </c>
      <c r="C213" s="4">
        <f>Index!J234</f>
        <v>126.69272907921767</v>
      </c>
      <c r="D213" s="5">
        <f>VLOOKUP(Table2[[#This Row],[Date]],Table1[#All],16,FALSE)</f>
        <v>0.18930111111111111</v>
      </c>
      <c r="E213" s="5">
        <f>DAYS360(B213,Summary!$G$10)/Summary!$G$6</f>
        <v>3.1888888888888891</v>
      </c>
      <c r="F213" s="4">
        <f>Summary!$G$7*C213/Summary!$G$11*(1-0.011)^4</f>
        <v>1201.5645148318326</v>
      </c>
      <c r="G213" s="7">
        <f>VLOOKUP(Table2[[#This Row],[Date]],Table3[#All],11,FALSE)</f>
        <v>6.6612929961058553E-2</v>
      </c>
      <c r="H213" s="5">
        <f>(LN(F213/Summary!$G$7)+(D213/100+G213^2/2)*E213)/(G213*SQRT(E213))</f>
        <v>1.6538867462704405</v>
      </c>
      <c r="I213" s="5">
        <f t="shared" si="15"/>
        <v>1.5349329709483008</v>
      </c>
      <c r="J213" s="4">
        <f>_xlfn.NORM.DIST(H213,0,1,TRUE)*F213-_xlfn.NORM.DIST(I213,0,1,TRUE)*Summary!$G$7*EXP(-D213/100*E213)</f>
        <v>210.64043526698515</v>
      </c>
      <c r="K213" s="5">
        <f t="shared" si="12"/>
        <v>0.95092473696604929</v>
      </c>
      <c r="L213" s="7">
        <f t="shared" si="13"/>
        <v>7.1090719584367558E-4</v>
      </c>
      <c r="M213" s="4">
        <f t="shared" si="14"/>
        <v>218.02436088860861</v>
      </c>
      <c r="N213" s="57">
        <f>Summary!$G$7*Table2[[#This Row],[T]]*EXP(-Table2[[#This Row],[Rate]]/100*Table2[[#This Row],[T]])*_xlfn.NORM.DIST(Table2[[#This Row],[d2]],0,1,TRUE)</f>
        <v>2971.9072742205603</v>
      </c>
      <c r="O213" s="4"/>
    </row>
    <row r="214" spans="2:15" x14ac:dyDescent="0.2">
      <c r="B214" s="6">
        <f>Index!B235</f>
        <v>42053</v>
      </c>
      <c r="C214" s="4">
        <f>Index!J235</f>
        <v>126.63644919231974</v>
      </c>
      <c r="D214" s="5">
        <f>VLOOKUP(Table2[[#This Row],[Date]],Table1[#All],16,FALSE)</f>
        <v>0.18198124999999998</v>
      </c>
      <c r="E214" s="5">
        <f>DAYS360(B214,Summary!$G$10)/Summary!$G$6</f>
        <v>3.1861111111111109</v>
      </c>
      <c r="F214" s="4">
        <f>Summary!$G$7*C214/Summary!$G$11*(1-0.011)^4</f>
        <v>1201.0307516436312</v>
      </c>
      <c r="G214" s="7">
        <f>VLOOKUP(Table2[[#This Row],[Date]],Table3[#All],11,FALSE)</f>
        <v>6.6667040869587219E-2</v>
      </c>
      <c r="H214" s="5">
        <f>(LN(F214/Summary!$G$7)+(D214/100+G214^2/2)*E214)/(G214*SQRT(E214))</f>
        <v>1.6475714503724834</v>
      </c>
      <c r="I214" s="5">
        <f t="shared" si="15"/>
        <v>1.5285729092278499</v>
      </c>
      <c r="J214" s="4">
        <f>_xlfn.NORM.DIST(H214,0,1,TRUE)*F214-_xlfn.NORM.DIST(I214,0,1,TRUE)*Summary!$G$7*EXP(-D214/100*E214)</f>
        <v>209.91634727937242</v>
      </c>
      <c r="K214" s="5">
        <f t="shared" si="12"/>
        <v>0.95027967850804729</v>
      </c>
      <c r="L214" s="7">
        <f t="shared" si="13"/>
        <v>7.1840595137997131E-4</v>
      </c>
      <c r="M214" s="4">
        <f t="shared" si="14"/>
        <v>220.11532077982281</v>
      </c>
      <c r="N214" s="57">
        <f>Summary!$G$7*Table2[[#This Row],[T]]*EXP(-Table2[[#This Row],[Rate]]/100*Table2[[#This Row],[T]])*_xlfn.NORM.DIST(Table2[[#This Row],[d2]],0,1,TRUE)</f>
        <v>2967.5399676489606</v>
      </c>
      <c r="O214" s="4"/>
    </row>
    <row r="215" spans="2:15" x14ac:dyDescent="0.2">
      <c r="B215" s="6">
        <f>Index!B236</f>
        <v>42054</v>
      </c>
      <c r="C215" s="4">
        <f>Index!J236</f>
        <v>126.60452096252331</v>
      </c>
      <c r="D215" s="5">
        <f>VLOOKUP(Table2[[#This Row],[Date]],Table1[#All],16,FALSE)</f>
        <v>0.18187916666666668</v>
      </c>
      <c r="E215" s="5">
        <f>DAYS360(B215,Summary!$G$10)/Summary!$G$6</f>
        <v>3.1833333333333331</v>
      </c>
      <c r="F215" s="4">
        <f>Summary!$G$7*C215/Summary!$G$11*(1-0.011)^4</f>
        <v>1200.7279416226961</v>
      </c>
      <c r="G215" s="7">
        <f>VLOOKUP(Table2[[#This Row],[Date]],Table3[#All],11,FALSE)</f>
        <v>6.6707958908735071E-2</v>
      </c>
      <c r="H215" s="5">
        <f>(LN(F215/Summary!$G$7)+(D215/100+G215^2/2)*E215)/(G215*SQRT(E215))</f>
        <v>1.6451118107798415</v>
      </c>
      <c r="I215" s="5">
        <f t="shared" si="15"/>
        <v>1.5260921492165818</v>
      </c>
      <c r="J215" s="4">
        <f>_xlfn.NORM.DIST(H215,0,1,TRUE)*F215-_xlfn.NORM.DIST(I215,0,1,TRUE)*Summary!$G$7*EXP(-D215/100*E215)</f>
        <v>209.62350706363213</v>
      </c>
      <c r="K215" s="5">
        <f t="shared" si="12"/>
        <v>0.95002662230086987</v>
      </c>
      <c r="L215" s="7">
        <f t="shared" si="13"/>
        <v>7.2137484358133846E-4</v>
      </c>
      <c r="M215" s="4">
        <f t="shared" si="14"/>
        <v>220.85640398269419</v>
      </c>
      <c r="N215" s="57">
        <f>Summary!$G$7*Table2[[#This Row],[T]]*EXP(-Table2[[#This Row],[Rate]]/100*Table2[[#This Row],[T]])*_xlfn.NORM.DIST(Table2[[#This Row],[d2]],0,1,TRUE)</f>
        <v>2964.0016781854115</v>
      </c>
      <c r="O215" s="4"/>
    </row>
    <row r="216" spans="2:15" x14ac:dyDescent="0.2">
      <c r="B216" s="6">
        <f>Index!B237</f>
        <v>42055</v>
      </c>
      <c r="C216" s="4">
        <f>Index!J237</f>
        <v>126.73028342809071</v>
      </c>
      <c r="D216" s="5">
        <f>VLOOKUP(Table2[[#This Row],[Date]],Table1[#All],16,FALSE)</f>
        <v>0.18397777777777777</v>
      </c>
      <c r="E216" s="5">
        <f>DAYS360(B216,Summary!$G$10)/Summary!$G$6</f>
        <v>3.1805555555555554</v>
      </c>
      <c r="F216" s="4">
        <f>Summary!$G$7*C216/Summary!$G$11*(1-0.011)^4</f>
        <v>1201.920683440019</v>
      </c>
      <c r="G216" s="7">
        <f>VLOOKUP(Table2[[#This Row],[Date]],Table3[#All],11,FALSE)</f>
        <v>6.6404706445055375E-2</v>
      </c>
      <c r="H216" s="5">
        <f>(LN(F216/Summary!$G$7)+(D216/100+G216^2/2)*E216)/(G216*SQRT(E216))</f>
        <v>1.6616565196534612</v>
      </c>
      <c r="I216" s="5">
        <f t="shared" si="15"/>
        <v>1.5432296215665939</v>
      </c>
      <c r="J216" s="4">
        <f>_xlfn.NORM.DIST(H216,0,1,TRUE)*F216-_xlfn.NORM.DIST(I216,0,1,TRUE)*Summary!$G$7*EXP(-D216/100*E216)</f>
        <v>210.74273748668941</v>
      </c>
      <c r="K216" s="5">
        <f t="shared" si="12"/>
        <v>0.9517091680709896</v>
      </c>
      <c r="L216" s="7">
        <f t="shared" si="13"/>
        <v>7.0472249900312785E-4</v>
      </c>
      <c r="M216" s="4">
        <f t="shared" si="14"/>
        <v>215.01640771604454</v>
      </c>
      <c r="N216" s="57">
        <f>Summary!$G$7*Table2[[#This Row],[T]]*EXP(-Table2[[#This Row],[Rate]]/100*Table2[[#This Row],[T]])*_xlfn.NORM.DIST(Table2[[#This Row],[d2]],0,1,TRUE)</f>
        <v>2967.8915130326072</v>
      </c>
      <c r="O216" s="4"/>
    </row>
    <row r="217" spans="2:15" x14ac:dyDescent="0.2">
      <c r="B217" s="6">
        <f>Index!B238</f>
        <v>42058</v>
      </c>
      <c r="C217" s="4">
        <f>Index!J238</f>
        <v>127.06842000932568</v>
      </c>
      <c r="D217" s="5">
        <f>VLOOKUP(Table2[[#This Row],[Date]],Table1[#All],16,FALSE)</f>
        <v>0.17080249999999997</v>
      </c>
      <c r="E217" s="5">
        <f>DAYS360(B217,Summary!$G$10)/Summary!$G$6</f>
        <v>3.1722222222222221</v>
      </c>
      <c r="F217" s="4">
        <f>Summary!$G$7*C217/Summary!$G$11*(1-0.011)^4</f>
        <v>1205.1275992601404</v>
      </c>
      <c r="G217" s="7">
        <f>VLOOKUP(Table2[[#This Row],[Date]],Table3[#All],11,FALSE)</f>
        <v>6.4940557869763327E-2</v>
      </c>
      <c r="H217" s="5">
        <f>(LN(F217/Summary!$G$7)+(D217/100+G217^2/2)*E217)/(G217*SQRT(E217))</f>
        <v>1.7178459579009824</v>
      </c>
      <c r="I217" s="5">
        <f t="shared" si="15"/>
        <v>1.6021820619633467</v>
      </c>
      <c r="J217" s="4">
        <f>_xlfn.NORM.DIST(H217,0,1,TRUE)*F217-_xlfn.NORM.DIST(I217,0,1,TRUE)*Summary!$G$7*EXP(-D217/100*E217)</f>
        <v>213.07918567668673</v>
      </c>
      <c r="K217" s="5">
        <f t="shared" si="12"/>
        <v>0.95708764186575179</v>
      </c>
      <c r="L217" s="7">
        <f t="shared" si="13"/>
        <v>6.5445358612267464E-4</v>
      </c>
      <c r="M217" s="4">
        <f t="shared" si="14"/>
        <v>195.80534156818621</v>
      </c>
      <c r="N217" s="57">
        <f>Summary!$G$7*Table2[[#This Row],[T]]*EXP(-Table2[[#This Row],[Rate]]/100*Table2[[#This Row],[T]])*_xlfn.NORM.DIST(Table2[[#This Row],[d2]],0,1,TRUE)</f>
        <v>2982.9469723387328</v>
      </c>
      <c r="O217" s="4"/>
    </row>
    <row r="218" spans="2:15" x14ac:dyDescent="0.2">
      <c r="B218" s="6">
        <f>Index!B239</f>
        <v>42059</v>
      </c>
      <c r="C218" s="4">
        <f>Index!J239</f>
        <v>127.30633231680899</v>
      </c>
      <c r="D218" s="5">
        <f>VLOOKUP(Table2[[#This Row],[Date]],Table1[#All],16,FALSE)</f>
        <v>0.16291708333333332</v>
      </c>
      <c r="E218" s="5">
        <f>DAYS360(B218,Summary!$G$10)/Summary!$G$6</f>
        <v>3.1694444444444443</v>
      </c>
      <c r="F218" s="4">
        <f>Summary!$G$7*C218/Summary!$G$11*(1-0.011)^4</f>
        <v>1207.3839796253858</v>
      </c>
      <c r="G218" s="7">
        <f>VLOOKUP(Table2[[#This Row],[Date]],Table3[#All],11,FALSE)</f>
        <v>6.4572802025766485E-2</v>
      </c>
      <c r="H218" s="5">
        <f>(LN(F218/Summary!$G$7)+(D218/100+G218^2/2)*E218)/(G218*SQRT(E218))</f>
        <v>1.7417351808747799</v>
      </c>
      <c r="I218" s="5">
        <f t="shared" si="15"/>
        <v>1.6267766502500303</v>
      </c>
      <c r="J218" s="4">
        <f>_xlfn.NORM.DIST(H218,0,1,TRUE)*F218-_xlfn.NORM.DIST(I218,0,1,TRUE)*Summary!$G$7*EXP(-D218/100*E218)</f>
        <v>214.92527487755888</v>
      </c>
      <c r="K218" s="5">
        <f t="shared" si="12"/>
        <v>0.95922260326209985</v>
      </c>
      <c r="L218" s="7">
        <f t="shared" si="13"/>
        <v>6.3063284163964925E-4</v>
      </c>
      <c r="M218" s="4">
        <f t="shared" si="14"/>
        <v>188.14824769154808</v>
      </c>
      <c r="N218" s="57">
        <f>Summary!$G$7*Table2[[#This Row],[T]]*EXP(-Table2[[#This Row],[Rate]]/100*Table2[[#This Row],[T]])*_xlfn.NORM.DIST(Table2[[#This Row],[d2]],0,1,TRUE)</f>
        <v>2989.498377811793</v>
      </c>
      <c r="O218" s="4"/>
    </row>
    <row r="219" spans="2:15" x14ac:dyDescent="0.2">
      <c r="B219" s="6">
        <f>Index!B240</f>
        <v>42060</v>
      </c>
      <c r="C219" s="4">
        <f>Index!J240</f>
        <v>127.80355450650583</v>
      </c>
      <c r="D219" s="5">
        <f>VLOOKUP(Table2[[#This Row],[Date]],Table1[#All],16,FALSE)</f>
        <v>0.15196666666666667</v>
      </c>
      <c r="E219" s="5">
        <f>DAYS360(B219,Summary!$G$10)/Summary!$G$6</f>
        <v>3.1666666666666665</v>
      </c>
      <c r="F219" s="4">
        <f>Summary!$G$7*C219/Summary!$G$11*(1-0.011)^4</f>
        <v>1212.0996767570907</v>
      </c>
      <c r="G219" s="7">
        <f>VLOOKUP(Table2[[#This Row],[Date]],Table3[#All],11,FALSE)</f>
        <v>5.8524671545215172E-2</v>
      </c>
      <c r="H219" s="5">
        <f>(LN(F219/Summary!$G$7)+(D219/100+G219^2/2)*E219)/(G219*SQRT(E219))</f>
        <v>1.9452563988800566</v>
      </c>
      <c r="I219" s="5">
        <f t="shared" si="15"/>
        <v>1.8411109825862746</v>
      </c>
      <c r="J219" s="4">
        <f>_xlfn.NORM.DIST(H219,0,1,TRUE)*F219-_xlfn.NORM.DIST(I219,0,1,TRUE)*Summary!$G$7*EXP(-D219/100*E219)</f>
        <v>218.18604635201496</v>
      </c>
      <c r="K219" s="5">
        <f t="shared" si="12"/>
        <v>0.97412793653014618</v>
      </c>
      <c r="L219" s="7">
        <f t="shared" si="13"/>
        <v>4.7647655250848865E-4</v>
      </c>
      <c r="M219" s="4">
        <f t="shared" si="14"/>
        <v>129.73571217476393</v>
      </c>
      <c r="N219" s="57">
        <f>Summary!$G$7*Table2[[#This Row],[T]]*EXP(-Table2[[#This Row],[Rate]]/100*Table2[[#This Row],[T]])*_xlfn.NORM.DIST(Table2[[#This Row],[d2]],0,1,TRUE)</f>
        <v>3048.0880170147193</v>
      </c>
      <c r="O219" s="4"/>
    </row>
    <row r="220" spans="2:15" x14ac:dyDescent="0.2">
      <c r="B220" s="6">
        <f>Index!B241</f>
        <v>42061</v>
      </c>
      <c r="C220" s="4">
        <f>Index!J241</f>
        <v>129.13120502572397</v>
      </c>
      <c r="D220" s="5">
        <f>VLOOKUP(Table2[[#This Row],[Date]],Table1[#All],16,FALSE)</f>
        <v>0.14345611111111112</v>
      </c>
      <c r="E220" s="5">
        <f>DAYS360(B220,Summary!$G$10)/Summary!$G$6</f>
        <v>3.1638888888888888</v>
      </c>
      <c r="F220" s="4">
        <f>Summary!$G$7*C220/Summary!$G$11*(1-0.011)^4</f>
        <v>1224.6912261189573</v>
      </c>
      <c r="G220" s="7">
        <f>VLOOKUP(Table2[[#This Row],[Date]],Table3[#All],11,FALSE)</f>
        <v>6.0087268041448566E-2</v>
      </c>
      <c r="H220" s="5">
        <f>(LN(F220/Summary!$G$7)+(D220/100+G220^2/2)*E220)/(G220*SQRT(E220))</f>
        <v>1.9923351145568784</v>
      </c>
      <c r="I220" s="5">
        <f t="shared" si="15"/>
        <v>1.8854559451099422</v>
      </c>
      <c r="J220" s="4">
        <f>_xlfn.NORM.DIST(H220,0,1,TRUE)*F220-_xlfn.NORM.DIST(I220,0,1,TRUE)*Summary!$G$7*EXP(-D220/100*E220)</f>
        <v>230.39685572186738</v>
      </c>
      <c r="K220" s="5">
        <f t="shared" si="12"/>
        <v>0.97683284931197967</v>
      </c>
      <c r="L220" s="7">
        <f t="shared" si="13"/>
        <v>4.1883821751042833E-4</v>
      </c>
      <c r="M220" s="4">
        <f t="shared" si="14"/>
        <v>119.42718550524363</v>
      </c>
      <c r="N220" s="57">
        <f>Summary!$G$7*Table2[[#This Row],[T]]*EXP(-Table2[[#This Row],[Rate]]/100*Table2[[#This Row],[T]])*_xlfn.NORM.DIST(Table2[[#This Row],[d2]],0,1,TRUE)</f>
        <v>3056.0691373367267</v>
      </c>
      <c r="O220" s="4"/>
    </row>
    <row r="221" spans="2:15" x14ac:dyDescent="0.2">
      <c r="B221" s="6">
        <f>Index!B242</f>
        <v>42062</v>
      </c>
      <c r="C221" s="4">
        <f>Index!J242</f>
        <v>129.06716325862479</v>
      </c>
      <c r="D221" s="5">
        <f>VLOOKUP(Table2[[#This Row],[Date]],Table1[#All],16,FALSE)</f>
        <v>0.14562194444444443</v>
      </c>
      <c r="E221" s="5">
        <f>DAYS360(B221,Summary!$G$10)/Summary!$G$6</f>
        <v>3.161111111111111</v>
      </c>
      <c r="F221" s="4">
        <f>Summary!$G$7*C221/Summary!$G$11*(1-0.011)^4</f>
        <v>1224.0838486050875</v>
      </c>
      <c r="G221" s="7">
        <f>VLOOKUP(Table2[[#This Row],[Date]],Table3[#All],11,FALSE)</f>
        <v>5.9952723027995695E-2</v>
      </c>
      <c r="H221" s="5">
        <f>(LN(F221/Summary!$G$7)+(D221/100+G221^2/2)*E221)/(G221*SQRT(E221))</f>
        <v>1.9933479729664598</v>
      </c>
      <c r="I221" s="5">
        <f t="shared" si="15"/>
        <v>1.8867549462993398</v>
      </c>
      <c r="J221" s="4">
        <f>_xlfn.NORM.DIST(H221,0,1,TRUE)*F221-_xlfn.NORM.DIST(I221,0,1,TRUE)*Summary!$G$7*EXP(-D221/100*E221)</f>
        <v>229.84662752789222</v>
      </c>
      <c r="K221" s="5">
        <f t="shared" si="12"/>
        <v>0.97688832165683404</v>
      </c>
      <c r="L221" s="7">
        <f t="shared" si="13"/>
        <v>4.1932369979951839E-4</v>
      </c>
      <c r="M221" s="4">
        <f t="shared" si="14"/>
        <v>119.0749530308801</v>
      </c>
      <c r="N221" s="57">
        <f>Summary!$G$7*Table2[[#This Row],[T]]*EXP(-Table2[[#This Row],[Rate]]/100*Table2[[#This Row],[T]])*_xlfn.NORM.DIST(Table2[[#This Row],[d2]],0,1,TRUE)</f>
        <v>3053.4644949216868</v>
      </c>
      <c r="O221" s="4"/>
    </row>
    <row r="222" spans="2:15" x14ac:dyDescent="0.2">
      <c r="B222" s="6">
        <f>Index!B243</f>
        <v>42065</v>
      </c>
      <c r="C222" s="4">
        <f>Index!J243</f>
        <v>128.81103674077946</v>
      </c>
      <c r="D222" s="5">
        <f>VLOOKUP(Table2[[#This Row],[Date]],Table1[#All],16,FALSE)</f>
        <v>0.14693499999999998</v>
      </c>
      <c r="E222" s="5">
        <f>DAYS360(B222,Summary!$G$10)/Summary!$G$6</f>
        <v>3.1472222222222221</v>
      </c>
      <c r="F222" s="4">
        <f>Summary!$G$7*C222/Summary!$G$11*(1-0.011)^4</f>
        <v>1221.6547231344541</v>
      </c>
      <c r="G222" s="7">
        <f>VLOOKUP(Table2[[#This Row],[Date]],Table3[#All],11,FALSE)</f>
        <v>6.022883385213991E-2</v>
      </c>
      <c r="H222" s="5">
        <f>(LN(F222/Summary!$G$7)+(D222/100+G222^2/2)*E222)/(G222*SQRT(E222))</f>
        <v>1.970444753484125</v>
      </c>
      <c r="I222" s="5">
        <f t="shared" si="15"/>
        <v>1.8635963200738241</v>
      </c>
      <c r="J222" s="4">
        <f>_xlfn.NORM.DIST(H222,0,1,TRUE)*F222-_xlfn.NORM.DIST(I222,0,1,TRUE)*Summary!$G$7*EXP(-D222/100*E222)</f>
        <v>227.51303658354675</v>
      </c>
      <c r="K222" s="5">
        <f t="shared" si="12"/>
        <v>0.97560628961698459</v>
      </c>
      <c r="L222" s="7">
        <f t="shared" si="13"/>
        <v>4.3861769138973868E-4</v>
      </c>
      <c r="M222" s="4">
        <f t="shared" si="14"/>
        <v>124.08376571509449</v>
      </c>
      <c r="N222" s="57">
        <f>Summary!$G$7*Table2[[#This Row],[T]]*EXP(-Table2[[#This Row],[Rate]]/100*Table2[[#This Row],[T]])*_xlfn.NORM.DIST(Table2[[#This Row],[d2]],0,1,TRUE)</f>
        <v>3034.9954094109357</v>
      </c>
      <c r="O222" s="4"/>
    </row>
    <row r="223" spans="2:15" x14ac:dyDescent="0.2">
      <c r="B223" s="6">
        <f>Index!B244</f>
        <v>42066</v>
      </c>
      <c r="C223" s="4">
        <f>Index!J244</f>
        <v>128.36554402785907</v>
      </c>
      <c r="D223" s="5">
        <f>VLOOKUP(Table2[[#This Row],[Date]],Table1[#All],16,FALSE)</f>
        <v>0.15121333333333334</v>
      </c>
      <c r="E223" s="5">
        <f>DAYS360(B223,Summary!$G$10)/Summary!$G$6</f>
        <v>3.1444444444444444</v>
      </c>
      <c r="F223" s="4">
        <f>Summary!$G$7*C223/Summary!$G$11*(1-0.011)^4</f>
        <v>1217.429632718045</v>
      </c>
      <c r="G223" s="7">
        <f>VLOOKUP(Table2[[#This Row],[Date]],Table3[#All],11,FALSE)</f>
        <v>6.0775919671668517E-2</v>
      </c>
      <c r="H223" s="5">
        <f>(LN(F223/Summary!$G$7)+(D223/100+G223^2/2)*E223)/(G223*SQRT(E223))</f>
        <v>1.923552485526576</v>
      </c>
      <c r="I223" s="5">
        <f t="shared" si="15"/>
        <v>1.8157810910237158</v>
      </c>
      <c r="J223" s="4">
        <f>_xlfn.NORM.DIST(H223,0,1,TRUE)*F223-_xlfn.NORM.DIST(I223,0,1,TRUE)*Summary!$G$7*EXP(-D223/100*E223)</f>
        <v>223.58993496935057</v>
      </c>
      <c r="K223" s="5">
        <f t="shared" si="12"/>
        <v>0.97279464917009484</v>
      </c>
      <c r="L223" s="7">
        <f t="shared" si="13"/>
        <v>4.7808612713811526E-4</v>
      </c>
      <c r="M223" s="4">
        <f t="shared" si="14"/>
        <v>135.41580134870023</v>
      </c>
      <c r="N223" s="57">
        <f>Summary!$G$7*Table2[[#This Row],[T]]*EXP(-Table2[[#This Row],[Rate]]/100*Table2[[#This Row],[T]])*_xlfn.NORM.DIST(Table2[[#This Row],[d2]],0,1,TRUE)</f>
        <v>3020.9278287422812</v>
      </c>
      <c r="O223" s="4"/>
    </row>
    <row r="224" spans="2:15" x14ac:dyDescent="0.2">
      <c r="B224" s="6">
        <f>Index!B245</f>
        <v>42067</v>
      </c>
      <c r="C224" s="4">
        <f>Index!J245</f>
        <v>128.25049365039933</v>
      </c>
      <c r="D224" s="5">
        <f>VLOOKUP(Table2[[#This Row],[Date]],Table1[#All],16,FALSE)</f>
        <v>0.16336375</v>
      </c>
      <c r="E224" s="5">
        <f>DAYS360(B224,Summary!$G$10)/Summary!$G$6</f>
        <v>3.1416666666666666</v>
      </c>
      <c r="F224" s="4">
        <f>Summary!$G$7*C224/Summary!$G$11*(1-0.011)^4</f>
        <v>1216.338485246692</v>
      </c>
      <c r="G224" s="7">
        <f>VLOOKUP(Table2[[#This Row],[Date]],Table3[#All],11,FALSE)</f>
        <v>6.0758613342097909E-2</v>
      </c>
      <c r="H224" s="5">
        <f>(LN(F224/Summary!$G$7)+(D224/100+G224^2/2)*E224)/(G224*SQRT(E224))</f>
        <v>1.9200518745501769</v>
      </c>
      <c r="I224" s="5">
        <f t="shared" si="15"/>
        <v>1.812358767802694</v>
      </c>
      <c r="J224" s="4">
        <f>_xlfn.NORM.DIST(H224,0,1,TRUE)*F224-_xlfn.NORM.DIST(I224,0,1,TRUE)*Summary!$G$7*EXP(-D224/100*E224)</f>
        <v>222.88517444097272</v>
      </c>
      <c r="K224" s="5">
        <f t="shared" si="12"/>
        <v>0.97257432635122809</v>
      </c>
      <c r="L224" s="7">
        <f t="shared" si="13"/>
        <v>4.8209526607452129E-4</v>
      </c>
      <c r="M224" s="4">
        <f t="shared" si="14"/>
        <v>136.14751567943745</v>
      </c>
      <c r="N224" s="57">
        <f>Summary!$G$7*Table2[[#This Row],[T]]*EXP(-Table2[[#This Row],[Rate]]/100*Table2[[#This Row],[T]])*_xlfn.NORM.DIST(Table2[[#This Row],[d2]],0,1,TRUE)</f>
        <v>3016.2965999209496</v>
      </c>
      <c r="O224" s="4"/>
    </row>
    <row r="225" spans="2:15" x14ac:dyDescent="0.2">
      <c r="B225" s="6">
        <f>Index!B246</f>
        <v>42068</v>
      </c>
      <c r="C225" s="4">
        <f>Index!J246</f>
        <v>129.2346215327731</v>
      </c>
      <c r="D225" s="5">
        <f>VLOOKUP(Table2[[#This Row],[Date]],Table1[#All],16,FALSE)</f>
        <v>0.16472222222222221</v>
      </c>
      <c r="E225" s="5">
        <f>DAYS360(B225,Summary!$G$10)/Summary!$G$6</f>
        <v>3.1388888888888888</v>
      </c>
      <c r="F225" s="4">
        <f>Summary!$G$7*C225/Summary!$G$11*(1-0.011)^4</f>
        <v>1225.6720369833313</v>
      </c>
      <c r="G225" s="7">
        <f>VLOOKUP(Table2[[#This Row],[Date]],Table3[#All],11,FALSE)</f>
        <v>6.164623260191842E-2</v>
      </c>
      <c r="H225" s="5">
        <f>(LN(F225/Summary!$G$7)+(D225/100+G225^2/2)*E225)/(G225*SQRT(E225))</f>
        <v>1.9650963390838021</v>
      </c>
      <c r="I225" s="5">
        <f t="shared" si="15"/>
        <v>1.8558782655231105</v>
      </c>
      <c r="J225" s="4">
        <f>_xlfn.NORM.DIST(H225,0,1,TRUE)*F225-_xlfn.NORM.DIST(I225,0,1,TRUE)*Summary!$G$7*EXP(-D225/100*E225)</f>
        <v>232.12494160271785</v>
      </c>
      <c r="K225" s="5">
        <f t="shared" si="12"/>
        <v>0.97529845587119446</v>
      </c>
      <c r="L225" s="7">
        <f t="shared" si="13"/>
        <v>4.3221984541320859E-4</v>
      </c>
      <c r="M225" s="4">
        <f t="shared" si="14"/>
        <v>125.64226097292006</v>
      </c>
      <c r="N225" s="57">
        <f>Summary!$G$7*Table2[[#This Row],[T]]*EXP(-Table2[[#This Row],[Rate]]/100*Table2[[#This Row],[T]])*_xlfn.NORM.DIST(Table2[[#This Row],[d2]],0,1,TRUE)</f>
        <v>3023.6009636748281</v>
      </c>
      <c r="O225" s="4"/>
    </row>
    <row r="226" spans="2:15" x14ac:dyDescent="0.2">
      <c r="B226" s="6">
        <f>Index!B247</f>
        <v>42069</v>
      </c>
      <c r="C226" s="4">
        <f>Index!J247</f>
        <v>128.91430239604858</v>
      </c>
      <c r="D226" s="5">
        <f>VLOOKUP(Table2[[#This Row],[Date]],Table1[#All],16,FALSE)</f>
        <v>0.17498416666666666</v>
      </c>
      <c r="E226" s="5">
        <f>DAYS360(B226,Summary!$G$10)/Summary!$G$6</f>
        <v>3.1361111111111111</v>
      </c>
      <c r="F226" s="4">
        <f>Summary!$G$7*C226/Summary!$G$11*(1-0.011)^4</f>
        <v>1222.6341033078393</v>
      </c>
      <c r="G226" s="7">
        <f>VLOOKUP(Table2[[#This Row],[Date]],Table3[#All],11,FALSE)</f>
        <v>6.1988445745540598E-2</v>
      </c>
      <c r="H226" s="5">
        <f>(LN(F226/Summary!$G$7)+(D226/100+G226^2/2)*E226)/(G226*SQRT(E226))</f>
        <v>1.935952726220421</v>
      </c>
      <c r="I226" s="5">
        <f t="shared" si="15"/>
        <v>1.8261769623333663</v>
      </c>
      <c r="J226" s="4">
        <f>_xlfn.NORM.DIST(H226,0,1,TRUE)*F226-_xlfn.NORM.DIST(I226,0,1,TRUE)*Summary!$G$7*EXP(-D226/100*E226)</f>
        <v>229.51052169135914</v>
      </c>
      <c r="K226" s="5">
        <f t="shared" si="12"/>
        <v>0.97356325442948255</v>
      </c>
      <c r="L226" s="7">
        <f t="shared" si="13"/>
        <v>4.5630805392718633E-4</v>
      </c>
      <c r="M226" s="4">
        <f t="shared" si="14"/>
        <v>132.60299515003422</v>
      </c>
      <c r="N226" s="57">
        <f>Summary!$G$7*Table2[[#This Row],[T]]*EXP(-Table2[[#This Row],[Rate]]/100*Table2[[#This Row],[T]])*_xlfn.NORM.DIST(Table2[[#This Row],[d2]],0,1,TRUE)</f>
        <v>3013.1790520105155</v>
      </c>
      <c r="O226" s="4"/>
    </row>
    <row r="227" spans="2:15" x14ac:dyDescent="0.2">
      <c r="B227" s="6">
        <f>Index!B248</f>
        <v>42072</v>
      </c>
      <c r="C227" s="4">
        <f>Index!J248</f>
        <v>129.97696657036329</v>
      </c>
      <c r="D227" s="5">
        <f>VLOOKUP(Table2[[#This Row],[Date]],Table1[#All],16,FALSE)</f>
        <v>0.16145333333333334</v>
      </c>
      <c r="E227" s="5">
        <f>DAYS360(B227,Summary!$G$10)/Summary!$G$6</f>
        <v>3.1277777777777778</v>
      </c>
      <c r="F227" s="4">
        <f>Summary!$G$7*C227/Summary!$G$11*(1-0.011)^4</f>
        <v>1232.7124998529262</v>
      </c>
      <c r="G227" s="7">
        <f>VLOOKUP(Table2[[#This Row],[Date]],Table3[#All],11,FALSE)</f>
        <v>6.3021254640434135E-2</v>
      </c>
      <c r="H227" s="5">
        <f>(LN(F227/Summary!$G$7)+(D227/100+G227^2/2)*E227)/(G227*SQRT(E227))</f>
        <v>1.9781564998863586</v>
      </c>
      <c r="I227" s="5">
        <f t="shared" si="15"/>
        <v>1.8667001054228771</v>
      </c>
      <c r="J227" s="4">
        <f>_xlfn.NORM.DIST(H227,0,1,TRUE)*F227-_xlfn.NORM.DIST(I227,0,1,TRUE)*Summary!$G$7*EXP(-D227/100*E227)</f>
        <v>239.03512376254412</v>
      </c>
      <c r="K227" s="5">
        <f t="shared" si="12"/>
        <v>0.9760444728300145</v>
      </c>
      <c r="L227" s="7">
        <f t="shared" si="13"/>
        <v>4.1041547350921591E-4</v>
      </c>
      <c r="M227" s="4">
        <f t="shared" si="14"/>
        <v>122.93350397887181</v>
      </c>
      <c r="N227" s="57">
        <f>Summary!$G$7*Table2[[#This Row],[T]]*EXP(-Table2[[#This Row],[Rate]]/100*Table2[[#This Row],[T]])*_xlfn.NORM.DIST(Table2[[#This Row],[d2]],0,1,TRUE)</f>
        <v>3015.6378685947329</v>
      </c>
      <c r="O227" s="4"/>
    </row>
    <row r="228" spans="2:15" x14ac:dyDescent="0.2">
      <c r="B228" s="6">
        <f>Index!B249</f>
        <v>42073</v>
      </c>
      <c r="C228" s="4">
        <f>Index!J249</f>
        <v>131.62020071209108</v>
      </c>
      <c r="D228" s="5">
        <f>VLOOKUP(Table2[[#This Row],[Date]],Table1[#All],16,FALSE)</f>
        <v>0.14015625000000001</v>
      </c>
      <c r="E228" s="5">
        <f>DAYS360(B228,Summary!$G$10)/Summary!$G$6</f>
        <v>3.125</v>
      </c>
      <c r="F228" s="4">
        <f>Summary!$G$7*C228/Summary!$G$11*(1-0.011)^4</f>
        <v>1248.2970708745645</v>
      </c>
      <c r="G228" s="7">
        <f>VLOOKUP(Table2[[#This Row],[Date]],Table3[#All],11,FALSE)</f>
        <v>6.5700274628016114E-2</v>
      </c>
      <c r="H228" s="5">
        <f>(LN(F228/Summary!$G$7)+(D228/100+G228^2/2)*E228)/(G228*SQRT(E228))</f>
        <v>2.0053312436358777</v>
      </c>
      <c r="I228" s="5">
        <f t="shared" si="15"/>
        <v>1.8891884693476559</v>
      </c>
      <c r="J228" s="4">
        <f>_xlfn.NORM.DIST(H228,0,1,TRUE)*F228-_xlfn.NORM.DIST(I228,0,1,TRUE)*Summary!$G$7*EXP(-D228/100*E228)</f>
        <v>253.93050818931454</v>
      </c>
      <c r="K228" s="5">
        <f t="shared" si="12"/>
        <v>0.97753617659547887</v>
      </c>
      <c r="L228" s="7">
        <f t="shared" si="13"/>
        <v>3.6844623553177559E-4</v>
      </c>
      <c r="M228" s="4">
        <f t="shared" si="14"/>
        <v>117.87650023384076</v>
      </c>
      <c r="N228" s="57">
        <f>Summary!$G$7*Table2[[#This Row],[T]]*EXP(-Table2[[#This Row],[Rate]]/100*Table2[[#This Row],[T]])*_xlfn.NORM.DIST(Table2[[#This Row],[d2]],0,1,TRUE)</f>
        <v>3019.7657429023211</v>
      </c>
      <c r="O228" s="4"/>
    </row>
    <row r="229" spans="2:15" x14ac:dyDescent="0.2">
      <c r="B229" s="6">
        <f>Index!B250</f>
        <v>42074</v>
      </c>
      <c r="C229" s="4">
        <f>Index!J250</f>
        <v>133.25741260932088</v>
      </c>
      <c r="D229" s="5">
        <f>VLOOKUP(Table2[[#This Row],[Date]],Table1[#All],16,FALSE)</f>
        <v>0.12888333333333332</v>
      </c>
      <c r="E229" s="5">
        <f>DAYS360(B229,Summary!$G$10)/Summary!$G$6</f>
        <v>3.1222222222222222</v>
      </c>
      <c r="F229" s="4">
        <f>Summary!$G$7*C229/Summary!$G$11*(1-0.011)^4</f>
        <v>1263.8245264220868</v>
      </c>
      <c r="G229" s="7">
        <f>VLOOKUP(Table2[[#This Row],[Date]],Table3[#All],11,FALSE)</f>
        <v>6.8061344902165158E-2</v>
      </c>
      <c r="H229" s="5">
        <f>(LN(F229/Summary!$G$7)+(D229/100+G229^2/2)*E229)/(G229*SQRT(E229))</f>
        <v>2.0405101219176758</v>
      </c>
      <c r="I229" s="5">
        <f t="shared" si="15"/>
        <v>1.9202470115563839</v>
      </c>
      <c r="J229" s="4">
        <f>_xlfn.NORM.DIST(H229,0,1,TRUE)*F229-_xlfn.NORM.DIST(I229,0,1,TRUE)*Summary!$G$7*EXP(-D229/100*E229)</f>
        <v>269.04603934778947</v>
      </c>
      <c r="K229" s="5">
        <f t="shared" si="12"/>
        <v>0.97935022803528848</v>
      </c>
      <c r="L229" s="7">
        <f t="shared" si="13"/>
        <v>3.2730971226662347E-4</v>
      </c>
      <c r="M229" s="4">
        <f t="shared" si="14"/>
        <v>111.0955818479346</v>
      </c>
      <c r="N229" s="57">
        <f>Summary!$G$7*Table2[[#This Row],[T]]*EXP(-Table2[[#This Row],[Rate]]/100*Table2[[#This Row],[T]])*_xlfn.NORM.DIST(Table2[[#This Row],[d2]],0,1,TRUE)</f>
        <v>3024.4367162541816</v>
      </c>
      <c r="O229" s="4"/>
    </row>
    <row r="230" spans="2:15" x14ac:dyDescent="0.2">
      <c r="B230" s="6">
        <f>Index!B251</f>
        <v>42075</v>
      </c>
      <c r="C230" s="4">
        <f>Index!J251</f>
        <v>133.23253611012333</v>
      </c>
      <c r="D230" s="5">
        <f>VLOOKUP(Table2[[#This Row],[Date]],Table1[#All],16,FALSE)</f>
        <v>0.14563430555555557</v>
      </c>
      <c r="E230" s="5">
        <f>DAYS360(B230,Summary!$G$10)/Summary!$G$6</f>
        <v>3.1194444444444445</v>
      </c>
      <c r="F230" s="4">
        <f>Summary!$G$7*C230/Summary!$G$11*(1-0.011)^4</f>
        <v>1263.58859560817</v>
      </c>
      <c r="G230" s="7">
        <f>VLOOKUP(Table2[[#This Row],[Date]],Table3[#All],11,FALSE)</f>
        <v>6.7980456366412867E-2</v>
      </c>
      <c r="H230" s="5">
        <f>(LN(F230/Summary!$G$7)+(D230/100+G230^2/2)*E230)/(G230*SQRT(E230))</f>
        <v>2.046418226459243</v>
      </c>
      <c r="I230" s="5">
        <f t="shared" si="15"/>
        <v>1.9263514907468877</v>
      </c>
      <c r="J230" s="4">
        <f>_xlfn.NORM.DIST(H230,0,1,TRUE)*F230-_xlfn.NORM.DIST(I230,0,1,TRUE)*Summary!$G$7*EXP(-D230/100*E230)</f>
        <v>269.30534710476161</v>
      </c>
      <c r="K230" s="5">
        <f t="shared" si="12"/>
        <v>0.97964237982892399</v>
      </c>
      <c r="L230" s="7">
        <f t="shared" si="13"/>
        <v>3.2397124512686324E-4</v>
      </c>
      <c r="M230" s="4">
        <f t="shared" si="14"/>
        <v>109.69307002398976</v>
      </c>
      <c r="N230" s="57">
        <f>Summary!$G$7*Table2[[#This Row],[T]]*EXP(-Table2[[#This Row],[Rate]]/100*Table2[[#This Row],[T]])*_xlfn.NORM.DIST(Table2[[#This Row],[d2]],0,1,TRUE)</f>
        <v>3021.3678378210002</v>
      </c>
      <c r="O230" s="4"/>
    </row>
    <row r="231" spans="2:15" x14ac:dyDescent="0.2">
      <c r="B231" s="6">
        <f>Index!B252</f>
        <v>42076</v>
      </c>
      <c r="C231" s="4">
        <f>Index!J252</f>
        <v>133.0931505102088</v>
      </c>
      <c r="D231" s="5">
        <f>VLOOKUP(Table2[[#This Row],[Date]],Table1[#All],16,FALSE)</f>
        <v>0.14119583333333335</v>
      </c>
      <c r="E231" s="5">
        <f>DAYS360(B231,Summary!$G$10)/Summary!$G$6</f>
        <v>3.1166666666666667</v>
      </c>
      <c r="F231" s="4">
        <f>Summary!$G$7*C231/Summary!$G$11*(1-0.011)^4</f>
        <v>1262.2666508371235</v>
      </c>
      <c r="G231" s="7">
        <f>VLOOKUP(Table2[[#This Row],[Date]],Table3[#All],11,FALSE)</f>
        <v>6.7771119561389828E-2</v>
      </c>
      <c r="H231" s="5">
        <f>(LN(F231/Summary!$G$7)+(D231/100+G231^2/2)*E231)/(G231*SQRT(E231))</f>
        <v>2.0432914011525201</v>
      </c>
      <c r="I231" s="5">
        <f t="shared" si="15"/>
        <v>1.923647700321331</v>
      </c>
      <c r="J231" s="4">
        <f>_xlfn.NORM.DIST(H231,0,1,TRUE)*F231-_xlfn.NORM.DIST(I231,0,1,TRUE)*Summary!$G$7*EXP(-D231/100*E231)</f>
        <v>267.84617270444824</v>
      </c>
      <c r="K231" s="5">
        <f t="shared" si="12"/>
        <v>0.97948819984483004</v>
      </c>
      <c r="L231" s="7">
        <f t="shared" si="13"/>
        <v>3.2754483594095121E-4</v>
      </c>
      <c r="M231" s="4">
        <f t="shared" si="14"/>
        <v>110.23207677155624</v>
      </c>
      <c r="N231" s="57">
        <f>Summary!$G$7*Table2[[#This Row],[T]]*EXP(-Table2[[#This Row],[Rate]]/100*Table2[[#This Row],[T]])*_xlfn.NORM.DIST(Table2[[#This Row],[d2]],0,1,TRUE)</f>
        <v>3018.5824141767916</v>
      </c>
      <c r="O231" s="4"/>
    </row>
    <row r="232" spans="2:15" x14ac:dyDescent="0.2">
      <c r="B232" s="6">
        <f>Index!B253</f>
        <v>42079</v>
      </c>
      <c r="C232" s="4">
        <f>Index!J253</f>
        <v>133.12213966148207</v>
      </c>
      <c r="D232" s="5">
        <f>VLOOKUP(Table2[[#This Row],[Date]],Table1[#All],16,FALSE)</f>
        <v>0.14682708333333336</v>
      </c>
      <c r="E232" s="5">
        <f>DAYS360(B232,Summary!$G$10)/Summary!$G$6</f>
        <v>3.1083333333333334</v>
      </c>
      <c r="F232" s="4">
        <f>Summary!$G$7*C232/Summary!$G$11*(1-0.011)^4</f>
        <v>1262.5415863897649</v>
      </c>
      <c r="G232" s="7">
        <f>VLOOKUP(Table2[[#This Row],[Date]],Table3[#All],11,FALSE)</f>
        <v>6.7796513623528468E-2</v>
      </c>
      <c r="H232" s="5">
        <f>(LN(F232/Summary!$G$7)+(D232/100+G232^2/2)*E232)/(G232*SQRT(E232))</f>
        <v>2.0483348746672316</v>
      </c>
      <c r="I232" s="5">
        <f t="shared" si="15"/>
        <v>1.9288064614553</v>
      </c>
      <c r="J232" s="4">
        <f>_xlfn.NORM.DIST(H232,0,1,TRUE)*F232-_xlfn.NORM.DIST(I232,0,1,TRUE)*Summary!$G$7*EXP(-D232/100*E232)</f>
        <v>268.26648733518459</v>
      </c>
      <c r="K232" s="5">
        <f t="shared" si="12"/>
        <v>0.97973640098296133</v>
      </c>
      <c r="L232" s="7">
        <f t="shared" si="13"/>
        <v>3.244246200448646E-4</v>
      </c>
      <c r="M232" s="4">
        <f t="shared" si="14"/>
        <v>108.97832684333208</v>
      </c>
      <c r="N232" s="57">
        <f>Summary!$G$7*Table2[[#This Row],[T]]*EXP(-Table2[[#This Row],[Rate]]/100*Table2[[#This Row],[T]])*_xlfn.NORM.DIST(Table2[[#This Row],[d2]],0,1,TRUE)</f>
        <v>3011.0159629325381</v>
      </c>
      <c r="O232" s="4"/>
    </row>
    <row r="233" spans="2:15" x14ac:dyDescent="0.2">
      <c r="B233" s="6">
        <f>Index!B254</f>
        <v>42080</v>
      </c>
      <c r="C233" s="4">
        <f>Index!J254</f>
        <v>132.46398025832551</v>
      </c>
      <c r="D233" s="5">
        <f>VLOOKUP(Table2[[#This Row],[Date]],Table1[#All],16,FALSE)</f>
        <v>0.15330444444444444</v>
      </c>
      <c r="E233" s="5">
        <f>DAYS360(B233,Summary!$G$10)/Summary!$G$6</f>
        <v>3.1055555555555556</v>
      </c>
      <c r="F233" s="4">
        <f>Summary!$G$7*C233/Summary!$G$11*(1-0.011)^4</f>
        <v>1256.2995471687032</v>
      </c>
      <c r="G233" s="7">
        <f>VLOOKUP(Table2[[#This Row],[Date]],Table3[#All],11,FALSE)</f>
        <v>6.8420154593012719E-2</v>
      </c>
      <c r="H233" s="5">
        <f>(LN(F233/Summary!$G$7)+(D233/100+G233^2/2)*E233)/(G233*SQRT(E233))</f>
        <v>1.9921418750926516</v>
      </c>
      <c r="I233" s="5">
        <f t="shared" si="15"/>
        <v>1.8715678657092201</v>
      </c>
      <c r="J233" s="4">
        <f>_xlfn.NORM.DIST(H233,0,1,TRUE)*F233-_xlfn.NORM.DIST(I233,0,1,TRUE)*Summary!$G$7*EXP(-D233/100*E233)</f>
        <v>262.41870332117401</v>
      </c>
      <c r="K233" s="5">
        <f t="shared" si="12"/>
        <v>0.97682225322766714</v>
      </c>
      <c r="L233" s="7">
        <f t="shared" si="13"/>
        <v>3.6206476938723019E-4</v>
      </c>
      <c r="M233" s="4">
        <f t="shared" si="14"/>
        <v>121.42162151890172</v>
      </c>
      <c r="N233" s="57">
        <f>Summary!$G$7*Table2[[#This Row],[T]]*EXP(-Table2[[#This Row],[Rate]]/100*Table2[[#This Row],[T]])*_xlfn.NORM.DIST(Table2[[#This Row],[d2]],0,1,TRUE)</f>
        <v>2996.1240108324369</v>
      </c>
      <c r="O233" s="4"/>
    </row>
    <row r="234" spans="2:15" x14ac:dyDescent="0.2">
      <c r="B234" s="6">
        <f>Index!B255</f>
        <v>42081</v>
      </c>
      <c r="C234" s="4">
        <f>Index!J255</f>
        <v>132.50236399602761</v>
      </c>
      <c r="D234" s="5">
        <f>VLOOKUP(Table2[[#This Row],[Date]],Table1[#All],16,FALSE)</f>
        <v>0.12966666666666668</v>
      </c>
      <c r="E234" s="5">
        <f>DAYS360(B234,Summary!$G$10)/Summary!$G$6</f>
        <v>3.1027777777777779</v>
      </c>
      <c r="F234" s="4">
        <f>Summary!$G$7*C234/Summary!$G$11*(1-0.011)^4</f>
        <v>1256.66358177041</v>
      </c>
      <c r="G234" s="7">
        <f>VLOOKUP(Table2[[#This Row],[Date]],Table3[#All],11,FALSE)</f>
        <v>6.8442273094634701E-2</v>
      </c>
      <c r="H234" s="5">
        <f>(LN(F234/Summary!$G$7)+(D234/100+G234^2/2)*E234)/(G234*SQRT(E234))</f>
        <v>1.9886586518332774</v>
      </c>
      <c r="I234" s="5">
        <f t="shared" si="15"/>
        <v>1.8680996174042575</v>
      </c>
      <c r="J234" s="4">
        <f>_xlfn.NORM.DIST(H234,0,1,TRUE)*F234-_xlfn.NORM.DIST(I234,0,1,TRUE)*Summary!$G$7*EXP(-D234/100*E234)</f>
        <v>262.06136377781615</v>
      </c>
      <c r="K234" s="5">
        <f t="shared" si="12"/>
        <v>0.97663055359618489</v>
      </c>
      <c r="L234" s="7">
        <f t="shared" si="13"/>
        <v>3.6452334819533683E-4</v>
      </c>
      <c r="M234" s="4">
        <f t="shared" si="14"/>
        <v>122.24708344814469</v>
      </c>
      <c r="N234" s="57">
        <f>Summary!$G$7*Table2[[#This Row],[T]]*EXP(-Table2[[#This Row],[Rate]]/100*Table2[[#This Row],[T]])*_xlfn.NORM.DIST(Table2[[#This Row],[d2]],0,1,TRUE)</f>
        <v>2994.9087333499047</v>
      </c>
      <c r="O234" s="4"/>
    </row>
    <row r="235" spans="2:15" x14ac:dyDescent="0.2">
      <c r="B235" s="6">
        <f>Index!B256</f>
        <v>42082</v>
      </c>
      <c r="C235" s="4">
        <f>Index!J256</f>
        <v>132.73487261294693</v>
      </c>
      <c r="D235" s="5">
        <f>VLOOKUP(Table2[[#This Row],[Date]],Table1[#All],16,FALSE)</f>
        <v>0.136735</v>
      </c>
      <c r="E235" s="5">
        <f>DAYS360(B235,Summary!$G$10)/Summary!$G$6</f>
        <v>3.1</v>
      </c>
      <c r="F235" s="4">
        <f>Summary!$G$7*C235/Summary!$G$11*(1-0.011)^4</f>
        <v>1258.8687130791543</v>
      </c>
      <c r="G235" s="7">
        <f>VLOOKUP(Table2[[#This Row],[Date]],Table3[#All],11,FALSE)</f>
        <v>6.8433064246285993E-2</v>
      </c>
      <c r="H235" s="5">
        <f>(LN(F235/Summary!$G$7)+(D235/100+G235^2/2)*E235)/(G235*SQRT(E235))</f>
        <v>2.0060864609623561</v>
      </c>
      <c r="I235" s="5">
        <f t="shared" si="15"/>
        <v>1.8855976180157059</v>
      </c>
      <c r="J235" s="4">
        <f>_xlfn.NORM.DIST(H235,0,1,TRUE)*F235-_xlfn.NORM.DIST(I235,0,1,TRUE)*Summary!$G$7*EXP(-D235/100*E235)</f>
        <v>264.41935062905497</v>
      </c>
      <c r="K235" s="5">
        <f t="shared" si="12"/>
        <v>0.97757648794664742</v>
      </c>
      <c r="L235" s="7">
        <f t="shared" si="13"/>
        <v>3.5164071223478966E-4</v>
      </c>
      <c r="M235" s="4">
        <f t="shared" si="14"/>
        <v>118.21911720650435</v>
      </c>
      <c r="N235" s="57">
        <f>Summary!$G$7*Table2[[#This Row],[T]]*EXP(-Table2[[#This Row],[Rate]]/100*Table2[[#This Row],[T]])*_xlfn.NORM.DIST(Table2[[#This Row],[d2]],0,1,TRUE)</f>
        <v>2995.2854245352191</v>
      </c>
      <c r="O235" s="4"/>
    </row>
    <row r="236" spans="2:15" x14ac:dyDescent="0.2">
      <c r="B236" s="6">
        <f>Index!B257</f>
        <v>42083</v>
      </c>
      <c r="C236" s="4">
        <f>Index!J257</f>
        <v>133.00427655729237</v>
      </c>
      <c r="D236" s="5">
        <f>VLOOKUP(Table2[[#This Row],[Date]],Table1[#All],16,FALSE)</f>
        <v>0.13393055555555555</v>
      </c>
      <c r="E236" s="5">
        <f>DAYS360(B236,Summary!$G$10)/Summary!$G$6</f>
        <v>3.0972222222222223</v>
      </c>
      <c r="F236" s="4">
        <f>Summary!$G$7*C236/Summary!$G$11*(1-0.011)^4</f>
        <v>1261.4237627811688</v>
      </c>
      <c r="G236" s="7">
        <f>VLOOKUP(Table2[[#This Row],[Date]],Table3[#All],11,FALSE)</f>
        <v>6.8420522821387275E-2</v>
      </c>
      <c r="H236" s="5">
        <f>(LN(F236/Summary!$G$7)+(D236/100+G236^2/2)*E236)/(G236*SQRT(E236))</f>
        <v>2.023363344351166</v>
      </c>
      <c r="I236" s="5">
        <f t="shared" si="15"/>
        <v>1.9029505675210927</v>
      </c>
      <c r="J236" s="4">
        <f>_xlfn.NORM.DIST(H236,0,1,TRUE)*F236-_xlfn.NORM.DIST(I236,0,1,TRUE)*Summary!$G$7*EXP(-D236/100*E236)</f>
        <v>266.82559434238487</v>
      </c>
      <c r="K236" s="5">
        <f t="shared" si="12"/>
        <v>0.97848214976041814</v>
      </c>
      <c r="L236" s="7">
        <f t="shared" si="13"/>
        <v>3.3913752803945975E-4</v>
      </c>
      <c r="M236" s="4">
        <f t="shared" si="14"/>
        <v>114.35538525563818</v>
      </c>
      <c r="N236" s="57">
        <f>Summary!$G$7*Table2[[#This Row],[T]]*EXP(-Table2[[#This Row],[Rate]]/100*Table2[[#This Row],[T]])*_xlfn.NORM.DIST(Table2[[#This Row],[d2]],0,1,TRUE)</f>
        <v>2996.4232514366913</v>
      </c>
      <c r="O236" s="4"/>
    </row>
    <row r="237" spans="2:15" x14ac:dyDescent="0.2">
      <c r="B237" s="6">
        <f>Index!B258</f>
        <v>42086</v>
      </c>
      <c r="C237" s="4">
        <f>Index!J258</f>
        <v>132.32275772658261</v>
      </c>
      <c r="D237" s="5">
        <f>VLOOKUP(Table2[[#This Row],[Date]],Table1[#All],16,FALSE)</f>
        <v>0.1467488888888889</v>
      </c>
      <c r="E237" s="5">
        <f>DAYS360(B237,Summary!$G$10)/Summary!$G$6</f>
        <v>3.088888888888889</v>
      </c>
      <c r="F237" s="4">
        <f>Summary!$G$7*C237/Summary!$G$11*(1-0.011)^4</f>
        <v>1254.9601807814588</v>
      </c>
      <c r="G237" s="7">
        <f>VLOOKUP(Table2[[#This Row],[Date]],Table3[#All],11,FALSE)</f>
        <v>6.9351045786520696E-2</v>
      </c>
      <c r="H237" s="5">
        <f>(LN(F237/Summary!$G$7)+(D237/100+G237^2/2)*E237)/(G237*SQRT(E237))</f>
        <v>1.9613793248080864</v>
      </c>
      <c r="I237" s="5">
        <f t="shared" si="15"/>
        <v>1.8394932313816519</v>
      </c>
      <c r="J237" s="4">
        <f>_xlfn.NORM.DIST(H237,0,1,TRUE)*F237-_xlfn.NORM.DIST(I237,0,1,TRUE)*Summary!$G$7*EXP(-D237/100*E237)</f>
        <v>260.98493877626322</v>
      </c>
      <c r="K237" s="5">
        <f t="shared" si="12"/>
        <v>0.97508260500639077</v>
      </c>
      <c r="L237" s="7">
        <f t="shared" si="13"/>
        <v>3.8102950195667969E-4</v>
      </c>
      <c r="M237" s="4">
        <f t="shared" si="14"/>
        <v>128.55050770573609</v>
      </c>
      <c r="N237" s="57">
        <f>Summary!$G$7*Table2[[#This Row],[T]]*EXP(-Table2[[#This Row],[Rate]]/100*Table2[[#This Row],[T]])*_xlfn.NORM.DIST(Table2[[#This Row],[d2]],0,1,TRUE)</f>
        <v>2973.6884796364088</v>
      </c>
      <c r="O237" s="4"/>
    </row>
    <row r="238" spans="2:15" x14ac:dyDescent="0.2">
      <c r="B238" s="6">
        <f>Index!B259</f>
        <v>42087</v>
      </c>
      <c r="C238" s="4">
        <f>Index!J259</f>
        <v>132.04080352212699</v>
      </c>
      <c r="D238" s="5">
        <f>VLOOKUP(Table2[[#This Row],[Date]],Table1[#All],16,FALSE)</f>
        <v>0.15150916666666669</v>
      </c>
      <c r="E238" s="5">
        <f>DAYS360(B238,Summary!$G$10)/Summary!$G$6</f>
        <v>3.0861111111111112</v>
      </c>
      <c r="F238" s="4">
        <f>Summary!$G$7*C238/Summary!$G$11*(1-0.011)^4</f>
        <v>1252.2861033553604</v>
      </c>
      <c r="G238" s="7">
        <f>VLOOKUP(Table2[[#This Row],[Date]],Table3[#All],11,FALSE)</f>
        <v>6.9615409676001452E-2</v>
      </c>
      <c r="H238" s="5">
        <f>(LN(F238/Summary!$G$7)+(D238/100+G238^2/2)*E238)/(G238*SQRT(E238))</f>
        <v>1.9389450054882853</v>
      </c>
      <c r="I238" s="5">
        <f t="shared" si="15"/>
        <v>1.8166493124971992</v>
      </c>
      <c r="J238" s="4">
        <f>_xlfn.NORM.DIST(H238,0,1,TRUE)*F238-_xlfn.NORM.DIST(I238,0,1,TRUE)*Summary!$G$7*EXP(-D238/100*E238)</f>
        <v>258.54723463727623</v>
      </c>
      <c r="K238" s="5">
        <f t="shared" si="12"/>
        <v>0.97374598250345246</v>
      </c>
      <c r="L238" s="7">
        <f t="shared" si="13"/>
        <v>3.9758373605715806E-4</v>
      </c>
      <c r="M238" s="4">
        <f t="shared" si="14"/>
        <v>133.9530708866981</v>
      </c>
      <c r="N238" s="57">
        <f>Summary!$G$7*Table2[[#This Row],[T]]*EXP(-Table2[[#This Row],[Rate]]/100*Table2[[#This Row],[T]])*_xlfn.NORM.DIST(Table2[[#This Row],[d2]],0,1,TRUE)</f>
        <v>2965.3248188801367</v>
      </c>
      <c r="O238" s="4"/>
    </row>
    <row r="239" spans="2:15" x14ac:dyDescent="0.2">
      <c r="B239" s="6">
        <f>Index!B260</f>
        <v>42088</v>
      </c>
      <c r="C239" s="4">
        <f>Index!J260</f>
        <v>132.15363549875516</v>
      </c>
      <c r="D239" s="5">
        <f>VLOOKUP(Table2[[#This Row],[Date]],Table1[#All],16,FALSE)</f>
        <v>0.13677083333333334</v>
      </c>
      <c r="E239" s="5">
        <f>DAYS360(B239,Summary!$G$10)/Summary!$G$6</f>
        <v>3.0833333333333335</v>
      </c>
      <c r="F239" s="4">
        <f>Summary!$G$7*C239/Summary!$G$11*(1-0.011)^4</f>
        <v>1253.3562113263554</v>
      </c>
      <c r="G239" s="7">
        <f>VLOOKUP(Table2[[#This Row],[Date]],Table3[#All],11,FALSE)</f>
        <v>6.9595782152348337E-2</v>
      </c>
      <c r="H239" s="5">
        <f>(LN(F239/Summary!$G$7)+(D239/100+G239^2/2)*E239)/(G239*SQRT(E239))</f>
        <v>1.9435122121363271</v>
      </c>
      <c r="I239" s="5">
        <f t="shared" si="15"/>
        <v>1.8213060349003087</v>
      </c>
      <c r="J239" s="4">
        <f>_xlfn.NORM.DIST(H239,0,1,TRUE)*F239-_xlfn.NORM.DIST(I239,0,1,TRUE)*Summary!$G$7*EXP(-D239/100*E239)</f>
        <v>259.14172565243666</v>
      </c>
      <c r="K239" s="5">
        <f t="shared" si="12"/>
        <v>0.97402284934586947</v>
      </c>
      <c r="L239" s="7">
        <f t="shared" si="13"/>
        <v>3.9402629570556779E-4</v>
      </c>
      <c r="M239" s="4">
        <f t="shared" si="14"/>
        <v>132.82433159865192</v>
      </c>
      <c r="N239" s="57">
        <f>Summary!$G$7*Table2[[#This Row],[T]]*EXP(-Table2[[#This Row],[Rate]]/100*Table2[[#This Row],[T]])*_xlfn.NORM.DIST(Table2[[#This Row],[d2]],0,1,TRUE)</f>
        <v>2965.1055761927619</v>
      </c>
      <c r="O239" s="4"/>
    </row>
    <row r="240" spans="2:15" x14ac:dyDescent="0.2">
      <c r="B240" s="6">
        <f>Index!B261</f>
        <v>42089</v>
      </c>
      <c r="C240" s="4">
        <f>Index!J261</f>
        <v>132.31114095924326</v>
      </c>
      <c r="D240" s="5">
        <f>VLOOKUP(Table2[[#This Row],[Date]],Table1[#All],16,FALSE)</f>
        <v>0.13361527777777779</v>
      </c>
      <c r="E240" s="5">
        <f>DAYS360(B240,Summary!$G$10)/Summary!$G$6</f>
        <v>3.0805555555555557</v>
      </c>
      <c r="F240" s="4">
        <f>Summary!$G$7*C240/Summary!$G$11*(1-0.011)^4</f>
        <v>1254.8500063814483</v>
      </c>
      <c r="G240" s="7">
        <f>VLOOKUP(Table2[[#This Row],[Date]],Table3[#All],11,FALSE)</f>
        <v>6.9598305056993312E-2</v>
      </c>
      <c r="H240" s="5">
        <f>(LN(F240/Summary!$G$7)+(D240/100+G240^2/2)*E240)/(G240*SQRT(E240))</f>
        <v>1.9531911540329938</v>
      </c>
      <c r="I240" s="5">
        <f t="shared" si="15"/>
        <v>1.8310356089493203</v>
      </c>
      <c r="J240" s="4">
        <f>_xlfn.NORM.DIST(H240,0,1,TRUE)*F240-_xlfn.NORM.DIST(I240,0,1,TRUE)*Summary!$G$7*EXP(-D240/100*E240)</f>
        <v>260.49617677973731</v>
      </c>
      <c r="K240" s="5">
        <f t="shared" si="12"/>
        <v>0.97460152556061685</v>
      </c>
      <c r="L240" s="7">
        <f t="shared" si="13"/>
        <v>3.8636516349407408E-4</v>
      </c>
      <c r="M240" s="4">
        <f t="shared" si="14"/>
        <v>130.43955380773264</v>
      </c>
      <c r="N240" s="57">
        <f>Summary!$G$7*Table2[[#This Row],[T]]*EXP(-Table2[[#This Row],[Rate]]/100*Table2[[#This Row],[T]])*_xlfn.NORM.DIST(Table2[[#This Row],[d2]],0,1,TRUE)</f>
        <v>2964.9809782011489</v>
      </c>
      <c r="O240" s="4"/>
    </row>
    <row r="241" spans="2:15" x14ac:dyDescent="0.2">
      <c r="B241" s="6">
        <f>Index!B262</f>
        <v>42090</v>
      </c>
      <c r="C241" s="4">
        <f>Index!J262</f>
        <v>132.19075104648036</v>
      </c>
      <c r="D241" s="5">
        <f>VLOOKUP(Table2[[#This Row],[Date]],Table1[#All],16,FALSE)</f>
        <v>0.13587500000000002</v>
      </c>
      <c r="E241" s="5">
        <f>DAYS360(B241,Summary!$G$10)/Summary!$G$6</f>
        <v>3.0777777777777779</v>
      </c>
      <c r="F241" s="4">
        <f>Summary!$G$7*C241/Summary!$G$11*(1-0.011)^4</f>
        <v>1253.708218307492</v>
      </c>
      <c r="G241" s="7">
        <f>VLOOKUP(Table2[[#This Row],[Date]],Table3[#All],11,FALSE)</f>
        <v>6.9636344487433166E-2</v>
      </c>
      <c r="H241" s="5">
        <f>(LN(F241/Summary!$G$7)+(D241/100+G241^2/2)*E241)/(G241*SQRT(E241))</f>
        <v>1.9461041122631686</v>
      </c>
      <c r="I241" s="5">
        <f t="shared" si="15"/>
        <v>1.8239369193957446</v>
      </c>
      <c r="J241" s="4">
        <f>_xlfn.NORM.DIST(H241,0,1,TRUE)*F241-_xlfn.NORM.DIST(I241,0,1,TRUE)*Summary!$G$7*EXP(-D241/100*E241)</f>
        <v>259.44784843953903</v>
      </c>
      <c r="K241" s="5">
        <f t="shared" si="12"/>
        <v>0.97417888263512287</v>
      </c>
      <c r="L241" s="7">
        <f t="shared" si="13"/>
        <v>3.9206009931924099E-4</v>
      </c>
      <c r="M241" s="4">
        <f t="shared" si="14"/>
        <v>132.07445151118316</v>
      </c>
      <c r="N241" s="57">
        <f>Summary!$G$7*Table2[[#This Row],[T]]*EXP(-Table2[[#This Row],[Rate]]/100*Table2[[#This Row],[T]])*_xlfn.NORM.DIST(Table2[[#This Row],[d2]],0,1,TRUE)</f>
        <v>2960.4781969068626</v>
      </c>
      <c r="O241" s="4"/>
    </row>
    <row r="242" spans="2:15" x14ac:dyDescent="0.2">
      <c r="B242" s="6">
        <f>Index!B263</f>
        <v>42093</v>
      </c>
      <c r="C242" s="4">
        <f>Index!J263</f>
        <v>132.40658385552243</v>
      </c>
      <c r="D242" s="5">
        <f>VLOOKUP(Table2[[#This Row],[Date]],Table1[#All],16,FALSE)</f>
        <v>0.13566041666666667</v>
      </c>
      <c r="E242" s="5">
        <f>DAYS360(B242,Summary!$G$10)/Summary!$G$6</f>
        <v>3.0694444444444446</v>
      </c>
      <c r="F242" s="4">
        <f>Summary!$G$7*C242/Summary!$G$11*(1-0.011)^4</f>
        <v>1255.7551948496048</v>
      </c>
      <c r="G242" s="7">
        <f>VLOOKUP(Table2[[#This Row],[Date]],Table3[#All],11,FALSE)</f>
        <v>6.9507420099350042E-2</v>
      </c>
      <c r="H242" s="5">
        <f>(LN(F242/Summary!$G$7)+(D242/100+G242^2/2)*E242)/(G242*SQRT(E242))</f>
        <v>1.9652164059164599</v>
      </c>
      <c r="I242" s="5">
        <f t="shared" si="15"/>
        <v>1.8434405872874153</v>
      </c>
      <c r="J242" s="4">
        <f>_xlfn.NORM.DIST(H242,0,1,TRUE)*F242-_xlfn.NORM.DIST(I242,0,1,TRUE)*Summary!$G$7*EXP(-D242/100*E242)</f>
        <v>261.39694385699704</v>
      </c>
      <c r="K242" s="5">
        <f t="shared" si="12"/>
        <v>0.97530540203968263</v>
      </c>
      <c r="L242" s="7">
        <f t="shared" si="13"/>
        <v>3.7827268373416138E-4</v>
      </c>
      <c r="M242" s="4">
        <f t="shared" si="14"/>
        <v>127.26409512364761</v>
      </c>
      <c r="N242" s="57">
        <f>Summary!$G$7*Table2[[#This Row],[T]]*EXP(-Table2[[#This Row],[Rate]]/100*Table2[[#This Row],[T]])*_xlfn.NORM.DIST(Table2[[#This Row],[d2]],0,1,TRUE)</f>
        <v>2956.9428023825958</v>
      </c>
      <c r="O242" s="4"/>
    </row>
    <row r="243" spans="2:15" x14ac:dyDescent="0.2">
      <c r="B243" s="6">
        <f>Index!B264</f>
        <v>42094</v>
      </c>
      <c r="C243" s="4">
        <f>Index!J264</f>
        <v>133.00714282046215</v>
      </c>
      <c r="D243" s="5">
        <f>VLOOKUP(Table2[[#This Row],[Date]],Table1[#All],16,FALSE)</f>
        <v>0.12528819444444445</v>
      </c>
      <c r="E243" s="5">
        <f>DAYS360(B243,Summary!$G$10)/Summary!$G$6</f>
        <v>3.0694444444444446</v>
      </c>
      <c r="F243" s="4">
        <f>Summary!$G$7*C243/Summary!$G$11*(1-0.011)^4</f>
        <v>1261.4509466625168</v>
      </c>
      <c r="G243" s="7">
        <f>VLOOKUP(Table2[[#This Row],[Date]],Table3[#All],11,FALSE)</f>
        <v>6.9092744488830099E-2</v>
      </c>
      <c r="H243" s="5">
        <f>(LN(F243/Summary!$G$7)+(D243/100+G243^2/2)*E243)/(G243*SQRT(E243))</f>
        <v>2.0110376101268015</v>
      </c>
      <c r="I243" s="5">
        <f t="shared" si="15"/>
        <v>1.889988296119341</v>
      </c>
      <c r="J243" s="4">
        <f>_xlfn.NORM.DIST(H243,0,1,TRUE)*F243-_xlfn.NORM.DIST(I243,0,1,TRUE)*Summary!$G$7*EXP(-D243/100*E243)</f>
        <v>266.60151933878194</v>
      </c>
      <c r="K243" s="5">
        <f t="shared" si="12"/>
        <v>0.97783925786754677</v>
      </c>
      <c r="L243" s="7">
        <f t="shared" si="13"/>
        <v>3.4583966452282616E-4</v>
      </c>
      <c r="M243" s="4">
        <f t="shared" si="14"/>
        <v>116.7099160092219</v>
      </c>
      <c r="N243" s="57">
        <f>Summary!$G$7*Table2[[#This Row],[T]]*EXP(-Table2[[#This Row],[Rate]]/100*Table2[[#This Row],[T]])*_xlfn.NORM.DIST(Table2[[#This Row],[d2]],0,1,TRUE)</f>
        <v>2967.8296824753302</v>
      </c>
      <c r="O243" s="4"/>
    </row>
    <row r="244" spans="2:15" x14ac:dyDescent="0.2">
      <c r="B244" s="6">
        <f>Index!B265</f>
        <v>42095</v>
      </c>
      <c r="C244" s="4">
        <f>Index!J265</f>
        <v>133.09006491637027</v>
      </c>
      <c r="D244" s="5">
        <f>VLOOKUP(Table2[[#This Row],[Date]],Table1[#All],16,FALSE)</f>
        <v>0.12771666666666667</v>
      </c>
      <c r="E244" s="5">
        <f>DAYS360(B244,Summary!$G$10)/Summary!$G$6</f>
        <v>3.0666666666666669</v>
      </c>
      <c r="F244" s="4">
        <f>Summary!$G$7*C244/Summary!$G$11*(1-0.011)^4</f>
        <v>1262.2373868052368</v>
      </c>
      <c r="G244" s="7">
        <f>VLOOKUP(Table2[[#This Row],[Date]],Table3[#All],11,FALSE)</f>
        <v>6.9011824052427104E-2</v>
      </c>
      <c r="H244" s="5">
        <f>(LN(F244/Summary!$G$7)+(D244/100+G244^2/2)*E244)/(G244*SQRT(E244))</f>
        <v>2.0198551799302664</v>
      </c>
      <c r="I244" s="5">
        <f t="shared" si="15"/>
        <v>1.8990023588306646</v>
      </c>
      <c r="J244" s="4">
        <f>_xlfn.NORM.DIST(H244,0,1,TRUE)*F244-_xlfn.NORM.DIST(I244,0,1,TRUE)*Summary!$G$7*EXP(-D244/100*E244)</f>
        <v>267.42639664685635</v>
      </c>
      <c r="K244" s="5">
        <f t="shared" si="12"/>
        <v>0.9783007942468761</v>
      </c>
      <c r="L244" s="7">
        <f t="shared" si="13"/>
        <v>3.400882864889471E-4</v>
      </c>
      <c r="M244" s="4">
        <f t="shared" si="14"/>
        <v>114.67370178555058</v>
      </c>
      <c r="N244" s="57">
        <f>Summary!$G$7*Table2[[#This Row],[T]]*EXP(-Table2[[#This Row],[Rate]]/100*Table2[[#This Row],[T]])*_xlfn.NORM.DIST(Table2[[#This Row],[d2]],0,1,TRUE)</f>
        <v>2966.7590869379451</v>
      </c>
      <c r="O244" s="4"/>
    </row>
    <row r="245" spans="2:15" x14ac:dyDescent="0.2">
      <c r="B245" s="6">
        <f>Index!B266</f>
        <v>42096</v>
      </c>
      <c r="C245" s="4">
        <f>Index!J266</f>
        <v>132.70019125791387</v>
      </c>
      <c r="D245" s="5">
        <f>VLOOKUP(Table2[[#This Row],[Date]],Table1[#All],16,FALSE)</f>
        <v>0.13476458333333335</v>
      </c>
      <c r="E245" s="5">
        <f>DAYS360(B245,Summary!$G$10)/Summary!$G$6</f>
        <v>3.0638888888888891</v>
      </c>
      <c r="F245" s="4">
        <f>Summary!$G$7*C245/Summary!$G$11*(1-0.011)^4</f>
        <v>1258.5397921865595</v>
      </c>
      <c r="G245" s="7">
        <f>VLOOKUP(Table2[[#This Row],[Date]],Table3[#All],11,FALSE)</f>
        <v>6.9226334480276958E-2</v>
      </c>
      <c r="H245" s="5">
        <f>(LN(F245/Summary!$G$7)+(D245/100+G245^2/2)*E245)/(G245*SQRT(E245))</f>
        <v>1.9923712719241502</v>
      </c>
      <c r="I245" s="5">
        <f t="shared" si="15"/>
        <v>1.871197718929908</v>
      </c>
      <c r="J245" s="4">
        <f>_xlfn.NORM.DIST(H245,0,1,TRUE)*F245-_xlfn.NORM.DIST(I245,0,1,TRUE)*Summary!$G$7*EXP(-D245/100*E245)</f>
        <v>264.03854011145063</v>
      </c>
      <c r="K245" s="5">
        <f t="shared" si="12"/>
        <v>0.97683483151045292</v>
      </c>
      <c r="L245" s="7">
        <f t="shared" si="13"/>
        <v>3.59467722290467E-4</v>
      </c>
      <c r="M245" s="4">
        <f t="shared" si="14"/>
        <v>120.76418393326144</v>
      </c>
      <c r="N245" s="57">
        <f>Summary!$G$7*Table2[[#This Row],[T]]*EXP(-Table2[[#This Row],[Rate]]/100*Table2[[#This Row],[T]])*_xlfn.NORM.DIST(Table2[[#This Row],[d2]],0,1,TRUE)</f>
        <v>2957.7158422482039</v>
      </c>
      <c r="O245" s="4"/>
    </row>
    <row r="246" spans="2:15" x14ac:dyDescent="0.2">
      <c r="B246" s="6">
        <f>Index!B267</f>
        <v>42101</v>
      </c>
      <c r="C246" s="4">
        <f>Index!J267</f>
        <v>132.94196775406962</v>
      </c>
      <c r="D246" s="5">
        <f>VLOOKUP(Table2[[#This Row],[Date]],Table1[#All],16,FALSE)</f>
        <v>0.12683249999999999</v>
      </c>
      <c r="E246" s="5">
        <f>DAYS360(B246,Summary!$G$10)/Summary!$G$6</f>
        <v>3.05</v>
      </c>
      <c r="F246" s="4">
        <f>Summary!$G$7*C246/Summary!$G$11*(1-0.011)^4</f>
        <v>1260.8328208426831</v>
      </c>
      <c r="G246" s="7">
        <f>VLOOKUP(Table2[[#This Row],[Date]],Table3[#All],11,FALSE)</f>
        <v>6.9223358224654141E-2</v>
      </c>
      <c r="H246" s="5">
        <f>(LN(F246/Summary!$G$7)+(D246/100+G246^2/2)*E246)/(G246*SQRT(E246))</f>
        <v>2.0096090769259232</v>
      </c>
      <c r="I246" s="5">
        <f t="shared" si="15"/>
        <v>1.8887156791000232</v>
      </c>
      <c r="J246" s="4">
        <f>_xlfn.NORM.DIST(H246,0,1,TRUE)*F246-_xlfn.NORM.DIST(I246,0,1,TRUE)*Summary!$G$7*EXP(-D246/100*E246)</f>
        <v>266.00870180939614</v>
      </c>
      <c r="K246" s="5">
        <f t="shared" si="12"/>
        <v>0.97776371009419161</v>
      </c>
      <c r="L246" s="7">
        <f t="shared" si="13"/>
        <v>3.4745184664920612E-4</v>
      </c>
      <c r="M246" s="4">
        <f t="shared" si="14"/>
        <v>116.61707355157917</v>
      </c>
      <c r="N246" s="57">
        <f>Summary!$G$7*Table2[[#This Row],[T]]*EXP(-Table2[[#This Row],[Rate]]/100*Table2[[#This Row],[T]])*_xlfn.NORM.DIST(Table2[[#This Row],[d2]],0,1,TRUE)</f>
        <v>2948.7030184641262</v>
      </c>
      <c r="O246" s="4"/>
    </row>
    <row r="247" spans="2:15" x14ac:dyDescent="0.2">
      <c r="B247" s="6">
        <f>Index!B268</f>
        <v>42102</v>
      </c>
      <c r="C247" s="4">
        <f>Index!J268</f>
        <v>133.03551765329487</v>
      </c>
      <c r="D247" s="5">
        <f>VLOOKUP(Table2[[#This Row],[Date]],Table1[#All],16,FALSE)</f>
        <v>0.10820347222222221</v>
      </c>
      <c r="E247" s="5">
        <f>DAYS360(B247,Summary!$G$10)/Summary!$G$6</f>
        <v>3.0472222222222221</v>
      </c>
      <c r="F247" s="4">
        <f>Summary!$G$7*C247/Summary!$G$11*(1-0.011)^4</f>
        <v>1261.7200559673195</v>
      </c>
      <c r="G247" s="7">
        <f>VLOOKUP(Table2[[#This Row],[Date]],Table3[#All],11,FALSE)</f>
        <v>6.9082445656627814E-2</v>
      </c>
      <c r="H247" s="5">
        <f>(LN(F247/Summary!$G$7)+(D247/100+G247^2/2)*E247)/(G247*SQRT(E247))</f>
        <v>2.0154211003738283</v>
      </c>
      <c r="I247" s="5">
        <f t="shared" si="15"/>
        <v>1.8948287478569787</v>
      </c>
      <c r="J247" s="4">
        <f>_xlfn.NORM.DIST(H247,0,1,TRUE)*F247-_xlfn.NORM.DIST(I247,0,1,TRUE)*Summary!$G$7*EXP(-D247/100*E247)</f>
        <v>266.30385739249198</v>
      </c>
      <c r="K247" s="5">
        <f t="shared" si="12"/>
        <v>0.97806972729983688</v>
      </c>
      <c r="L247" s="7">
        <f t="shared" si="13"/>
        <v>3.4402665323797526E-4</v>
      </c>
      <c r="M247" s="4">
        <f t="shared" si="14"/>
        <v>115.28954746939293</v>
      </c>
      <c r="N247" s="57">
        <f>Summary!$G$7*Table2[[#This Row],[T]]*EXP(-Table2[[#This Row],[Rate]]/100*Table2[[#This Row],[T]])*_xlfn.NORM.DIST(Table2[[#This Row],[d2]],0,1,TRUE)</f>
        <v>2948.9381334521954</v>
      </c>
      <c r="O247" s="4"/>
    </row>
    <row r="248" spans="2:15" x14ac:dyDescent="0.2">
      <c r="B248" s="6">
        <f>Index!B269</f>
        <v>42103</v>
      </c>
      <c r="C248" s="4">
        <f>Index!J269</f>
        <v>132.82877717691701</v>
      </c>
      <c r="D248" s="5">
        <f>VLOOKUP(Table2[[#This Row],[Date]],Table1[#All],16,FALSE)</f>
        <v>0.10692888888888889</v>
      </c>
      <c r="E248" s="5">
        <f>DAYS360(B248,Summary!$G$10)/Summary!$G$6</f>
        <v>3.0444444444444443</v>
      </c>
      <c r="F248" s="4">
        <f>Summary!$G$7*C248/Summary!$G$11*(1-0.011)^4</f>
        <v>1259.759311874107</v>
      </c>
      <c r="G248" s="7">
        <f>VLOOKUP(Table2[[#This Row],[Date]],Table3[#All],11,FALSE)</f>
        <v>6.9267985179162009E-2</v>
      </c>
      <c r="H248" s="5">
        <f>(LN(F248/Summary!$G$7)+(D248/100+G248^2/2)*E248)/(G248*SQRT(E248))</f>
        <v>1.99799400429693</v>
      </c>
      <c r="I248" s="5">
        <f t="shared" si="15"/>
        <v>1.8771328933199134</v>
      </c>
      <c r="J248" s="4">
        <f>_xlfn.NORM.DIST(H248,0,1,TRUE)*F248-_xlfn.NORM.DIST(I248,0,1,TRUE)*Summary!$G$7*EXP(-D248/100*E248)</f>
        <v>264.36463167071702</v>
      </c>
      <c r="K248" s="5">
        <f t="shared" si="12"/>
        <v>0.97714134492634386</v>
      </c>
      <c r="L248" s="7">
        <f t="shared" si="13"/>
        <v>3.5603152510856208E-4</v>
      </c>
      <c r="M248" s="4">
        <f t="shared" si="14"/>
        <v>119.15279053193689</v>
      </c>
      <c r="N248" s="57">
        <f>Summary!$G$7*Table2[[#This Row],[T]]*EXP(-Table2[[#This Row],[Rate]]/100*Table2[[#This Row],[T]])*_xlfn.NORM.DIST(Table2[[#This Row],[d2]],0,1,TRUE)</f>
        <v>2942.754753257519</v>
      </c>
      <c r="O248" s="4"/>
    </row>
    <row r="249" spans="2:15" x14ac:dyDescent="0.2">
      <c r="B249" s="6">
        <f>Index!B270</f>
        <v>42104</v>
      </c>
      <c r="C249" s="4">
        <f>Index!J270</f>
        <v>133.02867600598728</v>
      </c>
      <c r="D249" s="5">
        <f>VLOOKUP(Table2[[#This Row],[Date]],Table1[#All],16,FALSE)</f>
        <v>0.10685416666666665</v>
      </c>
      <c r="E249" s="5">
        <f>DAYS360(B249,Summary!$G$10)/Summary!$G$6</f>
        <v>3.0416666666666665</v>
      </c>
      <c r="F249" s="4">
        <f>Summary!$G$7*C249/Summary!$G$11*(1-0.011)^4</f>
        <v>1261.6551692079331</v>
      </c>
      <c r="G249" s="7">
        <f>VLOOKUP(Table2[[#This Row],[Date]],Table3[#All],11,FALSE)</f>
        <v>6.8295447552078531E-2</v>
      </c>
      <c r="H249" s="5">
        <f>(LN(F249/Summary!$G$7)+(D249/100+G249^2/2)*E249)/(G249*SQRT(E249))</f>
        <v>2.0381880303338664</v>
      </c>
      <c r="I249" s="5">
        <f t="shared" si="15"/>
        <v>1.9190782113619183</v>
      </c>
      <c r="J249" s="4">
        <f>_xlfn.NORM.DIST(H249,0,1,TRUE)*F249-_xlfn.NORM.DIST(I249,0,1,TRUE)*Summary!$G$7*EXP(-D249/100*E249)</f>
        <v>266.09908277303316</v>
      </c>
      <c r="K249" s="5">
        <f t="shared" si="12"/>
        <v>0.9792344339539657</v>
      </c>
      <c r="L249" s="7">
        <f t="shared" si="13"/>
        <v>3.3261857063528546E-4</v>
      </c>
      <c r="M249" s="4">
        <f t="shared" si="14"/>
        <v>109.98443028891208</v>
      </c>
      <c r="N249" s="57">
        <f>Summary!$G$7*Table2[[#This Row],[T]]*EXP(-Table2[[#This Row],[Rate]]/100*Table2[[#This Row],[T]])*_xlfn.NORM.DIST(Table2[[#This Row],[d2]],0,1,TRUE)</f>
        <v>2948.4611873529843</v>
      </c>
      <c r="O249" s="4"/>
    </row>
    <row r="250" spans="2:15" x14ac:dyDescent="0.2">
      <c r="B250" s="6">
        <f>Index!B271</f>
        <v>42107</v>
      </c>
      <c r="C250" s="4">
        <f>Index!J271</f>
        <v>133.05864079380061</v>
      </c>
      <c r="D250" s="5">
        <f>VLOOKUP(Table2[[#This Row],[Date]],Table1[#All],16,FALSE)</f>
        <v>0.10189833333333333</v>
      </c>
      <c r="E250" s="5">
        <f>DAYS360(B250,Summary!$G$10)/Summary!$G$6</f>
        <v>3.0333333333333332</v>
      </c>
      <c r="F250" s="4">
        <f>Summary!$G$7*C250/Summary!$G$11*(1-0.011)^4</f>
        <v>1261.9393577797055</v>
      </c>
      <c r="G250" s="7">
        <f>VLOOKUP(Table2[[#This Row],[Date]],Table3[#All],11,FALSE)</f>
        <v>6.8315028714813E-2</v>
      </c>
      <c r="H250" s="5">
        <f>(LN(F250/Summary!$G$7)+(D250/100+G250^2/2)*E250)/(G250*SQRT(E250))</f>
        <v>2.040826227364712</v>
      </c>
      <c r="I250" s="5">
        <f t="shared" si="15"/>
        <v>1.9218455809698995</v>
      </c>
      <c r="J250" s="4">
        <f>_xlfn.NORM.DIST(H250,0,1,TRUE)*F250-_xlfn.NORM.DIST(I250,0,1,TRUE)*Summary!$G$7*EXP(-D250/100*E250)</f>
        <v>266.2148853296037</v>
      </c>
      <c r="K250" s="5">
        <f t="shared" si="12"/>
        <v>0.97936594866794546</v>
      </c>
      <c r="L250" s="7">
        <f t="shared" si="13"/>
        <v>3.311182706078221E-4</v>
      </c>
      <c r="M250" s="4">
        <f t="shared" si="14"/>
        <v>109.2688843550924</v>
      </c>
      <c r="N250" s="57">
        <f>Summary!$G$7*Table2[[#This Row],[T]]*EXP(-Table2[[#This Row],[Rate]]/100*Table2[[#This Row],[T]])*_xlfn.NORM.DIST(Table2[[#This Row],[d2]],0,1,TRUE)</f>
        <v>2941.3795045899965</v>
      </c>
      <c r="O250" s="4"/>
    </row>
    <row r="251" spans="2:15" x14ac:dyDescent="0.2">
      <c r="B251" s="6">
        <f>Index!B272</f>
        <v>42108</v>
      </c>
      <c r="C251" s="4">
        <f>Index!J272</f>
        <v>132.98855204754653</v>
      </c>
      <c r="D251" s="5">
        <f>VLOOKUP(Table2[[#This Row],[Date]],Table1[#All],16,FALSE)</f>
        <v>9.2824861111111101E-2</v>
      </c>
      <c r="E251" s="5">
        <f>DAYS360(B251,Summary!$G$10)/Summary!$G$6</f>
        <v>3.0305555555555554</v>
      </c>
      <c r="F251" s="4">
        <f>Summary!$G$7*C251/Summary!$G$11*(1-0.011)^4</f>
        <v>1261.2746302061501</v>
      </c>
      <c r="G251" s="7">
        <f>VLOOKUP(Table2[[#This Row],[Date]],Table3[#All],11,FALSE)</f>
        <v>6.8337710363051363E-2</v>
      </c>
      <c r="H251" s="5">
        <f>(LN(F251/Summary!$G$7)+(D251/100+G251^2/2)*E251)/(G251*SQRT(E251))</f>
        <v>2.0343045258011441</v>
      </c>
      <c r="I251" s="5">
        <f t="shared" si="15"/>
        <v>1.9153388848754298</v>
      </c>
      <c r="J251" s="4">
        <f>_xlfn.NORM.DIST(H251,0,1,TRUE)*F251-_xlfn.NORM.DIST(I251,0,1,TRUE)*Summary!$G$7*EXP(-D251/100*E251)</f>
        <v>265.29366851722534</v>
      </c>
      <c r="K251" s="5">
        <f t="shared" si="12"/>
        <v>0.97903954942062066</v>
      </c>
      <c r="L251" s="7">
        <f t="shared" si="13"/>
        <v>3.3576685403241291E-4</v>
      </c>
      <c r="M251" s="4">
        <f t="shared" si="14"/>
        <v>110.62156942786123</v>
      </c>
      <c r="N251" s="57">
        <f>Summary!$G$7*Table2[[#This Row],[T]]*EXP(-Table2[[#This Row],[Rate]]/100*Table2[[#This Row],[T]])*_xlfn.NORM.DIST(Table2[[#This Row],[d2]],0,1,TRUE)</f>
        <v>2938.2571893188638</v>
      </c>
      <c r="O251" s="4"/>
    </row>
    <row r="252" spans="2:15" x14ac:dyDescent="0.2">
      <c r="B252" s="6">
        <f>Index!B273</f>
        <v>42109</v>
      </c>
      <c r="C252" s="4">
        <f>Index!J273</f>
        <v>133.93291094374362</v>
      </c>
      <c r="D252" s="5">
        <f>VLOOKUP(Table2[[#This Row],[Date]],Table1[#All],16,FALSE)</f>
        <v>9.1904166666666662E-2</v>
      </c>
      <c r="E252" s="5">
        <f>DAYS360(B252,Summary!$G$10)/Summary!$G$6</f>
        <v>3.0277777777777777</v>
      </c>
      <c r="F252" s="4">
        <f>Summary!$G$7*C252/Summary!$G$11*(1-0.011)^4</f>
        <v>1270.2310095278604</v>
      </c>
      <c r="G252" s="7">
        <f>VLOOKUP(Table2[[#This Row],[Date]],Table3[#All],11,FALSE)</f>
        <v>6.8831226398936171E-2</v>
      </c>
      <c r="H252" s="5">
        <f>(LN(F252/Summary!$G$7)+(D252/100+G252^2/2)*E252)/(G252*SQRT(E252))</f>
        <v>2.0802718154171074</v>
      </c>
      <c r="I252" s="5">
        <f t="shared" si="15"/>
        <v>1.960501965252256</v>
      </c>
      <c r="J252" s="4">
        <f>_xlfn.NORM.DIST(H252,0,1,TRUE)*F252-_xlfn.NORM.DIST(I252,0,1,TRUE)*Summary!$G$7*EXP(-D252/100*E252)</f>
        <v>274.09176955260875</v>
      </c>
      <c r="K252" s="5">
        <f t="shared" si="12"/>
        <v>0.98124969578923082</v>
      </c>
      <c r="L252" s="7">
        <f t="shared" si="13"/>
        <v>3.0127872851417459E-4</v>
      </c>
      <c r="M252" s="4">
        <f t="shared" si="14"/>
        <v>101.30791939603543</v>
      </c>
      <c r="N252" s="57">
        <f>Summary!$G$7*Table2[[#This Row],[T]]*EXP(-Table2[[#This Row],[Rate]]/100*Table2[[#This Row],[T]])*_xlfn.NORM.DIST(Table2[[#This Row],[d2]],0,1,TRUE)</f>
        <v>2943.9750114450849</v>
      </c>
      <c r="O252" s="4"/>
    </row>
    <row r="253" spans="2:15" x14ac:dyDescent="0.2">
      <c r="B253" s="6">
        <f>Index!B274</f>
        <v>42110</v>
      </c>
      <c r="C253" s="4">
        <f>Index!J274</f>
        <v>133.64770697871128</v>
      </c>
      <c r="D253" s="5">
        <f>VLOOKUP(Table2[[#This Row],[Date]],Table1[#All],16,FALSE)</f>
        <v>9.3162499999999995E-2</v>
      </c>
      <c r="E253" s="5">
        <f>DAYS360(B253,Summary!$G$10)/Summary!$G$6</f>
        <v>3.0249999999999999</v>
      </c>
      <c r="F253" s="4">
        <f>Summary!$G$7*C253/Summary!$G$11*(1-0.011)^4</f>
        <v>1267.5261110987017</v>
      </c>
      <c r="G253" s="7">
        <f>VLOOKUP(Table2[[#This Row],[Date]],Table3[#All],11,FALSE)</f>
        <v>6.9057426409160516E-2</v>
      </c>
      <c r="H253" s="5">
        <f>(LN(F253/Summary!$G$7)+(D253/100+G253^2/2)*E253)/(G253*SQRT(E253))</f>
        <v>2.0572948977741734</v>
      </c>
      <c r="I253" s="5">
        <f t="shared" si="15"/>
        <v>1.9371865815328477</v>
      </c>
      <c r="J253" s="4">
        <f>_xlfn.NORM.DIST(H253,0,1,TRUE)*F253-_xlfn.NORM.DIST(I253,0,1,TRUE)*Summary!$G$7*EXP(-D253/100*E253)</f>
        <v>271.49370203109561</v>
      </c>
      <c r="K253" s="5">
        <f t="shared" si="12"/>
        <v>0.98017106607200299</v>
      </c>
      <c r="L253" s="7">
        <f t="shared" si="13"/>
        <v>3.1572761019905038E-4</v>
      </c>
      <c r="M253" s="4">
        <f t="shared" si="14"/>
        <v>105.96493103268827</v>
      </c>
      <c r="N253" s="57">
        <f>Summary!$G$7*Table2[[#This Row],[T]]*EXP(-Table2[[#This Row],[Rate]]/100*Table2[[#This Row],[T]])*_xlfn.NORM.DIST(Table2[[#This Row],[d2]],0,1,TRUE)</f>
        <v>2936.9686206148222</v>
      </c>
      <c r="O253" s="4"/>
    </row>
    <row r="254" spans="2:15" x14ac:dyDescent="0.2">
      <c r="B254" s="6">
        <f>Index!B275</f>
        <v>42111</v>
      </c>
      <c r="C254" s="4">
        <f>Index!J275</f>
        <v>133.1424412188081</v>
      </c>
      <c r="D254" s="5">
        <f>VLOOKUP(Table2[[#This Row],[Date]],Table1[#All],16,FALSE)</f>
        <v>9.8083333333333342E-2</v>
      </c>
      <c r="E254" s="5">
        <f>DAYS360(B254,Summary!$G$10)/Summary!$G$6</f>
        <v>3.0222222222222221</v>
      </c>
      <c r="F254" s="4">
        <f>Summary!$G$7*C254/Summary!$G$11*(1-0.011)^4</f>
        <v>1262.7341280695919</v>
      </c>
      <c r="G254" s="7">
        <f>VLOOKUP(Table2[[#This Row],[Date]],Table3[#All],11,FALSE)</f>
        <v>6.911712135899882E-2</v>
      </c>
      <c r="H254" s="5">
        <f>(LN(F254/Summary!$G$7)+(D254/100+G254^2/2)*E254)/(G254*SQRT(E254))</f>
        <v>2.0262039390705975</v>
      </c>
      <c r="I254" s="5">
        <f t="shared" si="15"/>
        <v>1.9060470047227926</v>
      </c>
      <c r="J254" s="4">
        <f>_xlfn.NORM.DIST(H254,0,1,TRUE)*F254-_xlfn.NORM.DIST(I254,0,1,TRUE)*Summary!$G$7*EXP(-D254/100*E254)</f>
        <v>266.94517382178367</v>
      </c>
      <c r="K254" s="5">
        <f t="shared" si="12"/>
        <v>0.97862805492143556</v>
      </c>
      <c r="L254" s="7">
        <f t="shared" si="13"/>
        <v>3.3755985267572064E-4</v>
      </c>
      <c r="M254" s="4">
        <f t="shared" si="14"/>
        <v>112.43115236798408</v>
      </c>
      <c r="N254" s="57">
        <f>Summary!$G$7*Table2[[#This Row],[T]]*EXP(-Table2[[#This Row],[Rate]]/100*Table2[[#This Row],[T]])*_xlfn.NORM.DIST(Table2[[#This Row],[d2]],0,1,TRUE)</f>
        <v>2927.934539881936</v>
      </c>
      <c r="O254" s="4"/>
    </row>
    <row r="255" spans="2:15" x14ac:dyDescent="0.2">
      <c r="B255" s="6">
        <f>Index!B276</f>
        <v>42114</v>
      </c>
      <c r="C255" s="4">
        <f>Index!J276</f>
        <v>133.25909049561656</v>
      </c>
      <c r="D255" s="5">
        <f>VLOOKUP(Table2[[#This Row],[Date]],Table1[#All],16,FALSE)</f>
        <v>0.10165277777777779</v>
      </c>
      <c r="E255" s="5">
        <f>DAYS360(B255,Summary!$G$10)/Summary!$G$6</f>
        <v>3.0138888888888888</v>
      </c>
      <c r="F255" s="4">
        <f>Summary!$G$7*C255/Summary!$G$11*(1-0.011)^4</f>
        <v>1263.8404396370556</v>
      </c>
      <c r="G255" s="7">
        <f>VLOOKUP(Table2[[#This Row],[Date]],Table3[#All],11,FALSE)</f>
        <v>6.8983243420401297E-2</v>
      </c>
      <c r="H255" s="5">
        <f>(LN(F255/Summary!$G$7)+(D255/100+G255^2/2)*E255)/(G255*SQRT(E255))</f>
        <v>2.0406846912630217</v>
      </c>
      <c r="I255" s="5">
        <f t="shared" si="15"/>
        <v>1.9209259483441132</v>
      </c>
      <c r="J255" s="4">
        <f>_xlfn.NORM.DIST(H255,0,1,TRUE)*F255-_xlfn.NORM.DIST(I255,0,1,TRUE)*Summary!$G$7*EXP(-D255/100*E255)</f>
        <v>268.09920524485312</v>
      </c>
      <c r="K255" s="5">
        <f t="shared" si="12"/>
        <v>0.97935891101400707</v>
      </c>
      <c r="L255" s="7">
        <f t="shared" si="13"/>
        <v>3.2856698324061802E-4</v>
      </c>
      <c r="M255" s="4">
        <f t="shared" si="14"/>
        <v>109.11369497310683</v>
      </c>
      <c r="N255" s="57">
        <f>Summary!$G$7*Table2[[#This Row],[T]]*EXP(-Table2[[#This Row],[Rate]]/100*Table2[[#This Row],[T]])*_xlfn.NORM.DIST(Table2[[#This Row],[d2]],0,1,TRUE)</f>
        <v>2922.429993565861</v>
      </c>
      <c r="O255" s="4"/>
    </row>
    <row r="256" spans="2:15" x14ac:dyDescent="0.2">
      <c r="B256" s="6">
        <f>Index!B277</f>
        <v>42115</v>
      </c>
      <c r="C256" s="4">
        <f>Index!J277</f>
        <v>132.81903745563915</v>
      </c>
      <c r="D256" s="5">
        <f>VLOOKUP(Table2[[#This Row],[Date]],Table1[#All],16,FALSE)</f>
        <v>9.8326666666666659E-2</v>
      </c>
      <c r="E256" s="5">
        <f>DAYS360(B256,Summary!$G$10)/Summary!$G$6</f>
        <v>3.0111111111111111</v>
      </c>
      <c r="F256" s="4">
        <f>Summary!$G$7*C256/Summary!$G$11*(1-0.011)^4</f>
        <v>1259.6669395370607</v>
      </c>
      <c r="G256" s="7">
        <f>VLOOKUP(Table2[[#This Row],[Date]],Table3[#All],11,FALSE)</f>
        <v>6.9127150936693582E-2</v>
      </c>
      <c r="H256" s="5">
        <f>(LN(F256/Summary!$G$7)+(D256/100+G256^2/2)*E256)/(G256*SQRT(E256))</f>
        <v>2.0091365032027007</v>
      </c>
      <c r="I256" s="5">
        <f t="shared" si="15"/>
        <v>1.8891832450798793</v>
      </c>
      <c r="J256" s="4">
        <f>_xlfn.NORM.DIST(H256,0,1,TRUE)*F256-_xlfn.NORM.DIST(I256,0,1,TRUE)*Summary!$G$7*EXP(-D256/100*E256)</f>
        <v>263.9280485275367</v>
      </c>
      <c r="K256" s="5">
        <f t="shared" si="12"/>
        <v>0.97773867031437112</v>
      </c>
      <c r="L256" s="7">
        <f t="shared" si="13"/>
        <v>3.5083210543358193E-4</v>
      </c>
      <c r="M256" s="4">
        <f t="shared" si="14"/>
        <v>115.87406202298379</v>
      </c>
      <c r="N256" s="57">
        <f>Summary!$G$7*Table2[[#This Row],[T]]*EXP(-Table2[[#This Row],[Rate]]/100*Table2[[#This Row],[T]])*_xlfn.NORM.DIST(Table2[[#This Row],[d2]],0,1,TRUE)</f>
        <v>2913.8432791451446</v>
      </c>
      <c r="O256" s="4"/>
    </row>
    <row r="257" spans="2:15" x14ac:dyDescent="0.2">
      <c r="B257" s="6">
        <f>Index!B278</f>
        <v>42116</v>
      </c>
      <c r="C257" s="4">
        <f>Index!J278</f>
        <v>132.37947329942671</v>
      </c>
      <c r="D257" s="5">
        <f>VLOOKUP(Table2[[#This Row],[Date]],Table1[#All],16,FALSE)</f>
        <v>0.115495</v>
      </c>
      <c r="E257" s="5">
        <f>DAYS360(B257,Summary!$G$10)/Summary!$G$6</f>
        <v>3.0083333333333333</v>
      </c>
      <c r="F257" s="4">
        <f>Summary!$G$7*C257/Summary!$G$11*(1-0.011)^4</f>
        <v>1255.4980760518747</v>
      </c>
      <c r="G257" s="7">
        <f>VLOOKUP(Table2[[#This Row],[Date]],Table3[#All],11,FALSE)</f>
        <v>6.9338423511220729E-2</v>
      </c>
      <c r="H257" s="5">
        <f>(LN(F257/Summary!$G$7)+(D257/100+G257^2/2)*E257)/(G257*SQRT(E257))</f>
        <v>1.9809576305429157</v>
      </c>
      <c r="I257" s="5">
        <f t="shared" si="15"/>
        <v>1.8606932714562656</v>
      </c>
      <c r="J257" s="4">
        <f>_xlfn.NORM.DIST(H257,0,1,TRUE)*F257-_xlfn.NORM.DIST(I257,0,1,TRUE)*Summary!$G$7*EXP(-D257/100*E257)</f>
        <v>260.37302733249089</v>
      </c>
      <c r="K257" s="5">
        <f t="shared" si="12"/>
        <v>0.97620198736731667</v>
      </c>
      <c r="L257" s="7">
        <f t="shared" si="13"/>
        <v>3.7138927765049132E-4</v>
      </c>
      <c r="M257" s="4">
        <f t="shared" si="14"/>
        <v>122.11285446491566</v>
      </c>
      <c r="N257" s="57">
        <f>Summary!$G$7*Table2[[#This Row],[T]]*EXP(-Table2[[#This Row],[Rate]]/100*Table2[[#This Row],[T]])*_xlfn.NORM.DIST(Table2[[#This Row],[d2]],0,1,TRUE)</f>
        <v>2903.7837913492854</v>
      </c>
      <c r="O257" s="4"/>
    </row>
    <row r="258" spans="2:15" x14ac:dyDescent="0.2">
      <c r="B258" s="6">
        <f>Index!B279</f>
        <v>42117</v>
      </c>
      <c r="C258" s="4">
        <f>Index!J279</f>
        <v>132.23746079508047</v>
      </c>
      <c r="D258" s="5">
        <f>VLOOKUP(Table2[[#This Row],[Date]],Table1[#All],16,FALSE)</f>
        <v>0.10531138888888888</v>
      </c>
      <c r="E258" s="5">
        <f>DAYS360(B258,Summary!$G$10)/Summary!$G$6</f>
        <v>3.0055555555555555</v>
      </c>
      <c r="F258" s="4">
        <f>Summary!$G$7*C258/Summary!$G$11*(1-0.011)^4</f>
        <v>1254.1512174979152</v>
      </c>
      <c r="G258" s="7">
        <f>VLOOKUP(Table2[[#This Row],[Date]],Table3[#All],11,FALSE)</f>
        <v>6.9230114827147596E-2</v>
      </c>
      <c r="H258" s="5">
        <f>(LN(F258/Summary!$G$7)+(D258/100+G258^2/2)*E258)/(G258*SQRT(E258))</f>
        <v>1.973210002828758</v>
      </c>
      <c r="I258" s="5">
        <f t="shared" si="15"/>
        <v>1.8531889500401326</v>
      </c>
      <c r="J258" s="4">
        <f>_xlfn.NORM.DIST(H258,0,1,TRUE)*F258-_xlfn.NORM.DIST(I258,0,1,TRUE)*Summary!$G$7*EXP(-D258/100*E258)</f>
        <v>258.74276497972608</v>
      </c>
      <c r="K258" s="5">
        <f t="shared" si="12"/>
        <v>0.97576417934590232</v>
      </c>
      <c r="L258" s="7">
        <f t="shared" si="13"/>
        <v>3.7829222417353316E-4</v>
      </c>
      <c r="M258" s="4">
        <f t="shared" si="14"/>
        <v>123.80752292693352</v>
      </c>
      <c r="N258" s="57">
        <f>Summary!$G$7*Table2[[#This Row],[T]]*EXP(-Table2[[#This Row],[Rate]]/100*Table2[[#This Row],[T]])*_xlfn.NORM.DIST(Table2[[#This Row],[d2]],0,1,TRUE)</f>
        <v>2900.400389327473</v>
      </c>
      <c r="O258" s="4"/>
    </row>
    <row r="259" spans="2:15" x14ac:dyDescent="0.2">
      <c r="B259" s="6">
        <f>Index!B280</f>
        <v>42118</v>
      </c>
      <c r="C259" s="4">
        <f>Index!J280</f>
        <v>132.03094255584571</v>
      </c>
      <c r="D259" s="5">
        <f>VLOOKUP(Table2[[#This Row],[Date]],Table1[#All],16,FALSE)</f>
        <v>0.10454805555555556</v>
      </c>
      <c r="E259" s="5">
        <f>DAYS360(B259,Summary!$G$10)/Summary!$G$6</f>
        <v>3.0027777777777778</v>
      </c>
      <c r="F259" s="4">
        <f>Summary!$G$7*C259/Summary!$G$11*(1-0.011)^4</f>
        <v>1252.1925811204885</v>
      </c>
      <c r="G259" s="7">
        <f>VLOOKUP(Table2[[#This Row],[Date]],Table3[#All],11,FALSE)</f>
        <v>6.9362540276988169E-2</v>
      </c>
      <c r="H259" s="5">
        <f>(LN(F259/Summary!$G$7)+(D259/100+G259^2/2)*E259)/(G259*SQRT(E259))</f>
        <v>1.9573089601631164</v>
      </c>
      <c r="I259" s="5">
        <f t="shared" si="15"/>
        <v>1.8371139090174817</v>
      </c>
      <c r="J259" s="4">
        <f>_xlfn.NORM.DIST(H259,0,1,TRUE)*F259-_xlfn.NORM.DIST(I259,0,1,TRUE)*Summary!$G$7*EXP(-D259/100*E259)</f>
        <v>256.82017904656641</v>
      </c>
      <c r="K259" s="5">
        <f t="shared" ref="K259:K322" si="16">_xlfn.NORM.DIST(H259,0,1,TRUE)</f>
        <v>0.97484442265560212</v>
      </c>
      <c r="L259" s="7">
        <f t="shared" ref="L259:L322" si="17">_xlfn.NORM.DIST(H259,0,1,FALSE)/(G259*F259*SQRT(E259))</f>
        <v>3.9034498027584079E-4</v>
      </c>
      <c r="M259" s="4">
        <f t="shared" ref="M259:M322" si="18">SQRT(E259)*F259*_xlfn.NORM.DIST(H259,0,1,FALSE)</f>
        <v>127.47911353148383</v>
      </c>
      <c r="N259" s="57">
        <f>Summary!$G$7*Table2[[#This Row],[T]]*EXP(-Table2[[#This Row],[Rate]]/100*Table2[[#This Row],[T]])*_xlfn.NORM.DIST(Table2[[#This Row],[d2]],0,1,TRUE)</f>
        <v>2894.2957486226978</v>
      </c>
      <c r="O259" s="4"/>
    </row>
    <row r="260" spans="2:15" x14ac:dyDescent="0.2">
      <c r="B260" s="6">
        <f>Index!B281</f>
        <v>42121</v>
      </c>
      <c r="C260" s="4">
        <f>Index!J281</f>
        <v>132.36664838248402</v>
      </c>
      <c r="D260" s="5">
        <f>VLOOKUP(Table2[[#This Row],[Date]],Table1[#All],16,FALSE)</f>
        <v>9.9712777777777789E-2</v>
      </c>
      <c r="E260" s="5">
        <f>DAYS360(B260,Summary!$G$10)/Summary!$G$6</f>
        <v>2.9944444444444445</v>
      </c>
      <c r="F260" s="4">
        <f>Summary!$G$7*C260/Summary!$G$11*(1-0.011)^4</f>
        <v>1255.3764434592549</v>
      </c>
      <c r="G260" s="7">
        <f>VLOOKUP(Table2[[#This Row],[Date]],Table3[#All],11,FALSE)</f>
        <v>6.9344524223476867E-2</v>
      </c>
      <c r="H260" s="5">
        <f>(LN(F260/Summary!$G$7)+(D260/100+G260^2/2)*E260)/(G260*SQRT(E260))</f>
        <v>1.9802245918893588</v>
      </c>
      <c r="I260" s="5">
        <f t="shared" ref="I260:I323" si="19">H260-G260*SQRT(E260)</f>
        <v>1.860227615574638</v>
      </c>
      <c r="J260" s="4">
        <f>_xlfn.NORM.DIST(H260,0,1,TRUE)*F260-_xlfn.NORM.DIST(I260,0,1,TRUE)*Summary!$G$7*EXP(-D260/100*E260)</f>
        <v>259.76369768624249</v>
      </c>
      <c r="K260" s="5">
        <f t="shared" si="16"/>
        <v>0.97616085113116835</v>
      </c>
      <c r="L260" s="7">
        <f t="shared" si="17"/>
        <v>3.7279373594841246E-4</v>
      </c>
      <c r="M260" s="4">
        <f t="shared" si="18"/>
        <v>121.99583089762228</v>
      </c>
      <c r="N260" s="57">
        <f>Summary!$G$7*Table2[[#This Row],[T]]*EXP(-Table2[[#This Row],[Rate]]/100*Table2[[#This Row],[T]])*_xlfn.NORM.DIST(Table2[[#This Row],[d2]],0,1,TRUE)</f>
        <v>2891.6919993314941</v>
      </c>
      <c r="O260" s="4"/>
    </row>
    <row r="261" spans="2:15" x14ac:dyDescent="0.2">
      <c r="B261" s="6">
        <f>Index!B282</f>
        <v>42122</v>
      </c>
      <c r="C261" s="4">
        <f>Index!J282</f>
        <v>132.17297839766661</v>
      </c>
      <c r="D261" s="5">
        <f>VLOOKUP(Table2[[#This Row],[Date]],Table1[#All],16,FALSE)</f>
        <v>9.3307500000000002E-2</v>
      </c>
      <c r="E261" s="5">
        <f>DAYS360(B261,Summary!$G$10)/Summary!$G$6</f>
        <v>2.9916666666666667</v>
      </c>
      <c r="F261" s="4">
        <f>Summary!$G$7*C261/Summary!$G$11*(1-0.011)^4</f>
        <v>1253.5396610090238</v>
      </c>
      <c r="G261" s="7">
        <f>VLOOKUP(Table2[[#This Row],[Date]],Table3[#All],11,FALSE)</f>
        <v>6.9351597100330897E-2</v>
      </c>
      <c r="H261" s="5">
        <f>(LN(F261/Summary!$G$7)+(D261/100+G261^2/2)*E261)/(G261*SQRT(E261))</f>
        <v>1.9670712017283825</v>
      </c>
      <c r="I261" s="5">
        <f t="shared" si="19"/>
        <v>1.8471176619962699</v>
      </c>
      <c r="J261" s="4">
        <f>_xlfn.NORM.DIST(H261,0,1,TRUE)*F261-_xlfn.NORM.DIST(I261,0,1,TRUE)*Summary!$G$7*EXP(-D261/100*E261)</f>
        <v>257.78063498434938</v>
      </c>
      <c r="K261" s="5">
        <f t="shared" si="16"/>
        <v>0.97541249861960799</v>
      </c>
      <c r="L261" s="7">
        <f t="shared" si="17"/>
        <v>3.8329759242148497E-4</v>
      </c>
      <c r="M261" s="4">
        <f t="shared" si="18"/>
        <v>124.9631371020614</v>
      </c>
      <c r="N261" s="57">
        <f>Summary!$G$7*Table2[[#This Row],[T]]*EXP(-Table2[[#This Row],[Rate]]/100*Table2[[#This Row],[T]])*_xlfn.NORM.DIST(Table2[[#This Row],[d2]],0,1,TRUE)</f>
        <v>2886.7717068220559</v>
      </c>
      <c r="O261" s="4"/>
    </row>
    <row r="262" spans="2:15" x14ac:dyDescent="0.2">
      <c r="B262" s="6">
        <f>Index!B283</f>
        <v>42123</v>
      </c>
      <c r="C262" s="4">
        <f>Index!J283</f>
        <v>130.01720469544134</v>
      </c>
      <c r="D262" s="5">
        <f>VLOOKUP(Table2[[#This Row],[Date]],Table1[#All],16,FALSE)</f>
        <v>0.12222555555555556</v>
      </c>
      <c r="E262" s="5">
        <f>DAYS360(B262,Summary!$G$10)/Summary!$G$6</f>
        <v>2.9888888888888889</v>
      </c>
      <c r="F262" s="4">
        <f>Summary!$G$7*C262/Summary!$G$11*(1-0.011)^4</f>
        <v>1233.0941216207145</v>
      </c>
      <c r="G262" s="7">
        <f>VLOOKUP(Table2[[#This Row],[Date]],Table3[#All],11,FALSE)</f>
        <v>7.530257024096243E-2</v>
      </c>
      <c r="H262" s="5">
        <f>(LN(F262/Summary!$G$7)+(D262/100+G262^2/2)*E262)/(G262*SQRT(E262))</f>
        <v>1.7025928341238052</v>
      </c>
      <c r="I262" s="5">
        <f t="shared" si="19"/>
        <v>1.5724067136894748</v>
      </c>
      <c r="J262" s="4">
        <f>_xlfn.NORM.DIST(H262,0,1,TRUE)*F262-_xlfn.NORM.DIST(I262,0,1,TRUE)*Summary!$G$7*EXP(-D262/100*E262)</f>
        <v>239.80415817116909</v>
      </c>
      <c r="K262" s="5">
        <f t="shared" si="16"/>
        <v>0.95567785398375749</v>
      </c>
      <c r="L262" s="7">
        <f t="shared" si="17"/>
        <v>5.8328106210935732E-4</v>
      </c>
      <c r="M262" s="4">
        <f t="shared" si="18"/>
        <v>199.6134961824435</v>
      </c>
      <c r="N262" s="57">
        <f>Summary!$G$7*Table2[[#This Row],[T]]*EXP(-Table2[[#This Row],[Rate]]/100*Table2[[#This Row],[T]])*_xlfn.NORM.DIST(Table2[[#This Row],[d2]],0,1,TRUE)</f>
        <v>2805.4804618208022</v>
      </c>
      <c r="O262" s="4"/>
    </row>
    <row r="263" spans="2:15" x14ac:dyDescent="0.2">
      <c r="B263" s="6">
        <f>Index!B284</f>
        <v>42124</v>
      </c>
      <c r="C263" s="4">
        <f>Index!J284</f>
        <v>129.7219936393775</v>
      </c>
      <c r="D263" s="5">
        <f>VLOOKUP(Table2[[#This Row],[Date]],Table1[#All],16,FALSE)</f>
        <v>0.15118055555555554</v>
      </c>
      <c r="E263" s="5">
        <f>DAYS360(B263,Summary!$G$10)/Summary!$G$6</f>
        <v>2.9861111111111112</v>
      </c>
      <c r="F263" s="4">
        <f>Summary!$G$7*C263/Summary!$G$11*(1-0.011)^4</f>
        <v>1230.2943150972435</v>
      </c>
      <c r="G263" s="7">
        <f>VLOOKUP(Table2[[#This Row],[Date]],Table3[#All],11,FALSE)</f>
        <v>7.5477045549855057E-2</v>
      </c>
      <c r="H263" s="5">
        <f>(LN(F263/Summary!$G$7)+(D263/100+G263^2/2)*E263)/(G263*SQRT(E263))</f>
        <v>1.6888625002449782</v>
      </c>
      <c r="I263" s="5">
        <f t="shared" si="19"/>
        <v>1.5584353895310603</v>
      </c>
      <c r="J263" s="4">
        <f>_xlfn.NORM.DIST(H263,0,1,TRUE)*F263-_xlfn.NORM.DIST(I263,0,1,TRUE)*Summary!$G$7*EXP(-D263/100*E263)</f>
        <v>237.96571665708575</v>
      </c>
      <c r="K263" s="5">
        <f t="shared" si="16"/>
        <v>0.95437710846630874</v>
      </c>
      <c r="L263" s="7">
        <f t="shared" si="17"/>
        <v>5.9727389807952942E-4</v>
      </c>
      <c r="M263" s="4">
        <f t="shared" si="18"/>
        <v>203.75694741756365</v>
      </c>
      <c r="N263" s="57">
        <f>Summary!$G$7*Table2[[#This Row],[T]]*EXP(-Table2[[#This Row],[Rate]]/100*Table2[[#This Row],[T]])*_xlfn.NORM.DIST(Table2[[#This Row],[d2]],0,1,TRUE)</f>
        <v>2795.5942789557121</v>
      </c>
      <c r="O263" s="4"/>
    </row>
    <row r="264" spans="2:15" x14ac:dyDescent="0.2">
      <c r="B264" s="6">
        <f>Index!B285</f>
        <v>42128</v>
      </c>
      <c r="C264" s="4">
        <f>Index!J285</f>
        <v>129.60682523100905</v>
      </c>
      <c r="D264" s="5">
        <f>VLOOKUP(Table2[[#This Row],[Date]],Table1[#All],16,FALSE)</f>
        <v>0.16145000000000001</v>
      </c>
      <c r="E264" s="5">
        <f>DAYS360(B264,Summary!$G$10)/Summary!$G$6</f>
        <v>2.9750000000000001</v>
      </c>
      <c r="F264" s="4">
        <f>Summary!$G$7*C264/Summary!$G$11*(1-0.011)^4</f>
        <v>1229.2020482108096</v>
      </c>
      <c r="G264" s="7">
        <f>VLOOKUP(Table2[[#This Row],[Date]],Table3[#All],11,FALSE)</f>
        <v>7.5409461721757567E-2</v>
      </c>
      <c r="H264" s="5">
        <f>(LN(F264/Summary!$G$7)+(D264/100+G264^2/2)*E264)/(G264*SQRT(E264))</f>
        <v>1.6885608132914927</v>
      </c>
      <c r="I264" s="5">
        <f t="shared" si="19"/>
        <v>1.558493153673252</v>
      </c>
      <c r="J264" s="4">
        <f>_xlfn.NORM.DIST(H264,0,1,TRUE)*F264-_xlfn.NORM.DIST(I264,0,1,TRUE)*Summary!$G$7*EXP(-D264/100*E264)</f>
        <v>237.15118182070069</v>
      </c>
      <c r="K264" s="5">
        <f t="shared" si="16"/>
        <v>0.95434818718082748</v>
      </c>
      <c r="L264" s="7">
        <f t="shared" si="17"/>
        <v>5.9976218807153577E-4</v>
      </c>
      <c r="M264" s="4">
        <f t="shared" si="18"/>
        <v>203.30049851635525</v>
      </c>
      <c r="N264" s="57">
        <f>Summary!$G$7*Table2[[#This Row],[T]]*EXP(-Table2[[#This Row],[Rate]]/100*Table2[[#This Row],[T]])*_xlfn.NORM.DIST(Table2[[#This Row],[d2]],0,1,TRUE)</f>
        <v>2784.4083045905304</v>
      </c>
      <c r="O264" s="4"/>
    </row>
    <row r="265" spans="2:15" x14ac:dyDescent="0.2">
      <c r="B265" s="6">
        <f>Index!B286</f>
        <v>42129</v>
      </c>
      <c r="C265" s="4">
        <f>Index!J286</f>
        <v>128.33700999781931</v>
      </c>
      <c r="D265" s="5">
        <f>VLOOKUP(Table2[[#This Row],[Date]],Table1[#All],16,FALSE)</f>
        <v>0.1701111111111111</v>
      </c>
      <c r="E265" s="5">
        <f>DAYS360(B265,Summary!$G$10)/Summary!$G$6</f>
        <v>2.9722222222222223</v>
      </c>
      <c r="F265" s="4">
        <f>Summary!$G$7*C265/Summary!$G$11*(1-0.011)^4</f>
        <v>1217.1590135735203</v>
      </c>
      <c r="G265" s="7">
        <f>VLOOKUP(Table2[[#This Row],[Date]],Table3[#All],11,FALSE)</f>
        <v>7.7520867681472816E-2</v>
      </c>
      <c r="H265" s="5">
        <f>(LN(F265/Summary!$G$7)+(D265/100+G265^2/2)*E265)/(G265*SQRT(E265))</f>
        <v>1.5750917309492094</v>
      </c>
      <c r="I265" s="5">
        <f t="shared" si="19"/>
        <v>1.4414447158630899</v>
      </c>
      <c r="J265" s="4">
        <f>_xlfn.NORM.DIST(H265,0,1,TRUE)*F265-_xlfn.NORM.DIST(I265,0,1,TRUE)*Summary!$G$7*EXP(-D265/100*E265)</f>
        <v>226.42516568678968</v>
      </c>
      <c r="K265" s="5">
        <f t="shared" si="16"/>
        <v>0.94238236376811801</v>
      </c>
      <c r="L265" s="7">
        <f t="shared" si="17"/>
        <v>7.0938150453943511E-4</v>
      </c>
      <c r="M265" s="4">
        <f t="shared" si="18"/>
        <v>242.14438466457983</v>
      </c>
      <c r="N265" s="57">
        <f>Summary!$G$7*Table2[[#This Row],[T]]*EXP(-Table2[[#This Row],[Rate]]/100*Table2[[#This Row],[T]])*_xlfn.NORM.DIST(Table2[[#This Row],[d2]],0,1,TRUE)</f>
        <v>2736.2397338575997</v>
      </c>
      <c r="O265" s="4"/>
    </row>
    <row r="266" spans="2:15" x14ac:dyDescent="0.2">
      <c r="B266" s="6">
        <f>Index!B287</f>
        <v>42130</v>
      </c>
      <c r="C266" s="4">
        <f>Index!J287</f>
        <v>127.77168875197113</v>
      </c>
      <c r="D266" s="5">
        <f>VLOOKUP(Table2[[#This Row],[Date]],Table1[#All],16,FALSE)</f>
        <v>0.17858611111111111</v>
      </c>
      <c r="E266" s="5">
        <f>DAYS360(B266,Summary!$G$10)/Summary!$G$6</f>
        <v>2.9694444444444446</v>
      </c>
      <c r="F266" s="4">
        <f>Summary!$G$7*C266/Summary!$G$11*(1-0.011)^4</f>
        <v>1211.7974592568007</v>
      </c>
      <c r="G266" s="7">
        <f>VLOOKUP(Table2[[#This Row],[Date]],Table3[#All],11,FALSE)</f>
        <v>7.8014192233217025E-2</v>
      </c>
      <c r="H266" s="5">
        <f>(LN(F266/Summary!$G$7)+(D266/100+G266^2/2)*E266)/(G266*SQRT(E266))</f>
        <v>1.5356466123274051</v>
      </c>
      <c r="I266" s="5">
        <f t="shared" si="19"/>
        <v>1.4012119630973627</v>
      </c>
      <c r="J266" s="4">
        <f>_xlfn.NORM.DIST(H266,0,1,TRUE)*F266-_xlfn.NORM.DIST(I266,0,1,TRUE)*Summary!$G$7*EXP(-D266/100*E266)</f>
        <v>221.72545117049913</v>
      </c>
      <c r="K266" s="5">
        <f t="shared" si="16"/>
        <v>0.9376874622616882</v>
      </c>
      <c r="L266" s="7">
        <f t="shared" si="17"/>
        <v>7.5316460533405389E-4</v>
      </c>
      <c r="M266" s="4">
        <f t="shared" si="18"/>
        <v>256.21160560629124</v>
      </c>
      <c r="N266" s="57">
        <f>Summary!$G$7*Table2[[#This Row],[T]]*EXP(-Table2[[#This Row],[Rate]]/100*Table2[[#This Row],[T]])*_xlfn.NORM.DIST(Table2[[#This Row],[d2]],0,1,TRUE)</f>
        <v>2715.7405546229406</v>
      </c>
      <c r="O266" s="4"/>
    </row>
    <row r="267" spans="2:15" x14ac:dyDescent="0.2">
      <c r="B267" s="6">
        <f>Index!B288</f>
        <v>42131</v>
      </c>
      <c r="C267" s="4">
        <f>Index!J288</f>
        <v>128.25078696761938</v>
      </c>
      <c r="D267" s="5">
        <f>VLOOKUP(Table2[[#This Row],[Date]],Table1[#All],16,FALSE)</f>
        <v>0.16544666666666669</v>
      </c>
      <c r="E267" s="5">
        <f>DAYS360(B267,Summary!$G$10)/Summary!$G$6</f>
        <v>2.9666666666666668</v>
      </c>
      <c r="F267" s="4">
        <f>Summary!$G$7*C267/Summary!$G$11*(1-0.011)^4</f>
        <v>1216.3412670919149</v>
      </c>
      <c r="G267" s="7">
        <f>VLOOKUP(Table2[[#This Row],[Date]],Table3[#All],11,FALSE)</f>
        <v>7.817043113488259E-2</v>
      </c>
      <c r="H267" s="5">
        <f>(LN(F267/Summary!$G$7)+(D267/100+G267^2/2)*E267)/(G267*SQRT(E267))</f>
        <v>1.5583658660766486</v>
      </c>
      <c r="I267" s="5">
        <f t="shared" si="19"/>
        <v>1.4237250041464264</v>
      </c>
      <c r="J267" s="4">
        <f>_xlfn.NORM.DIST(H267,0,1,TRUE)*F267-_xlfn.NORM.DIST(I267,0,1,TRUE)*Summary!$G$7*EXP(-D267/100*E267)</f>
        <v>225.66081270490997</v>
      </c>
      <c r="K267" s="5">
        <f t="shared" si="16"/>
        <v>0.94042672832722751</v>
      </c>
      <c r="L267" s="7">
        <f t="shared" si="17"/>
        <v>7.2332713986569602E-4</v>
      </c>
      <c r="M267" s="4">
        <f t="shared" si="18"/>
        <v>248.17435536867924</v>
      </c>
      <c r="N267" s="57">
        <f>Summary!$G$7*Table2[[#This Row],[T]]*EXP(-Table2[[#This Row],[Rate]]/100*Table2[[#This Row],[T]])*_xlfn.NORM.DIST(Table2[[#This Row],[d2]],0,1,TRUE)</f>
        <v>2724.0497760526782</v>
      </c>
      <c r="O267" s="4"/>
    </row>
    <row r="268" spans="2:15" x14ac:dyDescent="0.2">
      <c r="B268" s="6">
        <f>Index!B289</f>
        <v>42132</v>
      </c>
      <c r="C268" s="4">
        <f>Index!J289</f>
        <v>128.52673652815218</v>
      </c>
      <c r="D268" s="5">
        <f>VLOOKUP(Table2[[#This Row],[Date]],Table1[#All],16,FALSE)</f>
        <v>0.16214694444444447</v>
      </c>
      <c r="E268" s="5">
        <f>DAYS360(B268,Summary!$G$10)/Summary!$G$6</f>
        <v>2.963888888888889</v>
      </c>
      <c r="F268" s="4">
        <f>Summary!$G$7*C268/Summary!$G$11*(1-0.011)^4</f>
        <v>1218.9583959692345</v>
      </c>
      <c r="G268" s="7">
        <f>VLOOKUP(Table2[[#This Row],[Date]],Table3[#All],11,FALSE)</f>
        <v>7.8044478616885474E-2</v>
      </c>
      <c r="H268" s="5">
        <f>(LN(F268/Summary!$G$7)+(D268/100+G268^2/2)*E268)/(G268*SQRT(E268))</f>
        <v>1.5765665068278871</v>
      </c>
      <c r="I268" s="5">
        <f t="shared" si="19"/>
        <v>1.4422055329797157</v>
      </c>
      <c r="J268" s="4">
        <f>_xlfn.NORM.DIST(H268,0,1,TRUE)*F268-_xlfn.NORM.DIST(I268,0,1,TRUE)*Summary!$G$7*EXP(-D268/100*E268)</f>
        <v>227.99086051508323</v>
      </c>
      <c r="K268" s="5">
        <f t="shared" si="16"/>
        <v>0.94255234774956231</v>
      </c>
      <c r="L268" s="7">
        <f t="shared" si="17"/>
        <v>7.0293492256029379E-4</v>
      </c>
      <c r="M268" s="4">
        <f t="shared" si="18"/>
        <v>241.6000325420458</v>
      </c>
      <c r="N268" s="57">
        <f>Summary!$G$7*Table2[[#This Row],[T]]*EXP(-Table2[[#This Row],[Rate]]/100*Table2[[#This Row],[T]])*_xlfn.NORM.DIST(Table2[[#This Row],[d2]],0,1,TRUE)</f>
        <v>2729.5675008931903</v>
      </c>
      <c r="O268" s="4"/>
    </row>
    <row r="269" spans="2:15" x14ac:dyDescent="0.2">
      <c r="B269" s="6">
        <f>Index!B290</f>
        <v>42135</v>
      </c>
      <c r="C269" s="4">
        <f>Index!J290</f>
        <v>127.89937452332518</v>
      </c>
      <c r="D269" s="5">
        <f>VLOOKUP(Table2[[#This Row],[Date]],Table1[#All],16,FALSE)</f>
        <v>0.17842222222222223</v>
      </c>
      <c r="E269" s="5">
        <f>DAYS360(B269,Summary!$G$10)/Summary!$G$6</f>
        <v>2.9555555555555557</v>
      </c>
      <c r="F269" s="4">
        <f>Summary!$G$7*C269/Summary!$G$11*(1-0.011)^4</f>
        <v>1213.0084418682179</v>
      </c>
      <c r="G269" s="7">
        <f>VLOOKUP(Table2[[#This Row],[Date]],Table3[#All],11,FALSE)</f>
        <v>7.850073997307358E-2</v>
      </c>
      <c r="H269" s="5">
        <f>(LN(F269/Summary!$G$7)+(D269/100+G269^2/2)*E269)/(G269*SQRT(E269))</f>
        <v>1.537412428426687</v>
      </c>
      <c r="I269" s="5">
        <f t="shared" si="19"/>
        <v>1.4024560814555624</v>
      </c>
      <c r="J269" s="4">
        <f>_xlfn.NORM.DIST(H269,0,1,TRUE)*F269-_xlfn.NORM.DIST(I269,0,1,TRUE)*Summary!$G$7*EXP(-D269/100*E269)</f>
        <v>222.91148905382329</v>
      </c>
      <c r="K269" s="5">
        <f t="shared" si="16"/>
        <v>0.93790382760905033</v>
      </c>
      <c r="L269" s="7">
        <f t="shared" si="17"/>
        <v>7.4747329390379542E-4</v>
      </c>
      <c r="M269" s="4">
        <f t="shared" si="18"/>
        <v>255.17387279411327</v>
      </c>
      <c r="N269" s="57">
        <f>Summary!$G$7*Table2[[#This Row],[T]]*EXP(-Table2[[#This Row],[Rate]]/100*Table2[[#This Row],[T]])*_xlfn.NORM.DIST(Table2[[#This Row],[d2]],0,1,TRUE)</f>
        <v>2703.664702422896</v>
      </c>
      <c r="O269" s="4"/>
    </row>
    <row r="270" spans="2:15" x14ac:dyDescent="0.2">
      <c r="B270" s="6">
        <f>Index!B291</f>
        <v>42136</v>
      </c>
      <c r="C270" s="4">
        <f>Index!J291</f>
        <v>127.39808865183213</v>
      </c>
      <c r="D270" s="5">
        <f>VLOOKUP(Table2[[#This Row],[Date]],Table1[#All],16,FALSE)</f>
        <v>0.18426944444444446</v>
      </c>
      <c r="E270" s="5">
        <f>DAYS360(B270,Summary!$G$10)/Summary!$G$6</f>
        <v>2.9527777777777779</v>
      </c>
      <c r="F270" s="4">
        <f>Summary!$G$7*C270/Summary!$G$11*(1-0.011)^4</f>
        <v>1208.2542044360448</v>
      </c>
      <c r="G270" s="7">
        <f>VLOOKUP(Table2[[#This Row],[Date]],Table3[#All],11,FALSE)</f>
        <v>7.8875614453705625E-2</v>
      </c>
      <c r="H270" s="5">
        <f>(LN(F270/Summary!$G$7)+(D270/100+G270^2/2)*E270)/(G270*SQRT(E270))</f>
        <v>1.5036676565833309</v>
      </c>
      <c r="I270" s="5">
        <f t="shared" si="19"/>
        <v>1.3681305727234869</v>
      </c>
      <c r="J270" s="4">
        <f>_xlfn.NORM.DIST(H270,0,1,TRUE)*F270-_xlfn.NORM.DIST(I270,0,1,TRUE)*Summary!$G$7*EXP(-D270/100*E270)</f>
        <v>218.70370958778676</v>
      </c>
      <c r="K270" s="5">
        <f t="shared" si="16"/>
        <v>0.93366651945152035</v>
      </c>
      <c r="L270" s="7">
        <f t="shared" si="17"/>
        <v>7.8653877188633115E-4</v>
      </c>
      <c r="M270" s="4">
        <f t="shared" si="18"/>
        <v>267.430098991352</v>
      </c>
      <c r="N270" s="57">
        <f>Summary!$G$7*Table2[[#This Row],[T]]*EXP(-Table2[[#This Row],[Rate]]/100*Table2[[#This Row],[T]])*_xlfn.NORM.DIST(Table2[[#This Row],[d2]],0,1,TRUE)</f>
        <v>2685.2643436937888</v>
      </c>
      <c r="O270" s="4"/>
    </row>
    <row r="271" spans="2:15" x14ac:dyDescent="0.2">
      <c r="B271" s="6">
        <f>Index!B292</f>
        <v>42137</v>
      </c>
      <c r="C271" s="4">
        <f>Index!J292</f>
        <v>126.98278923414256</v>
      </c>
      <c r="D271" s="5">
        <f>VLOOKUP(Table2[[#This Row],[Date]],Table1[#All],16,FALSE)</f>
        <v>0.19720000000000004</v>
      </c>
      <c r="E271" s="5">
        <f>DAYS360(B271,Summary!$G$10)/Summary!$G$6</f>
        <v>2.95</v>
      </c>
      <c r="F271" s="4">
        <f>Summary!$G$7*C271/Summary!$G$11*(1-0.011)^4</f>
        <v>1204.3154697750044</v>
      </c>
      <c r="G271" s="7">
        <f>VLOOKUP(Table2[[#This Row],[Date]],Table3[#All],11,FALSE)</f>
        <v>7.7975345677607458E-2</v>
      </c>
      <c r="H271" s="5">
        <f>(LN(F271/Summary!$G$7)+(D271/100+G271^2/2)*E271)/(G271*SQRT(E271))</f>
        <v>1.4985542662365263</v>
      </c>
      <c r="I271" s="5">
        <f t="shared" si="19"/>
        <v>1.3646272119347536</v>
      </c>
      <c r="J271" s="4">
        <f>_xlfn.NORM.DIST(H271,0,1,TRUE)*F271-_xlfn.NORM.DIST(I271,0,1,TRUE)*Summary!$G$7*EXP(-D271/100*E271)</f>
        <v>215.1184912040975</v>
      </c>
      <c r="K271" s="5">
        <f t="shared" si="16"/>
        <v>0.93300534765558929</v>
      </c>
      <c r="L271" s="7">
        <f t="shared" si="17"/>
        <v>8.0475104509441966E-4</v>
      </c>
      <c r="M271" s="4">
        <f t="shared" si="18"/>
        <v>268.48585128951692</v>
      </c>
      <c r="N271" s="57">
        <f>Summary!$G$7*Table2[[#This Row],[T]]*EXP(-Table2[[#This Row],[Rate]]/100*Table2[[#This Row],[T]])*_xlfn.NORM.DIST(Table2[[#This Row],[d2]],0,1,TRUE)</f>
        <v>2680.1171329629883</v>
      </c>
      <c r="O271" s="4"/>
    </row>
    <row r="272" spans="2:15" x14ac:dyDescent="0.2">
      <c r="B272" s="6">
        <f>Index!B293</f>
        <v>42139</v>
      </c>
      <c r="C272" s="4">
        <f>Index!J293</f>
        <v>127.74460063037942</v>
      </c>
      <c r="D272" s="5">
        <f>VLOOKUP(Table2[[#This Row],[Date]],Table1[#All],16,FALSE)</f>
        <v>0.18288888888888891</v>
      </c>
      <c r="E272" s="5">
        <f>DAYS360(B272,Summary!$G$10)/Summary!$G$6</f>
        <v>2.9444444444444446</v>
      </c>
      <c r="F272" s="4">
        <f>Summary!$G$7*C272/Summary!$G$11*(1-0.011)^4</f>
        <v>1211.5405532297964</v>
      </c>
      <c r="G272" s="7">
        <f>VLOOKUP(Table2[[#This Row],[Date]],Table3[#All],11,FALSE)</f>
        <v>7.8146833283899444E-2</v>
      </c>
      <c r="H272" s="5">
        <f>(LN(F272/Summary!$G$7)+(D272/100+G272^2/2)*E272)/(G272*SQRT(E272))</f>
        <v>1.53822530098303</v>
      </c>
      <c r="I272" s="5">
        <f t="shared" si="19"/>
        <v>1.4041301522862963</v>
      </c>
      <c r="J272" s="4">
        <f>_xlfn.NORM.DIST(H272,0,1,TRUE)*F272-_xlfn.NORM.DIST(I272,0,1,TRUE)*Summary!$G$7*EXP(-D272/100*E272)</f>
        <v>221.5091913955622</v>
      </c>
      <c r="K272" s="5">
        <f t="shared" si="16"/>
        <v>0.93800323161498922</v>
      </c>
      <c r="L272" s="7">
        <f t="shared" si="17"/>
        <v>7.52244300823769E-4</v>
      </c>
      <c r="M272" s="4">
        <f t="shared" si="18"/>
        <v>254.0677641927353</v>
      </c>
      <c r="N272" s="57">
        <f>Summary!$G$7*Table2[[#This Row],[T]]*EXP(-Table2[[#This Row],[Rate]]/100*Table2[[#This Row],[T]])*_xlfn.NORM.DIST(Table2[[#This Row],[d2]],0,1,TRUE)</f>
        <v>2693.930412590541</v>
      </c>
      <c r="O272" s="4"/>
    </row>
    <row r="273" spans="2:15" x14ac:dyDescent="0.2">
      <c r="B273" s="6">
        <f>Index!B294</f>
        <v>42142</v>
      </c>
      <c r="C273" s="4">
        <f>Index!J294</f>
        <v>127.28453433224243</v>
      </c>
      <c r="D273" s="5">
        <f>VLOOKUP(Table2[[#This Row],[Date]],Table1[#All],16,FALSE)</f>
        <v>0.18708055555555553</v>
      </c>
      <c r="E273" s="5">
        <f>DAYS360(B273,Summary!$G$10)/Summary!$G$6</f>
        <v>2.9361111111111109</v>
      </c>
      <c r="F273" s="4">
        <f>Summary!$G$7*C273/Summary!$G$11*(1-0.011)^4</f>
        <v>1207.1772457035547</v>
      </c>
      <c r="G273" s="7">
        <f>VLOOKUP(Table2[[#This Row],[Date]],Table3[#All],11,FALSE)</f>
        <v>7.7678525631690656E-2</v>
      </c>
      <c r="H273" s="5">
        <f>(LN(F273/Summary!$G$7)+(D273/100+G273^2/2)*E273)/(G273*SQRT(E273))</f>
        <v>1.5224010255698697</v>
      </c>
      <c r="I273" s="5">
        <f t="shared" si="19"/>
        <v>1.3892982177175779</v>
      </c>
      <c r="J273" s="4">
        <f>_xlfn.NORM.DIST(H273,0,1,TRUE)*F273-_xlfn.NORM.DIST(I273,0,1,TRUE)*Summary!$G$7*EXP(-D273/100*E273)</f>
        <v>217.37071555938826</v>
      </c>
      <c r="K273" s="5">
        <f t="shared" si="16"/>
        <v>0.93604568598753257</v>
      </c>
      <c r="L273" s="7">
        <f t="shared" si="17"/>
        <v>7.7923524451306602E-4</v>
      </c>
      <c r="M273" s="4">
        <f t="shared" si="18"/>
        <v>258.99067602097017</v>
      </c>
      <c r="N273" s="57">
        <f>Summary!$G$7*Table2[[#This Row],[T]]*EXP(-Table2[[#This Row],[Rate]]/100*Table2[[#This Row],[T]])*_xlfn.NORM.DIST(Table2[[#This Row],[d2]],0,1,TRUE)</f>
        <v>2679.5018631706907</v>
      </c>
      <c r="O273" s="4"/>
    </row>
    <row r="274" spans="2:15" x14ac:dyDescent="0.2">
      <c r="B274" s="6">
        <f>Index!B295</f>
        <v>42143</v>
      </c>
      <c r="C274" s="4">
        <f>Index!J295</f>
        <v>127.79141232826329</v>
      </c>
      <c r="D274" s="5">
        <f>VLOOKUP(Table2[[#This Row],[Date]],Table1[#All],16,FALSE)</f>
        <v>0.17450666666666664</v>
      </c>
      <c r="E274" s="5">
        <f>DAYS360(B274,Summary!$G$10)/Summary!$G$6</f>
        <v>2.9333333333333331</v>
      </c>
      <c r="F274" s="4">
        <f>Summary!$G$7*C274/Summary!$G$11*(1-0.011)^4</f>
        <v>1211.9845193158149</v>
      </c>
      <c r="G274" s="7">
        <f>VLOOKUP(Table2[[#This Row],[Date]],Table3[#All],11,FALSE)</f>
        <v>7.7167350259405521E-2</v>
      </c>
      <c r="H274" s="5">
        <f>(LN(F274/Summary!$G$7)+(D274/100+G274^2/2)*E274)/(G274*SQRT(E274))</f>
        <v>1.5595105391482578</v>
      </c>
      <c r="I274" s="5">
        <f t="shared" si="19"/>
        <v>1.4273461976067405</v>
      </c>
      <c r="J274" s="4">
        <f>_xlfn.NORM.DIST(H274,0,1,TRUE)*F274-_xlfn.NORM.DIST(I274,0,1,TRUE)*Summary!$G$7*EXP(-D274/100*E274)</f>
        <v>221.40086102347709</v>
      </c>
      <c r="K274" s="5">
        <f t="shared" si="16"/>
        <v>0.94056220395202417</v>
      </c>
      <c r="L274" s="7">
        <f t="shared" si="17"/>
        <v>7.3821136740968905E-4</v>
      </c>
      <c r="M274" s="4">
        <f t="shared" si="18"/>
        <v>245.45386722972066</v>
      </c>
      <c r="N274" s="57">
        <f>Summary!$G$7*Table2[[#This Row],[T]]*EXP(-Table2[[#This Row],[Rate]]/100*Table2[[#This Row],[T]])*_xlfn.NORM.DIST(Table2[[#This Row],[d2]],0,1,TRUE)</f>
        <v>2694.4015108851577</v>
      </c>
      <c r="O274" s="4"/>
    </row>
    <row r="275" spans="2:15" x14ac:dyDescent="0.2">
      <c r="B275" s="6">
        <f>Index!B296</f>
        <v>42144</v>
      </c>
      <c r="C275" s="4">
        <f>Index!J296</f>
        <v>127.46920758299458</v>
      </c>
      <c r="D275" s="5">
        <f>VLOOKUP(Table2[[#This Row],[Date]],Table1[#All],16,FALSE)</f>
        <v>0.17279166666666665</v>
      </c>
      <c r="E275" s="5">
        <f>DAYS360(B275,Summary!$G$10)/Summary!$G$6</f>
        <v>2.9305555555555554</v>
      </c>
      <c r="F275" s="4">
        <f>Summary!$G$7*C275/Summary!$G$11*(1-0.011)^4</f>
        <v>1208.928702370051</v>
      </c>
      <c r="G275" s="7">
        <f>VLOOKUP(Table2[[#This Row],[Date]],Table3[#All],11,FALSE)</f>
        <v>7.7298452972336035E-2</v>
      </c>
      <c r="H275" s="5">
        <f>(LN(F275/Summary!$G$7)+(D275/100+G275^2/2)*E275)/(G275*SQRT(E275))</f>
        <v>1.538270503989204</v>
      </c>
      <c r="I275" s="5">
        <f t="shared" si="19"/>
        <v>1.4059443221119974</v>
      </c>
      <c r="J275" s="4">
        <f>_xlfn.NORM.DIST(H275,0,1,TRUE)*F275-_xlfn.NORM.DIST(I275,0,1,TRUE)*Summary!$G$7*EXP(-D275/100*E275)</f>
        <v>218.50357222657181</v>
      </c>
      <c r="K275" s="5">
        <f t="shared" si="16"/>
        <v>0.93800875572281606</v>
      </c>
      <c r="L275" s="7">
        <f t="shared" si="17"/>
        <v>7.6389428273940252E-4</v>
      </c>
      <c r="M275" s="4">
        <f t="shared" si="18"/>
        <v>252.90382516799048</v>
      </c>
      <c r="N275" s="57">
        <f>Summary!$G$7*Table2[[#This Row],[T]]*EXP(-Table2[[#This Row],[Rate]]/100*Table2[[#This Row],[T]])*_xlfn.NORM.DIST(Table2[[#This Row],[d2]],0,1,TRUE)</f>
        <v>2682.8712586150614</v>
      </c>
      <c r="O275" s="4"/>
    </row>
    <row r="276" spans="2:15" x14ac:dyDescent="0.2">
      <c r="B276" s="6">
        <f>Index!B297</f>
        <v>42145</v>
      </c>
      <c r="C276" s="4">
        <f>Index!J297</f>
        <v>127.47838350525394</v>
      </c>
      <c r="D276" s="5">
        <f>VLOOKUP(Table2[[#This Row],[Date]],Table1[#All],16,FALSE)</f>
        <v>0.17439777777777776</v>
      </c>
      <c r="E276" s="5">
        <f>DAYS360(B276,Summary!$G$10)/Summary!$G$6</f>
        <v>2.9277777777777776</v>
      </c>
      <c r="F276" s="4">
        <f>Summary!$G$7*C276/Summary!$G$11*(1-0.011)^4</f>
        <v>1209.0157275897134</v>
      </c>
      <c r="G276" s="7">
        <f>VLOOKUP(Table2[[#This Row],[Date]],Table3[#All],11,FALSE)</f>
        <v>7.7279962859813797E-2</v>
      </c>
      <c r="H276" s="5">
        <f>(LN(F276/Summary!$G$7)+(D276/100+G276^2/2)*E276)/(G276*SQRT(E276))</f>
        <v>1.5401375670816457</v>
      </c>
      <c r="I276" s="5">
        <f t="shared" si="19"/>
        <v>1.4079057518728011</v>
      </c>
      <c r="J276" s="4">
        <f>_xlfn.NORM.DIST(H276,0,1,TRUE)*F276-_xlfn.NORM.DIST(I276,0,1,TRUE)*Summary!$G$7*EXP(-D276/100*E276)</f>
        <v>218.6099511413646</v>
      </c>
      <c r="K276" s="5">
        <f t="shared" si="16"/>
        <v>0.93823658784934638</v>
      </c>
      <c r="L276" s="7">
        <f t="shared" si="17"/>
        <v>7.6219088041341344E-4</v>
      </c>
      <c r="M276" s="4">
        <f t="shared" si="18"/>
        <v>252.07667626973534</v>
      </c>
      <c r="N276" s="57">
        <f>Summary!$G$7*Table2[[#This Row],[T]]*EXP(-Table2[[#This Row],[Rate]]/100*Table2[[#This Row],[T]])*_xlfn.NORM.DIST(Table2[[#This Row],[d2]],0,1,TRUE)</f>
        <v>2681.0622586558538</v>
      </c>
      <c r="O276" s="4"/>
    </row>
    <row r="277" spans="2:15" x14ac:dyDescent="0.2">
      <c r="B277" s="6">
        <f>Index!B298</f>
        <v>42146</v>
      </c>
      <c r="C277" s="4">
        <f>Index!J298</f>
        <v>127.56544100031083</v>
      </c>
      <c r="D277" s="5">
        <f>VLOOKUP(Table2[[#This Row],[Date]],Table1[#All],16,FALSE)</f>
        <v>0.17264000000000002</v>
      </c>
      <c r="E277" s="5">
        <f>DAYS360(B277,Summary!$G$10)/Summary!$G$6</f>
        <v>2.9249999999999998</v>
      </c>
      <c r="F277" s="4">
        <f>Summary!$G$7*C277/Summary!$G$11*(1-0.011)^4</f>
        <v>1209.8413882063148</v>
      </c>
      <c r="G277" s="7">
        <f>VLOOKUP(Table2[[#This Row],[Date]],Table3[#All],11,FALSE)</f>
        <v>7.6874173568478976E-2</v>
      </c>
      <c r="H277" s="5">
        <f>(LN(F277/Summary!$G$7)+(D277/100+G277^2/2)*E277)/(G277*SQRT(E277))</f>
        <v>1.5530080386994718</v>
      </c>
      <c r="I277" s="5">
        <f t="shared" si="19"/>
        <v>1.4215329734080937</v>
      </c>
      <c r="J277" s="4">
        <f>_xlfn.NORM.DIST(H277,0,1,TRUE)*F277-_xlfn.NORM.DIST(I277,0,1,TRUE)*Summary!$G$7*EXP(-D277/100*E277)</f>
        <v>219.22325819844536</v>
      </c>
      <c r="K277" s="5">
        <f t="shared" si="16"/>
        <v>0.93978939292549113</v>
      </c>
      <c r="L277" s="7">
        <f t="shared" si="17"/>
        <v>7.5095712354847691E-4</v>
      </c>
      <c r="M277" s="4">
        <f t="shared" si="18"/>
        <v>247.16009112379797</v>
      </c>
      <c r="N277" s="57">
        <f>Summary!$G$7*Table2[[#This Row],[T]]*EXP(-Table2[[#This Row],[Rate]]/100*Table2[[#This Row],[T]])*_xlfn.NORM.DIST(Table2[[#This Row],[d2]],0,1,TRUE)</f>
        <v>2684.4855732632946</v>
      </c>
      <c r="O277" s="4"/>
    </row>
    <row r="278" spans="2:15" x14ac:dyDescent="0.2">
      <c r="B278" s="6">
        <f>Index!B299</f>
        <v>42150</v>
      </c>
      <c r="C278" s="4">
        <f>Index!J299</f>
        <v>127.54792492926732</v>
      </c>
      <c r="D278" s="5">
        <f>VLOOKUP(Table2[[#This Row],[Date]],Table1[#All],16,FALSE)</f>
        <v>0.16325638888888888</v>
      </c>
      <c r="E278" s="5">
        <f>DAYS360(B278,Summary!$G$10)/Summary!$G$6</f>
        <v>2.9138888888888888</v>
      </c>
      <c r="F278" s="4">
        <f>Summary!$G$7*C278/Summary!$G$11*(1-0.011)^4</f>
        <v>1209.675264313033</v>
      </c>
      <c r="G278" s="7">
        <f>VLOOKUP(Table2[[#This Row],[Date]],Table3[#All],11,FALSE)</f>
        <v>7.6875037605145399E-2</v>
      </c>
      <c r="H278" s="5">
        <f>(LN(F278/Summary!$G$7)+(D278/100+G278^2/2)*E278)/(G278*SQRT(E278))</f>
        <v>1.5524237079919092</v>
      </c>
      <c r="I278" s="5">
        <f t="shared" si="19"/>
        <v>1.4211971206015257</v>
      </c>
      <c r="J278" s="4">
        <f>_xlfn.NORM.DIST(H278,0,1,TRUE)*F278-_xlfn.NORM.DIST(I278,0,1,TRUE)*Summary!$G$7*EXP(-D278/100*E278)</f>
        <v>218.76263779733779</v>
      </c>
      <c r="K278" s="5">
        <f t="shared" si="16"/>
        <v>0.93971956281509228</v>
      </c>
      <c r="L278" s="7">
        <f t="shared" si="17"/>
        <v>7.5316542337634199E-4</v>
      </c>
      <c r="M278" s="4">
        <f t="shared" si="18"/>
        <v>246.88022418106979</v>
      </c>
      <c r="N278" s="57">
        <f>Summary!$G$7*Table2[[#This Row],[T]]*EXP(-Table2[[#This Row],[Rate]]/100*Table2[[#This Row],[T]])*_xlfn.NORM.DIST(Table2[[#This Row],[d2]],0,1,TRUE)</f>
        <v>2674.9292319304514</v>
      </c>
      <c r="O278" s="4"/>
    </row>
    <row r="279" spans="2:15" x14ac:dyDescent="0.2">
      <c r="B279" s="6">
        <f>Index!B300</f>
        <v>42151</v>
      </c>
      <c r="C279" s="4">
        <f>Index!J300</f>
        <v>127.81862281158608</v>
      </c>
      <c r="D279" s="5">
        <f>VLOOKUP(Table2[[#This Row],[Date]],Table1[#All],16,FALSE)</f>
        <v>0.15813333333333335</v>
      </c>
      <c r="E279" s="5">
        <f>DAYS360(B279,Summary!$G$10)/Summary!$G$6</f>
        <v>2.911111111111111</v>
      </c>
      <c r="F279" s="4">
        <f>Summary!$G$7*C279/Summary!$G$11*(1-0.011)^4</f>
        <v>1212.2425858317838</v>
      </c>
      <c r="G279" s="7">
        <f>VLOOKUP(Table2[[#This Row],[Date]],Table3[#All],11,FALSE)</f>
        <v>7.5980587770017913E-2</v>
      </c>
      <c r="H279" s="5">
        <f>(LN(F279/Summary!$G$7)+(D279/100+G279^2/2)*E279)/(G279*SQRT(E279))</f>
        <v>1.5850181755351302</v>
      </c>
      <c r="I279" s="5">
        <f t="shared" si="19"/>
        <v>1.4553802598672603</v>
      </c>
      <c r="J279" s="4">
        <f>_xlfn.NORM.DIST(H279,0,1,TRUE)*F279-_xlfn.NORM.DIST(I279,0,1,TRUE)*Summary!$G$7*EXP(-D279/100*E279)</f>
        <v>220.81437742118987</v>
      </c>
      <c r="K279" s="5">
        <f t="shared" si="16"/>
        <v>0.94351889761965158</v>
      </c>
      <c r="L279" s="7">
        <f t="shared" si="17"/>
        <v>7.2285843091933098E-4</v>
      </c>
      <c r="M279" s="4">
        <f t="shared" si="18"/>
        <v>234.95990323405388</v>
      </c>
      <c r="N279" s="57">
        <f>Summary!$G$7*Table2[[#This Row],[T]]*EXP(-Table2[[#This Row],[Rate]]/100*Table2[[#This Row],[T]])*_xlfn.NORM.DIST(Table2[[#This Row],[d2]],0,1,TRUE)</f>
        <v>2686.8373959147507</v>
      </c>
      <c r="O279" s="4"/>
    </row>
    <row r="280" spans="2:15" x14ac:dyDescent="0.2">
      <c r="B280" s="6">
        <f>Index!B301</f>
        <v>42152</v>
      </c>
      <c r="C280" s="4">
        <f>Index!J301</f>
        <v>127.80128278857539</v>
      </c>
      <c r="D280" s="5">
        <f>VLOOKUP(Table2[[#This Row],[Date]],Table1[#All],16,FALSE)</f>
        <v>0.16204166666666667</v>
      </c>
      <c r="E280" s="5">
        <f>DAYS360(B280,Summary!$G$10)/Summary!$G$6</f>
        <v>2.9083333333333332</v>
      </c>
      <c r="F280" s="4">
        <f>Summary!$G$7*C280/Summary!$G$11*(1-0.011)^4</f>
        <v>1212.078131592875</v>
      </c>
      <c r="G280" s="7">
        <f>VLOOKUP(Table2[[#This Row],[Date]],Table3[#All],11,FALSE)</f>
        <v>7.5923815215599294E-2</v>
      </c>
      <c r="H280" s="5">
        <f>(LN(F280/Summary!$G$7)+(D280/100+G280^2/2)*E280)/(G280*SQRT(E280))</f>
        <v>1.5865980613718507</v>
      </c>
      <c r="I280" s="5">
        <f t="shared" si="19"/>
        <v>1.4571188296010287</v>
      </c>
      <c r="J280" s="4">
        <f>_xlfn.NORM.DIST(H280,0,1,TRUE)*F280-_xlfn.NORM.DIST(I280,0,1,TRUE)*Summary!$G$7*EXP(-D280/100*E280)</f>
        <v>220.7382372417602</v>
      </c>
      <c r="K280" s="5">
        <f t="shared" si="16"/>
        <v>0.94369814660129026</v>
      </c>
      <c r="L280" s="7">
        <f t="shared" si="17"/>
        <v>7.2203128873557846E-4</v>
      </c>
      <c r="M280" s="4">
        <f t="shared" si="18"/>
        <v>234.22834711226108</v>
      </c>
      <c r="N280" s="57">
        <f>Summary!$G$7*Table2[[#This Row],[T]]*EXP(-Table2[[#This Row],[Rate]]/100*Table2[[#This Row],[T]])*_xlfn.NORM.DIST(Table2[[#This Row],[d2]],0,1,TRUE)</f>
        <v>2684.6756627363188</v>
      </c>
      <c r="O280" s="4"/>
    </row>
    <row r="281" spans="2:15" x14ac:dyDescent="0.2">
      <c r="B281" s="6">
        <f>Index!B302</f>
        <v>42153</v>
      </c>
      <c r="C281" s="4">
        <f>Index!J302</f>
        <v>128.19940449143871</v>
      </c>
      <c r="D281" s="5">
        <f>VLOOKUP(Table2[[#This Row],[Date]],Table1[#All],16,FALSE)</f>
        <v>0.15895555555555557</v>
      </c>
      <c r="E281" s="5">
        <f>DAYS360(B281,Summary!$G$10)/Summary!$G$6</f>
        <v>2.9055555555555554</v>
      </c>
      <c r="F281" s="4">
        <f>Summary!$G$7*C281/Summary!$G$11*(1-0.011)^4</f>
        <v>1215.8539513595001</v>
      </c>
      <c r="G281" s="7">
        <f>VLOOKUP(Table2[[#This Row],[Date]],Table3[#All],11,FALSE)</f>
        <v>7.5610109178540011E-2</v>
      </c>
      <c r="H281" s="5">
        <f>(LN(F281/Summary!$G$7)+(D281/100+G281^2/2)*E281)/(G281*SQRT(E281))</f>
        <v>1.6167465621480925</v>
      </c>
      <c r="I281" s="5">
        <f t="shared" si="19"/>
        <v>1.4878639121860016</v>
      </c>
      <c r="J281" s="4">
        <f>_xlfn.NORM.DIST(H281,0,1,TRUE)*F281-_xlfn.NORM.DIST(I281,0,1,TRUE)*Summary!$G$7*EXP(-D281/100*E281)</f>
        <v>224.14056059846996</v>
      </c>
      <c r="K281" s="5">
        <f t="shared" si="16"/>
        <v>0.94703350068316694</v>
      </c>
      <c r="L281" s="7">
        <f t="shared" si="17"/>
        <v>6.8903242508243671E-4</v>
      </c>
      <c r="M281" s="4">
        <f t="shared" si="18"/>
        <v>223.77498143558034</v>
      </c>
      <c r="N281" s="57">
        <f>Summary!$G$7*Table2[[#This Row],[T]]*EXP(-Table2[[#This Row],[Rate]]/100*Table2[[#This Row],[T]])*_xlfn.NORM.DIST(Table2[[#This Row],[d2]],0,1,TRUE)</f>
        <v>2694.3619471881098</v>
      </c>
      <c r="O281" s="4"/>
    </row>
    <row r="282" spans="2:15" x14ac:dyDescent="0.2">
      <c r="B282" s="6">
        <f>Index!B303</f>
        <v>42156</v>
      </c>
      <c r="C282" s="4">
        <f>Index!J303</f>
        <v>127.46094450591652</v>
      </c>
      <c r="D282" s="5">
        <f>VLOOKUP(Table2[[#This Row],[Date]],Table1[#All],16,FALSE)</f>
        <v>0.16719999999999999</v>
      </c>
      <c r="E282" s="5">
        <f>DAYS360(B282,Summary!$G$10)/Summary!$G$6</f>
        <v>2.9</v>
      </c>
      <c r="F282" s="4">
        <f>Summary!$G$7*C282/Summary!$G$11*(1-0.011)^4</f>
        <v>1208.8503346509842</v>
      </c>
      <c r="G282" s="7">
        <f>VLOOKUP(Table2[[#This Row],[Date]],Table3[#All],11,FALSE)</f>
        <v>7.6284599801800843E-2</v>
      </c>
      <c r="H282" s="5">
        <f>(LN(F282/Summary!$G$7)+(D282/100+G282^2/2)*E282)/(G282*SQRT(E282))</f>
        <v>1.562310453846218</v>
      </c>
      <c r="I282" s="5">
        <f t="shared" si="19"/>
        <v>1.4324024614667241</v>
      </c>
      <c r="J282" s="4">
        <f>_xlfn.NORM.DIST(H282,0,1,TRUE)*F282-_xlfn.NORM.DIST(I282,0,1,TRUE)*Summary!$G$7*EXP(-D282/100*E282)</f>
        <v>217.88200639140382</v>
      </c>
      <c r="K282" s="5">
        <f t="shared" si="16"/>
        <v>0.94089256474776628</v>
      </c>
      <c r="L282" s="7">
        <f t="shared" si="17"/>
        <v>7.4969677697667007E-4</v>
      </c>
      <c r="M282" s="4">
        <f t="shared" si="18"/>
        <v>242.36258948233339</v>
      </c>
      <c r="N282" s="57">
        <f>Summary!$G$7*Table2[[#This Row],[T]]*EXP(-Table2[[#This Row],[Rate]]/100*Table2[[#This Row],[T]])*_xlfn.NORM.DIST(Table2[[#This Row],[d2]],0,1,TRUE)</f>
        <v>2666.5972275862127</v>
      </c>
      <c r="O282" s="4"/>
    </row>
    <row r="283" spans="2:15" x14ac:dyDescent="0.2">
      <c r="B283" s="6">
        <f>Index!B304</f>
        <v>42157</v>
      </c>
      <c r="C283" s="4">
        <f>Index!J304</f>
        <v>126.31739522634433</v>
      </c>
      <c r="D283" s="5">
        <f>VLOOKUP(Table2[[#This Row],[Date]],Table1[#All],16,FALSE)</f>
        <v>0.1791888888888889</v>
      </c>
      <c r="E283" s="5">
        <f>DAYS360(B283,Summary!$G$10)/Summary!$G$6</f>
        <v>2.8972222222222221</v>
      </c>
      <c r="F283" s="4">
        <f>Summary!$G$7*C283/Summary!$G$11*(1-0.011)^4</f>
        <v>1198.0048169540983</v>
      </c>
      <c r="G283" s="7">
        <f>VLOOKUP(Table2[[#This Row],[Date]],Table3[#All],11,FALSE)</f>
        <v>7.7870564136458612E-2</v>
      </c>
      <c r="H283" s="5">
        <f>(LN(F283/Summary!$G$7)+(D283/100+G283^2/2)*E283)/(G283*SQRT(E283))</f>
        <v>1.4684277223453071</v>
      </c>
      <c r="I283" s="5">
        <f t="shared" si="19"/>
        <v>1.335882455197686</v>
      </c>
      <c r="J283" s="4">
        <f>_xlfn.NORM.DIST(H283,0,1,TRUE)*F283-_xlfn.NORM.DIST(I283,0,1,TRUE)*Summary!$G$7*EXP(-D283/100*E283)</f>
        <v>208.4553786109625</v>
      </c>
      <c r="K283" s="5">
        <f t="shared" si="16"/>
        <v>0.92900596206480468</v>
      </c>
      <c r="L283" s="7">
        <f t="shared" si="17"/>
        <v>8.5478526935215066E-4</v>
      </c>
      <c r="M283" s="4">
        <f t="shared" si="18"/>
        <v>276.77654674649165</v>
      </c>
      <c r="N283" s="57">
        <f>Summary!$G$7*Table2[[#This Row],[T]]*EXP(-Table2[[#This Row],[Rate]]/100*Table2[[#This Row],[T]])*_xlfn.NORM.DIST(Table2[[#This Row],[d2]],0,1,TRUE)</f>
        <v>2620.5323977649587</v>
      </c>
      <c r="O283" s="4"/>
    </row>
    <row r="284" spans="2:15" x14ac:dyDescent="0.2">
      <c r="B284" s="6">
        <f>Index!B305</f>
        <v>42158</v>
      </c>
      <c r="C284" s="4">
        <f>Index!J305</f>
        <v>125.97560716905039</v>
      </c>
      <c r="D284" s="5">
        <f>VLOOKUP(Table2[[#This Row],[Date]],Table1[#All],16,FALSE)</f>
        <v>0.21376111111111112</v>
      </c>
      <c r="E284" s="5">
        <f>DAYS360(B284,Summary!$G$10)/Summary!$G$6</f>
        <v>2.8944444444444444</v>
      </c>
      <c r="F284" s="4">
        <f>Summary!$G$7*C284/Summary!$G$11*(1-0.011)^4</f>
        <v>1194.7632702274432</v>
      </c>
      <c r="G284" s="7">
        <f>VLOOKUP(Table2[[#This Row],[Date]],Table3[#All],11,FALSE)</f>
        <v>7.7084124438273394E-2</v>
      </c>
      <c r="H284" s="5">
        <f>(LN(F284/Summary!$G$7)+(D284/100+G284^2/2)*E284)/(G284*SQRT(E284))</f>
        <v>1.4696439740899316</v>
      </c>
      <c r="I284" s="5">
        <f t="shared" si="19"/>
        <v>1.3385002376940653</v>
      </c>
      <c r="J284" s="4">
        <f>_xlfn.NORM.DIST(H284,0,1,TRUE)*F284-_xlfn.NORM.DIST(I284,0,1,TRUE)*Summary!$G$7*EXP(-D284/100*E284)</f>
        <v>206.11667704176864</v>
      </c>
      <c r="K284" s="5">
        <f t="shared" si="16"/>
        <v>0.92917089805236186</v>
      </c>
      <c r="L284" s="7">
        <f t="shared" si="17"/>
        <v>8.6471788381218846E-4</v>
      </c>
      <c r="M284" s="4">
        <f t="shared" si="18"/>
        <v>275.40278572805562</v>
      </c>
      <c r="N284" s="57">
        <f>Summary!$G$7*Table2[[#This Row],[T]]*EXP(-Table2[[#This Row],[Rate]]/100*Table2[[#This Row],[T]])*_xlfn.NORM.DIST(Table2[[#This Row],[d2]],0,1,TRUE)</f>
        <v>2616.643145087472</v>
      </c>
      <c r="O284" s="4"/>
    </row>
    <row r="285" spans="2:15" x14ac:dyDescent="0.2">
      <c r="B285" s="6">
        <f>Index!B306</f>
        <v>42159</v>
      </c>
      <c r="C285" s="4">
        <f>Index!J306</f>
        <v>126.13981626659277</v>
      </c>
      <c r="D285" s="5">
        <f>VLOOKUP(Table2[[#This Row],[Date]],Table1[#All],16,FALSE)</f>
        <v>0.21170833333333333</v>
      </c>
      <c r="E285" s="5">
        <f>DAYS360(B285,Summary!$G$10)/Summary!$G$6</f>
        <v>2.8916666666666666</v>
      </c>
      <c r="F285" s="4">
        <f>Summary!$G$7*C285/Summary!$G$11*(1-0.011)^4</f>
        <v>1196.3206431410547</v>
      </c>
      <c r="G285" s="7">
        <f>VLOOKUP(Table2[[#This Row],[Date]],Table3[#All],11,FALSE)</f>
        <v>7.2297665001221936E-2</v>
      </c>
      <c r="H285" s="5">
        <f>(LN(F285/Summary!$G$7)+(D285/100+G285^2/2)*E285)/(G285*SQRT(E285))</f>
        <v>1.5692827189481298</v>
      </c>
      <c r="I285" s="5">
        <f t="shared" si="19"/>
        <v>1.4463412535222941</v>
      </c>
      <c r="J285" s="4">
        <f>_xlfn.NORM.DIST(H285,0,1,TRUE)*F285-_xlfn.NORM.DIST(I285,0,1,TRUE)*Summary!$G$7*EXP(-D285/100*E285)</f>
        <v>206.27793876040823</v>
      </c>
      <c r="K285" s="5">
        <f t="shared" si="16"/>
        <v>0.94170896142589156</v>
      </c>
      <c r="L285" s="7">
        <f t="shared" si="17"/>
        <v>7.9178416175968607E-4</v>
      </c>
      <c r="M285" s="4">
        <f t="shared" si="18"/>
        <v>236.90515098912914</v>
      </c>
      <c r="N285" s="57">
        <f>Summary!$G$7*Table2[[#This Row],[T]]*EXP(-Table2[[#This Row],[Rate]]/100*Table2[[#This Row],[T]])*_xlfn.NORM.DIST(Table2[[#This Row],[d2]],0,1,TRUE)</f>
        <v>2661.2237689469607</v>
      </c>
      <c r="O285" s="4"/>
    </row>
    <row r="286" spans="2:15" x14ac:dyDescent="0.2">
      <c r="B286" s="6">
        <f>Index!B307</f>
        <v>42160</v>
      </c>
      <c r="C286" s="4">
        <f>Index!J307</f>
        <v>125.90093053533816</v>
      </c>
      <c r="D286" s="5">
        <f>VLOOKUP(Table2[[#This Row],[Date]],Table1[#All],16,FALSE)</f>
        <v>0.21975555555555554</v>
      </c>
      <c r="E286" s="5">
        <f>DAYS360(B286,Summary!$G$10)/Summary!$G$6</f>
        <v>2.8888888888888888</v>
      </c>
      <c r="F286" s="4">
        <f>Summary!$G$7*C286/Summary!$G$11*(1-0.011)^4</f>
        <v>1194.0550307427638</v>
      </c>
      <c r="G286" s="7">
        <f>VLOOKUP(Table2[[#This Row],[Date]],Table3[#All],11,FALSE)</f>
        <v>6.7158451941699879E-2</v>
      </c>
      <c r="H286" s="5">
        <f>(LN(F286/Summary!$G$7)+(D286/100+G286^2/2)*E286)/(G286*SQRT(E286))</f>
        <v>1.6664276376768008</v>
      </c>
      <c r="I286" s="5">
        <f t="shared" si="19"/>
        <v>1.5522802186923306</v>
      </c>
      <c r="J286" s="4">
        <f>_xlfn.NORM.DIST(H286,0,1,TRUE)*F286-_xlfn.NORM.DIST(I286,0,1,TRUE)*Summary!$G$7*EXP(-D286/100*E286)</f>
        <v>203.20671521396412</v>
      </c>
      <c r="K286" s="5">
        <f t="shared" si="16"/>
        <v>0.9521858650704389</v>
      </c>
      <c r="L286" s="7">
        <f t="shared" si="17"/>
        <v>7.3013950867773414E-4</v>
      </c>
      <c r="M286" s="4">
        <f t="shared" si="18"/>
        <v>201.96962072107161</v>
      </c>
      <c r="N286" s="57">
        <f>Summary!$G$7*Table2[[#This Row],[T]]*EXP(-Table2[[#This Row],[Rate]]/100*Table2[[#This Row],[T]])*_xlfn.NORM.DIST(Table2[[#This Row],[d2]],0,1,TRUE)</f>
        <v>2697.5161985071268</v>
      </c>
      <c r="O286" s="4"/>
    </row>
    <row r="287" spans="2:15" x14ac:dyDescent="0.2">
      <c r="B287" s="6">
        <f>Index!B308</f>
        <v>42163</v>
      </c>
      <c r="C287" s="4">
        <f>Index!J308</f>
        <v>125.74787660934318</v>
      </c>
      <c r="D287" s="5">
        <f>VLOOKUP(Table2[[#This Row],[Date]],Table1[#All],16,FALSE)</f>
        <v>0.24239555555555553</v>
      </c>
      <c r="E287" s="5">
        <f>DAYS360(B287,Summary!$G$10)/Summary!$G$6</f>
        <v>2.8805555555555555</v>
      </c>
      <c r="F287" s="4">
        <f>Summary!$G$7*C287/Summary!$G$11*(1-0.011)^4</f>
        <v>1192.6034544157885</v>
      </c>
      <c r="G287" s="7">
        <f>VLOOKUP(Table2[[#This Row],[Date]],Table3[#All],11,FALSE)</f>
        <v>6.6307306912031183E-2</v>
      </c>
      <c r="H287" s="5">
        <f>(LN(F287/Summary!$G$7)+(D287/100+G287^2/2)*E287)/(G287*SQRT(E287))</f>
        <v>1.6834607115404707</v>
      </c>
      <c r="I287" s="5">
        <f t="shared" si="19"/>
        <v>1.5709226274795927</v>
      </c>
      <c r="J287" s="4">
        <f>_xlfn.NORM.DIST(H287,0,1,TRUE)*F287-_xlfn.NORM.DIST(I287,0,1,TRUE)*Summary!$G$7*EXP(-D287/100*E287)</f>
        <v>202.22725633184132</v>
      </c>
      <c r="K287" s="5">
        <f t="shared" si="16"/>
        <v>0.95385703054637483</v>
      </c>
      <c r="L287" s="7">
        <f t="shared" si="17"/>
        <v>7.2062699361052007E-4</v>
      </c>
      <c r="M287" s="4">
        <f t="shared" si="18"/>
        <v>195.76736573132354</v>
      </c>
      <c r="N287" s="57">
        <f>Summary!$G$7*Table2[[#This Row],[T]]*EXP(-Table2[[#This Row],[Rate]]/100*Table2[[#This Row],[T]])*_xlfn.NORM.DIST(Table2[[#This Row],[d2]],0,1,TRUE)</f>
        <v>2694.315924581289</v>
      </c>
      <c r="O287" s="4"/>
    </row>
    <row r="288" spans="2:15" x14ac:dyDescent="0.2">
      <c r="B288" s="6">
        <f>Index!B309</f>
        <v>42164</v>
      </c>
      <c r="C288" s="4">
        <f>Index!J309</f>
        <v>125.48900277336207</v>
      </c>
      <c r="D288" s="5">
        <f>VLOOKUP(Table2[[#This Row],[Date]],Table1[#All],16,FALSE)</f>
        <v>0.25338333333333335</v>
      </c>
      <c r="E288" s="5">
        <f>DAYS360(B288,Summary!$G$10)/Summary!$G$6</f>
        <v>2.8777777777777778</v>
      </c>
      <c r="F288" s="4">
        <f>Summary!$G$7*C288/Summary!$G$11*(1-0.011)^4</f>
        <v>1190.1482731485289</v>
      </c>
      <c r="G288" s="7">
        <f>VLOOKUP(Table2[[#This Row],[Date]],Table3[#All],11,FALSE)</f>
        <v>6.638160970491204E-2</v>
      </c>
      <c r="H288" s="5">
        <f>(LN(F288/Summary!$G$7)+(D288/100+G288^2/2)*E288)/(G288*SQRT(E288))</f>
        <v>1.6669073463618116</v>
      </c>
      <c r="I288" s="5">
        <f t="shared" si="19"/>
        <v>1.5542974893965176</v>
      </c>
      <c r="J288" s="4">
        <f>_xlfn.NORM.DIST(H288,0,1,TRUE)*F288-_xlfn.NORM.DIST(I288,0,1,TRUE)*Summary!$G$7*EXP(-D288/100*E288)</f>
        <v>200.18485194614254</v>
      </c>
      <c r="K288" s="5">
        <f t="shared" si="16"/>
        <v>0.95223358505304811</v>
      </c>
      <c r="L288" s="7">
        <f t="shared" si="17"/>
        <v>7.4194478296237053E-4</v>
      </c>
      <c r="M288" s="4">
        <f t="shared" si="18"/>
        <v>200.76072768483809</v>
      </c>
      <c r="N288" s="57">
        <f>Summary!$G$7*Table2[[#This Row],[T]]*EXP(-Table2[[#This Row],[Rate]]/100*Table2[[#This Row],[T]])*_xlfn.NORM.DIST(Table2[[#This Row],[d2]],0,1,TRUE)</f>
        <v>2685.2956108793655</v>
      </c>
      <c r="O288" s="4"/>
    </row>
    <row r="289" spans="2:15" x14ac:dyDescent="0.2">
      <c r="B289" s="6">
        <f>Index!B310</f>
        <v>42165</v>
      </c>
      <c r="C289" s="4">
        <f>Index!J310</f>
        <v>125.48902400199709</v>
      </c>
      <c r="D289" s="5">
        <f>VLOOKUP(Table2[[#This Row],[Date]],Table1[#All],16,FALSE)</f>
        <v>0.246475</v>
      </c>
      <c r="E289" s="5">
        <f>DAYS360(B289,Summary!$G$10)/Summary!$G$6</f>
        <v>2.875</v>
      </c>
      <c r="F289" s="4">
        <f>Summary!$G$7*C289/Summary!$G$11*(1-0.011)^4</f>
        <v>1190.1484744826917</v>
      </c>
      <c r="G289" s="7">
        <f>VLOOKUP(Table2[[#This Row],[Date]],Table3[#All],11,FALSE)</f>
        <v>6.636369464731226E-2</v>
      </c>
      <c r="H289" s="5">
        <f>(LN(F289/Summary!$G$7)+(D289/100+G289^2/2)*E289)/(G289*SQRT(E289))</f>
        <v>1.6662517394656355</v>
      </c>
      <c r="I289" s="5">
        <f t="shared" si="19"/>
        <v>1.5537266204662765</v>
      </c>
      <c r="J289" s="4">
        <f>_xlfn.NORM.DIST(H289,0,1,TRUE)*F289-_xlfn.NORM.DIST(I289,0,1,TRUE)*Summary!$G$7*EXP(-D289/100*E289)</f>
        <v>199.98309930630182</v>
      </c>
      <c r="K289" s="5">
        <f t="shared" si="16"/>
        <v>0.95216835768228059</v>
      </c>
      <c r="L289" s="7">
        <f t="shared" si="17"/>
        <v>7.433151031645801E-4</v>
      </c>
      <c r="M289" s="4">
        <f t="shared" si="18"/>
        <v>200.88321535721786</v>
      </c>
      <c r="N289" s="57">
        <f>Summary!$G$7*Table2[[#This Row],[T]]*EXP(-Table2[[#This Row],[Rate]]/100*Table2[[#This Row],[T]])*_xlfn.NORM.DIST(Table2[[#This Row],[d2]],0,1,TRUE)</f>
        <v>2683.0610297398689</v>
      </c>
      <c r="O289" s="4"/>
    </row>
    <row r="290" spans="2:15" x14ac:dyDescent="0.2">
      <c r="B290" s="6">
        <f>Index!B311</f>
        <v>42166</v>
      </c>
      <c r="C290" s="4">
        <f>Index!J311</f>
        <v>125.6432129505187</v>
      </c>
      <c r="D290" s="5">
        <f>VLOOKUP(Table2[[#This Row],[Date]],Table1[#All],16,FALSE)</f>
        <v>0.24015944444444443</v>
      </c>
      <c r="E290" s="5">
        <f>DAYS360(B290,Summary!$G$10)/Summary!$G$6</f>
        <v>2.8722222222222222</v>
      </c>
      <c r="F290" s="4">
        <f>Summary!$G$7*C290/Summary!$G$11*(1-0.011)^4</f>
        <v>1191.6108154589206</v>
      </c>
      <c r="G290" s="7">
        <f>VLOOKUP(Table2[[#This Row],[Date]],Table3[#All],11,FALSE)</f>
        <v>6.6329221369780297E-2</v>
      </c>
      <c r="H290" s="5">
        <f>(LN(F290/Summary!$G$7)+(D290/100+G290^2/2)*E290)/(G290*SQRT(E290))</f>
        <v>1.6770598907510006</v>
      </c>
      <c r="I290" s="5">
        <f t="shared" si="19"/>
        <v>1.5646475688905954</v>
      </c>
      <c r="J290" s="4">
        <f>_xlfn.NORM.DIST(H290,0,1,TRUE)*F290-_xlfn.NORM.DIST(I290,0,1,TRUE)*Summary!$G$7*EXP(-D290/100*E290)</f>
        <v>201.18721057556786</v>
      </c>
      <c r="K290" s="5">
        <f t="shared" si="16"/>
        <v>0.95323461450311253</v>
      </c>
      <c r="L290" s="7">
        <f t="shared" si="17"/>
        <v>7.2984159058771551E-4</v>
      </c>
      <c r="M290" s="4">
        <f t="shared" si="18"/>
        <v>197.43330621034667</v>
      </c>
      <c r="N290" s="57">
        <f>Summary!$G$7*Table2[[#This Row],[T]]*EXP(-Table2[[#This Row],[Rate]]/100*Table2[[#This Row],[T]])*_xlfn.NORM.DIST(Table2[[#This Row],[d2]],0,1,TRUE)</f>
        <v>2684.6588321421814</v>
      </c>
      <c r="O290" s="4"/>
    </row>
    <row r="291" spans="2:15" x14ac:dyDescent="0.2">
      <c r="B291" s="6">
        <f>Index!B312</f>
        <v>42167</v>
      </c>
      <c r="C291" s="4">
        <f>Index!J312</f>
        <v>125.47650055193955</v>
      </c>
      <c r="D291" s="5">
        <f>VLOOKUP(Table2[[#This Row],[Date]],Table1[#All],16,FALSE)</f>
        <v>0.25194305555555557</v>
      </c>
      <c r="E291" s="5">
        <f>DAYS360(B291,Summary!$G$10)/Summary!$G$6</f>
        <v>2.8694444444444445</v>
      </c>
      <c r="F291" s="4">
        <f>Summary!$G$7*C291/Summary!$G$11*(1-0.011)^4</f>
        <v>1190.0297010274053</v>
      </c>
      <c r="G291" s="7">
        <f>VLOOKUP(Table2[[#This Row],[Date]],Table3[#All],11,FALSE)</f>
        <v>6.5424349771279672E-2</v>
      </c>
      <c r="H291" s="5">
        <f>(LN(F291/Summary!$G$7)+(D291/100+G291^2/2)*E291)/(G291*SQRT(E291))</f>
        <v>1.6904893840404382</v>
      </c>
      <c r="I291" s="5">
        <f t="shared" si="19"/>
        <v>1.5796642346444243</v>
      </c>
      <c r="J291" s="4">
        <f>_xlfn.NORM.DIST(H291,0,1,TRUE)*F291-_xlfn.NORM.DIST(I291,0,1,TRUE)*Summary!$G$7*EXP(-D291/100*E291)</f>
        <v>199.8063392658828</v>
      </c>
      <c r="K291" s="5">
        <f t="shared" si="16"/>
        <v>0.95453281623280073</v>
      </c>
      <c r="L291" s="7">
        <f t="shared" si="17"/>
        <v>7.2470367825578188E-4</v>
      </c>
      <c r="M291" s="4">
        <f t="shared" si="18"/>
        <v>192.66964753008591</v>
      </c>
      <c r="N291" s="57">
        <f>Summary!$G$7*Table2[[#This Row],[T]]*EXP(-Table2[[#This Row],[Rate]]/100*Table2[[#This Row],[T]])*_xlfn.NORM.DIST(Table2[[#This Row],[d2]],0,1,TRUE)</f>
        <v>2686.1330353448566</v>
      </c>
      <c r="O291" s="4"/>
    </row>
    <row r="292" spans="2:15" x14ac:dyDescent="0.2">
      <c r="B292" s="6">
        <f>Index!B313</f>
        <v>42170</v>
      </c>
      <c r="C292" s="4">
        <f>Index!J313</f>
        <v>125.14617184525478</v>
      </c>
      <c r="D292" s="5">
        <f>VLOOKUP(Table2[[#This Row],[Date]],Table1[#All],16,FALSE)</f>
        <v>0.26127777777777783</v>
      </c>
      <c r="E292" s="5">
        <f>DAYS360(B292,Summary!$G$10)/Summary!$G$6</f>
        <v>2.8611111111111112</v>
      </c>
      <c r="F292" s="4">
        <f>Summary!$G$7*C292/Summary!$G$11*(1-0.011)^4</f>
        <v>1186.8968357472315</v>
      </c>
      <c r="G292" s="7">
        <f>VLOOKUP(Table2[[#This Row],[Date]],Table3[#All],11,FALSE)</f>
        <v>6.5555245408647794E-2</v>
      </c>
      <c r="H292" s="5">
        <f>(LN(F292/Summary!$G$7)+(D292/100+G292^2/2)*E292)/(G292*SQRT(E292))</f>
        <v>1.668075849884497</v>
      </c>
      <c r="I292" s="5">
        <f t="shared" si="19"/>
        <v>1.5571903370219342</v>
      </c>
      <c r="J292" s="4">
        <f>_xlfn.NORM.DIST(H292,0,1,TRUE)*F292-_xlfn.NORM.DIST(I292,0,1,TRUE)*Summary!$G$7*EXP(-D292/100*E292)</f>
        <v>197.05631588347626</v>
      </c>
      <c r="K292" s="5">
        <f t="shared" si="16"/>
        <v>0.95234966470635163</v>
      </c>
      <c r="L292" s="7">
        <f t="shared" si="17"/>
        <v>7.5407591864339019E-4</v>
      </c>
      <c r="M292" s="4">
        <f t="shared" si="18"/>
        <v>199.243052792821</v>
      </c>
      <c r="N292" s="57">
        <f>Summary!$G$7*Table2[[#This Row],[T]]*EXP(-Table2[[#This Row],[Rate]]/100*Table2[[#This Row],[T]])*_xlfn.NORM.DIST(Table2[[#This Row],[d2]],0,1,TRUE)</f>
        <v>2670.2306175329791</v>
      </c>
      <c r="O292" s="4"/>
    </row>
    <row r="293" spans="2:15" x14ac:dyDescent="0.2">
      <c r="B293" s="6">
        <f>Index!B314</f>
        <v>42171</v>
      </c>
      <c r="C293" s="4">
        <f>Index!J314</f>
        <v>125.2370387744734</v>
      </c>
      <c r="D293" s="5">
        <f>VLOOKUP(Table2[[#This Row],[Date]],Table1[#All],16,FALSE)</f>
        <v>0.24511666666666668</v>
      </c>
      <c r="E293" s="5">
        <f>DAYS360(B293,Summary!$G$10)/Summary!$G$6</f>
        <v>2.8583333333333334</v>
      </c>
      <c r="F293" s="4">
        <f>Summary!$G$7*C293/Summary!$G$11*(1-0.011)^4</f>
        <v>1187.7586253583195</v>
      </c>
      <c r="G293" s="7">
        <f>VLOOKUP(Table2[[#This Row],[Date]],Table3[#All],11,FALSE)</f>
        <v>6.5555948236140915E-2</v>
      </c>
      <c r="H293" s="5">
        <f>(LN(F293/Summary!$G$7)+(D293/100+G293^2/2)*E293)/(G293*SQRT(E293))</f>
        <v>1.6711310673255479</v>
      </c>
      <c r="I293" s="5">
        <f t="shared" si="19"/>
        <v>1.5602982072104601</v>
      </c>
      <c r="J293" s="4">
        <f>_xlfn.NORM.DIST(H293,0,1,TRUE)*F293-_xlfn.NORM.DIST(I293,0,1,TRUE)*Summary!$G$7*EXP(-D293/100*E293)</f>
        <v>197.43290084038199</v>
      </c>
      <c r="K293" s="5">
        <f t="shared" si="16"/>
        <v>0.95265210393252842</v>
      </c>
      <c r="L293" s="7">
        <f t="shared" si="17"/>
        <v>7.5005098025949211E-4</v>
      </c>
      <c r="M293" s="4">
        <f t="shared" si="18"/>
        <v>198.27691195502777</v>
      </c>
      <c r="N293" s="57">
        <f>Summary!$G$7*Table2[[#This Row],[T]]*EXP(-Table2[[#This Row],[Rate]]/100*Table2[[#This Row],[T]])*_xlfn.NORM.DIST(Table2[[#This Row],[d2]],0,1,TRUE)</f>
        <v>2669.9344452660962</v>
      </c>
      <c r="O293" s="4"/>
    </row>
    <row r="294" spans="2:15" x14ac:dyDescent="0.2">
      <c r="B294" s="6">
        <f>Index!B315</f>
        <v>42172</v>
      </c>
      <c r="C294" s="4">
        <f>Index!J315</f>
        <v>125.2473013074475</v>
      </c>
      <c r="D294" s="5">
        <f>VLOOKUP(Table2[[#This Row],[Date]],Table1[#All],16,FALSE)</f>
        <v>0.2341388888888889</v>
      </c>
      <c r="E294" s="5">
        <f>DAYS360(B294,Summary!$G$10)/Summary!$G$6</f>
        <v>2.8555555555555556</v>
      </c>
      <c r="F294" s="4">
        <f>Summary!$G$7*C294/Summary!$G$11*(1-0.011)^4</f>
        <v>1187.8559560855333</v>
      </c>
      <c r="G294" s="7">
        <f>VLOOKUP(Table2[[#This Row],[Date]],Table3[#All],11,FALSE)</f>
        <v>6.5547131441094586E-2</v>
      </c>
      <c r="H294" s="5">
        <f>(LN(F294/Summary!$G$7)+(D294/100+G294^2/2)*E294)/(G294*SQRT(E294))</f>
        <v>1.6699479681837925</v>
      </c>
      <c r="I294" s="5">
        <f t="shared" si="19"/>
        <v>1.5591838747679945</v>
      </c>
      <c r="J294" s="4">
        <f>_xlfn.NORM.DIST(H294,0,1,TRUE)*F294-_xlfn.NORM.DIST(I294,0,1,TRUE)*Summary!$G$7*EXP(-D294/100*E294)</f>
        <v>197.21834274417631</v>
      </c>
      <c r="K294" s="5">
        <f t="shared" si="16"/>
        <v>0.95253517070150562</v>
      </c>
      <c r="L294" s="7">
        <f t="shared" si="17"/>
        <v>7.5193982205765402E-4</v>
      </c>
      <c r="M294" s="4">
        <f t="shared" si="18"/>
        <v>198.58889017617719</v>
      </c>
      <c r="N294" s="57">
        <f>Summary!$G$7*Table2[[#This Row],[T]]*EXP(-Table2[[#This Row],[Rate]]/100*Table2[[#This Row],[T]])*_xlfn.NORM.DIST(Table2[[#This Row],[d2]],0,1,TRUE)</f>
        <v>2667.8205768969024</v>
      </c>
      <c r="O294" s="4"/>
    </row>
    <row r="295" spans="2:15" x14ac:dyDescent="0.2">
      <c r="B295" s="6">
        <f>Index!B316</f>
        <v>42173</v>
      </c>
      <c r="C295" s="4">
        <f>Index!J316</f>
        <v>125.32661553873288</v>
      </c>
      <c r="D295" s="5">
        <f>VLOOKUP(Table2[[#This Row],[Date]],Table1[#All],16,FALSE)</f>
        <v>0.22850222222222222</v>
      </c>
      <c r="E295" s="5">
        <f>DAYS360(B295,Summary!$G$10)/Summary!$G$6</f>
        <v>2.8527777777777779</v>
      </c>
      <c r="F295" s="4">
        <f>Summary!$G$7*C295/Summary!$G$11*(1-0.011)^4</f>
        <v>1188.6081789362547</v>
      </c>
      <c r="G295" s="7">
        <f>VLOOKUP(Table2[[#This Row],[Date]],Table3[#All],11,FALSE)</f>
        <v>6.5557052444228853E-2</v>
      </c>
      <c r="H295" s="5">
        <f>(LN(F295/Summary!$G$7)+(D295/100+G295^2/2)*E295)/(G295*SQRT(E295))</f>
        <v>1.6746771528382165</v>
      </c>
      <c r="I295" s="5">
        <f t="shared" si="19"/>
        <v>1.5639501893755934</v>
      </c>
      <c r="J295" s="4">
        <f>_xlfn.NORM.DIST(H295,0,1,TRUE)*F295-_xlfn.NORM.DIST(I295,0,1,TRUE)*Summary!$G$7*EXP(-D295/100*E295)</f>
        <v>197.7743233506277</v>
      </c>
      <c r="K295" s="5">
        <f t="shared" si="16"/>
        <v>0.95300120376352393</v>
      </c>
      <c r="L295" s="7">
        <f t="shared" si="17"/>
        <v>7.4579430686849517E-4</v>
      </c>
      <c r="M295" s="4">
        <f t="shared" si="18"/>
        <v>197.05336432926197</v>
      </c>
      <c r="N295" s="57">
        <f>Summary!$G$7*Table2[[#This Row],[T]]*EXP(-Table2[[#This Row],[Rate]]/100*Table2[[#This Row],[T]])*_xlfn.NORM.DIST(Table2[[#This Row],[d2]],0,1,TRUE)</f>
        <v>2667.2636414783906</v>
      </c>
      <c r="O295" s="4"/>
    </row>
    <row r="296" spans="2:15" x14ac:dyDescent="0.2">
      <c r="B296" s="6">
        <f>Index!B317</f>
        <v>42174</v>
      </c>
      <c r="C296" s="4">
        <f>Index!J317</f>
        <v>125.42964197548316</v>
      </c>
      <c r="D296" s="5">
        <f>VLOOKUP(Table2[[#This Row],[Date]],Table1[#All],16,FALSE)</f>
        <v>0.228875</v>
      </c>
      <c r="E296" s="5">
        <f>DAYS360(B296,Summary!$G$10)/Summary!$G$6</f>
        <v>2.85</v>
      </c>
      <c r="F296" s="4">
        <f>Summary!$G$7*C296/Summary!$G$11*(1-0.011)^4</f>
        <v>1189.5852903410562</v>
      </c>
      <c r="G296" s="7">
        <f>VLOOKUP(Table2[[#This Row],[Date]],Table3[#All],11,FALSE)</f>
        <v>6.5554730815719026E-2</v>
      </c>
      <c r="H296" s="5">
        <f>(LN(F296/Summary!$G$7)+(D296/100+G296^2/2)*E296)/(G296*SQRT(E296))</f>
        <v>1.6829582697153624</v>
      </c>
      <c r="I296" s="5">
        <f t="shared" si="19"/>
        <v>1.5722891467084643</v>
      </c>
      <c r="J296" s="4">
        <f>_xlfn.NORM.DIST(H296,0,1,TRUE)*F296-_xlfn.NORM.DIST(I296,0,1,TRUE)*Summary!$G$7*EXP(-D296/100*E296)</f>
        <v>198.70320358030585</v>
      </c>
      <c r="K296" s="5">
        <f t="shared" si="16"/>
        <v>0.95380841495674673</v>
      </c>
      <c r="L296" s="7">
        <f t="shared" si="17"/>
        <v>7.3527761048175998E-4</v>
      </c>
      <c r="M296" s="4">
        <f t="shared" si="18"/>
        <v>194.39782914008737</v>
      </c>
      <c r="N296" s="57">
        <f>Summary!$G$7*Table2[[#This Row],[T]]*EXP(-Table2[[#This Row],[Rate]]/100*Table2[[#This Row],[T]])*_xlfn.NORM.DIST(Table2[[#This Row],[d2]],0,1,TRUE)</f>
        <v>2667.4097814689112</v>
      </c>
      <c r="O296" s="4"/>
    </row>
    <row r="297" spans="2:15" x14ac:dyDescent="0.2">
      <c r="B297" s="6">
        <f>Index!B318</f>
        <v>42177</v>
      </c>
      <c r="C297" s="4">
        <f>Index!J318</f>
        <v>125.34444804695723</v>
      </c>
      <c r="D297" s="5">
        <f>VLOOKUP(Table2[[#This Row],[Date]],Table1[#All],16,FALSE)</f>
        <v>0.2240675</v>
      </c>
      <c r="E297" s="5">
        <f>DAYS360(B297,Summary!$G$10)/Summary!$G$6</f>
        <v>2.8416666666666668</v>
      </c>
      <c r="F297" s="4">
        <f>Summary!$G$7*C297/Summary!$G$11*(1-0.011)^4</f>
        <v>1188.7773039464157</v>
      </c>
      <c r="G297" s="7">
        <f>VLOOKUP(Table2[[#This Row],[Date]],Table3[#All],11,FALSE)</f>
        <v>6.5502755068557225E-2</v>
      </c>
      <c r="H297" s="5">
        <f>(LN(F297/Summary!$G$7)+(D297/100+G297^2/2)*E297)/(G297*SQRT(E297))</f>
        <v>1.6789484215896662</v>
      </c>
      <c r="I297" s="5">
        <f t="shared" si="19"/>
        <v>1.5685288307759642</v>
      </c>
      <c r="J297" s="4">
        <f>_xlfn.NORM.DIST(H297,0,1,TRUE)*F297-_xlfn.NORM.DIST(I297,0,1,TRUE)*Summary!$G$7*EXP(-D297/100*E297)</f>
        <v>197.75818586551702</v>
      </c>
      <c r="K297" s="5">
        <f t="shared" si="16"/>
        <v>0.95341895180360658</v>
      </c>
      <c r="L297" s="7">
        <f t="shared" si="17"/>
        <v>7.4242751960948753E-4</v>
      </c>
      <c r="M297" s="4">
        <f t="shared" si="18"/>
        <v>195.29349216549781</v>
      </c>
      <c r="N297" s="57">
        <f>Summary!$G$7*Table2[[#This Row],[T]]*EXP(-Table2[[#This Row],[Rate]]/100*Table2[[#This Row],[T]])*_xlfn.NORM.DIST(Table2[[#This Row],[d2]],0,1,TRUE)</f>
        <v>2658.7901432510694</v>
      </c>
      <c r="O297" s="4"/>
    </row>
    <row r="298" spans="2:15" x14ac:dyDescent="0.2">
      <c r="B298" s="6">
        <f>Index!B319</f>
        <v>42179</v>
      </c>
      <c r="C298" s="4">
        <f>Index!J319</f>
        <v>125.49119757794642</v>
      </c>
      <c r="D298" s="5">
        <f>VLOOKUP(Table2[[#This Row],[Date]],Table1[#All],16,FALSE)</f>
        <v>0.21127500000000002</v>
      </c>
      <c r="E298" s="5">
        <f>DAYS360(B298,Summary!$G$10)/Summary!$G$6</f>
        <v>2.8361111111111112</v>
      </c>
      <c r="F298" s="4">
        <f>Summary!$G$7*C298/Summary!$G$11*(1-0.011)^4</f>
        <v>1190.1690888600913</v>
      </c>
      <c r="G298" s="7">
        <f>VLOOKUP(Table2[[#This Row],[Date]],Table3[#All],11,FALSE)</f>
        <v>6.5521931100890399E-2</v>
      </c>
      <c r="H298" s="5">
        <f>(LN(F298/Summary!$G$7)+(D298/100+G298^2/2)*E298)/(G298*SQRT(E298))</f>
        <v>1.6872276446542533</v>
      </c>
      <c r="I298" s="5">
        <f t="shared" si="19"/>
        <v>1.576883749795337</v>
      </c>
      <c r="J298" s="4">
        <f>_xlfn.NORM.DIST(H298,0,1,TRUE)*F298-_xlfn.NORM.DIST(I298,0,1,TRUE)*Summary!$G$7*EXP(-D298/100*E298)</f>
        <v>198.72563046130779</v>
      </c>
      <c r="K298" s="5">
        <f t="shared" si="16"/>
        <v>0.95422020616214798</v>
      </c>
      <c r="L298" s="7">
        <f t="shared" si="17"/>
        <v>7.3179927939594994E-4</v>
      </c>
      <c r="M298" s="4">
        <f t="shared" si="18"/>
        <v>192.62792244394058</v>
      </c>
      <c r="N298" s="57">
        <f>Summary!$G$7*Table2[[#This Row],[T]]*EXP(-Table2[[#This Row],[Rate]]/100*Table2[[#This Row],[T]])*_xlfn.NORM.DIST(Table2[[#This Row],[d2]],0,1,TRUE)</f>
        <v>2657.3163219417629</v>
      </c>
      <c r="O298" s="4"/>
    </row>
    <row r="299" spans="2:15" x14ac:dyDescent="0.2">
      <c r="B299" s="6">
        <f>Index!B320</f>
        <v>42180</v>
      </c>
      <c r="C299" s="4">
        <f>Index!J320</f>
        <v>125.56426422805143</v>
      </c>
      <c r="D299" s="5">
        <f>VLOOKUP(Table2[[#This Row],[Date]],Table1[#All],16,FALSE)</f>
        <v>0.21198333333333336</v>
      </c>
      <c r="E299" s="5">
        <f>DAYS360(B299,Summary!$G$10)/Summary!$G$6</f>
        <v>2.8333333333333335</v>
      </c>
      <c r="F299" s="4">
        <f>Summary!$G$7*C299/Summary!$G$11*(1-0.011)^4</f>
        <v>1190.8620591246192</v>
      </c>
      <c r="G299" s="7">
        <f>VLOOKUP(Table2[[#This Row],[Date]],Table3[#All],11,FALSE)</f>
        <v>6.5528101456741469E-2</v>
      </c>
      <c r="H299" s="5">
        <f>(LN(F299/Summary!$G$7)+(D299/100+G299^2/2)*E299)/(G299*SQRT(E299))</f>
        <v>1.6932578289214923</v>
      </c>
      <c r="I299" s="5">
        <f t="shared" si="19"/>
        <v>1.5829575982108504</v>
      </c>
      <c r="J299" s="4">
        <f>_xlfn.NORM.DIST(H299,0,1,TRUE)*F299-_xlfn.NORM.DIST(I299,0,1,TRUE)*Summary!$G$7*EXP(-D299/100*E299)</f>
        <v>199.39541658822645</v>
      </c>
      <c r="K299" s="5">
        <f t="shared" si="16"/>
        <v>0.95479679929378491</v>
      </c>
      <c r="L299" s="7">
        <f t="shared" si="17"/>
        <v>7.2424338639298907E-4</v>
      </c>
      <c r="M299" s="4">
        <f t="shared" si="18"/>
        <v>190.69210466359621</v>
      </c>
      <c r="N299" s="57">
        <f>Summary!$G$7*Table2[[#This Row],[T]]*EXP(-Table2[[#This Row],[Rate]]/100*Table2[[#This Row],[T]])*_xlfn.NORM.DIST(Table2[[#This Row],[d2]],0,1,TRUE)</f>
        <v>2656.6349532823701</v>
      </c>
      <c r="O299" s="4"/>
    </row>
    <row r="300" spans="2:15" x14ac:dyDescent="0.2">
      <c r="B300" s="6">
        <f>Index!B321</f>
        <v>42181</v>
      </c>
      <c r="C300" s="4">
        <f>Index!J321</f>
        <v>125.22113484907848</v>
      </c>
      <c r="D300" s="5">
        <f>VLOOKUP(Table2[[#This Row],[Date]],Table1[#All],16,FALSE)</f>
        <v>0.22902222222222224</v>
      </c>
      <c r="E300" s="5">
        <f>DAYS360(B300,Summary!$G$10)/Summary!$G$6</f>
        <v>2.8305555555555557</v>
      </c>
      <c r="F300" s="4">
        <f>Summary!$G$7*C300/Summary!$G$11*(1-0.011)^4</f>
        <v>1187.6077911901716</v>
      </c>
      <c r="G300" s="7">
        <f>VLOOKUP(Table2[[#This Row],[Date]],Table3[#All],11,FALSE)</f>
        <v>6.5393487325678096E-2</v>
      </c>
      <c r="H300" s="5">
        <f>(LN(F300/Summary!$G$7)+(D300/100+G300^2/2)*E300)/(G300*SQRT(E300))</f>
        <v>1.6767527909803803</v>
      </c>
      <c r="I300" s="5">
        <f t="shared" si="19"/>
        <v>1.5667331205153867</v>
      </c>
      <c r="J300" s="4">
        <f>_xlfn.NORM.DIST(H300,0,1,TRUE)*F300-_xlfn.NORM.DIST(I300,0,1,TRUE)*Summary!$G$7*EXP(-D300/100*E300)</f>
        <v>196.70478969425517</v>
      </c>
      <c r="K300" s="5">
        <f t="shared" si="16"/>
        <v>0.95320458360717131</v>
      </c>
      <c r="L300" s="7">
        <f t="shared" si="17"/>
        <v>7.486127799901899E-4</v>
      </c>
      <c r="M300" s="4">
        <f t="shared" si="18"/>
        <v>195.43821818550339</v>
      </c>
      <c r="N300" s="57">
        <f>Summary!$G$7*Table2[[#This Row],[T]]*EXP(-Table2[[#This Row],[Rate]]/100*Table2[[#This Row],[T]])*_xlfn.NORM.DIST(Table2[[#This Row],[d2]],0,1,TRUE)</f>
        <v>2647.4990000092366</v>
      </c>
      <c r="O300" s="4"/>
    </row>
    <row r="301" spans="2:15" x14ac:dyDescent="0.2">
      <c r="B301" s="6">
        <f>Index!B322</f>
        <v>42184</v>
      </c>
      <c r="C301" s="4">
        <f>Index!J322</f>
        <v>124.78406822922508</v>
      </c>
      <c r="D301" s="5">
        <f>VLOOKUP(Table2[[#This Row],[Date]],Table1[#All],16,FALSE)</f>
        <v>0.21257777777777781</v>
      </c>
      <c r="E301" s="5">
        <f>DAYS360(B301,Summary!$G$10)/Summary!$G$6</f>
        <v>2.8222222222222224</v>
      </c>
      <c r="F301" s="4">
        <f>Summary!$G$7*C301/Summary!$G$11*(1-0.011)^4</f>
        <v>1183.4626145502004</v>
      </c>
      <c r="G301" s="7">
        <f>VLOOKUP(Table2[[#This Row],[Date]],Table3[#All],11,FALSE)</f>
        <v>6.5629072733139004E-2</v>
      </c>
      <c r="H301" s="5">
        <f>(LN(F301/Summary!$G$7)+(D301/100+G301^2/2)*E301)/(G301*SQRT(E301))</f>
        <v>1.6373366285819246</v>
      </c>
      <c r="I301" s="5">
        <f t="shared" si="19"/>
        <v>1.5270832588826442</v>
      </c>
      <c r="J301" s="4">
        <f>_xlfn.NORM.DIST(H301,0,1,TRUE)*F301-_xlfn.NORM.DIST(I301,0,1,TRUE)*Summary!$G$7*EXP(-D301/100*E301)</f>
        <v>192.33885884968902</v>
      </c>
      <c r="K301" s="5">
        <f t="shared" si="16"/>
        <v>0.94921992425160628</v>
      </c>
      <c r="L301" s="7">
        <f t="shared" si="17"/>
        <v>8.002392684407179E-4</v>
      </c>
      <c r="M301" s="4">
        <f t="shared" si="18"/>
        <v>207.59477597077145</v>
      </c>
      <c r="N301" s="57">
        <f>Summary!$G$7*Table2[[#This Row],[T]]*EXP(-Table2[[#This Row],[Rate]]/100*Table2[[#This Row],[T]])*_xlfn.NORM.DIST(Table2[[#This Row],[d2]],0,1,TRUE)</f>
        <v>2627.5663151113122</v>
      </c>
      <c r="O301" s="4"/>
    </row>
    <row r="302" spans="2:15" x14ac:dyDescent="0.2">
      <c r="B302" s="6">
        <f>Index!B323</f>
        <v>42185</v>
      </c>
      <c r="C302" s="4">
        <f>Index!J323</f>
        <v>125.09543728300581</v>
      </c>
      <c r="D302" s="5">
        <f>VLOOKUP(Table2[[#This Row],[Date]],Table1[#All],16,FALSE)</f>
        <v>0.20514166666666667</v>
      </c>
      <c r="E302" s="5">
        <f>DAYS360(B302,Summary!$G$10)/Summary!$G$6</f>
        <v>2.8194444444444446</v>
      </c>
      <c r="F302" s="4">
        <f>Summary!$G$7*C302/Summary!$G$11*(1-0.011)^4</f>
        <v>1186.4156648851235</v>
      </c>
      <c r="G302" s="7">
        <f>VLOOKUP(Table2[[#This Row],[Date]],Table3[#All],11,FALSE)</f>
        <v>6.5772159031387223E-2</v>
      </c>
      <c r="H302" s="5">
        <f>(LN(F302/Summary!$G$7)+(D302/100+G302^2/2)*E302)/(G302*SQRT(E302))</f>
        <v>1.655379039975067</v>
      </c>
      <c r="I302" s="5">
        <f t="shared" si="19"/>
        <v>1.54493968309632</v>
      </c>
      <c r="J302" s="4">
        <f>_xlfn.NORM.DIST(H302,0,1,TRUE)*F302-_xlfn.NORM.DIST(I302,0,1,TRUE)*Summary!$G$7*EXP(-D302/100*E302)</f>
        <v>194.96643193201919</v>
      </c>
      <c r="K302" s="5">
        <f t="shared" si="16"/>
        <v>0.95107618252854254</v>
      </c>
      <c r="L302" s="7">
        <f t="shared" si="17"/>
        <v>7.7357982351994347E-4</v>
      </c>
      <c r="M302" s="4">
        <f t="shared" si="18"/>
        <v>201.92240869998059</v>
      </c>
      <c r="N302" s="57">
        <f>Summary!$G$7*Table2[[#This Row],[T]]*EXP(-Table2[[#This Row],[Rate]]/100*Table2[[#This Row],[T]])*_xlfn.NORM.DIST(Table2[[#This Row],[d2]],0,1,TRUE)</f>
        <v>2631.6842451715884</v>
      </c>
      <c r="O302" s="4"/>
    </row>
    <row r="303" spans="2:15" x14ac:dyDescent="0.2">
      <c r="B303" s="6">
        <f>Index!B324</f>
        <v>42186</v>
      </c>
      <c r="C303" s="4">
        <f>Index!J324</f>
        <v>125.03328880432913</v>
      </c>
      <c r="D303" s="5">
        <f>VLOOKUP(Table2[[#This Row],[Date]],Table1[#All],16,FALSE)</f>
        <v>0.20097166666666669</v>
      </c>
      <c r="E303" s="5">
        <f>DAYS360(B303,Summary!$G$10)/Summary!$G$6</f>
        <v>2.8166666666666669</v>
      </c>
      <c r="F303" s="4">
        <f>Summary!$G$7*C303/Summary!$G$11*(1-0.011)^4</f>
        <v>1185.8262434781382</v>
      </c>
      <c r="G303" s="7">
        <f>VLOOKUP(Table2[[#This Row],[Date]],Table3[#All],11,FALSE)</f>
        <v>6.5678017174362349E-2</v>
      </c>
      <c r="H303" s="5">
        <f>(LN(F303/Summary!$G$7)+(D303/100+G303^2/2)*E303)/(G303*SQRT(E303))</f>
        <v>1.6527309124848255</v>
      </c>
      <c r="I303" s="5">
        <f t="shared" si="19"/>
        <v>1.5425039702359258</v>
      </c>
      <c r="J303" s="4">
        <f>_xlfn.NORM.DIST(H303,0,1,TRUE)*F303-_xlfn.NORM.DIST(I303,0,1,TRUE)*Summary!$G$7*EXP(-D303/100*E303)</f>
        <v>194.26539185456045</v>
      </c>
      <c r="K303" s="5">
        <f t="shared" si="16"/>
        <v>0.95080717991278174</v>
      </c>
      <c r="L303" s="7">
        <f t="shared" si="17"/>
        <v>7.7885987750908646E-4</v>
      </c>
      <c r="M303" s="4">
        <f t="shared" si="18"/>
        <v>202.60816074488611</v>
      </c>
      <c r="N303" s="57">
        <f>Summary!$G$7*Table2[[#This Row],[T]]*EXP(-Table2[[#This Row],[Rate]]/100*Table2[[#This Row],[T]])*_xlfn.NORM.DIST(Table2[[#This Row],[d2]],0,1,TRUE)</f>
        <v>2628.5885793819007</v>
      </c>
      <c r="O303" s="4"/>
    </row>
    <row r="304" spans="2:15" x14ac:dyDescent="0.2">
      <c r="B304" s="6">
        <f>Index!B325</f>
        <v>42187</v>
      </c>
      <c r="C304" s="4">
        <f>Index!J325</f>
        <v>124.76499674226783</v>
      </c>
      <c r="D304" s="5">
        <f>VLOOKUP(Table2[[#This Row],[Date]],Table1[#All],16,FALSE)</f>
        <v>0.20171444444444447</v>
      </c>
      <c r="E304" s="5">
        <f>DAYS360(B304,Summary!$G$10)/Summary!$G$6</f>
        <v>2.8138888888888891</v>
      </c>
      <c r="F304" s="4">
        <f>Summary!$G$7*C304/Summary!$G$11*(1-0.011)^4</f>
        <v>1183.2817389613688</v>
      </c>
      <c r="G304" s="7">
        <f>VLOOKUP(Table2[[#This Row],[Date]],Table3[#All],11,FALSE)</f>
        <v>6.5762140191786264E-2</v>
      </c>
      <c r="H304" s="5">
        <f>(LN(F304/Summary!$G$7)+(D304/100+G304^2/2)*E304)/(G304*SQRT(E304))</f>
        <v>1.6321844446458393</v>
      </c>
      <c r="I304" s="5">
        <f t="shared" si="19"/>
        <v>1.5218707549207093</v>
      </c>
      <c r="J304" s="4">
        <f>_xlfn.NORM.DIST(H304,0,1,TRUE)*F304-_xlfn.NORM.DIST(I304,0,1,TRUE)*Summary!$G$7*EXP(-D304/100*E304)</f>
        <v>191.87366609437413</v>
      </c>
      <c r="K304" s="5">
        <f t="shared" si="16"/>
        <v>0.94867968166152361</v>
      </c>
      <c r="L304" s="7">
        <f t="shared" si="17"/>
        <v>8.0668983325677312E-4</v>
      </c>
      <c r="M304" s="4">
        <f t="shared" si="18"/>
        <v>209.00938692976152</v>
      </c>
      <c r="N304" s="57">
        <f>Summary!$G$7*Table2[[#This Row],[T]]*EXP(-Table2[[#This Row],[Rate]]/100*Table2[[#This Row],[T]])*_xlfn.NORM.DIST(Table2[[#This Row],[d2]],0,1,TRUE)</f>
        <v>2618.8348309577868</v>
      </c>
      <c r="O304" s="4"/>
    </row>
    <row r="305" spans="2:15" x14ac:dyDescent="0.2">
      <c r="B305" s="6">
        <f>Index!B326</f>
        <v>42188</v>
      </c>
      <c r="C305" s="4">
        <f>Index!J326</f>
        <v>125.02055026272824</v>
      </c>
      <c r="D305" s="5">
        <f>VLOOKUP(Table2[[#This Row],[Date]],Table1[#All],16,FALSE)</f>
        <v>0.19416111111111109</v>
      </c>
      <c r="E305" s="5">
        <f>DAYS360(B305,Summary!$G$10)/Summary!$G$6</f>
        <v>2.8111111111111109</v>
      </c>
      <c r="F305" s="4">
        <f>Summary!$G$7*C305/Summary!$G$11*(1-0.011)^4</f>
        <v>1185.705430076536</v>
      </c>
      <c r="G305" s="7">
        <f>VLOOKUP(Table2[[#This Row],[Date]],Table3[#All],11,FALSE)</f>
        <v>6.5865287976345527E-2</v>
      </c>
      <c r="H305" s="5">
        <f>(LN(F305/Summary!$G$7)+(D305/100+G305^2/2)*E305)/(G305*SQRT(E305))</f>
        <v>1.6471071413174336</v>
      </c>
      <c r="I305" s="5">
        <f t="shared" si="19"/>
        <v>1.5366749726681597</v>
      </c>
      <c r="J305" s="4">
        <f>_xlfn.NORM.DIST(H305,0,1,TRUE)*F305-_xlfn.NORM.DIST(I305,0,1,TRUE)*Summary!$G$7*EXP(-D305/100*E305)</f>
        <v>193.98641043758607</v>
      </c>
      <c r="K305" s="5">
        <f t="shared" si="16"/>
        <v>0.95023198723139357</v>
      </c>
      <c r="L305" s="7">
        <f t="shared" si="17"/>
        <v>7.8473939837133745E-4</v>
      </c>
      <c r="M305" s="4">
        <f t="shared" si="18"/>
        <v>204.27427672991013</v>
      </c>
      <c r="N305" s="57">
        <f>Summary!$G$7*Table2[[#This Row],[T]]*EXP(-Table2[[#This Row],[Rate]]/100*Table2[[#This Row],[T]])*_xlfn.NORM.DIST(Table2[[#This Row],[d2]],0,1,TRUE)</f>
        <v>2621.9481179304335</v>
      </c>
      <c r="O305" s="4"/>
    </row>
    <row r="306" spans="2:15" x14ac:dyDescent="0.2">
      <c r="B306" s="6">
        <f>Index!B327</f>
        <v>42191</v>
      </c>
      <c r="C306" s="4">
        <f>Index!J327</f>
        <v>124.70138243560051</v>
      </c>
      <c r="D306" s="5">
        <f>VLOOKUP(Table2[[#This Row],[Date]],Table1[#All],16,FALSE)</f>
        <v>0.1864561111111111</v>
      </c>
      <c r="E306" s="5">
        <f>DAYS360(B306,Summary!$G$10)/Summary!$G$6</f>
        <v>2.8027777777777776</v>
      </c>
      <c r="F306" s="4">
        <f>Summary!$G$7*C306/Summary!$G$11*(1-0.011)^4</f>
        <v>1182.6784155182429</v>
      </c>
      <c r="G306" s="7">
        <f>VLOOKUP(Table2[[#This Row],[Date]],Table3[#All],11,FALSE)</f>
        <v>6.5961065932666957E-2</v>
      </c>
      <c r="H306" s="5">
        <f>(LN(F306/Summary!$G$7)+(D306/100+G306^2/2)*E306)/(G306*SQRT(E306))</f>
        <v>1.6219053063698021</v>
      </c>
      <c r="I306" s="5">
        <f t="shared" si="19"/>
        <v>1.5114765965995969</v>
      </c>
      <c r="J306" s="4">
        <f>_xlfn.NORM.DIST(H306,0,1,TRUE)*F306-_xlfn.NORM.DIST(I306,0,1,TRUE)*Summary!$G$7*EXP(-D306/100*E306)</f>
        <v>190.89740922511999</v>
      </c>
      <c r="K306" s="5">
        <f t="shared" si="16"/>
        <v>0.94758818740315942</v>
      </c>
      <c r="L306" s="7">
        <f t="shared" si="17"/>
        <v>8.1985848910966609E-4</v>
      </c>
      <c r="M306" s="4">
        <f t="shared" si="18"/>
        <v>212.00620407478331</v>
      </c>
      <c r="N306" s="57">
        <f>Summary!$G$7*Table2[[#This Row],[T]]*EXP(-Table2[[#This Row],[Rate]]/100*Table2[[#This Row],[T]])*_xlfn.NORM.DIST(Table2[[#This Row],[d2]],0,1,TRUE)</f>
        <v>2606.0078861055613</v>
      </c>
      <c r="O306" s="4"/>
    </row>
    <row r="307" spans="2:15" x14ac:dyDescent="0.2">
      <c r="B307" s="6">
        <f>Index!B328</f>
        <v>42192</v>
      </c>
      <c r="C307" s="4">
        <f>Index!J328</f>
        <v>125.16121311543112</v>
      </c>
      <c r="D307" s="5">
        <f>VLOOKUP(Table2[[#This Row],[Date]],Table1[#All],16,FALSE)</f>
        <v>0.182</v>
      </c>
      <c r="E307" s="5">
        <f>DAYS360(B307,Summary!$G$10)/Summary!$G$6</f>
        <v>2.8</v>
      </c>
      <c r="F307" s="4">
        <f>Summary!$G$7*C307/Summary!$G$11*(1-0.011)^4</f>
        <v>1187.0394884206189</v>
      </c>
      <c r="G307" s="7">
        <f>VLOOKUP(Table2[[#This Row],[Date]],Table3[#All],11,FALSE)</f>
        <v>6.6107171770006926E-2</v>
      </c>
      <c r="H307" s="5">
        <f>(LN(F307/Summary!$G$7)+(D307/100+G307^2/2)*E307)/(G307*SQRT(E307))</f>
        <v>1.6514116199885385</v>
      </c>
      <c r="I307" s="5">
        <f t="shared" si="19"/>
        <v>1.5407931638141652</v>
      </c>
      <c r="J307" s="4">
        <f>_xlfn.NORM.DIST(H307,0,1,TRUE)*F307-_xlfn.NORM.DIST(I307,0,1,TRUE)*Summary!$G$7*EXP(-D307/100*E307)</f>
        <v>194.9391273603552</v>
      </c>
      <c r="K307" s="5">
        <f t="shared" si="16"/>
        <v>0.95067272314179541</v>
      </c>
      <c r="L307" s="7">
        <f t="shared" si="17"/>
        <v>7.7700168938208065E-4</v>
      </c>
      <c r="M307" s="4">
        <f t="shared" si="18"/>
        <v>202.6557380076662</v>
      </c>
      <c r="N307" s="57">
        <f>Summary!$G$7*Table2[[#This Row],[T]]*EXP(-Table2[[#This Row],[Rate]]/100*Table2[[#This Row],[T]])*_xlfn.NORM.DIST(Table2[[#This Row],[d2]],0,1,TRUE)</f>
        <v>2613.9314196052915</v>
      </c>
      <c r="O307" s="4"/>
    </row>
    <row r="308" spans="2:15" x14ac:dyDescent="0.2">
      <c r="B308" s="6">
        <f>Index!B329</f>
        <v>42193</v>
      </c>
      <c r="C308" s="4">
        <f>Index!J329</f>
        <v>125.32754415228769</v>
      </c>
      <c r="D308" s="5">
        <f>VLOOKUP(Table2[[#This Row],[Date]],Table1[#All],16,FALSE)</f>
        <v>0.17782249999999999</v>
      </c>
      <c r="E308" s="5">
        <f>DAYS360(B308,Summary!$G$10)/Summary!$G$6</f>
        <v>2.7972222222222221</v>
      </c>
      <c r="F308" s="4">
        <f>Summary!$G$7*C308/Summary!$G$11*(1-0.011)^4</f>
        <v>1188.6169859854324</v>
      </c>
      <c r="G308" s="7">
        <f>VLOOKUP(Table2[[#This Row],[Date]],Table3[#All],11,FALSE)</f>
        <v>6.6066125212285207E-2</v>
      </c>
      <c r="H308" s="5">
        <f>(LN(F308/Summary!$G$7)+(D308/100+G308^2/2)*E308)/(G308*SQRT(E308))</f>
        <v>1.664050122102908</v>
      </c>
      <c r="I308" s="5">
        <f t="shared" si="19"/>
        <v>1.5535551997601784</v>
      </c>
      <c r="J308" s="4">
        <f>_xlfn.NORM.DIST(H308,0,1,TRUE)*F308-_xlfn.NORM.DIST(I308,0,1,TRUE)*Summary!$G$7*EXP(-D308/100*E308)</f>
        <v>196.31109676913161</v>
      </c>
      <c r="K308" s="5">
        <f t="shared" si="16"/>
        <v>0.95194879329013327</v>
      </c>
      <c r="L308" s="7">
        <f t="shared" si="17"/>
        <v>7.6073161190300456E-4</v>
      </c>
      <c r="M308" s="4">
        <f t="shared" si="18"/>
        <v>198.61915687963236</v>
      </c>
      <c r="N308" s="57">
        <f>Summary!$G$7*Table2[[#This Row],[T]]*EXP(-Table2[[#This Row],[Rate]]/100*Table2[[#This Row],[T]])*_xlfn.NORM.DIST(Table2[[#This Row],[d2]],0,1,TRUE)</f>
        <v>2615.9381905136752</v>
      </c>
      <c r="O308" s="4"/>
    </row>
    <row r="309" spans="2:15" x14ac:dyDescent="0.2">
      <c r="B309" s="6">
        <f>Index!B330</f>
        <v>42194</v>
      </c>
      <c r="C309" s="4">
        <f>Index!J330</f>
        <v>125.14859184428154</v>
      </c>
      <c r="D309" s="5">
        <f>VLOOKUP(Table2[[#This Row],[Date]],Table1[#All],16,FALSE)</f>
        <v>0.18593888888888888</v>
      </c>
      <c r="E309" s="5">
        <f>DAYS360(B309,Summary!$G$10)/Summary!$G$6</f>
        <v>2.7944444444444443</v>
      </c>
      <c r="F309" s="4">
        <f>Summary!$G$7*C309/Summary!$G$11*(1-0.011)^4</f>
        <v>1186.9197872218556</v>
      </c>
      <c r="G309" s="7">
        <f>VLOOKUP(Table2[[#This Row],[Date]],Table3[#All],11,FALSE)</f>
        <v>6.5737506603241735E-2</v>
      </c>
      <c r="H309" s="5">
        <f>(LN(F309/Summary!$G$7)+(D309/100+G309^2/2)*E309)/(G309*SQRT(E309))</f>
        <v>1.6616098394152945</v>
      </c>
      <c r="I309" s="5">
        <f t="shared" si="19"/>
        <v>1.5517191324346045</v>
      </c>
      <c r="J309" s="4">
        <f>_xlfn.NORM.DIST(H309,0,1,TRUE)*F309-_xlfn.NORM.DIST(I309,0,1,TRUE)*Summary!$G$7*EXP(-D309/100*E309)</f>
        <v>194.83125081505239</v>
      </c>
      <c r="K309" s="5">
        <f t="shared" si="16"/>
        <v>0.95170448539394337</v>
      </c>
      <c r="L309" s="7">
        <f t="shared" si="17"/>
        <v>7.6912273433090502E-4</v>
      </c>
      <c r="M309" s="4">
        <f t="shared" si="18"/>
        <v>199.04308591997807</v>
      </c>
      <c r="N309" s="57">
        <f>Summary!$G$7*Table2[[#This Row],[T]]*EXP(-Table2[[#This Row],[Rate]]/100*Table2[[#This Row],[T]])*_xlfn.NORM.DIST(Table2[[#This Row],[d2]],0,1,TRUE)</f>
        <v>2612.1506341492591</v>
      </c>
      <c r="O309" s="4"/>
    </row>
    <row r="310" spans="2:15" x14ac:dyDescent="0.2">
      <c r="B310" s="6">
        <f>Index!B331</f>
        <v>42195</v>
      </c>
      <c r="C310" s="4">
        <f>Index!J331</f>
        <v>124.52224780931576</v>
      </c>
      <c r="D310" s="5">
        <f>VLOOKUP(Table2[[#This Row],[Date]],Table1[#All],16,FALSE)</f>
        <v>0.21993749999999998</v>
      </c>
      <c r="E310" s="5">
        <f>DAYS360(B310,Summary!$G$10)/Summary!$G$6</f>
        <v>2.7916666666666665</v>
      </c>
      <c r="F310" s="4">
        <f>Summary!$G$7*C310/Summary!$G$11*(1-0.011)^4</f>
        <v>1180.9794876327537</v>
      </c>
      <c r="G310" s="7">
        <f>VLOOKUP(Table2[[#This Row],[Date]],Table3[#All],11,FALSE)</f>
        <v>6.3716088798518519E-2</v>
      </c>
      <c r="H310" s="5">
        <f>(LN(F310/Summary!$G$7)+(D310/100+G310^2/2)*E310)/(G310*SQRT(E310))</f>
        <v>1.6734275461651289</v>
      </c>
      <c r="I310" s="5">
        <f t="shared" si="19"/>
        <v>1.5669689121585137</v>
      </c>
      <c r="J310" s="4">
        <f>_xlfn.NORM.DIST(H310,0,1,TRUE)*F310-_xlfn.NORM.DIST(I310,0,1,TRUE)*Summary!$G$7*EXP(-D310/100*E310)</f>
        <v>189.65350089586491</v>
      </c>
      <c r="K310" s="5">
        <f t="shared" si="16"/>
        <v>0.95287842057944316</v>
      </c>
      <c r="L310" s="7">
        <f t="shared" si="17"/>
        <v>7.8234160765432409E-4</v>
      </c>
      <c r="M310" s="4">
        <f t="shared" si="18"/>
        <v>194.08582004042253</v>
      </c>
      <c r="N310" s="57">
        <f>Summary!$G$7*Table2[[#This Row],[T]]*EXP(-Table2[[#This Row],[Rate]]/100*Table2[[#This Row],[T]])*_xlfn.NORM.DIST(Table2[[#This Row],[d2]],0,1,TRUE)</f>
        <v>2612.0965273789866</v>
      </c>
      <c r="O310" s="4"/>
    </row>
    <row r="311" spans="2:15" x14ac:dyDescent="0.2">
      <c r="B311" s="6">
        <f>Index!B332</f>
        <v>42198</v>
      </c>
      <c r="C311" s="4">
        <f>Index!J332</f>
        <v>124.63748910996554</v>
      </c>
      <c r="D311" s="5">
        <f>VLOOKUP(Table2[[#This Row],[Date]],Table1[#All],16,FALSE)</f>
        <v>0.20059333333333332</v>
      </c>
      <c r="E311" s="5">
        <f>DAYS360(B311,Summary!$G$10)/Summary!$G$6</f>
        <v>2.7833333333333332</v>
      </c>
      <c r="F311" s="4">
        <f>Summary!$G$7*C311/Summary!$G$11*(1-0.011)^4</f>
        <v>1182.072445835724</v>
      </c>
      <c r="G311" s="7">
        <f>VLOOKUP(Table2[[#This Row],[Date]],Table3[#All],11,FALSE)</f>
        <v>6.3754143875346309E-2</v>
      </c>
      <c r="H311" s="5">
        <f>(LN(F311/Summary!$G$7)+(D311/100+G311^2/2)*E311)/(G311*SQRT(E311))</f>
        <v>1.678297524758199</v>
      </c>
      <c r="I311" s="5">
        <f t="shared" si="19"/>
        <v>1.5719344144682208</v>
      </c>
      <c r="J311" s="4">
        <f>_xlfn.NORM.DIST(H311,0,1,TRUE)*F311-_xlfn.NORM.DIST(I311,0,1,TRUE)*Summary!$G$7*EXP(-D311/100*E311)</f>
        <v>190.16292767182961</v>
      </c>
      <c r="K311" s="5">
        <f t="shared" si="16"/>
        <v>0.9533554844848291</v>
      </c>
      <c r="L311" s="7">
        <f t="shared" si="17"/>
        <v>7.7596135366614783E-4</v>
      </c>
      <c r="M311" s="4">
        <f t="shared" si="18"/>
        <v>192.39860507375334</v>
      </c>
      <c r="N311" s="57">
        <f>Summary!$G$7*Table2[[#This Row],[T]]*EXP(-Table2[[#This Row],[Rate]]/100*Table2[[#This Row],[T]])*_xlfn.NORM.DIST(Table2[[#This Row],[d2]],0,1,TRUE)</f>
        <v>2607.3496285202832</v>
      </c>
      <c r="O311" s="4"/>
    </row>
    <row r="312" spans="2:15" x14ac:dyDescent="0.2">
      <c r="B312" s="6">
        <f>Index!B333</f>
        <v>42199</v>
      </c>
      <c r="C312" s="4">
        <f>Index!J333</f>
        <v>124.8291262897496</v>
      </c>
      <c r="D312" s="5">
        <f>VLOOKUP(Table2[[#This Row],[Date]],Table1[#All],16,FALSE)</f>
        <v>0.18471388888888887</v>
      </c>
      <c r="E312" s="5">
        <f>DAYS360(B312,Summary!$G$10)/Summary!$G$6</f>
        <v>2.7805555555555554</v>
      </c>
      <c r="F312" s="4">
        <f>Summary!$G$7*C312/Summary!$G$11*(1-0.011)^4</f>
        <v>1183.8899489917812</v>
      </c>
      <c r="G312" s="7">
        <f>VLOOKUP(Table2[[#This Row],[Date]],Table3[#All],11,FALSE)</f>
        <v>6.3775565931718903E-2</v>
      </c>
      <c r="H312" s="5">
        <f>(LN(F312/Summary!$G$7)+(D312/100+G312^2/2)*E312)/(G312*SQRT(E312))</f>
        <v>1.6887969330579911</v>
      </c>
      <c r="I312" s="5">
        <f t="shared" si="19"/>
        <v>1.5824511901467868</v>
      </c>
      <c r="J312" s="4">
        <f>_xlfn.NORM.DIST(H312,0,1,TRUE)*F312-_xlfn.NORM.DIST(I312,0,1,TRUE)*Summary!$G$7*EXP(-D312/100*E312)</f>
        <v>191.47539053603839</v>
      </c>
      <c r="K312" s="5">
        <f t="shared" si="16"/>
        <v>0.95437082410677032</v>
      </c>
      <c r="L312" s="7">
        <f t="shared" si="17"/>
        <v>7.6131971064549513E-4</v>
      </c>
      <c r="M312" s="4">
        <f t="shared" si="18"/>
        <v>189.22374726215313</v>
      </c>
      <c r="N312" s="57">
        <f>Summary!$G$7*Table2[[#This Row],[T]]*EXP(-Table2[[#This Row],[Rate]]/100*Table2[[#This Row],[T]])*_xlfn.NORM.DIST(Table2[[#This Row],[d2]],0,1,TRUE)</f>
        <v>2609.2584176964028</v>
      </c>
      <c r="O312" s="4"/>
    </row>
    <row r="313" spans="2:15" x14ac:dyDescent="0.2">
      <c r="B313" s="6">
        <f>Index!B334</f>
        <v>42200</v>
      </c>
      <c r="C313" s="4">
        <f>Index!J334</f>
        <v>125.32744176390389</v>
      </c>
      <c r="D313" s="5">
        <f>VLOOKUP(Table2[[#This Row],[Date]],Table1[#All],16,FALSE)</f>
        <v>0.16905555555555554</v>
      </c>
      <c r="E313" s="5">
        <f>DAYS360(B313,Summary!$G$10)/Summary!$G$6</f>
        <v>2.7777777777777777</v>
      </c>
      <c r="F313" s="4">
        <f>Summary!$G$7*C313/Summary!$G$11*(1-0.011)^4</f>
        <v>1188.6160149253758</v>
      </c>
      <c r="G313" s="7">
        <f>VLOOKUP(Table2[[#This Row],[Date]],Table3[#All],11,FALSE)</f>
        <v>6.3962580591668067E-2</v>
      </c>
      <c r="H313" s="5">
        <f>(LN(F313/Summary!$G$7)+(D313/100+G313^2/2)*E313)/(G313*SQRT(E313))</f>
        <v>1.718203131449479</v>
      </c>
      <c r="I313" s="5">
        <f t="shared" si="19"/>
        <v>1.6115988304633655</v>
      </c>
      <c r="J313" s="4">
        <f>_xlfn.NORM.DIST(H313,0,1,TRUE)*F313-_xlfn.NORM.DIST(I313,0,1,TRUE)*Summary!$G$7*EXP(-D313/100*E313)</f>
        <v>195.60726507875245</v>
      </c>
      <c r="K313" s="5">
        <f t="shared" si="16"/>
        <v>0.95712021471522135</v>
      </c>
      <c r="L313" s="7">
        <f t="shared" si="17"/>
        <v>7.1949354068871708E-4</v>
      </c>
      <c r="M313" s="4">
        <f t="shared" si="18"/>
        <v>180.60656415827231</v>
      </c>
      <c r="N313" s="57">
        <f>Summary!$G$7*Table2[[#This Row],[T]]*EXP(-Table2[[#This Row],[Rate]]/100*Table2[[#This Row],[T]])*_xlfn.NORM.DIST(Table2[[#This Row],[d2]],0,1,TRUE)</f>
        <v>2616.7809731682614</v>
      </c>
      <c r="O313" s="4"/>
    </row>
    <row r="314" spans="2:15" x14ac:dyDescent="0.2">
      <c r="B314" s="6">
        <f>Index!B335</f>
        <v>42201</v>
      </c>
      <c r="C314" s="4">
        <f>Index!J335</f>
        <v>125.54501621463473</v>
      </c>
      <c r="D314" s="5">
        <f>VLOOKUP(Table2[[#This Row],[Date]],Table1[#All],16,FALSE)</f>
        <v>0.17537749999999999</v>
      </c>
      <c r="E314" s="5">
        <f>DAYS360(B314,Summary!$G$10)/Summary!$G$6</f>
        <v>2.7749999999999999</v>
      </c>
      <c r="F314" s="4">
        <f>Summary!$G$7*C314/Summary!$G$11*(1-0.011)^4</f>
        <v>1190.679509343976</v>
      </c>
      <c r="G314" s="7">
        <f>VLOOKUP(Table2[[#This Row],[Date]],Table3[#All],11,FALSE)</f>
        <v>6.4039829598467227E-2</v>
      </c>
      <c r="H314" s="5">
        <f>(LN(F314/Summary!$G$7)+(D314/100+G314^2/2)*E314)/(G314*SQRT(E314))</f>
        <v>1.7349244041963223</v>
      </c>
      <c r="I314" s="5">
        <f t="shared" si="19"/>
        <v>1.6282447347385152</v>
      </c>
      <c r="J314" s="4">
        <f>_xlfn.NORM.DIST(H314,0,1,TRUE)*F314-_xlfn.NORM.DIST(I314,0,1,TRUE)*Summary!$G$7*EXP(-D314/100*E314)</f>
        <v>197.7528746352765</v>
      </c>
      <c r="K314" s="5">
        <f t="shared" si="16"/>
        <v>0.95862290203102762</v>
      </c>
      <c r="L314" s="7">
        <f t="shared" si="17"/>
        <v>6.9731407522641178E-4</v>
      </c>
      <c r="M314" s="4">
        <f t="shared" si="18"/>
        <v>175.68365019901753</v>
      </c>
      <c r="N314" s="57">
        <f>Summary!$G$7*Table2[[#This Row],[T]]*EXP(-Table2[[#This Row],[Rate]]/100*Table2[[#This Row],[T]])*_xlfn.NORM.DIST(Table2[[#This Row],[d2]],0,1,TRUE)</f>
        <v>2618.6558673025688</v>
      </c>
      <c r="O314" s="4"/>
    </row>
    <row r="315" spans="2:15" x14ac:dyDescent="0.2">
      <c r="B315" s="6">
        <f>Index!B336</f>
        <v>42202</v>
      </c>
      <c r="C315" s="4">
        <f>Index!J336</f>
        <v>126.05708109065264</v>
      </c>
      <c r="D315" s="5">
        <f>VLOOKUP(Table2[[#This Row],[Date]],Table1[#All],16,FALSE)</f>
        <v>0.17249611111111113</v>
      </c>
      <c r="E315" s="5">
        <f>DAYS360(B315,Summary!$G$10)/Summary!$G$6</f>
        <v>2.7722222222222221</v>
      </c>
      <c r="F315" s="4">
        <f>Summary!$G$7*C315/Summary!$G$11*(1-0.011)^4</f>
        <v>1195.5359757630565</v>
      </c>
      <c r="G315" s="7">
        <f>VLOOKUP(Table2[[#This Row],[Date]],Table3[#All],11,FALSE)</f>
        <v>6.3058834278843859E-2</v>
      </c>
      <c r="H315" s="5">
        <f>(LN(F315/Summary!$G$7)+(D315/100+G315^2/2)*E315)/(G315*SQRT(E315))</f>
        <v>1.7990580239072271</v>
      </c>
      <c r="I315" s="5">
        <f t="shared" si="19"/>
        <v>1.6940651174345955</v>
      </c>
      <c r="J315" s="4">
        <f>_xlfn.NORM.DIST(H315,0,1,TRUE)*F315-_xlfn.NORM.DIST(I315,0,1,TRUE)*Summary!$G$7*EXP(-D315/100*E315)</f>
        <v>202.17273680056292</v>
      </c>
      <c r="K315" s="5">
        <f t="shared" si="16"/>
        <v>0.96399524865222197</v>
      </c>
      <c r="L315" s="7">
        <f t="shared" si="17"/>
        <v>6.300377558318941E-4</v>
      </c>
      <c r="M315" s="4">
        <f t="shared" si="18"/>
        <v>157.42215492371363</v>
      </c>
      <c r="N315" s="57">
        <f>Summary!$G$7*Table2[[#This Row],[T]]*EXP(-Table2[[#This Row],[Rate]]/100*Table2[[#This Row],[T]])*_xlfn.NORM.DIST(Table2[[#This Row],[d2]],0,1,TRUE)</f>
        <v>2634.4934080582393</v>
      </c>
      <c r="O315" s="4"/>
    </row>
    <row r="316" spans="2:15" x14ac:dyDescent="0.2">
      <c r="B316" s="6">
        <f>Index!B337</f>
        <v>42205</v>
      </c>
      <c r="C316" s="4">
        <f>Index!J337</f>
        <v>126.26251348083149</v>
      </c>
      <c r="D316" s="5">
        <f>VLOOKUP(Table2[[#This Row],[Date]],Table1[#All],16,FALSE)</f>
        <v>0.16470138888888888</v>
      </c>
      <c r="E316" s="5">
        <f>DAYS360(B316,Summary!$G$10)/Summary!$G$6</f>
        <v>2.7638888888888888</v>
      </c>
      <c r="F316" s="4">
        <f>Summary!$G$7*C316/Summary!$G$11*(1-0.011)^4</f>
        <v>1197.4843138565682</v>
      </c>
      <c r="G316" s="7">
        <f>VLOOKUP(Table2[[#This Row],[Date]],Table3[#All],11,FALSE)</f>
        <v>6.302589521333396E-2</v>
      </c>
      <c r="H316" s="5">
        <f>(LN(F316/Summary!$G$7)+(D316/100+G316^2/2)*E316)/(G316*SQRT(E316))</f>
        <v>1.8158442390733724</v>
      </c>
      <c r="I316" s="5">
        <f t="shared" si="19"/>
        <v>1.7110640173642988</v>
      </c>
      <c r="J316" s="4">
        <f>_xlfn.NORM.DIST(H316,0,1,TRUE)*F316-_xlfn.NORM.DIST(I316,0,1,TRUE)*Summary!$G$7*EXP(-D316/100*E316)</f>
        <v>203.81377901235123</v>
      </c>
      <c r="K316" s="5">
        <f t="shared" si="16"/>
        <v>0.96530286553672673</v>
      </c>
      <c r="L316" s="7">
        <f t="shared" si="17"/>
        <v>6.1145349002519466E-4</v>
      </c>
      <c r="M316" s="4">
        <f t="shared" si="18"/>
        <v>152.73645189477978</v>
      </c>
      <c r="N316" s="57">
        <f>Summary!$G$7*Table2[[#This Row],[T]]*EXP(-Table2[[#This Row],[Rate]]/100*Table2[[#This Row],[T]])*_xlfn.NORM.DIST(Table2[[#This Row],[d2]],0,1,TRUE)</f>
        <v>2631.5573730159213</v>
      </c>
      <c r="O316" s="4"/>
    </row>
    <row r="317" spans="2:15" x14ac:dyDescent="0.2">
      <c r="B317" s="6">
        <f>Index!B338</f>
        <v>42206</v>
      </c>
      <c r="C317" s="4">
        <f>Index!J338</f>
        <v>125.82666396229078</v>
      </c>
      <c r="D317" s="5">
        <f>VLOOKUP(Table2[[#This Row],[Date]],Table1[#All],16,FALSE)</f>
        <v>0.16705277777777777</v>
      </c>
      <c r="E317" s="5">
        <f>DAYS360(B317,Summary!$G$10)/Summary!$G$6</f>
        <v>2.7611111111111111</v>
      </c>
      <c r="F317" s="4">
        <f>Summary!$G$7*C317/Summary!$G$11*(1-0.011)^4</f>
        <v>1193.350680307972</v>
      </c>
      <c r="G317" s="7">
        <f>VLOOKUP(Table2[[#This Row],[Date]],Table3[#All],11,FALSE)</f>
        <v>6.1599716479254454E-2</v>
      </c>
      <c r="H317" s="5">
        <f>(LN(F317/Summary!$G$7)+(D317/100+G317^2/2)*E317)/(G317*SQRT(E317))</f>
        <v>1.8231755407801284</v>
      </c>
      <c r="I317" s="5">
        <f t="shared" si="19"/>
        <v>1.7208178086195205</v>
      </c>
      <c r="J317" s="4">
        <f>_xlfn.NORM.DIST(H317,0,1,TRUE)*F317-_xlfn.NORM.DIST(I317,0,1,TRUE)*Summary!$G$7*EXP(-D317/100*E317)</f>
        <v>199.65919527466451</v>
      </c>
      <c r="K317" s="5">
        <f t="shared" si="16"/>
        <v>0.96586159583610787</v>
      </c>
      <c r="L317" s="7">
        <f t="shared" si="17"/>
        <v>6.1977009501455445E-4</v>
      </c>
      <c r="M317" s="4">
        <f t="shared" si="18"/>
        <v>150.11682966033118</v>
      </c>
      <c r="N317" s="57">
        <f>Summary!$G$7*Table2[[#This Row],[T]]*EXP(-Table2[[#This Row],[Rate]]/100*Table2[[#This Row],[T]])*_xlfn.NORM.DIST(Table2[[#This Row],[d2]],0,1,TRUE)</f>
        <v>2631.2074522680559</v>
      </c>
      <c r="O317" s="4"/>
    </row>
    <row r="318" spans="2:15" x14ac:dyDescent="0.2">
      <c r="B318" s="6">
        <f>Index!B339</f>
        <v>42207</v>
      </c>
      <c r="C318" s="4">
        <f>Index!J339</f>
        <v>126.13418566674828</v>
      </c>
      <c r="D318" s="5">
        <f>VLOOKUP(Table2[[#This Row],[Date]],Table1[#All],16,FALSE)</f>
        <v>0.16316416666666667</v>
      </c>
      <c r="E318" s="5">
        <f>DAYS360(B318,Summary!$G$10)/Summary!$G$6</f>
        <v>2.7583333333333333</v>
      </c>
      <c r="F318" s="4">
        <f>Summary!$G$7*C318/Summary!$G$11*(1-0.011)^4</f>
        <v>1196.2672420578235</v>
      </c>
      <c r="G318" s="7">
        <f>VLOOKUP(Table2[[#This Row],[Date]],Table3[#All],11,FALSE)</f>
        <v>5.7751318481091399E-2</v>
      </c>
      <c r="H318" s="5">
        <f>(LN(F318/Summary!$G$7)+(D318/100+G318^2/2)*E318)/(G318*SQRT(E318))</f>
        <v>1.9632700753027874</v>
      </c>
      <c r="I318" s="5">
        <f t="shared" si="19"/>
        <v>1.8673553521426294</v>
      </c>
      <c r="J318" s="4">
        <f>_xlfn.NORM.DIST(H318,0,1,TRUE)*F318-_xlfn.NORM.DIST(I318,0,1,TRUE)*Summary!$G$7*EXP(-D318/100*E318)</f>
        <v>201.86857776541183</v>
      </c>
      <c r="K318" s="5">
        <f t="shared" si="16"/>
        <v>0.97519259967457672</v>
      </c>
      <c r="L318" s="7">
        <f t="shared" si="17"/>
        <v>5.0607848051111601E-4</v>
      </c>
      <c r="M318" s="4">
        <f t="shared" si="18"/>
        <v>115.36735689788809</v>
      </c>
      <c r="N318" s="57">
        <f>Summary!$G$7*Table2[[#This Row],[T]]*EXP(-Table2[[#This Row],[Rate]]/100*Table2[[#This Row],[T]])*_xlfn.NORM.DIST(Table2[[#This Row],[d2]],0,1,TRUE)</f>
        <v>2661.0259089862107</v>
      </c>
      <c r="O318" s="4"/>
    </row>
    <row r="319" spans="2:15" x14ac:dyDescent="0.2">
      <c r="B319" s="6">
        <f>Index!B340</f>
        <v>42208</v>
      </c>
      <c r="C319" s="4">
        <f>Index!J340</f>
        <v>126.41632087847529</v>
      </c>
      <c r="D319" s="5">
        <f>VLOOKUP(Table2[[#This Row],[Date]],Table1[#All],16,FALSE)</f>
        <v>0.16137333333333331</v>
      </c>
      <c r="E319" s="5">
        <f>DAYS360(B319,Summary!$G$10)/Summary!$G$6</f>
        <v>2.7555555555555555</v>
      </c>
      <c r="F319" s="4">
        <f>Summary!$G$7*C319/Summary!$G$11*(1-0.011)^4</f>
        <v>1198.9430361721309</v>
      </c>
      <c r="G319" s="7">
        <f>VLOOKUP(Table2[[#This Row],[Date]],Table3[#All],11,FALSE)</f>
        <v>5.367550874267811E-2</v>
      </c>
      <c r="H319" s="5">
        <f>(LN(F319/Summary!$G$7)+(D319/100+G319^2/2)*E319)/(G319*SQRT(E319))</f>
        <v>2.1308105980603078</v>
      </c>
      <c r="I319" s="5">
        <f t="shared" si="19"/>
        <v>2.0417099720979999</v>
      </c>
      <c r="J319" s="4">
        <f>_xlfn.NORM.DIST(H319,0,1,TRUE)*F319-_xlfn.NORM.DIST(I319,0,1,TRUE)*Summary!$G$7*EXP(-D319/100*E319)</f>
        <v>204.03334074540021</v>
      </c>
      <c r="K319" s="5">
        <f t="shared" si="16"/>
        <v>0.98344762555011034</v>
      </c>
      <c r="L319" s="7">
        <f t="shared" si="17"/>
        <v>3.857495779131666E-4</v>
      </c>
      <c r="M319" s="4">
        <f t="shared" si="18"/>
        <v>82.013982150654783</v>
      </c>
      <c r="N319" s="57">
        <f>Summary!$G$7*Table2[[#This Row],[T]]*EXP(-Table2[[#This Row],[Rate]]/100*Table2[[#This Row],[T]])*_xlfn.NORM.DIST(Table2[[#This Row],[d2]],0,1,TRUE)</f>
        <v>2686.8439628253855</v>
      </c>
      <c r="O319" s="4"/>
    </row>
    <row r="320" spans="2:15" x14ac:dyDescent="0.2">
      <c r="B320" s="6">
        <f>Index!B341</f>
        <v>42209</v>
      </c>
      <c r="C320" s="4">
        <f>Index!J341</f>
        <v>127.03219625009471</v>
      </c>
      <c r="D320" s="5">
        <f>VLOOKUP(Table2[[#This Row],[Date]],Table1[#All],16,FALSE)</f>
        <v>0.15657527777777777</v>
      </c>
      <c r="E320" s="5">
        <f>DAYS360(B320,Summary!$G$10)/Summary!$G$6</f>
        <v>2.7527777777777778</v>
      </c>
      <c r="F320" s="4">
        <f>Summary!$G$7*C320/Summary!$G$11*(1-0.011)^4</f>
        <v>1204.7840500762047</v>
      </c>
      <c r="G320" s="7">
        <f>VLOOKUP(Table2[[#This Row],[Date]],Table3[#All],11,FALSE)</f>
        <v>5.4442324475047543E-2</v>
      </c>
      <c r="H320" s="5">
        <f>(LN(F320/Summary!$G$7)+(D320/100+G320^2/2)*E320)/(G320*SQRT(E320))</f>
        <v>2.1553687716082646</v>
      </c>
      <c r="I320" s="5">
        <f t="shared" si="19"/>
        <v>2.0650408044552568</v>
      </c>
      <c r="J320" s="4">
        <f>_xlfn.NORM.DIST(H320,0,1,TRUE)*F320-_xlfn.NORM.DIST(I320,0,1,TRUE)*Summary!$G$7*EXP(-D320/100*E320)</f>
        <v>209.70655660320415</v>
      </c>
      <c r="K320" s="5">
        <f t="shared" si="16"/>
        <v>0.98443350596235346</v>
      </c>
      <c r="L320" s="7">
        <f t="shared" si="17"/>
        <v>3.5924955576044408E-4</v>
      </c>
      <c r="M320" s="4">
        <f t="shared" si="18"/>
        <v>78.148828451591143</v>
      </c>
      <c r="N320" s="57">
        <f>Summary!$G$7*Table2[[#This Row],[T]]*EXP(-Table2[[#This Row],[Rate]]/100*Table2[[#This Row],[T]])*_xlfn.NORM.DIST(Table2[[#This Row],[d2]],0,1,TRUE)</f>
        <v>2687.6008907588061</v>
      </c>
      <c r="O320" s="4"/>
    </row>
    <row r="321" spans="2:15" x14ac:dyDescent="0.2">
      <c r="B321" s="6">
        <f>Index!B342</f>
        <v>42212</v>
      </c>
      <c r="C321" s="4">
        <f>Index!J342</f>
        <v>126.91694837441416</v>
      </c>
      <c r="D321" s="5">
        <f>VLOOKUP(Table2[[#This Row],[Date]],Table1[#All],16,FALSE)</f>
        <v>0.15387777777777778</v>
      </c>
      <c r="E321" s="5">
        <f>DAYS360(B321,Summary!$G$10)/Summary!$G$6</f>
        <v>2.7444444444444445</v>
      </c>
      <c r="F321" s="4">
        <f>Summary!$G$7*C321/Summary!$G$11*(1-0.011)^4</f>
        <v>1203.6910295150885</v>
      </c>
      <c r="G321" s="7">
        <f>VLOOKUP(Table2[[#This Row],[Date]],Table3[#All],11,FALSE)</f>
        <v>5.4439043883897628E-2</v>
      </c>
      <c r="H321" s="5">
        <f>(LN(F321/Summary!$G$7)+(D321/100+G321^2/2)*E321)/(G321*SQRT(E321))</f>
        <v>2.1475965846724034</v>
      </c>
      <c r="I321" s="5">
        <f t="shared" si="19"/>
        <v>2.0574108783492067</v>
      </c>
      <c r="J321" s="4">
        <f>_xlfn.NORM.DIST(H321,0,1,TRUE)*F321-_xlfn.NORM.DIST(I321,0,1,TRUE)*Summary!$G$7*EXP(-D321/100*E321)</f>
        <v>208.53895786906321</v>
      </c>
      <c r="K321" s="5">
        <f t="shared" si="16"/>
        <v>0.98412709150970201</v>
      </c>
      <c r="L321" s="7">
        <f t="shared" si="17"/>
        <v>3.6621582212004546E-4</v>
      </c>
      <c r="M321" s="4">
        <f t="shared" si="18"/>
        <v>79.274239534714951</v>
      </c>
      <c r="N321" s="57">
        <f>Summary!$G$7*Table2[[#This Row],[T]]*EXP(-Table2[[#This Row],[Rate]]/100*Table2[[#This Row],[T]])*_xlfn.NORM.DIST(Table2[[#This Row],[d2]],0,1,TRUE)</f>
        <v>2678.7040059859232</v>
      </c>
      <c r="O321" s="4"/>
    </row>
    <row r="322" spans="2:15" x14ac:dyDescent="0.2">
      <c r="B322" s="6">
        <f>Index!B343</f>
        <v>42213</v>
      </c>
      <c r="C322" s="4">
        <f>Index!J343</f>
        <v>127.01983864278925</v>
      </c>
      <c r="D322" s="5">
        <f>VLOOKUP(Table2[[#This Row],[Date]],Table1[#All],16,FALSE)</f>
        <v>0.15762499999999999</v>
      </c>
      <c r="E322" s="5">
        <f>DAYS360(B322,Summary!$G$10)/Summary!$G$6</f>
        <v>2.7416666666666667</v>
      </c>
      <c r="F322" s="4">
        <f>Summary!$G$7*C322/Summary!$G$11*(1-0.011)^4</f>
        <v>1204.6668494875491</v>
      </c>
      <c r="G322" s="7">
        <f>VLOOKUP(Table2[[#This Row],[Date]],Table3[#All],11,FALSE)</f>
        <v>5.4470886952371719E-2</v>
      </c>
      <c r="H322" s="5">
        <f>(LN(F322/Summary!$G$7)+(D322/100+G322^2/2)*E322)/(G322*SQRT(E322))</f>
        <v>2.1575116800277434</v>
      </c>
      <c r="I322" s="5">
        <f t="shared" si="19"/>
        <v>2.0673189001130248</v>
      </c>
      <c r="J322" s="4">
        <f>_xlfn.NORM.DIST(H322,0,1,TRUE)*F322-_xlfn.NORM.DIST(I322,0,1,TRUE)*Summary!$G$7*EXP(-D322/100*E322)</f>
        <v>209.5959366261684</v>
      </c>
      <c r="K322" s="5">
        <f t="shared" si="16"/>
        <v>0.98451709097264528</v>
      </c>
      <c r="L322" s="7">
        <f t="shared" si="17"/>
        <v>3.581641017659815E-4</v>
      </c>
      <c r="M322" s="4">
        <f t="shared" si="18"/>
        <v>77.623830980175256</v>
      </c>
      <c r="N322" s="57">
        <f>Summary!$G$7*Table2[[#This Row],[T]]*EXP(-Table2[[#This Row],[Rate]]/100*Table2[[#This Row],[T]])*_xlfn.NORM.DIST(Table2[[#This Row],[d2]],0,1,TRUE)</f>
        <v>2677.0158790816736</v>
      </c>
      <c r="O322" s="4"/>
    </row>
    <row r="323" spans="2:15" x14ac:dyDescent="0.2">
      <c r="B323" s="6">
        <f>Index!B344</f>
        <v>42214</v>
      </c>
      <c r="C323" s="4">
        <f>Index!J344</f>
        <v>126.72445293268105</v>
      </c>
      <c r="D323" s="5">
        <f>VLOOKUP(Table2[[#This Row],[Date]],Table1[#All],16,FALSE)</f>
        <v>0.15354722222222222</v>
      </c>
      <c r="E323" s="5">
        <f>DAYS360(B323,Summary!$G$10)/Summary!$G$6</f>
        <v>2.7388888888888889</v>
      </c>
      <c r="F323" s="4">
        <f>Summary!$G$7*C323/Summary!$G$11*(1-0.011)^4</f>
        <v>1201.8653865304091</v>
      </c>
      <c r="G323" s="7">
        <f>VLOOKUP(Table2[[#This Row],[Date]],Table3[#All],11,FALSE)</f>
        <v>5.4042634616748166E-2</v>
      </c>
      <c r="H323" s="5">
        <f>(LN(F323/Summary!$G$7)+(D323/100+G323^2/2)*E323)/(G323*SQRT(E323))</f>
        <v>2.1476241500904165</v>
      </c>
      <c r="I323" s="5">
        <f t="shared" si="19"/>
        <v>2.0581858121242997</v>
      </c>
      <c r="J323" s="4">
        <f>_xlfn.NORM.DIST(H323,0,1,TRUE)*F323-_xlfn.NORM.DIST(I323,0,1,TRUE)*Summary!$G$7*EXP(-D323/100*E323)</f>
        <v>206.68937572258722</v>
      </c>
      <c r="K323" s="5">
        <f t="shared" ref="K323:K386" si="20">_xlfn.NORM.DIST(H323,0,1,TRUE)</f>
        <v>0.98412818733561613</v>
      </c>
      <c r="L323" s="7">
        <f t="shared" ref="L323:L386" si="21">_xlfn.NORM.DIST(H323,0,1,FALSE)/(G323*F323*SQRT(E323))</f>
        <v>3.6981504954392106E-4</v>
      </c>
      <c r="M323" s="4">
        <f t="shared" ref="M323:M386" si="22">SQRT(E323)*F323*_xlfn.NORM.DIST(H323,0,1,FALSE)</f>
        <v>79.06916698986754</v>
      </c>
      <c r="N323" s="57">
        <f>Summary!$G$7*Table2[[#This Row],[T]]*EXP(-Table2[[#This Row],[Rate]]/100*Table2[[#This Row],[T]])*_xlfn.NORM.DIST(Table2[[#This Row],[d2]],0,1,TRUE)</f>
        <v>2673.4300704038164</v>
      </c>
      <c r="O323" s="4"/>
    </row>
    <row r="324" spans="2:15" x14ac:dyDescent="0.2">
      <c r="B324" s="6">
        <f>Index!B345</f>
        <v>42215</v>
      </c>
      <c r="C324" s="4">
        <f>Index!J345</f>
        <v>127.53340803219071</v>
      </c>
      <c r="D324" s="5">
        <f>VLOOKUP(Table2[[#This Row],[Date]],Table1[#All],16,FALSE)</f>
        <v>0.15094444444444446</v>
      </c>
      <c r="E324" s="5">
        <f>DAYS360(B324,Summary!$G$10)/Summary!$G$6</f>
        <v>2.7361111111111112</v>
      </c>
      <c r="F324" s="4">
        <f>Summary!$G$7*C324/Summary!$G$11*(1-0.011)^4</f>
        <v>1209.5375848382953</v>
      </c>
      <c r="G324" s="7">
        <f>VLOOKUP(Table2[[#This Row],[Date]],Table3[#All],11,FALSE)</f>
        <v>5.5239154404239973E-2</v>
      </c>
      <c r="H324" s="5">
        <f>(LN(F324/Summary!$G$7)+(D324/100+G324^2/2)*E324)/(G324*SQRT(E324))</f>
        <v>2.1729000490442534</v>
      </c>
      <c r="I324" s="5">
        <f t="shared" ref="I324:I387" si="23">H324-G324*SQRT(E324)</f>
        <v>2.0815278900732803</v>
      </c>
      <c r="J324" s="4">
        <f>_xlfn.NORM.DIST(H324,0,1,TRUE)*F324-_xlfn.NORM.DIST(I324,0,1,TRUE)*Summary!$G$7*EXP(-D324/100*E324)</f>
        <v>214.26008406563813</v>
      </c>
      <c r="K324" s="5">
        <f t="shared" si="20"/>
        <v>0.98510607960421204</v>
      </c>
      <c r="L324" s="7">
        <f t="shared" si="21"/>
        <v>3.4057854085742153E-4</v>
      </c>
      <c r="M324" s="4">
        <f t="shared" si="22"/>
        <v>75.307246433022314</v>
      </c>
      <c r="N324" s="57">
        <f>Summary!$G$7*Table2[[#This Row],[T]]*EXP(-Table2[[#This Row],[Rate]]/100*Table2[[#This Row],[T]])*_xlfn.NORM.DIST(Table2[[#This Row],[d2]],0,1,TRUE)</f>
        <v>2673.8994530676018</v>
      </c>
      <c r="O324" s="4"/>
    </row>
    <row r="325" spans="2:15" x14ac:dyDescent="0.2">
      <c r="B325" s="6">
        <f>Index!B346</f>
        <v>42216</v>
      </c>
      <c r="C325" s="4">
        <f>Index!J346</f>
        <v>127.90664444475942</v>
      </c>
      <c r="D325" s="5">
        <f>VLOOKUP(Table2[[#This Row],[Date]],Table1[#All],16,FALSE)</f>
        <v>0.14920833333333333</v>
      </c>
      <c r="E325" s="5">
        <f>DAYS360(B325,Summary!$G$10)/Summary!$G$6</f>
        <v>2.7361111111111112</v>
      </c>
      <c r="F325" s="4">
        <f>Summary!$G$7*C325/Summary!$G$11*(1-0.011)^4</f>
        <v>1213.0773904154985</v>
      </c>
      <c r="G325" s="7">
        <f>VLOOKUP(Table2[[#This Row],[Date]],Table3[#All],11,FALSE)</f>
        <v>5.5404253595608882E-2</v>
      </c>
      <c r="H325" s="5">
        <f>(LN(F325/Summary!$G$7)+(D325/100+G325^2/2)*E325)/(G325*SQRT(E325))</f>
        <v>2.1980665083786128</v>
      </c>
      <c r="I325" s="5">
        <f t="shared" si="23"/>
        <v>2.1064212556262012</v>
      </c>
      <c r="J325" s="4">
        <f>_xlfn.NORM.DIST(H325,0,1,TRUE)*F325-_xlfn.NORM.DIST(I325,0,1,TRUE)*Summary!$G$7*EXP(-D325/100*E325)</f>
        <v>217.71448262721333</v>
      </c>
      <c r="K325" s="5">
        <f t="shared" si="20"/>
        <v>0.98602781661462791</v>
      </c>
      <c r="L325" s="7">
        <f t="shared" si="21"/>
        <v>3.2045383742667938E-4</v>
      </c>
      <c r="M325" s="4">
        <f t="shared" si="22"/>
        <v>71.485725883344529</v>
      </c>
      <c r="N325" s="57">
        <f>Summary!$G$7*Table2[[#This Row],[T]]*EXP(-Table2[[#This Row],[Rate]]/100*Table2[[#This Row],[T]])*_xlfn.NORM.DIST(Table2[[#This Row],[d2]],0,1,TRUE)</f>
        <v>2677.048234745333</v>
      </c>
      <c r="O325" s="4"/>
    </row>
    <row r="326" spans="2:15" x14ac:dyDescent="0.2">
      <c r="B326" s="6">
        <f>Index!B347</f>
        <v>42219</v>
      </c>
      <c r="C326" s="4">
        <f>Index!J347</f>
        <v>127.91992238947572</v>
      </c>
      <c r="D326" s="5">
        <f>VLOOKUP(Table2[[#This Row],[Date]],Table1[#All],16,FALSE)</f>
        <v>0.14077111111111112</v>
      </c>
      <c r="E326" s="5">
        <f>DAYS360(B326,Summary!$G$10)/Summary!$G$6</f>
        <v>2.7277777777777779</v>
      </c>
      <c r="F326" s="4">
        <f>Summary!$G$7*C326/Summary!$G$11*(1-0.011)^4</f>
        <v>1213.203319561685</v>
      </c>
      <c r="G326" s="7">
        <f>VLOOKUP(Table2[[#This Row],[Date]],Table3[#All],11,FALSE)</f>
        <v>5.5258103533207224E-2</v>
      </c>
      <c r="H326" s="5">
        <f>(LN(F326/Summary!$G$7)+(D326/100+G326^2/2)*E326)/(G326*SQRT(E326))</f>
        <v>2.2053414722914813</v>
      </c>
      <c r="I326" s="5">
        <f t="shared" si="23"/>
        <v>2.1140772684962319</v>
      </c>
      <c r="J326" s="4">
        <f>_xlfn.NORM.DIST(H326,0,1,TRUE)*F326-_xlfn.NORM.DIST(I326,0,1,TRUE)*Summary!$G$7*EXP(-D326/100*E326)</f>
        <v>217.58491598019475</v>
      </c>
      <c r="K326" s="5">
        <f t="shared" si="20"/>
        <v>0.98628492914550092</v>
      </c>
      <c r="L326" s="7">
        <f t="shared" si="21"/>
        <v>3.1664575238462878E-4</v>
      </c>
      <c r="M326" s="4">
        <f t="shared" si="22"/>
        <v>70.249916005152997</v>
      </c>
      <c r="N326" s="57">
        <f>Summary!$G$7*Table2[[#This Row],[T]]*EXP(-Table2[[#This Row],[Rate]]/100*Table2[[#This Row],[T]])*_xlfn.NORM.DIST(Table2[[#This Row],[d2]],0,1,TRUE)</f>
        <v>2670.4377996642174</v>
      </c>
      <c r="O326" s="4"/>
    </row>
    <row r="327" spans="2:15" x14ac:dyDescent="0.2">
      <c r="B327" s="6">
        <f>Index!B348</f>
        <v>42220</v>
      </c>
      <c r="C327" s="4">
        <f>Index!J348</f>
        <v>127.76551646284686</v>
      </c>
      <c r="D327" s="5">
        <f>VLOOKUP(Table2[[#This Row],[Date]],Table1[#All],16,FALSE)</f>
        <v>0.14990000000000001</v>
      </c>
      <c r="E327" s="5">
        <f>DAYS360(B327,Summary!$G$10)/Summary!$G$6</f>
        <v>2.7250000000000001</v>
      </c>
      <c r="F327" s="4">
        <f>Summary!$G$7*C327/Summary!$G$11*(1-0.011)^4</f>
        <v>1211.7389207468093</v>
      </c>
      <c r="G327" s="7">
        <f>VLOOKUP(Table2[[#This Row],[Date]],Table3[#All],11,FALSE)</f>
        <v>5.4701274702145627E-2</v>
      </c>
      <c r="H327" s="5">
        <f>(LN(F327/Summary!$G$7)+(D327/100+G327^2/2)*E327)/(G327*SQRT(E327))</f>
        <v>2.2172911456870423</v>
      </c>
      <c r="I327" s="5">
        <f t="shared" si="23"/>
        <v>2.1269926115779114</v>
      </c>
      <c r="J327" s="4">
        <f>_xlfn.NORM.DIST(H327,0,1,TRUE)*F327-_xlfn.NORM.DIST(I327,0,1,TRUE)*Summary!$G$7*EXP(-D327/100*E327)</f>
        <v>216.3395261691395</v>
      </c>
      <c r="K327" s="5">
        <f t="shared" si="20"/>
        <v>0.98669839871842524</v>
      </c>
      <c r="L327" s="7">
        <f t="shared" si="21"/>
        <v>3.1206276365653563E-4</v>
      </c>
      <c r="M327" s="4">
        <f t="shared" si="22"/>
        <v>68.300521363538536</v>
      </c>
      <c r="N327" s="57">
        <f>Summary!$G$7*Table2[[#This Row],[T]]*EXP(-Table2[[#This Row],[Rate]]/100*Table2[[#This Row],[T]])*_xlfn.NORM.DIST(Table2[[#This Row],[d2]],0,1,TRUE)</f>
        <v>2668.5416149755442</v>
      </c>
      <c r="O327" s="4"/>
    </row>
    <row r="328" spans="2:15" x14ac:dyDescent="0.2">
      <c r="B328" s="6">
        <f>Index!B349</f>
        <v>42221</v>
      </c>
      <c r="C328" s="4">
        <f>Index!J349</f>
        <v>126.40106223088047</v>
      </c>
      <c r="D328" s="5">
        <f>VLOOKUP(Table2[[#This Row],[Date]],Table1[#All],16,FALSE)</f>
        <v>0.1547277777777778</v>
      </c>
      <c r="E328" s="5">
        <f>DAYS360(B328,Summary!$G$10)/Summary!$G$6</f>
        <v>2.7222222222222223</v>
      </c>
      <c r="F328" s="4">
        <f>Summary!$G$7*C328/Summary!$G$11*(1-0.011)^4</f>
        <v>1198.7983218729955</v>
      </c>
      <c r="G328" s="7">
        <f>VLOOKUP(Table2[[#This Row],[Date]],Table3[#All],11,FALSE)</f>
        <v>5.7283823897264788E-2</v>
      </c>
      <c r="H328" s="5">
        <f>(LN(F328/Summary!$G$7)+(D328/100+G328^2/2)*E328)/(G328*SQRT(E328))</f>
        <v>2.0102748864473443</v>
      </c>
      <c r="I328" s="5">
        <f t="shared" si="23"/>
        <v>1.9157613990105564</v>
      </c>
      <c r="J328" s="4">
        <f>_xlfn.NORM.DIST(H328,0,1,TRUE)*F328-_xlfn.NORM.DIST(I328,0,1,TRUE)*Summary!$G$7*EXP(-D328/100*E328)</f>
        <v>203.96823229986921</v>
      </c>
      <c r="K328" s="5">
        <f t="shared" si="20"/>
        <v>0.97779894833092351</v>
      </c>
      <c r="L328" s="7">
        <f t="shared" si="21"/>
        <v>4.6680296870432801E-4</v>
      </c>
      <c r="M328" s="4">
        <f t="shared" si="22"/>
        <v>104.61198380194395</v>
      </c>
      <c r="N328" s="57">
        <f>Summary!$G$7*Table2[[#This Row],[T]]*EXP(-Table2[[#This Row],[Rate]]/100*Table2[[#This Row],[T]])*_xlfn.NORM.DIST(Table2[[#This Row],[d2]],0,1,TRUE)</f>
        <v>2635.6977665740369</v>
      </c>
      <c r="O328" s="4"/>
    </row>
    <row r="329" spans="2:15" x14ac:dyDescent="0.2">
      <c r="B329" s="6">
        <f>Index!B350</f>
        <v>42222</v>
      </c>
      <c r="C329" s="4">
        <f>Index!J350</f>
        <v>126.9656059075554</v>
      </c>
      <c r="D329" s="5">
        <f>VLOOKUP(Table2[[#This Row],[Date]],Table1[#All],16,FALSE)</f>
        <v>0.15413111111111114</v>
      </c>
      <c r="E329" s="5">
        <f>DAYS360(B329,Summary!$G$10)/Summary!$G$6</f>
        <v>2.7194444444444446</v>
      </c>
      <c r="F329" s="4">
        <f>Summary!$G$7*C329/Summary!$G$11*(1-0.011)^4</f>
        <v>1204.1525016581759</v>
      </c>
      <c r="G329" s="7">
        <f>VLOOKUP(Table2[[#This Row],[Date]],Table3[#All],11,FALSE)</f>
        <v>5.7837922101125157E-2</v>
      </c>
      <c r="H329" s="5">
        <f>(LN(F329/Summary!$G$7)+(D329/100+G329^2/2)*E329)/(G329*SQRT(E329))</f>
        <v>2.0394015735832705</v>
      </c>
      <c r="I329" s="5">
        <f t="shared" si="23"/>
        <v>1.9440225707826988</v>
      </c>
      <c r="J329" s="4">
        <f>_xlfn.NORM.DIST(H329,0,1,TRUE)*F329-_xlfn.NORM.DIST(I329,0,1,TRUE)*Summary!$G$7*EXP(-D329/100*E329)</f>
        <v>209.24112053724605</v>
      </c>
      <c r="K329" s="5">
        <f t="shared" si="20"/>
        <v>0.97929501724944978</v>
      </c>
      <c r="L329" s="7">
        <f t="shared" si="21"/>
        <v>4.3413614211591675E-4</v>
      </c>
      <c r="M329" s="4">
        <f t="shared" si="22"/>
        <v>99.010624595531368</v>
      </c>
      <c r="N329" s="57">
        <f>Summary!$G$7*Table2[[#This Row],[T]]*EXP(-Table2[[#This Row],[Rate]]/100*Table2[[#This Row],[T]])*_xlfn.NORM.DIST(Table2[[#This Row],[d2]],0,1,TRUE)</f>
        <v>2637.8051567606085</v>
      </c>
      <c r="O329" s="4"/>
    </row>
    <row r="330" spans="2:15" x14ac:dyDescent="0.2">
      <c r="B330" s="6">
        <f>Index!B351</f>
        <v>42223</v>
      </c>
      <c r="C330" s="4">
        <f>Index!J351</f>
        <v>127.37683292200649</v>
      </c>
      <c r="D330" s="5">
        <f>VLOOKUP(Table2[[#This Row],[Date]],Table1[#All],16,FALSE)</f>
        <v>0.14361166666666667</v>
      </c>
      <c r="E330" s="5">
        <f>DAYS360(B330,Summary!$G$10)/Summary!$G$6</f>
        <v>2.7166666666666668</v>
      </c>
      <c r="F330" s="4">
        <f>Summary!$G$7*C330/Summary!$G$11*(1-0.011)^4</f>
        <v>1208.0526133038545</v>
      </c>
      <c r="G330" s="7">
        <f>VLOOKUP(Table2[[#This Row],[Date]],Table3[#All],11,FALSE)</f>
        <v>5.8102111923737904E-2</v>
      </c>
      <c r="H330" s="5">
        <f>(LN(F330/Summary!$G$7)+(D330/100+G330^2/2)*E330)/(G330*SQRT(E330))</f>
        <v>2.0622894277922095</v>
      </c>
      <c r="I330" s="5">
        <f t="shared" si="23"/>
        <v>1.9665237039457861</v>
      </c>
      <c r="J330" s="4">
        <f>_xlfn.NORM.DIST(H330,0,1,TRUE)*F330-_xlfn.NORM.DIST(I330,0,1,TRUE)*Summary!$G$7*EXP(-D330/100*E330)</f>
        <v>212.80380849254118</v>
      </c>
      <c r="K330" s="5">
        <f t="shared" si="20"/>
        <v>0.9804099055190465</v>
      </c>
      <c r="L330" s="7">
        <f t="shared" si="21"/>
        <v>4.11224254815842E-4</v>
      </c>
      <c r="M330" s="4">
        <f t="shared" si="22"/>
        <v>94.72807092032582</v>
      </c>
      <c r="N330" s="57">
        <f>Summary!$G$7*Table2[[#This Row],[T]]*EXP(-Table2[[#This Row],[Rate]]/100*Table2[[#This Row],[T]])*_xlfn.NORM.DIST(Table2[[#This Row],[d2]],0,1,TRUE)</f>
        <v>2639.4669869422114</v>
      </c>
      <c r="O330" s="4"/>
    </row>
    <row r="331" spans="2:15" x14ac:dyDescent="0.2">
      <c r="B331" s="6">
        <f>Index!B352</f>
        <v>42226</v>
      </c>
      <c r="C331" s="4">
        <f>Index!J352</f>
        <v>127.28724082610837</v>
      </c>
      <c r="D331" s="5">
        <f>VLOOKUP(Table2[[#This Row],[Date]],Table1[#All],16,FALSE)</f>
        <v>0.14708333333333334</v>
      </c>
      <c r="E331" s="5">
        <f>DAYS360(B331,Summary!$G$10)/Summary!$G$6</f>
        <v>2.7083333333333335</v>
      </c>
      <c r="F331" s="4">
        <f>Summary!$G$7*C331/Summary!$G$11*(1-0.011)^4</f>
        <v>1207.202914319367</v>
      </c>
      <c r="G331" s="7">
        <f>VLOOKUP(Table2[[#This Row],[Date]],Table3[#All],11,FALSE)</f>
        <v>5.809816405745287E-2</v>
      </c>
      <c r="H331" s="5">
        <f>(LN(F331/Summary!$G$7)+(D331/100+G331^2/2)*E331)/(G331*SQRT(E331))</f>
        <v>2.0589457099513768</v>
      </c>
      <c r="I331" s="5">
        <f t="shared" si="23"/>
        <v>1.9633334758699417</v>
      </c>
      <c r="J331" s="4">
        <f>_xlfn.NORM.DIST(H331,0,1,TRUE)*F331-_xlfn.NORM.DIST(I331,0,1,TRUE)*Summary!$G$7*EXP(-D331/100*E331)</f>
        <v>212.04168815480966</v>
      </c>
      <c r="K331" s="5">
        <f t="shared" si="20"/>
        <v>0.98025028021974991</v>
      </c>
      <c r="L331" s="7">
        <f t="shared" si="21"/>
        <v>4.1502405420047077E-4</v>
      </c>
      <c r="M331" s="4">
        <f t="shared" si="22"/>
        <v>95.169621584545951</v>
      </c>
      <c r="N331" s="57">
        <f>Summary!$G$7*Table2[[#This Row],[T]]*EXP(-Table2[[#This Row],[Rate]]/100*Table2[[#This Row],[T]])*_xlfn.NORM.DIST(Table2[[#This Row],[d2]],0,1,TRUE)</f>
        <v>2630.6564561572986</v>
      </c>
      <c r="O331" s="4"/>
    </row>
    <row r="332" spans="2:15" x14ac:dyDescent="0.2">
      <c r="B332" s="6">
        <f>Index!B353</f>
        <v>42227</v>
      </c>
      <c r="C332" s="4">
        <f>Index!J353</f>
        <v>128.08474413109258</v>
      </c>
      <c r="D332" s="5">
        <f>VLOOKUP(Table2[[#This Row],[Date]],Table1[#All],16,FALSE)</f>
        <v>0.1359288888888889</v>
      </c>
      <c r="E332" s="5">
        <f>DAYS360(B332,Summary!$G$10)/Summary!$G$6</f>
        <v>2.7055555555555557</v>
      </c>
      <c r="F332" s="4">
        <f>Summary!$G$7*C332/Summary!$G$11*(1-0.011)^4</f>
        <v>1214.7665028433062</v>
      </c>
      <c r="G332" s="7">
        <f>VLOOKUP(Table2[[#This Row],[Date]],Table3[#All],11,FALSE)</f>
        <v>5.9069146027701025E-2</v>
      </c>
      <c r="H332" s="5">
        <f>(LN(F332/Summary!$G$7)+(D332/100+G332^2/2)*E332)/(G332*SQRT(E332))</f>
        <v>2.0888113821545624</v>
      </c>
      <c r="I332" s="5">
        <f t="shared" si="23"/>
        <v>1.9916510657794775</v>
      </c>
      <c r="J332" s="4">
        <f>_xlfn.NORM.DIST(H332,0,1,TRUE)*F332-_xlfn.NORM.DIST(I332,0,1,TRUE)*Summary!$G$7*EXP(-D332/100*E332)</f>
        <v>219.25090586723059</v>
      </c>
      <c r="K332" s="5">
        <f t="shared" si="20"/>
        <v>0.98163764729440128</v>
      </c>
      <c r="L332" s="7">
        <f t="shared" si="21"/>
        <v>3.8149253754212169E-4</v>
      </c>
      <c r="M332" s="4">
        <f t="shared" si="22"/>
        <v>89.968154278032941</v>
      </c>
      <c r="N332" s="57">
        <f>Summary!$G$7*Table2[[#This Row],[T]]*EXP(-Table2[[#This Row],[Rate]]/100*Table2[[#This Row],[T]])*_xlfn.NORM.DIST(Table2[[#This Row],[d2]],0,1,TRUE)</f>
        <v>2633.0727103334066</v>
      </c>
      <c r="O332" s="4"/>
    </row>
    <row r="333" spans="2:15" x14ac:dyDescent="0.2">
      <c r="B333" s="6">
        <f>Index!B354</f>
        <v>42228</v>
      </c>
      <c r="C333" s="4">
        <f>Index!J354</f>
        <v>127.94317483887455</v>
      </c>
      <c r="D333" s="5">
        <f>VLOOKUP(Table2[[#This Row],[Date]],Table1[#All],16,FALSE)</f>
        <v>0.13427500000000001</v>
      </c>
      <c r="E333" s="5">
        <f>DAYS360(B333,Summary!$G$10)/Summary!$G$6</f>
        <v>2.7027777777777779</v>
      </c>
      <c r="F333" s="4">
        <f>Summary!$G$7*C333/Summary!$G$11*(1-0.011)^4</f>
        <v>1213.4238477505057</v>
      </c>
      <c r="G333" s="7">
        <f>VLOOKUP(Table2[[#This Row],[Date]],Table3[#All],11,FALSE)</f>
        <v>5.8496271949530318E-2</v>
      </c>
      <c r="H333" s="5">
        <f>(LN(F333/Summary!$G$7)+(D333/100+G333^2/2)*E333)/(G333*SQRT(E333))</f>
        <v>2.0973510684572556</v>
      </c>
      <c r="I333" s="5">
        <f t="shared" si="23"/>
        <v>2.0011824541134668</v>
      </c>
      <c r="J333" s="4">
        <f>_xlfn.NORM.DIST(H333,0,1,TRUE)*F333-_xlfn.NORM.DIST(I333,0,1,TRUE)*Summary!$G$7*EXP(-D333/100*E333)</f>
        <v>217.83172445768639</v>
      </c>
      <c r="K333" s="5">
        <f t="shared" si="20"/>
        <v>0.98201874538046108</v>
      </c>
      <c r="L333" s="7">
        <f t="shared" si="21"/>
        <v>3.7901744474387686E-4</v>
      </c>
      <c r="M333" s="4">
        <f t="shared" si="22"/>
        <v>88.231320612212912</v>
      </c>
      <c r="N333" s="57">
        <f>Summary!$G$7*Table2[[#This Row],[T]]*EXP(-Table2[[#This Row],[Rate]]/100*Table2[[#This Row],[T]])*_xlfn.NORM.DIST(Table2[[#This Row],[d2]],0,1,TRUE)</f>
        <v>2631.8926740045054</v>
      </c>
      <c r="O333" s="4"/>
    </row>
    <row r="334" spans="2:15" x14ac:dyDescent="0.2">
      <c r="B334" s="6">
        <f>Index!B355</f>
        <v>42229</v>
      </c>
      <c r="C334" s="4">
        <f>Index!J355</f>
        <v>127.90468695871967</v>
      </c>
      <c r="D334" s="5">
        <f>VLOOKUP(Table2[[#This Row],[Date]],Table1[#All],16,FALSE)</f>
        <v>0.13585000000000003</v>
      </c>
      <c r="E334" s="5">
        <f>DAYS360(B334,Summary!$G$10)/Summary!$G$6</f>
        <v>2.7</v>
      </c>
      <c r="F334" s="4">
        <f>Summary!$G$7*C334/Summary!$G$11*(1-0.011)^4</f>
        <v>1213.0588254530041</v>
      </c>
      <c r="G334" s="7">
        <f>VLOOKUP(Table2[[#This Row],[Date]],Table3[#All],11,FALSE)</f>
        <v>5.8469829701636687E-2</v>
      </c>
      <c r="H334" s="5">
        <f>(LN(F334/Summary!$G$7)+(D334/100+G334^2/2)*E334)/(G334*SQRT(E334))</f>
        <v>2.096557992371606</v>
      </c>
      <c r="I334" s="5">
        <f t="shared" si="23"/>
        <v>2.0004822583883901</v>
      </c>
      <c r="J334" s="4">
        <f>_xlfn.NORM.DIST(H334,0,1,TRUE)*F334-_xlfn.NORM.DIST(I334,0,1,TRUE)*Summary!$G$7*EXP(-D334/100*E334)</f>
        <v>217.50606020454347</v>
      </c>
      <c r="K334" s="5">
        <f t="shared" si="20"/>
        <v>0.98198363939758915</v>
      </c>
      <c r="L334" s="7">
        <f t="shared" si="21"/>
        <v>3.8012966429026054E-4</v>
      </c>
      <c r="M334" s="4">
        <f t="shared" si="22"/>
        <v>88.306176060083544</v>
      </c>
      <c r="N334" s="57">
        <f>Summary!$G$7*Table2[[#This Row],[T]]*EXP(-Table2[[#This Row],[Rate]]/100*Table2[[#This Row],[T]])*_xlfn.NORM.DIST(Table2[[#This Row],[d2]],0,1,TRUE)</f>
        <v>2628.9842220463383</v>
      </c>
      <c r="O334" s="4"/>
    </row>
    <row r="335" spans="2:15" x14ac:dyDescent="0.2">
      <c r="B335" s="6">
        <f>Index!B356</f>
        <v>42230</v>
      </c>
      <c r="C335" s="4">
        <f>Index!J356</f>
        <v>127.57518821411672</v>
      </c>
      <c r="D335" s="5">
        <f>VLOOKUP(Table2[[#This Row],[Date]],Table1[#All],16,FALSE)</f>
        <v>0.1421263888888889</v>
      </c>
      <c r="E335" s="5">
        <f>DAYS360(B335,Summary!$G$10)/Summary!$G$6</f>
        <v>2.6972222222222224</v>
      </c>
      <c r="F335" s="4">
        <f>Summary!$G$7*C335/Summary!$G$11*(1-0.011)^4</f>
        <v>1209.9338316031283</v>
      </c>
      <c r="G335" s="7">
        <f>VLOOKUP(Table2[[#This Row],[Date]],Table3[#All],11,FALSE)</f>
        <v>5.8430127134374815E-2</v>
      </c>
      <c r="H335" s="5">
        <f>(LN(F335/Summary!$G$7)+(D335/100+G335^2/2)*E335)/(G335*SQRT(E335))</f>
        <v>2.0737925463032569</v>
      </c>
      <c r="I335" s="5">
        <f t="shared" si="23"/>
        <v>1.9778314511195552</v>
      </c>
      <c r="J335" s="4">
        <f>_xlfn.NORM.DIST(H335,0,1,TRUE)*F335-_xlfn.NORM.DIST(I335,0,1,TRUE)*Summary!$G$7*EXP(-D335/100*E335)</f>
        <v>214.59371137835785</v>
      </c>
      <c r="K335" s="5">
        <f t="shared" si="20"/>
        <v>0.98095070914164229</v>
      </c>
      <c r="L335" s="7">
        <f t="shared" si="21"/>
        <v>4.0011649327484486E-4</v>
      </c>
      <c r="M335" s="4">
        <f t="shared" si="22"/>
        <v>92.313082940771636</v>
      </c>
      <c r="N335" s="57">
        <f>Summary!$G$7*Table2[[#This Row],[T]]*EXP(-Table2[[#This Row],[Rate]]/100*Table2[[#This Row],[T]])*_xlfn.NORM.DIST(Table2[[#This Row],[d2]],0,1,TRUE)</f>
        <v>2622.4868842320184</v>
      </c>
      <c r="O335" s="4"/>
    </row>
    <row r="336" spans="2:15" x14ac:dyDescent="0.2">
      <c r="B336" s="6">
        <f>Index!B357</f>
        <v>42233</v>
      </c>
      <c r="C336" s="4">
        <f>Index!J357</f>
        <v>128.09748068305467</v>
      </c>
      <c r="D336" s="5">
        <f>VLOOKUP(Table2[[#This Row],[Date]],Table1[#All],16,FALSE)</f>
        <v>0.14117333333333337</v>
      </c>
      <c r="E336" s="5">
        <f>DAYS360(B336,Summary!$G$10)/Summary!$G$6</f>
        <v>2.6888888888888891</v>
      </c>
      <c r="F336" s="4">
        <f>Summary!$G$7*C336/Summary!$G$11*(1-0.011)^4</f>
        <v>1214.8872973750067</v>
      </c>
      <c r="G336" s="7">
        <f>VLOOKUP(Table2[[#This Row],[Date]],Table3[#All],11,FALSE)</f>
        <v>5.8800668200821533E-2</v>
      </c>
      <c r="H336" s="5">
        <f>(LN(F336/Summary!$G$7)+(D336/100+G336^2/2)*E336)/(G336*SQRT(E336))</f>
        <v>2.1063577905643105</v>
      </c>
      <c r="I336" s="5">
        <f t="shared" si="23"/>
        <v>2.009937443670049</v>
      </c>
      <c r="J336" s="4">
        <f>_xlfn.NORM.DIST(H336,0,1,TRUE)*F336-_xlfn.NORM.DIST(I336,0,1,TRUE)*Summary!$G$7*EXP(-D336/100*E336)</f>
        <v>219.44502939413735</v>
      </c>
      <c r="K336" s="5">
        <f t="shared" si="20"/>
        <v>0.98241335756680315</v>
      </c>
      <c r="L336" s="7">
        <f t="shared" si="21"/>
        <v>3.7049201553213975E-4</v>
      </c>
      <c r="M336" s="4">
        <f t="shared" si="22"/>
        <v>86.458152943941357</v>
      </c>
      <c r="N336" s="57">
        <f>Summary!$G$7*Table2[[#This Row],[T]]*EXP(-Table2[[#This Row],[Rate]]/100*Table2[[#This Row],[T]])*_xlfn.NORM.DIST(Table2[[#This Row],[d2]],0,1,TRUE)</f>
        <v>2619.1834226160349</v>
      </c>
      <c r="O336" s="4"/>
    </row>
    <row r="337" spans="2:15" x14ac:dyDescent="0.2">
      <c r="B337" s="6">
        <f>Index!B358</f>
        <v>42234</v>
      </c>
      <c r="C337" s="4">
        <f>Index!J358</f>
        <v>127.65239474634468</v>
      </c>
      <c r="D337" s="5">
        <f>VLOOKUP(Table2[[#This Row],[Date]],Table1[#All],16,FALSE)</f>
        <v>0.14173194444444442</v>
      </c>
      <c r="E337" s="5">
        <f>DAYS360(B337,Summary!$G$10)/Summary!$G$6</f>
        <v>2.6861111111111109</v>
      </c>
      <c r="F337" s="4">
        <f>Summary!$G$7*C337/Summary!$G$11*(1-0.011)^4</f>
        <v>1210.6660648584427</v>
      </c>
      <c r="G337" s="7">
        <f>VLOOKUP(Table2[[#This Row],[Date]],Table3[#All],11,FALSE)</f>
        <v>5.8992834984556028E-2</v>
      </c>
      <c r="H337" s="5">
        <f>(LN(F337/Summary!$G$7)+(D337/100+G337^2/2)*E337)/(G337*SQRT(E337))</f>
        <v>2.0649615136014119</v>
      </c>
      <c r="I337" s="5">
        <f t="shared" si="23"/>
        <v>1.9682760344206187</v>
      </c>
      <c r="J337" s="4">
        <f>_xlfn.NORM.DIST(H337,0,1,TRUE)*F337-_xlfn.NORM.DIST(I337,0,1,TRUE)*Summary!$G$7*EXP(-D337/100*E337)</f>
        <v>215.32730033695134</v>
      </c>
      <c r="K337" s="5">
        <f t="shared" si="20"/>
        <v>0.98053667902073294</v>
      </c>
      <c r="L337" s="7">
        <f t="shared" si="21"/>
        <v>4.0419809658101866E-4</v>
      </c>
      <c r="M337" s="4">
        <f t="shared" si="22"/>
        <v>93.878521913396185</v>
      </c>
      <c r="N337" s="57">
        <f>Summary!$G$7*Table2[[#This Row],[T]]*EXP(-Table2[[#This Row],[Rate]]/100*Table2[[#This Row],[T]])*_xlfn.NORM.DIST(Table2[[#This Row],[d2]],0,1,TRUE)</f>
        <v>2610.2961146846237</v>
      </c>
      <c r="O337" s="4"/>
    </row>
    <row r="338" spans="2:15" x14ac:dyDescent="0.2">
      <c r="B338" s="6">
        <f>Index!B359</f>
        <v>42235</v>
      </c>
      <c r="C338" s="4">
        <f>Index!J359</f>
        <v>127.79218031321749</v>
      </c>
      <c r="D338" s="5">
        <f>VLOOKUP(Table2[[#This Row],[Date]],Table1[#All],16,FALSE)</f>
        <v>0.13693333333333332</v>
      </c>
      <c r="E338" s="5">
        <f>DAYS360(B338,Summary!$G$10)/Summary!$G$6</f>
        <v>2.6833333333333331</v>
      </c>
      <c r="F338" s="4">
        <f>Summary!$G$7*C338/Summary!$G$11*(1-0.011)^4</f>
        <v>1211.9918029498133</v>
      </c>
      <c r="G338" s="7">
        <f>VLOOKUP(Table2[[#This Row],[Date]],Table3[#All],11,FALSE)</f>
        <v>5.9019248533754745E-2</v>
      </c>
      <c r="H338" s="5">
        <f>(LN(F338/Summary!$G$7)+(D338/100+G338^2/2)*E338)/(G338*SQRT(E338))</f>
        <v>2.0750465780522944</v>
      </c>
      <c r="I338" s="5">
        <f t="shared" si="23"/>
        <v>1.9783678365682995</v>
      </c>
      <c r="J338" s="4">
        <f>_xlfn.NORM.DIST(H338,0,1,TRUE)*F338-_xlfn.NORM.DIST(I338,0,1,TRUE)*Summary!$G$7*EXP(-D338/100*E338)</f>
        <v>216.49816620393847</v>
      </c>
      <c r="K338" s="5">
        <f t="shared" si="20"/>
        <v>0.98100889093415389</v>
      </c>
      <c r="L338" s="7">
        <f t="shared" si="21"/>
        <v>3.954420335242452E-4</v>
      </c>
      <c r="M338" s="4">
        <f t="shared" si="22"/>
        <v>91.992092383061802</v>
      </c>
      <c r="N338" s="57">
        <f>Summary!$G$7*Table2[[#This Row],[T]]*EXP(-Table2[[#This Row],[Rate]]/100*Table2[[#This Row],[T]])*_xlfn.NORM.DIST(Table2[[#This Row],[d2]],0,1,TRUE)</f>
        <v>2609.4787914148678</v>
      </c>
      <c r="O338" s="4"/>
    </row>
    <row r="339" spans="2:15" x14ac:dyDescent="0.2">
      <c r="B339" s="6">
        <f>Index!B360</f>
        <v>42236</v>
      </c>
      <c r="C339" s="4">
        <f>Index!J360</f>
        <v>127.95437572347987</v>
      </c>
      <c r="D339" s="5">
        <f>VLOOKUP(Table2[[#This Row],[Date]],Table1[#All],16,FALSE)</f>
        <v>0.12697916666666664</v>
      </c>
      <c r="E339" s="5">
        <f>DAYS360(B339,Summary!$G$10)/Summary!$G$6</f>
        <v>2.6805555555555554</v>
      </c>
      <c r="F339" s="4">
        <f>Summary!$G$7*C339/Summary!$G$11*(1-0.011)^4</f>
        <v>1213.5300778836338</v>
      </c>
      <c r="G339" s="7">
        <f>VLOOKUP(Table2[[#This Row],[Date]],Table3[#All],11,FALSE)</f>
        <v>5.8998765218174952E-2</v>
      </c>
      <c r="H339" s="5">
        <f>(LN(F339/Summary!$G$7)+(D339/100+G339^2/2)*E339)/(G339*SQRT(E339))</f>
        <v>2.0870880912451857</v>
      </c>
      <c r="I339" s="5">
        <f t="shared" si="23"/>
        <v>1.9904929395830824</v>
      </c>
      <c r="J339" s="4">
        <f>_xlfn.NORM.DIST(H339,0,1,TRUE)*F339-_xlfn.NORM.DIST(I339,0,1,TRUE)*Summary!$G$7*EXP(-D339/100*E339)</f>
        <v>217.7397052144679</v>
      </c>
      <c r="K339" s="5">
        <f t="shared" si="20"/>
        <v>0.98155991382687302</v>
      </c>
      <c r="L339" s="7">
        <f t="shared" si="21"/>
        <v>3.8550015396281542E-4</v>
      </c>
      <c r="M339" s="4">
        <f t="shared" si="22"/>
        <v>89.782848674503867</v>
      </c>
      <c r="N339" s="57">
        <f>Summary!$G$7*Table2[[#This Row],[T]]*EXP(-Table2[[#This Row],[Rate]]/100*Table2[[#This Row],[T]])*_xlfn.NORM.DIST(Table2[[#This Row],[d2]],0,1,TRUE)</f>
        <v>2609.2870177450955</v>
      </c>
      <c r="O339" s="4"/>
    </row>
    <row r="340" spans="2:15" x14ac:dyDescent="0.2">
      <c r="B340" s="6">
        <f>Index!B361</f>
        <v>42237</v>
      </c>
      <c r="C340" s="4">
        <f>Index!J361</f>
        <v>127.84239157367691</v>
      </c>
      <c r="D340" s="5">
        <f>VLOOKUP(Table2[[#This Row],[Date]],Table1[#All],16,FALSE)</f>
        <v>0.12879999999999997</v>
      </c>
      <c r="E340" s="5">
        <f>DAYS360(B340,Summary!$G$10)/Summary!$G$6</f>
        <v>2.6777777777777776</v>
      </c>
      <c r="F340" s="4">
        <f>Summary!$G$7*C340/Summary!$G$11*(1-0.011)^4</f>
        <v>1212.4680107736681</v>
      </c>
      <c r="G340" s="7">
        <f>VLOOKUP(Table2[[#This Row],[Date]],Table3[#All],11,FALSE)</f>
        <v>5.8993149856322417E-2</v>
      </c>
      <c r="H340" s="5">
        <f>(LN(F340/Summary!$G$7)+(D340/100+G340^2/2)*E340)/(G340*SQRT(E340))</f>
        <v>2.0797084554194174</v>
      </c>
      <c r="I340" s="5">
        <f t="shared" si="23"/>
        <v>1.9831725549630532</v>
      </c>
      <c r="J340" s="4">
        <f>_xlfn.NORM.DIST(H340,0,1,TRUE)*F340-_xlfn.NORM.DIST(I340,0,1,TRUE)*Summary!$G$7*EXP(-D340/100*E340)</f>
        <v>216.73814575483334</v>
      </c>
      <c r="K340" s="5">
        <f t="shared" si="20"/>
        <v>0.98122385896215036</v>
      </c>
      <c r="L340" s="7">
        <f t="shared" si="21"/>
        <v>3.9205630699106858E-4</v>
      </c>
      <c r="M340" s="4">
        <f t="shared" si="22"/>
        <v>91.046895432481321</v>
      </c>
      <c r="N340" s="57">
        <f>Summary!$G$7*Table2[[#This Row],[T]]*EXP(-Table2[[#This Row],[Rate]]/100*Table2[[#This Row],[T]])*_xlfn.NORM.DIST(Table2[[#This Row],[d2]],0,1,TRUE)</f>
        <v>2605.3824345484977</v>
      </c>
      <c r="O340" s="4"/>
    </row>
    <row r="341" spans="2:15" x14ac:dyDescent="0.2">
      <c r="B341" s="6">
        <f>Index!B362</f>
        <v>42240</v>
      </c>
      <c r="C341" s="4">
        <f>Index!J362</f>
        <v>127.39230581719545</v>
      </c>
      <c r="D341" s="5">
        <f>VLOOKUP(Table2[[#This Row],[Date]],Table1[#All],16,FALSE)</f>
        <v>0.13944694444444444</v>
      </c>
      <c r="E341" s="5">
        <f>DAYS360(B341,Summary!$G$10)/Summary!$G$6</f>
        <v>2.6694444444444443</v>
      </c>
      <c r="F341" s="4">
        <f>Summary!$G$7*C341/Summary!$G$11*(1-0.011)^4</f>
        <v>1208.1993595452204</v>
      </c>
      <c r="G341" s="7">
        <f>VLOOKUP(Table2[[#This Row],[Date]],Table3[#All],11,FALSE)</f>
        <v>5.9218272455408116E-2</v>
      </c>
      <c r="H341" s="5">
        <f>(LN(F341/Summary!$G$7)+(D341/100+G341^2/2)*E341)/(G341*SQRT(E341))</f>
        <v>2.0416255425967096</v>
      </c>
      <c r="I341" s="5">
        <f t="shared" si="23"/>
        <v>1.9448721555659672</v>
      </c>
      <c r="J341" s="4">
        <f>_xlfn.NORM.DIST(H341,0,1,TRUE)*F341-_xlfn.NORM.DIST(I341,0,1,TRUE)*Summary!$G$7*EXP(-D341/100*E341)</f>
        <v>212.8317932341929</v>
      </c>
      <c r="K341" s="5">
        <f t="shared" si="20"/>
        <v>0.97940565518752898</v>
      </c>
      <c r="L341" s="7">
        <f t="shared" si="21"/>
        <v>4.2460449628289757E-4</v>
      </c>
      <c r="M341" s="4">
        <f t="shared" si="22"/>
        <v>97.980220344312684</v>
      </c>
      <c r="N341" s="57">
        <f>Summary!$G$7*Table2[[#This Row],[T]]*EXP(-Table2[[#This Row],[Rate]]/100*Table2[[#This Row],[T]])*_xlfn.NORM.DIST(Table2[[#This Row],[d2]],0,1,TRUE)</f>
        <v>2590.6571052958639</v>
      </c>
      <c r="O341" s="4"/>
    </row>
    <row r="342" spans="2:15" x14ac:dyDescent="0.2">
      <c r="B342" s="6">
        <f>Index!B363</f>
        <v>42241</v>
      </c>
      <c r="C342" s="4">
        <f>Index!J363</f>
        <v>126.05017515319389</v>
      </c>
      <c r="D342" s="5">
        <f>VLOOKUP(Table2[[#This Row],[Date]],Table1[#All],16,FALSE)</f>
        <v>0.15546666666666664</v>
      </c>
      <c r="E342" s="5">
        <f>DAYS360(B342,Summary!$G$10)/Summary!$G$6</f>
        <v>2.6666666666666665</v>
      </c>
      <c r="F342" s="4">
        <f>Summary!$G$7*C342/Summary!$G$11*(1-0.011)^4</f>
        <v>1195.4704792704606</v>
      </c>
      <c r="G342" s="7">
        <f>VLOOKUP(Table2[[#This Row],[Date]],Table3[#All],11,FALSE)</f>
        <v>6.0178999455182756E-2</v>
      </c>
      <c r="H342" s="5">
        <f>(LN(F342/Summary!$G$7)+(D342/100+G342^2/2)*E342)/(G342*SQRT(E342))</f>
        <v>1.9081170214877601</v>
      </c>
      <c r="I342" s="5">
        <f t="shared" si="23"/>
        <v>1.8098451268901437</v>
      </c>
      <c r="J342" s="4">
        <f>_xlfn.NORM.DIST(H342,0,1,TRUE)*F342-_xlfn.NORM.DIST(I342,0,1,TRUE)*Summary!$G$7*EXP(-D342/100*E342)</f>
        <v>200.92413799488122</v>
      </c>
      <c r="K342" s="5">
        <f t="shared" si="20"/>
        <v>0.97181195340553173</v>
      </c>
      <c r="L342" s="7">
        <f t="shared" si="21"/>
        <v>5.499563188555111E-4</v>
      </c>
      <c r="M342" s="4">
        <f t="shared" si="22"/>
        <v>126.13035086166293</v>
      </c>
      <c r="N342" s="57">
        <f>Summary!$G$7*Table2[[#This Row],[T]]*EXP(-Table2[[#This Row],[Rate]]/100*Table2[[#This Row],[T]])*_xlfn.NORM.DIST(Table2[[#This Row],[d2]],0,1,TRUE)</f>
        <v>2562.2623032095789</v>
      </c>
      <c r="O342" s="4"/>
    </row>
    <row r="343" spans="2:15" x14ac:dyDescent="0.2">
      <c r="B343" s="6">
        <f>Index!B364</f>
        <v>42242</v>
      </c>
      <c r="C343" s="4">
        <f>Index!J364</f>
        <v>126.26824569900447</v>
      </c>
      <c r="D343" s="5">
        <f>VLOOKUP(Table2[[#This Row],[Date]],Table1[#All],16,FALSE)</f>
        <v>0.14831861111111111</v>
      </c>
      <c r="E343" s="5">
        <f>DAYS360(B343,Summary!$G$10)/Summary!$G$6</f>
        <v>2.6638888888888888</v>
      </c>
      <c r="F343" s="4">
        <f>Summary!$G$7*C343/Summary!$G$11*(1-0.011)^4</f>
        <v>1197.5386786965869</v>
      </c>
      <c r="G343" s="7">
        <f>VLOOKUP(Table2[[#This Row],[Date]],Table3[#All],11,FALSE)</f>
        <v>6.0259839821244401E-2</v>
      </c>
      <c r="H343" s="5">
        <f>(LN(F343/Summary!$G$7)+(D343/100+G343^2/2)*E343)/(G343*SQRT(E343))</f>
        <v>1.9222260982663721</v>
      </c>
      <c r="I343" s="5">
        <f t="shared" si="23"/>
        <v>1.8238734572921791</v>
      </c>
      <c r="J343" s="4">
        <f>_xlfn.NORM.DIST(H343,0,1,TRUE)*F343-_xlfn.NORM.DIST(I343,0,1,TRUE)*Summary!$G$7*EXP(-D343/100*E343)</f>
        <v>202.75389884047422</v>
      </c>
      <c r="K343" s="5">
        <f t="shared" si="20"/>
        <v>0.97271134286567407</v>
      </c>
      <c r="L343" s="7">
        <f t="shared" si="21"/>
        <v>5.3393157376047356E-4</v>
      </c>
      <c r="M343" s="4">
        <f t="shared" si="22"/>
        <v>122.91610265244316</v>
      </c>
      <c r="N343" s="57">
        <f>Summary!$G$7*Table2[[#This Row],[T]]*EXP(-Table2[[#This Row],[Rate]]/100*Table2[[#This Row],[T]])*_xlfn.NORM.DIST(Table2[[#This Row],[d2]],0,1,TRUE)</f>
        <v>2562.9423044241589</v>
      </c>
      <c r="O343" s="4"/>
    </row>
    <row r="344" spans="2:15" x14ac:dyDescent="0.2">
      <c r="B344" s="6">
        <f>Index!B365</f>
        <v>42243</v>
      </c>
      <c r="C344" s="4">
        <f>Index!J365</f>
        <v>126.24323277052407</v>
      </c>
      <c r="D344" s="5">
        <f>VLOOKUP(Table2[[#This Row],[Date]],Table1[#All],16,FALSE)</f>
        <v>0.14653333333333332</v>
      </c>
      <c r="E344" s="5">
        <f>DAYS360(B344,Summary!$G$10)/Summary!$G$6</f>
        <v>2.661111111111111</v>
      </c>
      <c r="F344" s="4">
        <f>Summary!$G$7*C344/Summary!$G$11*(1-0.011)^4</f>
        <v>1197.301453975859</v>
      </c>
      <c r="G344" s="7">
        <f>VLOOKUP(Table2[[#This Row],[Date]],Table3[#All],11,FALSE)</f>
        <v>6.0026163952267522E-2</v>
      </c>
      <c r="H344" s="5">
        <f>(LN(F344/Summary!$G$7)+(D344/100+G344^2/2)*E344)/(G344*SQRT(E344))</f>
        <v>1.9277321250565735</v>
      </c>
      <c r="I344" s="5">
        <f t="shared" si="23"/>
        <v>1.8298119696044872</v>
      </c>
      <c r="J344" s="4">
        <f>_xlfn.NORM.DIST(H344,0,1,TRUE)*F344-_xlfn.NORM.DIST(I344,0,1,TRUE)*Summary!$G$7*EXP(-D344/100*E344)</f>
        <v>202.44102678358286</v>
      </c>
      <c r="K344" s="5">
        <f t="shared" si="20"/>
        <v>0.97305577295824519</v>
      </c>
      <c r="L344" s="7">
        <f t="shared" si="21"/>
        <v>5.3074082275655649E-4</v>
      </c>
      <c r="M344" s="4">
        <f t="shared" si="22"/>
        <v>121.53269025265813</v>
      </c>
      <c r="N344" s="57">
        <f>Summary!$G$7*Table2[[#This Row],[T]]*EXP(-Table2[[#This Row],[Rate]]/100*Table2[[#This Row],[T]])*_xlfn.NORM.DIST(Table2[[#This Row],[d2]],0,1,TRUE)</f>
        <v>2561.5857284717008</v>
      </c>
      <c r="O344" s="4"/>
    </row>
    <row r="345" spans="2:15" x14ac:dyDescent="0.2">
      <c r="B345" s="6">
        <f>Index!B366</f>
        <v>42244</v>
      </c>
      <c r="C345" s="4">
        <f>Index!J366</f>
        <v>126.30747115759119</v>
      </c>
      <c r="D345" s="5">
        <f>VLOOKUP(Table2[[#This Row],[Date]],Table1[#All],16,FALSE)</f>
        <v>0.14929999999999999</v>
      </c>
      <c r="E345" s="5">
        <f>DAYS360(B345,Summary!$G$10)/Summary!$G$6</f>
        <v>2.6583333333333332</v>
      </c>
      <c r="F345" s="4">
        <f>Summary!$G$7*C345/Summary!$G$11*(1-0.011)^4</f>
        <v>1197.9106962500673</v>
      </c>
      <c r="G345" s="7">
        <f>VLOOKUP(Table2[[#This Row],[Date]],Table3[#All],11,FALSE)</f>
        <v>6.0004010859761252E-2</v>
      </c>
      <c r="H345" s="5">
        <f>(LN(F345/Summary!$G$7)+(D345/100+G345^2/2)*E345)/(G345*SQRT(E345))</f>
        <v>1.9352738476023235</v>
      </c>
      <c r="I345" s="5">
        <f t="shared" si="23"/>
        <v>1.8374409313265196</v>
      </c>
      <c r="J345" s="4">
        <f>_xlfn.NORM.DIST(H345,0,1,TRUE)*F345-_xlfn.NORM.DIST(I345,0,1,TRUE)*Summary!$G$7*EXP(-D345/100*E345)</f>
        <v>203.09443749877414</v>
      </c>
      <c r="K345" s="5">
        <f t="shared" si="20"/>
        <v>0.97352165009037928</v>
      </c>
      <c r="L345" s="7">
        <f t="shared" si="21"/>
        <v>5.2326579730859867E-4</v>
      </c>
      <c r="M345" s="4">
        <f t="shared" si="22"/>
        <v>119.77355831125452</v>
      </c>
      <c r="N345" s="57">
        <f>Summary!$G$7*Table2[[#This Row],[T]]*EXP(-Table2[[#This Row],[Rate]]/100*Table2[[#This Row],[T]])*_xlfn.NORM.DIST(Table2[[#This Row],[d2]],0,1,TRUE)</f>
        <v>2560.2343474665545</v>
      </c>
      <c r="O345" s="4"/>
    </row>
    <row r="346" spans="2:15" x14ac:dyDescent="0.2">
      <c r="B346" s="6">
        <f>Index!B367</f>
        <v>42247</v>
      </c>
      <c r="C346" s="4">
        <f>Index!J367</f>
        <v>125.84790290775101</v>
      </c>
      <c r="D346" s="5">
        <f>VLOOKUP(Table2[[#This Row],[Date]],Table1[#All],16,FALSE)</f>
        <v>0.16735416666666666</v>
      </c>
      <c r="E346" s="5">
        <f>DAYS360(B346,Summary!$G$10)/Summary!$G$6</f>
        <v>2.6527777777777777</v>
      </c>
      <c r="F346" s="4">
        <f>Summary!$G$7*C346/Summary!$G$11*(1-0.011)^4</f>
        <v>1193.5521122558268</v>
      </c>
      <c r="G346" s="7">
        <f>VLOOKUP(Table2[[#This Row],[Date]],Table3[#All],11,FALSE)</f>
        <v>6.0049697899259027E-2</v>
      </c>
      <c r="H346" s="5">
        <f>(LN(F346/Summary!$G$7)+(D346/100+G346^2/2)*E346)/(G346*SQRT(E346))</f>
        <v>1.903340208439084</v>
      </c>
      <c r="I346" s="5">
        <f t="shared" si="23"/>
        <v>1.8055351623014908</v>
      </c>
      <c r="J346" s="4">
        <f>_xlfn.NORM.DIST(H346,0,1,TRUE)*F346-_xlfn.NORM.DIST(I346,0,1,TRUE)*Summary!$G$7*EXP(-D346/100*E346)</f>
        <v>199.30611321891968</v>
      </c>
      <c r="K346" s="5">
        <f t="shared" si="20"/>
        <v>0.97150191627415816</v>
      </c>
      <c r="L346" s="7">
        <f t="shared" si="21"/>
        <v>5.5853095866818879E-4</v>
      </c>
      <c r="M346" s="4">
        <f t="shared" si="22"/>
        <v>126.7481764005869</v>
      </c>
      <c r="N346" s="57">
        <f>Summary!$G$7*Table2[[#This Row],[T]]*EXP(-Table2[[#This Row],[Rate]]/100*Table2[[#This Row],[T]])*_xlfn.NORM.DIST(Table2[[#This Row],[d2]],0,1,TRUE)</f>
        <v>2547.2822464311239</v>
      </c>
      <c r="O346" s="4"/>
    </row>
    <row r="347" spans="2:15" x14ac:dyDescent="0.2">
      <c r="B347" s="6">
        <f>Index!B368</f>
        <v>42248</v>
      </c>
      <c r="C347" s="4">
        <f>Index!J368</f>
        <v>125.6894355907242</v>
      </c>
      <c r="D347" s="5">
        <f>VLOOKUP(Table2[[#This Row],[Date]],Table1[#All],16,FALSE)</f>
        <v>0.15379999999999999</v>
      </c>
      <c r="E347" s="5">
        <f>DAYS360(B347,Summary!$G$10)/Summary!$G$6</f>
        <v>2.65</v>
      </c>
      <c r="F347" s="4">
        <f>Summary!$G$7*C347/Summary!$G$11*(1-0.011)^4</f>
        <v>1192.0491948722965</v>
      </c>
      <c r="G347" s="7">
        <f>VLOOKUP(Table2[[#This Row],[Date]],Table3[#All],11,FALSE)</f>
        <v>5.9884738129010642E-2</v>
      </c>
      <c r="H347" s="5">
        <f>(LN(F347/Summary!$G$7)+(D347/100+G347^2/2)*E347)/(G347*SQRT(E347))</f>
        <v>1.8926058282689586</v>
      </c>
      <c r="I347" s="5">
        <f t="shared" si="23"/>
        <v>1.7951205374243011</v>
      </c>
      <c r="J347" s="4">
        <f>_xlfn.NORM.DIST(H347,0,1,TRUE)*F347-_xlfn.NORM.DIST(I347,0,1,TRUE)*Summary!$G$7*EXP(-D347/100*E347)</f>
        <v>197.4721517610609</v>
      </c>
      <c r="K347" s="5">
        <f t="shared" si="20"/>
        <v>0.97079484594181054</v>
      </c>
      <c r="L347" s="7">
        <f t="shared" si="21"/>
        <v>5.7261768178772988E-4</v>
      </c>
      <c r="M347" s="4">
        <f t="shared" si="22"/>
        <v>129.12642895622199</v>
      </c>
      <c r="N347" s="57">
        <f>Summary!$G$7*Table2[[#This Row],[T]]*EXP(-Table2[[#This Row],[Rate]]/100*Table2[[#This Row],[T]])*_xlfn.NORM.DIST(Table2[[#This Row],[d2]],0,1,TRUE)</f>
        <v>2543.3721162346305</v>
      </c>
      <c r="O347" s="4"/>
    </row>
    <row r="348" spans="2:15" x14ac:dyDescent="0.2">
      <c r="B348" s="6">
        <f>Index!B369</f>
        <v>42249</v>
      </c>
      <c r="C348" s="4">
        <f>Index!J369</f>
        <v>125.87348062431326</v>
      </c>
      <c r="D348" s="5">
        <f>VLOOKUP(Table2[[#This Row],[Date]],Table1[#All],16,FALSE)</f>
        <v>0.14760277777777775</v>
      </c>
      <c r="E348" s="5">
        <f>DAYS360(B348,Summary!$G$10)/Summary!$G$6</f>
        <v>2.6472222222222221</v>
      </c>
      <c r="F348" s="4">
        <f>Summary!$G$7*C348/Summary!$G$11*(1-0.011)^4</f>
        <v>1193.794693474299</v>
      </c>
      <c r="G348" s="7">
        <f>VLOOKUP(Table2[[#This Row],[Date]],Table3[#All],11,FALSE)</f>
        <v>5.9974714802296415E-2</v>
      </c>
      <c r="H348" s="5">
        <f>(LN(F348/Summary!$G$7)+(D348/100+G348^2/2)*E348)/(G348*SQRT(E348))</f>
        <v>1.9041228442241496</v>
      </c>
      <c r="I348" s="5">
        <f t="shared" si="23"/>
        <v>1.8065422650702636</v>
      </c>
      <c r="J348" s="4">
        <f>_xlfn.NORM.DIST(H348,0,1,TRUE)*F348-_xlfn.NORM.DIST(I348,0,1,TRUE)*Summary!$G$7*EXP(-D348/100*E348)</f>
        <v>199.0131762183313</v>
      </c>
      <c r="K348" s="5">
        <f t="shared" si="20"/>
        <v>0.97155290640526015</v>
      </c>
      <c r="L348" s="7">
        <f t="shared" si="21"/>
        <v>5.5886871048167698E-4</v>
      </c>
      <c r="M348" s="4">
        <f t="shared" si="22"/>
        <v>126.45257423042887</v>
      </c>
      <c r="N348" s="57">
        <f>Summary!$G$7*Table2[[#This Row],[T]]*EXP(-Table2[[#This Row],[Rate]]/100*Table2[[#This Row],[T]])*_xlfn.NORM.DIST(Table2[[#This Row],[d2]],0,1,TRUE)</f>
        <v>2543.5081001876219</v>
      </c>
      <c r="O348" s="4"/>
    </row>
    <row r="349" spans="2:15" x14ac:dyDescent="0.2">
      <c r="B349" s="6">
        <f>Index!B370</f>
        <v>42250</v>
      </c>
      <c r="C349" s="4">
        <f>Index!J370</f>
        <v>126.45008668157391</v>
      </c>
      <c r="D349" s="5">
        <f>VLOOKUP(Table2[[#This Row],[Date]],Table1[#All],16,FALSE)</f>
        <v>0.12819999999999998</v>
      </c>
      <c r="E349" s="5">
        <f>DAYS360(B349,Summary!$G$10)/Summary!$G$6</f>
        <v>2.6444444444444444</v>
      </c>
      <c r="F349" s="4">
        <f>Summary!$G$7*C349/Summary!$G$11*(1-0.011)^4</f>
        <v>1199.2632738930558</v>
      </c>
      <c r="G349" s="7">
        <f>VLOOKUP(Table2[[#This Row],[Date]],Table3[#All],11,FALSE)</f>
        <v>6.0556587865303907E-2</v>
      </c>
      <c r="H349" s="5">
        <f>(LN(F349/Summary!$G$7)+(D349/100+G349^2/2)*E349)/(G349*SQRT(E349))</f>
        <v>1.9288670079080861</v>
      </c>
      <c r="I349" s="5">
        <f t="shared" si="23"/>
        <v>1.8303914114124507</v>
      </c>
      <c r="J349" s="4">
        <f>_xlfn.NORM.DIST(H349,0,1,TRUE)*F349-_xlfn.NORM.DIST(I349,0,1,TRUE)*Summary!$G$7*EXP(-D349/100*E349)</f>
        <v>203.90109825877823</v>
      </c>
      <c r="K349" s="5">
        <f t="shared" si="20"/>
        <v>0.97312631273173322</v>
      </c>
      <c r="L349" s="7">
        <f t="shared" si="21"/>
        <v>5.2573214955284548E-4</v>
      </c>
      <c r="M349" s="4">
        <f t="shared" si="22"/>
        <v>121.08474958093102</v>
      </c>
      <c r="N349" s="57">
        <f>Summary!$G$7*Table2[[#This Row],[T]]*EXP(-Table2[[#This Row],[Rate]]/100*Table2[[#This Row],[T]])*_xlfn.NORM.DIST(Table2[[#This Row],[d2]],0,1,TRUE)</f>
        <v>2546.9531641258573</v>
      </c>
      <c r="O349" s="4"/>
    </row>
    <row r="350" spans="2:15" x14ac:dyDescent="0.2">
      <c r="B350" s="6">
        <f>Index!B371</f>
        <v>42251</v>
      </c>
      <c r="C350" s="4">
        <f>Index!J371</f>
        <v>126.91404940568916</v>
      </c>
      <c r="D350" s="5">
        <f>VLOOKUP(Table2[[#This Row],[Date]],Table1[#All],16,FALSE)</f>
        <v>0.12612499999999999</v>
      </c>
      <c r="E350" s="5">
        <f>DAYS360(B350,Summary!$G$10)/Summary!$G$6</f>
        <v>2.6416666666666666</v>
      </c>
      <c r="F350" s="4">
        <f>Summary!$G$7*C350/Summary!$G$11*(1-0.011)^4</f>
        <v>1203.6635354514997</v>
      </c>
      <c r="G350" s="7">
        <f>VLOOKUP(Table2[[#This Row],[Date]],Table3[#All],11,FALSE)</f>
        <v>6.0744450880022088E-2</v>
      </c>
      <c r="H350" s="5">
        <f>(LN(F350/Summary!$G$7)+(D350/100+G350^2/2)*E350)/(G350*SQRT(E350))</f>
        <v>1.9606700097202121</v>
      </c>
      <c r="I350" s="5">
        <f t="shared" si="23"/>
        <v>1.8619408095845722</v>
      </c>
      <c r="J350" s="4">
        <f>_xlfn.NORM.DIST(H350,0,1,TRUE)*F350-_xlfn.NORM.DIST(I350,0,1,TRUE)*Summary!$G$7*EXP(-D350/100*E350)</f>
        <v>208.14942416126394</v>
      </c>
      <c r="K350" s="5">
        <f t="shared" si="20"/>
        <v>0.97504123515066221</v>
      </c>
      <c r="L350" s="7">
        <f t="shared" si="21"/>
        <v>4.9112956801848639E-4</v>
      </c>
      <c r="M350" s="4">
        <f t="shared" si="22"/>
        <v>114.18023058758878</v>
      </c>
      <c r="N350" s="57">
        <f>Summary!$G$7*Table2[[#This Row],[T]]*EXP(-Table2[[#This Row],[Rate]]/100*Table2[[#This Row],[T]])*_xlfn.NORM.DIST(Table2[[#This Row],[d2]],0,1,TRUE)</f>
        <v>2550.4556124993655</v>
      </c>
      <c r="O350" s="4"/>
    </row>
    <row r="351" spans="2:15" x14ac:dyDescent="0.2">
      <c r="B351" s="6">
        <f>Index!B372</f>
        <v>42254</v>
      </c>
      <c r="C351" s="4">
        <f>Index!J372</f>
        <v>126.54215376519723</v>
      </c>
      <c r="D351" s="5">
        <f>VLOOKUP(Table2[[#This Row],[Date]],Table1[#All],16,FALSE)</f>
        <v>0.12559999999999999</v>
      </c>
      <c r="E351" s="5">
        <f>DAYS360(B351,Summary!$G$10)/Summary!$G$6</f>
        <v>2.6333333333333333</v>
      </c>
      <c r="F351" s="4">
        <f>Summary!$G$7*C351/Summary!$G$11*(1-0.011)^4</f>
        <v>1200.1364458696157</v>
      </c>
      <c r="G351" s="7">
        <f>VLOOKUP(Table2[[#This Row],[Date]],Table3[#All],11,FALSE)</f>
        <v>6.0862548230817992E-2</v>
      </c>
      <c r="H351" s="5">
        <f>(LN(F351/Summary!$G$7)+(D351/100+G351^2/2)*E351)/(G351*SQRT(E351))</f>
        <v>1.9300358631804857</v>
      </c>
      <c r="I351" s="5">
        <f t="shared" si="23"/>
        <v>1.8312708672904534</v>
      </c>
      <c r="J351" s="4">
        <f>_xlfn.NORM.DIST(H351,0,1,TRUE)*F351-_xlfn.NORM.DIST(I351,0,1,TRUE)*Summary!$G$7*EXP(-D351/100*E351)</f>
        <v>204.69270089714314</v>
      </c>
      <c r="K351" s="5">
        <f t="shared" si="20"/>
        <v>0.97319880285703997</v>
      </c>
      <c r="L351" s="7">
        <f t="shared" si="21"/>
        <v>5.2263028581087903E-4</v>
      </c>
      <c r="M351" s="4">
        <f t="shared" si="22"/>
        <v>120.64568415508998</v>
      </c>
      <c r="N351" s="57">
        <f>Summary!$G$7*Table2[[#This Row],[T]]*EXP(-Table2[[#This Row],[Rate]]/100*Table2[[#This Row],[T]])*_xlfn.NORM.DIST(Table2[[#This Row],[d2]],0,1,TRUE)</f>
        <v>2536.6337822524433</v>
      </c>
      <c r="O351" s="4"/>
    </row>
    <row r="352" spans="2:15" x14ac:dyDescent="0.2">
      <c r="B352" s="6">
        <f>Index!B373</f>
        <v>42255</v>
      </c>
      <c r="C352" s="4">
        <f>Index!J373</f>
        <v>126.81177536428795</v>
      </c>
      <c r="D352" s="5">
        <f>VLOOKUP(Table2[[#This Row],[Date]],Table1[#All],16,FALSE)</f>
        <v>0.12809361111111112</v>
      </c>
      <c r="E352" s="5">
        <f>DAYS360(B352,Summary!$G$10)/Summary!$G$6</f>
        <v>2.6305555555555555</v>
      </c>
      <c r="F352" s="4">
        <f>Summary!$G$7*C352/Summary!$G$11*(1-0.011)^4</f>
        <v>1202.6935598275688</v>
      </c>
      <c r="G352" s="7">
        <f>VLOOKUP(Table2[[#This Row],[Date]],Table3[#All],11,FALSE)</f>
        <v>5.479882046501932E-2</v>
      </c>
      <c r="H352" s="5">
        <f>(LN(F352/Summary!$G$7)+(D352/100+G352^2/2)*E352)/(G352*SQRT(E352))</f>
        <v>2.1589438451278813</v>
      </c>
      <c r="I352" s="5">
        <f t="shared" si="23"/>
        <v>2.0700657067090567</v>
      </c>
      <c r="J352" s="4">
        <f>_xlfn.NORM.DIST(H352,0,1,TRUE)*F352-_xlfn.NORM.DIST(I352,0,1,TRUE)*Summary!$G$7*EXP(-D352/100*E352)</f>
        <v>206.6616255303328</v>
      </c>
      <c r="K352" s="5">
        <f t="shared" si="20"/>
        <v>0.984572738123348</v>
      </c>
      <c r="L352" s="7">
        <f t="shared" si="21"/>
        <v>3.6293468493420872E-4</v>
      </c>
      <c r="M352" s="4">
        <f t="shared" si="22"/>
        <v>75.675819798360891</v>
      </c>
      <c r="N352" s="57">
        <f>Summary!$G$7*Table2[[#This Row],[T]]*EXP(-Table2[[#This Row],[Rate]]/100*Table2[[#This Row],[T]])*_xlfn.NORM.DIST(Table2[[#This Row],[d2]],0,1,TRUE)</f>
        <v>2571.3093041817096</v>
      </c>
      <c r="O352" s="4"/>
    </row>
    <row r="353" spans="2:15" x14ac:dyDescent="0.2">
      <c r="B353" s="6">
        <f>Index!B374</f>
        <v>42256</v>
      </c>
      <c r="C353" s="4">
        <f>Index!J374</f>
        <v>126.82479806861386</v>
      </c>
      <c r="D353" s="5">
        <f>VLOOKUP(Table2[[#This Row],[Date]],Table1[#All],16,FALSE)</f>
        <v>0.12459444444444444</v>
      </c>
      <c r="E353" s="5">
        <f>DAYS360(B353,Summary!$G$10)/Summary!$G$6</f>
        <v>2.6277777777777778</v>
      </c>
      <c r="F353" s="4">
        <f>Summary!$G$7*C353/Summary!$G$11*(1-0.011)^4</f>
        <v>1202.8170682523921</v>
      </c>
      <c r="G353" s="7">
        <f>VLOOKUP(Table2[[#This Row],[Date]],Table3[#All],11,FALSE)</f>
        <v>5.4697475578074306E-2</v>
      </c>
      <c r="H353" s="5">
        <f>(LN(F353/Summary!$G$7)+(D353/100+G353^2/2)*E353)/(G353*SQRT(E353))</f>
        <v>2.1639563910927295</v>
      </c>
      <c r="I353" s="5">
        <f t="shared" si="23"/>
        <v>2.0752894755613607</v>
      </c>
      <c r="J353" s="4">
        <f>_xlfn.NORM.DIST(H353,0,1,TRUE)*F353-_xlfn.NORM.DIST(I353,0,1,TRUE)*Summary!$G$7*EXP(-D353/100*E353)</f>
        <v>206.68006428863589</v>
      </c>
      <c r="K353" s="5">
        <f t="shared" si="20"/>
        <v>0.98476615179004057</v>
      </c>
      <c r="L353" s="7">
        <f t="shared" si="21"/>
        <v>3.5984205683492606E-4</v>
      </c>
      <c r="M353" s="4">
        <f t="shared" si="22"/>
        <v>74.828493812578415</v>
      </c>
      <c r="N353" s="57">
        <f>Summary!$G$7*Table2[[#This Row],[T]]*EXP(-Table2[[#This Row],[Rate]]/100*Table2[[#This Row],[T]])*_xlfn.NORM.DIST(Table2[[#This Row],[d2]],0,1,TRUE)</f>
        <v>2569.4765107507824</v>
      </c>
      <c r="O353" s="4"/>
    </row>
    <row r="354" spans="2:15" x14ac:dyDescent="0.2">
      <c r="B354" s="6">
        <f>Index!B375</f>
        <v>42257</v>
      </c>
      <c r="C354" s="4">
        <f>Index!J375</f>
        <v>126.77406956220713</v>
      </c>
      <c r="D354" s="5">
        <f>VLOOKUP(Table2[[#This Row],[Date]],Table1[#All],16,FALSE)</f>
        <v>0.12536249999999999</v>
      </c>
      <c r="E354" s="5">
        <f>DAYS360(B354,Summary!$G$10)/Summary!$G$6</f>
        <v>2.625</v>
      </c>
      <c r="F354" s="4">
        <f>Summary!$G$7*C354/Summary!$G$11*(1-0.011)^4</f>
        <v>1202.3359548244018</v>
      </c>
      <c r="G354" s="7">
        <f>VLOOKUP(Table2[[#This Row],[Date]],Table3[#All],11,FALSE)</f>
        <v>5.468733439055555E-2</v>
      </c>
      <c r="H354" s="5">
        <f>(LN(F354/Summary!$G$7)+(D354/100+G354^2/2)*E354)/(G354*SQRT(E354))</f>
        <v>2.161112423560684</v>
      </c>
      <c r="I354" s="5">
        <f t="shared" si="23"/>
        <v>2.0725088151426059</v>
      </c>
      <c r="J354" s="4">
        <f>_xlfn.NORM.DIST(H354,0,1,TRUE)*F354-_xlfn.NORM.DIST(I354,0,1,TRUE)*Summary!$G$7*EXP(-D354/100*E354)</f>
        <v>206.21970441571966</v>
      </c>
      <c r="K354" s="5">
        <f t="shared" si="20"/>
        <v>0.98465667193622175</v>
      </c>
      <c r="L354" s="7">
        <f t="shared" si="21"/>
        <v>3.6246564365901023E-4</v>
      </c>
      <c r="M354" s="4">
        <f t="shared" si="22"/>
        <v>75.220216687330634</v>
      </c>
      <c r="N354" s="57">
        <f>Summary!$G$7*Table2[[#This Row],[T]]*EXP(-Table2[[#This Row],[Rate]]/100*Table2[[#This Row],[T]])*_xlfn.NORM.DIST(Table2[[#This Row],[d2]],0,1,TRUE)</f>
        <v>2566.3795904537051</v>
      </c>
      <c r="O354" s="4"/>
    </row>
    <row r="355" spans="2:15" x14ac:dyDescent="0.2">
      <c r="B355" s="6">
        <f>Index!B376</f>
        <v>42258</v>
      </c>
      <c r="C355" s="4">
        <f>Index!J376</f>
        <v>126.99250225454423</v>
      </c>
      <c r="D355" s="5">
        <f>VLOOKUP(Table2[[#This Row],[Date]],Table1[#All],16,FALSE)</f>
        <v>0.11979999999999999</v>
      </c>
      <c r="E355" s="5">
        <f>DAYS360(B355,Summary!$G$10)/Summary!$G$6</f>
        <v>2.6222222222222222</v>
      </c>
      <c r="F355" s="4">
        <f>Summary!$G$7*C355/Summary!$G$11*(1-0.011)^4</f>
        <v>1204.4075888786917</v>
      </c>
      <c r="G355" s="7">
        <f>VLOOKUP(Table2[[#This Row],[Date]],Table3[#All],11,FALSE)</f>
        <v>5.2333326402337864E-2</v>
      </c>
      <c r="H355" s="5">
        <f>(LN(F355/Summary!$G$7)+(D355/100+G355^2/2)*E355)/(G355*SQRT(E355))</f>
        <v>2.274122653572749</v>
      </c>
      <c r="I355" s="5">
        <f t="shared" si="23"/>
        <v>2.1893778481370085</v>
      </c>
      <c r="J355" s="4">
        <f>_xlfn.NORM.DIST(H355,0,1,TRUE)*F355-_xlfn.NORM.DIST(I355,0,1,TRUE)*Summary!$G$7*EXP(-D355/100*E355)</f>
        <v>207.95820846042045</v>
      </c>
      <c r="K355" s="5">
        <f t="shared" si="20"/>
        <v>0.98852069349769423</v>
      </c>
      <c r="L355" s="7">
        <f t="shared" si="21"/>
        <v>2.944540114570484E-4</v>
      </c>
      <c r="M355" s="4">
        <f t="shared" si="22"/>
        <v>58.615473225576203</v>
      </c>
      <c r="N355" s="57">
        <f>Summary!$G$7*Table2[[#This Row],[T]]*EXP(-Table2[[#This Row],[Rate]]/100*Table2[[#This Row],[T]])*_xlfn.NORM.DIST(Table2[[#This Row],[d2]],0,1,TRUE)</f>
        <v>2576.657483402576</v>
      </c>
      <c r="O355" s="4"/>
    </row>
    <row r="356" spans="2:15" x14ac:dyDescent="0.2">
      <c r="B356" s="6">
        <f>Index!B377</f>
        <v>42261</v>
      </c>
      <c r="C356" s="4">
        <f>Index!J377</f>
        <v>126.9673611731793</v>
      </c>
      <c r="D356" s="5">
        <f>VLOOKUP(Table2[[#This Row],[Date]],Table1[#All],16,FALSE)</f>
        <v>0.115095</v>
      </c>
      <c r="E356" s="5">
        <f>DAYS360(B356,Summary!$G$10)/Summary!$G$6</f>
        <v>2.6138888888888889</v>
      </c>
      <c r="F356" s="4">
        <f>Summary!$G$7*C356/Summary!$G$11*(1-0.011)^4</f>
        <v>1204.1691487452117</v>
      </c>
      <c r="G356" s="7">
        <f>VLOOKUP(Table2[[#This Row],[Date]],Table3[#All],11,FALSE)</f>
        <v>5.182711211923758E-2</v>
      </c>
      <c r="H356" s="5">
        <f>(LN(F356/Summary!$G$7)+(D356/100+G356^2/2)*E356)/(G356*SQRT(E356))</f>
        <v>2.2950839941491061</v>
      </c>
      <c r="I356" s="5">
        <f t="shared" si="23"/>
        <v>2.2112923771735957</v>
      </c>
      <c r="J356" s="4">
        <f>_xlfn.NORM.DIST(H356,0,1,TRUE)*F356-_xlfn.NORM.DIST(I356,0,1,TRUE)*Summary!$G$7*EXP(-D356/100*E356)</f>
        <v>207.55802421065209</v>
      </c>
      <c r="K356" s="5">
        <f t="shared" si="20"/>
        <v>0.98913584441500013</v>
      </c>
      <c r="L356" s="7">
        <f t="shared" si="21"/>
        <v>2.8393460917261519E-4</v>
      </c>
      <c r="M356" s="4">
        <f t="shared" si="22"/>
        <v>55.774727564152208</v>
      </c>
      <c r="N356" s="57">
        <f>Summary!$G$7*Table2[[#This Row],[T]]*EXP(-Table2[[#This Row],[Rate]]/100*Table2[[#This Row],[T]])*_xlfn.NORM.DIST(Table2[[#This Row],[d2]],0,1,TRUE)</f>
        <v>2570.835116062141</v>
      </c>
      <c r="O356" s="4"/>
    </row>
    <row r="357" spans="2:15" x14ac:dyDescent="0.2">
      <c r="B357" s="6">
        <f>Index!B378</f>
        <v>42262</v>
      </c>
      <c r="C357" s="4">
        <f>Index!J378</f>
        <v>126.2996107894369</v>
      </c>
      <c r="D357" s="5">
        <f>VLOOKUP(Table2[[#This Row],[Date]],Table1[#All],16,FALSE)</f>
        <v>0.12748333333333334</v>
      </c>
      <c r="E357" s="5">
        <f>DAYS360(B357,Summary!$G$10)/Summary!$G$6</f>
        <v>2.6111111111111112</v>
      </c>
      <c r="F357" s="4">
        <f>Summary!$G$7*C357/Summary!$G$11*(1-0.011)^4</f>
        <v>1197.8361478563561</v>
      </c>
      <c r="G357" s="7">
        <f>VLOOKUP(Table2[[#This Row],[Date]],Table3[#All],11,FALSE)</f>
        <v>5.2141086902106608E-2</v>
      </c>
      <c r="H357" s="5">
        <f>(LN(F357/Summary!$G$7)+(D357/100+G357^2/2)*E357)/(G357*SQRT(E357))</f>
        <v>2.2241542683257292</v>
      </c>
      <c r="I357" s="5">
        <f t="shared" si="23"/>
        <v>2.1398998360860171</v>
      </c>
      <c r="J357" s="4">
        <f>_xlfn.NORM.DIST(H357,0,1,TRUE)*F357-_xlfn.NORM.DIST(I357,0,1,TRUE)*Summary!$G$7*EXP(-D357/100*E357)</f>
        <v>201.63244177375259</v>
      </c>
      <c r="K357" s="5">
        <f t="shared" si="20"/>
        <v>0.98693096664148039</v>
      </c>
      <c r="L357" s="7">
        <f t="shared" si="21"/>
        <v>3.3321336653348847E-4</v>
      </c>
      <c r="M357" s="4">
        <f t="shared" si="22"/>
        <v>65.091259788665141</v>
      </c>
      <c r="N357" s="57">
        <f>Summary!$G$7*Table2[[#This Row],[T]]*EXP(-Table2[[#This Row],[Rate]]/100*Table2[[#This Row],[T]])*_xlfn.NORM.DIST(Table2[[#This Row],[d2]],0,1,TRUE)</f>
        <v>2560.3227688270399</v>
      </c>
      <c r="O357" s="4"/>
    </row>
    <row r="358" spans="2:15" x14ac:dyDescent="0.2">
      <c r="B358" s="6">
        <f>Index!B379</f>
        <v>42263</v>
      </c>
      <c r="C358" s="4">
        <f>Index!J379</f>
        <v>126.01770272095244</v>
      </c>
      <c r="D358" s="5">
        <f>VLOOKUP(Table2[[#This Row],[Date]],Table1[#All],16,FALSE)</f>
        <v>0.13262333333333334</v>
      </c>
      <c r="E358" s="5">
        <f>DAYS360(B358,Summary!$G$10)/Summary!$G$6</f>
        <v>2.6083333333333334</v>
      </c>
      <c r="F358" s="4">
        <f>Summary!$G$7*C358/Summary!$G$11*(1-0.011)^4</f>
        <v>1195.1625079876949</v>
      </c>
      <c r="G358" s="7">
        <f>VLOOKUP(Table2[[#This Row],[Date]],Table3[#All],11,FALSE)</f>
        <v>5.2105574651867236E-2</v>
      </c>
      <c r="H358" s="5">
        <f>(LN(F358/Summary!$G$7)+(D358/100+G358^2/2)*E358)/(G358*SQRT(E358))</f>
        <v>2.2017500887597308</v>
      </c>
      <c r="I358" s="5">
        <f t="shared" si="23"/>
        <v>2.1175978381081189</v>
      </c>
      <c r="J358" s="4">
        <f>_xlfn.NORM.DIST(H358,0,1,TRUE)*F358-_xlfn.NORM.DIST(I358,0,1,TRUE)*Summary!$G$7*EXP(-D358/100*E358)</f>
        <v>199.11847226022405</v>
      </c>
      <c r="K358" s="5">
        <f t="shared" si="20"/>
        <v>0.98615851677718036</v>
      </c>
      <c r="L358" s="7">
        <f t="shared" si="21"/>
        <v>3.5135969330701264E-4</v>
      </c>
      <c r="M358" s="4">
        <f t="shared" si="22"/>
        <v>68.210799930555197</v>
      </c>
      <c r="N358" s="57">
        <f>Summary!$G$7*Table2[[#This Row],[T]]*EXP(-Table2[[#This Row],[Rate]]/100*Table2[[#This Row],[T]])*_xlfn.NORM.DIST(Table2[[#This Row],[d2]],0,1,TRUE)</f>
        <v>2554.8656663200409</v>
      </c>
      <c r="O358" s="4"/>
    </row>
    <row r="359" spans="2:15" x14ac:dyDescent="0.2">
      <c r="B359" s="6">
        <f>Index!B380</f>
        <v>42264</v>
      </c>
      <c r="C359" s="4">
        <f>Index!J380</f>
        <v>126.05632125712205</v>
      </c>
      <c r="D359" s="5">
        <f>VLOOKUP(Table2[[#This Row],[Date]],Table1[#All],16,FALSE)</f>
        <v>0.13169611111111112</v>
      </c>
      <c r="E359" s="5">
        <f>DAYS360(B359,Summary!$G$10)/Summary!$G$6</f>
        <v>2.6055555555555556</v>
      </c>
      <c r="F359" s="4">
        <f>Summary!$G$7*C359/Summary!$G$11*(1-0.011)^4</f>
        <v>1195.528769437846</v>
      </c>
      <c r="G359" s="7">
        <f>VLOOKUP(Table2[[#This Row],[Date]],Table3[#All],11,FALSE)</f>
        <v>5.1509471671593324E-2</v>
      </c>
      <c r="H359" s="5">
        <f>(LN(F359/Summary!$G$7)+(D359/100+G359^2/2)*E359)/(G359*SQRT(E359))</f>
        <v>2.2307543456492391</v>
      </c>
      <c r="I359" s="5">
        <f t="shared" si="23"/>
        <v>2.1476091299749327</v>
      </c>
      <c r="J359" s="4">
        <f>_xlfn.NORM.DIST(H359,0,1,TRUE)*F359-_xlfn.NORM.DIST(I359,0,1,TRUE)*Summary!$G$7*EXP(-D359/100*E359)</f>
        <v>199.41134862147464</v>
      </c>
      <c r="K359" s="5">
        <f t="shared" si="20"/>
        <v>0.98715129719967576</v>
      </c>
      <c r="L359" s="7">
        <f t="shared" si="21"/>
        <v>3.3337310945216433E-4</v>
      </c>
      <c r="M359" s="4">
        <f t="shared" si="22"/>
        <v>63.949633798746781</v>
      </c>
      <c r="N359" s="57">
        <f>Summary!$G$7*Table2[[#This Row],[T]]*EXP(-Table2[[#This Row],[Rate]]/100*Table2[[#This Row],[T]])*_xlfn.NORM.DIST(Table2[[#This Row],[d2]],0,1,TRUE)</f>
        <v>2555.4153569349228</v>
      </c>
      <c r="O359" s="4"/>
    </row>
    <row r="360" spans="2:15" x14ac:dyDescent="0.2">
      <c r="B360" s="6">
        <f>Index!B381</f>
        <v>42265</v>
      </c>
      <c r="C360" s="4">
        <f>Index!J381</f>
        <v>127.56856236720689</v>
      </c>
      <c r="D360" s="5">
        <f>VLOOKUP(Table2[[#This Row],[Date]],Table1[#All],16,FALSE)</f>
        <v>0.11464722222222223</v>
      </c>
      <c r="E360" s="5">
        <f>DAYS360(B360,Summary!$G$10)/Summary!$G$6</f>
        <v>2.6027777777777779</v>
      </c>
      <c r="F360" s="4">
        <f>Summary!$G$7*C360/Summary!$G$11*(1-0.011)^4</f>
        <v>1209.8709915128927</v>
      </c>
      <c r="G360" s="7">
        <f>VLOOKUP(Table2[[#This Row],[Date]],Table3[#All],11,FALSE)</f>
        <v>5.4984739311173203E-2</v>
      </c>
      <c r="H360" s="5">
        <f>(LN(F360/Summary!$G$7)+(D360/100+G360^2/2)*E360)/(G360*SQRT(E360))</f>
        <v>2.2256527817590666</v>
      </c>
      <c r="I360" s="5">
        <f t="shared" si="23"/>
        <v>2.1369452050593143</v>
      </c>
      <c r="J360" s="4">
        <f>_xlfn.NORM.DIST(H360,0,1,TRUE)*F360-_xlfn.NORM.DIST(I360,0,1,TRUE)*Summary!$G$7*EXP(-D360/100*E360)</f>
        <v>213.35223355490052</v>
      </c>
      <c r="K360" s="5">
        <f t="shared" si="20"/>
        <v>0.98698127608682851</v>
      </c>
      <c r="L360" s="7">
        <f t="shared" si="21"/>
        <v>3.1229486820321236E-4</v>
      </c>
      <c r="M360" s="4">
        <f t="shared" si="22"/>
        <v>65.421761910293384</v>
      </c>
      <c r="N360" s="57">
        <f>Summary!$G$7*Table2[[#This Row],[T]]*EXP(-Table2[[#This Row],[Rate]]/100*Table2[[#This Row],[T]])*_xlfn.NORM.DIST(Table2[[#This Row],[d2]],0,1,TRUE)</f>
        <v>2552.7205869759669</v>
      </c>
      <c r="O360" s="4"/>
    </row>
    <row r="361" spans="2:15" x14ac:dyDescent="0.2">
      <c r="B361" s="6">
        <f>Index!B382</f>
        <v>42268</v>
      </c>
      <c r="C361" s="4">
        <f>Index!J382</f>
        <v>127.20888672941365</v>
      </c>
      <c r="D361" s="5">
        <f>VLOOKUP(Table2[[#This Row],[Date]],Table1[#All],16,FALSE)</f>
        <v>0.11815000000000001</v>
      </c>
      <c r="E361" s="5">
        <f>DAYS360(B361,Summary!$G$10)/Summary!$G$6</f>
        <v>2.5944444444444446</v>
      </c>
      <c r="F361" s="4">
        <f>Summary!$G$7*C361/Summary!$G$11*(1-0.011)^4</f>
        <v>1206.4597974659821</v>
      </c>
      <c r="G361" s="7">
        <f>VLOOKUP(Table2[[#This Row],[Date]],Table3[#All],11,FALSE)</f>
        <v>5.4915235230112977E-2</v>
      </c>
      <c r="H361" s="5">
        <f>(LN(F361/Summary!$G$7)+(D361/100+G361^2/2)*E361)/(G361*SQRT(E361))</f>
        <v>2.2007905270089272</v>
      </c>
      <c r="I361" s="5">
        <f t="shared" si="23"/>
        <v>2.1123370241828403</v>
      </c>
      <c r="J361" s="4">
        <f>_xlfn.NORM.DIST(H361,0,1,TRUE)*F361-_xlfn.NORM.DIST(I361,0,1,TRUE)*Summary!$G$7*EXP(-D361/100*E361)</f>
        <v>210.05603284585163</v>
      </c>
      <c r="K361" s="5">
        <f t="shared" si="20"/>
        <v>0.98612457173532475</v>
      </c>
      <c r="L361" s="7">
        <f t="shared" si="21"/>
        <v>3.318440888821778E-4</v>
      </c>
      <c r="M361" s="4">
        <f t="shared" si="22"/>
        <v>68.817203268430546</v>
      </c>
      <c r="N361" s="57">
        <f>Summary!$G$7*Table2[[#This Row],[T]]*EXP(-Table2[[#This Row],[Rate]]/100*Table2[[#This Row],[T]])*_xlfn.NORM.DIST(Table2[[#This Row],[d2]],0,1,TRUE)</f>
        <v>2541.682831783136</v>
      </c>
      <c r="O361" s="4"/>
    </row>
    <row r="362" spans="2:15" x14ac:dyDescent="0.2">
      <c r="B362" s="6">
        <f>Index!B383</f>
        <v>42269</v>
      </c>
      <c r="C362" s="4">
        <f>Index!J383</f>
        <v>128.0830639045474</v>
      </c>
      <c r="D362" s="5">
        <f>VLOOKUP(Table2[[#This Row],[Date]],Table1[#All],16,FALSE)</f>
        <v>8.8239166666666674E-2</v>
      </c>
      <c r="E362" s="5">
        <f>DAYS360(B362,Summary!$G$10)/Summary!$G$6</f>
        <v>2.5916666666666668</v>
      </c>
      <c r="F362" s="4">
        <f>Summary!$G$7*C362/Summary!$G$11*(1-0.011)^4</f>
        <v>1214.7505674332142</v>
      </c>
      <c r="G362" s="7">
        <f>VLOOKUP(Table2[[#This Row],[Date]],Table3[#All],11,FALSE)</f>
        <v>5.5202678370285176E-2</v>
      </c>
      <c r="H362" s="5">
        <f>(LN(F362/Summary!$G$7)+(D362/100+G362^2/2)*E362)/(G362*SQRT(E362))</f>
        <v>2.2592212149116766</v>
      </c>
      <c r="I362" s="5">
        <f t="shared" si="23"/>
        <v>2.1703523319778975</v>
      </c>
      <c r="J362" s="4">
        <f>_xlfn.NORM.DIST(H362,0,1,TRUE)*F362-_xlfn.NORM.DIST(I362,0,1,TRUE)*Summary!$G$7*EXP(-D362/100*E362)</f>
        <v>217.49283902345746</v>
      </c>
      <c r="K362" s="5">
        <f t="shared" si="20"/>
        <v>0.98806518609754768</v>
      </c>
      <c r="L362" s="7">
        <f t="shared" si="21"/>
        <v>2.8796269957331036E-4</v>
      </c>
      <c r="M362" s="4">
        <f t="shared" si="22"/>
        <v>60.792464548595767</v>
      </c>
      <c r="N362" s="57">
        <f>Summary!$G$7*Table2[[#This Row],[T]]*EXP(-Table2[[#This Row],[Rate]]/100*Table2[[#This Row],[T]])*_xlfn.NORM.DIST(Table2[[#This Row],[d2]],0,1,TRUE)</f>
        <v>2546.9860908817327</v>
      </c>
      <c r="O362" s="4"/>
    </row>
    <row r="363" spans="2:15" x14ac:dyDescent="0.2">
      <c r="B363" s="6">
        <f>Index!B384</f>
        <v>42270</v>
      </c>
      <c r="C363" s="4">
        <f>Index!J384</f>
        <v>128.06121980365359</v>
      </c>
      <c r="D363" s="5">
        <f>VLOOKUP(Table2[[#This Row],[Date]],Table1[#All],16,FALSE)</f>
        <v>9.49888888888889E-2</v>
      </c>
      <c r="E363" s="5">
        <f>DAYS360(B363,Summary!$G$10)/Summary!$G$6</f>
        <v>2.588888888888889</v>
      </c>
      <c r="F363" s="4">
        <f>Summary!$G$7*C363/Summary!$G$11*(1-0.011)^4</f>
        <v>1214.5433961402505</v>
      </c>
      <c r="G363" s="7">
        <f>VLOOKUP(Table2[[#This Row],[Date]],Table3[#All],11,FALSE)</f>
        <v>5.4860139477059332E-2</v>
      </c>
      <c r="H363" s="5">
        <f>(LN(F363/Summary!$G$7)+(D363/100+G363^2/2)*E363)/(G363*SQRT(E363))</f>
        <v>2.273965532712201</v>
      </c>
      <c r="I363" s="5">
        <f t="shared" si="23"/>
        <v>2.185695433804733</v>
      </c>
      <c r="J363" s="4">
        <f>_xlfn.NORM.DIST(H363,0,1,TRUE)*F363-_xlfn.NORM.DIST(I363,0,1,TRUE)*Summary!$G$7*EXP(-D363/100*E363)</f>
        <v>217.43521222663151</v>
      </c>
      <c r="K363" s="5">
        <f t="shared" si="20"/>
        <v>0.98851597052445939</v>
      </c>
      <c r="L363" s="7">
        <f t="shared" si="21"/>
        <v>2.8043522818102729E-4</v>
      </c>
      <c r="M363" s="4">
        <f t="shared" si="22"/>
        <v>58.752853139850259</v>
      </c>
      <c r="N363" s="57">
        <f>Summary!$G$7*Table2[[#This Row],[T]]*EXP(-Table2[[#This Row],[Rate]]/100*Table2[[#This Row],[T]])*_xlfn.NORM.DIST(Table2[[#This Row],[d2]],0,1,TRUE)</f>
        <v>2545.2928588717105</v>
      </c>
      <c r="O363" s="4"/>
    </row>
    <row r="364" spans="2:15" x14ac:dyDescent="0.2">
      <c r="B364" s="6">
        <f>Index!B385</f>
        <v>42271</v>
      </c>
      <c r="C364" s="4">
        <f>Index!J385</f>
        <v>127.98402276980835</v>
      </c>
      <c r="D364" s="5">
        <f>VLOOKUP(Table2[[#This Row],[Date]],Table1[#All],16,FALSE)</f>
        <v>0.10675277777777778</v>
      </c>
      <c r="E364" s="5">
        <f>DAYS360(B364,Summary!$G$10)/Summary!$G$6</f>
        <v>2.5861111111111112</v>
      </c>
      <c r="F364" s="4">
        <f>Summary!$G$7*C364/Summary!$G$11*(1-0.011)^4</f>
        <v>1213.8112529683983</v>
      </c>
      <c r="G364" s="7">
        <f>VLOOKUP(Table2[[#This Row],[Date]],Table3[#All],11,FALSE)</f>
        <v>5.4470256902955559E-2</v>
      </c>
      <c r="H364" s="5">
        <f>(LN(F364/Summary!$G$7)+(D364/100+G364^2/2)*E364)/(G364*SQRT(E364))</f>
        <v>2.2873537590659461</v>
      </c>
      <c r="I364" s="5">
        <f t="shared" si="23"/>
        <v>2.1997580134522039</v>
      </c>
      <c r="J364" s="4">
        <f>_xlfn.NORM.DIST(H364,0,1,TRUE)*F364-_xlfn.NORM.DIST(I364,0,1,TRUE)*Summary!$G$7*EXP(-D364/100*E364)</f>
        <v>216.98362729019709</v>
      </c>
      <c r="K364" s="5">
        <f t="shared" si="20"/>
        <v>0.98891240850193707</v>
      </c>
      <c r="L364" s="7">
        <f t="shared" si="21"/>
        <v>2.7426115674502878E-4</v>
      </c>
      <c r="M364" s="4">
        <f t="shared" si="22"/>
        <v>56.921092370634256</v>
      </c>
      <c r="N364" s="57">
        <f>Summary!$G$7*Table2[[#This Row],[T]]*EXP(-Table2[[#This Row],[Rate]]/100*Table2[[#This Row],[T]])*_xlfn.NORM.DIST(Table2[[#This Row],[d2]],0,1,TRUE)</f>
        <v>2543.1024860206048</v>
      </c>
      <c r="O364" s="4"/>
    </row>
    <row r="365" spans="2:15" x14ac:dyDescent="0.2">
      <c r="B365" s="6">
        <f>Index!B386</f>
        <v>42272</v>
      </c>
      <c r="C365" s="4">
        <f>Index!J386</f>
        <v>127.48528518940056</v>
      </c>
      <c r="D365" s="5">
        <f>VLOOKUP(Table2[[#This Row],[Date]],Table1[#All],16,FALSE)</f>
        <v>0.10891666666666666</v>
      </c>
      <c r="E365" s="5">
        <f>DAYS360(B365,Summary!$G$10)/Summary!$G$6</f>
        <v>2.5833333333333335</v>
      </c>
      <c r="F365" s="4">
        <f>Summary!$G$7*C365/Summary!$G$11*(1-0.011)^4</f>
        <v>1209.0811837435385</v>
      </c>
      <c r="G365" s="7">
        <f>VLOOKUP(Table2[[#This Row],[Date]],Table3[#All],11,FALSE)</f>
        <v>5.4700298381192079E-2</v>
      </c>
      <c r="H365" s="5">
        <f>(LN(F365/Summary!$G$7)+(D365/100+G365^2/2)*E365)/(G365*SQRT(E365))</f>
        <v>2.2354724340170828</v>
      </c>
      <c r="I365" s="5">
        <f t="shared" si="23"/>
        <v>2.1475540049986952</v>
      </c>
      <c r="J365" s="4">
        <f>_xlfn.NORM.DIST(H365,0,1,TRUE)*F365-_xlfn.NORM.DIST(I365,0,1,TRUE)*Summary!$G$7*EXP(-D365/100*E365)</f>
        <v>212.37382895982103</v>
      </c>
      <c r="K365" s="5">
        <f t="shared" si="20"/>
        <v>0.98730682530367508</v>
      </c>
      <c r="L365" s="7">
        <f t="shared" si="21"/>
        <v>3.0847270490679722E-4</v>
      </c>
      <c r="M365" s="4">
        <f t="shared" si="22"/>
        <v>63.723234212064696</v>
      </c>
      <c r="N365" s="57">
        <f>Summary!$G$7*Table2[[#This Row],[T]]*EXP(-Table2[[#This Row],[Rate]]/100*Table2[[#This Row],[T]])*_xlfn.NORM.DIST(Table2[[#This Row],[d2]],0,1,TRUE)</f>
        <v>2535.180713249089</v>
      </c>
      <c r="O365" s="4"/>
    </row>
    <row r="366" spans="2:15" x14ac:dyDescent="0.2">
      <c r="B366" s="6">
        <f>Index!B387</f>
        <v>42275</v>
      </c>
      <c r="C366" s="4">
        <f>Index!J387</f>
        <v>128.07128120054563</v>
      </c>
      <c r="D366" s="5">
        <f>VLOOKUP(Table2[[#This Row],[Date]],Table1[#All],16,FALSE)</f>
        <v>9.8550000000000026E-2</v>
      </c>
      <c r="E366" s="5">
        <f>DAYS360(B366,Summary!$G$10)/Summary!$G$6</f>
        <v>2.5750000000000002</v>
      </c>
      <c r="F366" s="4">
        <f>Summary!$G$7*C366/Summary!$G$11*(1-0.011)^4</f>
        <v>1214.6388192759189</v>
      </c>
      <c r="G366" s="7">
        <f>VLOOKUP(Table2[[#This Row],[Date]],Table3[#All],11,FALSE)</f>
        <v>5.5236782123483333E-2</v>
      </c>
      <c r="H366" s="5">
        <f>(LN(F366/Summary!$G$7)+(D366/100+G366^2/2)*E366)/(G366*SQRT(E366))</f>
        <v>2.2666812299271979</v>
      </c>
      <c r="I366" s="5">
        <f t="shared" si="23"/>
        <v>2.1780438342871822</v>
      </c>
      <c r="J366" s="4">
        <f>_xlfn.NORM.DIST(H366,0,1,TRUE)*F366-_xlfn.NORM.DIST(I366,0,1,TRUE)*Summary!$G$7*EXP(-D366/100*E366)</f>
        <v>217.62022276109565</v>
      </c>
      <c r="K366" s="5">
        <f t="shared" si="20"/>
        <v>0.98829514707033339</v>
      </c>
      <c r="L366" s="7">
        <f t="shared" si="21"/>
        <v>2.8390779499736266E-4</v>
      </c>
      <c r="M366" s="4">
        <f t="shared" si="22"/>
        <v>59.576808445178308</v>
      </c>
      <c r="N366" s="57">
        <f>Summary!$G$7*Table2[[#This Row],[T]]*EXP(-Table2[[#This Row],[Rate]]/100*Table2[[#This Row],[T]])*_xlfn.NORM.DIST(Table2[[#This Row],[d2]],0,1,TRUE)</f>
        <v>2530.7136765142768</v>
      </c>
      <c r="O366" s="4"/>
    </row>
    <row r="367" spans="2:15" x14ac:dyDescent="0.2">
      <c r="B367" s="6">
        <f>Index!B388</f>
        <v>42276</v>
      </c>
      <c r="C367" s="4">
        <f>Index!J388</f>
        <v>128.19596428662462</v>
      </c>
      <c r="D367" s="5">
        <f>VLOOKUP(Table2[[#This Row],[Date]],Table1[#All],16,FALSE)</f>
        <v>9.3916666666666676E-2</v>
      </c>
      <c r="E367" s="5">
        <f>DAYS360(B367,Summary!$G$10)/Summary!$G$6</f>
        <v>2.5722222222222224</v>
      </c>
      <c r="F367" s="4">
        <f>Summary!$G$7*C367/Summary!$G$11*(1-0.011)^4</f>
        <v>1215.8213241672499</v>
      </c>
      <c r="G367" s="7">
        <f>VLOOKUP(Table2[[#This Row],[Date]],Table3[#All],11,FALSE)</f>
        <v>5.5248238183377547E-2</v>
      </c>
      <c r="H367" s="5">
        <f>(LN(F367/Summary!$G$7)+(D367/100+G367^2/2)*E367)/(G367*SQRT(E367))</f>
        <v>2.2770109323032961</v>
      </c>
      <c r="I367" s="5">
        <f t="shared" si="23"/>
        <v>2.1884029848996405</v>
      </c>
      <c r="J367" s="4">
        <f>_xlfn.NORM.DIST(H367,0,1,TRUE)*F367-_xlfn.NORM.DIST(I367,0,1,TRUE)*Summary!$G$7*EXP(-D367/100*E367)</f>
        <v>218.66813981828511</v>
      </c>
      <c r="K367" s="5">
        <f t="shared" si="20"/>
        <v>0.98860721360256965</v>
      </c>
      <c r="L367" s="7">
        <f t="shared" si="21"/>
        <v>2.7714511310992829E-4</v>
      </c>
      <c r="M367" s="4">
        <f t="shared" si="22"/>
        <v>58.220195126333778</v>
      </c>
      <c r="N367" s="57">
        <f>Summary!$G$7*Table2[[#This Row],[T]]*EXP(-Table2[[#This Row],[Rate]]/100*Table2[[#This Row],[T]])*_xlfn.NORM.DIST(Table2[[#This Row],[d2]],0,1,TRUE)</f>
        <v>2529.2702053308203</v>
      </c>
      <c r="O367" s="4"/>
    </row>
    <row r="368" spans="2:15" x14ac:dyDescent="0.2">
      <c r="B368" s="6">
        <f>Index!B389</f>
        <v>42277</v>
      </c>
      <c r="C368" s="4">
        <f>Index!J389</f>
        <v>128.18408419532955</v>
      </c>
      <c r="D368" s="5">
        <f>VLOOKUP(Table2[[#This Row],[Date]],Table1[#All],16,FALSE)</f>
        <v>9.0138888888888907E-2</v>
      </c>
      <c r="E368" s="5">
        <f>DAYS360(B368,Summary!$G$10)/Summary!$G$6</f>
        <v>2.5694444444444446</v>
      </c>
      <c r="F368" s="4">
        <f>Summary!$G$7*C368/Summary!$G$11*(1-0.011)^4</f>
        <v>1215.7086523806615</v>
      </c>
      <c r="G368" s="7">
        <f>VLOOKUP(Table2[[#This Row],[Date]],Table3[#All],11,FALSE)</f>
        <v>5.524783550141376E-2</v>
      </c>
      <c r="H368" s="5">
        <f>(LN(F368/Summary!$G$7)+(D368/100+G368^2/2)*E368)/(G368*SQRT(E368))</f>
        <v>2.276037491986032</v>
      </c>
      <c r="I368" s="5">
        <f t="shared" si="23"/>
        <v>2.1874780474488875</v>
      </c>
      <c r="J368" s="4">
        <f>_xlfn.NORM.DIST(H368,0,1,TRUE)*F368-_xlfn.NORM.DIST(I368,0,1,TRUE)*Summary!$G$7*EXP(-D368/100*E368)</f>
        <v>218.45697527324421</v>
      </c>
      <c r="K368" s="5">
        <f t="shared" si="20"/>
        <v>0.98857811713133981</v>
      </c>
      <c r="L368" s="7">
        <f t="shared" si="21"/>
        <v>2.7793784688130219E-4</v>
      </c>
      <c r="M368" s="4">
        <f t="shared" si="22"/>
        <v>58.312438625706122</v>
      </c>
      <c r="N368" s="57">
        <f>Summary!$G$7*Table2[[#This Row],[T]]*EXP(-Table2[[#This Row],[Rate]]/100*Table2[[#This Row],[T]])*_xlfn.NORM.DIST(Table2[[#This Row],[d2]],0,1,TRUE)</f>
        <v>2526.7042934213769</v>
      </c>
      <c r="O368" s="4"/>
    </row>
    <row r="369" spans="2:15" x14ac:dyDescent="0.2">
      <c r="B369" s="6">
        <f>Index!B390</f>
        <v>42278</v>
      </c>
      <c r="C369" s="4">
        <f>Index!J390</f>
        <v>128.75852723838062</v>
      </c>
      <c r="D369" s="5">
        <f>VLOOKUP(Table2[[#This Row],[Date]],Table1[#All],16,FALSE)</f>
        <v>7.8100000000000017E-2</v>
      </c>
      <c r="E369" s="5">
        <f>DAYS360(B369,Summary!$G$10)/Summary!$G$6</f>
        <v>2.5666666666666669</v>
      </c>
      <c r="F369" s="4">
        <f>Summary!$G$7*C369/Summary!$G$11*(1-0.011)^4</f>
        <v>1221.1567185904487</v>
      </c>
      <c r="G369" s="7">
        <f>VLOOKUP(Table2[[#This Row],[Date]],Table3[#All],11,FALSE)</f>
        <v>5.5636677749092096E-2</v>
      </c>
      <c r="H369" s="5">
        <f>(LN(F369/Summary!$G$7)+(D369/100+G369^2/2)*E369)/(G369*SQRT(E369))</f>
        <v>2.3085959317275306</v>
      </c>
      <c r="I369" s="5">
        <f t="shared" si="23"/>
        <v>2.219461412947648</v>
      </c>
      <c r="J369" s="4">
        <f>_xlfn.NORM.DIST(H369,0,1,TRUE)*F369-_xlfn.NORM.DIST(I369,0,1,TRUE)*Summary!$G$7*EXP(-D369/100*E369)</f>
        <v>223.55906867495287</v>
      </c>
      <c r="K369" s="5">
        <f t="shared" si="20"/>
        <v>0.98951699304222429</v>
      </c>
      <c r="L369" s="7">
        <f t="shared" si="21"/>
        <v>2.5514173687100433E-4</v>
      </c>
      <c r="M369" s="4">
        <f t="shared" si="22"/>
        <v>54.331910105853325</v>
      </c>
      <c r="N369" s="57">
        <f>Summary!$G$7*Table2[[#This Row],[T]]*EXP(-Table2[[#This Row],[Rate]]/100*Table2[[#This Row],[T]])*_xlfn.NORM.DIST(Table2[[#This Row],[d2]],0,1,TRUE)</f>
        <v>2527.6437225474765</v>
      </c>
      <c r="O369" s="4"/>
    </row>
    <row r="370" spans="2:15" x14ac:dyDescent="0.2">
      <c r="B370" s="6">
        <f>Index!B391</f>
        <v>42279</v>
      </c>
      <c r="C370" s="4">
        <f>Index!J391</f>
        <v>129.19089954501823</v>
      </c>
      <c r="D370" s="5">
        <f>VLOOKUP(Table2[[#This Row],[Date]],Table1[#All],16,FALSE)</f>
        <v>7.2919722222222233E-2</v>
      </c>
      <c r="E370" s="5">
        <f>DAYS360(B370,Summary!$G$10)/Summary!$G$6</f>
        <v>2.5638888888888891</v>
      </c>
      <c r="F370" s="4">
        <f>Summary!$G$7*C370/Summary!$G$11*(1-0.011)^4</f>
        <v>1225.2573739684449</v>
      </c>
      <c r="G370" s="7">
        <f>VLOOKUP(Table2[[#This Row],[Date]],Table3[#All],11,FALSE)</f>
        <v>5.5903498532485364E-2</v>
      </c>
      <c r="H370" s="5">
        <f>(LN(F370/Summary!$G$7)+(D370/100+G370^2/2)*E370)/(G370*SQRT(E370))</f>
        <v>2.3351429039366671</v>
      </c>
      <c r="I370" s="5">
        <f t="shared" si="23"/>
        <v>2.2456293937868583</v>
      </c>
      <c r="J370" s="4">
        <f>_xlfn.NORM.DIST(H370,0,1,TRUE)*F370-_xlfn.NORM.DIST(I370,0,1,TRUE)*Summary!$G$7*EXP(-D370/100*E370)</f>
        <v>227.49770495250527</v>
      </c>
      <c r="K370" s="5">
        <f t="shared" si="20"/>
        <v>0.99023202167047886</v>
      </c>
      <c r="L370" s="7">
        <f t="shared" si="21"/>
        <v>2.3807490366679042E-4</v>
      </c>
      <c r="M370" s="4">
        <f t="shared" si="22"/>
        <v>51.22788842371159</v>
      </c>
      <c r="N370" s="57">
        <f>Summary!$G$7*Table2[[#This Row],[T]]*EXP(-Table2[[#This Row],[Rate]]/100*Table2[[#This Row],[T]])*_xlfn.NORM.DIST(Table2[[#This Row],[d2]],0,1,TRUE)</f>
        <v>2527.4595698900903</v>
      </c>
      <c r="O370" s="4"/>
    </row>
    <row r="371" spans="2:15" x14ac:dyDescent="0.2">
      <c r="B371" s="6">
        <f>Index!B392</f>
        <v>42282</v>
      </c>
      <c r="C371" s="4">
        <f>Index!J392</f>
        <v>128.70998653150656</v>
      </c>
      <c r="D371" s="5">
        <f>VLOOKUP(Table2[[#This Row],[Date]],Table1[#All],16,FALSE)</f>
        <v>7.9222222222222222E-2</v>
      </c>
      <c r="E371" s="5">
        <f>DAYS360(B371,Summary!$G$10)/Summary!$G$6</f>
        <v>2.5555555555555554</v>
      </c>
      <c r="F371" s="4">
        <f>Summary!$G$7*C371/Summary!$G$11*(1-0.011)^4</f>
        <v>1220.6963544375201</v>
      </c>
      <c r="G371" s="7">
        <f>VLOOKUP(Table2[[#This Row],[Date]],Table3[#All],11,FALSE)</f>
        <v>5.6039086938656363E-2</v>
      </c>
      <c r="H371" s="5">
        <f>(LN(F371/Summary!$G$7)+(D371/100+G371^2/2)*E371)/(G371*SQRT(E371))</f>
        <v>2.2934587533527568</v>
      </c>
      <c r="I371" s="5">
        <f t="shared" si="23"/>
        <v>2.2038740801267336</v>
      </c>
      <c r="J371" s="4">
        <f>_xlfn.NORM.DIST(H371,0,1,TRUE)*F371-_xlfn.NORM.DIST(I371,0,1,TRUE)*Summary!$G$7*EXP(-D371/100*E371)</f>
        <v>223.13885319577389</v>
      </c>
      <c r="K371" s="5">
        <f t="shared" si="20"/>
        <v>0.98908919629464442</v>
      </c>
      <c r="L371" s="7">
        <f t="shared" si="21"/>
        <v>2.6295680318793018E-4</v>
      </c>
      <c r="M371" s="4">
        <f t="shared" si="22"/>
        <v>56.114627407583264</v>
      </c>
      <c r="N371" s="57">
        <f>Summary!$G$7*Table2[[#This Row],[T]]*EXP(-Table2[[#This Row],[Rate]]/100*Table2[[#This Row],[T]])*_xlfn.NORM.DIST(Table2[[#This Row],[d2]],0,1,TRUE)</f>
        <v>2515.2767363885118</v>
      </c>
      <c r="O371" s="4"/>
    </row>
    <row r="372" spans="2:15" x14ac:dyDescent="0.2">
      <c r="B372" s="6">
        <f>Index!B393</f>
        <v>42283</v>
      </c>
      <c r="C372" s="4">
        <f>Index!J393</f>
        <v>128.36282492878556</v>
      </c>
      <c r="D372" s="5">
        <f>VLOOKUP(Table2[[#This Row],[Date]],Table1[#All],16,FALSE)</f>
        <v>9.2196944444444429E-2</v>
      </c>
      <c r="E372" s="5">
        <f>DAYS360(B372,Summary!$G$10)/Summary!$G$6</f>
        <v>2.5527777777777776</v>
      </c>
      <c r="F372" s="4">
        <f>Summary!$G$7*C372/Summary!$G$11*(1-0.011)^4</f>
        <v>1217.4038445533824</v>
      </c>
      <c r="G372" s="7">
        <f>VLOOKUP(Table2[[#This Row],[Date]],Table3[#All],11,FALSE)</f>
        <v>5.5370219391742657E-2</v>
      </c>
      <c r="H372" s="5">
        <f>(LN(F372/Summary!$G$7)+(D372/100+G372^2/2)*E372)/(G372*SQRT(E372))</f>
        <v>2.2944909615151774</v>
      </c>
      <c r="I372" s="5">
        <f t="shared" si="23"/>
        <v>2.2060236662609571</v>
      </c>
      <c r="J372" s="4">
        <f>_xlfn.NORM.DIST(H372,0,1,TRUE)*F372-_xlfn.NORM.DIST(I372,0,1,TRUE)*Summary!$G$7*EXP(-D372/100*E372)</f>
        <v>220.16688393774905</v>
      </c>
      <c r="K372" s="5">
        <f t="shared" si="20"/>
        <v>0.9891188431768374</v>
      </c>
      <c r="L372" s="7">
        <f t="shared" si="21"/>
        <v>2.6636674635520624E-4</v>
      </c>
      <c r="M372" s="4">
        <f t="shared" si="22"/>
        <v>55.800565294901105</v>
      </c>
      <c r="N372" s="57">
        <f>Summary!$G$7*Table2[[#This Row],[T]]*EXP(-Table2[[#This Row],[Rate]]/100*Table2[[#This Row],[T]])*_xlfn.NORM.DIST(Table2[[#This Row],[d2]],0,1,TRUE)</f>
        <v>2511.9083121949629</v>
      </c>
      <c r="O372" s="4"/>
    </row>
    <row r="373" spans="2:15" x14ac:dyDescent="0.2">
      <c r="B373" s="6">
        <f>Index!B394</f>
        <v>42284</v>
      </c>
      <c r="C373" s="4">
        <f>Index!J394</f>
        <v>128.45030484572942</v>
      </c>
      <c r="D373" s="5">
        <f>VLOOKUP(Table2[[#This Row],[Date]],Table1[#All],16,FALSE)</f>
        <v>9.8149999999999987E-2</v>
      </c>
      <c r="E373" s="5">
        <f>DAYS360(B373,Summary!$G$10)/Summary!$G$6</f>
        <v>2.5499999999999998</v>
      </c>
      <c r="F373" s="4">
        <f>Summary!$G$7*C373/Summary!$G$11*(1-0.011)^4</f>
        <v>1218.2335114547438</v>
      </c>
      <c r="G373" s="7">
        <f>VLOOKUP(Table2[[#This Row],[Date]],Table3[#All],11,FALSE)</f>
        <v>5.3213921302748934E-2</v>
      </c>
      <c r="H373" s="5">
        <f>(LN(F373/Summary!$G$7)+(D373/100+G373^2/2)*E373)/(G373*SQRT(E373))</f>
        <v>2.3949771000205673</v>
      </c>
      <c r="I373" s="5">
        <f t="shared" si="23"/>
        <v>2.3100012821541962</v>
      </c>
      <c r="J373" s="4">
        <f>_xlfn.NORM.DIST(H373,0,1,TRUE)*F373-_xlfn.NORM.DIST(I373,0,1,TRUE)*Summary!$G$7*EXP(-D373/100*E373)</f>
        <v>221.02676636761953</v>
      </c>
      <c r="K373" s="5">
        <f t="shared" si="20"/>
        <v>0.99168929833025377</v>
      </c>
      <c r="L373" s="7">
        <f t="shared" si="21"/>
        <v>2.1895052292817018E-4</v>
      </c>
      <c r="M373" s="4">
        <f t="shared" si="22"/>
        <v>44.093290965839323</v>
      </c>
      <c r="N373" s="57">
        <f>Summary!$G$7*Table2[[#This Row],[T]]*EXP(-Table2[[#This Row],[Rate]]/100*Table2[[#This Row],[T]])*_xlfn.NORM.DIST(Table2[[#This Row],[d2]],0,1,TRUE)</f>
        <v>2517.0600430138084</v>
      </c>
      <c r="O373" s="4"/>
    </row>
    <row r="374" spans="2:15" x14ac:dyDescent="0.2">
      <c r="B374" s="6">
        <f>Index!B395</f>
        <v>42285</v>
      </c>
      <c r="C374" s="4">
        <f>Index!J395</f>
        <v>128.61047635700854</v>
      </c>
      <c r="D374" s="5">
        <f>VLOOKUP(Table2[[#This Row],[Date]],Table1[#All],16,FALSE)</f>
        <v>9.5126388888888885E-2</v>
      </c>
      <c r="E374" s="5">
        <f>DAYS360(B374,Summary!$G$10)/Summary!$G$6</f>
        <v>2.5472222222222221</v>
      </c>
      <c r="F374" s="4">
        <f>Summary!$G$7*C374/Summary!$G$11*(1-0.011)^4</f>
        <v>1219.7525915601195</v>
      </c>
      <c r="G374" s="7">
        <f>VLOOKUP(Table2[[#This Row],[Date]],Table3[#All],11,FALSE)</f>
        <v>5.3015217457917332E-2</v>
      </c>
      <c r="H374" s="5">
        <f>(LN(F374/Summary!$G$7)+(D374/100+G374^2/2)*E374)/(G374*SQRT(E374))</f>
        <v>2.4186853983913288</v>
      </c>
      <c r="I374" s="5">
        <f t="shared" si="23"/>
        <v>2.3340730079850522</v>
      </c>
      <c r="J374" s="4">
        <f>_xlfn.NORM.DIST(H374,0,1,TRUE)*F374-_xlfn.NORM.DIST(I374,0,1,TRUE)*Summary!$G$7*EXP(-D374/100*E374)</f>
        <v>222.44511738340907</v>
      </c>
      <c r="K374" s="5">
        <f t="shared" si="20"/>
        <v>0.9922116472465935</v>
      </c>
      <c r="L374" s="7">
        <f t="shared" si="21"/>
        <v>2.0743618238524181E-4</v>
      </c>
      <c r="M374" s="4">
        <f t="shared" si="22"/>
        <v>41.676898494713768</v>
      </c>
      <c r="N374" s="57">
        <f>Summary!$G$7*Table2[[#This Row],[T]]*EXP(-Table2[[#This Row],[Rate]]/100*Table2[[#This Row],[T]])*_xlfn.NORM.DIST(Table2[[#This Row],[d2]],0,1,TRUE)</f>
        <v>2516.1654973107011</v>
      </c>
      <c r="O374" s="4"/>
    </row>
    <row r="375" spans="2:15" x14ac:dyDescent="0.2">
      <c r="B375" s="6">
        <f>Index!B396</f>
        <v>42286</v>
      </c>
      <c r="C375" s="4">
        <f>Index!J396</f>
        <v>128.53798841401388</v>
      </c>
      <c r="D375" s="5">
        <f>VLOOKUP(Table2[[#This Row],[Date]],Table1[#All],16,FALSE)</f>
        <v>9.874444444444444E-2</v>
      </c>
      <c r="E375" s="5">
        <f>DAYS360(B375,Summary!$G$10)/Summary!$G$6</f>
        <v>2.5444444444444443</v>
      </c>
      <c r="F375" s="4">
        <f>Summary!$G$7*C375/Summary!$G$11*(1-0.011)^4</f>
        <v>1219.0651098025746</v>
      </c>
      <c r="G375" s="7">
        <f>VLOOKUP(Table2[[#This Row],[Date]],Table3[#All],11,FALSE)</f>
        <v>5.3000779053705434E-2</v>
      </c>
      <c r="H375" s="5">
        <f>(LN(F375/Summary!$G$7)+(D375/100+G375^2/2)*E375)/(G375*SQRT(E375))</f>
        <v>2.4149844012577009</v>
      </c>
      <c r="I375" s="5">
        <f t="shared" si="23"/>
        <v>2.3304411900256379</v>
      </c>
      <c r="J375" s="4">
        <f>_xlfn.NORM.DIST(H375,0,1,TRUE)*F375-_xlfn.NORM.DIST(I375,0,1,TRUE)*Summary!$G$7*EXP(-D375/100*E375)</f>
        <v>221.84952180233677</v>
      </c>
      <c r="K375" s="5">
        <f t="shared" si="20"/>
        <v>0.9921320582124683</v>
      </c>
      <c r="L375" s="7">
        <f t="shared" si="21"/>
        <v>2.0958935309912447E-4</v>
      </c>
      <c r="M375" s="4">
        <f t="shared" si="22"/>
        <v>42.004734779491393</v>
      </c>
      <c r="N375" s="57">
        <f>Summary!$G$7*Table2[[#This Row],[T]]*EXP(-Table2[[#This Row],[Rate]]/100*Table2[[#This Row],[T]])*_xlfn.NORM.DIST(Table2[[#This Row],[d2]],0,1,TRUE)</f>
        <v>2512.9545391330216</v>
      </c>
      <c r="O375" s="4"/>
    </row>
    <row r="376" spans="2:15" x14ac:dyDescent="0.2">
      <c r="B376" s="6">
        <f>Index!B397</f>
        <v>42289</v>
      </c>
      <c r="C376" s="4">
        <f>Index!J397</f>
        <v>128.86550915739613</v>
      </c>
      <c r="D376" s="5">
        <f>VLOOKUP(Table2[[#This Row],[Date]],Table1[#All],16,FALSE)</f>
        <v>9.0898888888888876E-2</v>
      </c>
      <c r="E376" s="5">
        <f>DAYS360(B376,Summary!$G$10)/Summary!$G$6</f>
        <v>2.536111111111111</v>
      </c>
      <c r="F376" s="4">
        <f>Summary!$G$7*C376/Summary!$G$11*(1-0.011)^4</f>
        <v>1222.1713441222523</v>
      </c>
      <c r="G376" s="7">
        <f>VLOOKUP(Table2[[#This Row],[Date]],Table3[#All],11,FALSE)</f>
        <v>5.3021572317159316E-2</v>
      </c>
      <c r="H376" s="5">
        <f>(LN(F376/Summary!$G$7)+(D376/100+G376^2/2)*E376)/(G376*SQRT(E376))</f>
        <v>2.4455790222451825</v>
      </c>
      <c r="I376" s="5">
        <f t="shared" si="23"/>
        <v>2.3611412550470172</v>
      </c>
      <c r="J376" s="4">
        <f>_xlfn.NORM.DIST(H376,0,1,TRUE)*F376-_xlfn.NORM.DIST(I376,0,1,TRUE)*Summary!$G$7*EXP(-D376/100*E376)</f>
        <v>224.72489904404995</v>
      </c>
      <c r="K376" s="5">
        <f t="shared" si="20"/>
        <v>0.99276901237137116</v>
      </c>
      <c r="L376" s="7">
        <f t="shared" si="21"/>
        <v>1.9431873999803785E-4</v>
      </c>
      <c r="M376" s="4">
        <f t="shared" si="22"/>
        <v>39.030108472086994</v>
      </c>
      <c r="N376" s="57">
        <f>Summary!$G$7*Table2[[#This Row],[T]]*EXP(-Table2[[#This Row],[Rate]]/100*Table2[[#This Row],[T]])*_xlfn.NORM.DIST(Table2[[#This Row],[d2]],0,1,TRUE)</f>
        <v>2507.22211527118</v>
      </c>
      <c r="O376" s="4"/>
    </row>
    <row r="377" spans="2:15" x14ac:dyDescent="0.2">
      <c r="B377" s="6">
        <f>Index!B398</f>
        <v>42290</v>
      </c>
      <c r="C377" s="4">
        <f>Index!J398</f>
        <v>128.865675189569</v>
      </c>
      <c r="D377" s="5">
        <f>VLOOKUP(Table2[[#This Row],[Date]],Table1[#All],16,FALSE)</f>
        <v>8.9733333333333332E-2</v>
      </c>
      <c r="E377" s="5">
        <f>DAYS360(B377,Summary!$G$10)/Summary!$G$6</f>
        <v>2.5333333333333332</v>
      </c>
      <c r="F377" s="4">
        <f>Summary!$G$7*C377/Summary!$G$11*(1-0.011)^4</f>
        <v>1222.1729187853657</v>
      </c>
      <c r="G377" s="7">
        <f>VLOOKUP(Table2[[#This Row],[Date]],Table3[#All],11,FALSE)</f>
        <v>5.2964475524772875E-2</v>
      </c>
      <c r="H377" s="5">
        <f>(LN(F377/Summary!$G$7)+(D377/100+G377^2/2)*E377)/(G377*SQRT(E377))</f>
        <v>2.449055086760767</v>
      </c>
      <c r="I377" s="5">
        <f t="shared" si="23"/>
        <v>2.3647544519789174</v>
      </c>
      <c r="J377" s="4">
        <f>_xlfn.NORM.DIST(H377,0,1,TRUE)*F377-_xlfn.NORM.DIST(I377,0,1,TRUE)*Summary!$G$7*EXP(-D377/100*E377)</f>
        <v>224.69142652784285</v>
      </c>
      <c r="K377" s="5">
        <f t="shared" si="20"/>
        <v>0.99283842297477287</v>
      </c>
      <c r="L377" s="7">
        <f t="shared" si="21"/>
        <v>1.9298584905901915E-4</v>
      </c>
      <c r="M377" s="4">
        <f t="shared" si="22"/>
        <v>38.678336833778395</v>
      </c>
      <c r="N377" s="57">
        <f>Summary!$G$7*Table2[[#This Row],[T]]*EXP(-Table2[[#This Row],[Rate]]/100*Table2[[#This Row],[T]])*_xlfn.NORM.DIST(Table2[[#This Row],[d2]],0,1,TRUE)</f>
        <v>2504.7796437957863</v>
      </c>
      <c r="O377" s="4"/>
    </row>
    <row r="378" spans="2:15" x14ac:dyDescent="0.2">
      <c r="B378" s="6">
        <f>Index!B399</f>
        <v>42291</v>
      </c>
      <c r="C378" s="4">
        <f>Index!J399</f>
        <v>129.2175115450141</v>
      </c>
      <c r="D378" s="5">
        <f>VLOOKUP(Table2[[#This Row],[Date]],Table1[#All],16,FALSE)</f>
        <v>7.6281944444444444E-2</v>
      </c>
      <c r="E378" s="5">
        <f>DAYS360(B378,Summary!$G$10)/Summary!$G$6</f>
        <v>2.5305555555555554</v>
      </c>
      <c r="F378" s="4">
        <f>Summary!$G$7*C378/Summary!$G$11*(1-0.011)^4</f>
        <v>1225.5097644181271</v>
      </c>
      <c r="G378" s="7">
        <f>VLOOKUP(Table2[[#This Row],[Date]],Table3[#All],11,FALSE)</f>
        <v>5.2972543286563756E-2</v>
      </c>
      <c r="H378" s="5">
        <f>(LN(F378/Summary!$G$7)+(D378/100+G378^2/2)*E378)/(G378*SQRT(E378))</f>
        <v>2.4782790537166242</v>
      </c>
      <c r="I378" s="5">
        <f t="shared" si="23"/>
        <v>2.3940118150947041</v>
      </c>
      <c r="J378" s="4">
        <f>_xlfn.NORM.DIST(H378,0,1,TRUE)*F378-_xlfn.NORM.DIST(I378,0,1,TRUE)*Summary!$G$7*EXP(-D378/100*E378)</f>
        <v>227.66533795042028</v>
      </c>
      <c r="K378" s="5">
        <f t="shared" si="20"/>
        <v>0.99339910759705785</v>
      </c>
      <c r="L378" s="7">
        <f t="shared" si="21"/>
        <v>1.7916164410408577E-4</v>
      </c>
      <c r="M378" s="4">
        <f t="shared" si="22"/>
        <v>36.069929352551036</v>
      </c>
      <c r="N378" s="57">
        <f>Summary!$G$7*Table2[[#This Row],[T]]*EXP(-Table2[[#This Row],[Rate]]/100*Table2[[#This Row],[T]])*_xlfn.NORM.DIST(Table2[[#This Row],[d2]],0,1,TRUE)</f>
        <v>2504.6299338576096</v>
      </c>
      <c r="O378" s="4"/>
    </row>
    <row r="379" spans="2:15" x14ac:dyDescent="0.2">
      <c r="B379" s="6">
        <f>Index!B400</f>
        <v>42292</v>
      </c>
      <c r="C379" s="4">
        <f>Index!J400</f>
        <v>129.08485524724901</v>
      </c>
      <c r="D379" s="5">
        <f>VLOOKUP(Table2[[#This Row],[Date]],Table1[#All],16,FALSE)</f>
        <v>7.9413888888888881E-2</v>
      </c>
      <c r="E379" s="5">
        <f>DAYS360(B379,Summary!$G$10)/Summary!$G$6</f>
        <v>2.5277777777777777</v>
      </c>
      <c r="F379" s="4">
        <f>Summary!$G$7*C379/Summary!$G$11*(1-0.011)^4</f>
        <v>1224.2516409155237</v>
      </c>
      <c r="G379" s="7">
        <f>VLOOKUP(Table2[[#This Row],[Date]],Table3[#All],11,FALSE)</f>
        <v>5.3018537140748383E-2</v>
      </c>
      <c r="H379" s="5">
        <f>(LN(F379/Summary!$G$7)+(D379/100+G379^2/2)*E379)/(G379*SQRT(E379))</f>
        <v>2.4662449962004889</v>
      </c>
      <c r="I379" s="5">
        <f t="shared" si="23"/>
        <v>2.3819508945665886</v>
      </c>
      <c r="J379" s="4">
        <f>_xlfn.NORM.DIST(H379,0,1,TRUE)*F379-_xlfn.NORM.DIST(I379,0,1,TRUE)*Summary!$G$7*EXP(-D379/100*E379)</f>
        <v>226.49252528772672</v>
      </c>
      <c r="K379" s="5">
        <f t="shared" si="20"/>
        <v>0.99317310452589391</v>
      </c>
      <c r="L379" s="7">
        <f t="shared" si="21"/>
        <v>1.8470282614685155E-4</v>
      </c>
      <c r="M379" s="4">
        <f t="shared" si="22"/>
        <v>37.100653763237851</v>
      </c>
      <c r="N379" s="57">
        <f>Summary!$G$7*Table2[[#This Row],[T]]*EXP(-Table2[[#This Row],[Rate]]/100*Table2[[#This Row],[T]])*_xlfn.NORM.DIST(Table2[[#This Row],[d2]],0,1,TRUE)</f>
        <v>2500.9865629265282</v>
      </c>
      <c r="O379" s="4"/>
    </row>
    <row r="380" spans="2:15" x14ac:dyDescent="0.2">
      <c r="B380" s="6">
        <f>Index!B401</f>
        <v>42293</v>
      </c>
      <c r="C380" s="4">
        <f>Index!J401</f>
        <v>129.34146704827495</v>
      </c>
      <c r="D380" s="5">
        <f>VLOOKUP(Table2[[#This Row],[Date]],Table1[#All],16,FALSE)</f>
        <v>6.6750000000000004E-2</v>
      </c>
      <c r="E380" s="5">
        <f>DAYS360(B380,Summary!$G$10)/Summary!$G$6</f>
        <v>2.5249999999999999</v>
      </c>
      <c r="F380" s="4">
        <f>Summary!$G$7*C380/Summary!$G$11*(1-0.011)^4</f>
        <v>1226.685368852721</v>
      </c>
      <c r="G380" s="7">
        <f>VLOOKUP(Table2[[#This Row],[Date]],Table3[#All],11,FALSE)</f>
        <v>5.3070598812796903E-2</v>
      </c>
      <c r="H380" s="5">
        <f>(LN(F380/Summary!$G$7)+(D380/100+G380^2/2)*E380)/(G380*SQRT(E380))</f>
        <v>2.484948649067257</v>
      </c>
      <c r="I380" s="5">
        <f t="shared" si="23"/>
        <v>2.4006181483137881</v>
      </c>
      <c r="J380" s="4">
        <f>_xlfn.NORM.DIST(H380,0,1,TRUE)*F380-_xlfn.NORM.DIST(I380,0,1,TRUE)*Summary!$G$7*EXP(-D380/100*E380)</f>
        <v>228.59221960822879</v>
      </c>
      <c r="K380" s="5">
        <f t="shared" si="20"/>
        <v>0.99352149382464594</v>
      </c>
      <c r="L380" s="7">
        <f t="shared" si="21"/>
        <v>1.7591972959830402E-4</v>
      </c>
      <c r="M380" s="4">
        <f t="shared" si="22"/>
        <v>35.472866937775095</v>
      </c>
      <c r="N380" s="57">
        <f>Summary!$G$7*Table2[[#This Row],[T]]*EXP(-Table2[[#This Row],[Rate]]/100*Table2[[#This Row],[T]])*_xlfn.NORM.DIST(Table2[[#This Row],[d2]],0,1,TRUE)</f>
        <v>2500.1188027805879</v>
      </c>
      <c r="O380" s="4"/>
    </row>
    <row r="381" spans="2:15" x14ac:dyDescent="0.2">
      <c r="B381" s="6">
        <f>Index!B402</f>
        <v>42296</v>
      </c>
      <c r="C381" s="4">
        <f>Index!J402</f>
        <v>129.30332852226095</v>
      </c>
      <c r="D381" s="5">
        <f>VLOOKUP(Table2[[#This Row],[Date]],Table1[#All],16,FALSE)</f>
        <v>6.3683333333333328E-2</v>
      </c>
      <c r="E381" s="5">
        <f>DAYS360(B381,Summary!$G$10)/Summary!$G$6</f>
        <v>2.5166666666666666</v>
      </c>
      <c r="F381" s="4">
        <f>Summary!$G$7*C381/Summary!$G$11*(1-0.011)^4</f>
        <v>1226.3236598593205</v>
      </c>
      <c r="G381" s="7">
        <f>VLOOKUP(Table2[[#This Row],[Date]],Table3[#All],11,FALSE)</f>
        <v>5.3007544292510041E-2</v>
      </c>
      <c r="H381" s="5">
        <f>(LN(F381/Summary!$G$7)+(D381/100+G381^2/2)*E381)/(G381*SQRT(E381))</f>
        <v>2.4872896238614346</v>
      </c>
      <c r="I381" s="5">
        <f t="shared" si="23"/>
        <v>2.4031984270827502</v>
      </c>
      <c r="J381" s="4">
        <f>_xlfn.NORM.DIST(H381,0,1,TRUE)*F381-_xlfn.NORM.DIST(I381,0,1,TRUE)*Summary!$G$7*EXP(-D381/100*E381)</f>
        <v>228.1455896805885</v>
      </c>
      <c r="K381" s="5">
        <f t="shared" si="20"/>
        <v>0.99356397203172242</v>
      </c>
      <c r="L381" s="7">
        <f t="shared" si="21"/>
        <v>1.7544831587936214E-4</v>
      </c>
      <c r="M381" s="4">
        <f t="shared" si="22"/>
        <v>35.198390104310668</v>
      </c>
      <c r="N381" s="57">
        <f>Summary!$G$7*Table2[[#This Row],[T]]*EXP(-Table2[[#This Row],[Rate]]/100*Table2[[#This Row],[T]])*_xlfn.NORM.DIST(Table2[[#This Row],[d2]],0,1,TRUE)</f>
        <v>2492.2182989610542</v>
      </c>
      <c r="O381" s="4"/>
    </row>
    <row r="382" spans="2:15" x14ac:dyDescent="0.2">
      <c r="B382" s="6">
        <f>Index!B403</f>
        <v>42297</v>
      </c>
      <c r="C382" s="4">
        <f>Index!J403</f>
        <v>128.64504126072433</v>
      </c>
      <c r="D382" s="5">
        <f>VLOOKUP(Table2[[#This Row],[Date]],Table1[#All],16,FALSE)</f>
        <v>8.3284722222222218E-2</v>
      </c>
      <c r="E382" s="5">
        <f>DAYS360(B382,Summary!$G$10)/Summary!$G$6</f>
        <v>2.5138888888888888</v>
      </c>
      <c r="F382" s="4">
        <f>Summary!$G$7*C382/Summary!$G$11*(1-0.011)^4</f>
        <v>1220.0804080186119</v>
      </c>
      <c r="G382" s="7">
        <f>VLOOKUP(Table2[[#This Row],[Date]],Table3[#All],11,FALSE)</f>
        <v>5.3554628824965311E-2</v>
      </c>
      <c r="H382" s="5">
        <f>(LN(F382/Summary!$G$7)+(D382/100+G382^2/2)*E382)/(G382*SQRT(E382))</f>
        <v>2.4097303962333876</v>
      </c>
      <c r="I382" s="5">
        <f t="shared" si="23"/>
        <v>2.3248182041192735</v>
      </c>
      <c r="J382" s="4">
        <f>_xlfn.NORM.DIST(H382,0,1,TRUE)*F382-_xlfn.NORM.DIST(I382,0,1,TRUE)*Summary!$G$7*EXP(-D382/100*E382)</f>
        <v>222.45287180513446</v>
      </c>
      <c r="K382" s="5">
        <f t="shared" si="20"/>
        <v>0.99201784364764189</v>
      </c>
      <c r="L382" s="7">
        <f t="shared" si="21"/>
        <v>2.1116446400378091E-4</v>
      </c>
      <c r="M382" s="4">
        <f t="shared" si="22"/>
        <v>42.319529737357435</v>
      </c>
      <c r="N382" s="57">
        <f>Summary!$G$7*Table2[[#This Row],[T]]*EXP(-Table2[[#This Row],[Rate]]/100*Table2[[#This Row],[T]])*_xlfn.NORM.DIST(Table2[[#This Row],[d2]],0,1,TRUE)</f>
        <v>2483.4423349693684</v>
      </c>
      <c r="O382" s="4"/>
    </row>
    <row r="383" spans="2:15" x14ac:dyDescent="0.2">
      <c r="B383" s="6">
        <f>Index!B404</f>
        <v>42298</v>
      </c>
      <c r="C383" s="4">
        <f>Index!J404</f>
        <v>129.35464245543125</v>
      </c>
      <c r="D383" s="5">
        <f>VLOOKUP(Table2[[#This Row],[Date]],Table1[#All],16,FALSE)</f>
        <v>7.1835555555555555E-2</v>
      </c>
      <c r="E383" s="5">
        <f>DAYS360(B383,Summary!$G$10)/Summary!$G$6</f>
        <v>2.5111111111111111</v>
      </c>
      <c r="F383" s="4">
        <f>Summary!$G$7*C383/Summary!$G$11*(1-0.011)^4</f>
        <v>1226.8103255240512</v>
      </c>
      <c r="G383" s="7">
        <f>VLOOKUP(Table2[[#This Row],[Date]],Table3[#All],11,FALSE)</f>
        <v>5.4254665955021902E-2</v>
      </c>
      <c r="H383" s="5">
        <f>(LN(F383/Summary!$G$7)+(D383/100+G383^2/2)*E383)/(G383*SQRT(E383))</f>
        <v>2.4416200301997248</v>
      </c>
      <c r="I383" s="5">
        <f t="shared" si="23"/>
        <v>2.3556454510237739</v>
      </c>
      <c r="J383" s="4">
        <f>_xlfn.NORM.DIST(H383,0,1,TRUE)*F383-_xlfn.NORM.DIST(I383,0,1,TRUE)*Summary!$G$7*EXP(-D383/100*E383)</f>
        <v>228.87226611853941</v>
      </c>
      <c r="K383" s="5">
        <f t="shared" si="20"/>
        <v>0.99268923657706853</v>
      </c>
      <c r="L383" s="7">
        <f t="shared" si="21"/>
        <v>1.9197182325694656E-4</v>
      </c>
      <c r="M383" s="4">
        <f t="shared" si="22"/>
        <v>39.363649706438053</v>
      </c>
      <c r="N383" s="57">
        <f>Summary!$G$7*Table2[[#This Row],[T]]*EXP(-Table2[[#This Row],[Rate]]/100*Table2[[#This Row],[T]])*_xlfn.NORM.DIST(Table2[[#This Row],[d2]],0,1,TRUE)</f>
        <v>2483.4113943697762</v>
      </c>
      <c r="O383" s="4"/>
    </row>
    <row r="384" spans="2:15" x14ac:dyDescent="0.2">
      <c r="B384" s="6">
        <f>Index!B405</f>
        <v>42299</v>
      </c>
      <c r="C384" s="4">
        <f>Index!J405</f>
        <v>130.67286592745714</v>
      </c>
      <c r="D384" s="5">
        <f>VLOOKUP(Table2[[#This Row],[Date]],Table1[#All],16,FALSE)</f>
        <v>2.6787499999999999E-2</v>
      </c>
      <c r="E384" s="5">
        <f>DAYS360(B384,Summary!$G$10)/Summary!$G$6</f>
        <v>2.5083333333333333</v>
      </c>
      <c r="F384" s="4">
        <f>Summary!$G$7*C384/Summary!$G$11*(1-0.011)^4</f>
        <v>1239.3124679762382</v>
      </c>
      <c r="G384" s="7">
        <f>VLOOKUP(Table2[[#This Row],[Date]],Table3[#All],11,FALSE)</f>
        <v>5.668753400357808E-2</v>
      </c>
      <c r="H384" s="5">
        <f>(LN(F384/Summary!$G$7)+(D384/100+G384^2/2)*E384)/(G384*SQRT(E384))</f>
        <v>2.4421766794556312</v>
      </c>
      <c r="I384" s="5">
        <f t="shared" si="23"/>
        <v>2.3523965577724577</v>
      </c>
      <c r="J384" s="4">
        <f>_xlfn.NORM.DIST(H384,0,1,TRUE)*F384-_xlfn.NORM.DIST(I384,0,1,TRUE)*Summary!$G$7*EXP(-D384/100*E384)</f>
        <v>240.25797478182835</v>
      </c>
      <c r="K384" s="5">
        <f t="shared" si="20"/>
        <v>0.99270050002833621</v>
      </c>
      <c r="L384" s="7">
        <f t="shared" si="21"/>
        <v>1.8173293234439485E-4</v>
      </c>
      <c r="M384" s="4">
        <f t="shared" si="22"/>
        <v>39.688810812714927</v>
      </c>
      <c r="N384" s="57">
        <f>Summary!$G$7*Table2[[#This Row],[T]]*EXP(-Table2[[#This Row],[Rate]]/100*Table2[[#This Row],[T]])*_xlfn.NORM.DIST(Table2[[#This Row],[d2]],0,1,TRUE)</f>
        <v>2483.2703974394162</v>
      </c>
      <c r="O384" s="4"/>
    </row>
    <row r="385" spans="2:15" x14ac:dyDescent="0.2">
      <c r="B385" s="6">
        <f>Index!B406</f>
        <v>42300</v>
      </c>
      <c r="C385" s="4">
        <f>Index!J406</f>
        <v>130.43970481257816</v>
      </c>
      <c r="D385" s="5">
        <f>VLOOKUP(Table2[[#This Row],[Date]],Table1[#All],16,FALSE)</f>
        <v>1.5467777777777778E-2</v>
      </c>
      <c r="E385" s="5">
        <f>DAYS360(B385,Summary!$G$10)/Summary!$G$6</f>
        <v>2.5055555555555555</v>
      </c>
      <c r="F385" s="4">
        <f>Summary!$G$7*C385/Summary!$G$11*(1-0.011)^4</f>
        <v>1237.1011483218795</v>
      </c>
      <c r="G385" s="7">
        <f>VLOOKUP(Table2[[#This Row],[Date]],Table3[#All],11,FALSE)</f>
        <v>5.6812942861519014E-2</v>
      </c>
      <c r="H385" s="5">
        <f>(LN(F385/Summary!$G$7)+(D385/100+G385^2/2)*E385)/(G385*SQRT(E385))</f>
        <v>2.4152636725557213</v>
      </c>
      <c r="I385" s="5">
        <f t="shared" si="23"/>
        <v>2.3253347677679086</v>
      </c>
      <c r="J385" s="4">
        <f>_xlfn.NORM.DIST(H385,0,1,TRUE)*F385-_xlfn.NORM.DIST(I385,0,1,TRUE)*Summary!$G$7*EXP(-D385/100*E385)</f>
        <v>237.78579557041166</v>
      </c>
      <c r="K385" s="5">
        <f t="shared" si="20"/>
        <v>0.99213808873178599</v>
      </c>
      <c r="L385" s="7">
        <f t="shared" si="21"/>
        <v>1.9403381544611485E-4</v>
      </c>
      <c r="M385" s="4">
        <f t="shared" si="22"/>
        <v>42.270673393704726</v>
      </c>
      <c r="N385" s="57">
        <f>Summary!$G$7*Table2[[#This Row],[T]]*EXP(-Table2[[#This Row],[Rate]]/100*Table2[[#This Row],[T]])*_xlfn.NORM.DIST(Table2[[#This Row],[d2]],0,1,TRUE)</f>
        <v>2479.4711519744087</v>
      </c>
      <c r="O385" s="4"/>
    </row>
    <row r="386" spans="2:15" x14ac:dyDescent="0.2">
      <c r="B386" s="6">
        <f>Index!B407</f>
        <v>42303</v>
      </c>
      <c r="C386" s="4">
        <f>Index!J407</f>
        <v>130.53105468211001</v>
      </c>
      <c r="D386" s="5">
        <f>VLOOKUP(Table2[[#This Row],[Date]],Table1[#All],16,FALSE)</f>
        <v>-2.2716666666666684E-3</v>
      </c>
      <c r="E386" s="5">
        <f>DAYS360(B386,Summary!$G$10)/Summary!$G$6</f>
        <v>2.4972222222222222</v>
      </c>
      <c r="F386" s="4">
        <f>Summary!$G$7*C386/Summary!$G$11*(1-0.011)^4</f>
        <v>1237.9675181795797</v>
      </c>
      <c r="G386" s="7">
        <f>VLOOKUP(Table2[[#This Row],[Date]],Table3[#All],11,FALSE)</f>
        <v>5.681105508630948E-2</v>
      </c>
      <c r="H386" s="5">
        <f>(LN(F386/Summary!$G$7)+(D386/100+G386^2/2)*E386)/(G386*SQRT(E386))</f>
        <v>2.4220670889547495</v>
      </c>
      <c r="I386" s="5">
        <f t="shared" si="23"/>
        <v>2.3322908410746002</v>
      </c>
      <c r="J386" s="4">
        <f>_xlfn.NORM.DIST(H386,0,1,TRUE)*F386-_xlfn.NORM.DIST(I386,0,1,TRUE)*Summary!$G$7*EXP(-D386/100*E386)</f>
        <v>238.2015768216736</v>
      </c>
      <c r="K386" s="5">
        <f t="shared" si="20"/>
        <v>0.99228374942311404</v>
      </c>
      <c r="L386" s="7">
        <f t="shared" si="21"/>
        <v>1.910578298639393E-4</v>
      </c>
      <c r="M386" s="4">
        <f t="shared" si="22"/>
        <v>41.540659399762269</v>
      </c>
      <c r="N386" s="57">
        <f>Summary!$G$7*Table2[[#This Row],[T]]*EXP(-Table2[[#This Row],[Rate]]/100*Table2[[#This Row],[T]])*_xlfn.NORM.DIST(Table2[[#This Row],[d2]],0,1,TRUE)</f>
        <v>2472.7830914712408</v>
      </c>
      <c r="O386" s="4"/>
    </row>
    <row r="387" spans="2:15" x14ac:dyDescent="0.2">
      <c r="B387" s="6">
        <f>Index!B408</f>
        <v>42304</v>
      </c>
      <c r="C387" s="4">
        <f>Index!J408</f>
        <v>131.23114567275692</v>
      </c>
      <c r="D387" s="5">
        <f>VLOOKUP(Table2[[#This Row],[Date]],Table1[#All],16,FALSE)</f>
        <v>-1.1569444444444441E-2</v>
      </c>
      <c r="E387" s="5">
        <f>DAYS360(B387,Summary!$G$10)/Summary!$G$6</f>
        <v>2.4944444444444445</v>
      </c>
      <c r="F387" s="4">
        <f>Summary!$G$7*C387/Summary!$G$11*(1-0.011)^4</f>
        <v>1244.6072401086005</v>
      </c>
      <c r="G387" s="7">
        <f>VLOOKUP(Table2[[#This Row],[Date]],Table3[#All],11,FALSE)</f>
        <v>5.7368228540829957E-2</v>
      </c>
      <c r="H387" s="5">
        <f>(LN(F387/Summary!$G$7)+(D387/100+G387^2/2)*E387)/(G387*SQRT(E387))</f>
        <v>2.4571821906462747</v>
      </c>
      <c r="I387" s="5">
        <f t="shared" si="23"/>
        <v>2.3665758986457588</v>
      </c>
      <c r="J387" s="4">
        <f>_xlfn.NORM.DIST(H387,0,1,TRUE)*F387-_xlfn.NORM.DIST(I387,0,1,TRUE)*Summary!$G$7*EXP(-D387/100*E387)</f>
        <v>244.58372215630845</v>
      </c>
      <c r="K387" s="5">
        <f t="shared" ref="K387:K450" si="24">_xlfn.NORM.DIST(H387,0,1,TRUE)</f>
        <v>0.99299841751030149</v>
      </c>
      <c r="L387" s="7">
        <f t="shared" ref="L387:L450" si="25">_xlfn.NORM.DIST(H387,0,1,FALSE)/(G387*F387*SQRT(E387))</f>
        <v>1.7283825182922132E-4</v>
      </c>
      <c r="M387" s="4">
        <f t="shared" ref="M387:M450" si="26">SQRT(E387)*F387*_xlfn.NORM.DIST(H387,0,1,FALSE)</f>
        <v>38.313319966990157</v>
      </c>
      <c r="N387" s="57">
        <f>Summary!$G$7*Table2[[#This Row],[T]]*EXP(-Table2[[#This Row],[Rate]]/100*Table2[[#This Row],[T]])*_xlfn.NORM.DIST(Table2[[#This Row],[d2]],0,1,TRUE)</f>
        <v>2472.7659703574145</v>
      </c>
      <c r="O387" s="4"/>
    </row>
    <row r="388" spans="2:15" x14ac:dyDescent="0.2">
      <c r="B388" s="6">
        <f>Index!B409</f>
        <v>42305</v>
      </c>
      <c r="C388" s="4">
        <f>Index!J409</f>
        <v>131.62087523639633</v>
      </c>
      <c r="D388" s="5">
        <f>VLOOKUP(Table2[[#This Row],[Date]],Table1[#All],16,FALSE)</f>
        <v>-7.286666666666667E-3</v>
      </c>
      <c r="E388" s="5">
        <f>DAYS360(B388,Summary!$G$10)/Summary!$G$6</f>
        <v>2.4916666666666667</v>
      </c>
      <c r="F388" s="4">
        <f>Summary!$G$7*C388/Summary!$G$11*(1-0.011)^4</f>
        <v>1248.3034681198956</v>
      </c>
      <c r="G388" s="7">
        <f>VLOOKUP(Table2[[#This Row],[Date]],Table3[#All],11,FALSE)</f>
        <v>5.7505139614529667E-2</v>
      </c>
      <c r="H388" s="5">
        <f>(LN(F388/Summary!$G$7)+(D388/100+G388^2/2)*E388)/(G388*SQRT(E388))</f>
        <v>2.4867113015790383</v>
      </c>
      <c r="I388" s="5">
        <f t="shared" ref="I388:I451" si="27">H388-G388*SQRT(E388)</f>
        <v>2.3959393582474173</v>
      </c>
      <c r="J388" s="4">
        <f>_xlfn.NORM.DIST(H388,0,1,TRUE)*F388-_xlfn.NORM.DIST(I388,0,1,TRUE)*Summary!$G$7*EXP(-D388/100*E388)</f>
        <v>248.36512666316696</v>
      </c>
      <c r="K388" s="5">
        <f t="shared" si="24"/>
        <v>0.99355350105630569</v>
      </c>
      <c r="L388" s="7">
        <f t="shared" si="25"/>
        <v>1.59903391284751E-4</v>
      </c>
      <c r="M388" s="4">
        <f t="shared" si="26"/>
        <v>35.702171609263857</v>
      </c>
      <c r="N388" s="57">
        <f>Summary!$G$7*Table2[[#This Row],[T]]*EXP(-Table2[[#This Row],[Rate]]/100*Table2[[#This Row],[T]])*_xlfn.NORM.DIST(Table2[[#This Row],[d2]],0,1,TRUE)</f>
        <v>2471.4621265496417</v>
      </c>
      <c r="O388" s="4"/>
    </row>
    <row r="389" spans="2:15" x14ac:dyDescent="0.2">
      <c r="B389" s="6">
        <f>Index!B410</f>
        <v>42306</v>
      </c>
      <c r="C389" s="4">
        <f>Index!J410</f>
        <v>130.6073581702623</v>
      </c>
      <c r="D389" s="5">
        <f>VLOOKUP(Table2[[#This Row],[Date]],Table1[#All],16,FALSE)</f>
        <v>7.2088888888888931E-3</v>
      </c>
      <c r="E389" s="5">
        <f>DAYS360(B389,Summary!$G$10)/Summary!$G$6</f>
        <v>2.4888888888888889</v>
      </c>
      <c r="F389" s="4">
        <f>Summary!$G$7*C389/Summary!$G$11*(1-0.011)^4</f>
        <v>1238.6911868888103</v>
      </c>
      <c r="G389" s="7">
        <f>VLOOKUP(Table2[[#This Row],[Date]],Table3[#All],11,FALSE)</f>
        <v>5.9133549152224199E-2</v>
      </c>
      <c r="H389" s="5">
        <f>(LN(F389/Summary!$G$7)+(D389/100+G389^2/2)*E389)/(G389*SQRT(E389))</f>
        <v>2.3430751883293994</v>
      </c>
      <c r="I389" s="5">
        <f t="shared" si="27"/>
        <v>2.249784843091426</v>
      </c>
      <c r="J389" s="4">
        <f>_xlfn.NORM.DIST(H389,0,1,TRUE)*F389-_xlfn.NORM.DIST(I389,0,1,TRUE)*Summary!$G$7*EXP(-D389/100*E389)</f>
        <v>239.25438924625632</v>
      </c>
      <c r="K389" s="5">
        <f t="shared" si="24"/>
        <v>0.9904372357998551</v>
      </c>
      <c r="L389" s="7">
        <f t="shared" si="25"/>
        <v>2.2180517495435731E-4</v>
      </c>
      <c r="M389" s="4">
        <f t="shared" si="26"/>
        <v>50.088407555708947</v>
      </c>
      <c r="N389" s="57">
        <f>Summary!$G$7*Table2[[#This Row],[T]]*EXP(-Table2[[#This Row],[Rate]]/100*Table2[[#This Row],[T]])*_xlfn.NORM.DIST(Table2[[#This Row],[d2]],0,1,TRUE)</f>
        <v>2458.0054760315634</v>
      </c>
      <c r="O389" s="4"/>
    </row>
    <row r="390" spans="2:15" x14ac:dyDescent="0.2">
      <c r="B390" s="6">
        <f>Index!B411</f>
        <v>42307</v>
      </c>
      <c r="C390" s="4">
        <f>Index!J411</f>
        <v>130.50386939032339</v>
      </c>
      <c r="D390" s="5">
        <f>VLOOKUP(Table2[[#This Row],[Date]],Table1[#All],16,FALSE)</f>
        <v>9.7388888888888907E-3</v>
      </c>
      <c r="E390" s="5">
        <f>DAYS360(B390,Summary!$G$10)/Summary!$G$6</f>
        <v>2.4861111111111112</v>
      </c>
      <c r="F390" s="4">
        <f>Summary!$G$7*C390/Summary!$G$11*(1-0.011)^4</f>
        <v>1237.7096905822616</v>
      </c>
      <c r="G390" s="7">
        <f>VLOOKUP(Table2[[#This Row],[Date]],Table3[#All],11,FALSE)</f>
        <v>5.8927137654154665E-2</v>
      </c>
      <c r="H390" s="5">
        <f>(LN(F390/Summary!$G$7)+(D390/100+G390^2/2)*E390)/(G390*SQRT(E390))</f>
        <v>2.3443608460419378</v>
      </c>
      <c r="I390" s="5">
        <f t="shared" si="27"/>
        <v>2.2514480320838457</v>
      </c>
      <c r="J390" s="4">
        <f>_xlfn.NORM.DIST(H390,0,1,TRUE)*F390-_xlfn.NORM.DIST(I390,0,1,TRUE)*Summary!$G$7*EXP(-D390/100*E390)</f>
        <v>238.3322190983564</v>
      </c>
      <c r="K390" s="5">
        <f t="shared" si="24"/>
        <v>0.99047013934506589</v>
      </c>
      <c r="L390" s="7">
        <f t="shared" si="25"/>
        <v>2.222124529184657E-4</v>
      </c>
      <c r="M390" s="4">
        <f t="shared" si="26"/>
        <v>49.8702857282859</v>
      </c>
      <c r="N390" s="57">
        <f>Summary!$G$7*Table2[[#This Row],[T]]*EXP(-Table2[[#This Row],[Rate]]/100*Table2[[#This Row],[T]])*_xlfn.NORM.DIST(Table2[[#This Row],[d2]],0,1,TRUE)</f>
        <v>2455.2392560784679</v>
      </c>
      <c r="O390" s="4"/>
    </row>
    <row r="391" spans="2:15" x14ac:dyDescent="0.2">
      <c r="B391" s="6">
        <f>Index!B412</f>
        <v>42310</v>
      </c>
      <c r="C391" s="4">
        <f>Index!J412</f>
        <v>129.73989598600824</v>
      </c>
      <c r="D391" s="5">
        <f>VLOOKUP(Table2[[#This Row],[Date]],Table1[#All],16,FALSE)</f>
        <v>2.7631944444444449E-2</v>
      </c>
      <c r="E391" s="5">
        <f>DAYS360(B391,Summary!$G$10)/Summary!$G$6</f>
        <v>2.4805555555555556</v>
      </c>
      <c r="F391" s="4">
        <f>Summary!$G$7*C391/Summary!$G$11*(1-0.011)^4</f>
        <v>1230.4641024607336</v>
      </c>
      <c r="G391" s="7">
        <f>VLOOKUP(Table2[[#This Row],[Date]],Table3[#All],11,FALSE)</f>
        <v>5.9506374150911895E-2</v>
      </c>
      <c r="H391" s="5">
        <f>(LN(F391/Summary!$G$7)+(D391/100+G391^2/2)*E391)/(G391*SQRT(E391))</f>
        <v>2.2670283257091137</v>
      </c>
      <c r="I391" s="5">
        <f t="shared" si="27"/>
        <v>2.1733070982995275</v>
      </c>
      <c r="J391" s="4">
        <f>_xlfn.NORM.DIST(H391,0,1,TRUE)*F391-_xlfn.NORM.DIST(I391,0,1,TRUE)*Summary!$G$7*EXP(-D391/100*E391)</f>
        <v>231.62835245787028</v>
      </c>
      <c r="K391" s="5">
        <f t="shared" si="24"/>
        <v>0.98830575229705087</v>
      </c>
      <c r="L391" s="7">
        <f t="shared" si="25"/>
        <v>2.6484564446646678E-4</v>
      </c>
      <c r="M391" s="4">
        <f t="shared" si="26"/>
        <v>59.189296489326843</v>
      </c>
      <c r="N391" s="57">
        <f>Summary!$G$7*Table2[[#This Row],[T]]*EXP(-Table2[[#This Row],[Rate]]/100*Table2[[#This Row],[T]])*_xlfn.NORM.DIST(Table2[[#This Row],[d2]],0,1,TRUE)</f>
        <v>2441.9739817033242</v>
      </c>
      <c r="O391" s="4"/>
    </row>
    <row r="392" spans="2:15" x14ac:dyDescent="0.2">
      <c r="B392" s="6">
        <f>Index!B413</f>
        <v>42311</v>
      </c>
      <c r="C392" s="4">
        <f>Index!J413</f>
        <v>129.69031734819103</v>
      </c>
      <c r="D392" s="5">
        <f>VLOOKUP(Table2[[#This Row],[Date]],Table1[#All],16,FALSE)</f>
        <v>1.0444444444444451E-2</v>
      </c>
      <c r="E392" s="5">
        <f>DAYS360(B392,Summary!$G$10)/Summary!$G$6</f>
        <v>2.4777777777777779</v>
      </c>
      <c r="F392" s="4">
        <f>Summary!$G$7*C392/Summary!$G$11*(1-0.011)^4</f>
        <v>1229.9938944833082</v>
      </c>
      <c r="G392" s="7">
        <f>VLOOKUP(Table2[[#This Row],[Date]],Table3[#All],11,FALSE)</f>
        <v>5.9419676779849252E-2</v>
      </c>
      <c r="H392" s="5">
        <f>(LN(F392/Summary!$G$7)+(D392/100+G392^2/2)*E392)/(G392*SQRT(E392))</f>
        <v>2.2627713878819691</v>
      </c>
      <c r="I392" s="5">
        <f t="shared" si="27"/>
        <v>2.1692391206355706</v>
      </c>
      <c r="J392" s="4">
        <f>_xlfn.NORM.DIST(H392,0,1,TRUE)*F392-_xlfn.NORM.DIST(I392,0,1,TRUE)*Summary!$G$7*EXP(-D392/100*E392)</f>
        <v>230.73648276771007</v>
      </c>
      <c r="K392" s="5">
        <f t="shared" si="24"/>
        <v>0.98817510722595436</v>
      </c>
      <c r="L392" s="7">
        <f t="shared" si="25"/>
        <v>2.6805418993320224E-4</v>
      </c>
      <c r="M392" s="4">
        <f t="shared" si="26"/>
        <v>59.706436279901368</v>
      </c>
      <c r="N392" s="57">
        <f>Summary!$G$7*Table2[[#This Row],[T]]*EXP(-Table2[[#This Row],[Rate]]/100*Table2[[#This Row],[T]])*_xlfn.NORM.DIST(Table2[[#This Row],[d2]],0,1,TRUE)</f>
        <v>2439.8996563726032</v>
      </c>
      <c r="O392" s="4"/>
    </row>
    <row r="393" spans="2:15" x14ac:dyDescent="0.2">
      <c r="B393" s="6">
        <f>Index!B414</f>
        <v>42312</v>
      </c>
      <c r="C393" s="4">
        <f>Index!J414</f>
        <v>129.55223964931702</v>
      </c>
      <c r="D393" s="5">
        <f>VLOOKUP(Table2[[#This Row],[Date]],Table1[#All],16,FALSE)</f>
        <v>9.6850000000000061E-3</v>
      </c>
      <c r="E393" s="5">
        <f>DAYS360(B393,Summary!$G$10)/Summary!$G$6</f>
        <v>2.4750000000000001</v>
      </c>
      <c r="F393" s="4">
        <f>Summary!$G$7*C393/Summary!$G$11*(1-0.011)^4</f>
        <v>1228.684353955904</v>
      </c>
      <c r="G393" s="7">
        <f>VLOOKUP(Table2[[#This Row],[Date]],Table3[#All],11,FALSE)</f>
        <v>5.9451744750377206E-2</v>
      </c>
      <c r="H393" s="5">
        <f>(LN(F393/Summary!$G$7)+(D393/100+G393^2/2)*E393)/(G393*SQRT(E393))</f>
        <v>2.2512243044827063</v>
      </c>
      <c r="I393" s="5">
        <f t="shared" si="27"/>
        <v>2.1576940305826828</v>
      </c>
      <c r="J393" s="4">
        <f>_xlfn.NORM.DIST(H393,0,1,TRUE)*F393-_xlfn.NORM.DIST(I393,0,1,TRUE)*Summary!$G$7*EXP(-D393/100*E393)</f>
        <v>229.42379544596474</v>
      </c>
      <c r="K393" s="5">
        <f t="shared" si="24"/>
        <v>0.98781433286025011</v>
      </c>
      <c r="L393" s="7">
        <f t="shared" si="25"/>
        <v>2.7543108588043701E-4</v>
      </c>
      <c r="M393" s="4">
        <f t="shared" si="26"/>
        <v>61.183373344614687</v>
      </c>
      <c r="N393" s="57">
        <f>Summary!$G$7*Table2[[#This Row],[T]]*EXP(-Table2[[#This Row],[Rate]]/100*Table2[[#This Row],[T]])*_xlfn.NORM.DIST(Table2[[#This Row],[d2]],0,1,TRUE)</f>
        <v>2436.1133443832146</v>
      </c>
      <c r="O393" s="4"/>
    </row>
    <row r="394" spans="2:15" x14ac:dyDescent="0.2">
      <c r="B394" s="6">
        <f>Index!B415</f>
        <v>42313</v>
      </c>
      <c r="C394" s="4">
        <f>Index!J415</f>
        <v>129.21218611349212</v>
      </c>
      <c r="D394" s="5">
        <f>VLOOKUP(Table2[[#This Row],[Date]],Table1[#All],16,FALSE)</f>
        <v>5.8333333333334542E-4</v>
      </c>
      <c r="E394" s="5">
        <f>DAYS360(B394,Summary!$G$10)/Summary!$G$6</f>
        <v>2.4722222222222223</v>
      </c>
      <c r="F394" s="4">
        <f>Summary!$G$7*C394/Summary!$G$11*(1-0.011)^4</f>
        <v>1225.459257576973</v>
      </c>
      <c r="G394" s="7">
        <f>VLOOKUP(Table2[[#This Row],[Date]],Table3[#All],11,FALSE)</f>
        <v>5.9515234911129644E-2</v>
      </c>
      <c r="H394" s="5">
        <f>(LN(F394/Summary!$G$7)+(D394/100+G394^2/2)*E394)/(G394*SQRT(E394))</f>
        <v>2.2196389055480443</v>
      </c>
      <c r="I394" s="5">
        <f t="shared" si="27"/>
        <v>2.1260613050111252</v>
      </c>
      <c r="J394" s="4">
        <f>_xlfn.NORM.DIST(H394,0,1,TRUE)*F394-_xlfn.NORM.DIST(I394,0,1,TRUE)*Summary!$G$7*EXP(-D394/100*E394)</f>
        <v>226.01992818213421</v>
      </c>
      <c r="K394" s="5">
        <f t="shared" si="24"/>
        <v>0.986778355458102</v>
      </c>
      <c r="L394" s="7">
        <f t="shared" si="25"/>
        <v>2.9620946824097981E-4</v>
      </c>
      <c r="M394" s="4">
        <f t="shared" si="26"/>
        <v>65.450406539386805</v>
      </c>
      <c r="N394" s="57">
        <f>Summary!$G$7*Table2[[#This Row],[T]]*EXP(-Table2[[#This Row],[Rate]]/100*Table2[[#This Row],[T]])*_xlfn.NORM.DIST(Table2[[#This Row],[d2]],0,1,TRUE)</f>
        <v>2430.7797249850391</v>
      </c>
      <c r="O394" s="4"/>
    </row>
    <row r="395" spans="2:15" x14ac:dyDescent="0.2">
      <c r="B395" s="6">
        <f>Index!B416</f>
        <v>42314</v>
      </c>
      <c r="C395" s="4">
        <f>Index!J416</f>
        <v>128.59567254596237</v>
      </c>
      <c r="D395" s="5">
        <f>VLOOKUP(Table2[[#This Row],[Date]],Table1[#All],16,FALSE)</f>
        <v>3.0269444444444456E-2</v>
      </c>
      <c r="E395" s="5">
        <f>DAYS360(B395,Summary!$G$10)/Summary!$G$6</f>
        <v>2.4694444444444446</v>
      </c>
      <c r="F395" s="4">
        <f>Summary!$G$7*C395/Summary!$G$11*(1-0.011)^4</f>
        <v>1219.6121909691258</v>
      </c>
      <c r="G395" s="7">
        <f>VLOOKUP(Table2[[#This Row],[Date]],Table3[#All],11,FALSE)</f>
        <v>6.0070630159632731E-2</v>
      </c>
      <c r="H395" s="5">
        <f>(LN(F395/Summary!$G$7)+(D395/100+G395^2/2)*E395)/(G395*SQRT(E395))</f>
        <v>2.1582697482958393</v>
      </c>
      <c r="I395" s="5">
        <f t="shared" si="27"/>
        <v>2.0638719602404172</v>
      </c>
      <c r="J395" s="4">
        <f>_xlfn.NORM.DIST(H395,0,1,TRUE)*F395-_xlfn.NORM.DIST(I395,0,1,TRUE)*Summary!$G$7*EXP(-D395/100*E395)</f>
        <v>221.01255118278289</v>
      </c>
      <c r="K395" s="5">
        <f t="shared" si="24"/>
        <v>0.98454656733989943</v>
      </c>
      <c r="L395" s="7">
        <f t="shared" si="25"/>
        <v>3.374634804343662E-4</v>
      </c>
      <c r="M395" s="4">
        <f t="shared" si="26"/>
        <v>74.461493542389903</v>
      </c>
      <c r="N395" s="57">
        <f>Summary!$G$7*Table2[[#This Row],[T]]*EXP(-Table2[[#This Row],[Rate]]/100*Table2[[#This Row],[T]])*_xlfn.NORM.DIST(Table2[[#This Row],[d2]],0,1,TRUE)</f>
        <v>2419.4442320429112</v>
      </c>
      <c r="O395" s="4"/>
    </row>
    <row r="396" spans="2:15" x14ac:dyDescent="0.2">
      <c r="B396" s="6">
        <f>Index!B417</f>
        <v>42317</v>
      </c>
      <c r="C396" s="4">
        <f>Index!J417</f>
        <v>128.6943855743603</v>
      </c>
      <c r="D396" s="5">
        <f>VLOOKUP(Table2[[#This Row],[Date]],Table1[#All],16,FALSE)</f>
        <v>-2.0906666666666657E-2</v>
      </c>
      <c r="E396" s="5">
        <f>DAYS360(B396,Summary!$G$10)/Summary!$G$6</f>
        <v>2.4611111111111112</v>
      </c>
      <c r="F396" s="4">
        <f>Summary!$G$7*C396/Summary!$G$11*(1-0.011)^4</f>
        <v>1220.5483936457636</v>
      </c>
      <c r="G396" s="7">
        <f>VLOOKUP(Table2[[#This Row],[Date]],Table3[#All],11,FALSE)</f>
        <v>5.9877570296062888E-2</v>
      </c>
      <c r="H396" s="5">
        <f>(LN(F396/Summary!$G$7)+(D396/100+G396^2/2)*E396)/(G396*SQRT(E396))</f>
        <v>2.1631614328912754</v>
      </c>
      <c r="I396" s="5">
        <f t="shared" si="27"/>
        <v>2.069225926733532</v>
      </c>
      <c r="J396" s="4">
        <f>_xlfn.NORM.DIST(H396,0,1,TRUE)*F396-_xlfn.NORM.DIST(I396,0,1,TRUE)*Summary!$G$7*EXP(-D396/100*E396)</f>
        <v>220.67516634902086</v>
      </c>
      <c r="K396" s="5">
        <f t="shared" si="24"/>
        <v>0.98473561728010195</v>
      </c>
      <c r="L396" s="7">
        <f t="shared" si="25"/>
        <v>3.3530133318509435E-4</v>
      </c>
      <c r="M396" s="4">
        <f t="shared" si="26"/>
        <v>73.610654222638743</v>
      </c>
      <c r="N396" s="57">
        <f>Summary!$G$7*Table2[[#This Row],[T]]*EXP(-Table2[[#This Row],[Rate]]/100*Table2[[#This Row],[T]])*_xlfn.NORM.DIST(Table2[[#This Row],[d2]],0,1,TRUE)</f>
        <v>2414.9463505731883</v>
      </c>
      <c r="O396" s="4"/>
    </row>
    <row r="397" spans="2:15" x14ac:dyDescent="0.2">
      <c r="B397" s="6">
        <f>Index!B418</f>
        <v>42318</v>
      </c>
      <c r="C397" s="4">
        <f>Index!J418</f>
        <v>128.876097165988</v>
      </c>
      <c r="D397" s="5">
        <f>VLOOKUP(Table2[[#This Row],[Date]],Table1[#All],16,FALSE)</f>
        <v>-3.3320833333333327E-2</v>
      </c>
      <c r="E397" s="5">
        <f>DAYS360(B397,Summary!$G$10)/Summary!$G$6</f>
        <v>2.4583333333333335</v>
      </c>
      <c r="F397" s="4">
        <f>Summary!$G$7*C397/Summary!$G$11*(1-0.011)^4</f>
        <v>1222.2717616876419</v>
      </c>
      <c r="G397" s="7">
        <f>VLOOKUP(Table2[[#This Row],[Date]],Table3[#All],11,FALSE)</f>
        <v>5.9639829899891111E-2</v>
      </c>
      <c r="H397" s="5">
        <f>(LN(F397/Summary!$G$7)+(D397/100+G397^2/2)*E397)/(G397*SQRT(E397))</f>
        <v>2.1844158298061234</v>
      </c>
      <c r="I397" s="5">
        <f t="shared" si="27"/>
        <v>2.0909061045278605</v>
      </c>
      <c r="J397" s="4">
        <f>_xlfn.NORM.DIST(H397,0,1,TRUE)*F397-_xlfn.NORM.DIST(I397,0,1,TRUE)*Summary!$G$7*EXP(-D397/100*E397)</f>
        <v>222.05429649513428</v>
      </c>
      <c r="K397" s="5">
        <f t="shared" si="24"/>
        <v>0.98553414696732555</v>
      </c>
      <c r="L397" s="7">
        <f t="shared" si="25"/>
        <v>3.211663118843293E-4</v>
      </c>
      <c r="M397" s="4">
        <f t="shared" si="26"/>
        <v>70.346534445468336</v>
      </c>
      <c r="N397" s="57">
        <f>Summary!$G$7*Table2[[#This Row],[T]]*EXP(-Table2[[#This Row],[Rate]]/100*Table2[[#This Row],[T]])*_xlfn.NORM.DIST(Table2[[#This Row],[d2]],0,1,TRUE)</f>
        <v>2415.4016429081175</v>
      </c>
      <c r="O397" s="4"/>
    </row>
    <row r="398" spans="2:15" x14ac:dyDescent="0.2">
      <c r="B398" s="6">
        <f>Index!B419</f>
        <v>42319</v>
      </c>
      <c r="C398" s="4">
        <f>Index!J419</f>
        <v>129.07435668432655</v>
      </c>
      <c r="D398" s="5">
        <f>VLOOKUP(Table2[[#This Row],[Date]],Table1[#All],16,FALSE)</f>
        <v>-3.3477777777777766E-2</v>
      </c>
      <c r="E398" s="5">
        <f>DAYS360(B398,Summary!$G$10)/Summary!$G$6</f>
        <v>2.4555555555555557</v>
      </c>
      <c r="F398" s="4">
        <f>Summary!$G$7*C398/Summary!$G$11*(1-0.011)^4</f>
        <v>1224.1520716603973</v>
      </c>
      <c r="G398" s="7">
        <f>VLOOKUP(Table2[[#This Row],[Date]],Table3[#All],11,FALSE)</f>
        <v>5.9650771235582802E-2</v>
      </c>
      <c r="H398" s="5">
        <f>(LN(F398/Summary!$G$7)+(D398/100+G398^2/2)*E398)/(G398*SQRT(E398))</f>
        <v>2.2016281907158706</v>
      </c>
      <c r="I398" s="5">
        <f t="shared" si="27"/>
        <v>2.108154165417754</v>
      </c>
      <c r="J398" s="4">
        <f>_xlfn.NORM.DIST(H398,0,1,TRUE)*F398-_xlfn.NORM.DIST(I398,0,1,TRUE)*Summary!$G$7*EXP(-D398/100*E398)</f>
        <v>223.90354148853112</v>
      </c>
      <c r="K398" s="5">
        <f t="shared" si="24"/>
        <v>0.9861542085395224</v>
      </c>
      <c r="L398" s="7">
        <f t="shared" si="25"/>
        <v>3.0891206847395356E-4</v>
      </c>
      <c r="M398" s="4">
        <f t="shared" si="26"/>
        <v>67.806518556038384</v>
      </c>
      <c r="N398" s="57">
        <f>Summary!$G$7*Table2[[#This Row],[T]]*EXP(-Table2[[#This Row],[Rate]]/100*Table2[[#This Row],[T]])*_xlfn.NORM.DIST(Table2[[#This Row],[d2]],0,1,TRUE)</f>
        <v>2414.5457540850616</v>
      </c>
      <c r="O398" s="4"/>
    </row>
    <row r="399" spans="2:15" x14ac:dyDescent="0.2">
      <c r="B399" s="6">
        <f>Index!B420</f>
        <v>42320</v>
      </c>
      <c r="C399" s="4">
        <f>Index!J420</f>
        <v>129.20402501010162</v>
      </c>
      <c r="D399" s="5">
        <f>VLOOKUP(Table2[[#This Row],[Date]],Table1[#All],16,FALSE)</f>
        <v>-3.3199444444444434E-2</v>
      </c>
      <c r="E399" s="5">
        <f>DAYS360(B399,Summary!$G$10)/Summary!$G$6</f>
        <v>2.4527777777777779</v>
      </c>
      <c r="F399" s="4">
        <f>Summary!$G$7*C399/Summary!$G$11*(1-0.011)^4</f>
        <v>1225.3818569849486</v>
      </c>
      <c r="G399" s="7">
        <f>VLOOKUP(Table2[[#This Row],[Date]],Table3[#All],11,FALSE)</f>
        <v>5.9586134979343168E-2</v>
      </c>
      <c r="H399" s="5">
        <f>(LN(F399/Summary!$G$7)+(D399/100+G399^2/2)*E399)/(G399*SQRT(E399))</f>
        <v>2.2159527027683996</v>
      </c>
      <c r="I399" s="5">
        <f t="shared" si="27"/>
        <v>2.1226327914357417</v>
      </c>
      <c r="J399" s="4">
        <f>_xlfn.NORM.DIST(H399,0,1,TRUE)*F399-_xlfn.NORM.DIST(I399,0,1,TRUE)*Summary!$G$7*EXP(-D399/100*E399)</f>
        <v>225.1176693852758</v>
      </c>
      <c r="K399" s="5">
        <f t="shared" si="24"/>
        <v>0.98665262923365338</v>
      </c>
      <c r="L399" s="7">
        <f t="shared" si="25"/>
        <v>2.9948454749583316E-4</v>
      </c>
      <c r="M399" s="4">
        <f t="shared" si="26"/>
        <v>65.723507053532444</v>
      </c>
      <c r="N399" s="57">
        <f>Summary!$G$7*Table2[[#This Row],[T]]*EXP(-Table2[[#This Row],[Rate]]/100*Table2[[#This Row],[T]])*_xlfn.NORM.DIST(Table2[[#This Row],[d2]],0,1,TRUE)</f>
        <v>2413.3090553169891</v>
      </c>
      <c r="O399" s="4"/>
    </row>
    <row r="400" spans="2:15" x14ac:dyDescent="0.2">
      <c r="B400" s="6">
        <f>Index!B421</f>
        <v>42321</v>
      </c>
      <c r="C400" s="4">
        <f>Index!J421</f>
        <v>129.67359133416608</v>
      </c>
      <c r="D400" s="5">
        <f>VLOOKUP(Table2[[#This Row],[Date]],Table1[#All],16,FALSE)</f>
        <v>-4.7099999999999989E-2</v>
      </c>
      <c r="E400" s="5">
        <f>DAYS360(B400,Summary!$G$10)/Summary!$G$6</f>
        <v>2.4500000000000002</v>
      </c>
      <c r="F400" s="4">
        <f>Summary!$G$7*C400/Summary!$G$11*(1-0.011)^4</f>
        <v>1229.8352635573422</v>
      </c>
      <c r="G400" s="7">
        <f>VLOOKUP(Table2[[#This Row],[Date]],Table3[#All],11,FALSE)</f>
        <v>5.913506516980218E-2</v>
      </c>
      <c r="H400" s="5">
        <f>(LN(F400/Summary!$G$7)+(D400/100+G400^2/2)*E400)/(G400*SQRT(E400))</f>
        <v>2.2688822371034316</v>
      </c>
      <c r="I400" s="5">
        <f t="shared" si="27"/>
        <v>2.1763212192019412</v>
      </c>
      <c r="J400" s="4">
        <f>_xlfn.NORM.DIST(H400,0,1,TRUE)*F400-_xlfn.NORM.DIST(I400,0,1,TRUE)*Summary!$G$7*EXP(-D400/100*E400)</f>
        <v>229.15081303294221</v>
      </c>
      <c r="K400" s="5">
        <f t="shared" si="24"/>
        <v>0.98836225590164917</v>
      </c>
      <c r="L400" s="7">
        <f t="shared" si="25"/>
        <v>2.6717674707570495E-4</v>
      </c>
      <c r="M400" s="4">
        <f t="shared" si="26"/>
        <v>58.54687312927836</v>
      </c>
      <c r="N400" s="57">
        <f>Summary!$G$7*Table2[[#This Row],[T]]*EXP(-Table2[[#This Row],[Rate]]/100*Table2[[#This Row],[T]])*_xlfn.NORM.DIST(Table2[[#This Row],[d2]],0,1,TRUE)</f>
        <v>2416.6112589877803</v>
      </c>
      <c r="O400" s="4"/>
    </row>
    <row r="401" spans="2:15" x14ac:dyDescent="0.2">
      <c r="B401" s="6">
        <f>Index!B422</f>
        <v>42324</v>
      </c>
      <c r="C401" s="4">
        <f>Index!J422</f>
        <v>129.79256854450551</v>
      </c>
      <c r="D401" s="5">
        <f>VLOOKUP(Table2[[#This Row],[Date]],Table1[#All],16,FALSE)</f>
        <v>-4.1484166666666655E-2</v>
      </c>
      <c r="E401" s="5">
        <f>DAYS360(B401,Summary!$G$10)/Summary!$G$6</f>
        <v>2.4416666666666669</v>
      </c>
      <c r="F401" s="4">
        <f>Summary!$G$7*C401/Summary!$G$11*(1-0.011)^4</f>
        <v>1230.9636534425122</v>
      </c>
      <c r="G401" s="7">
        <f>VLOOKUP(Table2[[#This Row],[Date]],Table3[#All],11,FALSE)</f>
        <v>5.913488837925257E-2</v>
      </c>
      <c r="H401" s="5">
        <f>(LN(F401/Summary!$G$7)+(D401/100+G401^2/2)*E401)/(G401*SQRT(E401))</f>
        <v>2.2840508916704185</v>
      </c>
      <c r="I401" s="5">
        <f t="shared" si="27"/>
        <v>2.1916477008018753</v>
      </c>
      <c r="J401" s="4">
        <f>_xlfn.NORM.DIST(H401,0,1,TRUE)*F401-_xlfn.NORM.DIST(I401,0,1,TRUE)*Summary!$G$7*EXP(-D401/100*E401)</f>
        <v>230.39967567462497</v>
      </c>
      <c r="K401" s="5">
        <f t="shared" si="24"/>
        <v>0.98881572989905553</v>
      </c>
      <c r="L401" s="7">
        <f t="shared" si="25"/>
        <v>2.5831220620382709E-4</v>
      </c>
      <c r="M401" s="4">
        <f t="shared" si="26"/>
        <v>56.5152357870993</v>
      </c>
      <c r="N401" s="57">
        <f>Summary!$G$7*Table2[[#This Row],[T]]*EXP(-Table2[[#This Row],[Rate]]/100*Table2[[#This Row],[T]])*_xlfn.NORM.DIST(Table2[[#This Row],[d2]],0,1,TRUE)</f>
        <v>2409.428237504324</v>
      </c>
      <c r="O401" s="4"/>
    </row>
    <row r="402" spans="2:15" x14ac:dyDescent="0.2">
      <c r="B402" s="6">
        <f>Index!B423</f>
        <v>42325</v>
      </c>
      <c r="C402" s="4">
        <f>Index!J423</f>
        <v>129.87566800363106</v>
      </c>
      <c r="D402" s="5">
        <f>VLOOKUP(Table2[[#This Row],[Date]],Table1[#All],16,FALSE)</f>
        <v>-6.5788888888888869E-2</v>
      </c>
      <c r="E402" s="5">
        <f>DAYS360(B402,Summary!$G$10)/Summary!$G$6</f>
        <v>2.4388888888888891</v>
      </c>
      <c r="F402" s="4">
        <f>Summary!$G$7*C402/Summary!$G$11*(1-0.011)^4</f>
        <v>1231.7517757129269</v>
      </c>
      <c r="G402" s="7">
        <f>VLOOKUP(Table2[[#This Row],[Date]],Table3[#All],11,FALSE)</f>
        <v>5.9107530370804524E-2</v>
      </c>
      <c r="H402" s="5">
        <f>(LN(F402/Summary!$G$7)+(D402/100+G402^2/2)*E402)/(G402*SQRT(E402))</f>
        <v>2.2868383242095569</v>
      </c>
      <c r="I402" s="5">
        <f t="shared" si="27"/>
        <v>2.1945304346849062</v>
      </c>
      <c r="J402" s="4">
        <f>_xlfn.NORM.DIST(H402,0,1,TRUE)*F402-_xlfn.NORM.DIST(I402,0,1,TRUE)*Summary!$G$7*EXP(-D402/100*E402)</f>
        <v>230.5915735743705</v>
      </c>
      <c r="K402" s="5">
        <f t="shared" si="24"/>
        <v>0.98889736917918836</v>
      </c>
      <c r="L402" s="7">
        <f t="shared" si="25"/>
        <v>2.5677245030951581E-4</v>
      </c>
      <c r="M402" s="4">
        <f t="shared" si="26"/>
        <v>56.160329698045565</v>
      </c>
      <c r="N402" s="57">
        <f>Summary!$G$7*Table2[[#This Row],[T]]*EXP(-Table2[[#This Row],[Rate]]/100*Table2[[#This Row],[T]])*_xlfn.NORM.DIST(Table2[[#This Row],[d2]],0,1,TRUE)</f>
        <v>2408.3650162414569</v>
      </c>
      <c r="O402" s="4"/>
    </row>
    <row r="403" spans="2:15" x14ac:dyDescent="0.2">
      <c r="B403" s="6">
        <f>Index!B424</f>
        <v>42326</v>
      </c>
      <c r="C403" s="4">
        <f>Index!J424</f>
        <v>130.34186619687571</v>
      </c>
      <c r="D403" s="5">
        <f>VLOOKUP(Table2[[#This Row],[Date]],Table1[#All],16,FALSE)</f>
        <v>-5.3708611111111124E-2</v>
      </c>
      <c r="E403" s="5">
        <f>DAYS360(B403,Summary!$G$10)/Summary!$G$6</f>
        <v>2.4361111111111109</v>
      </c>
      <c r="F403" s="4">
        <f>Summary!$G$7*C403/Summary!$G$11*(1-0.011)^4</f>
        <v>1236.1732386489036</v>
      </c>
      <c r="G403" s="7">
        <f>VLOOKUP(Table2[[#This Row],[Date]],Table3[#All],11,FALSE)</f>
        <v>5.9043000723788708E-2</v>
      </c>
      <c r="H403" s="5">
        <f>(LN(F403/Summary!$G$7)+(D403/100+G403^2/2)*E403)/(G403*SQRT(E403))</f>
        <v>2.3325842415465394</v>
      </c>
      <c r="I403" s="5">
        <f t="shared" si="27"/>
        <v>2.240429652305755</v>
      </c>
      <c r="J403" s="4">
        <f>_xlfn.NORM.DIST(H403,0,1,TRUE)*F403-_xlfn.NORM.DIST(I403,0,1,TRUE)*Summary!$G$7*EXP(-D403/100*E403)</f>
        <v>235.25415991614955</v>
      </c>
      <c r="K403" s="5">
        <f t="shared" si="24"/>
        <v>0.99016501159497017</v>
      </c>
      <c r="L403" s="7">
        <f t="shared" si="25"/>
        <v>2.3058265960276288E-4</v>
      </c>
      <c r="M403" s="4">
        <f t="shared" si="26"/>
        <v>50.681660241302318</v>
      </c>
      <c r="N403" s="57">
        <f>Summary!$G$7*Table2[[#This Row],[T]]*EXP(-Table2[[#This Row],[Rate]]/100*Table2[[#This Row],[T]])*_xlfn.NORM.DIST(Table2[[#This Row],[d2]],0,1,TRUE)</f>
        <v>2408.7324604571049</v>
      </c>
      <c r="O403" s="4"/>
    </row>
    <row r="404" spans="2:15" x14ac:dyDescent="0.2">
      <c r="B404" s="6">
        <f>Index!B425</f>
        <v>42327</v>
      </c>
      <c r="C404" s="4">
        <f>Index!J425</f>
        <v>130.78489932343132</v>
      </c>
      <c r="D404" s="5">
        <f>VLOOKUP(Table2[[#This Row],[Date]],Table1[#All],16,FALSE)</f>
        <v>-5.9733333333333347E-2</v>
      </c>
      <c r="E404" s="5">
        <f>DAYS360(B404,Summary!$G$10)/Summary!$G$6</f>
        <v>2.4333333333333331</v>
      </c>
      <c r="F404" s="4">
        <f>Summary!$G$7*C404/Summary!$G$11*(1-0.011)^4</f>
        <v>1240.3750021410403</v>
      </c>
      <c r="G404" s="7">
        <f>VLOOKUP(Table2[[#This Row],[Date]],Table3[#All],11,FALSE)</f>
        <v>5.921146548745973E-2</v>
      </c>
      <c r="H404" s="5">
        <f>(LN(F404/Summary!$G$7)+(D404/100+G404^2/2)*E404)/(G404*SQRT(E404))</f>
        <v>2.3626512997004823</v>
      </c>
      <c r="I404" s="5">
        <f t="shared" si="27"/>
        <v>2.2702864744877056</v>
      </c>
      <c r="J404" s="4">
        <f>_xlfn.NORM.DIST(H404,0,1,TRUE)*F404-_xlfn.NORM.DIST(I404,0,1,TRUE)*Summary!$G$7*EXP(-D404/100*E404)</f>
        <v>239.27926686247338</v>
      </c>
      <c r="K404" s="5">
        <f t="shared" si="24"/>
        <v>0.99092763338716472</v>
      </c>
      <c r="L404" s="7">
        <f t="shared" si="25"/>
        <v>2.1365262770767788E-4</v>
      </c>
      <c r="M404" s="4">
        <f t="shared" si="26"/>
        <v>47.361087300284289</v>
      </c>
      <c r="N404" s="57">
        <f>Summary!$G$7*Table2[[#This Row],[T]]*EXP(-Table2[[#This Row],[Rate]]/100*Table2[[#This Row],[T]])*_xlfn.NORM.DIST(Table2[[#This Row],[d2]],0,1,TRUE)</f>
        <v>2408.6169897362506</v>
      </c>
      <c r="O404" s="4"/>
    </row>
    <row r="405" spans="2:15" x14ac:dyDescent="0.2">
      <c r="B405" s="6">
        <f>Index!B426</f>
        <v>42328</v>
      </c>
      <c r="C405" s="4">
        <f>Index!J426</f>
        <v>131.32141339439113</v>
      </c>
      <c r="D405" s="5">
        <f>VLOOKUP(Table2[[#This Row],[Date]],Table1[#All],16,FALSE)</f>
        <v>-8.4922222222222232E-2</v>
      </c>
      <c r="E405" s="5">
        <f>DAYS360(B405,Summary!$G$10)/Summary!$G$6</f>
        <v>2.4305555555555554</v>
      </c>
      <c r="F405" s="4">
        <f>Summary!$G$7*C405/Summary!$G$11*(1-0.011)^4</f>
        <v>1245.4633467844822</v>
      </c>
      <c r="G405" s="7">
        <f>VLOOKUP(Table2[[#This Row],[Date]],Table3[#All],11,FALSE)</f>
        <v>5.9215548376555766E-2</v>
      </c>
      <c r="H405" s="5">
        <f>(LN(F405/Summary!$G$7)+(D405/100+G405^2/2)*E405)/(G405*SQRT(E405))</f>
        <v>2.4015229850752702</v>
      </c>
      <c r="I405" s="5">
        <f t="shared" si="27"/>
        <v>2.309204529244016</v>
      </c>
      <c r="J405" s="4">
        <f>_xlfn.NORM.DIST(H405,0,1,TRUE)*F405-_xlfn.NORM.DIST(I405,0,1,TRUE)*Summary!$G$7*EXP(-D405/100*E405)</f>
        <v>243.71754608080198</v>
      </c>
      <c r="K405" s="5">
        <f t="shared" si="24"/>
        <v>0.99183650834104431</v>
      </c>
      <c r="L405" s="7">
        <f t="shared" si="25"/>
        <v>1.9405934177146761E-4</v>
      </c>
      <c r="M405" s="4">
        <f t="shared" si="26"/>
        <v>43.324919436332266</v>
      </c>
      <c r="N405" s="57">
        <f>Summary!$G$7*Table2[[#This Row],[T]]*EXP(-Table2[[#This Row],[Rate]]/100*Table2[[#This Row],[T]])*_xlfn.NORM.DIST(Table2[[#This Row],[d2]],0,1,TRUE)</f>
        <v>2410.0865616057949</v>
      </c>
      <c r="O405" s="4"/>
    </row>
    <row r="406" spans="2:15" x14ac:dyDescent="0.2">
      <c r="B406" s="6">
        <f>Index!B427</f>
        <v>42331</v>
      </c>
      <c r="C406" s="4">
        <f>Index!J427</f>
        <v>130.57469338466223</v>
      </c>
      <c r="D406" s="5">
        <f>VLOOKUP(Table2[[#This Row],[Date]],Table1[#All],16,FALSE)</f>
        <v>-9.7733333333333339E-2</v>
      </c>
      <c r="E406" s="5">
        <f>DAYS360(B406,Summary!$G$10)/Summary!$G$6</f>
        <v>2.4222222222222221</v>
      </c>
      <c r="F406" s="4">
        <f>Summary!$G$7*C406/Summary!$G$11*(1-0.011)^4</f>
        <v>1238.3813913105882</v>
      </c>
      <c r="G406" s="7">
        <f>VLOOKUP(Table2[[#This Row],[Date]],Table3[#All],11,FALSE)</f>
        <v>6.006620734574826E-2</v>
      </c>
      <c r="H406" s="5">
        <f>(LN(F406/Summary!$G$7)+(D406/100+G406^2/2)*E406)/(G406*SQRT(E406))</f>
        <v>2.3084971532746219</v>
      </c>
      <c r="I406" s="5">
        <f t="shared" si="27"/>
        <v>2.2150131712985797</v>
      </c>
      <c r="J406" s="4">
        <f>_xlfn.NORM.DIST(H406,0,1,TRUE)*F406-_xlfn.NORM.DIST(I406,0,1,TRUE)*Summary!$G$7*EXP(-D406/100*E406)</f>
        <v>236.43720168436926</v>
      </c>
      <c r="K406" s="5">
        <f t="shared" si="24"/>
        <v>0.9895142495067929</v>
      </c>
      <c r="L406" s="7">
        <f t="shared" si="25"/>
        <v>2.3994198578433689E-4</v>
      </c>
      <c r="M406" s="4">
        <f t="shared" si="26"/>
        <v>53.5376468573549</v>
      </c>
      <c r="N406" s="57">
        <f>Summary!$G$7*Table2[[#This Row],[T]]*EXP(-Table2[[#This Row],[Rate]]/100*Table2[[#This Row],[T]])*_xlfn.NORM.DIST(Table2[[#This Row],[d2]],0,1,TRUE)</f>
        <v>2395.4780581383125</v>
      </c>
      <c r="O406" s="4"/>
    </row>
    <row r="407" spans="2:15" x14ac:dyDescent="0.2">
      <c r="B407" s="6">
        <f>Index!B428</f>
        <v>42332</v>
      </c>
      <c r="C407" s="4">
        <f>Index!J428</f>
        <v>130.66563336549299</v>
      </c>
      <c r="D407" s="5">
        <f>VLOOKUP(Table2[[#This Row],[Date]],Table1[#All],16,FALSE)</f>
        <v>-7.4698888888888898E-2</v>
      </c>
      <c r="E407" s="5">
        <f>DAYS360(B407,Summary!$G$10)/Summary!$G$6</f>
        <v>2.4194444444444443</v>
      </c>
      <c r="F407" s="4">
        <f>Summary!$G$7*C407/Summary!$G$11*(1-0.011)^4</f>
        <v>1239.2438737493192</v>
      </c>
      <c r="G407" s="7">
        <f>VLOOKUP(Table2[[#This Row],[Date]],Table3[#All],11,FALSE)</f>
        <v>5.9716902353798132E-2</v>
      </c>
      <c r="H407" s="5">
        <f>(LN(F407/Summary!$G$7)+(D407/100+G407^2/2)*E407)/(G407*SQRT(E407))</f>
        <v>2.3362584187398467</v>
      </c>
      <c r="I407" s="5">
        <f t="shared" si="27"/>
        <v>2.2433713840076206</v>
      </c>
      <c r="J407" s="4">
        <f>_xlfn.NORM.DIST(H407,0,1,TRUE)*F407-_xlfn.NORM.DIST(I407,0,1,TRUE)*Summary!$G$7*EXP(-D407/100*E407)</f>
        <v>237.82501789632136</v>
      </c>
      <c r="K407" s="5">
        <f t="shared" si="24"/>
        <v>0.99026111137143047</v>
      </c>
      <c r="L407" s="7">
        <f t="shared" si="25"/>
        <v>2.2624869990088293E-4</v>
      </c>
      <c r="M407" s="4">
        <f t="shared" si="26"/>
        <v>50.201024422078937</v>
      </c>
      <c r="N407" s="57">
        <f>Summary!$G$7*Table2[[#This Row],[T]]*EXP(-Table2[[#This Row],[Rate]]/100*Table2[[#This Row],[T]])*_xlfn.NORM.DIST(Table2[[#This Row],[d2]],0,1,TRUE)</f>
        <v>2393.6773557469996</v>
      </c>
      <c r="O407" s="4"/>
    </row>
    <row r="408" spans="2:15" x14ac:dyDescent="0.2">
      <c r="B408" s="6">
        <f>Index!B429</f>
        <v>42333</v>
      </c>
      <c r="C408" s="4">
        <f>Index!J429</f>
        <v>131.40431297870634</v>
      </c>
      <c r="D408" s="5">
        <f>VLOOKUP(Table2[[#This Row],[Date]],Table1[#All],16,FALSE)</f>
        <v>-9.1125000000000012E-2</v>
      </c>
      <c r="E408" s="5">
        <f>DAYS360(B408,Summary!$G$10)/Summary!$G$6</f>
        <v>2.4166666666666665</v>
      </c>
      <c r="F408" s="4">
        <f>Summary!$G$7*C408/Summary!$G$11*(1-0.011)^4</f>
        <v>1246.2495734253591</v>
      </c>
      <c r="G408" s="7">
        <f>VLOOKUP(Table2[[#This Row],[Date]],Table3[#All],11,FALSE)</f>
        <v>6.0262863462881164E-2</v>
      </c>
      <c r="H408" s="5">
        <f>(LN(F408/Summary!$G$7)+(D408/100+G408^2/2)*E408)/(G408*SQRT(E408))</f>
        <v>2.3731740842070308</v>
      </c>
      <c r="I408" s="5">
        <f t="shared" si="27"/>
        <v>2.2794916558165594</v>
      </c>
      <c r="J408" s="4">
        <f>_xlfn.NORM.DIST(H408,0,1,TRUE)*F408-_xlfn.NORM.DIST(I408,0,1,TRUE)*Summary!$G$7*EXP(-D408/100*E408)</f>
        <v>244.39944356226363</v>
      </c>
      <c r="K408" s="5">
        <f t="shared" si="24"/>
        <v>0.99118202518807508</v>
      </c>
      <c r="L408" s="7">
        <f t="shared" si="25"/>
        <v>2.0449531519447261E-4</v>
      </c>
      <c r="M408" s="4">
        <f t="shared" si="26"/>
        <v>46.255131951121754</v>
      </c>
      <c r="N408" s="57">
        <f>Summary!$G$7*Table2[[#This Row],[T]]*EXP(-Table2[[#This Row],[Rate]]/100*Table2[[#This Row],[T]])*_xlfn.NORM.DIST(Table2[[#This Row],[d2]],0,1,TRUE)</f>
        <v>2394.5801035785412</v>
      </c>
      <c r="O408" s="4"/>
    </row>
    <row r="409" spans="2:15" x14ac:dyDescent="0.2">
      <c r="B409" s="6">
        <f>Index!B430</f>
        <v>42334</v>
      </c>
      <c r="C409" s="4">
        <f>Index!J430</f>
        <v>131.36566179495807</v>
      </c>
      <c r="D409" s="5">
        <f>VLOOKUP(Table2[[#This Row],[Date]],Table1[#All],16,FALSE)</f>
        <v>-0.10030555555555556</v>
      </c>
      <c r="E409" s="5">
        <f>DAYS360(B409,Summary!$G$10)/Summary!$G$6</f>
        <v>2.4138888888888888</v>
      </c>
      <c r="F409" s="4">
        <f>Summary!$G$7*C409/Summary!$G$11*(1-0.011)^4</f>
        <v>1245.8830023428218</v>
      </c>
      <c r="G409" s="7">
        <f>VLOOKUP(Table2[[#This Row],[Date]],Table3[#All],11,FALSE)</f>
        <v>6.0200596747425228E-2</v>
      </c>
      <c r="H409" s="5">
        <f>(LN(F409/Summary!$G$7)+(D409/100+G409^2/2)*E409)/(G409*SQRT(E409))</f>
        <v>2.3713569282348264</v>
      </c>
      <c r="I409" s="5">
        <f t="shared" si="27"/>
        <v>2.2778250976968817</v>
      </c>
      <c r="J409" s="4">
        <f>_xlfn.NORM.DIST(H409,0,1,TRUE)*F409-_xlfn.NORM.DIST(I409,0,1,TRUE)*Summary!$G$7*EXP(-D409/100*E409)</f>
        <v>243.81452959413525</v>
      </c>
      <c r="K409" s="5">
        <f t="shared" si="24"/>
        <v>0.99113854661721934</v>
      </c>
      <c r="L409" s="7">
        <f t="shared" si="25"/>
        <v>2.0576996188320388E-4</v>
      </c>
      <c r="M409" s="4">
        <f t="shared" si="26"/>
        <v>46.414595571379252</v>
      </c>
      <c r="N409" s="57">
        <f>Summary!$G$7*Table2[[#This Row],[T]]*EXP(-Table2[[#This Row],[Rate]]/100*Table2[[#This Row],[T]])*_xlfn.NORM.DIST(Table2[[#This Row],[d2]],0,1,TRUE)</f>
        <v>2392.2318123500845</v>
      </c>
      <c r="O409" s="4"/>
    </row>
    <row r="410" spans="2:15" x14ac:dyDescent="0.2">
      <c r="B410" s="6">
        <f>Index!B431</f>
        <v>42335</v>
      </c>
      <c r="C410" s="4">
        <f>Index!J431</f>
        <v>131.6514578376441</v>
      </c>
      <c r="D410" s="5">
        <f>VLOOKUP(Table2[[#This Row],[Date]],Table1[#All],16,FALSE)</f>
        <v>-9.738333333333335E-2</v>
      </c>
      <c r="E410" s="5">
        <f>DAYS360(B410,Summary!$G$10)/Summary!$G$6</f>
        <v>2.411111111111111</v>
      </c>
      <c r="F410" s="4">
        <f>Summary!$G$7*C410/Summary!$G$11*(1-0.011)^4</f>
        <v>1248.5935160863228</v>
      </c>
      <c r="G410" s="7">
        <f>VLOOKUP(Table2[[#This Row],[Date]],Table3[#All],11,FALSE)</f>
        <v>5.9805575379526285E-2</v>
      </c>
      <c r="H410" s="5">
        <f>(LN(F410/Summary!$G$7)+(D410/100+G410^2/2)*E410)/(G410*SQRT(E410))</f>
        <v>2.411915641293882</v>
      </c>
      <c r="I410" s="5">
        <f t="shared" si="27"/>
        <v>2.3190510214501225</v>
      </c>
      <c r="J410" s="4">
        <f>_xlfn.NORM.DIST(H410,0,1,TRUE)*F410-_xlfn.NORM.DIST(I410,0,1,TRUE)*Summary!$G$7*EXP(-D410/100*E410)</f>
        <v>246.55590509005754</v>
      </c>
      <c r="K410" s="5">
        <f t="shared" si="24"/>
        <v>0.99206552364023581</v>
      </c>
      <c r="L410" s="7">
        <f t="shared" si="25"/>
        <v>1.8768087211783982E-4</v>
      </c>
      <c r="M410" s="4">
        <f t="shared" si="26"/>
        <v>42.191120647616501</v>
      </c>
      <c r="N410" s="57">
        <f>Summary!$G$7*Table2[[#This Row],[T]]*EXP(-Table2[[#This Row],[Rate]]/100*Table2[[#This Row],[T]])*_xlfn.NORM.DIST(Table2[[#This Row],[d2]],0,1,TRUE)</f>
        <v>2392.137294793371</v>
      </c>
      <c r="O410" s="4"/>
    </row>
    <row r="411" spans="2:15" x14ac:dyDescent="0.2">
      <c r="B411" s="6">
        <f>Index!B432</f>
        <v>42338</v>
      </c>
      <c r="C411" s="4">
        <f>Index!J432</f>
        <v>131.44454681298384</v>
      </c>
      <c r="D411" s="5">
        <f>VLOOKUP(Table2[[#This Row],[Date]],Table1[#All],16,FALSE)</f>
        <v>-9.6645833333333334E-2</v>
      </c>
      <c r="E411" s="5">
        <f>DAYS360(B411,Summary!$G$10)/Summary!$G$6</f>
        <v>2.4027777777777777</v>
      </c>
      <c r="F411" s="4">
        <f>Summary!$G$7*C411/Summary!$G$11*(1-0.011)^4</f>
        <v>1246.6311544988334</v>
      </c>
      <c r="G411" s="7">
        <f>VLOOKUP(Table2[[#This Row],[Date]],Table3[#All],11,FALSE)</f>
        <v>5.9857133150853351E-2</v>
      </c>
      <c r="H411" s="5">
        <f>(LN(F411/Summary!$G$7)+(D411/100+G411^2/2)*E411)/(G411*SQRT(E411))</f>
        <v>2.3972589267898985</v>
      </c>
      <c r="I411" s="5">
        <f t="shared" si="27"/>
        <v>2.3044750070187034</v>
      </c>
      <c r="J411" s="4">
        <f>_xlfn.NORM.DIST(H411,0,1,TRUE)*F411-_xlfn.NORM.DIST(I411,0,1,TRUE)*Summary!$G$7*EXP(-D411/100*E411)</f>
        <v>244.63282715736136</v>
      </c>
      <c r="K411" s="5">
        <f t="shared" si="24"/>
        <v>0.99174087674902378</v>
      </c>
      <c r="L411" s="7">
        <f t="shared" si="25"/>
        <v>1.9488870667179779E-4</v>
      </c>
      <c r="M411" s="4">
        <f t="shared" si="26"/>
        <v>43.5604286792545</v>
      </c>
      <c r="N411" s="57">
        <f>Summary!$G$7*Table2[[#This Row],[T]]*EXP(-Table2[[#This Row],[Rate]]/100*Table2[[#This Row],[T]])*_xlfn.NORM.DIST(Table2[[#This Row],[d2]],0,1,TRUE)</f>
        <v>2382.8401212349581</v>
      </c>
      <c r="O411" s="4"/>
    </row>
    <row r="412" spans="2:15" x14ac:dyDescent="0.2">
      <c r="B412" s="6">
        <f>Index!B433</f>
        <v>42339</v>
      </c>
      <c r="C412" s="4">
        <f>Index!J433</f>
        <v>131.52272098258013</v>
      </c>
      <c r="D412" s="5">
        <f>VLOOKUP(Table2[[#This Row],[Date]],Table1[#All],16,FALSE)</f>
        <v>-0.11420000000000001</v>
      </c>
      <c r="E412" s="5">
        <f>DAYS360(B412,Summary!$G$10)/Summary!$G$6</f>
        <v>2.4</v>
      </c>
      <c r="F412" s="4">
        <f>Summary!$G$7*C412/Summary!$G$11*(1-0.011)^4</f>
        <v>1247.3725649084602</v>
      </c>
      <c r="G412" s="7">
        <f>VLOOKUP(Table2[[#This Row],[Date]],Table3[#All],11,FALSE)</f>
        <v>5.9853993427784476E-2</v>
      </c>
      <c r="H412" s="5">
        <f>(LN(F412/Summary!$G$7)+(D412/100+G412^2/2)*E412)/(G412*SQRT(E412))</f>
        <v>2.4006105416433385</v>
      </c>
      <c r="I412" s="5">
        <f t="shared" si="27"/>
        <v>2.3078851337434116</v>
      </c>
      <c r="J412" s="4">
        <f>_xlfn.NORM.DIST(H412,0,1,TRUE)*F412-_xlfn.NORM.DIST(I412,0,1,TRUE)*Summary!$G$7*EXP(-D412/100*E412)</f>
        <v>244.95125516881853</v>
      </c>
      <c r="K412" s="5">
        <f t="shared" si="24"/>
        <v>0.99181612685540277</v>
      </c>
      <c r="L412" s="7">
        <f t="shared" si="25"/>
        <v>1.9333503663079322E-4</v>
      </c>
      <c r="M412" s="4">
        <f t="shared" si="26"/>
        <v>43.212293182434216</v>
      </c>
      <c r="N412" s="57">
        <f>Summary!$G$7*Table2[[#This Row],[T]]*EXP(-Table2[[#This Row],[Rate]]/100*Table2[[#This Row],[T]])*_xlfn.NORM.DIST(Table2[[#This Row],[d2]],0,1,TRUE)</f>
        <v>2381.3111301705117</v>
      </c>
      <c r="O412" s="4"/>
    </row>
    <row r="413" spans="2:15" x14ac:dyDescent="0.2">
      <c r="B413" s="6">
        <f>Index!B434</f>
        <v>42340</v>
      </c>
      <c r="C413" s="4">
        <f>Index!J434</f>
        <v>131.78266772937073</v>
      </c>
      <c r="D413" s="5">
        <f>VLOOKUP(Table2[[#This Row],[Date]],Table1[#All],16,FALSE)</f>
        <v>-0.11659472222222222</v>
      </c>
      <c r="E413" s="5">
        <f>DAYS360(B413,Summary!$G$10)/Summary!$G$6</f>
        <v>2.3972222222222221</v>
      </c>
      <c r="F413" s="4">
        <f>Summary!$G$7*C413/Summary!$G$11*(1-0.011)^4</f>
        <v>1249.8379217522161</v>
      </c>
      <c r="G413" s="7">
        <f>VLOOKUP(Table2[[#This Row],[Date]],Table3[#All],11,FALSE)</f>
        <v>5.9733270971477799E-2</v>
      </c>
      <c r="H413" s="5">
        <f>(LN(F413/Summary!$G$7)+(D413/100+G413^2/2)*E413)/(G413*SQRT(E413))</f>
        <v>2.4273775105753397</v>
      </c>
      <c r="I413" s="5">
        <f t="shared" si="27"/>
        <v>2.33489269291137</v>
      </c>
      <c r="J413" s="4">
        <f>_xlfn.NORM.DIST(H413,0,1,TRUE)*F413-_xlfn.NORM.DIST(I413,0,1,TRUE)*Summary!$G$7*EXP(-D413/100*E413)</f>
        <v>247.33681838538757</v>
      </c>
      <c r="K413" s="5">
        <f t="shared" si="24"/>
        <v>0.99239578927146721</v>
      </c>
      <c r="L413" s="7">
        <f t="shared" si="25"/>
        <v>1.8135072388057624E-4</v>
      </c>
      <c r="M413" s="4">
        <f t="shared" si="26"/>
        <v>40.564981365768396</v>
      </c>
      <c r="N413" s="57">
        <f>Summary!$G$7*Table2[[#This Row],[T]]*EXP(-Table2[[#This Row],[Rate]]/100*Table2[[#This Row],[T]])*_xlfn.NORM.DIST(Table2[[#This Row],[d2]],0,1,TRUE)</f>
        <v>2380.4346486387476</v>
      </c>
      <c r="O413" s="4"/>
    </row>
    <row r="414" spans="2:15" x14ac:dyDescent="0.2">
      <c r="B414" s="6">
        <f>Index!B435</f>
        <v>42341</v>
      </c>
      <c r="C414" s="4">
        <f>Index!J435</f>
        <v>128.98986128016139</v>
      </c>
      <c r="D414" s="5">
        <f>VLOOKUP(Table2[[#This Row],[Date]],Table1[#All],16,FALSE)</f>
        <v>7.6944444444444395E-3</v>
      </c>
      <c r="E414" s="5">
        <f>DAYS360(B414,Summary!$G$10)/Summary!$G$6</f>
        <v>2.3944444444444444</v>
      </c>
      <c r="F414" s="4">
        <f>Summary!$G$7*C414/Summary!$G$11*(1-0.011)^4</f>
        <v>1223.3507101296361</v>
      </c>
      <c r="G414" s="7">
        <f>VLOOKUP(Table2[[#This Row],[Date]],Table3[#All],11,FALSE)</f>
        <v>6.9061205644633347E-2</v>
      </c>
      <c r="H414" s="5">
        <f>(LN(F414/Summary!$G$7)+(D414/100+G414^2/2)*E414)/(G414*SQRT(E414))</f>
        <v>1.9415843149903793</v>
      </c>
      <c r="I414" s="5">
        <f t="shared" si="27"/>
        <v>1.8347190570480647</v>
      </c>
      <c r="J414" s="4">
        <f>_xlfn.NORM.DIST(H414,0,1,TRUE)*F414-_xlfn.NORM.DIST(I414,0,1,TRUE)*Summary!$G$7*EXP(-D414/100*E414)</f>
        <v>224.88069331591396</v>
      </c>
      <c r="K414" s="5">
        <f t="shared" si="24"/>
        <v>0.97390627839075428</v>
      </c>
      <c r="L414" s="7">
        <f t="shared" si="25"/>
        <v>4.6337416132500068E-4</v>
      </c>
      <c r="M414" s="4">
        <f t="shared" si="26"/>
        <v>114.67604085875968</v>
      </c>
      <c r="N414" s="57">
        <f>Summary!$G$7*Table2[[#This Row],[T]]*EXP(-Table2[[#This Row],[Rate]]/100*Table2[[#This Row],[T]])*_xlfn.NORM.DIST(Table2[[#This Row],[d2]],0,1,TRUE)</f>
        <v>2314.3460730210968</v>
      </c>
      <c r="O414" s="4"/>
    </row>
    <row r="415" spans="2:15" x14ac:dyDescent="0.2">
      <c r="B415" s="6">
        <f>Index!B436</f>
        <v>42342</v>
      </c>
      <c r="C415" s="4">
        <f>Index!J436</f>
        <v>128.97726950482902</v>
      </c>
      <c r="D415" s="5">
        <f>VLOOKUP(Table2[[#This Row],[Date]],Table1[#All],16,FALSE)</f>
        <v>-1.6616666666666724E-3</v>
      </c>
      <c r="E415" s="5">
        <f>DAYS360(B415,Summary!$G$10)/Summary!$G$6</f>
        <v>2.3916666666666666</v>
      </c>
      <c r="F415" s="4">
        <f>Summary!$G$7*C415/Summary!$G$11*(1-0.011)^4</f>
        <v>1223.2312886716877</v>
      </c>
      <c r="G415" s="7">
        <f>VLOOKUP(Table2[[#This Row],[Date]],Table3[#All],11,FALSE)</f>
        <v>6.8900363562734865E-2</v>
      </c>
      <c r="H415" s="5">
        <f>(LN(F415/Summary!$G$7)+(D415/100+G415^2/2)*E415)/(G415*SQRT(E415))</f>
        <v>1.9439171910038935</v>
      </c>
      <c r="I415" s="5">
        <f t="shared" si="27"/>
        <v>1.8373626803675096</v>
      </c>
      <c r="J415" s="4">
        <f>_xlfn.NORM.DIST(H415,0,1,TRUE)*F415-_xlfn.NORM.DIST(I415,0,1,TRUE)*Summary!$G$7*EXP(-D415/100*E415)</f>
        <v>224.52486930568512</v>
      </c>
      <c r="K415" s="5">
        <f t="shared" si="24"/>
        <v>0.97404728108209448</v>
      </c>
      <c r="L415" s="7">
        <f t="shared" si="25"/>
        <v>4.6266921309356159E-4</v>
      </c>
      <c r="M415" s="4">
        <f t="shared" si="26"/>
        <v>114.08010923443636</v>
      </c>
      <c r="N415" s="57">
        <f>Summary!$G$7*Table2[[#This Row],[T]]*EXP(-Table2[[#This Row],[Rate]]/100*Table2[[#This Row],[T]])*_xlfn.NORM.DIST(Table2[[#This Row],[d2]],0,1,TRUE)</f>
        <v>2312.646577729849</v>
      </c>
      <c r="O415" s="4"/>
    </row>
    <row r="416" spans="2:15" x14ac:dyDescent="0.2">
      <c r="B416" s="6">
        <f>Index!B437</f>
        <v>42345</v>
      </c>
      <c r="C416" s="4">
        <f>Index!J437</f>
        <v>130.10029071256628</v>
      </c>
      <c r="D416" s="5">
        <f>VLOOKUP(Table2[[#This Row],[Date]],Table1[#All],16,FALSE)</f>
        <v>-1.8428333333333335E-2</v>
      </c>
      <c r="E416" s="5">
        <f>DAYS360(B416,Summary!$G$10)/Summary!$G$6</f>
        <v>2.3833333333333333</v>
      </c>
      <c r="F416" s="4">
        <f>Summary!$G$7*C416/Summary!$G$11*(1-0.011)^4</f>
        <v>1233.8821164060632</v>
      </c>
      <c r="G416" s="7">
        <f>VLOOKUP(Table2[[#This Row],[Date]],Table3[#All],11,FALSE)</f>
        <v>7.0388901330369985E-2</v>
      </c>
      <c r="H416" s="5">
        <f>(LN(F416/Summary!$G$7)+(D416/100+G416^2/2)*E416)/(G416*SQRT(E416))</f>
        <v>1.9843278654372414</v>
      </c>
      <c r="I416" s="5">
        <f t="shared" si="27"/>
        <v>1.8756611400363619</v>
      </c>
      <c r="J416" s="4">
        <f>_xlfn.NORM.DIST(H416,0,1,TRUE)*F416-_xlfn.NORM.DIST(I416,0,1,TRUE)*Summary!$G$7*EXP(-D416/100*E416)</f>
        <v>234.67553125331881</v>
      </c>
      <c r="K416" s="5">
        <f t="shared" si="24"/>
        <v>0.97639034914128664</v>
      </c>
      <c r="L416" s="7">
        <f t="shared" si="25"/>
        <v>4.1544177060307832E-4</v>
      </c>
      <c r="M416" s="4">
        <f t="shared" si="26"/>
        <v>106.10759561716247</v>
      </c>
      <c r="N416" s="57">
        <f>Summary!$G$7*Table2[[#This Row],[T]]*EXP(-Table2[[#This Row],[Rate]]/100*Table2[[#This Row],[T]])*_xlfn.NORM.DIST(Table2[[#This Row],[d2]],0,1,TRUE)</f>
        <v>2312.0122243875489</v>
      </c>
      <c r="O416" s="4"/>
    </row>
    <row r="417" spans="2:15" x14ac:dyDescent="0.2">
      <c r="B417" s="6">
        <f>Index!B438</f>
        <v>42346</v>
      </c>
      <c r="C417" s="4">
        <f>Index!J438</f>
        <v>130.36094748007741</v>
      </c>
      <c r="D417" s="5">
        <f>VLOOKUP(Table2[[#This Row],[Date]],Table1[#All],16,FALSE)</f>
        <v>-2.1502777777777777E-2</v>
      </c>
      <c r="E417" s="5">
        <f>DAYS360(B417,Summary!$G$10)/Summary!$G$6</f>
        <v>2.3805555555555555</v>
      </c>
      <c r="F417" s="4">
        <f>Summary!$G$7*C417/Summary!$G$11*(1-0.011)^4</f>
        <v>1236.3542071461432</v>
      </c>
      <c r="G417" s="7">
        <f>VLOOKUP(Table2[[#This Row],[Date]],Table3[#All],11,FALSE)</f>
        <v>7.0412509297608283E-2</v>
      </c>
      <c r="H417" s="5">
        <f>(LN(F417/Summary!$G$7)+(D417/100+G417^2/2)*E417)/(G417*SQRT(E417))</f>
        <v>2.0025469406251983</v>
      </c>
      <c r="I417" s="5">
        <f t="shared" si="27"/>
        <v>1.8939071344356235</v>
      </c>
      <c r="J417" s="4">
        <f>_xlfn.NORM.DIST(H417,0,1,TRUE)*F417-_xlfn.NORM.DIST(I417,0,1,TRUE)*Summary!$G$7*EXP(-D417/100*E417)</f>
        <v>237.01812792510486</v>
      </c>
      <c r="K417" s="5">
        <f t="shared" si="24"/>
        <v>0.97738703004929628</v>
      </c>
      <c r="L417" s="7">
        <f t="shared" si="25"/>
        <v>3.9992223946610676E-4</v>
      </c>
      <c r="M417" s="4">
        <f t="shared" si="26"/>
        <v>102.46829749328805</v>
      </c>
      <c r="N417" s="57">
        <f>Summary!$G$7*Table2[[#This Row],[T]]*EXP(-Table2[[#This Row],[Rate]]/100*Table2[[#This Row],[T]])*_xlfn.NORM.DIST(Table2[[#This Row],[d2]],0,1,TRUE)</f>
        <v>2312.4203387618304</v>
      </c>
      <c r="O417" s="4"/>
    </row>
    <row r="418" spans="2:15" x14ac:dyDescent="0.2">
      <c r="B418" s="6">
        <f>Index!B439</f>
        <v>42347</v>
      </c>
      <c r="C418" s="4">
        <f>Index!J439</f>
        <v>130.12137308510256</v>
      </c>
      <c r="D418" s="5">
        <f>VLOOKUP(Table2[[#This Row],[Date]],Table1[#All],16,FALSE)</f>
        <v>-2.6311111111111108E-2</v>
      </c>
      <c r="E418" s="5">
        <f>DAYS360(B418,Summary!$G$10)/Summary!$G$6</f>
        <v>2.3777777777777778</v>
      </c>
      <c r="F418" s="4">
        <f>Summary!$G$7*C418/Summary!$G$11*(1-0.011)^4</f>
        <v>1234.0820634031181</v>
      </c>
      <c r="G418" s="7">
        <f>VLOOKUP(Table2[[#This Row],[Date]],Table3[#All],11,FALSE)</f>
        <v>6.8047208555232469E-2</v>
      </c>
      <c r="H418" s="5">
        <f>(LN(F418/Summary!$G$7)+(D418/100+G418^2/2)*E418)/(G418*SQRT(E418))</f>
        <v>2.0509740793755178</v>
      </c>
      <c r="I418" s="5">
        <f t="shared" si="27"/>
        <v>1.946044979782714</v>
      </c>
      <c r="J418" s="4">
        <f>_xlfn.NORM.DIST(H418,0,1,TRUE)*F418-_xlfn.NORM.DIST(I418,0,1,TRUE)*Summary!$G$7*EXP(-D418/100*E418)</f>
        <v>234.44916180980624</v>
      </c>
      <c r="K418" s="5">
        <f t="shared" si="24"/>
        <v>0.97986526446460287</v>
      </c>
      <c r="L418" s="7">
        <f t="shared" si="25"/>
        <v>3.760463406853752E-4</v>
      </c>
      <c r="M418" s="4">
        <f t="shared" si="26"/>
        <v>92.66399616162991</v>
      </c>
      <c r="N418" s="57">
        <f>Summary!$G$7*Table2[[#This Row],[T]]*EXP(-Table2[[#This Row],[Rate]]/100*Table2[[#This Row],[T]])*_xlfn.NORM.DIST(Table2[[#This Row],[d2]],0,1,TRUE)</f>
        <v>2317.822076913229</v>
      </c>
      <c r="O418" s="4"/>
    </row>
    <row r="419" spans="2:15" x14ac:dyDescent="0.2">
      <c r="B419" s="6">
        <f>Index!B440</f>
        <v>42348</v>
      </c>
      <c r="C419" s="4">
        <f>Index!J440</f>
        <v>130.12977319139895</v>
      </c>
      <c r="D419" s="5">
        <f>VLOOKUP(Table2[[#This Row],[Date]],Table1[#All],16,FALSE)</f>
        <v>-2.8150000000000001E-2</v>
      </c>
      <c r="E419" s="5">
        <f>DAYS360(B419,Summary!$G$10)/Summary!$G$6</f>
        <v>2.375</v>
      </c>
      <c r="F419" s="4">
        <f>Summary!$G$7*C419/Summary!$G$11*(1-0.011)^4</f>
        <v>1234.1617307188349</v>
      </c>
      <c r="G419" s="7">
        <f>VLOOKUP(Table2[[#This Row],[Date]],Table3[#All],11,FALSE)</f>
        <v>6.768756285770737E-2</v>
      </c>
      <c r="H419" s="5">
        <f>(LN(F419/Summary!$G$7)+(D419/100+G419^2/2)*E419)/(G419*SQRT(E419))</f>
        <v>2.0626667806458201</v>
      </c>
      <c r="I419" s="5">
        <f t="shared" si="27"/>
        <v>1.9583532405690967</v>
      </c>
      <c r="J419" s="4">
        <f>_xlfn.NORM.DIST(H419,0,1,TRUE)*F419-_xlfn.NORM.DIST(I419,0,1,TRUE)*Summary!$G$7*EXP(-D419/100*E419)</f>
        <v>234.44881877602734</v>
      </c>
      <c r="K419" s="5">
        <f t="shared" si="24"/>
        <v>0.98042785092635321</v>
      </c>
      <c r="L419" s="7">
        <f t="shared" si="25"/>
        <v>3.6925289055284271E-4</v>
      </c>
      <c r="M419" s="4">
        <f t="shared" si="26"/>
        <v>90.415012365163733</v>
      </c>
      <c r="N419" s="57">
        <f>Summary!$G$7*Table2[[#This Row],[T]]*EXP(-Table2[[#This Row],[Rate]]/100*Table2[[#This Row],[T]])*_xlfn.NORM.DIST(Table2[[#This Row],[d2]],0,1,TRUE)</f>
        <v>2316.9495720994482</v>
      </c>
      <c r="O419" s="4"/>
    </row>
    <row r="420" spans="2:15" x14ac:dyDescent="0.2">
      <c r="B420" s="6">
        <f>Index!B441</f>
        <v>42349</v>
      </c>
      <c r="C420" s="4">
        <f>Index!J441</f>
        <v>130.20523734558822</v>
      </c>
      <c r="D420" s="5">
        <f>VLOOKUP(Table2[[#This Row],[Date]],Table1[#All],16,FALSE)</f>
        <v>-4.8805555555555546E-2</v>
      </c>
      <c r="E420" s="5">
        <f>DAYS360(B420,Summary!$G$10)/Summary!$G$6</f>
        <v>2.3722222222222222</v>
      </c>
      <c r="F420" s="4">
        <f>Summary!$G$7*C420/Summary!$G$11*(1-0.011)^4</f>
        <v>1234.8774391140571</v>
      </c>
      <c r="G420" s="7">
        <f>VLOOKUP(Table2[[#This Row],[Date]],Table3[#All],11,FALSE)</f>
        <v>6.7504723015242143E-2</v>
      </c>
      <c r="H420" s="5">
        <f>(LN(F420/Summary!$G$7)+(D420/100+G420^2/2)*E420)/(G420*SQRT(E420))</f>
        <v>2.0699917377068124</v>
      </c>
      <c r="I420" s="5">
        <f t="shared" si="27"/>
        <v>1.9660208278399263</v>
      </c>
      <c r="J420" s="4">
        <f>_xlfn.NORM.DIST(H420,0,1,TRUE)*F420-_xlfn.NORM.DIST(I420,0,1,TRUE)*Summary!$G$7*EXP(-D420/100*E420)</f>
        <v>234.65320423883475</v>
      </c>
      <c r="K420" s="5">
        <f t="shared" si="24"/>
        <v>0.98077344090683394</v>
      </c>
      <c r="L420" s="7">
        <f t="shared" si="25"/>
        <v>3.6469312805549663E-4</v>
      </c>
      <c r="M420" s="4">
        <f t="shared" si="26"/>
        <v>89.056335749551039</v>
      </c>
      <c r="N420" s="57">
        <f>Summary!$G$7*Table2[[#This Row],[T]]*EXP(-Table2[[#This Row],[Rate]]/100*Table2[[#This Row],[T]])*_xlfn.NORM.DIST(Table2[[#This Row],[d2]],0,1,TRUE)</f>
        <v>2316.4318037768435</v>
      </c>
      <c r="O420" s="4"/>
    </row>
    <row r="421" spans="2:15" x14ac:dyDescent="0.2">
      <c r="B421" s="6">
        <f>Index!B442</f>
        <v>42352</v>
      </c>
      <c r="C421" s="4">
        <f>Index!J442</f>
        <v>129.51387476762918</v>
      </c>
      <c r="D421" s="5">
        <f>VLOOKUP(Table2[[#This Row],[Date]],Table1[#All],16,FALSE)</f>
        <v>-2.7531944444444442E-2</v>
      </c>
      <c r="E421" s="5">
        <f>DAYS360(B421,Summary!$G$10)/Summary!$G$6</f>
        <v>2.3638888888888889</v>
      </c>
      <c r="F421" s="4">
        <f>Summary!$G$7*C421/Summary!$G$11*(1-0.011)^4</f>
        <v>1228.3204981862252</v>
      </c>
      <c r="G421" s="7">
        <f>VLOOKUP(Table2[[#This Row],[Date]],Table3[#All],11,FALSE)</f>
        <v>6.8126716139437229E-2</v>
      </c>
      <c r="H421" s="5">
        <f>(LN(F421/Summary!$G$7)+(D421/100+G421^2/2)*E421)/(G421*SQRT(E421))</f>
        <v>2.0094876562530253</v>
      </c>
      <c r="I421" s="5">
        <f t="shared" si="27"/>
        <v>1.9047432148252781</v>
      </c>
      <c r="J421" s="4">
        <f>_xlfn.NORM.DIST(H421,0,1,TRUE)*F421-_xlfn.NORM.DIST(I421,0,1,TRUE)*Summary!$G$7*EXP(-D421/100*E421)</f>
        <v>228.77349445739344</v>
      </c>
      <c r="K421" s="5">
        <f t="shared" si="24"/>
        <v>0.97775727877099827</v>
      </c>
      <c r="L421" s="7">
        <f t="shared" si="25"/>
        <v>4.1173520009303338E-4</v>
      </c>
      <c r="M421" s="4">
        <f t="shared" si="26"/>
        <v>100.04281673526164</v>
      </c>
      <c r="N421" s="57">
        <f>Summary!$G$7*Table2[[#This Row],[T]]*EXP(-Table2[[#This Row],[Rate]]/100*Table2[[#This Row],[T]])*_xlfn.NORM.DIST(Table2[[#This Row],[d2]],0,1,TRUE)</f>
        <v>2298.2337975692885</v>
      </c>
      <c r="O421" s="4"/>
    </row>
    <row r="422" spans="2:15" x14ac:dyDescent="0.2">
      <c r="B422" s="6">
        <f>Index!B443</f>
        <v>42353</v>
      </c>
      <c r="C422" s="4">
        <f>Index!J443</f>
        <v>129.6305008729901</v>
      </c>
      <c r="D422" s="5">
        <f>VLOOKUP(Table2[[#This Row],[Date]],Table1[#All],16,FALSE)</f>
        <v>-7.0805555555555517E-3</v>
      </c>
      <c r="E422" s="5">
        <f>DAYS360(B422,Summary!$G$10)/Summary!$G$6</f>
        <v>2.3611111111111112</v>
      </c>
      <c r="F422" s="4">
        <f>Summary!$G$7*C422/Summary!$G$11*(1-0.011)^4</f>
        <v>1229.4265899937284</v>
      </c>
      <c r="G422" s="7">
        <f>VLOOKUP(Table2[[#This Row],[Date]],Table3[#All],11,FALSE)</f>
        <v>6.7361880762974793E-2</v>
      </c>
      <c r="H422" s="5">
        <f>(LN(F422/Summary!$G$7)+(D422/100+G422^2/2)*E422)/(G422*SQRT(E422))</f>
        <v>2.0456229608340037</v>
      </c>
      <c r="I422" s="5">
        <f t="shared" si="27"/>
        <v>1.9421153184304856</v>
      </c>
      <c r="J422" s="4">
        <f>_xlfn.NORM.DIST(H422,0,1,TRUE)*F422-_xlfn.NORM.DIST(I422,0,1,TRUE)*Summary!$G$7*EXP(-D422/100*E422)</f>
        <v>230.24902940557456</v>
      </c>
      <c r="K422" s="5">
        <f t="shared" si="24"/>
        <v>0.97960325968224615</v>
      </c>
      <c r="L422" s="7">
        <f t="shared" si="25"/>
        <v>3.8687128952278747E-4</v>
      </c>
      <c r="M422" s="4">
        <f t="shared" si="26"/>
        <v>93.004151276368546</v>
      </c>
      <c r="N422" s="57">
        <f>Summary!$G$7*Table2[[#This Row],[T]]*EXP(-Table2[[#This Row],[Rate]]/100*Table2[[#This Row],[T]])*_xlfn.NORM.DIST(Table2[[#This Row],[d2]],0,1,TRUE)</f>
        <v>2299.96132177351</v>
      </c>
      <c r="O422" s="4"/>
    </row>
    <row r="423" spans="2:15" x14ac:dyDescent="0.2">
      <c r="B423" s="6">
        <f>Index!B444</f>
        <v>42354</v>
      </c>
      <c r="C423" s="4">
        <f>Index!J444</f>
        <v>129.56319376991613</v>
      </c>
      <c r="D423" s="5">
        <f>VLOOKUP(Table2[[#This Row],[Date]],Table1[#All],16,FALSE)</f>
        <v>-1.1401666666666661E-2</v>
      </c>
      <c r="E423" s="5">
        <f>DAYS360(B423,Summary!$G$10)/Summary!$G$6</f>
        <v>2.3583333333333334</v>
      </c>
      <c r="F423" s="4">
        <f>Summary!$G$7*C423/Summary!$G$11*(1-0.011)^4</f>
        <v>1228.7882437584105</v>
      </c>
      <c r="G423" s="7">
        <f>VLOOKUP(Table2[[#This Row],[Date]],Table3[#All],11,FALSE)</f>
        <v>6.7338283733591769E-2</v>
      </c>
      <c r="H423" s="5">
        <f>(LN(F423/Summary!$G$7)+(D423/100+G423^2/2)*E423)/(G423*SQRT(E423))</f>
        <v>2.0414415612658678</v>
      </c>
      <c r="I423" s="5">
        <f t="shared" si="27"/>
        <v>1.9380310612710834</v>
      </c>
      <c r="J423" s="4">
        <f>_xlfn.NORM.DIST(H423,0,1,TRUE)*F423-_xlfn.NORM.DIST(I423,0,1,TRUE)*Summary!$G$7*EXP(-D423/100*E423)</f>
        <v>229.51879807905323</v>
      </c>
      <c r="K423" s="5">
        <f t="shared" si="24"/>
        <v>0.97939652153073886</v>
      </c>
      <c r="L423" s="7">
        <f t="shared" si="25"/>
        <v>3.9076063286538703E-4</v>
      </c>
      <c r="M423" s="4">
        <f t="shared" si="26"/>
        <v>93.698390814091994</v>
      </c>
      <c r="N423" s="57">
        <f>Summary!$G$7*Table2[[#This Row],[T]]*EXP(-Table2[[#This Row],[Rate]]/100*Table2[[#This Row],[T]])*_xlfn.NORM.DIST(Table2[[#This Row],[d2]],0,1,TRUE)</f>
        <v>2296.9037816357609</v>
      </c>
      <c r="O423" s="4"/>
    </row>
    <row r="424" spans="2:15" x14ac:dyDescent="0.2">
      <c r="B424" s="6">
        <f>Index!B445</f>
        <v>42355</v>
      </c>
      <c r="C424" s="4">
        <f>Index!J445</f>
        <v>129.53909489195092</v>
      </c>
      <c r="D424" s="5">
        <f>VLOOKUP(Table2[[#This Row],[Date]],Table1[#All],16,FALSE)</f>
        <v>-2.244444444444444E-2</v>
      </c>
      <c r="E424" s="5">
        <f>DAYS360(B424,Summary!$G$10)/Summary!$G$6</f>
        <v>2.3555555555555556</v>
      </c>
      <c r="F424" s="4">
        <f>Summary!$G$7*C424/Summary!$G$11*(1-0.011)^4</f>
        <v>1228.5596879697662</v>
      </c>
      <c r="G424" s="7">
        <f>VLOOKUP(Table2[[#This Row],[Date]],Table3[#All],11,FALSE)</f>
        <v>6.7336387334099704E-2</v>
      </c>
      <c r="H424" s="5">
        <f>(LN(F424/Summary!$G$7)+(D424/100+G424^2/2)*E424)/(G424*SQRT(E424))</f>
        <v>2.0383247310455133</v>
      </c>
      <c r="I424" s="5">
        <f t="shared" si="27"/>
        <v>1.9349780609087528</v>
      </c>
      <c r="J424" s="4">
        <f>_xlfn.NORM.DIST(H424,0,1,TRUE)*F424-_xlfn.NORM.DIST(I424,0,1,TRUE)*Summary!$G$7*EXP(-D424/100*E424)</f>
        <v>229.0380191036262</v>
      </c>
      <c r="K424" s="5">
        <f t="shared" si="24"/>
        <v>0.97924126590905014</v>
      </c>
      <c r="L424" s="7">
        <f t="shared" si="25"/>
        <v>3.9356908031671148E-4</v>
      </c>
      <c r="M424" s="4">
        <f t="shared" si="26"/>
        <v>94.222941399782499</v>
      </c>
      <c r="N424" s="57">
        <f>Summary!$G$7*Table2[[#This Row],[T]]*EXP(-Table2[[#This Row],[Rate]]/100*Table2[[#This Row],[T]])*_xlfn.NORM.DIST(Table2[[#This Row],[d2]],0,1,TRUE)</f>
        <v>2294.3542766400851</v>
      </c>
      <c r="O424" s="4"/>
    </row>
    <row r="425" spans="2:15" x14ac:dyDescent="0.2">
      <c r="B425" s="6">
        <f>Index!B446</f>
        <v>42356</v>
      </c>
      <c r="C425" s="4">
        <f>Index!J446</f>
        <v>129.76324954665347</v>
      </c>
      <c r="D425" s="5">
        <f>VLOOKUP(Table2[[#This Row],[Date]],Table1[#All],16,FALSE)</f>
        <v>-2.9305555555555547E-2</v>
      </c>
      <c r="E425" s="5">
        <f>DAYS360(B425,Summary!$G$10)/Summary!$G$6</f>
        <v>2.3527777777777779</v>
      </c>
      <c r="F425" s="4">
        <f>Summary!$G$7*C425/Summary!$G$11*(1-0.011)^4</f>
        <v>1230.6855895971323</v>
      </c>
      <c r="G425" s="7">
        <f>VLOOKUP(Table2[[#This Row],[Date]],Table3[#All],11,FALSE)</f>
        <v>6.7228226505929342E-2</v>
      </c>
      <c r="H425" s="5">
        <f>(LN(F425/Summary!$G$7)+(D425/100+G425^2/2)*E425)/(G425*SQRT(E425))</f>
        <v>2.0577884558099857</v>
      </c>
      <c r="I425" s="5">
        <f t="shared" si="27"/>
        <v>1.9546686445607879</v>
      </c>
      <c r="J425" s="4">
        <f>_xlfn.NORM.DIST(H425,0,1,TRUE)*F425-_xlfn.NORM.DIST(I425,0,1,TRUE)*Summary!$G$7*EXP(-D425/100*E425)</f>
        <v>230.95041002648975</v>
      </c>
      <c r="K425" s="5">
        <f t="shared" si="24"/>
        <v>0.9801947776410892</v>
      </c>
      <c r="L425" s="7">
        <f t="shared" si="25"/>
        <v>3.783661691101581E-4</v>
      </c>
      <c r="M425" s="4">
        <f t="shared" si="26"/>
        <v>90.644006398555405</v>
      </c>
      <c r="N425" s="57">
        <f>Summary!$G$7*Table2[[#This Row],[T]]*EXP(-Table2[[#This Row],[Rate]]/100*Table2[[#This Row],[T]])*_xlfn.NORM.DIST(Table2[[#This Row],[d2]],0,1,TRUE)</f>
        <v>2294.8081044697369</v>
      </c>
      <c r="O425" s="4"/>
    </row>
    <row r="426" spans="2:15" x14ac:dyDescent="0.2">
      <c r="B426" s="6">
        <f>Index!B447</f>
        <v>42359</v>
      </c>
      <c r="C426" s="4">
        <f>Index!J447</f>
        <v>129.61725951566191</v>
      </c>
      <c r="D426" s="5">
        <f>VLOOKUP(Table2[[#This Row],[Date]],Table1[#All],16,FALSE)</f>
        <v>-1.7958888888888878E-2</v>
      </c>
      <c r="E426" s="5">
        <f>DAYS360(B426,Summary!$G$10)/Summary!$G$6</f>
        <v>2.3444444444444446</v>
      </c>
      <c r="F426" s="4">
        <f>Summary!$G$7*C426/Summary!$G$11*(1-0.011)^4</f>
        <v>1229.3010078454126</v>
      </c>
      <c r="G426" s="7">
        <f>VLOOKUP(Table2[[#This Row],[Date]],Table3[#All],11,FALSE)</f>
        <v>6.6938417941010672E-2</v>
      </c>
      <c r="H426" s="5">
        <f>(LN(F426/Summary!$G$7)+(D426/100+G426^2/2)*E426)/(G426*SQRT(E426))</f>
        <v>2.0613752435439454</v>
      </c>
      <c r="I426" s="5">
        <f t="shared" si="27"/>
        <v>1.9588819576364727</v>
      </c>
      <c r="J426" s="4">
        <f>_xlfn.NORM.DIST(H426,0,1,TRUE)*F426-_xlfn.NORM.DIST(I426,0,1,TRUE)*Summary!$G$7*EXP(-D426/100*E426)</f>
        <v>229.81810608319472</v>
      </c>
      <c r="K426" s="5">
        <f t="shared" si="24"/>
        <v>0.98036637259939519</v>
      </c>
      <c r="L426" s="7">
        <f t="shared" si="25"/>
        <v>3.7830284904003436E-4</v>
      </c>
      <c r="M426" s="4">
        <f t="shared" si="26"/>
        <v>89.716325314015435</v>
      </c>
      <c r="N426" s="57">
        <f>Summary!$G$7*Table2[[#This Row],[T]]*EXP(-Table2[[#This Row],[Rate]]/100*Table2[[#This Row],[T]])*_xlfn.NORM.DIST(Table2[[#This Row],[d2]],0,1,TRUE)</f>
        <v>2286.647474045772</v>
      </c>
      <c r="O426" s="4"/>
    </row>
    <row r="427" spans="2:15" x14ac:dyDescent="0.2">
      <c r="B427" s="6">
        <f>Index!B448</f>
        <v>42360</v>
      </c>
      <c r="C427" s="4">
        <f>Index!J448</f>
        <v>129.37102514976652</v>
      </c>
      <c r="D427" s="5">
        <f>VLOOKUP(Table2[[#This Row],[Date]],Table1[#All],16,FALSE)</f>
        <v>-4.7083333333332311E-4</v>
      </c>
      <c r="E427" s="5">
        <f>DAYS360(B427,Summary!$G$10)/Summary!$G$6</f>
        <v>2.3416666666666668</v>
      </c>
      <c r="F427" s="4">
        <f>Summary!$G$7*C427/Summary!$G$11*(1-0.011)^4</f>
        <v>1226.9657003771599</v>
      </c>
      <c r="G427" s="7">
        <f>VLOOKUP(Table2[[#This Row],[Date]],Table3[#All],11,FALSE)</f>
        <v>6.6749240472765065E-2</v>
      </c>
      <c r="H427" s="5">
        <f>(LN(F427/Summary!$G$7)+(D427/100+G427^2/2)*E427)/(G427*SQRT(E427))</f>
        <v>2.0534903483547668</v>
      </c>
      <c r="I427" s="5">
        <f t="shared" si="27"/>
        <v>1.9513472881345877</v>
      </c>
      <c r="J427" s="4">
        <f>_xlfn.NORM.DIST(H427,0,1,TRUE)*F427-_xlfn.NORM.DIST(I427,0,1,TRUE)*Summary!$G$7*EXP(-D427/100*E427)</f>
        <v>227.90815129110024</v>
      </c>
      <c r="K427" s="5">
        <f t="shared" si="24"/>
        <v>0.97998747757212734</v>
      </c>
      <c r="L427" s="7">
        <f t="shared" si="25"/>
        <v>3.8654261716207104E-4</v>
      </c>
      <c r="M427" s="4">
        <f t="shared" si="26"/>
        <v>90.956476778402177</v>
      </c>
      <c r="N427" s="57">
        <f>Summary!$G$7*Table2[[#This Row],[T]]*EXP(-Table2[[#This Row],[Rate]]/100*Table2[[#This Row],[T]])*_xlfn.NORM.DIST(Table2[[#This Row],[d2]],0,1,TRUE)</f>
        <v>2281.9608883951482</v>
      </c>
      <c r="O427" s="4"/>
    </row>
    <row r="428" spans="2:15" x14ac:dyDescent="0.2">
      <c r="B428" s="6">
        <f>Index!B449</f>
        <v>42361</v>
      </c>
      <c r="C428" s="4">
        <f>Index!J449</f>
        <v>129.22187887609022</v>
      </c>
      <c r="D428" s="5">
        <f>VLOOKUP(Table2[[#This Row],[Date]],Table1[#All],16,FALSE)</f>
        <v>4.2627777777777889E-3</v>
      </c>
      <c r="E428" s="5">
        <f>DAYS360(B428,Summary!$G$10)/Summary!$G$6</f>
        <v>2.338888888888889</v>
      </c>
      <c r="F428" s="4">
        <f>Summary!$G$7*C428/Summary!$G$11*(1-0.011)^4</f>
        <v>1225.5511845539447</v>
      </c>
      <c r="G428" s="7">
        <f>VLOOKUP(Table2[[#This Row],[Date]],Table3[#All],11,FALSE)</f>
        <v>6.6765810418755164E-2</v>
      </c>
      <c r="H428" s="5">
        <f>(LN(F428/Summary!$G$7)+(D428/100+G428^2/2)*E428)/(G428*SQRT(E428))</f>
        <v>2.0439515085864985</v>
      </c>
      <c r="I428" s="5">
        <f t="shared" si="27"/>
        <v>1.941843708291157</v>
      </c>
      <c r="J428" s="4">
        <f>_xlfn.NORM.DIST(H428,0,1,TRUE)*F428-_xlfn.NORM.DIST(I428,0,1,TRUE)*Summary!$G$7*EXP(-D428/100*E428)</f>
        <v>226.62802347291722</v>
      </c>
      <c r="K428" s="5">
        <f t="shared" si="24"/>
        <v>0.97952083107464494</v>
      </c>
      <c r="L428" s="7">
        <f t="shared" si="25"/>
        <v>3.9476210980755807E-4</v>
      </c>
      <c r="M428" s="4">
        <f t="shared" si="26"/>
        <v>92.589573842803802</v>
      </c>
      <c r="N428" s="57">
        <f>Summary!$G$7*Table2[[#This Row],[T]]*EXP(-Table2[[#This Row],[Rate]]/100*Table2[[#This Row],[T]])*_xlfn.NORM.DIST(Table2[[#This Row],[d2]],0,1,TRUE)</f>
        <v>2277.6682180923044</v>
      </c>
      <c r="O428" s="4"/>
    </row>
    <row r="429" spans="2:15" x14ac:dyDescent="0.2">
      <c r="B429" s="6">
        <f>Index!B450</f>
        <v>42366</v>
      </c>
      <c r="C429" s="4">
        <f>Index!J450</f>
        <v>129.35704376098153</v>
      </c>
      <c r="D429" s="5">
        <f>VLOOKUP(Table2[[#This Row],[Date]],Table1[#All],16,FALSE)</f>
        <v>4.2350000000000165E-3</v>
      </c>
      <c r="E429" s="5">
        <f>DAYS360(B429,Summary!$G$10)/Summary!$G$6</f>
        <v>2.3250000000000002</v>
      </c>
      <c r="F429" s="4">
        <f>Summary!$G$7*C429/Summary!$G$11*(1-0.011)^4</f>
        <v>1226.8330997081694</v>
      </c>
      <c r="G429" s="7">
        <f>VLOOKUP(Table2[[#This Row],[Date]],Table3[#All],11,FALSE)</f>
        <v>6.6756092836165737E-2</v>
      </c>
      <c r="H429" s="5">
        <f>(LN(F429/Summary!$G$7)+(D429/100+G429^2/2)*E429)/(G429*SQRT(E429))</f>
        <v>2.0602853958710305</v>
      </c>
      <c r="I429" s="5">
        <f t="shared" si="27"/>
        <v>1.9584960347422977</v>
      </c>
      <c r="J429" s="4">
        <f>_xlfn.NORM.DIST(H429,0,1,TRUE)*F429-_xlfn.NORM.DIST(I429,0,1,TRUE)*Summary!$G$7*EXP(-D429/100*E429)</f>
        <v>227.86402093165896</v>
      </c>
      <c r="K429" s="5">
        <f t="shared" si="24"/>
        <v>0.98031436738241895</v>
      </c>
      <c r="L429" s="7">
        <f t="shared" si="25"/>
        <v>3.8254348919369922E-4</v>
      </c>
      <c r="M429" s="4">
        <f t="shared" si="26"/>
        <v>89.364627871879151</v>
      </c>
      <c r="N429" s="57">
        <f>Summary!$G$7*Table2[[#This Row],[T]]*EXP(-Table2[[#This Row],[Rate]]/100*Table2[[#This Row],[T]])*_xlfn.NORM.DIST(Table2[[#This Row],[d2]],0,1,TRUE)</f>
        <v>2266.4520664402189</v>
      </c>
      <c r="O429" s="4"/>
    </row>
    <row r="430" spans="2:15" x14ac:dyDescent="0.2">
      <c r="B430" s="6">
        <f>Index!B451</f>
        <v>42367</v>
      </c>
      <c r="C430" s="4">
        <f>Index!J451</f>
        <v>129.36545161369455</v>
      </c>
      <c r="D430" s="5">
        <f>VLOOKUP(Table2[[#This Row],[Date]],Table1[#All],16,FALSE)</f>
        <v>1.3866666666666853E-3</v>
      </c>
      <c r="E430" s="5">
        <f>DAYS360(B430,Summary!$G$10)/Summary!$G$6</f>
        <v>2.3222222222222224</v>
      </c>
      <c r="F430" s="4">
        <f>Summary!$G$7*C430/Summary!$G$11*(1-0.011)^4</f>
        <v>1226.9128404915539</v>
      </c>
      <c r="G430" s="7">
        <f>VLOOKUP(Table2[[#This Row],[Date]],Table3[#All],11,FALSE)</f>
        <v>6.6734545716092886E-2</v>
      </c>
      <c r="H430" s="5">
        <f>(LN(F430/Summary!$G$7)+(D430/100+G430^2/2)*E430)/(G430*SQRT(E430))</f>
        <v>2.062076711724798</v>
      </c>
      <c r="I430" s="5">
        <f t="shared" si="27"/>
        <v>1.9603810101487475</v>
      </c>
      <c r="J430" s="4">
        <f>_xlfn.NORM.DIST(H430,0,1,TRUE)*F430-_xlfn.NORM.DIST(I430,0,1,TRUE)*Summary!$G$7*EXP(-D430/100*E430)</f>
        <v>227.87211669484827</v>
      </c>
      <c r="K430" s="5">
        <f t="shared" si="24"/>
        <v>0.98039978342842238</v>
      </c>
      <c r="L430" s="7">
        <f t="shared" si="25"/>
        <v>3.8145987842562153E-4</v>
      </c>
      <c r="M430" s="4">
        <f t="shared" si="26"/>
        <v>88.987862376289584</v>
      </c>
      <c r="N430" s="57">
        <f>Summary!$G$7*Table2[[#This Row],[T]]*EXP(-Table2[[#This Row],[Rate]]/100*Table2[[#This Row],[T]])*_xlfn.NORM.DIST(Table2[[#This Row],[d2]],0,1,TRUE)</f>
        <v>2264.1503331044664</v>
      </c>
      <c r="O430" s="4"/>
    </row>
    <row r="431" spans="2:15" x14ac:dyDescent="0.2">
      <c r="B431" s="6">
        <f>Index!B452</f>
        <v>42368</v>
      </c>
      <c r="C431" s="4">
        <f>Index!J452</f>
        <v>129.41761466305303</v>
      </c>
      <c r="D431" s="5">
        <f>VLOOKUP(Table2[[#This Row],[Date]],Table1[#All],16,FALSE)</f>
        <v>-6.4930555555555332E-3</v>
      </c>
      <c r="E431" s="5">
        <f>DAYS360(B431,Summary!$G$10)/Summary!$G$6</f>
        <v>2.3194444444444446</v>
      </c>
      <c r="F431" s="4">
        <f>Summary!$G$7*C431/Summary!$G$11*(1-0.011)^4</f>
        <v>1227.4075592457405</v>
      </c>
      <c r="G431" s="7">
        <f>VLOOKUP(Table2[[#This Row],[Date]],Table3[#All],11,FALSE)</f>
        <v>6.6447430789151926E-2</v>
      </c>
      <c r="H431" s="5">
        <f>(LN(F431/Summary!$G$7)+(D431/100+G431^2/2)*E431)/(G431*SQRT(E431))</f>
        <v>2.073904507153149</v>
      </c>
      <c r="I431" s="5">
        <f t="shared" si="27"/>
        <v>1.9727069146281224</v>
      </c>
      <c r="J431" s="4">
        <f>_xlfn.NORM.DIST(H431,0,1,TRUE)*F431-_xlfn.NORM.DIST(I431,0,1,TRUE)*Summary!$G$7*EXP(-D431/100*E431)</f>
        <v>228.15022126171186</v>
      </c>
      <c r="K431" s="5">
        <f t="shared" si="24"/>
        <v>0.98095590980854697</v>
      </c>
      <c r="L431" s="7">
        <f t="shared" si="25"/>
        <v>3.7392409989873526E-4</v>
      </c>
      <c r="M431" s="4">
        <f t="shared" si="26"/>
        <v>86.820685873062232</v>
      </c>
      <c r="N431" s="57">
        <f>Summary!$G$7*Table2[[#This Row],[T]]*EXP(-Table2[[#This Row],[Rate]]/100*Table2[[#This Row],[T]])*_xlfn.NORM.DIST(Table2[[#This Row],[d2]],0,1,TRUE)</f>
        <v>2263.5051913878006</v>
      </c>
      <c r="O431" s="4"/>
    </row>
    <row r="432" spans="2:15" x14ac:dyDescent="0.2">
      <c r="B432" s="6">
        <f>Index!B453</f>
        <v>42369</v>
      </c>
      <c r="C432" s="4">
        <f>Index!J453</f>
        <v>129.40896599798046</v>
      </c>
      <c r="D432" s="5">
        <f>VLOOKUP(Table2[[#This Row],[Date]],Table1[#All],16,FALSE)</f>
        <v>-3.8541666666666481E-3</v>
      </c>
      <c r="E432" s="5">
        <f>DAYS360(B432,Summary!$G$10)/Summary!$G$6</f>
        <v>2.3194444444444446</v>
      </c>
      <c r="F432" s="4">
        <f>Summary!$G$7*C432/Summary!$G$11*(1-0.011)^4</f>
        <v>1227.3255345776524</v>
      </c>
      <c r="G432" s="7">
        <f>VLOOKUP(Table2[[#This Row],[Date]],Table3[#All],11,FALSE)</f>
        <v>6.3926849534727631E-2</v>
      </c>
      <c r="H432" s="5">
        <f>(LN(F432/Summary!$G$7)+(D432/100+G432^2/2)*E432)/(G432*SQRT(E432))</f>
        <v>2.1517045935333061</v>
      </c>
      <c r="I432" s="5">
        <f t="shared" si="27"/>
        <v>2.0543457762879567</v>
      </c>
      <c r="J432" s="4">
        <f>_xlfn.NORM.DIST(H432,0,1,TRUE)*F432-_xlfn.NORM.DIST(I432,0,1,TRUE)*Summary!$G$7*EXP(-D432/100*E432)</f>
        <v>227.92736970677163</v>
      </c>
      <c r="K432" s="5">
        <f t="shared" si="24"/>
        <v>0.98428968593525512</v>
      </c>
      <c r="L432" s="7">
        <f t="shared" si="25"/>
        <v>3.2977643514067089E-4</v>
      </c>
      <c r="M432" s="4">
        <f t="shared" si="26"/>
        <v>73.655712555871276</v>
      </c>
      <c r="N432" s="57">
        <f>Summary!$G$7*Table2[[#This Row],[T]]*EXP(-Table2[[#This Row],[Rate]]/100*Table2[[#This Row],[T]])*_xlfn.NORM.DIST(Table2[[#This Row],[d2]],0,1,TRUE)</f>
        <v>2273.3257598460905</v>
      </c>
      <c r="O432" s="4"/>
    </row>
    <row r="433" spans="2:15" x14ac:dyDescent="0.2">
      <c r="B433" s="6">
        <f>Index!B454</f>
        <v>42373</v>
      </c>
      <c r="C433" s="4">
        <f>Index!J454</f>
        <v>129.56578869522031</v>
      </c>
      <c r="D433" s="5">
        <f>VLOOKUP(Table2[[#This Row],[Date]],Table1[#All],16,FALSE)</f>
        <v>-1.6593333333333352E-2</v>
      </c>
      <c r="E433" s="5">
        <f>DAYS360(B433,Summary!$G$10)/Summary!$G$6</f>
        <v>2.3083333333333331</v>
      </c>
      <c r="F433" s="4">
        <f>Summary!$G$7*C433/Summary!$G$11*(1-0.011)^4</f>
        <v>1228.8128542485849</v>
      </c>
      <c r="G433" s="7">
        <f>VLOOKUP(Table2[[#This Row],[Date]],Table3[#All],11,FALSE)</f>
        <v>6.3899909178123104E-2</v>
      </c>
      <c r="H433" s="5">
        <f>(LN(F433/Summary!$G$7)+(D433/100+G433^2/2)*E433)/(G433*SQRT(E433))</f>
        <v>2.1669617495277014</v>
      </c>
      <c r="I433" s="5">
        <f t="shared" si="27"/>
        <v>2.06987733802353</v>
      </c>
      <c r="J433" s="4">
        <f>_xlfn.NORM.DIST(H433,0,1,TRUE)*F433-_xlfn.NORM.DIST(I433,0,1,TRUE)*Summary!$G$7*EXP(-D433/100*E433)</f>
        <v>229.09075480384263</v>
      </c>
      <c r="K433" s="5">
        <f t="shared" si="24"/>
        <v>0.984881114576729</v>
      </c>
      <c r="L433" s="7">
        <f t="shared" si="25"/>
        <v>3.1960346223470939E-4</v>
      </c>
      <c r="M433" s="4">
        <f t="shared" si="26"/>
        <v>71.183892201109245</v>
      </c>
      <c r="N433" s="57">
        <f>Summary!$G$7*Table2[[#This Row],[T]]*EXP(-Table2[[#This Row],[Rate]]/100*Table2[[#This Row],[T]])*_xlfn.NORM.DIST(Table2[[#This Row],[d2]],0,1,TRUE)</f>
        <v>2264.8069814869673</v>
      </c>
      <c r="O433" s="4"/>
    </row>
    <row r="434" spans="2:15" x14ac:dyDescent="0.2">
      <c r="B434" s="6">
        <f>Index!B455</f>
        <v>42374</v>
      </c>
      <c r="C434" s="4">
        <f>Index!J455</f>
        <v>129.80059536382151</v>
      </c>
      <c r="D434" s="5">
        <f>VLOOKUP(Table2[[#This Row],[Date]],Table1[#All],16,FALSE)</f>
        <v>-4.5027777777777792E-2</v>
      </c>
      <c r="E434" s="5">
        <f>DAYS360(B434,Summary!$G$10)/Summary!$G$6</f>
        <v>2.3055555555555554</v>
      </c>
      <c r="F434" s="4">
        <f>Summary!$G$7*C434/Summary!$G$11*(1-0.011)^4</f>
        <v>1231.0397804730621</v>
      </c>
      <c r="G434" s="7">
        <f>VLOOKUP(Table2[[#This Row],[Date]],Table3[#All],11,FALSE)</f>
        <v>6.3944557487337642E-2</v>
      </c>
      <c r="H434" s="5">
        <f>(LN(F434/Summary!$G$7)+(D434/100+G434^2/2)*E434)/(G434*SQRT(E434))</f>
        <v>2.1786630972814711</v>
      </c>
      <c r="I434" s="5">
        <f t="shared" si="27"/>
        <v>2.0815693233254438</v>
      </c>
      <c r="J434" s="4">
        <f>_xlfn.NORM.DIST(H434,0,1,TRUE)*F434-_xlfn.NORM.DIST(I434,0,1,TRUE)*Summary!$G$7*EXP(-D434/100*E434)</f>
        <v>230.6417919073649</v>
      </c>
      <c r="K434" s="5">
        <f t="shared" si="24"/>
        <v>0.98532164745841266</v>
      </c>
      <c r="L434" s="7">
        <f t="shared" si="25"/>
        <v>3.1098639444344619E-4</v>
      </c>
      <c r="M434" s="4">
        <f t="shared" si="26"/>
        <v>69.480788991715713</v>
      </c>
      <c r="N434" s="57">
        <f>Summary!$G$7*Table2[[#This Row],[T]]*EXP(-Table2[[#This Row],[Rate]]/100*Table2[[#This Row],[T]])*_xlfn.NORM.DIST(Table2[[#This Row],[d2]],0,1,TRUE)</f>
        <v>2264.8125908900338</v>
      </c>
      <c r="O434" s="4"/>
    </row>
    <row r="435" spans="2:15" x14ac:dyDescent="0.2">
      <c r="B435" s="6">
        <f>Index!B456</f>
        <v>42375</v>
      </c>
      <c r="C435" s="4">
        <f>Index!J456</f>
        <v>129.9573416514736</v>
      </c>
      <c r="D435" s="5">
        <f>VLOOKUP(Table2[[#This Row],[Date]],Table1[#All],16,FALSE)</f>
        <v>-5.6594444444444461E-2</v>
      </c>
      <c r="E435" s="5">
        <f>DAYS360(B435,Summary!$G$10)/Summary!$G$6</f>
        <v>2.3027777777777776</v>
      </c>
      <c r="F435" s="4">
        <f>Summary!$G$7*C435/Summary!$G$11*(1-0.011)^4</f>
        <v>1232.5263754690275</v>
      </c>
      <c r="G435" s="7">
        <f>VLOOKUP(Table2[[#This Row],[Date]],Table3[#All],11,FALSE)</f>
        <v>6.3961185055401742E-2</v>
      </c>
      <c r="H435" s="5">
        <f>(LN(F435/Summary!$G$7)+(D435/100+G435^2/2)*E435)/(G435*SQRT(E435))</f>
        <v>2.1890795567350887</v>
      </c>
      <c r="I435" s="5">
        <f t="shared" si="27"/>
        <v>2.0920190584539462</v>
      </c>
      <c r="J435" s="4">
        <f>_xlfn.NORM.DIST(H435,0,1,TRUE)*F435-_xlfn.NORM.DIST(I435,0,1,TRUE)*Summary!$G$7*EXP(-D435/100*E435)</f>
        <v>231.84482891054176</v>
      </c>
      <c r="K435" s="5">
        <f t="shared" si="24"/>
        <v>0.98570447093824642</v>
      </c>
      <c r="L435" s="7">
        <f t="shared" si="25"/>
        <v>3.0372930708583959E-4</v>
      </c>
      <c r="M435" s="4">
        <f t="shared" si="26"/>
        <v>67.959108685922175</v>
      </c>
      <c r="N435" s="57">
        <f>Summary!$G$7*Table2[[#This Row],[T]]*EXP(-Table2[[#This Row],[Rate]]/100*Table2[[#This Row],[T]])*_xlfn.NORM.DIST(Table2[[#This Row],[d2]],0,1,TRUE)</f>
        <v>2263.7731664419202</v>
      </c>
      <c r="O435" s="4"/>
    </row>
    <row r="436" spans="2:15" x14ac:dyDescent="0.2">
      <c r="B436" s="6">
        <f>Index!B457</f>
        <v>42376</v>
      </c>
      <c r="C436" s="4">
        <f>Index!J457</f>
        <v>129.48675692374846</v>
      </c>
      <c r="D436" s="5">
        <f>VLOOKUP(Table2[[#This Row],[Date]],Table1[#All],16,FALSE)</f>
        <v>-5.1550000000000012E-2</v>
      </c>
      <c r="E436" s="5">
        <f>DAYS360(B436,Summary!$G$10)/Summary!$G$6</f>
        <v>2.2999999999999998</v>
      </c>
      <c r="F436" s="4">
        <f>Summary!$G$7*C436/Summary!$G$11*(1-0.011)^4</f>
        <v>1228.0633102705283</v>
      </c>
      <c r="G436" s="7">
        <f>VLOOKUP(Table2[[#This Row],[Date]],Table3[#All],11,FALSE)</f>
        <v>6.3958135881005226E-2</v>
      </c>
      <c r="H436" s="5">
        <f>(LN(F436/Summary!$G$7)+(D436/100+G436^2/2)*E436)/(G436*SQRT(E436))</f>
        <v>2.154255221468476</v>
      </c>
      <c r="I436" s="5">
        <f t="shared" si="27"/>
        <v>2.0572579058645988</v>
      </c>
      <c r="J436" s="4">
        <f>_xlfn.NORM.DIST(H436,0,1,TRUE)*F436-_xlfn.NORM.DIST(I436,0,1,TRUE)*Summary!$G$7*EXP(-D436/100*E436)</f>
        <v>227.5610274059112</v>
      </c>
      <c r="K436" s="5">
        <f t="shared" si="24"/>
        <v>0.98438991879416238</v>
      </c>
      <c r="L436" s="7">
        <f t="shared" si="25"/>
        <v>3.2899500136253032E-4</v>
      </c>
      <c r="M436" s="4">
        <f t="shared" si="26"/>
        <v>72.98850125042631</v>
      </c>
      <c r="N436" s="57">
        <f>Summary!$G$7*Table2[[#This Row],[T]]*EXP(-Table2[[#This Row],[Rate]]/100*Table2[[#This Row],[T]])*_xlfn.NORM.DIST(Table2[[#This Row],[d2]],0,1,TRUE)</f>
        <v>2257.0638641903838</v>
      </c>
      <c r="O436" s="4"/>
    </row>
    <row r="437" spans="2:15" x14ac:dyDescent="0.2">
      <c r="B437" s="6">
        <f>Index!B458</f>
        <v>42377</v>
      </c>
      <c r="C437" s="4">
        <f>Index!J458</f>
        <v>129.6553360027888</v>
      </c>
      <c r="D437" s="5">
        <f>VLOOKUP(Table2[[#This Row],[Date]],Table1[#All],16,FALSE)</f>
        <v>-5.5045833333333349E-2</v>
      </c>
      <c r="E437" s="5">
        <f>DAYS360(B437,Summary!$G$10)/Summary!$G$6</f>
        <v>2.2972222222222221</v>
      </c>
      <c r="F437" s="4">
        <f>Summary!$G$7*C437/Summary!$G$11*(1-0.011)^4</f>
        <v>1229.6621284567816</v>
      </c>
      <c r="G437" s="7">
        <f>VLOOKUP(Table2[[#This Row],[Date]],Table3[#All],11,FALSE)</f>
        <v>6.3922105005278201E-2</v>
      </c>
      <c r="H437" s="5">
        <f>(LN(F437/Summary!$G$7)+(D437/100+G437^2/2)*E437)/(G437*SQRT(E437))</f>
        <v>2.1692738990069058</v>
      </c>
      <c r="I437" s="5">
        <f t="shared" si="27"/>
        <v>2.0723897848783803</v>
      </c>
      <c r="J437" s="4">
        <f>_xlfn.NORM.DIST(H437,0,1,TRUE)*F437-_xlfn.NORM.DIST(I437,0,1,TRUE)*Summary!$G$7*EXP(-D437/100*E437)</f>
        <v>229.0525549654235</v>
      </c>
      <c r="K437" s="5">
        <f t="shared" si="24"/>
        <v>0.98496905219875552</v>
      </c>
      <c r="L437" s="7">
        <f t="shared" si="25"/>
        <v>3.1844265012288424E-4</v>
      </c>
      <c r="M437" s="4">
        <f t="shared" si="26"/>
        <v>70.706103055115122</v>
      </c>
      <c r="N437" s="57">
        <f>Summary!$G$7*Table2[[#This Row],[T]]*EXP(-Table2[[#This Row],[Rate]]/100*Table2[[#This Row],[T]])*_xlfn.NORM.DIST(Table2[[#This Row],[d2]],0,1,TRUE)</f>
        <v>2256.1630189121397</v>
      </c>
      <c r="O437" s="4"/>
    </row>
    <row r="438" spans="2:15" x14ac:dyDescent="0.2">
      <c r="B438" s="6">
        <f>Index!B459</f>
        <v>42380</v>
      </c>
      <c r="C438" s="4">
        <f>Index!J459</f>
        <v>129.16467594739416</v>
      </c>
      <c r="D438" s="5">
        <f>VLOOKUP(Table2[[#This Row],[Date]],Table1[#All],16,FALSE)</f>
        <v>-5.0644444444444464E-2</v>
      </c>
      <c r="E438" s="5">
        <f>DAYS360(B438,Summary!$G$10)/Summary!$G$6</f>
        <v>2.2888888888888888</v>
      </c>
      <c r="F438" s="4">
        <f>Summary!$G$7*C438/Summary!$G$11*(1-0.011)^4</f>
        <v>1225.008667159575</v>
      </c>
      <c r="G438" s="7">
        <f>VLOOKUP(Table2[[#This Row],[Date]],Table3[#All],11,FALSE)</f>
        <v>6.4266228465727451E-2</v>
      </c>
      <c r="H438" s="5">
        <f>(LN(F438/Summary!$G$7)+(D438/100+G438^2/2)*E438)/(G438*SQRT(E438))</f>
        <v>2.1240140111918215</v>
      </c>
      <c r="I438" s="5">
        <f t="shared" si="27"/>
        <v>2.0267851567086961</v>
      </c>
      <c r="J438" s="4">
        <f>_xlfn.NORM.DIST(H438,0,1,TRUE)*F438-_xlfn.NORM.DIST(I438,0,1,TRUE)*Summary!$G$7*EXP(-D438/100*E438)</f>
        <v>224.59335739154108</v>
      </c>
      <c r="K438" s="5">
        <f t="shared" si="24"/>
        <v>0.9831655140085267</v>
      </c>
      <c r="L438" s="7">
        <f t="shared" si="25"/>
        <v>3.5101846237819544E-4</v>
      </c>
      <c r="M438" s="4">
        <f t="shared" si="26"/>
        <v>77.484673409332672</v>
      </c>
      <c r="N438" s="57">
        <f>Summary!$G$7*Table2[[#This Row],[T]]*EXP(-Table2[[#This Row],[Rate]]/100*Table2[[#This Row],[T]])*_xlfn.NORM.DIST(Table2[[#This Row],[d2]],0,1,TRUE)</f>
        <v>2242.6371246154258</v>
      </c>
      <c r="O438" s="4"/>
    </row>
    <row r="439" spans="2:15" x14ac:dyDescent="0.2">
      <c r="B439" s="6">
        <f>Index!B460</f>
        <v>42381</v>
      </c>
      <c r="C439" s="4">
        <f>Index!J460</f>
        <v>128.95823987861192</v>
      </c>
      <c r="D439" s="5">
        <f>VLOOKUP(Table2[[#This Row],[Date]],Table1[#All],16,FALSE)</f>
        <v>-6.1684722222222238E-2</v>
      </c>
      <c r="E439" s="5">
        <f>DAYS360(B439,Summary!$G$10)/Summary!$G$6</f>
        <v>2.286111111111111</v>
      </c>
      <c r="F439" s="4">
        <f>Summary!$G$7*C439/Summary!$G$11*(1-0.011)^4</f>
        <v>1223.0508100936418</v>
      </c>
      <c r="G439" s="7">
        <f>VLOOKUP(Table2[[#This Row],[Date]],Table3[#All],11,FALSE)</f>
        <v>6.3930313612165057E-2</v>
      </c>
      <c r="H439" s="5">
        <f>(LN(F439/Summary!$G$7)+(D439/100+G439^2/2)*E439)/(G439*SQRT(E439))</f>
        <v>2.1167585463668814</v>
      </c>
      <c r="I439" s="5">
        <f t="shared" si="27"/>
        <v>2.0200966074910229</v>
      </c>
      <c r="J439" s="4">
        <f>_xlfn.NORM.DIST(H439,0,1,TRUE)*F439-_xlfn.NORM.DIST(I439,0,1,TRUE)*Summary!$G$7*EXP(-D439/100*E439)</f>
        <v>222.39361963876206</v>
      </c>
      <c r="K439" s="5">
        <f t="shared" si="24"/>
        <v>0.98285982741215527</v>
      </c>
      <c r="L439" s="7">
        <f t="shared" si="25"/>
        <v>3.5912500338192106E-4</v>
      </c>
      <c r="M439" s="4">
        <f t="shared" si="26"/>
        <v>78.512500950050892</v>
      </c>
      <c r="N439" s="57">
        <f>Summary!$G$7*Table2[[#This Row],[T]]*EXP(-Table2[[#This Row],[Rate]]/100*Table2[[#This Row],[T]])*_xlfn.NORM.DIST(Table2[[#This Row],[d2]],0,1,TRUE)</f>
        <v>2239.689083955886</v>
      </c>
      <c r="O439" s="4"/>
    </row>
    <row r="440" spans="2:15" x14ac:dyDescent="0.2">
      <c r="B440" s="6">
        <f>Index!B461</f>
        <v>42382</v>
      </c>
      <c r="C440" s="4">
        <f>Index!J461</f>
        <v>129.48835150734791</v>
      </c>
      <c r="D440" s="5">
        <f>VLOOKUP(Table2[[#This Row],[Date]],Table1[#All],16,FALSE)</f>
        <v>-6.2958333333333338E-2</v>
      </c>
      <c r="E440" s="5">
        <f>DAYS360(B440,Summary!$G$10)/Summary!$G$6</f>
        <v>2.2833333333333332</v>
      </c>
      <c r="F440" s="4">
        <f>Summary!$G$7*C440/Summary!$G$11*(1-0.011)^4</f>
        <v>1228.078433435709</v>
      </c>
      <c r="G440" s="7">
        <f>VLOOKUP(Table2[[#This Row],[Date]],Table3[#All],11,FALSE)</f>
        <v>6.4001877909957622E-2</v>
      </c>
      <c r="H440" s="5">
        <f>(LN(F440/Summary!$G$7)+(D440/100+G440^2/2)*E440)/(G440*SQRT(E440))</f>
        <v>2.1578617692276181</v>
      </c>
      <c r="I440" s="5">
        <f t="shared" si="27"/>
        <v>2.0611504348770402</v>
      </c>
      <c r="J440" s="4">
        <f>_xlfn.NORM.DIST(H440,0,1,TRUE)*F440-_xlfn.NORM.DIST(I440,0,1,TRUE)*Summary!$G$7*EXP(-D440/100*E440)</f>
        <v>227.3149544598075</v>
      </c>
      <c r="K440" s="5">
        <f t="shared" si="24"/>
        <v>0.98453070966740419</v>
      </c>
      <c r="L440" s="7">
        <f t="shared" si="25"/>
        <v>3.2740797118661864E-4</v>
      </c>
      <c r="M440" s="4">
        <f t="shared" si="26"/>
        <v>72.161157660643042</v>
      </c>
      <c r="N440" s="57">
        <f>Summary!$G$7*Table2[[#This Row],[T]]*EXP(-Table2[[#This Row],[Rate]]/100*Table2[[#This Row],[T]])*_xlfn.NORM.DIST(Table2[[#This Row],[d2]],0,1,TRUE)</f>
        <v>2241.6989811315034</v>
      </c>
      <c r="O440" s="4"/>
    </row>
    <row r="441" spans="2:15" x14ac:dyDescent="0.2">
      <c r="B441" s="6">
        <f>Index!B462</f>
        <v>42383</v>
      </c>
      <c r="C441" s="4">
        <f>Index!J462</f>
        <v>129.22999471530918</v>
      </c>
      <c r="D441" s="5">
        <f>VLOOKUP(Table2[[#This Row],[Date]],Table1[#All],16,FALSE)</f>
        <v>-6.0763888888888895E-2</v>
      </c>
      <c r="E441" s="5">
        <f>DAYS360(B441,Summary!$G$10)/Summary!$G$6</f>
        <v>2.2805555555555554</v>
      </c>
      <c r="F441" s="4">
        <f>Summary!$G$7*C441/Summary!$G$11*(1-0.011)^4</f>
        <v>1225.6281558567532</v>
      </c>
      <c r="G441" s="7">
        <f>VLOOKUP(Table2[[#This Row],[Date]],Table3[#All],11,FALSE)</f>
        <v>6.3890120745444312E-2</v>
      </c>
      <c r="H441" s="5">
        <f>(LN(F441/Summary!$G$7)+(D441/100+G441^2/2)*E441)/(G441*SQRT(E441))</f>
        <v>2.142561396911006</v>
      </c>
      <c r="I441" s="5">
        <f t="shared" si="27"/>
        <v>2.0460776774841256</v>
      </c>
      <c r="J441" s="4">
        <f>_xlfn.NORM.DIST(H441,0,1,TRUE)*F441-_xlfn.NORM.DIST(I441,0,1,TRUE)*Summary!$G$7*EXP(-D441/100*E441)</f>
        <v>224.94310740250603</v>
      </c>
      <c r="K441" s="5">
        <f t="shared" si="24"/>
        <v>0.983925833155193</v>
      </c>
      <c r="L441" s="7">
        <f t="shared" si="25"/>
        <v>3.3983478689744408E-4</v>
      </c>
      <c r="M441" s="4">
        <f t="shared" si="26"/>
        <v>74.380596483585052</v>
      </c>
      <c r="N441" s="57">
        <f>Summary!$G$7*Table2[[#This Row],[T]]*EXP(-Table2[[#This Row],[Rate]]/100*Table2[[#This Row],[T]])*_xlfn.NORM.DIST(Table2[[#This Row],[d2]],0,1,TRUE)</f>
        <v>2237.1887322960661</v>
      </c>
      <c r="O441" s="4"/>
    </row>
    <row r="442" spans="2:15" x14ac:dyDescent="0.2">
      <c r="B442" s="6">
        <f>Index!B463</f>
        <v>42384</v>
      </c>
      <c r="C442" s="4">
        <f>Index!J463</f>
        <v>129.50190107302424</v>
      </c>
      <c r="D442" s="5">
        <f>VLOOKUP(Table2[[#This Row],[Date]],Table1[#All],16,FALSE)</f>
        <v>-6.8500000000000005E-2</v>
      </c>
      <c r="E442" s="5">
        <f>DAYS360(B442,Summary!$G$10)/Summary!$G$6</f>
        <v>2.2777777777777777</v>
      </c>
      <c r="F442" s="4">
        <f>Summary!$G$7*C442/Summary!$G$11*(1-0.011)^4</f>
        <v>1228.2069386579612</v>
      </c>
      <c r="G442" s="7">
        <f>VLOOKUP(Table2[[#This Row],[Date]],Table3[#All],11,FALSE)</f>
        <v>6.3887906278592116E-2</v>
      </c>
      <c r="H442" s="5">
        <f>(LN(F442/Summary!$G$7)+(D442/100+G442^2/2)*E442)/(G442*SQRT(E442))</f>
        <v>2.1638680344623658</v>
      </c>
      <c r="I442" s="5">
        <f t="shared" si="27"/>
        <v>2.0674464349587192</v>
      </c>
      <c r="J442" s="4">
        <f>_xlfn.NORM.DIST(H442,0,1,TRUE)*F442-_xlfn.NORM.DIST(I442,0,1,TRUE)*Summary!$G$7*EXP(-D442/100*E442)</f>
        <v>227.30722191999234</v>
      </c>
      <c r="K442" s="5">
        <f t="shared" si="24"/>
        <v>0.98476276058720158</v>
      </c>
      <c r="L442" s="7">
        <f t="shared" si="25"/>
        <v>3.2412330661564813E-4</v>
      </c>
      <c r="M442" s="4">
        <f t="shared" si="26"/>
        <v>71.151385496926622</v>
      </c>
      <c r="N442" s="57">
        <f>Summary!$G$7*Table2[[#This Row],[T]]*EXP(-Table2[[#This Row],[Rate]]/100*Table2[[#This Row],[T]])*_xlfn.NORM.DIST(Table2[[#This Row],[d2]],0,1,TRUE)</f>
        <v>2237.1996986762374</v>
      </c>
      <c r="O442" s="4"/>
    </row>
    <row r="443" spans="2:15" x14ac:dyDescent="0.2">
      <c r="B443" s="6">
        <f>Index!B464</f>
        <v>42387</v>
      </c>
      <c r="C443" s="4">
        <f>Index!J464</f>
        <v>129.49015545516289</v>
      </c>
      <c r="D443" s="5">
        <f>VLOOKUP(Table2[[#This Row],[Date]],Table1[#All],16,FALSE)</f>
        <v>-6.4240555555555565E-2</v>
      </c>
      <c r="E443" s="5">
        <f>DAYS360(B443,Summary!$G$10)/Summary!$G$6</f>
        <v>2.2694444444444444</v>
      </c>
      <c r="F443" s="4">
        <f>Summary!$G$7*C443/Summary!$G$11*(1-0.011)^4</f>
        <v>1228.0955422287457</v>
      </c>
      <c r="G443" s="7">
        <f>VLOOKUP(Table2[[#This Row],[Date]],Table3[#All],11,FALSE)</f>
        <v>6.3889913828340389E-2</v>
      </c>
      <c r="H443" s="5">
        <f>(LN(F443/Summary!$G$7)+(D443/100+G443^2/2)*E443)/(G443*SQRT(E443))</f>
        <v>2.1677166965485868</v>
      </c>
      <c r="I443" s="5">
        <f t="shared" si="27"/>
        <v>2.0714686153309581</v>
      </c>
      <c r="J443" s="4">
        <f>_xlfn.NORM.DIST(H443,0,1,TRUE)*F443-_xlfn.NORM.DIST(I443,0,1,TRUE)*Summary!$G$7*EXP(-D443/100*E443)</f>
        <v>227.28992344662811</v>
      </c>
      <c r="K443" s="5">
        <f t="shared" si="24"/>
        <v>0.98490987584057643</v>
      </c>
      <c r="L443" s="7">
        <f t="shared" si="25"/>
        <v>3.2204153217200873E-4</v>
      </c>
      <c r="M443" s="4">
        <f t="shared" si="26"/>
        <v>70.425194041460557</v>
      </c>
      <c r="N443" s="57">
        <f>Summary!$G$7*Table2[[#This Row],[T]]*EXP(-Table2[[#This Row],[Rate]]/100*Table2[[#This Row],[T]])*_xlfn.NORM.DIST(Table2[[#This Row],[d2]],0,1,TRUE)</f>
        <v>2229.2151478719311</v>
      </c>
      <c r="O443" s="4"/>
    </row>
    <row r="444" spans="2:15" x14ac:dyDescent="0.2">
      <c r="B444" s="6">
        <f>Index!B465</f>
        <v>42388</v>
      </c>
      <c r="C444" s="4">
        <f>Index!J465</f>
        <v>129.58111933595728</v>
      </c>
      <c r="D444" s="5">
        <f>VLOOKUP(Table2[[#This Row],[Date]],Table1[#All],16,FALSE)</f>
        <v>-7.1466666666666664E-2</v>
      </c>
      <c r="E444" s="5">
        <f>DAYS360(B444,Summary!$G$10)/Summary!$G$6</f>
        <v>2.2666666666666666</v>
      </c>
      <c r="F444" s="4">
        <f>Summary!$G$7*C444/Summary!$G$11*(1-0.011)^4</f>
        <v>1228.9582513367452</v>
      </c>
      <c r="G444" s="7">
        <f>VLOOKUP(Table2[[#This Row],[Date]],Table3[#All],11,FALSE)</f>
        <v>6.3885319255985021E-2</v>
      </c>
      <c r="H444" s="5">
        <f>(LN(F444/Summary!$G$7)+(D444/100+G444^2/2)*E444)/(G444*SQRT(E444))</f>
        <v>2.1747513443604451</v>
      </c>
      <c r="I444" s="5">
        <f t="shared" si="27"/>
        <v>2.0785691018694563</v>
      </c>
      <c r="J444" s="4">
        <f>_xlfn.NORM.DIST(H444,0,1,TRUE)*F444-_xlfn.NORM.DIST(I444,0,1,TRUE)*Summary!$G$7*EXP(-D444/100*E444)</f>
        <v>227.9774982959492</v>
      </c>
      <c r="K444" s="5">
        <f t="shared" si="24"/>
        <v>0.98517562249966717</v>
      </c>
      <c r="L444" s="7">
        <f t="shared" si="25"/>
        <v>3.1715439580940347E-4</v>
      </c>
      <c r="M444" s="4">
        <f t="shared" si="26"/>
        <v>69.363934942567226</v>
      </c>
      <c r="N444" s="57">
        <f>Summary!$G$7*Table2[[#This Row],[T]]*EXP(-Table2[[#This Row],[Rate]]/100*Table2[[#This Row],[T]])*_xlfn.NORM.DIST(Table2[[#This Row],[d2]],0,1,TRUE)</f>
        <v>2227.594347179217</v>
      </c>
      <c r="O444" s="4"/>
    </row>
    <row r="445" spans="2:15" x14ac:dyDescent="0.2">
      <c r="B445" s="6">
        <f>Index!B466</f>
        <v>42389</v>
      </c>
      <c r="C445" s="4">
        <f>Index!J466</f>
        <v>129.38740601588714</v>
      </c>
      <c r="D445" s="5">
        <f>VLOOKUP(Table2[[#This Row],[Date]],Table1[#All],16,FALSE)</f>
        <v>-8.5747222222222225E-2</v>
      </c>
      <c r="E445" s="5">
        <f>DAYS360(B445,Summary!$G$10)/Summary!$G$6</f>
        <v>2.2638888888888888</v>
      </c>
      <c r="F445" s="4">
        <f>Summary!$G$7*C445/Summary!$G$11*(1-0.011)^4</f>
        <v>1227.1210578913265</v>
      </c>
      <c r="G445" s="7">
        <f>VLOOKUP(Table2[[#This Row],[Date]],Table3[#All],11,FALSE)</f>
        <v>6.3902357666295956E-2</v>
      </c>
      <c r="H445" s="5">
        <f>(LN(F445/Summary!$G$7)+(D445/100+G445^2/2)*E445)/(G445*SQRT(E445))</f>
        <v>2.1565702098390562</v>
      </c>
      <c r="I445" s="5">
        <f t="shared" si="27"/>
        <v>2.0604212842372323</v>
      </c>
      <c r="J445" s="4">
        <f>_xlfn.NORM.DIST(H445,0,1,TRUE)*F445-_xlfn.NORM.DIST(I445,0,1,TRUE)*Summary!$G$7*EXP(-D445/100*E445)</f>
        <v>225.85092308884941</v>
      </c>
      <c r="K445" s="5">
        <f t="shared" si="24"/>
        <v>0.98448041611411619</v>
      </c>
      <c r="L445" s="7">
        <f t="shared" si="25"/>
        <v>3.3049957370508511E-4</v>
      </c>
      <c r="M445" s="4">
        <f t="shared" si="26"/>
        <v>71.997548817873337</v>
      </c>
      <c r="N445" s="57">
        <f>Summary!$G$7*Table2[[#This Row],[T]]*EXP(-Table2[[#This Row],[Rate]]/100*Table2[[#This Row],[T]])*_xlfn.NORM.DIST(Table2[[#This Row],[d2]],0,1,TRUE)</f>
        <v>2223.6499088450405</v>
      </c>
      <c r="O445" s="4"/>
    </row>
    <row r="446" spans="2:15" x14ac:dyDescent="0.2">
      <c r="B446" s="6">
        <f>Index!B467</f>
        <v>42390</v>
      </c>
      <c r="C446" s="4">
        <f>Index!J467</f>
        <v>129.95692523304032</v>
      </c>
      <c r="D446" s="5">
        <f>VLOOKUP(Table2[[#This Row],[Date]],Table1[#All],16,FALSE)</f>
        <v>-0.13116111111111112</v>
      </c>
      <c r="E446" s="5">
        <f>DAYS360(B446,Summary!$G$10)/Summary!$G$6</f>
        <v>2.2611111111111111</v>
      </c>
      <c r="F446" s="4">
        <f>Summary!$G$7*C446/Summary!$G$11*(1-0.011)^4</f>
        <v>1232.5224261215283</v>
      </c>
      <c r="G446" s="7">
        <f>VLOOKUP(Table2[[#This Row],[Date]],Table3[#All],11,FALSE)</f>
        <v>6.428044871422256E-2</v>
      </c>
      <c r="H446" s="5">
        <f>(LN(F446/Summary!$G$7)+(D446/100+G446^2/2)*E446)/(G446*SQRT(E446))</f>
        <v>2.180549556047819</v>
      </c>
      <c r="I446" s="5">
        <f t="shared" si="27"/>
        <v>2.0838911004376706</v>
      </c>
      <c r="J446" s="4">
        <f>_xlfn.NORM.DIST(H446,0,1,TRUE)*F446-_xlfn.NORM.DIST(I446,0,1,TRUE)*Summary!$G$7*EXP(-D446/100*E446)</f>
        <v>230.18741250123071</v>
      </c>
      <c r="K446" s="5">
        <f t="shared" si="24"/>
        <v>0.98539162517348622</v>
      </c>
      <c r="L446" s="7">
        <f t="shared" si="25"/>
        <v>3.1073092054589282E-4</v>
      </c>
      <c r="M446" s="4">
        <f t="shared" si="26"/>
        <v>68.608027872726225</v>
      </c>
      <c r="N446" s="57">
        <f>Summary!$G$7*Table2[[#This Row],[T]]*EXP(-Table2[[#This Row],[Rate]]/100*Table2[[#This Row],[T]])*_xlfn.NORM.DIST(Table2[[#This Row],[d2]],0,1,TRUE)</f>
        <v>2225.679192573522</v>
      </c>
      <c r="O446" s="4"/>
    </row>
    <row r="447" spans="2:15" x14ac:dyDescent="0.2">
      <c r="B447" s="6">
        <f>Index!B468</f>
        <v>42391</v>
      </c>
      <c r="C447" s="4">
        <f>Index!J468</f>
        <v>129.78894645720749</v>
      </c>
      <c r="D447" s="5">
        <f>VLOOKUP(Table2[[#This Row],[Date]],Table1[#All],16,FALSE)</f>
        <v>-0.12353333333333334</v>
      </c>
      <c r="E447" s="5">
        <f>DAYS360(B447,Summary!$G$10)/Summary!$G$6</f>
        <v>2.2583333333333333</v>
      </c>
      <c r="F447" s="4">
        <f>Summary!$G$7*C447/Summary!$G$11*(1-0.011)^4</f>
        <v>1230.9293012614633</v>
      </c>
      <c r="G447" s="7">
        <f>VLOOKUP(Table2[[#This Row],[Date]],Table3[#All],11,FALSE)</f>
        <v>6.3654559000512673E-2</v>
      </c>
      <c r="H447" s="5">
        <f>(LN(F447/Summary!$G$7)+(D447/100+G447^2/2)*E447)/(G447*SQRT(E447))</f>
        <v>2.1906564235815811</v>
      </c>
      <c r="I447" s="5">
        <f t="shared" si="27"/>
        <v>2.0949979302794537</v>
      </c>
      <c r="J447" s="4">
        <f>_xlfn.NORM.DIST(H447,0,1,TRUE)*F447-_xlfn.NORM.DIST(I447,0,1,TRUE)*Summary!$G$7*EXP(-D447/100*E447)</f>
        <v>228.74534495931903</v>
      </c>
      <c r="K447" s="5">
        <f t="shared" si="24"/>
        <v>0.98576166763236439</v>
      </c>
      <c r="L447" s="7">
        <f t="shared" si="25"/>
        <v>3.0751699084424408E-4</v>
      </c>
      <c r="M447" s="4">
        <f t="shared" si="26"/>
        <v>66.981195467503383</v>
      </c>
      <c r="N447" s="57">
        <f>Summary!$G$7*Table2[[#This Row],[T]]*EXP(-Table2[[#This Row],[Rate]]/100*Table2[[#This Row],[T]])*_xlfn.NORM.DIST(Table2[[#This Row],[d2]],0,1,TRUE)</f>
        <v>2223.6850253251228</v>
      </c>
      <c r="O447" s="4"/>
    </row>
    <row r="448" spans="2:15" x14ac:dyDescent="0.2">
      <c r="B448" s="6">
        <f>Index!B469</f>
        <v>42394</v>
      </c>
      <c r="C448" s="4">
        <f>Index!J469</f>
        <v>130.06209989325538</v>
      </c>
      <c r="D448" s="5">
        <f>VLOOKUP(Table2[[#This Row],[Date]],Table1[#All],16,FALSE)</f>
        <v>-0.1222</v>
      </c>
      <c r="E448" s="5">
        <f>DAYS360(B448,Summary!$G$10)/Summary!$G$6</f>
        <v>2.25</v>
      </c>
      <c r="F448" s="4">
        <f>Summary!$G$7*C448/Summary!$G$11*(1-0.011)^4</f>
        <v>1233.5199114586298</v>
      </c>
      <c r="G448" s="7">
        <f>VLOOKUP(Table2[[#This Row],[Date]],Table3[#All],11,FALSE)</f>
        <v>6.3577611775218673E-2</v>
      </c>
      <c r="H448" s="5">
        <f>(LN(F448/Summary!$G$7)+(D448/100+G448^2/2)*E448)/(G448*SQRT(E448))</f>
        <v>2.2195410197624184</v>
      </c>
      <c r="I448" s="5">
        <f t="shared" si="27"/>
        <v>2.1241746020995902</v>
      </c>
      <c r="J448" s="4">
        <f>_xlfn.NORM.DIST(H448,0,1,TRUE)*F448-_xlfn.NORM.DIST(I448,0,1,TRUE)*Summary!$G$7*EXP(-D448/100*E448)</f>
        <v>231.32746913798644</v>
      </c>
      <c r="K448" s="5">
        <f t="shared" si="24"/>
        <v>0.98677503011448098</v>
      </c>
      <c r="L448" s="7">
        <f t="shared" si="25"/>
        <v>2.8881679393861852E-4</v>
      </c>
      <c r="M448" s="4">
        <f t="shared" si="26"/>
        <v>62.863925881316213</v>
      </c>
      <c r="N448" s="57">
        <f>Summary!$G$7*Table2[[#This Row],[T]]*EXP(-Table2[[#This Row],[Rate]]/100*Table2[[#This Row],[T]])*_xlfn.NORM.DIST(Table2[[#This Row],[d2]],0,1,TRUE)</f>
        <v>2218.2281519364333</v>
      </c>
      <c r="O448" s="4"/>
    </row>
    <row r="449" spans="2:15" x14ac:dyDescent="0.2">
      <c r="B449" s="6">
        <f>Index!B470</f>
        <v>42395</v>
      </c>
      <c r="C449" s="4">
        <f>Index!J470</f>
        <v>130.58079611542837</v>
      </c>
      <c r="D449" s="5">
        <f>VLOOKUP(Table2[[#This Row],[Date]],Table1[#All],16,FALSE)</f>
        <v>-0.13090833333333332</v>
      </c>
      <c r="E449" s="5">
        <f>DAYS360(B449,Summary!$G$10)/Summary!$G$6</f>
        <v>2.2472222222222222</v>
      </c>
      <c r="F449" s="4">
        <f>Summary!$G$7*C449/Summary!$G$11*(1-0.011)^4</f>
        <v>1238.4392701232514</v>
      </c>
      <c r="G449" s="7">
        <f>VLOOKUP(Table2[[#This Row],[Date]],Table3[#All],11,FALSE)</f>
        <v>6.3866805512358876E-2</v>
      </c>
      <c r="H449" s="5">
        <f>(LN(F449/Summary!$G$7)+(D449/100+G449^2/2)*E449)/(G449*SQRT(E449))</f>
        <v>2.2507931353478901</v>
      </c>
      <c r="I449" s="5">
        <f t="shared" si="27"/>
        <v>2.1550520812734875</v>
      </c>
      <c r="J449" s="4">
        <f>_xlfn.NORM.DIST(H449,0,1,TRUE)*F449-_xlfn.NORM.DIST(I449,0,1,TRUE)*Summary!$G$7*EXP(-D449/100*E449)</f>
        <v>236.00979599730829</v>
      </c>
      <c r="K449" s="5">
        <f t="shared" si="24"/>
        <v>0.9878006787334308</v>
      </c>
      <c r="L449" s="7">
        <f t="shared" si="25"/>
        <v>2.6721084497230831E-4</v>
      </c>
      <c r="M449" s="4">
        <f t="shared" si="26"/>
        <v>58.819960009036478</v>
      </c>
      <c r="N449" s="57">
        <f>Summary!$G$7*Table2[[#This Row],[T]]*EXP(-Table2[[#This Row],[Rate]]/100*Table2[[#This Row],[T]])*_xlfn.NORM.DIST(Table2[[#This Row],[d2]],0,1,TRUE)</f>
        <v>2218.730490780179</v>
      </c>
      <c r="O449" s="4"/>
    </row>
    <row r="450" spans="2:15" x14ac:dyDescent="0.2">
      <c r="B450" s="6">
        <f>Index!B471</f>
        <v>42396</v>
      </c>
      <c r="C450" s="4">
        <f>Index!J471</f>
        <v>130.59418924206398</v>
      </c>
      <c r="D450" s="5">
        <f>VLOOKUP(Table2[[#This Row],[Date]],Table1[#All],16,FALSE)</f>
        <v>-0.11498444444444444</v>
      </c>
      <c r="E450" s="5">
        <f>DAYS360(B450,Summary!$G$10)/Summary!$G$6</f>
        <v>2.2444444444444445</v>
      </c>
      <c r="F450" s="4">
        <f>Summary!$G$7*C450/Summary!$G$11*(1-0.011)^4</f>
        <v>1238.5662916644635</v>
      </c>
      <c r="G450" s="7">
        <f>VLOOKUP(Table2[[#This Row],[Date]],Table3[#All],11,FALSE)</f>
        <v>6.0778191517365167E-2</v>
      </c>
      <c r="H450" s="5">
        <f>(LN(F450/Summary!$G$7)+(D450/100+G450^2/2)*E450)/(G450*SQRT(E450))</f>
        <v>2.3669210925494308</v>
      </c>
      <c r="I450" s="5">
        <f t="shared" si="27"/>
        <v>2.2758664270424735</v>
      </c>
      <c r="J450" s="4">
        <f>_xlfn.NORM.DIST(H450,0,1,TRUE)*F450-_xlfn.NORM.DIST(I450,0,1,TRUE)*Summary!$G$7*EXP(-D450/100*E450)</f>
        <v>236.33079680708113</v>
      </c>
      <c r="K450" s="5">
        <f t="shared" si="24"/>
        <v>0.99103162171603076</v>
      </c>
      <c r="L450" s="7">
        <f t="shared" si="25"/>
        <v>2.1486281512414582E-4</v>
      </c>
      <c r="M450" s="4">
        <f t="shared" si="26"/>
        <v>44.963116682764976</v>
      </c>
      <c r="N450" s="57">
        <f>Summary!$G$7*Table2[[#This Row],[T]]*EXP(-Table2[[#This Row],[Rate]]/100*Table2[[#This Row],[T]])*_xlfn.NORM.DIST(Table2[[#This Row],[d2]],0,1,TRUE)</f>
        <v>2224.530754360449</v>
      </c>
      <c r="O450" s="4"/>
    </row>
    <row r="451" spans="2:15" x14ac:dyDescent="0.2">
      <c r="B451" s="6">
        <f>Index!B472</f>
        <v>42397</v>
      </c>
      <c r="C451" s="4">
        <f>Index!J472</f>
        <v>130.65948148776954</v>
      </c>
      <c r="D451" s="5">
        <f>VLOOKUP(Table2[[#This Row],[Date]],Table1[#All],16,FALSE)</f>
        <v>-0.12553</v>
      </c>
      <c r="E451" s="5">
        <f>DAYS360(B451,Summary!$G$10)/Summary!$G$6</f>
        <v>2.2416666666666667</v>
      </c>
      <c r="F451" s="4">
        <f>Summary!$G$7*C451/Summary!$G$11*(1-0.011)^4</f>
        <v>1239.185528822773</v>
      </c>
      <c r="G451" s="7">
        <f>VLOOKUP(Table2[[#This Row],[Date]],Table3[#All],11,FALSE)</f>
        <v>6.0554172928311452E-2</v>
      </c>
      <c r="H451" s="5">
        <f>(LN(F451/Summary!$G$7)+(D451/100+G451^2/2)*E451)/(G451*SQRT(E451))</f>
        <v>2.3796972620286594</v>
      </c>
      <c r="I451" s="5">
        <f t="shared" si="27"/>
        <v>2.2890343647075224</v>
      </c>
      <c r="J451" s="4">
        <f>_xlfn.NORM.DIST(H451,0,1,TRUE)*F451-_xlfn.NORM.DIST(I451,0,1,TRUE)*Summary!$G$7*EXP(-D451/100*E451)</f>
        <v>236.70178477884963</v>
      </c>
      <c r="K451" s="5">
        <f t="shared" ref="K451:K514" si="28">_xlfn.NORM.DIST(H451,0,1,TRUE)</f>
        <v>0.99133656679870774</v>
      </c>
      <c r="L451" s="7">
        <f t="shared" ref="L451:L514" si="29">_xlfn.NORM.DIST(H451,0,1,FALSE)/(G451*F451*SQRT(E451))</f>
        <v>2.0924168260814566E-4</v>
      </c>
      <c r="M451" s="4">
        <f t="shared" ref="M451:M514" si="30">SQRT(E451)*F451*_xlfn.NORM.DIST(H451,0,1,FALSE)</f>
        <v>43.61501042672792</v>
      </c>
      <c r="N451" s="57">
        <f>Summary!$G$7*Table2[[#This Row],[T]]*EXP(-Table2[[#This Row],[Rate]]/100*Table2[[#This Row],[T]])*_xlfn.NORM.DIST(Table2[[#This Row],[d2]],0,1,TRUE)</f>
        <v>2223.1687538714004</v>
      </c>
      <c r="O451" s="4"/>
    </row>
    <row r="452" spans="2:15" x14ac:dyDescent="0.2">
      <c r="B452" s="6">
        <f>Index!B473</f>
        <v>42398</v>
      </c>
      <c r="C452" s="4">
        <f>Index!J473</f>
        <v>131.71102113886823</v>
      </c>
      <c r="D452" s="5">
        <f>VLOOKUP(Table2[[#This Row],[Date]],Table1[#All],16,FALSE)</f>
        <v>-0.16057777777777776</v>
      </c>
      <c r="E452" s="5">
        <f>DAYS360(B452,Summary!$G$10)/Summary!$G$6</f>
        <v>2.2388888888888889</v>
      </c>
      <c r="F452" s="4">
        <f>Summary!$G$7*C452/Summary!$G$11*(1-0.011)^4</f>
        <v>1249.1584194525801</v>
      </c>
      <c r="G452" s="7">
        <f>VLOOKUP(Table2[[#This Row],[Date]],Table3[#All],11,FALSE)</f>
        <v>6.0945993582981847E-2</v>
      </c>
      <c r="H452" s="5">
        <f>(LN(F452/Summary!$G$7)+(D452/100+G452^2/2)*E452)/(G452*SQRT(E452))</f>
        <v>2.4457252069254656</v>
      </c>
      <c r="I452" s="5">
        <f t="shared" ref="I452:I515" si="31">H452-G452*SQRT(E452)</f>
        <v>2.3545322218173204</v>
      </c>
      <c r="J452" s="4">
        <f>_xlfn.NORM.DIST(H452,0,1,TRUE)*F452-_xlfn.NORM.DIST(I452,0,1,TRUE)*Summary!$G$7*EXP(-D452/100*E452)</f>
        <v>245.83421905897444</v>
      </c>
      <c r="K452" s="5">
        <f t="shared" si="28"/>
        <v>0.9927719433169504</v>
      </c>
      <c r="L452" s="7">
        <f t="shared" si="29"/>
        <v>1.7597432334046795E-4</v>
      </c>
      <c r="M452" s="4">
        <f t="shared" si="30"/>
        <v>37.468132344534908</v>
      </c>
      <c r="N452" s="57">
        <f>Summary!$G$7*Table2[[#This Row],[T]]*EXP(-Table2[[#This Row],[Rate]]/100*Table2[[#This Row],[T]])*_xlfn.NORM.DIST(Table2[[#This Row],[d2]],0,1,TRUE)</f>
        <v>2226.1165036126258</v>
      </c>
      <c r="O452" s="4"/>
    </row>
    <row r="453" spans="2:15" x14ac:dyDescent="0.2">
      <c r="B453" s="6">
        <f>Index!B474</f>
        <v>42401</v>
      </c>
      <c r="C453" s="4">
        <f>Index!J474</f>
        <v>131.24386408137684</v>
      </c>
      <c r="D453" s="5">
        <f>VLOOKUP(Table2[[#This Row],[Date]],Table1[#All],16,FALSE)</f>
        <v>-0.15816666666666668</v>
      </c>
      <c r="E453" s="5">
        <f>DAYS360(B453,Summary!$G$10)/Summary!$G$6</f>
        <v>2.2333333333333334</v>
      </c>
      <c r="F453" s="4">
        <f>Summary!$G$7*C453/Summary!$G$11*(1-0.011)^4</f>
        <v>1244.7278625673152</v>
      </c>
      <c r="G453" s="7">
        <f>VLOOKUP(Table2[[#This Row],[Date]],Table3[#All],11,FALSE)</f>
        <v>6.1283501812828038E-2</v>
      </c>
      <c r="H453" s="5">
        <f>(LN(F453/Summary!$G$7)+(D453/100+G453^2/2)*E453)/(G453*SQRT(E453))</f>
        <v>2.3975583909936042</v>
      </c>
      <c r="I453" s="5">
        <f t="shared" si="31"/>
        <v>2.3059742350080348</v>
      </c>
      <c r="J453" s="4">
        <f>_xlfn.NORM.DIST(H453,0,1,TRUE)*F453-_xlfn.NORM.DIST(I453,0,1,TRUE)*Summary!$G$7*EXP(-D453/100*E453)</f>
        <v>241.5106562312925</v>
      </c>
      <c r="K453" s="5">
        <f t="shared" si="28"/>
        <v>0.99174762492495461</v>
      </c>
      <c r="L453" s="7">
        <f t="shared" si="29"/>
        <v>1.9760176091318822E-4</v>
      </c>
      <c r="M453" s="4">
        <f t="shared" si="30"/>
        <v>41.902193117732821</v>
      </c>
      <c r="N453" s="57">
        <f>Summary!$G$7*Table2[[#This Row],[T]]*EXP(-Table2[[#This Row],[Rate]]/100*Table2[[#This Row],[T]])*_xlfn.NORM.DIST(Table2[[#This Row],[d2]],0,1,TRUE)</f>
        <v>2217.5777141633257</v>
      </c>
      <c r="O453" s="4"/>
    </row>
    <row r="454" spans="2:15" x14ac:dyDescent="0.2">
      <c r="B454" s="6">
        <f>Index!B475</f>
        <v>42402</v>
      </c>
      <c r="C454" s="4">
        <f>Index!J475</f>
        <v>131.43922934306173</v>
      </c>
      <c r="D454" s="5">
        <f>VLOOKUP(Table2[[#This Row],[Date]],Table1[#All],16,FALSE)</f>
        <v>-0.17284111111111111</v>
      </c>
      <c r="E454" s="5">
        <f>DAYS360(B454,Summary!$G$10)/Summary!$G$6</f>
        <v>2.2305555555555556</v>
      </c>
      <c r="F454" s="4">
        <f>Summary!$G$7*C454/Summary!$G$11*(1-0.011)^4</f>
        <v>1246.5807231661631</v>
      </c>
      <c r="G454" s="7">
        <f>VLOOKUP(Table2[[#This Row],[Date]],Table3[#All],11,FALSE)</f>
        <v>6.1298096355844663E-2</v>
      </c>
      <c r="H454" s="5">
        <f>(LN(F454/Summary!$G$7)+(D454/100+G454^2/2)*E454)/(G454*SQRT(E454))</f>
        <v>2.4111647415884008</v>
      </c>
      <c r="I454" s="5">
        <f t="shared" si="31"/>
        <v>2.3196157616297213</v>
      </c>
      <c r="J454" s="4">
        <f>_xlfn.NORM.DIST(H454,0,1,TRUE)*F454-_xlfn.NORM.DIST(I454,0,1,TRUE)*Summary!$G$7*EXP(-D454/100*E454)</f>
        <v>243.0267733351393</v>
      </c>
      <c r="K454" s="5">
        <f t="shared" si="28"/>
        <v>0.99204916803563981</v>
      </c>
      <c r="L454" s="7">
        <f t="shared" si="29"/>
        <v>1.9103101715053534E-4</v>
      </c>
      <c r="M454" s="4">
        <f t="shared" si="30"/>
        <v>40.588661866386914</v>
      </c>
      <c r="N454" s="57">
        <f>Summary!$G$7*Table2[[#This Row],[T]]*EXP(-Table2[[#This Row],[Rate]]/100*Table2[[#This Row],[T]])*_xlfn.NORM.DIST(Table2[[#This Row],[d2]],0,1,TRUE)</f>
        <v>2216.3750126800242</v>
      </c>
      <c r="O454" s="4"/>
    </row>
    <row r="455" spans="2:15" x14ac:dyDescent="0.2">
      <c r="B455" s="6">
        <f>Index!B476</f>
        <v>42403</v>
      </c>
      <c r="C455" s="4">
        <f>Index!J476</f>
        <v>131.86873775845672</v>
      </c>
      <c r="D455" s="5">
        <f>VLOOKUP(Table2[[#This Row],[Date]],Table1[#All],16,FALSE)</f>
        <v>-0.18809166666666666</v>
      </c>
      <c r="E455" s="5">
        <f>DAYS360(B455,Summary!$G$10)/Summary!$G$6</f>
        <v>2.2277777777777779</v>
      </c>
      <c r="F455" s="4">
        <f>Summary!$G$7*C455/Summary!$G$11*(1-0.011)^4</f>
        <v>1250.6542171583685</v>
      </c>
      <c r="G455" s="7">
        <f>VLOOKUP(Table2[[#This Row],[Date]],Table3[#All],11,FALSE)</f>
        <v>6.1080008971539798E-2</v>
      </c>
      <c r="H455" s="5">
        <f>(LN(F455/Summary!$G$7)+(D455/100+G455^2/2)*E455)/(G455*SQRT(E455))</f>
        <v>2.4530097798069281</v>
      </c>
      <c r="I455" s="5">
        <f t="shared" si="31"/>
        <v>2.3618433335585256</v>
      </c>
      <c r="J455" s="4">
        <f>_xlfn.NORM.DIST(H455,0,1,TRUE)*F455-_xlfn.NORM.DIST(I455,0,1,TRUE)*Summary!$G$7*EXP(-D455/100*E455)</f>
        <v>246.72671292676318</v>
      </c>
      <c r="K455" s="5">
        <f t="shared" si="28"/>
        <v>0.99291667564874941</v>
      </c>
      <c r="L455" s="7">
        <f t="shared" si="29"/>
        <v>1.7270584532448591E-4</v>
      </c>
      <c r="M455" s="4">
        <f t="shared" si="30"/>
        <v>36.758053047595517</v>
      </c>
      <c r="N455" s="57">
        <f>Summary!$G$7*Table2[[#This Row],[T]]*EXP(-Table2[[#This Row],[Rate]]/100*Table2[[#This Row],[T]])*_xlfn.NORM.DIST(Table2[[#This Row],[d2]],0,1,TRUE)</f>
        <v>2216.7919701046972</v>
      </c>
      <c r="O455" s="4"/>
    </row>
    <row r="456" spans="2:15" x14ac:dyDescent="0.2">
      <c r="B456" s="6">
        <f>Index!B477</f>
        <v>42404</v>
      </c>
      <c r="C456" s="4">
        <f>Index!J477</f>
        <v>131.25737364461892</v>
      </c>
      <c r="D456" s="5">
        <f>VLOOKUP(Table2[[#This Row],[Date]],Table1[#All],16,FALSE)</f>
        <v>-0.17297499999999999</v>
      </c>
      <c r="E456" s="5">
        <f>DAYS360(B456,Summary!$G$10)/Summary!$G$6</f>
        <v>2.2250000000000001</v>
      </c>
      <c r="F456" s="4">
        <f>Summary!$G$7*C456/Summary!$G$11*(1-0.011)^4</f>
        <v>1244.8559884031115</v>
      </c>
      <c r="G456" s="7">
        <f>VLOOKUP(Table2[[#This Row],[Date]],Table3[#All],11,FALSE)</f>
        <v>6.1230283056156729E-2</v>
      </c>
      <c r="H456" s="5">
        <f>(LN(F456/Summary!$G$7)+(D456/100+G456^2/2)*E456)/(G456*SQRT(E456))</f>
        <v>2.4015447909602896</v>
      </c>
      <c r="I456" s="5">
        <f t="shared" si="31"/>
        <v>2.3102110440318953</v>
      </c>
      <c r="J456" s="4">
        <f>_xlfn.NORM.DIST(H456,0,1,TRUE)*F456-_xlfn.NORM.DIST(I456,0,1,TRUE)*Summary!$G$7*EXP(-D456/100*E456)</f>
        <v>241.3166005508549</v>
      </c>
      <c r="K456" s="5">
        <f t="shared" si="28"/>
        <v>0.99183699487861576</v>
      </c>
      <c r="L456" s="7">
        <f t="shared" si="29"/>
        <v>1.9623700460206874E-4</v>
      </c>
      <c r="M456" s="4">
        <f t="shared" si="30"/>
        <v>41.430045873964048</v>
      </c>
      <c r="N456" s="57">
        <f>Summary!$G$7*Table2[[#This Row],[T]]*EXP(-Table2[[#This Row],[Rate]]/100*Table2[[#This Row],[T]])*_xlfn.NORM.DIST(Table2[[#This Row],[d2]],0,1,TRUE)</f>
        <v>2210.2652090468678</v>
      </c>
      <c r="O456" s="4"/>
    </row>
    <row r="457" spans="2:15" x14ac:dyDescent="0.2">
      <c r="B457" s="6">
        <f>Index!B478</f>
        <v>42405</v>
      </c>
      <c r="C457" s="4">
        <f>Index!J478</f>
        <v>131.34877669311169</v>
      </c>
      <c r="D457" s="5">
        <f>VLOOKUP(Table2[[#This Row],[Date]],Table1[#All],16,FALSE)</f>
        <v>-0.18277777777777779</v>
      </c>
      <c r="E457" s="5">
        <f>DAYS360(B457,Summary!$G$10)/Summary!$G$6</f>
        <v>2.2222222222222223</v>
      </c>
      <c r="F457" s="4">
        <f>Summary!$G$7*C457/Summary!$G$11*(1-0.011)^4</f>
        <v>1245.7228626145566</v>
      </c>
      <c r="G457" s="7">
        <f>VLOOKUP(Table2[[#This Row],[Date]],Table3[#All],11,FALSE)</f>
        <v>6.1223155620469608E-2</v>
      </c>
      <c r="H457" s="5">
        <f>(LN(F457/Summary!$G$7)+(D457/100+G457^2/2)*E457)/(G457*SQRT(E457))</f>
        <v>2.4085505459310252</v>
      </c>
      <c r="I457" s="5">
        <f t="shared" si="31"/>
        <v>2.3172844540880795</v>
      </c>
      <c r="J457" s="4">
        <f>_xlfn.NORM.DIST(H457,0,1,TRUE)*F457-_xlfn.NORM.DIST(I457,0,1,TRUE)*Summary!$G$7*EXP(-D457/100*E457)</f>
        <v>241.96293460297966</v>
      </c>
      <c r="K457" s="5">
        <f t="shared" si="28"/>
        <v>0.99199199584255526</v>
      </c>
      <c r="L457" s="7">
        <f t="shared" si="29"/>
        <v>1.9296693611459747E-4</v>
      </c>
      <c r="M457" s="4">
        <f t="shared" si="30"/>
        <v>40.74074517822794</v>
      </c>
      <c r="N457" s="57">
        <f>Summary!$G$7*Table2[[#This Row],[T]]*EXP(-Table2[[#This Row],[Rate]]/100*Table2[[#This Row],[T]])*_xlfn.NORM.DIST(Table2[[#This Row],[d2]],0,1,TRUE)</f>
        <v>2208.4092758860788</v>
      </c>
      <c r="O457" s="4"/>
    </row>
    <row r="458" spans="2:15" x14ac:dyDescent="0.2">
      <c r="B458" s="6">
        <f>Index!B479</f>
        <v>42408</v>
      </c>
      <c r="C458" s="4">
        <f>Index!J479</f>
        <v>131.53205287750305</v>
      </c>
      <c r="D458" s="5">
        <f>VLOOKUP(Table2[[#This Row],[Date]],Table1[#All],16,FALSE)</f>
        <v>-0.1552625</v>
      </c>
      <c r="E458" s="5">
        <f>DAYS360(B458,Summary!$G$10)/Summary!$G$6</f>
        <v>2.213888888888889</v>
      </c>
      <c r="F458" s="4">
        <f>Summary!$G$7*C458/Summary!$G$11*(1-0.011)^4</f>
        <v>1247.461069386002</v>
      </c>
      <c r="G458" s="7">
        <f>VLOOKUP(Table2[[#This Row],[Date]],Table3[#All],11,FALSE)</f>
        <v>6.1248316344721929E-2</v>
      </c>
      <c r="H458" s="5">
        <f>(LN(F458/Summary!$G$7)+(D458/100+G458^2/2)*E458)/(G458*SQRT(E458))</f>
        <v>2.4341060285471454</v>
      </c>
      <c r="I458" s="5">
        <f t="shared" si="31"/>
        <v>2.342973784355816</v>
      </c>
      <c r="J458" s="4">
        <f>_xlfn.NORM.DIST(H458,0,1,TRUE)*F458-_xlfn.NORM.DIST(I458,0,1,TRUE)*Summary!$G$7*EXP(-D458/100*E458)</f>
        <v>244.30467832827969</v>
      </c>
      <c r="K458" s="5">
        <f t="shared" si="28"/>
        <v>0.99253568930719593</v>
      </c>
      <c r="L458" s="7">
        <f t="shared" si="29"/>
        <v>1.8140170194896576E-4</v>
      </c>
      <c r="M458" s="4">
        <f t="shared" si="30"/>
        <v>38.277655996333635</v>
      </c>
      <c r="N458" s="57">
        <f>Summary!$G$7*Table2[[#This Row],[T]]*EXP(-Table2[[#This Row],[Rate]]/100*Table2[[#This Row],[T]])*_xlfn.NORM.DIST(Table2[[#This Row],[d2]],0,1,TRUE)</f>
        <v>2200.2623010687284</v>
      </c>
      <c r="O458" s="4"/>
    </row>
    <row r="459" spans="2:15" x14ac:dyDescent="0.2">
      <c r="B459" s="6">
        <f>Index!B480</f>
        <v>42409</v>
      </c>
      <c r="C459" s="4">
        <f>Index!J480</f>
        <v>130.97323251900016</v>
      </c>
      <c r="D459" s="5">
        <f>VLOOKUP(Table2[[#This Row],[Date]],Table1[#All],16,FALSE)</f>
        <v>-0.15587222222222222</v>
      </c>
      <c r="E459" s="5">
        <f>DAYS360(B459,Summary!$G$10)/Summary!$G$6</f>
        <v>2.2111111111111112</v>
      </c>
      <c r="F459" s="4">
        <f>Summary!$G$7*C459/Summary!$G$11*(1-0.011)^4</f>
        <v>1242.1611700324818</v>
      </c>
      <c r="G459" s="7">
        <f>VLOOKUP(Table2[[#This Row],[Date]],Table3[#All],11,FALSE)</f>
        <v>6.130035242239007E-2</v>
      </c>
      <c r="H459" s="5">
        <f>(LN(F459/Summary!$G$7)+(D459/100+G459^2/2)*E459)/(G459*SQRT(E459))</f>
        <v>2.3867779984999569</v>
      </c>
      <c r="I459" s="5">
        <f t="shared" si="31"/>
        <v>2.2956255676665975</v>
      </c>
      <c r="J459" s="4">
        <f>_xlfn.NORM.DIST(H459,0,1,TRUE)*F459-_xlfn.NORM.DIST(I459,0,1,TRUE)*Summary!$G$7*EXP(-D459/100*E459)</f>
        <v>239.03846787268628</v>
      </c>
      <c r="K459" s="5">
        <f t="shared" si="28"/>
        <v>0.99150162425686716</v>
      </c>
      <c r="L459" s="7">
        <f t="shared" si="29"/>
        <v>2.0414520029468265E-4</v>
      </c>
      <c r="M459" s="4">
        <f t="shared" si="30"/>
        <v>42.694173440375401</v>
      </c>
      <c r="N459" s="57">
        <f>Summary!$G$7*Table2[[#This Row],[T]]*EXP(-Table2[[#This Row],[Rate]]/100*Table2[[#This Row],[T]])*_xlfn.NORM.DIST(Table2[[#This Row],[d2]],0,1,TRUE)</f>
        <v>2194.6744845651406</v>
      </c>
      <c r="O459" s="4"/>
    </row>
    <row r="460" spans="2:15" x14ac:dyDescent="0.2">
      <c r="B460" s="6">
        <f>Index!B481</f>
        <v>42410</v>
      </c>
      <c r="C460" s="4">
        <f>Index!J481</f>
        <v>130.97366363922387</v>
      </c>
      <c r="D460" s="5">
        <f>VLOOKUP(Table2[[#This Row],[Date]],Table1[#All],16,FALSE)</f>
        <v>-0.16087499999999999</v>
      </c>
      <c r="E460" s="5">
        <f>DAYS360(B460,Summary!$G$10)/Summary!$G$6</f>
        <v>2.2083333333333335</v>
      </c>
      <c r="F460" s="4">
        <f>Summary!$G$7*C460/Summary!$G$11*(1-0.011)^4</f>
        <v>1242.1652588129998</v>
      </c>
      <c r="G460" s="7">
        <f>VLOOKUP(Table2[[#This Row],[Date]],Table3[#All],11,FALSE)</f>
        <v>6.1067109351061431E-2</v>
      </c>
      <c r="H460" s="5">
        <f>(LN(F460/Summary!$G$7)+(D460/100+G460^2/2)*E460)/(G460*SQRT(E460))</f>
        <v>2.3958623604981399</v>
      </c>
      <c r="I460" s="5">
        <f t="shared" si="31"/>
        <v>2.3051138141924716</v>
      </c>
      <c r="J460" s="4">
        <f>_xlfn.NORM.DIST(H460,0,1,TRUE)*F460-_xlfn.NORM.DIST(I460,0,1,TRUE)*Summary!$G$7*EXP(-D460/100*E460)</f>
        <v>238.92567168196035</v>
      </c>
      <c r="K460" s="5">
        <f t="shared" si="28"/>
        <v>0.99170934224705132</v>
      </c>
      <c r="L460" s="7">
        <f t="shared" si="29"/>
        <v>2.0064663215595767E-4</v>
      </c>
      <c r="M460" s="4">
        <f t="shared" si="30"/>
        <v>41.750590522113285</v>
      </c>
      <c r="N460" s="57">
        <f>Summary!$G$7*Table2[[#This Row],[T]]*EXP(-Table2[[#This Row],[Rate]]/100*Table2[[#This Row],[T]])*_xlfn.NORM.DIST(Table2[[#This Row],[d2]],0,1,TRUE)</f>
        <v>2192.7451943822398</v>
      </c>
      <c r="O460" s="4"/>
    </row>
    <row r="461" spans="2:15" x14ac:dyDescent="0.2">
      <c r="B461" s="6">
        <f>Index!B482</f>
        <v>42411</v>
      </c>
      <c r="C461" s="4">
        <f>Index!J482</f>
        <v>130.94812176729792</v>
      </c>
      <c r="D461" s="5">
        <f>VLOOKUP(Table2[[#This Row],[Date]],Table1[#All],16,FALSE)</f>
        <v>-0.16262055555555555</v>
      </c>
      <c r="E461" s="5">
        <f>DAYS360(B461,Summary!$G$10)/Summary!$G$6</f>
        <v>2.2055555555555557</v>
      </c>
      <c r="F461" s="4">
        <f>Summary!$G$7*C461/Summary!$G$11*(1-0.011)^4</f>
        <v>1241.9230175480777</v>
      </c>
      <c r="G461" s="7">
        <f>VLOOKUP(Table2[[#This Row],[Date]],Table3[#All],11,FALSE)</f>
        <v>6.0716419453219234E-2</v>
      </c>
      <c r="H461" s="5">
        <f>(LN(F461/Summary!$G$7)+(D461/100+G461^2/2)*E461)/(G461*SQRT(E461))</f>
        <v>2.4080974006204841</v>
      </c>
      <c r="I461" s="5">
        <f t="shared" si="31"/>
        <v>2.3179267603594877</v>
      </c>
      <c r="J461" s="4">
        <f>_xlfn.NORM.DIST(H461,0,1,TRUE)*F461-_xlfn.NORM.DIST(I461,0,1,TRUE)*Summary!$G$7*EXP(-D461/100*E461)</f>
        <v>238.63560955712819</v>
      </c>
      <c r="K461" s="5">
        <f t="shared" si="28"/>
        <v>0.99198204893031294</v>
      </c>
      <c r="L461" s="7">
        <f t="shared" si="29"/>
        <v>1.9612272324587033E-4</v>
      </c>
      <c r="M461" s="4">
        <f t="shared" si="30"/>
        <v>40.508057874150353</v>
      </c>
      <c r="N461" s="57">
        <f>Summary!$G$7*Table2[[#This Row],[T]]*EXP(-Table2[[#This Row],[Rate]]/100*Table2[[#This Row],[T]])*_xlfn.NORM.DIST(Table2[[#This Row],[d2]],0,1,TRUE)</f>
        <v>2190.8439045086707</v>
      </c>
      <c r="O461" s="4"/>
    </row>
    <row r="462" spans="2:15" x14ac:dyDescent="0.2">
      <c r="B462" s="6">
        <f>Index!B483</f>
        <v>42412</v>
      </c>
      <c r="C462" s="4">
        <f>Index!J483</f>
        <v>130.61090508701244</v>
      </c>
      <c r="D462" s="5">
        <f>VLOOKUP(Table2[[#This Row],[Date]],Table1[#All],16,FALSE)</f>
        <v>-0.13607777777777777</v>
      </c>
      <c r="E462" s="5">
        <f>DAYS360(B462,Summary!$G$10)/Summary!$G$6</f>
        <v>2.2027777777777779</v>
      </c>
      <c r="F462" s="4">
        <f>Summary!$G$7*C462/Summary!$G$11*(1-0.011)^4</f>
        <v>1238.7248261460513</v>
      </c>
      <c r="G462" s="7">
        <f>VLOOKUP(Table2[[#This Row],[Date]],Table3[#All],11,FALSE)</f>
        <v>6.0700277710374673E-2</v>
      </c>
      <c r="H462" s="5">
        <f>(LN(F462/Summary!$G$7)+(D462/100+G462^2/2)*E462)/(G462*SQRT(E462))</f>
        <v>2.3880937629521548</v>
      </c>
      <c r="I462" s="5">
        <f t="shared" si="31"/>
        <v>2.298003880284059</v>
      </c>
      <c r="J462" s="4">
        <f>_xlfn.NORM.DIST(H462,0,1,TRUE)*F462-_xlfn.NORM.DIST(I462,0,1,TRUE)*Summary!$G$7*EXP(-D462/100*E462)</f>
        <v>236.0464516419371</v>
      </c>
      <c r="K462" s="5">
        <f t="shared" si="28"/>
        <v>0.99153198984116686</v>
      </c>
      <c r="L462" s="7">
        <f t="shared" si="29"/>
        <v>2.0647632598375237E-4</v>
      </c>
      <c r="M462" s="4">
        <f t="shared" si="30"/>
        <v>42.362473654164852</v>
      </c>
      <c r="N462" s="57">
        <f>Summary!$G$7*Table2[[#This Row],[T]]*EXP(-Table2[[#This Row],[Rate]]/100*Table2[[#This Row],[T]])*_xlfn.NORM.DIST(Table2[[#This Row],[d2]],0,1,TRUE)</f>
        <v>2185.5715283144509</v>
      </c>
      <c r="O462" s="4"/>
    </row>
    <row r="463" spans="2:15" x14ac:dyDescent="0.2">
      <c r="B463" s="6">
        <f>Index!B484</f>
        <v>42415</v>
      </c>
      <c r="C463" s="4">
        <f>Index!J484</f>
        <v>131.20908201207783</v>
      </c>
      <c r="D463" s="5">
        <f>VLOOKUP(Table2[[#This Row],[Date]],Table1[#All],16,FALSE)</f>
        <v>-0.14554166666666665</v>
      </c>
      <c r="E463" s="5">
        <f>DAYS360(B463,Summary!$G$10)/Summary!$G$6</f>
        <v>2.1944444444444446</v>
      </c>
      <c r="F463" s="4">
        <f>Summary!$G$7*C463/Summary!$G$11*(1-0.011)^4</f>
        <v>1244.3979864921382</v>
      </c>
      <c r="G463" s="7">
        <f>VLOOKUP(Table2[[#This Row],[Date]],Table3[#All],11,FALSE)</f>
        <v>6.1136738987600719E-2</v>
      </c>
      <c r="H463" s="5">
        <f>(LN(F463/Summary!$G$7)+(D463/100+G463^2/2)*E463)/(G463*SQRT(E463))</f>
        <v>2.4243031566931537</v>
      </c>
      <c r="I463" s="5">
        <f t="shared" si="31"/>
        <v>2.3337372863327417</v>
      </c>
      <c r="J463" s="4">
        <f>_xlfn.NORM.DIST(H463,0,1,TRUE)*F463-_xlfn.NORM.DIST(I463,0,1,TRUE)*Summary!$G$7*EXP(-D463/100*E463)</f>
        <v>241.49199462228376</v>
      </c>
      <c r="K463" s="5">
        <f t="shared" si="28"/>
        <v>0.99233110210891351</v>
      </c>
      <c r="L463" s="7">
        <f t="shared" si="29"/>
        <v>1.8739521273247536E-4</v>
      </c>
      <c r="M463" s="4">
        <f t="shared" si="30"/>
        <v>38.93175233204088</v>
      </c>
      <c r="N463" s="57">
        <f>Summary!$G$7*Table2[[#This Row],[T]]*EXP(-Table2[[#This Row],[Rate]]/100*Table2[[#This Row],[T]])*_xlfn.NORM.DIST(Table2[[#This Row],[d2]],0,1,TRUE)</f>
        <v>2179.8795453130624</v>
      </c>
      <c r="O463" s="4"/>
    </row>
    <row r="464" spans="2:15" x14ac:dyDescent="0.2">
      <c r="B464" s="6">
        <f>Index!B485</f>
        <v>42416</v>
      </c>
      <c r="C464" s="4">
        <f>Index!J485</f>
        <v>130.79367201106825</v>
      </c>
      <c r="D464" s="5">
        <f>VLOOKUP(Table2[[#This Row],[Date]],Table1[#All],16,FALSE)</f>
        <v>-0.15079999999999999</v>
      </c>
      <c r="E464" s="5">
        <f>DAYS360(B464,Summary!$G$10)/Summary!$G$6</f>
        <v>2.1916666666666669</v>
      </c>
      <c r="F464" s="4">
        <f>Summary!$G$7*C464/Summary!$G$11*(1-0.011)^4</f>
        <v>1240.4582030495758</v>
      </c>
      <c r="G464" s="7">
        <f>VLOOKUP(Table2[[#This Row],[Date]],Table3[#All],11,FALSE)</f>
        <v>6.1377132352588452E-2</v>
      </c>
      <c r="H464" s="5">
        <f>(LN(F464/Summary!$G$7)+(D464/100+G464^2/2)*E464)/(G464*SQRT(E464))</f>
        <v>2.3805134586817047</v>
      </c>
      <c r="I464" s="5">
        <f t="shared" si="31"/>
        <v>2.2896490416068422</v>
      </c>
      <c r="J464" s="4">
        <f>_xlfn.NORM.DIST(H464,0,1,TRUE)*F464-_xlfn.NORM.DIST(I464,0,1,TRUE)*Summary!$G$7*EXP(-D464/100*E464)</f>
        <v>237.48217226987697</v>
      </c>
      <c r="K464" s="5">
        <f t="shared" si="28"/>
        <v>0.99135573525746978</v>
      </c>
      <c r="L464" s="7">
        <f t="shared" si="29"/>
        <v>2.081586559856165E-4</v>
      </c>
      <c r="M464" s="4">
        <f t="shared" si="30"/>
        <v>43.08636358648733</v>
      </c>
      <c r="N464" s="57">
        <f>Summary!$G$7*Table2[[#This Row],[T]]*EXP(-Table2[[#This Row],[Rate]]/100*Table2[[#This Row],[T]])*_xlfn.NORM.DIST(Table2[[#This Row],[d2]],0,1,TRUE)</f>
        <v>2174.688223161168</v>
      </c>
      <c r="O464" s="4"/>
    </row>
    <row r="465" spans="2:15" x14ac:dyDescent="0.2">
      <c r="B465" s="6">
        <f>Index!B486</f>
        <v>42417</v>
      </c>
      <c r="C465" s="4">
        <f>Index!J486</f>
        <v>130.94989594511122</v>
      </c>
      <c r="D465" s="5">
        <f>VLOOKUP(Table2[[#This Row],[Date]],Table1[#All],16,FALSE)</f>
        <v>-0.14649999999999999</v>
      </c>
      <c r="E465" s="5">
        <f>DAYS360(B465,Summary!$G$10)/Summary!$G$6</f>
        <v>2.1888888888888891</v>
      </c>
      <c r="F465" s="4">
        <f>Summary!$G$7*C465/Summary!$G$11*(1-0.011)^4</f>
        <v>1241.9398439999109</v>
      </c>
      <c r="G465" s="7">
        <f>VLOOKUP(Table2[[#This Row],[Date]],Table3[#All],11,FALSE)</f>
        <v>6.1386147539457356E-2</v>
      </c>
      <c r="H465" s="5">
        <f>(LN(F465/Summary!$G$7)+(D465/100+G465^2/2)*E465)/(G465*SQRT(E465))</f>
        <v>2.3958555934248951</v>
      </c>
      <c r="I465" s="5">
        <f t="shared" si="31"/>
        <v>2.3050354387467866</v>
      </c>
      <c r="J465" s="4">
        <f>_xlfn.NORM.DIST(H465,0,1,TRUE)*F465-_xlfn.NORM.DIST(I465,0,1,TRUE)*Summary!$G$7*EXP(-D465/100*E465)</f>
        <v>239.04756976891565</v>
      </c>
      <c r="K465" s="5">
        <f t="shared" si="28"/>
        <v>0.99170918918930018</v>
      </c>
      <c r="L465" s="7">
        <f t="shared" si="29"/>
        <v>2.0052806983700443E-4</v>
      </c>
      <c r="M465" s="4">
        <f t="shared" si="30"/>
        <v>41.559507268941786</v>
      </c>
      <c r="N465" s="57">
        <f>Summary!$G$7*Table2[[#This Row],[T]]*EXP(-Table2[[#This Row],[Rate]]/100*Table2[[#This Row],[T]])*_xlfn.NORM.DIST(Table2[[#This Row],[d2]],0,1,TRUE)</f>
        <v>2172.6814492376225</v>
      </c>
      <c r="O465" s="4"/>
    </row>
    <row r="466" spans="2:15" x14ac:dyDescent="0.2">
      <c r="B466" s="6">
        <f>Index!B487</f>
        <v>42418</v>
      </c>
      <c r="C466" s="4">
        <f>Index!J487</f>
        <v>131.66462097320195</v>
      </c>
      <c r="D466" s="5">
        <f>VLOOKUP(Table2[[#This Row],[Date]],Table1[#All],16,FALSE)</f>
        <v>-0.16547111111111112</v>
      </c>
      <c r="E466" s="5">
        <f>DAYS360(B466,Summary!$G$10)/Summary!$G$6</f>
        <v>2.1861111111111109</v>
      </c>
      <c r="F466" s="4">
        <f>Summary!$G$7*C466/Summary!$G$11*(1-0.011)^4</f>
        <v>1248.7183563727797</v>
      </c>
      <c r="G466" s="7">
        <f>VLOOKUP(Table2[[#This Row],[Date]],Table3[#All],11,FALSE)</f>
        <v>6.1890479434922138E-2</v>
      </c>
      <c r="H466" s="5">
        <f>(LN(F466/Summary!$G$7)+(D466/100+G466^2/2)*E466)/(G466*SQRT(E466))</f>
        <v>2.433522111108426</v>
      </c>
      <c r="I466" s="5">
        <f t="shared" si="31"/>
        <v>2.3420139216302474</v>
      </c>
      <c r="J466" s="4">
        <f>_xlfn.NORM.DIST(H466,0,1,TRUE)*F466-_xlfn.NORM.DIST(I466,0,1,TRUE)*Summary!$G$7*EXP(-D466/100*E466)</f>
        <v>245.38330735470015</v>
      </c>
      <c r="K466" s="5">
        <f t="shared" si="28"/>
        <v>0.9925236389334674</v>
      </c>
      <c r="L466" s="7">
        <f t="shared" si="29"/>
        <v>1.8073121199708135E-4</v>
      </c>
      <c r="M466" s="4">
        <f t="shared" si="30"/>
        <v>38.129247251923303</v>
      </c>
      <c r="N466" s="57">
        <f>Summary!$G$7*Table2[[#This Row],[T]]*EXP(-Table2[[#This Row],[Rate]]/100*Table2[[#This Row],[T]])*_xlfn.NORM.DIST(Table2[[#This Row],[d2]],0,1,TRUE)</f>
        <v>2172.9926512112306</v>
      </c>
      <c r="O466" s="4"/>
    </row>
    <row r="467" spans="2:15" x14ac:dyDescent="0.2">
      <c r="B467" s="6">
        <f>Index!B488</f>
        <v>42419</v>
      </c>
      <c r="C467" s="4">
        <f>Index!J488</f>
        <v>131.79518700845895</v>
      </c>
      <c r="D467" s="5">
        <f>VLOOKUP(Table2[[#This Row],[Date]],Table1[#All],16,FALSE)</f>
        <v>-0.16453999999999999</v>
      </c>
      <c r="E467" s="5">
        <f>DAYS360(B467,Summary!$G$10)/Summary!$G$6</f>
        <v>2.1833333333333331</v>
      </c>
      <c r="F467" s="4">
        <f>Summary!$G$7*C467/Summary!$G$11*(1-0.011)^4</f>
        <v>1249.9566556496782</v>
      </c>
      <c r="G467" s="7">
        <f>VLOOKUP(Table2[[#This Row],[Date]],Table3[#All],11,FALSE)</f>
        <v>6.1901562477315653E-2</v>
      </c>
      <c r="H467" s="5">
        <f>(LN(F467/Summary!$G$7)+(D467/100+G467^2/2)*E467)/(G467*SQRT(E467))</f>
        <v>2.4457007821852619</v>
      </c>
      <c r="I467" s="5">
        <f t="shared" si="31"/>
        <v>2.3542343721153691</v>
      </c>
      <c r="J467" s="4">
        <f>_xlfn.NORM.DIST(H467,0,1,TRUE)*F467-_xlfn.NORM.DIST(I467,0,1,TRUE)*Summary!$G$7*EXP(-D467/100*E467)</f>
        <v>246.63622043137093</v>
      </c>
      <c r="K467" s="5">
        <f t="shared" si="28"/>
        <v>0.99277145368338704</v>
      </c>
      <c r="L467" s="7">
        <f t="shared" si="29"/>
        <v>1.7534670575302712E-4</v>
      </c>
      <c r="M467" s="4">
        <f t="shared" si="30"/>
        <v>37.026202715755488</v>
      </c>
      <c r="N467" s="57">
        <f>Summary!$G$7*Table2[[#This Row],[T]]*EXP(-Table2[[#This Row],[Rate]]/100*Table2[[#This Row],[T]])*_xlfn.NORM.DIST(Table2[[#This Row],[d2]],0,1,TRUE)</f>
        <v>2170.8557266455537</v>
      </c>
      <c r="O467" s="4"/>
    </row>
    <row r="468" spans="2:15" x14ac:dyDescent="0.2">
      <c r="B468" s="6">
        <f>Index!B489</f>
        <v>42422</v>
      </c>
      <c r="C468" s="4">
        <f>Index!J489</f>
        <v>132.3041593165207</v>
      </c>
      <c r="D468" s="5">
        <f>VLOOKUP(Table2[[#This Row],[Date]],Table1[#All],16,FALSE)</f>
        <v>-0.16965</v>
      </c>
      <c r="E468" s="5">
        <f>DAYS360(B468,Summary!$G$10)/Summary!$G$6</f>
        <v>2.1749999999999998</v>
      </c>
      <c r="F468" s="4">
        <f>Summary!$G$7*C468/Summary!$G$11*(1-0.011)^4</f>
        <v>1254.7837918937532</v>
      </c>
      <c r="G468" s="7">
        <f>VLOOKUP(Table2[[#This Row],[Date]],Table3[#All],11,FALSE)</f>
        <v>6.2058322978602892E-2</v>
      </c>
      <c r="H468" s="5">
        <f>(LN(F468/Summary!$G$7)+(D468/100+G468^2/2)*E468)/(G468*SQRT(E468))</f>
        <v>2.4852978581396132</v>
      </c>
      <c r="I468" s="5">
        <f t="shared" si="31"/>
        <v>2.3937749806403583</v>
      </c>
      <c r="J468" s="4">
        <f>_xlfn.NORM.DIST(H468,0,1,TRUE)*F468-_xlfn.NORM.DIST(I468,0,1,TRUE)*Summary!$G$7*EXP(-D468/100*E468)</f>
        <v>251.33474561167156</v>
      </c>
      <c r="K468" s="5">
        <f t="shared" si="28"/>
        <v>0.99352784610274503</v>
      </c>
      <c r="L468" s="7">
        <f t="shared" si="29"/>
        <v>1.583277187500848E-4</v>
      </c>
      <c r="M468" s="4">
        <f t="shared" si="30"/>
        <v>33.647596819211522</v>
      </c>
      <c r="N468" s="57">
        <f>Summary!$G$7*Table2[[#This Row],[T]]*EXP(-Table2[[#This Row],[Rate]]/100*Table2[[#This Row],[T]])*_xlfn.NORM.DIST(Table2[[#This Row],[d2]],0,1,TRUE)</f>
        <v>2164.8381661291319</v>
      </c>
      <c r="O468" s="4"/>
    </row>
    <row r="469" spans="2:15" x14ac:dyDescent="0.2">
      <c r="B469" s="6">
        <f>Index!B490</f>
        <v>42423</v>
      </c>
      <c r="C469" s="4">
        <f>Index!J490</f>
        <v>132.26553899990284</v>
      </c>
      <c r="D469" s="5">
        <f>VLOOKUP(Table2[[#This Row],[Date]],Table1[#All],16,FALSE)</f>
        <v>-0.16884277777777779</v>
      </c>
      <c r="E469" s="5">
        <f>DAYS360(B469,Summary!$G$10)/Summary!$G$6</f>
        <v>2.1722222222222221</v>
      </c>
      <c r="F469" s="4">
        <f>Summary!$G$7*C469/Summary!$G$11*(1-0.011)^4</f>
        <v>1254.4175135576809</v>
      </c>
      <c r="G469" s="7">
        <f>VLOOKUP(Table2[[#This Row],[Date]],Table3[#All],11,FALSE)</f>
        <v>6.2027030886592588E-2</v>
      </c>
      <c r="H469" s="5">
        <f>(LN(F469/Summary!$G$7)+(D469/100+G469^2/2)*E469)/(G469*SQRT(E469))</f>
        <v>2.4850861998239462</v>
      </c>
      <c r="I469" s="5">
        <f t="shared" si="31"/>
        <v>2.393667904451124</v>
      </c>
      <c r="J469" s="4">
        <f>_xlfn.NORM.DIST(H469,0,1,TRUE)*F469-_xlfn.NORM.DIST(I469,0,1,TRUE)*Summary!$G$7*EXP(-D469/100*E469)</f>
        <v>250.99059519395394</v>
      </c>
      <c r="K469" s="5">
        <f t="shared" si="28"/>
        <v>0.99352399659599999</v>
      </c>
      <c r="L469" s="7">
        <f t="shared" si="29"/>
        <v>1.5863855185041094E-4</v>
      </c>
      <c r="M469" s="4">
        <f t="shared" si="30"/>
        <v>33.633975183642306</v>
      </c>
      <c r="N469" s="57">
        <f>Summary!$G$7*Table2[[#This Row],[T]]*EXP(-Table2[[#This Row],[Rate]]/100*Table2[[#This Row],[T]])*_xlfn.NORM.DIST(Table2[[#This Row],[d2]],0,1,TRUE)</f>
        <v>2162.0199597437386</v>
      </c>
      <c r="O469" s="4"/>
    </row>
    <row r="470" spans="2:15" x14ac:dyDescent="0.2">
      <c r="B470" s="6">
        <f>Index!B491</f>
        <v>42424</v>
      </c>
      <c r="C470" s="4">
        <f>Index!J491</f>
        <v>132.46147193860793</v>
      </c>
      <c r="D470" s="5">
        <f>VLOOKUP(Table2[[#This Row],[Date]],Table1[#All],16,FALSE)</f>
        <v>-0.15710694444444445</v>
      </c>
      <c r="E470" s="5">
        <f>DAYS360(B470,Summary!$G$10)/Summary!$G$6</f>
        <v>2.1694444444444443</v>
      </c>
      <c r="F470" s="4">
        <f>Summary!$G$7*C470/Summary!$G$11*(1-0.011)^4</f>
        <v>1256.2757580532079</v>
      </c>
      <c r="G470" s="7">
        <f>VLOOKUP(Table2[[#This Row],[Date]],Table3[#All],11,FALSE)</f>
        <v>6.199327443865911E-2</v>
      </c>
      <c r="H470" s="5">
        <f>(LN(F470/Summary!$G$7)+(D470/100+G470^2/2)*E470)/(G470*SQRT(E470))</f>
        <v>2.5069735280240693</v>
      </c>
      <c r="I470" s="5">
        <f t="shared" si="31"/>
        <v>2.4156634229324303</v>
      </c>
      <c r="J470" s="4">
        <f>_xlfn.NORM.DIST(H470,0,1,TRUE)*F470-_xlfn.NORM.DIST(I470,0,1,TRUE)*Summary!$G$7*EXP(-D470/100*E470)</f>
        <v>253.09286944431108</v>
      </c>
      <c r="K470" s="5">
        <f t="shared" si="28"/>
        <v>0.99391150845252507</v>
      </c>
      <c r="L470" s="7">
        <f t="shared" si="29"/>
        <v>1.5015991580180131E-4</v>
      </c>
      <c r="M470" s="4">
        <f t="shared" si="30"/>
        <v>31.872570035859447</v>
      </c>
      <c r="N470" s="57">
        <f>Summary!$G$7*Table2[[#This Row],[T]]*EXP(-Table2[[#This Row],[Rate]]/100*Table2[[#This Row],[T]])*_xlfn.NORM.DIST(Table2[[#This Row],[d2]],0,1,TRUE)</f>
        <v>2159.7558449959292</v>
      </c>
      <c r="O470" s="4"/>
    </row>
    <row r="471" spans="2:15" x14ac:dyDescent="0.2">
      <c r="B471" s="6">
        <f>Index!B492</f>
        <v>42425</v>
      </c>
      <c r="C471" s="4">
        <f>Index!J492</f>
        <v>132.69661438963149</v>
      </c>
      <c r="D471" s="5">
        <f>VLOOKUP(Table2[[#This Row],[Date]],Table1[#All],16,FALSE)</f>
        <v>-0.17269999999999999</v>
      </c>
      <c r="E471" s="5">
        <f>DAYS360(B471,Summary!$G$10)/Summary!$G$6</f>
        <v>2.1666666666666665</v>
      </c>
      <c r="F471" s="4">
        <f>Summary!$G$7*C471/Summary!$G$11*(1-0.011)^4</f>
        <v>1258.505868866464</v>
      </c>
      <c r="G471" s="7">
        <f>VLOOKUP(Table2[[#This Row],[Date]],Table3[#All],11,FALSE)</f>
        <v>6.2036392002102002E-2</v>
      </c>
      <c r="H471" s="5">
        <f>(LN(F471/Summary!$G$7)+(D471/100+G471^2/2)*E471)/(G471*SQRT(E471))</f>
        <v>2.5226123370057092</v>
      </c>
      <c r="I471" s="5">
        <f t="shared" si="31"/>
        <v>2.4312972404769861</v>
      </c>
      <c r="J471" s="4">
        <f>_xlfn.NORM.DIST(H471,0,1,TRUE)*F471-_xlfn.NORM.DIST(I471,0,1,TRUE)*Summary!$G$7*EXP(-D471/100*E471)</f>
        <v>254.97769761375196</v>
      </c>
      <c r="K471" s="5">
        <f t="shared" si="28"/>
        <v>0.99417566313078354</v>
      </c>
      <c r="L471" s="7">
        <f t="shared" si="29"/>
        <v>1.4410528808334421E-4</v>
      </c>
      <c r="M471" s="4">
        <f t="shared" si="30"/>
        <v>30.678141184349904</v>
      </c>
      <c r="N471" s="57">
        <f>Summary!$G$7*Table2[[#This Row],[T]]*EXP(-Table2[[#This Row],[Rate]]/100*Table2[[#This Row],[T]])*_xlfn.NORM.DIST(Table2[[#This Row],[d2]],0,1,TRUE)</f>
        <v>2158.4294530945203</v>
      </c>
      <c r="O471" s="4"/>
    </row>
    <row r="472" spans="2:15" x14ac:dyDescent="0.2">
      <c r="B472" s="6">
        <f>Index!B493</f>
        <v>42426</v>
      </c>
      <c r="C472" s="4">
        <f>Index!J493</f>
        <v>132.86667481737945</v>
      </c>
      <c r="D472" s="5">
        <f>VLOOKUP(Table2[[#This Row],[Date]],Table1[#All],16,FALSE)</f>
        <v>-0.18344444444444444</v>
      </c>
      <c r="E472" s="5">
        <f>DAYS360(B472,Summary!$G$10)/Summary!$G$6</f>
        <v>2.1638888888888888</v>
      </c>
      <c r="F472" s="4">
        <f>Summary!$G$7*C472/Summary!$G$11*(1-0.011)^4</f>
        <v>1260.1187362886449</v>
      </c>
      <c r="G472" s="7">
        <f>VLOOKUP(Table2[[#This Row],[Date]],Table3[#All],11,FALSE)</f>
        <v>6.1382711154176893E-2</v>
      </c>
      <c r="H472" s="5">
        <f>(LN(F472/Summary!$G$7)+(D472/100+G472^2/2)*E472)/(G472*SQRT(E472))</f>
        <v>2.5617486253634127</v>
      </c>
      <c r="I472" s="5">
        <f t="shared" si="31"/>
        <v>2.4714536580939699</v>
      </c>
      <c r="J472" s="4">
        <f>_xlfn.NORM.DIST(H472,0,1,TRUE)*F472-_xlfn.NORM.DIST(I472,0,1,TRUE)*Summary!$G$7*EXP(-D472/100*E472)</f>
        <v>256.33446555235901</v>
      </c>
      <c r="K472" s="5">
        <f t="shared" si="28"/>
        <v>0.99479266659700383</v>
      </c>
      <c r="L472" s="7">
        <f t="shared" si="29"/>
        <v>1.317631954851367E-4</v>
      </c>
      <c r="M472" s="4">
        <f t="shared" si="30"/>
        <v>27.790610028624013</v>
      </c>
      <c r="N472" s="57">
        <f>Summary!$G$7*Table2[[#This Row],[T]]*EXP(-Table2[[#This Row],[Rate]]/100*Table2[[#This Row],[T]])*_xlfn.NORM.DIST(Table2[[#This Row],[d2]],0,1,TRUE)</f>
        <v>2157.8784978331237</v>
      </c>
      <c r="O472" s="4"/>
    </row>
    <row r="473" spans="2:15" x14ac:dyDescent="0.2">
      <c r="B473" s="6">
        <f>Index!B494</f>
        <v>42429</v>
      </c>
      <c r="C473" s="4">
        <f>Index!J494</f>
        <v>133.4162374844781</v>
      </c>
      <c r="D473" s="5">
        <f>VLOOKUP(Table2[[#This Row],[Date]],Table1[#All],16,FALSE)</f>
        <v>-0.21120277777777777</v>
      </c>
      <c r="E473" s="5">
        <f>DAYS360(B473,Summary!$G$10)/Summary!$G$6</f>
        <v>2.1527777777777777</v>
      </c>
      <c r="F473" s="4">
        <f>Summary!$G$7*C473/Summary!$G$11*(1-0.011)^4</f>
        <v>1265.3308349170452</v>
      </c>
      <c r="G473" s="7">
        <f>VLOOKUP(Table2[[#This Row],[Date]],Table3[#All],11,FALSE)</f>
        <v>6.1097712618283812E-2</v>
      </c>
      <c r="H473" s="5">
        <f>(LN(F473/Summary!$G$7)+(D473/100+G473^2/2)*E473)/(G473*SQRT(E473))</f>
        <v>2.6192849285544755</v>
      </c>
      <c r="I473" s="5">
        <f t="shared" si="31"/>
        <v>2.5296402421597759</v>
      </c>
      <c r="J473" s="4">
        <f>_xlfn.NORM.DIST(H473,0,1,TRUE)*F473-_xlfn.NORM.DIST(I473,0,1,TRUE)*Summary!$G$7*EXP(-D473/100*E473)</f>
        <v>260.93406129673451</v>
      </c>
      <c r="K473" s="5">
        <f t="shared" si="28"/>
        <v>0.99559428422037444</v>
      </c>
      <c r="L473" s="7">
        <f t="shared" si="29"/>
        <v>1.1387003007949592E-4</v>
      </c>
      <c r="M473" s="4">
        <f t="shared" si="30"/>
        <v>23.979591005851248</v>
      </c>
      <c r="N473" s="57">
        <f>Summary!$G$7*Table2[[#This Row],[T]]*EXP(-Table2[[#This Row],[Rate]]/100*Table2[[#This Row],[T]])*_xlfn.NORM.DIST(Table2[[#This Row],[d2]],0,1,TRUE)</f>
        <v>2150.2419898214284</v>
      </c>
      <c r="O473" s="4"/>
    </row>
    <row r="474" spans="2:15" x14ac:dyDescent="0.2">
      <c r="B474" s="6">
        <f>Index!B495</f>
        <v>42430</v>
      </c>
      <c r="C474" s="4">
        <f>Index!J495</f>
        <v>133.16843528441333</v>
      </c>
      <c r="D474" s="5">
        <f>VLOOKUP(Table2[[#This Row],[Date]],Table1[#All],16,FALSE)</f>
        <v>-0.20052999999999999</v>
      </c>
      <c r="E474" s="5">
        <f>DAYS360(B474,Summary!$G$10)/Summary!$G$6</f>
        <v>2.15</v>
      </c>
      <c r="F474" s="4">
        <f>Summary!$G$7*C474/Summary!$G$11*(1-0.011)^4</f>
        <v>1262.9806579774604</v>
      </c>
      <c r="G474" s="7">
        <f>VLOOKUP(Table2[[#This Row],[Date]],Table3[#All],11,FALSE)</f>
        <v>5.8889916274316507E-2</v>
      </c>
      <c r="H474" s="5">
        <f>(LN(F474/Summary!$G$7)+(D474/100+G474^2/2)*E474)/(G474*SQRT(E474))</f>
        <v>2.6970749762665225</v>
      </c>
      <c r="I474" s="5">
        <f t="shared" si="31"/>
        <v>2.6107254087319283</v>
      </c>
      <c r="J474" s="4">
        <f>_xlfn.NORM.DIST(H474,0,1,TRUE)*F474-_xlfn.NORM.DIST(I474,0,1,TRUE)*Summary!$G$7*EXP(-D474/100*E474)</f>
        <v>258.7796240362859</v>
      </c>
      <c r="K474" s="5">
        <f t="shared" si="28"/>
        <v>0.99650242407680911</v>
      </c>
      <c r="L474" s="7">
        <f t="shared" si="29"/>
        <v>9.6311428305980234E-5</v>
      </c>
      <c r="M474" s="4">
        <f t="shared" si="30"/>
        <v>19.451389010730349</v>
      </c>
      <c r="N474" s="57">
        <f>Summary!$G$7*Table2[[#This Row],[T]]*EXP(-Table2[[#This Row],[Rate]]/100*Table2[[#This Row],[T]])*_xlfn.NORM.DIST(Table2[[#This Row],[d2]],0,1,TRUE)</f>
        <v>2149.53487588081</v>
      </c>
      <c r="O474" s="4"/>
    </row>
    <row r="475" spans="2:15" x14ac:dyDescent="0.2">
      <c r="B475" s="6">
        <f>Index!B496</f>
        <v>42431</v>
      </c>
      <c r="C475" s="4">
        <f>Index!J496</f>
        <v>132.29391487225138</v>
      </c>
      <c r="D475" s="5">
        <f>VLOOKUP(Table2[[#This Row],[Date]],Table1[#All],16,FALSE)</f>
        <v>-0.1922888888888889</v>
      </c>
      <c r="E475" s="5">
        <f>DAYS360(B475,Summary!$G$10)/Summary!$G$6</f>
        <v>2.1472222222222221</v>
      </c>
      <c r="F475" s="4">
        <f>Summary!$G$7*C475/Summary!$G$11*(1-0.011)^4</f>
        <v>1254.686632721339</v>
      </c>
      <c r="G475" s="7">
        <f>VLOOKUP(Table2[[#This Row],[Date]],Table3[#All],11,FALSE)</f>
        <v>5.9885522068650297E-2</v>
      </c>
      <c r="H475" s="5">
        <f>(LN(F475/Summary!$G$7)+(D475/100+G475^2/2)*E475)/(G475*SQRT(E475))</f>
        <v>2.5823401563384887</v>
      </c>
      <c r="I475" s="5">
        <f t="shared" si="31"/>
        <v>2.4945874869044942</v>
      </c>
      <c r="J475" s="4">
        <f>_xlfn.NORM.DIST(H475,0,1,TRUE)*F475-_xlfn.NORM.DIST(I475,0,1,TRUE)*Summary!$G$7*EXP(-D475/100*E475)</f>
        <v>250.72420013815088</v>
      </c>
      <c r="K475" s="5">
        <f t="shared" si="28"/>
        <v>0.99509335954839151</v>
      </c>
      <c r="L475" s="7">
        <f t="shared" si="29"/>
        <v>1.2914341798026479E-4</v>
      </c>
      <c r="M475" s="4">
        <f t="shared" si="30"/>
        <v>26.142171043105975</v>
      </c>
      <c r="N475" s="57">
        <f>Summary!$G$7*Table2[[#This Row],[T]]*EXP(-Table2[[#This Row],[Rate]]/100*Table2[[#This Row],[T]])*_xlfn.NORM.DIST(Table2[[#This Row],[d2]],0,1,TRUE)</f>
        <v>2142.5115095413043</v>
      </c>
      <c r="O475" s="4"/>
    </row>
    <row r="476" spans="2:15" x14ac:dyDescent="0.2">
      <c r="B476" s="6">
        <f>Index!B497</f>
        <v>42432</v>
      </c>
      <c r="C476" s="4">
        <f>Index!J497</f>
        <v>132.80263779085683</v>
      </c>
      <c r="D476" s="5">
        <f>VLOOKUP(Table2[[#This Row],[Date]],Table1[#All],16,FALSE)</f>
        <v>-0.21752222222222223</v>
      </c>
      <c r="E476" s="5">
        <f>DAYS360(B476,Summary!$G$10)/Summary!$G$6</f>
        <v>2.1444444444444444</v>
      </c>
      <c r="F476" s="4">
        <f>Summary!$G$7*C476/Summary!$G$11*(1-0.011)^4</f>
        <v>1259.5114037348028</v>
      </c>
      <c r="G476" s="7">
        <f>VLOOKUP(Table2[[#This Row],[Date]],Table3[#All],11,FALSE)</f>
        <v>6.0195726890771135E-2</v>
      </c>
      <c r="H476" s="5">
        <f>(LN(F476/Summary!$G$7)+(D476/100+G476^2/2)*E476)/(G476*SQRT(E476))</f>
        <v>2.6085542508407058</v>
      </c>
      <c r="I476" s="5">
        <f t="shared" si="31"/>
        <v>2.5204040993673185</v>
      </c>
      <c r="J476" s="4">
        <f>_xlfn.NORM.DIST(H476,0,1,TRUE)*F476-_xlfn.NORM.DIST(I476,0,1,TRUE)*Summary!$G$7*EXP(-D476/100*E476)</f>
        <v>254.99818492972452</v>
      </c>
      <c r="K476" s="5">
        <f t="shared" si="28"/>
        <v>0.99545372011740296</v>
      </c>
      <c r="L476" s="7">
        <f t="shared" si="29"/>
        <v>1.1964498347597937E-4</v>
      </c>
      <c r="M476" s="4">
        <f t="shared" si="30"/>
        <v>24.500737918531875</v>
      </c>
      <c r="N476" s="57">
        <f>Summary!$G$7*Table2[[#This Row],[T]]*EXP(-Table2[[#This Row],[Rate]]/100*Table2[[#This Row],[T]])*_xlfn.NORM.DIST(Table2[[#This Row],[d2]],0,1,TRUE)</f>
        <v>2141.8435066392976</v>
      </c>
      <c r="O476" s="4"/>
    </row>
    <row r="477" spans="2:15" x14ac:dyDescent="0.2">
      <c r="B477" s="6">
        <f>Index!B498</f>
        <v>42433</v>
      </c>
      <c r="C477" s="4">
        <f>Index!J498</f>
        <v>132.22903446217251</v>
      </c>
      <c r="D477" s="5">
        <f>VLOOKUP(Table2[[#This Row],[Date]],Table1[#All],16,FALSE)</f>
        <v>-0.17943000000000001</v>
      </c>
      <c r="E477" s="5">
        <f>DAYS360(B477,Summary!$G$10)/Summary!$G$6</f>
        <v>2.1416666666666666</v>
      </c>
      <c r="F477" s="4">
        <f>Summary!$G$7*C477/Summary!$G$11*(1-0.011)^4</f>
        <v>1254.0713014468054</v>
      </c>
      <c r="G477" s="7">
        <f>VLOOKUP(Table2[[#This Row],[Date]],Table3[#All],11,FALSE)</f>
        <v>6.0023766353853064E-2</v>
      </c>
      <c r="H477" s="5">
        <f>(LN(F477/Summary!$G$7)+(D477/100+G477^2/2)*E477)/(G477*SQRT(E477))</f>
        <v>2.5774930382186105</v>
      </c>
      <c r="I477" s="5">
        <f t="shared" si="31"/>
        <v>2.4896516518301985</v>
      </c>
      <c r="J477" s="4">
        <f>_xlfn.NORM.DIST(H477,0,1,TRUE)*F477-_xlfn.NORM.DIST(I477,0,1,TRUE)*Summary!$G$7*EXP(-D477/100*E477)</f>
        <v>250.39889782819978</v>
      </c>
      <c r="K477" s="5">
        <f t="shared" si="28"/>
        <v>0.99502400568981275</v>
      </c>
      <c r="L477" s="7">
        <f t="shared" si="29"/>
        <v>1.3070054404608157E-4</v>
      </c>
      <c r="M477" s="4">
        <f t="shared" si="30"/>
        <v>26.423903486916448</v>
      </c>
      <c r="N477" s="57">
        <f>Summary!$G$7*Table2[[#This Row],[T]]*EXP(-Table2[[#This Row],[Rate]]/100*Table2[[#This Row],[T]])*_xlfn.NORM.DIST(Table2[[#This Row],[d2]],0,1,TRUE)</f>
        <v>2136.1671921101297</v>
      </c>
      <c r="O477" s="4"/>
    </row>
    <row r="478" spans="2:15" x14ac:dyDescent="0.2">
      <c r="B478" s="6">
        <f>Index!B499</f>
        <v>42436</v>
      </c>
      <c r="C478" s="4">
        <f>Index!J499</f>
        <v>132.25664104905181</v>
      </c>
      <c r="D478" s="5">
        <f>VLOOKUP(Table2[[#This Row],[Date]],Table1[#All],16,FALSE)</f>
        <v>-0.19266666666666668</v>
      </c>
      <c r="E478" s="5">
        <f>DAYS360(B478,Summary!$G$10)/Summary!$G$6</f>
        <v>2.1333333333333333</v>
      </c>
      <c r="F478" s="4">
        <f>Summary!$G$7*C478/Summary!$G$11*(1-0.011)^4</f>
        <v>1254.3331246422708</v>
      </c>
      <c r="G478" s="7">
        <f>VLOOKUP(Table2[[#This Row],[Date]],Table3[#All],11,FALSE)</f>
        <v>5.9826337793828913E-2</v>
      </c>
      <c r="H478" s="5">
        <f>(LN(F478/Summary!$G$7)+(D478/100+G478^2/2)*E478)/(G478*SQRT(E478))</f>
        <v>2.5899126035775164</v>
      </c>
      <c r="I478" s="5">
        <f t="shared" si="31"/>
        <v>2.5025306442639059</v>
      </c>
      <c r="J478" s="4">
        <f>_xlfn.NORM.DIST(H478,0,1,TRUE)*F478-_xlfn.NORM.DIST(I478,0,1,TRUE)*Summary!$G$7*EXP(-D478/100*E478)</f>
        <v>250.38446701227463</v>
      </c>
      <c r="K478" s="5">
        <f t="shared" si="28"/>
        <v>0.9951999849535611</v>
      </c>
      <c r="L478" s="7">
        <f t="shared" si="29"/>
        <v>1.2721206218758158E-4</v>
      </c>
      <c r="M478" s="4">
        <f t="shared" si="30"/>
        <v>25.544959212988168</v>
      </c>
      <c r="N478" s="57">
        <f>Summary!$G$7*Table2[[#This Row],[T]]*EXP(-Table2[[#This Row],[Rate]]/100*Table2[[#This Row],[T]])*_xlfn.NORM.DIST(Table2[[#This Row],[d2]],0,1,TRUE)</f>
        <v>2128.9127248180625</v>
      </c>
      <c r="O478" s="4"/>
    </row>
    <row r="479" spans="2:15" x14ac:dyDescent="0.2">
      <c r="B479" s="6">
        <f>Index!B500</f>
        <v>42437</v>
      </c>
      <c r="C479" s="4">
        <f>Index!J500</f>
        <v>132.8044334244359</v>
      </c>
      <c r="D479" s="5">
        <f>VLOOKUP(Table2[[#This Row],[Date]],Table1[#All],16,FALSE)</f>
        <v>-0.19621388888888891</v>
      </c>
      <c r="E479" s="5">
        <f>DAYS360(B479,Summary!$G$10)/Summary!$G$6</f>
        <v>2.1305555555555555</v>
      </c>
      <c r="F479" s="4">
        <f>Summary!$G$7*C479/Summary!$G$11*(1-0.011)^4</f>
        <v>1259.528433674926</v>
      </c>
      <c r="G479" s="7">
        <f>VLOOKUP(Table2[[#This Row],[Date]],Table3[#All],11,FALSE)</f>
        <v>5.8748616610415944E-2</v>
      </c>
      <c r="H479" s="5">
        <f>(LN(F479/Summary!$G$7)+(D479/100+G479^2/2)*E479)/(G479*SQRT(E479))</f>
        <v>2.6848789776721698</v>
      </c>
      <c r="I479" s="5">
        <f t="shared" si="31"/>
        <v>2.599127013579988</v>
      </c>
      <c r="J479" s="4">
        <f>_xlfn.NORM.DIST(H479,0,1,TRUE)*F479-_xlfn.NORM.DIST(I479,0,1,TRUE)*Summary!$G$7*EXP(-D479/100*E479)</f>
        <v>255.4625512397082</v>
      </c>
      <c r="K479" s="5">
        <f t="shared" si="28"/>
        <v>0.99637219633273788</v>
      </c>
      <c r="L479" s="7">
        <f t="shared" si="29"/>
        <v>1.0049300065148516E-4</v>
      </c>
      <c r="M479" s="4">
        <f t="shared" si="30"/>
        <v>19.954565420455832</v>
      </c>
      <c r="N479" s="57">
        <f>Summary!$G$7*Table2[[#This Row],[T]]*EXP(-Table2[[#This Row],[Rate]]/100*Table2[[#This Row],[T]])*_xlfn.NORM.DIST(Table2[[#This Row],[d2]],0,1,TRUE)</f>
        <v>2129.4829498693889</v>
      </c>
      <c r="O479" s="4"/>
    </row>
    <row r="480" spans="2:15" x14ac:dyDescent="0.2">
      <c r="B480" s="6">
        <f>Index!B501</f>
        <v>42438</v>
      </c>
      <c r="C480" s="4">
        <f>Index!J501</f>
        <v>132.42656541415911</v>
      </c>
      <c r="D480" s="5">
        <f>VLOOKUP(Table2[[#This Row],[Date]],Table1[#All],16,FALSE)</f>
        <v>-0.17548944444444445</v>
      </c>
      <c r="E480" s="5">
        <f>DAYS360(B480,Summary!$G$10)/Summary!$G$6</f>
        <v>2.1277777777777778</v>
      </c>
      <c r="F480" s="4">
        <f>Summary!$G$7*C480/Summary!$G$11*(1-0.011)^4</f>
        <v>1255.9447016349066</v>
      </c>
      <c r="G480" s="7">
        <f>VLOOKUP(Table2[[#This Row],[Date]],Table3[#All],11,FALSE)</f>
        <v>5.8946132476735129E-2</v>
      </c>
      <c r="H480" s="5">
        <f>(LN(F480/Summary!$G$7)+(D480/100+G480^2/2)*E480)/(G480*SQRT(E480))</f>
        <v>2.6499142812653034</v>
      </c>
      <c r="I480" s="5">
        <f t="shared" si="31"/>
        <v>2.563930121790416</v>
      </c>
      <c r="J480" s="4">
        <f>_xlfn.NORM.DIST(H480,0,1,TRUE)*F480-_xlfn.NORM.DIST(I480,0,1,TRUE)*Summary!$G$7*EXP(-D480/100*E480)</f>
        <v>252.34183040895834</v>
      </c>
      <c r="K480" s="5">
        <f t="shared" si="28"/>
        <v>0.99597439023881063</v>
      </c>
      <c r="L480" s="7">
        <f t="shared" si="29"/>
        <v>1.1033244649655608E-4</v>
      </c>
      <c r="M480" s="4">
        <f t="shared" si="30"/>
        <v>21.828599324078169</v>
      </c>
      <c r="N480" s="57">
        <f>Summary!$G$7*Table2[[#This Row],[T]]*EXP(-Table2[[#This Row],[Rate]]/100*Table2[[#This Row],[T]])*_xlfn.NORM.DIST(Table2[[#This Row],[d2]],0,1,TRUE)</f>
        <v>2124.6859634146058</v>
      </c>
      <c r="O480" s="4"/>
    </row>
    <row r="481" spans="2:15" x14ac:dyDescent="0.2">
      <c r="B481" s="6">
        <f>Index!B502</f>
        <v>42439</v>
      </c>
      <c r="C481" s="4">
        <f>Index!J502</f>
        <v>131.80138120586599</v>
      </c>
      <c r="D481" s="5">
        <f>VLOOKUP(Table2[[#This Row],[Date]],Table1[#All],16,FALSE)</f>
        <v>-0.12481250000000001</v>
      </c>
      <c r="E481" s="5">
        <f>DAYS360(B481,Summary!$G$10)/Summary!$G$6</f>
        <v>2.125</v>
      </c>
      <c r="F481" s="4">
        <f>Summary!$G$7*C481/Summary!$G$11*(1-0.011)^4</f>
        <v>1250.0154019396687</v>
      </c>
      <c r="G481" s="7">
        <f>VLOOKUP(Table2[[#This Row],[Date]],Table3[#All],11,FALSE)</f>
        <v>5.8648044035582048E-2</v>
      </c>
      <c r="H481" s="5">
        <f>(LN(F481/Summary!$G$7)+(D481/100+G481^2/2)*E481)/(G481*SQRT(E481))</f>
        <v>2.6219329533435394</v>
      </c>
      <c r="I481" s="5">
        <f t="shared" si="31"/>
        <v>2.5364394724689774</v>
      </c>
      <c r="J481" s="4">
        <f>_xlfn.NORM.DIST(H481,0,1,TRUE)*F481-_xlfn.NORM.DIST(I481,0,1,TRUE)*Summary!$G$7*EXP(-D481/100*E481)</f>
        <v>247.50918480562564</v>
      </c>
      <c r="K481" s="5">
        <f t="shared" si="28"/>
        <v>0.99562836851973224</v>
      </c>
      <c r="L481" s="7">
        <f t="shared" si="29"/>
        <v>1.2002617213189305E-4</v>
      </c>
      <c r="M481" s="4">
        <f t="shared" si="30"/>
        <v>23.37325251915345</v>
      </c>
      <c r="N481" s="57">
        <f>Summary!$G$7*Table2[[#This Row],[T]]*EXP(-Table2[[#This Row],[Rate]]/100*Table2[[#This Row],[T]])*_xlfn.NORM.DIST(Table2[[#This Row],[d2]],0,1,TRUE)</f>
        <v>2118.7134222107211</v>
      </c>
      <c r="O481" s="4"/>
    </row>
    <row r="482" spans="2:15" x14ac:dyDescent="0.2">
      <c r="B482" s="6">
        <f>Index!B503</f>
        <v>42440</v>
      </c>
      <c r="C482" s="4">
        <f>Index!J503</f>
        <v>132.80409762628807</v>
      </c>
      <c r="D482" s="5">
        <f>VLOOKUP(Table2[[#This Row],[Date]],Table1[#All],16,FALSE)</f>
        <v>-0.13774444444444445</v>
      </c>
      <c r="E482" s="5">
        <f>DAYS360(B482,Summary!$G$10)/Summary!$G$6</f>
        <v>2.1222222222222222</v>
      </c>
      <c r="F482" s="4">
        <f>Summary!$G$7*C482/Summary!$G$11*(1-0.011)^4</f>
        <v>1259.5252489370052</v>
      </c>
      <c r="G482" s="7">
        <f>VLOOKUP(Table2[[#This Row],[Date]],Table3[#All],11,FALSE)</f>
        <v>5.9940125111948128E-2</v>
      </c>
      <c r="H482" s="5">
        <f>(LN(F482/Summary!$G$7)+(D482/100+G482^2/2)*E482)/(G482*SQRT(E482))</f>
        <v>2.6525921691544747</v>
      </c>
      <c r="I482" s="5">
        <f t="shared" si="31"/>
        <v>2.5652723004531639</v>
      </c>
      <c r="J482" s="4">
        <f>_xlfn.NORM.DIST(H482,0,1,TRUE)*F482-_xlfn.NORM.DIST(I482,0,1,TRUE)*Summary!$G$7*EXP(-D482/100*E482)</f>
        <v>256.73725073805247</v>
      </c>
      <c r="K482" s="5">
        <f t="shared" si="28"/>
        <v>0.99600618415949027</v>
      </c>
      <c r="L482" s="7">
        <f t="shared" si="29"/>
        <v>1.075694327796533E-4</v>
      </c>
      <c r="M482" s="4">
        <f t="shared" si="30"/>
        <v>21.707566363331082</v>
      </c>
      <c r="N482" s="57">
        <f>Summary!$G$7*Table2[[#This Row],[T]]*EXP(-Table2[[#This Row],[Rate]]/100*Table2[[#This Row],[T]])*_xlfn.NORM.DIST(Table2[[#This Row],[d2]],0,1,TRUE)</f>
        <v>2117.4635342763468</v>
      </c>
      <c r="O482" s="4"/>
    </row>
    <row r="483" spans="2:15" x14ac:dyDescent="0.2">
      <c r="B483" s="6">
        <f>Index!B504</f>
        <v>42443</v>
      </c>
      <c r="C483" s="4">
        <f>Index!J504</f>
        <v>132.89710027953126</v>
      </c>
      <c r="D483" s="5">
        <f>VLOOKUP(Table2[[#This Row],[Date]],Table1[#All],16,FALSE)</f>
        <v>-0.12860166666666667</v>
      </c>
      <c r="E483" s="5">
        <f>DAYS360(B483,Summary!$G$10)/Summary!$G$6</f>
        <v>2.1138888888888889</v>
      </c>
      <c r="F483" s="4">
        <f>Summary!$G$7*C483/Summary!$G$11*(1-0.011)^4</f>
        <v>1260.4072939346495</v>
      </c>
      <c r="G483" s="7">
        <f>VLOOKUP(Table2[[#This Row],[Date]],Table3[#All],11,FALSE)</f>
        <v>5.990153331405685E-2</v>
      </c>
      <c r="H483" s="5">
        <f>(LN(F483/Summary!$G$7)+(D483/100+G483^2/2)*E483)/(G483*SQRT(E483))</f>
        <v>2.6696888301658834</v>
      </c>
      <c r="I483" s="5">
        <f t="shared" si="31"/>
        <v>2.5825966790866572</v>
      </c>
      <c r="J483" s="4">
        <f>_xlfn.NORM.DIST(H483,0,1,TRUE)*F483-_xlfn.NORM.DIST(I483,0,1,TRUE)*Summary!$G$7*EXP(-D483/100*E483)</f>
        <v>257.81683518497209</v>
      </c>
      <c r="K483" s="5">
        <f t="shared" si="28"/>
        <v>0.99620392150546622</v>
      </c>
      <c r="L483" s="7">
        <f t="shared" si="29"/>
        <v>1.0298168079192654E-4</v>
      </c>
      <c r="M483" s="4">
        <f t="shared" si="30"/>
        <v>20.715808447273051</v>
      </c>
      <c r="N483" s="57">
        <f>Summary!$G$7*Table2[[#This Row],[T]]*EXP(-Table2[[#This Row],[Rate]]/100*Table2[[#This Row],[T]])*_xlfn.NORM.DIST(Table2[[#This Row],[d2]],0,1,TRUE)</f>
        <v>2109.2507074614141</v>
      </c>
      <c r="O483" s="4"/>
    </row>
    <row r="484" spans="2:15" x14ac:dyDescent="0.2">
      <c r="B484" s="6">
        <f>Index!B505</f>
        <v>42444</v>
      </c>
      <c r="C484" s="4">
        <f>Index!J505</f>
        <v>132.41477599293432</v>
      </c>
      <c r="D484" s="5">
        <f>VLOOKUP(Table2[[#This Row],[Date]],Table1[#All],16,FALSE)</f>
        <v>-0.12792222222222221</v>
      </c>
      <c r="E484" s="5">
        <f>DAYS360(B484,Summary!$G$10)/Summary!$G$6</f>
        <v>2.1111111111111112</v>
      </c>
      <c r="F484" s="4">
        <f>Summary!$G$7*C484/Summary!$G$11*(1-0.011)^4</f>
        <v>1255.8328897709023</v>
      </c>
      <c r="G484" s="7">
        <f>VLOOKUP(Table2[[#This Row],[Date]],Table3[#All],11,FALSE)</f>
        <v>6.0063308317162736E-2</v>
      </c>
      <c r="H484" s="5">
        <f>(LN(F484/Summary!$G$7)+(D484/100+G484^2/2)*E484)/(G484*SQRT(E484))</f>
        <v>2.6229694951200555</v>
      </c>
      <c r="I484" s="5">
        <f t="shared" si="31"/>
        <v>2.5356995313969759</v>
      </c>
      <c r="J484" s="4">
        <f>_xlfn.NORM.DIST(H484,0,1,TRUE)*F484-_xlfn.NORM.DIST(I484,0,1,TRUE)*Summary!$G$7*EXP(-D484/100*E484)</f>
        <v>253.2816182426352</v>
      </c>
      <c r="K484" s="5">
        <f t="shared" si="28"/>
        <v>0.99564164616420936</v>
      </c>
      <c r="L484" s="7">
        <f t="shared" si="29"/>
        <v>1.1672049947420952E-4</v>
      </c>
      <c r="M484" s="4">
        <f t="shared" si="30"/>
        <v>23.341630199962722</v>
      </c>
      <c r="N484" s="57">
        <f>Summary!$G$7*Table2[[#This Row],[T]]*EXP(-Table2[[#This Row],[Rate]]/100*Table2[[#This Row],[T]])*_xlfn.NORM.DIST(Table2[[#This Row],[d2]],0,1,TRUE)</f>
        <v>2104.9422490316024</v>
      </c>
      <c r="O484" s="4"/>
    </row>
    <row r="485" spans="2:15" x14ac:dyDescent="0.2">
      <c r="B485" s="6">
        <f>Index!B506</f>
        <v>42445</v>
      </c>
      <c r="C485" s="4">
        <f>Index!J506</f>
        <v>132.64999092530297</v>
      </c>
      <c r="D485" s="5">
        <f>VLOOKUP(Table2[[#This Row],[Date]],Table1[#All],16,FALSE)</f>
        <v>-0.13795916666666666</v>
      </c>
      <c r="E485" s="5">
        <f>DAYS360(B485,Summary!$G$10)/Summary!$G$6</f>
        <v>2.1083333333333334</v>
      </c>
      <c r="F485" s="4">
        <f>Summary!$G$7*C485/Summary!$G$11*(1-0.011)^4</f>
        <v>1258.063688003341</v>
      </c>
      <c r="G485" s="7">
        <f>VLOOKUP(Table2[[#This Row],[Date]],Table3[#All],11,FALSE)</f>
        <v>5.950105031496606E-2</v>
      </c>
      <c r="H485" s="5">
        <f>(LN(F485/Summary!$G$7)+(D485/100+G485^2/2)*E485)/(G485*SQRT(E485))</f>
        <v>2.666754865735891</v>
      </c>
      <c r="I485" s="5">
        <f t="shared" si="31"/>
        <v>2.5803587396599408</v>
      </c>
      <c r="J485" s="4">
        <f>_xlfn.NORM.DIST(H485,0,1,TRUE)*F485-_xlfn.NORM.DIST(I485,0,1,TRUE)*Summary!$G$7*EXP(-D485/100*E485)</f>
        <v>255.28247737894083</v>
      </c>
      <c r="K485" s="5">
        <f t="shared" si="28"/>
        <v>0.99617062442957816</v>
      </c>
      <c r="L485" s="7">
        <f t="shared" si="29"/>
        <v>1.0482210200914933E-4</v>
      </c>
      <c r="M485" s="4">
        <f t="shared" si="30"/>
        <v>20.812393386931515</v>
      </c>
      <c r="N485" s="57">
        <f>Summary!$G$7*Table2[[#This Row],[T]]*EXP(-Table2[[#This Row],[Rate]]/100*Table2[[#This Row],[T]])*_xlfn.NORM.DIST(Table2[[#This Row],[d2]],0,1,TRUE)</f>
        <v>2104.0399492057995</v>
      </c>
      <c r="O485" s="4"/>
    </row>
    <row r="486" spans="2:15" x14ac:dyDescent="0.2">
      <c r="B486" s="6">
        <f>Index!B507</f>
        <v>42446</v>
      </c>
      <c r="C486" s="4">
        <f>Index!J507</f>
        <v>133.53751687929275</v>
      </c>
      <c r="D486" s="5">
        <f>VLOOKUP(Table2[[#This Row],[Date]],Table1[#All],16,FALSE)</f>
        <v>-0.14231611111111109</v>
      </c>
      <c r="E486" s="5">
        <f>DAYS360(B486,Summary!$G$10)/Summary!$G$6</f>
        <v>2.1055555555555556</v>
      </c>
      <c r="F486" s="4">
        <f>Summary!$G$7*C486/Summary!$G$11*(1-0.011)^4</f>
        <v>1266.4810589137078</v>
      </c>
      <c r="G486" s="7">
        <f>VLOOKUP(Table2[[#This Row],[Date]],Table3[#All],11,FALSE)</f>
        <v>6.0436339265627262E-2</v>
      </c>
      <c r="H486" s="5">
        <f>(LN(F486/Summary!$G$7)+(D486/100+G486^2/2)*E486)/(G486*SQRT(E486))</f>
        <v>2.7035449363987398</v>
      </c>
      <c r="I486" s="5">
        <f t="shared" si="31"/>
        <v>2.6158485894473427</v>
      </c>
      <c r="J486" s="4">
        <f>_xlfn.NORM.DIST(H486,0,1,TRUE)*F486-_xlfn.NORM.DIST(I486,0,1,TRUE)*Summary!$G$7*EXP(-D486/100*E486)</f>
        <v>263.5993821861706</v>
      </c>
      <c r="K486" s="5">
        <f t="shared" si="28"/>
        <v>0.99656979144410829</v>
      </c>
      <c r="L486" s="7">
        <f t="shared" si="29"/>
        <v>9.2932361580483867E-5</v>
      </c>
      <c r="M486" s="4">
        <f t="shared" si="30"/>
        <v>18.96833568796665</v>
      </c>
      <c r="N486" s="57">
        <f>Summary!$G$7*Table2[[#This Row],[T]]*EXP(-Table2[[#This Row],[Rate]]/100*Table2[[#This Row],[T]])*_xlfn.NORM.DIST(Table2[[#This Row],[d2]],0,1,TRUE)</f>
        <v>2102.4759332862204</v>
      </c>
      <c r="O486" s="4"/>
    </row>
    <row r="487" spans="2:15" x14ac:dyDescent="0.2">
      <c r="B487" s="6">
        <f>Index!B508</f>
        <v>42447</v>
      </c>
      <c r="C487" s="4">
        <f>Index!J508</f>
        <v>133.83877612178745</v>
      </c>
      <c r="D487" s="5">
        <f>VLOOKUP(Table2[[#This Row],[Date]],Table1[#All],16,FALSE)</f>
        <v>-0.14829999999999999</v>
      </c>
      <c r="E487" s="5">
        <f>DAYS360(B487,Summary!$G$10)/Summary!$G$6</f>
        <v>2.1027777777777779</v>
      </c>
      <c r="F487" s="4">
        <f>Summary!$G$7*C487/Summary!$G$11*(1-0.011)^4</f>
        <v>1269.3382269467713</v>
      </c>
      <c r="G487" s="7">
        <f>VLOOKUP(Table2[[#This Row],[Date]],Table3[#All],11,FALSE)</f>
        <v>6.0492129863118492E-2</v>
      </c>
      <c r="H487" s="5">
        <f>(LN(F487/Summary!$G$7)+(D487/100+G487^2/2)*E487)/(G487*SQRT(E487))</f>
        <v>2.7271579281079905</v>
      </c>
      <c r="I487" s="5">
        <f t="shared" si="31"/>
        <v>2.6394385457325251</v>
      </c>
      <c r="J487" s="4">
        <f>_xlfn.NORM.DIST(H487,0,1,TRUE)*F487-_xlfn.NORM.DIST(I487,0,1,TRUE)*Summary!$G$7*EXP(-D487/100*E487)</f>
        <v>266.32566034109993</v>
      </c>
      <c r="K487" s="5">
        <f t="shared" si="28"/>
        <v>0.99680587721037817</v>
      </c>
      <c r="L487" s="7">
        <f t="shared" si="29"/>
        <v>8.6941743216642126E-5</v>
      </c>
      <c r="M487" s="4">
        <f t="shared" si="30"/>
        <v>17.818671315912912</v>
      </c>
      <c r="N487" s="57">
        <f>Summary!$G$7*Table2[[#This Row],[T]]*EXP(-Table2[[#This Row],[Rate]]/100*Table2[[#This Row],[T]])*_xlfn.NORM.DIST(Table2[[#This Row],[d2]],0,1,TRUE)</f>
        <v>2100.5869870737852</v>
      </c>
      <c r="O487" s="4"/>
    </row>
    <row r="488" spans="2:15" x14ac:dyDescent="0.2">
      <c r="B488" s="6">
        <f>Index!B509</f>
        <v>42450</v>
      </c>
      <c r="C488" s="4">
        <f>Index!J509</f>
        <v>133.73592601098503</v>
      </c>
      <c r="D488" s="5">
        <f>VLOOKUP(Table2[[#This Row],[Date]],Table1[#All],16,FALSE)</f>
        <v>-0.14750555555555556</v>
      </c>
      <c r="E488" s="5">
        <f>DAYS360(B488,Summary!$G$10)/Summary!$G$6</f>
        <v>2.0944444444444446</v>
      </c>
      <c r="F488" s="4">
        <f>Summary!$G$7*C488/Summary!$G$11*(1-0.011)^4</f>
        <v>1268.3627878321129</v>
      </c>
      <c r="G488" s="7">
        <f>VLOOKUP(Table2[[#This Row],[Date]],Table3[#All],11,FALSE)</f>
        <v>6.0495299565551039E-2</v>
      </c>
      <c r="H488" s="5">
        <f>(LN(F488/Summary!$G$7)+(D488/100+G488^2/2)*E488)/(G488*SQRT(E488))</f>
        <v>2.7238156007528347</v>
      </c>
      <c r="I488" s="5">
        <f t="shared" si="31"/>
        <v>2.6362656201509203</v>
      </c>
      <c r="J488" s="4">
        <f>_xlfn.NORM.DIST(H488,0,1,TRUE)*F488-_xlfn.NORM.DIST(I488,0,1,TRUE)*Summary!$G$7*EXP(-D488/100*E488)</f>
        <v>265.38022875064644</v>
      </c>
      <c r="K488" s="5">
        <f t="shared" si="28"/>
        <v>0.99677337370102459</v>
      </c>
      <c r="L488" s="7">
        <f t="shared" si="29"/>
        <v>8.7974724248307507E-5</v>
      </c>
      <c r="M488" s="4">
        <f t="shared" si="30"/>
        <v>17.932274355994501</v>
      </c>
      <c r="N488" s="57">
        <f>Summary!$G$7*Table2[[#This Row],[T]]*EXP(-Table2[[#This Row],[Rate]]/100*Table2[[#This Row],[T]])*_xlfn.NORM.DIST(Table2[[#This Row],[d2]],0,1,TRUE)</f>
        <v>2092.1196663072742</v>
      </c>
      <c r="O488" s="4"/>
    </row>
    <row r="489" spans="2:15" x14ac:dyDescent="0.2">
      <c r="B489" s="6">
        <f>Index!B510</f>
        <v>42451</v>
      </c>
      <c r="C489" s="4">
        <f>Index!J510</f>
        <v>133.9196358827098</v>
      </c>
      <c r="D489" s="5">
        <f>VLOOKUP(Table2[[#This Row],[Date]],Table1[#All],16,FALSE)</f>
        <v>-0.14545249999999998</v>
      </c>
      <c r="E489" s="5">
        <f>DAYS360(B489,Summary!$G$10)/Summary!$G$6</f>
        <v>2.0916666666666668</v>
      </c>
      <c r="F489" s="4">
        <f>Summary!$G$7*C489/Summary!$G$11*(1-0.011)^4</f>
        <v>1270.1051077307611</v>
      </c>
      <c r="G489" s="7">
        <f>VLOOKUP(Table2[[#This Row],[Date]],Table3[#All],11,FALSE)</f>
        <v>6.0508868689902032E-2</v>
      </c>
      <c r="H489" s="5">
        <f>(LN(F489/Summary!$G$7)+(D489/100+G489^2/2)*E489)/(G489*SQRT(E489))</f>
        <v>2.7411978137000892</v>
      </c>
      <c r="I489" s="5">
        <f t="shared" si="31"/>
        <v>2.6536862849013509</v>
      </c>
      <c r="J489" s="4">
        <f>_xlfn.NORM.DIST(H489,0,1,TRUE)*F489-_xlfn.NORM.DIST(I489,0,1,TRUE)*Summary!$G$7*EXP(-D489/100*E489)</f>
        <v>267.16359895931726</v>
      </c>
      <c r="K489" s="5">
        <f t="shared" si="28"/>
        <v>0.9969392179583273</v>
      </c>
      <c r="L489" s="7">
        <f t="shared" si="29"/>
        <v>8.3815595703525363E-5</v>
      </c>
      <c r="M489" s="4">
        <f t="shared" si="30"/>
        <v>17.112587025144098</v>
      </c>
      <c r="N489" s="57">
        <f>Summary!$G$7*Table2[[#This Row],[T]]*EXP(-Table2[[#This Row],[Rate]]/100*Table2[[#This Row],[T]])*_xlfn.NORM.DIST(Table2[[#This Row],[d2]],0,1,TRUE)</f>
        <v>2089.6879371711079</v>
      </c>
      <c r="O489" s="4"/>
    </row>
    <row r="490" spans="2:15" x14ac:dyDescent="0.2">
      <c r="B490" s="6">
        <f>Index!B511</f>
        <v>42452</v>
      </c>
      <c r="C490" s="4">
        <f>Index!J511</f>
        <v>133.82865162957833</v>
      </c>
      <c r="D490" s="5">
        <f>VLOOKUP(Table2[[#This Row],[Date]],Table1[#All],16,FALSE)</f>
        <v>-0.14766666666666667</v>
      </c>
      <c r="E490" s="5">
        <f>DAYS360(B490,Summary!$G$10)/Summary!$G$6</f>
        <v>2.088888888888889</v>
      </c>
      <c r="F490" s="4">
        <f>Summary!$G$7*C490/Summary!$G$11*(1-0.011)^4</f>
        <v>1269.2422054098008</v>
      </c>
      <c r="G490" s="7">
        <f>VLOOKUP(Table2[[#This Row],[Date]],Table3[#All],11,FALSE)</f>
        <v>6.0287265052178934E-2</v>
      </c>
      <c r="H490" s="5">
        <f>(LN(F490/Summary!$G$7)+(D490/100+G490^2/2)*E490)/(G490*SQRT(E490))</f>
        <v>2.744439064046917</v>
      </c>
      <c r="I490" s="5">
        <f t="shared" si="31"/>
        <v>2.657305946630411</v>
      </c>
      <c r="J490" s="4">
        <f>_xlfn.NORM.DIST(H490,0,1,TRUE)*F490-_xlfn.NORM.DIST(I490,0,1,TRUE)*Summary!$G$7*EXP(-D490/100*E490)</f>
        <v>266.25669567626846</v>
      </c>
      <c r="K490" s="5">
        <f t="shared" si="28"/>
        <v>0.9969692796684112</v>
      </c>
      <c r="L490" s="7">
        <f t="shared" si="29"/>
        <v>8.3491269406556326E-5</v>
      </c>
      <c r="M490" s="4">
        <f t="shared" si="30"/>
        <v>16.938345862616465</v>
      </c>
      <c r="N490" s="57">
        <f>Summary!$G$7*Table2[[#This Row],[T]]*EXP(-Table2[[#This Row],[Rate]]/100*Table2[[#This Row],[T]])*_xlfn.NORM.DIST(Table2[[#This Row],[d2]],0,1,TRUE)</f>
        <v>2087.0899201807401</v>
      </c>
      <c r="O490" s="4"/>
    </row>
    <row r="491" spans="2:15" x14ac:dyDescent="0.2">
      <c r="B491" s="6">
        <f>Index!B512</f>
        <v>42453</v>
      </c>
      <c r="C491" s="4">
        <f>Index!J512</f>
        <v>133.90775688868692</v>
      </c>
      <c r="D491" s="5">
        <f>VLOOKUP(Table2[[#This Row],[Date]],Table1[#All],16,FALSE)</f>
        <v>-0.14098611111111109</v>
      </c>
      <c r="E491" s="5">
        <f>DAYS360(B491,Summary!$G$10)/Summary!$G$6</f>
        <v>2.0861111111111112</v>
      </c>
      <c r="F491" s="4">
        <f>Summary!$G$7*C491/Summary!$G$11*(1-0.011)^4</f>
        <v>1269.9924463507948</v>
      </c>
      <c r="G491" s="7">
        <f>VLOOKUP(Table2[[#This Row],[Date]],Table3[#All],11,FALSE)</f>
        <v>6.0281156237436129E-2</v>
      </c>
      <c r="H491" s="5">
        <f>(LN(F491/Summary!$G$7)+(D491/100+G491^2/2)*E491)/(G491*SQRT(E491))</f>
        <v>2.7549119175526564</v>
      </c>
      <c r="I491" s="5">
        <f t="shared" si="31"/>
        <v>2.6678455768534683</v>
      </c>
      <c r="J491" s="4">
        <f>_xlfn.NORM.DIST(H491,0,1,TRUE)*F491-_xlfn.NORM.DIST(I491,0,1,TRUE)*Summary!$G$7*EXP(-D491/100*E491)</f>
        <v>267.1472677002622</v>
      </c>
      <c r="K491" s="5">
        <f t="shared" si="28"/>
        <v>0.99706460309545342</v>
      </c>
      <c r="L491" s="7">
        <f t="shared" si="29"/>
        <v>8.11355222263239E-5</v>
      </c>
      <c r="M491" s="4">
        <f t="shared" si="30"/>
        <v>16.456304760446343</v>
      </c>
      <c r="N491" s="57">
        <f>Summary!$G$7*Table2[[#This Row],[T]]*EXP(-Table2[[#This Row],[Rate]]/100*Table2[[#This Row],[T]])*_xlfn.NORM.DIST(Table2[[#This Row],[d2]],0,1,TRUE)</f>
        <v>2084.2695897577573</v>
      </c>
      <c r="O491" s="4"/>
    </row>
    <row r="492" spans="2:15" x14ac:dyDescent="0.2">
      <c r="B492" s="6">
        <f>Index!B513</f>
        <v>42458</v>
      </c>
      <c r="C492" s="4">
        <f>Index!J513</f>
        <v>134.66974148333969</v>
      </c>
      <c r="D492" s="5">
        <f>VLOOKUP(Table2[[#This Row],[Date]],Table1[#All],16,FALSE)</f>
        <v>-0.15342888888888889</v>
      </c>
      <c r="E492" s="5">
        <f>DAYS360(B492,Summary!$G$10)/Summary!$G$6</f>
        <v>2.0722222222222224</v>
      </c>
      <c r="F492" s="4">
        <f>Summary!$G$7*C492/Summary!$G$11*(1-0.011)^4</f>
        <v>1277.219172433953</v>
      </c>
      <c r="G492" s="7">
        <f>VLOOKUP(Table2[[#This Row],[Date]],Table3[#All],11,FALSE)</f>
        <v>6.0937782521732715E-2</v>
      </c>
      <c r="H492" s="5">
        <f>(LN(F492/Summary!$G$7)+(D492/100+G492^2/2)*E492)/(G492*SQRT(E492))</f>
        <v>2.796965562017792</v>
      </c>
      <c r="I492" s="5">
        <f t="shared" si="31"/>
        <v>2.709244312364814</v>
      </c>
      <c r="J492" s="4">
        <f>_xlfn.NORM.DIST(H492,0,1,TRUE)*F492-_xlfn.NORM.DIST(I492,0,1,TRUE)*Summary!$G$7*EXP(-D492/100*E492)</f>
        <v>274.12302623010362</v>
      </c>
      <c r="K492" s="5">
        <f t="shared" si="28"/>
        <v>0.99742074843253159</v>
      </c>
      <c r="L492" s="7">
        <f t="shared" si="29"/>
        <v>7.1251401189831369E-5</v>
      </c>
      <c r="M492" s="4">
        <f t="shared" si="30"/>
        <v>14.67733615140825</v>
      </c>
      <c r="N492" s="57">
        <f>Summary!$G$7*Table2[[#This Row],[T]]*EXP(-Table2[[#This Row],[Rate]]/100*Table2[[#This Row],[T]])*_xlfn.NORM.DIST(Table2[[#This Row],[d2]],0,1,TRUE)</f>
        <v>2071.8116666164055</v>
      </c>
      <c r="O492" s="4"/>
    </row>
    <row r="493" spans="2:15" x14ac:dyDescent="0.2">
      <c r="B493" s="6">
        <f>Index!B514</f>
        <v>42459</v>
      </c>
      <c r="C493" s="4">
        <f>Index!J514</f>
        <v>134.67036246048099</v>
      </c>
      <c r="D493" s="5">
        <f>VLOOKUP(Table2[[#This Row],[Date]],Table1[#All],16,FALSE)</f>
        <v>-0.14943055555555554</v>
      </c>
      <c r="E493" s="5">
        <f>DAYS360(B493,Summary!$G$10)/Summary!$G$6</f>
        <v>2.0694444444444446</v>
      </c>
      <c r="F493" s="4">
        <f>Summary!$G$7*C493/Summary!$G$11*(1-0.011)^4</f>
        <v>1277.2250618334704</v>
      </c>
      <c r="G493" s="7">
        <f>VLOOKUP(Table2[[#This Row],[Date]],Table3[#All],11,FALSE)</f>
        <v>6.0702983828215443E-2</v>
      </c>
      <c r="H493" s="5">
        <f>(LN(F493/Summary!$G$7)+(D493/100+G493^2/2)*E493)/(G493*SQRT(E493))</f>
        <v>2.8103196511033932</v>
      </c>
      <c r="I493" s="5">
        <f t="shared" si="31"/>
        <v>2.722994986727536</v>
      </c>
      <c r="J493" s="4">
        <f>_xlfn.NORM.DIST(H493,0,1,TRUE)*F493-_xlfn.NORM.DIST(I493,0,1,TRUE)*Summary!$G$7*EXP(-D493/100*E493)</f>
        <v>274.21192194401817</v>
      </c>
      <c r="K493" s="5">
        <f t="shared" si="28"/>
        <v>0.99752538409394342</v>
      </c>
      <c r="L493" s="7">
        <f t="shared" si="29"/>
        <v>6.8944442742924783E-5</v>
      </c>
      <c r="M493" s="4">
        <f t="shared" si="30"/>
        <v>14.12856130018951</v>
      </c>
      <c r="N493" s="57">
        <f>Summary!$G$7*Table2[[#This Row],[T]]*EXP(-Table2[[#This Row],[Rate]]/100*Table2[[#This Row],[T]])*_xlfn.NORM.DIST(Table2[[#This Row],[d2]],0,1,TRUE)</f>
        <v>2069.1391981519159</v>
      </c>
      <c r="O493" s="4"/>
    </row>
    <row r="494" spans="2:15" x14ac:dyDescent="0.2">
      <c r="B494" s="6">
        <f>Index!B515</f>
        <v>42460</v>
      </c>
      <c r="C494" s="4">
        <f>Index!J515</f>
        <v>134.68409302213865</v>
      </c>
      <c r="D494" s="5">
        <f>VLOOKUP(Table2[[#This Row],[Date]],Table1[#All],16,FALSE)</f>
        <v>-0.14849999999999999</v>
      </c>
      <c r="E494" s="5">
        <f>DAYS360(B494,Summary!$G$10)/Summary!$G$6</f>
        <v>2.0694444444444446</v>
      </c>
      <c r="F494" s="4">
        <f>Summary!$G$7*C494/Summary!$G$11*(1-0.011)^4</f>
        <v>1277.3552836368565</v>
      </c>
      <c r="G494" s="7">
        <f>VLOOKUP(Table2[[#This Row],[Date]],Table3[#All],11,FALSE)</f>
        <v>6.0487530079279934E-2</v>
      </c>
      <c r="H494" s="5">
        <f>(LN(F494/Summary!$G$7)+(D494/100+G494^2/2)*E494)/(G494*SQRT(E494))</f>
        <v>2.8214123543212764</v>
      </c>
      <c r="I494" s="5">
        <f t="shared" si="31"/>
        <v>2.7343976323094972</v>
      </c>
      <c r="J494" s="4">
        <f>_xlfn.NORM.DIST(H494,0,1,TRUE)*F494-_xlfn.NORM.DIST(I494,0,1,TRUE)*Summary!$G$7*EXP(-D494/100*E494)</f>
        <v>274.35808511856442</v>
      </c>
      <c r="K494" s="5">
        <f t="shared" si="28"/>
        <v>0.99760936497131558</v>
      </c>
      <c r="L494" s="7">
        <f t="shared" si="29"/>
        <v>6.7055397731536658E-5</v>
      </c>
      <c r="M494" s="4">
        <f t="shared" si="30"/>
        <v>13.695465031716601</v>
      </c>
      <c r="N494" s="57">
        <f>Summary!$G$7*Table2[[#This Row],[T]]*EXP(-Table2[[#This Row],[Rate]]/100*Table2[[#This Row],[T]])*_xlfn.NORM.DIST(Table2[[#This Row],[d2]],0,1,TRUE)</f>
        <v>2069.3275378713897</v>
      </c>
      <c r="O494" s="4"/>
    </row>
    <row r="495" spans="2:15" x14ac:dyDescent="0.2">
      <c r="B495" s="6">
        <f>Index!B516</f>
        <v>42461</v>
      </c>
      <c r="C495" s="4">
        <f>Index!J516</f>
        <v>134.92975572978193</v>
      </c>
      <c r="D495" s="5">
        <f>VLOOKUP(Table2[[#This Row],[Date]],Table1[#All],16,FALSE)</f>
        <v>-0.14579999999999999</v>
      </c>
      <c r="E495" s="5">
        <f>DAYS360(B495,Summary!$G$10)/Summary!$G$6</f>
        <v>2.0666666666666669</v>
      </c>
      <c r="F495" s="4">
        <f>Summary!$G$7*C495/Summary!$G$11*(1-0.011)^4</f>
        <v>1279.6851694500911</v>
      </c>
      <c r="G495" s="7">
        <f>VLOOKUP(Table2[[#This Row],[Date]],Table3[#All],11,FALSE)</f>
        <v>6.0205097804703886E-2</v>
      </c>
      <c r="H495" s="5">
        <f>(LN(F495/Summary!$G$7)+(D495/100+G495^2/2)*E495)/(G495*SQRT(E495))</f>
        <v>2.8578342928535574</v>
      </c>
      <c r="I495" s="5">
        <f t="shared" si="31"/>
        <v>2.7712840115707897</v>
      </c>
      <c r="J495" s="4">
        <f>_xlfn.NORM.DIST(H495,0,1,TRUE)*F495-_xlfn.NORM.DIST(I495,0,1,TRUE)*Summary!$G$7*EXP(-D495/100*E495)</f>
        <v>276.73843093576943</v>
      </c>
      <c r="K495" s="5">
        <f t="shared" si="28"/>
        <v>0.99786728462019725</v>
      </c>
      <c r="L495" s="7">
        <f t="shared" si="29"/>
        <v>6.0680596469198179E-5</v>
      </c>
      <c r="M495" s="4">
        <f t="shared" si="30"/>
        <v>12.364023328480492</v>
      </c>
      <c r="N495" s="57">
        <f>Summary!$G$7*Table2[[#This Row],[T]]*EXP(-Table2[[#This Row],[Rate]]/100*Table2[[#This Row],[T]])*_xlfn.NORM.DIST(Table2[[#This Row],[d2]],0,1,TRUE)</f>
        <v>2067.1162374957357</v>
      </c>
      <c r="O495" s="4"/>
    </row>
    <row r="496" spans="2:15" x14ac:dyDescent="0.2">
      <c r="B496" s="6">
        <f>Index!B517</f>
        <v>42464</v>
      </c>
      <c r="C496" s="4">
        <f>Index!J517</f>
        <v>134.91852131797654</v>
      </c>
      <c r="D496" s="5">
        <f>VLOOKUP(Table2[[#This Row],[Date]],Table1[#All],16,FALSE)</f>
        <v>-0.14295833333333333</v>
      </c>
      <c r="E496" s="5">
        <f>DAYS360(B496,Summary!$G$10)/Summary!$G$6</f>
        <v>2.0583333333333331</v>
      </c>
      <c r="F496" s="4">
        <f>Summary!$G$7*C496/Summary!$G$11*(1-0.011)^4</f>
        <v>1279.5786213421729</v>
      </c>
      <c r="G496" s="7">
        <f>VLOOKUP(Table2[[#This Row],[Date]],Table3[#All],11,FALSE)</f>
        <v>5.9349407543270172E-2</v>
      </c>
      <c r="H496" s="5">
        <f>(LN(F496/Summary!$G$7)+(D496/100+G496^2/2)*E496)/(G496*SQRT(E496))</f>
        <v>2.9033385349021974</v>
      </c>
      <c r="I496" s="5">
        <f t="shared" si="31"/>
        <v>2.8181905760596098</v>
      </c>
      <c r="J496" s="4">
        <f>_xlfn.NORM.DIST(H496,0,1,TRUE)*F496-_xlfn.NORM.DIST(I496,0,1,TRUE)*Summary!$G$7*EXP(-D496/100*E496)</f>
        <v>276.69145269601108</v>
      </c>
      <c r="K496" s="5">
        <f t="shared" si="28"/>
        <v>0.99815396350847385</v>
      </c>
      <c r="L496" s="7">
        <f t="shared" si="29"/>
        <v>5.4106993289192752E-5</v>
      </c>
      <c r="M496" s="4">
        <f t="shared" si="30"/>
        <v>10.822296970707161</v>
      </c>
      <c r="N496" s="57">
        <f>Summary!$G$7*Table2[[#This Row],[T]]*EXP(-Table2[[#This Row],[Rate]]/100*Table2[[#This Row],[T]])*_xlfn.NORM.DIST(Table2[[#This Row],[d2]],0,1,TRUE)</f>
        <v>2059.4139991241218</v>
      </c>
      <c r="O496" s="4"/>
    </row>
    <row r="497" spans="2:15" x14ac:dyDescent="0.2">
      <c r="B497" s="6">
        <f>Index!B518</f>
        <v>42465</v>
      </c>
      <c r="C497" s="4">
        <f>Index!J518</f>
        <v>135.03721463802245</v>
      </c>
      <c r="D497" s="5">
        <f>VLOOKUP(Table2[[#This Row],[Date]],Table1[#All],16,FALSE)</f>
        <v>-0.15027777777777779</v>
      </c>
      <c r="E497" s="5">
        <f>DAYS360(B497,Summary!$G$10)/Summary!$G$6</f>
        <v>2.0555555555555554</v>
      </c>
      <c r="F497" s="4">
        <f>Summary!$G$7*C497/Summary!$G$11*(1-0.011)^4</f>
        <v>1280.7043187878849</v>
      </c>
      <c r="G497" s="7">
        <f>VLOOKUP(Table2[[#This Row],[Date]],Table3[#All],11,FALSE)</f>
        <v>5.935304893815245E-2</v>
      </c>
      <c r="H497" s="5">
        <f>(LN(F497/Summary!$G$7)+(D497/100+G497^2/2)*E497)/(G497*SQRT(E497))</f>
        <v>2.9136813749014401</v>
      </c>
      <c r="I497" s="5">
        <f t="shared" si="31"/>
        <v>2.8285856694753257</v>
      </c>
      <c r="J497" s="4">
        <f>_xlfn.NORM.DIST(H497,0,1,TRUE)*F497-_xlfn.NORM.DIST(I497,0,1,TRUE)*Summary!$G$7*EXP(-D497/100*E497)</f>
        <v>277.66814005895083</v>
      </c>
      <c r="K497" s="5">
        <f t="shared" si="28"/>
        <v>0.99821402863453634</v>
      </c>
      <c r="L497" s="7">
        <f t="shared" si="29"/>
        <v>5.2489634006387482E-5</v>
      </c>
      <c r="M497" s="4">
        <f t="shared" si="30"/>
        <v>10.503729888704363</v>
      </c>
      <c r="N497" s="57">
        <f>Summary!$G$7*Table2[[#This Row],[T]]*EXP(-Table2[[#This Row],[Rate]]/100*Table2[[#This Row],[T]])*_xlfn.NORM.DIST(Table2[[#This Row],[d2]],0,1,TRUE)</f>
        <v>2057.0949148363484</v>
      </c>
      <c r="O497" s="4"/>
    </row>
    <row r="498" spans="2:15" x14ac:dyDescent="0.2">
      <c r="B498" s="6">
        <f>Index!B519</f>
        <v>42466</v>
      </c>
      <c r="C498" s="4">
        <f>Index!J519</f>
        <v>134.7491785406541</v>
      </c>
      <c r="D498" s="5">
        <f>VLOOKUP(Table2[[#This Row],[Date]],Table1[#All],16,FALSE)</f>
        <v>-0.15044305555555557</v>
      </c>
      <c r="E498" s="5">
        <f>DAYS360(B498,Summary!$G$10)/Summary!$G$6</f>
        <v>2.0527777777777776</v>
      </c>
      <c r="F498" s="4">
        <f>Summary!$G$7*C498/Summary!$G$11*(1-0.011)^4</f>
        <v>1277.9725601770806</v>
      </c>
      <c r="G498" s="7">
        <f>VLOOKUP(Table2[[#This Row],[Date]],Table3[#All],11,FALSE)</f>
        <v>5.8819226145091177E-2</v>
      </c>
      <c r="H498" s="5">
        <f>(LN(F498/Summary!$G$7)+(D498/100+G498^2/2)*E498)/(G498*SQRT(E498))</f>
        <v>2.9159587530894164</v>
      </c>
      <c r="I498" s="5">
        <f t="shared" si="31"/>
        <v>2.8316853997777223</v>
      </c>
      <c r="J498" s="4">
        <f>_xlfn.NORM.DIST(H498,0,1,TRUE)*F498-_xlfn.NORM.DIST(I498,0,1,TRUE)*Summary!$G$7*EXP(-D498/100*E498)</f>
        <v>274.93602635569016</v>
      </c>
      <c r="K498" s="5">
        <f t="shared" si="28"/>
        <v>0.99822701312010176</v>
      </c>
      <c r="L498" s="7">
        <f t="shared" si="29"/>
        <v>5.2763712628682148E-5</v>
      </c>
      <c r="M498" s="4">
        <f t="shared" si="30"/>
        <v>10.404941634735275</v>
      </c>
      <c r="N498" s="57">
        <f>Summary!$G$7*Table2[[#This Row],[T]]*EXP(-Table2[[#This Row],[Rate]]/100*Table2[[#This Row],[T]])*_xlfn.NORM.DIST(Table2[[#This Row],[d2]],0,1,TRUE)</f>
        <v>2054.359864366284</v>
      </c>
      <c r="O498" s="4"/>
    </row>
    <row r="499" spans="2:15" x14ac:dyDescent="0.2">
      <c r="B499" s="6">
        <f>Index!B520</f>
        <v>42467</v>
      </c>
      <c r="C499" s="4">
        <f>Index!J520</f>
        <v>134.64491579738629</v>
      </c>
      <c r="D499" s="5">
        <f>VLOOKUP(Table2[[#This Row],[Date]],Table1[#All],16,FALSE)</f>
        <v>-0.15965000000000001</v>
      </c>
      <c r="E499" s="5">
        <f>DAYS360(B499,Summary!$G$10)/Summary!$G$6</f>
        <v>2.0499999999999998</v>
      </c>
      <c r="F499" s="4">
        <f>Summary!$G$7*C499/Summary!$G$11*(1-0.011)^4</f>
        <v>1276.983723537124</v>
      </c>
      <c r="G499" s="7">
        <f>VLOOKUP(Table2[[#This Row],[Date]],Table3[#All],11,FALSE)</f>
        <v>5.8838095864587388E-2</v>
      </c>
      <c r="H499" s="5">
        <f>(LN(F499/Summary!$G$7)+(D499/100+G499^2/2)*E499)/(G499*SQRT(E499))</f>
        <v>2.9055886970723592</v>
      </c>
      <c r="I499" s="5">
        <f t="shared" si="31"/>
        <v>2.821345364243053</v>
      </c>
      <c r="J499" s="4">
        <f>_xlfn.NORM.DIST(H499,0,1,TRUE)*F499-_xlfn.NORM.DIST(I499,0,1,TRUE)*Summary!$G$7*EXP(-D499/100*E499)</f>
        <v>273.76403540007561</v>
      </c>
      <c r="K499" s="5">
        <f t="shared" si="28"/>
        <v>0.99816718529753901</v>
      </c>
      <c r="L499" s="7">
        <f t="shared" si="29"/>
        <v>5.4442163872170131E-5</v>
      </c>
      <c r="M499" s="4">
        <f t="shared" si="30"/>
        <v>10.708251742970367</v>
      </c>
      <c r="N499" s="57">
        <f>Summary!$G$7*Table2[[#This Row],[T]]*EXP(-Table2[[#This Row],[Rate]]/100*Table2[[#This Row],[T]])*_xlfn.NORM.DIST(Table2[[#This Row],[d2]],0,1,TRUE)</f>
        <v>2051.8023878671797</v>
      </c>
      <c r="O499" s="4"/>
    </row>
    <row r="500" spans="2:15" x14ac:dyDescent="0.2">
      <c r="B500" s="6">
        <f>Index!B521</f>
        <v>42468</v>
      </c>
      <c r="C500" s="4">
        <f>Index!J521</f>
        <v>134.85529064617228</v>
      </c>
      <c r="D500" s="5">
        <f>VLOOKUP(Table2[[#This Row],[Date]],Table1[#All],16,FALSE)</f>
        <v>-0.16010527777777778</v>
      </c>
      <c r="E500" s="5">
        <f>DAYS360(B500,Summary!$G$10)/Summary!$G$6</f>
        <v>2.0472222222222221</v>
      </c>
      <c r="F500" s="4">
        <f>Summary!$G$7*C500/Summary!$G$11*(1-0.011)^4</f>
        <v>1278.9789363244047</v>
      </c>
      <c r="G500" s="7">
        <f>VLOOKUP(Table2[[#This Row],[Date]],Table3[#All],11,FALSE)</f>
        <v>5.8791115770548338E-2</v>
      </c>
      <c r="H500" s="5">
        <f>(LN(F500/Summary!$G$7)+(D500/100+G500^2/2)*E500)/(G500*SQRT(E500))</f>
        <v>2.928259888599114</v>
      </c>
      <c r="I500" s="5">
        <f t="shared" si="31"/>
        <v>2.8441408702160413</v>
      </c>
      <c r="J500" s="4">
        <f>_xlfn.NORM.DIST(H500,0,1,TRUE)*F500-_xlfn.NORM.DIST(I500,0,1,TRUE)*Summary!$G$7*EXP(-D500/100*E500)</f>
        <v>275.74992993978174</v>
      </c>
      <c r="K500" s="5">
        <f t="shared" si="28"/>
        <v>0.99829567501668248</v>
      </c>
      <c r="L500" s="7">
        <f t="shared" si="29"/>
        <v>5.0954052845568864E-5</v>
      </c>
      <c r="M500" s="4">
        <f t="shared" si="30"/>
        <v>10.031877191670956</v>
      </c>
      <c r="N500" s="57">
        <f>Summary!$G$7*Table2[[#This Row],[T]]*EXP(-Table2[[#This Row],[Rate]]/100*Table2[[#This Row],[T]])*_xlfn.NORM.DIST(Table2[[#This Row],[d2]],0,1,TRUE)</f>
        <v>2049.370189540381</v>
      </c>
      <c r="O500" s="4"/>
    </row>
    <row r="501" spans="2:15" x14ac:dyDescent="0.2">
      <c r="B501" s="6">
        <f>Index!B522</f>
        <v>42471</v>
      </c>
      <c r="C501" s="4">
        <f>Index!J522</f>
        <v>134.55553513044367</v>
      </c>
      <c r="D501" s="5">
        <f>VLOOKUP(Table2[[#This Row],[Date]],Table1[#All],16,FALSE)</f>
        <v>-0.16433444444444445</v>
      </c>
      <c r="E501" s="5">
        <f>DAYS360(B501,Summary!$G$10)/Summary!$G$6</f>
        <v>2.0388888888888888</v>
      </c>
      <c r="F501" s="4">
        <f>Summary!$G$7*C501/Summary!$G$11*(1-0.011)^4</f>
        <v>1276.1360297626602</v>
      </c>
      <c r="G501" s="7">
        <f>VLOOKUP(Table2[[#This Row],[Date]],Table3[#All],11,FALSE)</f>
        <v>5.885905210739862E-2</v>
      </c>
      <c r="H501" s="5">
        <f>(LN(F501/Summary!$G$7)+(D501/100+G501^2/2)*E501)/(G501*SQRT(E501))</f>
        <v>2.9034323619631235</v>
      </c>
      <c r="I501" s="5">
        <f t="shared" si="31"/>
        <v>2.8193877176926789</v>
      </c>
      <c r="J501" s="4">
        <f>_xlfn.NORM.DIST(H501,0,1,TRUE)*F501-_xlfn.NORM.DIST(I501,0,1,TRUE)*Summary!$G$7*EXP(-D501/100*E501)</f>
        <v>272.83856793706298</v>
      </c>
      <c r="K501" s="5">
        <f t="shared" si="28"/>
        <v>0.99815451655743104</v>
      </c>
      <c r="L501" s="7">
        <f t="shared" si="29"/>
        <v>5.4950202268946994E-5</v>
      </c>
      <c r="M501" s="4">
        <f t="shared" si="30"/>
        <v>10.739153728529962</v>
      </c>
      <c r="N501" s="57">
        <f>Summary!$G$7*Table2[[#This Row],[T]]*EXP(-Table2[[#This Row],[Rate]]/100*Table2[[#This Row],[T]])*_xlfn.NORM.DIST(Table2[[#This Row],[d2]],0,1,TRUE)</f>
        <v>2040.8102845876613</v>
      </c>
      <c r="O501" s="4"/>
    </row>
    <row r="502" spans="2:15" x14ac:dyDescent="0.2">
      <c r="B502" s="6">
        <f>Index!B523</f>
        <v>42472</v>
      </c>
      <c r="C502" s="4">
        <f>Index!J523</f>
        <v>133.84844336628532</v>
      </c>
      <c r="D502" s="5">
        <f>VLOOKUP(Table2[[#This Row],[Date]],Table1[#All],16,FALSE)</f>
        <v>-0.16000694444444447</v>
      </c>
      <c r="E502" s="5">
        <f>DAYS360(B502,Summary!$G$10)/Summary!$G$6</f>
        <v>2.036111111111111</v>
      </c>
      <c r="F502" s="4">
        <f>Summary!$G$7*C502/Summary!$G$11*(1-0.011)^4</f>
        <v>1269.4299119079312</v>
      </c>
      <c r="G502" s="7">
        <f>VLOOKUP(Table2[[#This Row],[Date]],Table3[#All],11,FALSE)</f>
        <v>5.957632602473302E-2</v>
      </c>
      <c r="H502" s="5">
        <f>(LN(F502/Summary!$G$7)+(D502/100+G502^2/2)*E502)/(G502*SQRT(E502))</f>
        <v>2.8105043467361637</v>
      </c>
      <c r="I502" s="5">
        <f t="shared" si="31"/>
        <v>2.7254934779805602</v>
      </c>
      <c r="J502" s="4">
        <f>_xlfn.NORM.DIST(H502,0,1,TRUE)*F502-_xlfn.NORM.DIST(I502,0,1,TRUE)*Summary!$G$7*EXP(-D502/100*E502)</f>
        <v>266.24787902531307</v>
      </c>
      <c r="K502" s="5">
        <f t="shared" si="28"/>
        <v>0.99752680396053373</v>
      </c>
      <c r="L502" s="7">
        <f t="shared" si="29"/>
        <v>7.1218858918105309E-5</v>
      </c>
      <c r="M502" s="4">
        <f t="shared" si="30"/>
        <v>13.921552110936458</v>
      </c>
      <c r="N502" s="57">
        <f>Summary!$G$7*Table2[[#This Row],[T]]*EXP(-Table2[[#This Row],[Rate]]/100*Table2[[#This Row],[T]])*_xlfn.NORM.DIST(Table2[[#This Row],[d2]],0,1,TRUE)</f>
        <v>2036.1976129544296</v>
      </c>
      <c r="O502" s="4"/>
    </row>
    <row r="503" spans="2:15" x14ac:dyDescent="0.2">
      <c r="B503" s="6">
        <f>Index!B524</f>
        <v>42473</v>
      </c>
      <c r="C503" s="4">
        <f>Index!J524</f>
        <v>134.51631529376007</v>
      </c>
      <c r="D503" s="5">
        <f>VLOOKUP(Table2[[#This Row],[Date]],Table1[#All],16,FALSE)</f>
        <v>-0.16399333333333335</v>
      </c>
      <c r="E503" s="5">
        <f>DAYS360(B503,Summary!$G$10)/Summary!$G$6</f>
        <v>2.0333333333333332</v>
      </c>
      <c r="F503" s="4">
        <f>Summary!$G$7*C503/Summary!$G$11*(1-0.011)^4</f>
        <v>1275.7640655277826</v>
      </c>
      <c r="G503" s="7">
        <f>VLOOKUP(Table2[[#This Row],[Date]],Table3[#All],11,FALSE)</f>
        <v>6.0042036801059191E-2</v>
      </c>
      <c r="H503" s="5">
        <f>(LN(F503/Summary!$G$7)+(D503/100+G503^2/2)*E503)/(G503*SQRT(E503))</f>
        <v>2.8484533873317188</v>
      </c>
      <c r="I503" s="5">
        <f t="shared" si="31"/>
        <v>2.7628364464114381</v>
      </c>
      <c r="J503" s="4">
        <f>_xlfn.NORM.DIST(H503,0,1,TRUE)*F503-_xlfn.NORM.DIST(I503,0,1,TRUE)*Summary!$G$7*EXP(-D503/100*E503)</f>
        <v>272.49625014330547</v>
      </c>
      <c r="K503" s="5">
        <f t="shared" si="28"/>
        <v>0.99780338558023252</v>
      </c>
      <c r="L503" s="7">
        <f t="shared" si="29"/>
        <v>6.319974315509767E-5</v>
      </c>
      <c r="M503" s="4">
        <f t="shared" si="30"/>
        <v>12.557987324495466</v>
      </c>
      <c r="N503" s="57">
        <f>Summary!$G$7*Table2[[#This Row],[T]]*EXP(-Table2[[#This Row],[Rate]]/100*Table2[[#This Row],[T]])*_xlfn.NORM.DIST(Table2[[#This Row],[d2]],0,1,TRUE)</f>
        <v>2034.2797557385659</v>
      </c>
      <c r="O503" s="4"/>
    </row>
    <row r="504" spans="2:15" x14ac:dyDescent="0.2">
      <c r="B504" s="6">
        <f>Index!B525</f>
        <v>42474</v>
      </c>
      <c r="C504" s="4">
        <f>Index!J525</f>
        <v>134.03207696504685</v>
      </c>
      <c r="D504" s="5">
        <f>VLOOKUP(Table2[[#This Row],[Date]],Table1[#All],16,FALSE)</f>
        <v>-0.15470833333333334</v>
      </c>
      <c r="E504" s="5">
        <f>DAYS360(B504,Summary!$G$10)/Summary!$G$6</f>
        <v>2.0305555555555554</v>
      </c>
      <c r="F504" s="4">
        <f>Summary!$G$7*C504/Summary!$G$11*(1-0.011)^4</f>
        <v>1271.171508427371</v>
      </c>
      <c r="G504" s="7">
        <f>VLOOKUP(Table2[[#This Row],[Date]],Table3[#All],11,FALSE)</f>
        <v>4.834139547956319E-2</v>
      </c>
      <c r="H504" s="5">
        <f>(LN(F504/Summary!$G$7)+(D504/100+G504^2/2)*E504)/(G504*SQRT(E504))</f>
        <v>3.4720040454559853</v>
      </c>
      <c r="I504" s="5">
        <f t="shared" si="31"/>
        <v>3.4031187348169252</v>
      </c>
      <c r="J504" s="4">
        <f>_xlfn.NORM.DIST(H504,0,1,TRUE)*F504-_xlfn.NORM.DIST(I504,0,1,TRUE)*Summary!$G$7*EXP(-D504/100*E504)</f>
        <v>268.03094864540776</v>
      </c>
      <c r="K504" s="5">
        <f t="shared" si="28"/>
        <v>0.9997417057239455</v>
      </c>
      <c r="L504" s="7">
        <f t="shared" si="29"/>
        <v>1.0987783877173124E-5</v>
      </c>
      <c r="M504" s="4">
        <f t="shared" si="30"/>
        <v>1.7428197315574885</v>
      </c>
      <c r="N504" s="57">
        <f>Summary!$G$7*Table2[[#This Row],[T]]*EXP(-Table2[[#This Row],[Rate]]/100*Table2[[#This Row],[T]])*_xlfn.NORM.DIST(Table2[[#This Row],[d2]],0,1,TRUE)</f>
        <v>2036.2659315205497</v>
      </c>
      <c r="O504" s="4"/>
    </row>
    <row r="505" spans="2:15" x14ac:dyDescent="0.2">
      <c r="B505" s="6">
        <f>Index!B526</f>
        <v>42475</v>
      </c>
      <c r="C505" s="4">
        <f>Index!J526</f>
        <v>134.43847478791207</v>
      </c>
      <c r="D505" s="5">
        <f>VLOOKUP(Table2[[#This Row],[Date]],Table1[#All],16,FALSE)</f>
        <v>-0.16002222222222223</v>
      </c>
      <c r="E505" s="5">
        <f>DAYS360(B505,Summary!$G$10)/Summary!$G$6</f>
        <v>2.0277777777777777</v>
      </c>
      <c r="F505" s="4">
        <f>Summary!$G$7*C505/Summary!$G$11*(1-0.011)^4</f>
        <v>1275.0258196132515</v>
      </c>
      <c r="G505" s="7">
        <f>VLOOKUP(Table2[[#This Row],[Date]],Table3[#All],11,FALSE)</f>
        <v>4.8527854817469109E-2</v>
      </c>
      <c r="H505" s="5">
        <f>(LN(F505/Summary!$G$7)+(D505/100+G505^2/2)*E505)/(G505*SQRT(E505))</f>
        <v>3.5035636293514187</v>
      </c>
      <c r="I505" s="5">
        <f t="shared" si="31"/>
        <v>3.4344599337993054</v>
      </c>
      <c r="J505" s="4">
        <f>_xlfn.NORM.DIST(H505,0,1,TRUE)*F505-_xlfn.NORM.DIST(I505,0,1,TRUE)*Summary!$G$7*EXP(-D505/100*E505)</f>
        <v>271.78081947797864</v>
      </c>
      <c r="K505" s="5">
        <f t="shared" si="28"/>
        <v>0.9997704615179539</v>
      </c>
      <c r="L505" s="7">
        <f t="shared" si="29"/>
        <v>9.7817492958561052E-6</v>
      </c>
      <c r="M505" s="4">
        <f t="shared" si="30"/>
        <v>1.5648255900886683</v>
      </c>
      <c r="N505" s="57">
        <f>Summary!$G$7*Table2[[#This Row],[T]]*EXP(-Table2[[#This Row],[Rate]]/100*Table2[[#This Row],[T]])*_xlfn.NORM.DIST(Table2[[#This Row],[d2]],0,1,TRUE)</f>
        <v>2033.7644523060292</v>
      </c>
      <c r="O505" s="4"/>
    </row>
    <row r="506" spans="2:15" x14ac:dyDescent="0.2">
      <c r="B506" s="6">
        <f>Index!B527</f>
        <v>42478</v>
      </c>
      <c r="C506" s="4">
        <f>Index!J527</f>
        <v>134.1652419457146</v>
      </c>
      <c r="D506" s="5">
        <f>VLOOKUP(Table2[[#This Row],[Date]],Table1[#All],16,FALSE)</f>
        <v>-0.15343611111111111</v>
      </c>
      <c r="E506" s="5">
        <f>DAYS360(B506,Summary!$G$10)/Summary!$G$6</f>
        <v>2.0194444444444444</v>
      </c>
      <c r="F506" s="4">
        <f>Summary!$G$7*C506/Summary!$G$11*(1-0.011)^4</f>
        <v>1272.4344563214731</v>
      </c>
      <c r="G506" s="7">
        <f>VLOOKUP(Table2[[#This Row],[Date]],Table3[#All],11,FALSE)</f>
        <v>4.6654754635237265E-2</v>
      </c>
      <c r="H506" s="5">
        <f>(LN(F506/Summary!$G$7)+(D506/100+G506^2/2)*E506)/(G506*SQRT(E506))</f>
        <v>3.6203944332045412</v>
      </c>
      <c r="I506" s="5">
        <f t="shared" si="31"/>
        <v>3.5540946871734387</v>
      </c>
      <c r="J506" s="4">
        <f>_xlfn.NORM.DIST(H506,0,1,TRUE)*F506-_xlfn.NORM.DIST(I506,0,1,TRUE)*Summary!$G$7*EXP(-D506/100*E506)</f>
        <v>269.33417765015213</v>
      </c>
      <c r="K506" s="5">
        <f t="shared" si="28"/>
        <v>0.99985292287470584</v>
      </c>
      <c r="L506" s="7">
        <f t="shared" si="29"/>
        <v>6.7384240147237844E-6</v>
      </c>
      <c r="M506" s="4">
        <f t="shared" si="30"/>
        <v>1.0279145110764871</v>
      </c>
      <c r="N506" s="57">
        <f>Summary!$G$7*Table2[[#This Row],[T]]*EXP(-Table2[[#This Row],[Rate]]/100*Table2[[#This Row],[T]])*_xlfn.NORM.DIST(Table2[[#This Row],[d2]],0,1,TRUE)</f>
        <v>2025.3273540295129</v>
      </c>
      <c r="O506" s="4"/>
    </row>
    <row r="507" spans="2:15" x14ac:dyDescent="0.2">
      <c r="B507" s="6">
        <f>Index!B528</f>
        <v>42479</v>
      </c>
      <c r="C507" s="4">
        <f>Index!J528</f>
        <v>133.95638243121911</v>
      </c>
      <c r="D507" s="5">
        <f>VLOOKUP(Table2[[#This Row],[Date]],Table1[#All],16,FALSE)</f>
        <v>-0.15292666666666668</v>
      </c>
      <c r="E507" s="5">
        <f>DAYS360(B507,Summary!$G$10)/Summary!$G$6</f>
        <v>2.0166666666666666</v>
      </c>
      <c r="F507" s="4">
        <f>Summary!$G$7*C507/Summary!$G$11*(1-0.011)^4</f>
        <v>1270.4536150922511</v>
      </c>
      <c r="G507" s="7">
        <f>VLOOKUP(Table2[[#This Row],[Date]],Table3[#All],11,FALSE)</f>
        <v>4.6677007037514283E-2</v>
      </c>
      <c r="H507" s="5">
        <f>(LN(F507/Summary!$G$7)+(D507/100+G507^2/2)*E507)/(G507*SQRT(E507))</f>
        <v>3.5978615972191457</v>
      </c>
      <c r="I507" s="5">
        <f t="shared" si="31"/>
        <v>3.5315758645532092</v>
      </c>
      <c r="J507" s="4">
        <f>_xlfn.NORM.DIST(H507,0,1,TRUE)*F507-_xlfn.NORM.DIST(I507,0,1,TRUE)*Summary!$G$7*EXP(-D507/100*E507)</f>
        <v>267.36820826698465</v>
      </c>
      <c r="K507" s="5">
        <f t="shared" si="28"/>
        <v>0.99983957786855504</v>
      </c>
      <c r="L507" s="7">
        <f t="shared" si="29"/>
        <v>7.3222619806831015E-6</v>
      </c>
      <c r="M507" s="4">
        <f t="shared" si="30"/>
        <v>1.1124999777169184</v>
      </c>
      <c r="N507" s="57">
        <f>Summary!$G$7*Table2[[#This Row],[T]]*EXP(-Table2[[#This Row],[Rate]]/100*Table2[[#This Row],[T]])*_xlfn.NORM.DIST(Table2[[#This Row],[d2]],0,1,TRUE)</f>
        <v>2022.4778891960034</v>
      </c>
      <c r="O507" s="4"/>
    </row>
    <row r="508" spans="2:15" x14ac:dyDescent="0.2">
      <c r="B508" s="6">
        <f>Index!B529</f>
        <v>42480</v>
      </c>
      <c r="C508" s="4">
        <f>Index!J529</f>
        <v>134.04862811453501</v>
      </c>
      <c r="D508" s="5">
        <f>VLOOKUP(Table2[[#This Row],[Date]],Table1[#All],16,FALSE)</f>
        <v>-0.15164861111111111</v>
      </c>
      <c r="E508" s="5">
        <f>DAYS360(B508,Summary!$G$10)/Summary!$G$6</f>
        <v>2.0138888888888888</v>
      </c>
      <c r="F508" s="4">
        <f>Summary!$G$7*C508/Summary!$G$11*(1-0.011)^4</f>
        <v>1271.3284809233398</v>
      </c>
      <c r="G508" s="7">
        <f>VLOOKUP(Table2[[#This Row],[Date]],Table3[#All],11,FALSE)</f>
        <v>4.6539607659405756E-2</v>
      </c>
      <c r="H508" s="5">
        <f>(LN(F508/Summary!$G$7)+(D508/100+G508^2/2)*E508)/(G508*SQRT(E508))</f>
        <v>3.6216072936369446</v>
      </c>
      <c r="I508" s="5">
        <f t="shared" si="31"/>
        <v>3.5555622136243907</v>
      </c>
      <c r="J508" s="4">
        <f>_xlfn.NORM.DIST(H508,0,1,TRUE)*F508-_xlfn.NORM.DIST(I508,0,1,TRUE)*Summary!$G$7*EXP(-D508/100*E508)</f>
        <v>268.27283203100012</v>
      </c>
      <c r="K508" s="5">
        <f t="shared" si="28"/>
        <v>0.99985361083471103</v>
      </c>
      <c r="L508" s="7">
        <f t="shared" si="29"/>
        <v>6.7406232368338212E-6</v>
      </c>
      <c r="M508" s="4">
        <f t="shared" si="30"/>
        <v>1.0211130568410862</v>
      </c>
      <c r="N508" s="57">
        <f>Summary!$G$7*Table2[[#This Row],[T]]*EXP(-Table2[[#This Row],[Rate]]/100*Table2[[#This Row],[T]])*_xlfn.NORM.DIST(Table2[[#This Row],[d2]],0,1,TRUE)</f>
        <v>2019.6678239679904</v>
      </c>
      <c r="O508" s="4"/>
    </row>
    <row r="509" spans="2:15" x14ac:dyDescent="0.2">
      <c r="B509" s="6">
        <f>Index!B530</f>
        <v>42481</v>
      </c>
      <c r="C509" s="4">
        <f>Index!J530</f>
        <v>133.46022230937305</v>
      </c>
      <c r="D509" s="5">
        <f>VLOOKUP(Table2[[#This Row],[Date]],Table1[#All],16,FALSE)</f>
        <v>-0.14263333333333333</v>
      </c>
      <c r="E509" s="5">
        <f>DAYS360(B509,Summary!$G$10)/Summary!$G$6</f>
        <v>2.0111111111111111</v>
      </c>
      <c r="F509" s="4">
        <f>Summary!$G$7*C509/Summary!$G$11*(1-0.011)^4</f>
        <v>1265.7479907015088</v>
      </c>
      <c r="G509" s="7">
        <f>VLOOKUP(Table2[[#This Row],[Date]],Table3[#All],11,FALSE)</f>
        <v>4.7204837273602855E-2</v>
      </c>
      <c r="H509" s="5">
        <f>(LN(F509/Summary!$G$7)+(D509/100+G509^2/2)*E509)/(G509*SQRT(E509))</f>
        <v>3.5109832025578469</v>
      </c>
      <c r="I509" s="5">
        <f t="shared" si="31"/>
        <v>3.4440403002017721</v>
      </c>
      <c r="J509" s="4">
        <f>_xlfn.NORM.DIST(H509,0,1,TRUE)*F509-_xlfn.NORM.DIST(I509,0,1,TRUE)*Summary!$G$7*EXP(-D509/100*E509)</f>
        <v>262.8801777913751</v>
      </c>
      <c r="K509" s="5">
        <f t="shared" si="28"/>
        <v>0.99977677369603501</v>
      </c>
      <c r="L509" s="7">
        <f t="shared" si="29"/>
        <v>9.9102264980975924E-6</v>
      </c>
      <c r="M509" s="4">
        <f t="shared" si="30"/>
        <v>1.5073032791629883</v>
      </c>
      <c r="N509" s="57">
        <f>Summary!$G$7*Table2[[#This Row],[T]]*EXP(-Table2[[#This Row],[Rate]]/100*Table2[[#This Row],[T]])*_xlfn.NORM.DIST(Table2[[#This Row],[d2]],0,1,TRUE)</f>
        <v>2016.3103656028857</v>
      </c>
      <c r="O509" s="4"/>
    </row>
    <row r="510" spans="2:15" x14ac:dyDescent="0.2">
      <c r="B510" s="6">
        <f>Index!B531</f>
        <v>42482</v>
      </c>
      <c r="C510" s="4">
        <f>Index!J531</f>
        <v>133.5523509133742</v>
      </c>
      <c r="D510" s="5">
        <f>VLOOKUP(Table2[[#This Row],[Date]],Table1[#All],16,FALSE)</f>
        <v>-0.15474833333333332</v>
      </c>
      <c r="E510" s="5">
        <f>DAYS360(B510,Summary!$G$10)/Summary!$G$6</f>
        <v>2.0083333333333333</v>
      </c>
      <c r="F510" s="4">
        <f>Summary!$G$7*C510/Summary!$G$11*(1-0.011)^4</f>
        <v>1266.621746142514</v>
      </c>
      <c r="G510" s="7">
        <f>VLOOKUP(Table2[[#This Row],[Date]],Table3[#All],11,FALSE)</f>
        <v>4.7207150135942177E-2</v>
      </c>
      <c r="H510" s="5">
        <f>(LN(F510/Summary!$G$7)+(D510/100+G510^2/2)*E510)/(G510*SQRT(E510))</f>
        <v>3.5199325650681024</v>
      </c>
      <c r="I510" s="5">
        <f t="shared" si="31"/>
        <v>3.4530326322845206</v>
      </c>
      <c r="J510" s="4">
        <f>_xlfn.NORM.DIST(H510,0,1,TRUE)*F510-_xlfn.NORM.DIST(I510,0,1,TRUE)*Summary!$G$7*EXP(-D510/100*E510)</f>
        <v>263.51370028454812</v>
      </c>
      <c r="K510" s="5">
        <f t="shared" si="28"/>
        <v>0.99978417173444489</v>
      </c>
      <c r="L510" s="7">
        <f t="shared" si="29"/>
        <v>9.6028325973793202E-6</v>
      </c>
      <c r="M510" s="4">
        <f t="shared" si="30"/>
        <v>1.46061856942419</v>
      </c>
      <c r="N510" s="57">
        <f>Summary!$G$7*Table2[[#This Row],[T]]*EXP(-Table2[[#This Row],[Rate]]/100*Table2[[#This Row],[T]])*_xlfn.NORM.DIST(Table2[[#This Row],[d2]],0,1,TRUE)</f>
        <v>2014.0263017757914</v>
      </c>
      <c r="O510" s="4"/>
    </row>
    <row r="511" spans="2:15" x14ac:dyDescent="0.2">
      <c r="B511" s="6">
        <f>Index!B532</f>
        <v>42485</v>
      </c>
      <c r="C511" s="4">
        <f>Index!J532</f>
        <v>133.33200088888813</v>
      </c>
      <c r="D511" s="5">
        <f>VLOOKUP(Table2[[#This Row],[Date]],Table1[#All],16,FALSE)</f>
        <v>-0.15</v>
      </c>
      <c r="E511" s="5">
        <f>DAYS360(B511,Summary!$G$10)/Summary!$G$6</f>
        <v>2</v>
      </c>
      <c r="F511" s="4">
        <f>Summary!$G$7*C511/Summary!$G$11*(1-0.011)^4</f>
        <v>1264.5319279486127</v>
      </c>
      <c r="G511" s="7">
        <f>VLOOKUP(Table2[[#This Row],[Date]],Table3[#All],11,FALSE)</f>
        <v>4.6368472478453222E-2</v>
      </c>
      <c r="H511" s="5">
        <f>(LN(F511/Summary!$G$7)+(D511/100+G511^2/2)*E511)/(G511*SQRT(E511))</f>
        <v>3.5661814315546492</v>
      </c>
      <c r="I511" s="5">
        <f t="shared" si="31"/>
        <v>3.500606508909097</v>
      </c>
      <c r="J511" s="4">
        <f>_xlfn.NORM.DIST(H511,0,1,TRUE)*F511-_xlfn.NORM.DIST(I511,0,1,TRUE)*Summary!$G$7*EXP(-D511/100*E511)</f>
        <v>261.53120135478537</v>
      </c>
      <c r="K511" s="5">
        <f t="shared" si="28"/>
        <v>0.99981888967564858</v>
      </c>
      <c r="L511" s="7">
        <f t="shared" si="29"/>
        <v>8.329901580007253E-6</v>
      </c>
      <c r="M511" s="4">
        <f t="shared" si="30"/>
        <v>1.235242578893947</v>
      </c>
      <c r="N511" s="57">
        <f>Summary!$G$7*Table2[[#This Row],[T]]*EXP(-Table2[[#This Row],[Rate]]/100*Table2[[#This Row],[T]])*_xlfn.NORM.DIST(Table2[[#This Row],[d2]],0,1,TRUE)</f>
        <v>2005.5434136124079</v>
      </c>
      <c r="O511" s="4"/>
    </row>
    <row r="512" spans="2:15" x14ac:dyDescent="0.2">
      <c r="B512" s="6">
        <f>Index!B533</f>
        <v>42486</v>
      </c>
      <c r="C512" s="4">
        <f>Index!J533</f>
        <v>133.30650278648523</v>
      </c>
      <c r="D512" s="5">
        <f>VLOOKUP(Table2[[#This Row],[Date]],Table1[#All],16,FALSE)</f>
        <v>-0.14563333333333334</v>
      </c>
      <c r="E512" s="5">
        <f>DAYS360(B512,Summary!$G$10)/Summary!$G$6</f>
        <v>1.9972222222222222</v>
      </c>
      <c r="F512" s="4">
        <f>Summary!$G$7*C512/Summary!$G$11*(1-0.011)^4</f>
        <v>1264.2901017975337</v>
      </c>
      <c r="G512" s="7">
        <f>VLOOKUP(Table2[[#This Row],[Date]],Table3[#All],11,FALSE)</f>
        <v>4.6366232505034646E-2</v>
      </c>
      <c r="H512" s="5">
        <f>(LN(F512/Summary!$G$7)+(D512/100+G512^2/2)*E512)/(G512*SQRT(E512))</f>
        <v>3.5672599610849742</v>
      </c>
      <c r="I512" s="5">
        <f t="shared" si="31"/>
        <v>3.5017337580031542</v>
      </c>
      <c r="J512" s="4">
        <f>_xlfn.NORM.DIST(H512,0,1,TRUE)*F512-_xlfn.NORM.DIST(I512,0,1,TRUE)*Summary!$G$7*EXP(-D512/100*E512)</f>
        <v>261.38100427984898</v>
      </c>
      <c r="K512" s="5">
        <f t="shared" si="28"/>
        <v>0.99981963321589651</v>
      </c>
      <c r="L512" s="7">
        <f t="shared" si="29"/>
        <v>8.3056775222370959E-6</v>
      </c>
      <c r="M512" s="4">
        <f t="shared" si="30"/>
        <v>1.2294099935246212</v>
      </c>
      <c r="N512" s="57">
        <f>Summary!$G$7*Table2[[#This Row],[T]]*EXP(-Table2[[#This Row],[Rate]]/100*Table2[[#This Row],[T]])*_xlfn.NORM.DIST(Table2[[#This Row],[d2]],0,1,TRUE)</f>
        <v>2002.5768979846498</v>
      </c>
      <c r="O512" s="4"/>
    </row>
    <row r="513" spans="2:15" x14ac:dyDescent="0.2">
      <c r="B513" s="6">
        <f>Index!B534</f>
        <v>42487</v>
      </c>
      <c r="C513" s="4">
        <f>Index!J534</f>
        <v>133.30713784385267</v>
      </c>
      <c r="D513" s="5">
        <f>VLOOKUP(Table2[[#This Row],[Date]],Table1[#All],16,FALSE)</f>
        <v>-0.14823333333333333</v>
      </c>
      <c r="E513" s="5">
        <f>DAYS360(B513,Summary!$G$10)/Summary!$G$6</f>
        <v>1.9944444444444445</v>
      </c>
      <c r="F513" s="4">
        <f>Summary!$G$7*C513/Summary!$G$11*(1-0.011)^4</f>
        <v>1264.296124735102</v>
      </c>
      <c r="G513" s="7">
        <f>VLOOKUP(Table2[[#This Row],[Date]],Table3[#All],11,FALSE)</f>
        <v>4.6347826454406951E-2</v>
      </c>
      <c r="H513" s="5">
        <f>(LN(F513/Summary!$G$7)+(D513/100+G513^2/2)*E513)/(G513*SQRT(E513))</f>
        <v>3.5704316408232746</v>
      </c>
      <c r="I513" s="5">
        <f t="shared" si="31"/>
        <v>3.504977015100982</v>
      </c>
      <c r="J513" s="4">
        <f>_xlfn.NORM.DIST(H513,0,1,TRUE)*F513-_xlfn.NORM.DIST(I513,0,1,TRUE)*Summary!$G$7*EXP(-D513/100*E513)</f>
        <v>261.33902464080177</v>
      </c>
      <c r="K513" s="5">
        <f t="shared" si="28"/>
        <v>0.99982180327156989</v>
      </c>
      <c r="L513" s="7">
        <f t="shared" si="29"/>
        <v>8.2211348911550964E-6</v>
      </c>
      <c r="M513" s="4">
        <f t="shared" si="30"/>
        <v>1.2147326456722018</v>
      </c>
      <c r="N513" s="57">
        <f>Summary!$G$7*Table2[[#This Row],[T]]*EXP(-Table2[[#This Row],[Rate]]/100*Table2[[#This Row],[T]])*_xlfn.NORM.DIST(Table2[[#This Row],[d2]],0,1,TRUE)</f>
        <v>1999.8928810629832</v>
      </c>
      <c r="O513" s="4"/>
    </row>
    <row r="514" spans="2:15" x14ac:dyDescent="0.2">
      <c r="B514" s="6">
        <f>Index!B535</f>
        <v>42488</v>
      </c>
      <c r="C514" s="4">
        <f>Index!J535</f>
        <v>133.38616837213584</v>
      </c>
      <c r="D514" s="5">
        <f>VLOOKUP(Table2[[#This Row],[Date]],Table1[#All],16,FALSE)</f>
        <v>-0.14686666666666667</v>
      </c>
      <c r="E514" s="5">
        <f>DAYS360(B514,Summary!$G$10)/Summary!$G$6</f>
        <v>1.9916666666666667</v>
      </c>
      <c r="F514" s="4">
        <f>Summary!$G$7*C514/Summary!$G$11*(1-0.011)^4</f>
        <v>1265.0456569226526</v>
      </c>
      <c r="G514" s="7">
        <f>VLOOKUP(Table2[[#This Row],[Date]],Table3[#All],11,FALSE)</f>
        <v>4.6342036011859329E-2</v>
      </c>
      <c r="H514" s="5">
        <f>(LN(F514/Summary!$G$7)+(D514/100+G514^2/2)*E514)/(G514*SQRT(E514))</f>
        <v>3.5828545233519491</v>
      </c>
      <c r="I514" s="5">
        <f t="shared" si="31"/>
        <v>3.517453666571619</v>
      </c>
      <c r="J514" s="4">
        <f>_xlfn.NORM.DIST(H514,0,1,TRUE)*F514-_xlfn.NORM.DIST(I514,0,1,TRUE)*Summary!$G$7*EXP(-D514/100*E514)</f>
        <v>262.11980345114455</v>
      </c>
      <c r="K514" s="5">
        <f t="shared" si="28"/>
        <v>0.99983007004964997</v>
      </c>
      <c r="L514" s="7">
        <f t="shared" si="29"/>
        <v>7.8656500498149764E-6</v>
      </c>
      <c r="M514" s="4">
        <f t="shared" si="30"/>
        <v>1.16181983207352</v>
      </c>
      <c r="N514" s="57">
        <f>Summary!$G$7*Table2[[#This Row],[T]]*EXP(-Table2[[#This Row],[Rate]]/100*Table2[[#This Row],[T]])*_xlfn.NORM.DIST(Table2[[#This Row],[d2]],0,1,TRUE)</f>
        <v>1997.0658446156249</v>
      </c>
      <c r="O514" s="4"/>
    </row>
    <row r="515" spans="2:15" x14ac:dyDescent="0.2">
      <c r="B515" s="6">
        <f>Index!B536</f>
        <v>42489</v>
      </c>
      <c r="C515" s="4">
        <f>Index!J536</f>
        <v>133.19077580194269</v>
      </c>
      <c r="D515" s="5">
        <f>VLOOKUP(Table2[[#This Row],[Date]],Table1[#All],16,FALSE)</f>
        <v>-0.13264444444444445</v>
      </c>
      <c r="E515" s="5">
        <f>DAYS360(B515,Summary!$G$10)/Summary!$G$6</f>
        <v>1.9888888888888889</v>
      </c>
      <c r="F515" s="4">
        <f>Summary!$G$7*C515/Summary!$G$11*(1-0.011)^4</f>
        <v>1263.1925373276117</v>
      </c>
      <c r="G515" s="7">
        <f>VLOOKUP(Table2[[#This Row],[Date]],Table3[#All],11,FALSE)</f>
        <v>4.6376952660822167E-2</v>
      </c>
      <c r="H515" s="5">
        <f>(LN(F515/Summary!$G$7)+(D515/100+G515^2/2)*E515)/(G515*SQRT(E515))</f>
        <v>3.5646336949982094</v>
      </c>
      <c r="I515" s="5">
        <f t="shared" si="31"/>
        <v>3.4992292191812133</v>
      </c>
      <c r="J515" s="4">
        <f>_xlfn.NORM.DIST(H515,0,1,TRUE)*F515-_xlfn.NORM.DIST(I515,0,1,TRUE)*Summary!$G$7*EXP(-D515/100*E515)</f>
        <v>260.55469128356162</v>
      </c>
      <c r="K515" s="5">
        <f t="shared" ref="K515:K578" si="32">_xlfn.NORM.DIST(H515,0,1,TRUE)</f>
        <v>0.99981781765433331</v>
      </c>
      <c r="L515" s="7">
        <f t="shared" ref="L515:L578" si="33">_xlfn.NORM.DIST(H515,0,1,FALSE)/(G515*F515*SQRT(E515))</f>
        <v>8.4067282310363969E-6</v>
      </c>
      <c r="M515" s="4">
        <f t="shared" ref="M515:M578" si="34">SQRT(E515)*F515*_xlfn.NORM.DIST(H515,0,1,FALSE)</f>
        <v>1.2373109052717548</v>
      </c>
      <c r="N515" s="57">
        <f>Summary!$G$7*Table2[[#This Row],[T]]*EXP(-Table2[[#This Row],[Rate]]/100*Table2[[#This Row],[T]])*_xlfn.NORM.DIST(Table2[[#This Row],[d2]],0,1,TRUE)</f>
        <v>1993.6775658328695</v>
      </c>
      <c r="O515" s="4"/>
    </row>
    <row r="516" spans="2:15" x14ac:dyDescent="0.2">
      <c r="B516" s="6">
        <f>Index!B537</f>
        <v>42492</v>
      </c>
      <c r="C516" s="4">
        <f>Index!J537</f>
        <v>133.33636893646553</v>
      </c>
      <c r="D516" s="5">
        <f>VLOOKUP(Table2[[#This Row],[Date]],Table1[#All],16,FALSE)</f>
        <v>-0.12084166666666667</v>
      </c>
      <c r="E516" s="5">
        <f>DAYS360(B516,Summary!$G$10)/Summary!$G$6</f>
        <v>1.9805555555555556</v>
      </c>
      <c r="F516" s="4">
        <f>Summary!$G$7*C516/Summary!$G$11*(1-0.011)^4</f>
        <v>1264.5733548797889</v>
      </c>
      <c r="G516" s="7">
        <f>VLOOKUP(Table2[[#This Row],[Date]],Table3[#All],11,FALSE)</f>
        <v>4.633329451111616E-2</v>
      </c>
      <c r="H516" s="5">
        <f>(LN(F516/Summary!$G$7)+(D516/100+G516^2/2)*E516)/(G516*SQRT(E516))</f>
        <v>3.595801444782722</v>
      </c>
      <c r="I516" s="5">
        <f t="shared" ref="I516:I579" si="35">H516-G516*SQRT(E516)</f>
        <v>3.5305955744241038</v>
      </c>
      <c r="J516" s="4">
        <f>_xlfn.NORM.DIST(H516,0,1,TRUE)*F516-_xlfn.NORM.DIST(I516,0,1,TRUE)*Summary!$G$7*EXP(-D516/100*E516)</f>
        <v>262.18048360716671</v>
      </c>
      <c r="K516" s="5">
        <f t="shared" si="32"/>
        <v>0.99983830279949759</v>
      </c>
      <c r="L516" s="7">
        <f t="shared" si="33"/>
        <v>7.5337559239194764E-6</v>
      </c>
      <c r="M516" s="4">
        <f t="shared" si="34"/>
        <v>1.1055536182881753</v>
      </c>
      <c r="N516" s="57">
        <f>Summary!$G$7*Table2[[#This Row],[T]]*EXP(-Table2[[#This Row],[Rate]]/100*Table2[[#This Row],[T]])*_xlfn.NORM.DIST(Table2[[#This Row],[d2]],0,1,TRUE)</f>
        <v>1984.8897900662023</v>
      </c>
      <c r="O516" s="4"/>
    </row>
    <row r="517" spans="2:15" x14ac:dyDescent="0.2">
      <c r="B517" s="6">
        <f>Index!B538</f>
        <v>42493</v>
      </c>
      <c r="C517" s="4">
        <f>Index!J538</f>
        <v>133.75515033426629</v>
      </c>
      <c r="D517" s="5">
        <f>VLOOKUP(Table2[[#This Row],[Date]],Table1[#All],16,FALSE)</f>
        <v>-0.1391111111111111</v>
      </c>
      <c r="E517" s="5">
        <f>DAYS360(B517,Summary!$G$10)/Summary!$G$6</f>
        <v>1.9777777777777779</v>
      </c>
      <c r="F517" s="4">
        <f>Summary!$G$7*C517/Summary!$G$11*(1-0.011)^4</f>
        <v>1268.5451129335161</v>
      </c>
      <c r="G517" s="7">
        <f>VLOOKUP(Table2[[#This Row],[Date]],Table3[#All],11,FALSE)</f>
        <v>4.6417604682403441E-2</v>
      </c>
      <c r="H517" s="5">
        <f>(LN(F517/Summary!$G$7)+(D517/100+G517^2/2)*E517)/(G517*SQRT(E517))</f>
        <v>3.6344170850422626</v>
      </c>
      <c r="I517" s="5">
        <f t="shared" si="35"/>
        <v>3.5691383888106918</v>
      </c>
      <c r="J517" s="4">
        <f>_xlfn.NORM.DIST(H517,0,1,TRUE)*F517-_xlfn.NORM.DIST(I517,0,1,TRUE)*Summary!$G$7*EXP(-D517/100*E517)</f>
        <v>265.79287337676249</v>
      </c>
      <c r="K517" s="5">
        <f t="shared" si="32"/>
        <v>0.99986069508116071</v>
      </c>
      <c r="L517" s="7">
        <f t="shared" si="33"/>
        <v>6.5243533757623615E-6</v>
      </c>
      <c r="M517" s="4">
        <f t="shared" si="34"/>
        <v>0.96385016703309601</v>
      </c>
      <c r="N517" s="57">
        <f>Summary!$G$7*Table2[[#This Row],[T]]*EXP(-Table2[[#This Row],[Rate]]/100*Table2[[#This Row],[T]])*_xlfn.NORM.DIST(Table2[[#This Row],[d2]],0,1,TRUE)</f>
        <v>1982.8715938547771</v>
      </c>
      <c r="O517" s="4"/>
    </row>
    <row r="518" spans="2:15" x14ac:dyDescent="0.2">
      <c r="B518" s="6">
        <f>Index!B539</f>
        <v>42494</v>
      </c>
      <c r="C518" s="4">
        <f>Index!J539</f>
        <v>133.65114143401246</v>
      </c>
      <c r="D518" s="5">
        <f>VLOOKUP(Table2[[#This Row],[Date]],Table1[#All],16,FALSE)</f>
        <v>-0.14265</v>
      </c>
      <c r="E518" s="5">
        <f>DAYS360(B518,Summary!$G$10)/Summary!$G$6</f>
        <v>1.9750000000000001</v>
      </c>
      <c r="F518" s="4">
        <f>Summary!$G$7*C518/Summary!$G$11*(1-0.011)^4</f>
        <v>1267.558683762087</v>
      </c>
      <c r="G518" s="7">
        <f>VLOOKUP(Table2[[#This Row],[Date]],Table3[#All],11,FALSE)</f>
        <v>4.6386878134114372E-2</v>
      </c>
      <c r="H518" s="5">
        <f>(LN(F518/Summary!$G$7)+(D518/100+G518^2/2)*E518)/(G518*SQRT(E518))</f>
        <v>3.6263461678468705</v>
      </c>
      <c r="I518" s="5">
        <f t="shared" si="35"/>
        <v>3.5611565109641821</v>
      </c>
      <c r="J518" s="4">
        <f>_xlfn.NORM.DIST(H518,0,1,TRUE)*F518-_xlfn.NORM.DIST(I518,0,1,TRUE)*Summary!$G$7*EXP(-D518/100*E518)</f>
        <v>264.74032096719179</v>
      </c>
      <c r="K518" s="5">
        <f t="shared" si="32"/>
        <v>0.99985627003125332</v>
      </c>
      <c r="L518" s="7">
        <f t="shared" si="33"/>
        <v>6.7327601536043918E-6</v>
      </c>
      <c r="M518" s="4">
        <f t="shared" si="34"/>
        <v>0.99104080954127771</v>
      </c>
      <c r="N518" s="57">
        <f>Summary!$G$7*Table2[[#This Row],[T]]*EXP(-Table2[[#This Row],[Rate]]/100*Table2[[#This Row],[T]])*_xlfn.NORM.DIST(Table2[[#This Row],[d2]],0,1,TRUE)</f>
        <v>1980.2064488341646</v>
      </c>
      <c r="O518" s="4"/>
    </row>
    <row r="519" spans="2:15" x14ac:dyDescent="0.2">
      <c r="B519" s="6">
        <f>Index!B540</f>
        <v>42496</v>
      </c>
      <c r="C519" s="4">
        <f>Index!J540</f>
        <v>134.14936387922148</v>
      </c>
      <c r="D519" s="5">
        <f>VLOOKUP(Table2[[#This Row],[Date]],Table1[#All],16,FALSE)</f>
        <v>-0.14872222222222223</v>
      </c>
      <c r="E519" s="5">
        <f>DAYS360(B519,Summary!$G$10)/Summary!$G$6</f>
        <v>1.9694444444444446</v>
      </c>
      <c r="F519" s="4">
        <f>Summary!$G$7*C519/Summary!$G$11*(1-0.011)^4</f>
        <v>1272.2838674013283</v>
      </c>
      <c r="G519" s="7">
        <f>VLOOKUP(Table2[[#This Row],[Date]],Table3[#All],11,FALSE)</f>
        <v>4.6712024444274677E-2</v>
      </c>
      <c r="H519" s="5">
        <f>(LN(F519/Summary!$G$7)+(D519/100+G519^2/2)*E519)/(G519*SQRT(E519))</f>
        <v>3.6616000543067262</v>
      </c>
      <c r="I519" s="5">
        <f t="shared" si="35"/>
        <v>3.5960458490338101</v>
      </c>
      <c r="J519" s="4">
        <f>_xlfn.NORM.DIST(H519,0,1,TRUE)*F519-_xlfn.NORM.DIST(I519,0,1,TRUE)*Summary!$G$7*EXP(-D519/100*E519)</f>
        <v>269.35314568762783</v>
      </c>
      <c r="K519" s="5">
        <f t="shared" si="32"/>
        <v>0.99987467753192005</v>
      </c>
      <c r="L519" s="7">
        <f t="shared" si="33"/>
        <v>5.8662968700458812E-6</v>
      </c>
      <c r="M519" s="4">
        <f t="shared" si="34"/>
        <v>0.87358365918222858</v>
      </c>
      <c r="N519" s="57">
        <f>Summary!$G$7*Table2[[#This Row],[T]]*EXP(-Table2[[#This Row],[Rate]]/100*Table2[[#This Row],[T]])*_xlfn.NORM.DIST(Table2[[#This Row],[d2]],0,1,TRUE)</f>
        <v>1974.9023184865878</v>
      </c>
      <c r="O519" s="4"/>
    </row>
    <row r="520" spans="2:15" x14ac:dyDescent="0.2">
      <c r="B520" s="6">
        <f>Index!B541</f>
        <v>42499</v>
      </c>
      <c r="C520" s="4">
        <f>Index!J541</f>
        <v>134.41318312857248</v>
      </c>
      <c r="D520" s="5">
        <f>VLOOKUP(Table2[[#This Row],[Date]],Table1[#All],16,FALSE)</f>
        <v>-0.15432222222222222</v>
      </c>
      <c r="E520" s="5">
        <f>DAYS360(B520,Summary!$G$10)/Summary!$G$6</f>
        <v>1.961111111111111</v>
      </c>
      <c r="F520" s="4">
        <f>Summary!$G$7*C520/Summary!$G$11*(1-0.011)^4</f>
        <v>1274.7859513855758</v>
      </c>
      <c r="G520" s="7">
        <f>VLOOKUP(Table2[[#This Row],[Date]],Table3[#All],11,FALSE)</f>
        <v>4.6780751634413462E-2</v>
      </c>
      <c r="H520" s="5">
        <f>(LN(F520/Summary!$G$7)+(D520/100+G520^2/2)*E520)/(G520*SQRT(E520))</f>
        <v>3.6924405615914759</v>
      </c>
      <c r="I520" s="5">
        <f t="shared" si="35"/>
        <v>3.626928948143143</v>
      </c>
      <c r="J520" s="4">
        <f>_xlfn.NORM.DIST(H520,0,1,TRUE)*F520-_xlfn.NORM.DIST(I520,0,1,TRUE)*Summary!$G$7*EXP(-D520/100*E520)</f>
        <v>271.75720483253485</v>
      </c>
      <c r="K520" s="5">
        <f t="shared" si="32"/>
        <v>0.9998889438687224</v>
      </c>
      <c r="L520" s="7">
        <f t="shared" si="33"/>
        <v>5.2305040995895128E-6</v>
      </c>
      <c r="M520" s="4">
        <f t="shared" si="34"/>
        <v>0.77980762963187067</v>
      </c>
      <c r="N520" s="57">
        <f>Summary!$G$7*Table2[[#This Row],[T]]*EXP(-Table2[[#This Row],[Rate]]/100*Table2[[#This Row],[T]])*_xlfn.NORM.DIST(Table2[[#This Row],[d2]],0,1,TRUE)</f>
        <v>1966.7731796458154</v>
      </c>
      <c r="O520" s="4"/>
    </row>
    <row r="521" spans="2:15" x14ac:dyDescent="0.2">
      <c r="B521" s="6">
        <f>Index!B542</f>
        <v>42500</v>
      </c>
      <c r="C521" s="4">
        <f>Index!J542</f>
        <v>134.25660582522374</v>
      </c>
      <c r="D521" s="5">
        <f>VLOOKUP(Table2[[#This Row],[Date]],Table1[#All],16,FALSE)</f>
        <v>-0.15387499999999998</v>
      </c>
      <c r="E521" s="5">
        <f>DAYS360(B521,Summary!$G$10)/Summary!$G$6</f>
        <v>1.9583333333333333</v>
      </c>
      <c r="F521" s="4">
        <f>Summary!$G$7*C521/Summary!$G$11*(1-0.011)^4</f>
        <v>1273.3009590509782</v>
      </c>
      <c r="G521" s="7">
        <f>VLOOKUP(Table2[[#This Row],[Date]],Table3[#All],11,FALSE)</f>
        <v>4.6856791192847379E-2</v>
      </c>
      <c r="H521" s="5">
        <f>(LN(F521/Summary!$G$7)+(D521/100+G521^2/2)*E521)/(G521*SQRT(E521))</f>
        <v>3.6715453310911133</v>
      </c>
      <c r="I521" s="5">
        <f t="shared" si="35"/>
        <v>3.6059737202999855</v>
      </c>
      <c r="J521" s="4">
        <f>_xlfn.NORM.DIST(H521,0,1,TRUE)*F521-_xlfn.NORM.DIST(I521,0,1,TRUE)*Summary!$G$7*EXP(-D521/100*E521)</f>
        <v>270.28550140959044</v>
      </c>
      <c r="K521" s="5">
        <f t="shared" si="32"/>
        <v>0.9998794558475993</v>
      </c>
      <c r="L521" s="7">
        <f t="shared" si="33"/>
        <v>5.6502168043982589E-6</v>
      </c>
      <c r="M521" s="4">
        <f t="shared" si="34"/>
        <v>0.84059423143528533</v>
      </c>
      <c r="N521" s="57">
        <f>Summary!$G$7*Table2[[#This Row],[T]]*EXP(-Table2[[#This Row],[Rate]]/100*Table2[[#This Row],[T]])*_xlfn.NORM.DIST(Table2[[#This Row],[d2]],0,1,TRUE)</f>
        <v>1963.9380219523671</v>
      </c>
      <c r="O521" s="4"/>
    </row>
    <row r="522" spans="2:15" x14ac:dyDescent="0.2">
      <c r="B522" s="6">
        <f>Index!B543</f>
        <v>42501</v>
      </c>
      <c r="C522" s="4">
        <f>Index!J543</f>
        <v>134.38823013268669</v>
      </c>
      <c r="D522" s="5">
        <f>VLOOKUP(Table2[[#This Row],[Date]],Table1[#All],16,FALSE)</f>
        <v>-0.15628888888888889</v>
      </c>
      <c r="E522" s="5">
        <f>DAYS360(B522,Summary!$G$10)/Summary!$G$6</f>
        <v>1.9555555555555555</v>
      </c>
      <c r="F522" s="4">
        <f>Summary!$G$7*C522/Summary!$G$11*(1-0.011)^4</f>
        <v>1274.5492950706234</v>
      </c>
      <c r="G522" s="7">
        <f>VLOOKUP(Table2[[#This Row],[Date]],Table3[#All],11,FALSE)</f>
        <v>4.6859240461880045E-2</v>
      </c>
      <c r="H522" s="5">
        <f>(LN(F522/Summary!$G$7)+(D522/100+G522^2/2)*E522)/(G522*SQRT(E522))</f>
        <v>3.6882157375210944</v>
      </c>
      <c r="I522" s="5">
        <f t="shared" si="35"/>
        <v>3.6226872228344908</v>
      </c>
      <c r="J522" s="4">
        <f>_xlfn.NORM.DIST(H522,0,1,TRUE)*F522-_xlfn.NORM.DIST(I522,0,1,TRUE)*Summary!$G$7*EXP(-D522/100*E522)</f>
        <v>271.49061200317453</v>
      </c>
      <c r="K522" s="5">
        <f t="shared" si="32"/>
        <v>0.99988708393133507</v>
      </c>
      <c r="L522" s="7">
        <f t="shared" si="33"/>
        <v>5.3123077896302943E-6</v>
      </c>
      <c r="M522" s="4">
        <f t="shared" si="34"/>
        <v>0.79079134444270527</v>
      </c>
      <c r="N522" s="57">
        <f>Summary!$G$7*Table2[[#This Row],[T]]*EXP(-Table2[[#This Row],[Rate]]/100*Table2[[#This Row],[T]])*_xlfn.NORM.DIST(Table2[[#This Row],[d2]],0,1,TRUE)</f>
        <v>1961.2555423447161</v>
      </c>
      <c r="O522" s="4"/>
    </row>
    <row r="523" spans="2:15" x14ac:dyDescent="0.2">
      <c r="B523" s="6">
        <f>Index!B544</f>
        <v>42502</v>
      </c>
      <c r="C523" s="4">
        <f>Index!J544</f>
        <v>134.10064659648384</v>
      </c>
      <c r="D523" s="5">
        <f>VLOOKUP(Table2[[#This Row],[Date]],Table1[#All],16,FALSE)</f>
        <v>-0.1492</v>
      </c>
      <c r="E523" s="5">
        <f>DAYS360(B523,Summary!$G$10)/Summary!$G$6</f>
        <v>1.9527777777777777</v>
      </c>
      <c r="F523" s="4">
        <f>Summary!$G$7*C523/Summary!$G$11*(1-0.011)^4</f>
        <v>1271.8218285880353</v>
      </c>
      <c r="G523" s="7">
        <f>VLOOKUP(Table2[[#This Row],[Date]],Table3[#All],11,FALSE)</f>
        <v>4.7034976793062712E-2</v>
      </c>
      <c r="H523" s="5">
        <f>(LN(F523/Summary!$G$7)+(D523/100+G523^2/2)*E523)/(G523*SQRT(E523))</f>
        <v>3.6468261380767868</v>
      </c>
      <c r="I523" s="5">
        <f t="shared" si="35"/>
        <v>3.5810986029100822</v>
      </c>
      <c r="J523" s="4">
        <f>_xlfn.NORM.DIST(H523,0,1,TRUE)*F523-_xlfn.NORM.DIST(I523,0,1,TRUE)*Summary!$G$7*EXP(-D523/100*E523)</f>
        <v>268.90677706774363</v>
      </c>
      <c r="K523" s="5">
        <f t="shared" si="32"/>
        <v>0.99986725028227019</v>
      </c>
      <c r="L523" s="7">
        <f t="shared" si="33"/>
        <v>6.1776210786415694E-6</v>
      </c>
      <c r="M523" s="4">
        <f t="shared" si="34"/>
        <v>0.91779898632836121</v>
      </c>
      <c r="N523" s="57">
        <f>Summary!$G$7*Table2[[#This Row],[T]]*EXP(-Table2[[#This Row],[Rate]]/100*Table2[[#This Row],[T]])*_xlfn.NORM.DIST(Table2[[#This Row],[d2]],0,1,TRUE)</f>
        <v>1958.1405303463207</v>
      </c>
      <c r="O523" s="4"/>
    </row>
    <row r="524" spans="2:15" x14ac:dyDescent="0.2">
      <c r="B524" s="6">
        <f>Index!B545</f>
        <v>42503</v>
      </c>
      <c r="C524" s="4">
        <f>Index!J545</f>
        <v>134.45479024575241</v>
      </c>
      <c r="D524" s="5">
        <f>VLOOKUP(Table2[[#This Row],[Date]],Table1[#All],16,FALSE)</f>
        <v>-0.1507</v>
      </c>
      <c r="E524" s="5">
        <f>DAYS360(B524,Summary!$G$10)/Summary!$G$6</f>
        <v>1.95</v>
      </c>
      <c r="F524" s="4">
        <f>Summary!$G$7*C524/Summary!$G$11*(1-0.011)^4</f>
        <v>1275.1805567897784</v>
      </c>
      <c r="G524" s="7">
        <f>VLOOKUP(Table2[[#This Row],[Date]],Table3[#All],11,FALSE)</f>
        <v>4.7126437284665278E-2</v>
      </c>
      <c r="H524" s="5">
        <f>(LN(F524/Summary!$G$7)+(D524/100+G524^2/2)*E524)/(G524*SQRT(E524))</f>
        <v>3.6821163455464512</v>
      </c>
      <c r="I524" s="5">
        <f t="shared" si="35"/>
        <v>3.6163078572813823</v>
      </c>
      <c r="J524" s="4">
        <f>_xlfn.NORM.DIST(H524,0,1,TRUE)*F524-_xlfn.NORM.DIST(I524,0,1,TRUE)*Summary!$G$7*EXP(-D524/100*E524)</f>
        <v>272.23996360107958</v>
      </c>
      <c r="K524" s="5">
        <f t="shared" si="32"/>
        <v>0.99988434709957408</v>
      </c>
      <c r="L524" s="7">
        <f t="shared" si="33"/>
        <v>5.4072736580966776E-6</v>
      </c>
      <c r="M524" s="4">
        <f t="shared" si="34"/>
        <v>0.80801781110901838</v>
      </c>
      <c r="N524" s="57">
        <f>Summary!$G$7*Table2[[#This Row],[T]]*EXP(-Table2[[#This Row],[Rate]]/100*Table2[[#This Row],[T]])*_xlfn.NORM.DIST(Table2[[#This Row],[d2]],0,1,TRUE)</f>
        <v>1955.4465739745415</v>
      </c>
      <c r="O524" s="4"/>
    </row>
    <row r="525" spans="2:15" x14ac:dyDescent="0.2">
      <c r="B525" s="6">
        <f>Index!B546</f>
        <v>42507</v>
      </c>
      <c r="C525" s="4">
        <f>Index!J546</f>
        <v>134.47050107866988</v>
      </c>
      <c r="D525" s="5">
        <f>VLOOKUP(Table2[[#This Row],[Date]],Table1[#All],16,FALSE)</f>
        <v>-0.13962777777777777</v>
      </c>
      <c r="E525" s="5">
        <f>DAYS360(B525,Summary!$G$10)/Summary!$G$6</f>
        <v>1.9388888888888889</v>
      </c>
      <c r="F525" s="4">
        <f>Summary!$G$7*C525/Summary!$G$11*(1-0.011)^4</f>
        <v>1275.3295596526048</v>
      </c>
      <c r="G525" s="7">
        <f>VLOOKUP(Table2[[#This Row],[Date]],Table3[#All],11,FALSE)</f>
        <v>4.7108581031141489E-2</v>
      </c>
      <c r="H525" s="5">
        <f>(LN(F525/Summary!$G$7)+(D525/100+G525^2/2)*E525)/(G525*SQRT(E525))</f>
        <v>3.6991477041077352</v>
      </c>
      <c r="I525" s="5">
        <f t="shared" si="35"/>
        <v>3.6335518360145431</v>
      </c>
      <c r="J525" s="4">
        <f>_xlfn.NORM.DIST(H525,0,1,TRUE)*F525-_xlfn.NORM.DIST(I525,0,1,TRUE)*Summary!$G$7*EXP(-D525/100*E525)</f>
        <v>272.62087373760778</v>
      </c>
      <c r="K525" s="5">
        <f t="shared" si="32"/>
        <v>0.99989183765664313</v>
      </c>
      <c r="L525" s="7">
        <f t="shared" si="33"/>
        <v>5.0937170302911813E-6</v>
      </c>
      <c r="M525" s="4">
        <f t="shared" si="34"/>
        <v>0.75671546837889969</v>
      </c>
      <c r="N525" s="57">
        <f>Summary!$G$7*Table2[[#This Row],[T]]*EXP(-Table2[[#This Row],[Rate]]/100*Table2[[#This Row],[T]])*_xlfn.NORM.DIST(Table2[[#This Row],[d2]],0,1,TRUE)</f>
        <v>1943.8732744731342</v>
      </c>
      <c r="O525" s="4"/>
    </row>
    <row r="526" spans="2:15" x14ac:dyDescent="0.2">
      <c r="B526" s="6">
        <f>Index!B547</f>
        <v>42508</v>
      </c>
      <c r="C526" s="4">
        <f>Index!J547</f>
        <v>134.16974559535976</v>
      </c>
      <c r="D526" s="5">
        <f>VLOOKUP(Table2[[#This Row],[Date]],Table1[#All],16,FALSE)</f>
        <v>-0.13643888888888889</v>
      </c>
      <c r="E526" s="5">
        <f>DAYS360(B526,Summary!$G$10)/Summary!$G$6</f>
        <v>1.9361111111111111</v>
      </c>
      <c r="F526" s="4">
        <f>Summary!$G$7*C526/Summary!$G$11*(1-0.011)^4</f>
        <v>1272.4771693140831</v>
      </c>
      <c r="G526" s="7">
        <f>VLOOKUP(Table2[[#This Row],[Date]],Table3[#All],11,FALSE)</f>
        <v>4.6831473123338588E-2</v>
      </c>
      <c r="H526" s="5">
        <f>(LN(F526/Summary!$G$7)+(D526/100+G526^2/2)*E526)/(G526*SQRT(E526))</f>
        <v>3.6899160712826662</v>
      </c>
      <c r="I526" s="5">
        <f t="shared" si="35"/>
        <v>3.6247527880839141</v>
      </c>
      <c r="J526" s="4">
        <f>_xlfn.NORM.DIST(H526,0,1,TRUE)*F526-_xlfn.NORM.DIST(I526,0,1,TRUE)*Summary!$G$7*EXP(-D526/100*E526)</f>
        <v>269.83434406981053</v>
      </c>
      <c r="K526" s="5">
        <f t="shared" si="32"/>
        <v>0.99988783597507147</v>
      </c>
      <c r="L526" s="7">
        <f t="shared" si="33"/>
        <v>5.3173232133189927E-6</v>
      </c>
      <c r="M526" s="4">
        <f t="shared" si="34"/>
        <v>0.78065861026870187</v>
      </c>
      <c r="N526" s="57">
        <f>Summary!$G$7*Table2[[#This Row],[T]]*EXP(-Table2[[#This Row],[Rate]]/100*Table2[[#This Row],[T]])*_xlfn.NORM.DIST(Table2[[#This Row],[d2]],0,1,TRUE)</f>
        <v>1940.9515807252301</v>
      </c>
      <c r="O526" s="4"/>
    </row>
    <row r="527" spans="2:15" x14ac:dyDescent="0.2">
      <c r="B527" s="6">
        <f>Index!B548</f>
        <v>42509</v>
      </c>
      <c r="C527" s="4">
        <f>Index!J548</f>
        <v>134.17039408246347</v>
      </c>
      <c r="D527" s="5">
        <f>VLOOKUP(Table2[[#This Row],[Date]],Table1[#All],16,FALSE)</f>
        <v>-0.13793333333333332</v>
      </c>
      <c r="E527" s="5">
        <f>DAYS360(B527,Summary!$G$10)/Summary!$G$6</f>
        <v>1.9333333333333333</v>
      </c>
      <c r="F527" s="4">
        <f>Summary!$G$7*C527/Summary!$G$11*(1-0.011)^4</f>
        <v>1272.4833196204011</v>
      </c>
      <c r="G527" s="7">
        <f>VLOOKUP(Table2[[#This Row],[Date]],Table3[#All],11,FALSE)</f>
        <v>4.6810965338139651E-2</v>
      </c>
      <c r="H527" s="5">
        <f>(LN(F527/Summary!$G$7)+(D527/100+G527^2/2)*E527)/(G527*SQRT(E527))</f>
        <v>3.6937968923834763</v>
      </c>
      <c r="I527" s="5">
        <f t="shared" si="35"/>
        <v>3.6287088864219235</v>
      </c>
      <c r="J527" s="4">
        <f>_xlfn.NORM.DIST(H527,0,1,TRUE)*F527-_xlfn.NORM.DIST(I527,0,1,TRUE)*Summary!$G$7*EXP(-D527/100*E527)</f>
        <v>269.81528603252707</v>
      </c>
      <c r="K527" s="5">
        <f t="shared" si="32"/>
        <v>0.99988953485519871</v>
      </c>
      <c r="L527" s="7">
        <f t="shared" si="33"/>
        <v>5.2477196541081078E-6</v>
      </c>
      <c r="M527" s="4">
        <f t="shared" si="34"/>
        <v>0.76900499052511595</v>
      </c>
      <c r="N527" s="57">
        <f>Summary!$G$7*Table2[[#This Row],[T]]*EXP(-Table2[[#This Row],[Rate]]/100*Table2[[#This Row],[T]])*_xlfn.NORM.DIST(Table2[[#This Row],[d2]],0,1,TRUE)</f>
        <v>1938.2197724985153</v>
      </c>
      <c r="O527" s="4"/>
    </row>
    <row r="528" spans="2:15" x14ac:dyDescent="0.2">
      <c r="B528" s="6">
        <f>Index!B549</f>
        <v>42510</v>
      </c>
      <c r="C528" s="4">
        <f>Index!J549</f>
        <v>134.24961386468746</v>
      </c>
      <c r="D528" s="5">
        <f>VLOOKUP(Table2[[#This Row],[Date]],Table1[#All],16,FALSE)</f>
        <v>-0.13848611111111112</v>
      </c>
      <c r="E528" s="5">
        <f>DAYS360(B528,Summary!$G$10)/Summary!$G$6</f>
        <v>1.9305555555555556</v>
      </c>
      <c r="F528" s="4">
        <f>Summary!$G$7*C528/Summary!$G$11*(1-0.011)^4</f>
        <v>1273.2346467082687</v>
      </c>
      <c r="G528" s="7">
        <f>VLOOKUP(Table2[[#This Row],[Date]],Table3[#All],11,FALSE)</f>
        <v>4.6277106206963306E-2</v>
      </c>
      <c r="H528" s="5">
        <f>(LN(F528/Summary!$G$7)+(D528/100+G528^2/2)*E528)/(G528*SQRT(E528))</f>
        <v>3.747376359559778</v>
      </c>
      <c r="I528" s="5">
        <f t="shared" si="35"/>
        <v>3.6830768965753924</v>
      </c>
      <c r="J528" s="4">
        <f>_xlfn.NORM.DIST(H528,0,1,TRUE)*F528-_xlfn.NORM.DIST(I528,0,1,TRUE)*Summary!$G$7*EXP(-D528/100*E528)</f>
        <v>270.55928491674922</v>
      </c>
      <c r="K528" s="5">
        <f t="shared" si="32"/>
        <v>0.99991065306582472</v>
      </c>
      <c r="L528" s="7">
        <f t="shared" si="33"/>
        <v>4.3494322825101775E-6</v>
      </c>
      <c r="M528" s="4">
        <f t="shared" si="34"/>
        <v>0.6299382319688015</v>
      </c>
      <c r="N528" s="57">
        <f>Summary!$G$7*Table2[[#This Row],[T]]*EXP(-Table2[[#This Row],[Rate]]/100*Table2[[#This Row],[T]])*_xlfn.NORM.DIST(Table2[[#This Row],[d2]],0,1,TRUE)</f>
        <v>1935.5008708740236</v>
      </c>
      <c r="O528" s="4"/>
    </row>
    <row r="529" spans="2:15" x14ac:dyDescent="0.2">
      <c r="B529" s="6">
        <f>Index!B550</f>
        <v>42513</v>
      </c>
      <c r="C529" s="4">
        <f>Index!J550</f>
        <v>134.21227350791079</v>
      </c>
      <c r="D529" s="5">
        <f>VLOOKUP(Table2[[#This Row],[Date]],Table1[#All],16,FALSE)</f>
        <v>-0.13649999999999998</v>
      </c>
      <c r="E529" s="5">
        <f>DAYS360(B529,Summary!$G$10)/Summary!$G$6</f>
        <v>1.9222222222222223</v>
      </c>
      <c r="F529" s="4">
        <f>Summary!$G$7*C529/Summary!$G$11*(1-0.011)^4</f>
        <v>1272.8805076191502</v>
      </c>
      <c r="G529" s="7">
        <f>VLOOKUP(Table2[[#This Row],[Date]],Table3[#All],11,FALSE)</f>
        <v>4.6165602438081481E-2</v>
      </c>
      <c r="H529" s="5">
        <f>(LN(F529/Summary!$G$7)+(D529/100+G529^2/2)*E529)/(G529*SQRT(E529))</f>
        <v>3.7606975565553182</v>
      </c>
      <c r="I529" s="5">
        <f t="shared" si="35"/>
        <v>3.6966916130131162</v>
      </c>
      <c r="J529" s="4">
        <f>_xlfn.NORM.DIST(H529,0,1,TRUE)*F529-_xlfn.NORM.DIST(I529,0,1,TRUE)*Summary!$G$7*EXP(-D529/100*E529)</f>
        <v>270.25489110120168</v>
      </c>
      <c r="K529" s="5">
        <f t="shared" si="32"/>
        <v>0.99991527990214579</v>
      </c>
      <c r="L529" s="7">
        <f t="shared" si="33"/>
        <v>4.1574028878640797E-6</v>
      </c>
      <c r="M529" s="4">
        <f t="shared" si="34"/>
        <v>0.59774986429731636</v>
      </c>
      <c r="N529" s="57">
        <f>Summary!$G$7*Table2[[#This Row],[T]]*EXP(-Table2[[#This Row],[Rate]]/100*Table2[[#This Row],[T]])*_xlfn.NORM.DIST(Table2[[#This Row],[d2]],0,1,TRUE)</f>
        <v>1927.0619509613782</v>
      </c>
      <c r="O529" s="4"/>
    </row>
    <row r="530" spans="2:15" x14ac:dyDescent="0.2">
      <c r="B530" s="6">
        <f>Index!B551</f>
        <v>42514</v>
      </c>
      <c r="C530" s="4">
        <f>Index!J551</f>
        <v>134.37008129355743</v>
      </c>
      <c r="D530" s="5">
        <f>VLOOKUP(Table2[[#This Row],[Date]],Table1[#All],16,FALSE)</f>
        <v>-0.13888333333333333</v>
      </c>
      <c r="E530" s="5">
        <f>DAYS360(B530,Summary!$G$10)/Summary!$G$6</f>
        <v>1.9194444444444445</v>
      </c>
      <c r="F530" s="4">
        <f>Summary!$G$7*C530/Summary!$G$11*(1-0.011)^4</f>
        <v>1274.3771699515139</v>
      </c>
      <c r="G530" s="7">
        <f>VLOOKUP(Table2[[#This Row],[Date]],Table3[#All],11,FALSE)</f>
        <v>4.5765772402077784E-2</v>
      </c>
      <c r="H530" s="5">
        <f>(LN(F530/Summary!$G$7)+(D530/100+G530^2/2)*E530)/(G530*SQRT(E530))</f>
        <v>3.8135652032021188</v>
      </c>
      <c r="I530" s="5">
        <f t="shared" si="35"/>
        <v>3.7501594640389255</v>
      </c>
      <c r="J530" s="4">
        <f>_xlfn.NORM.DIST(H530,0,1,TRUE)*F530-_xlfn.NORM.DIST(I530,0,1,TRUE)*Summary!$G$7*EXP(-D530/100*E530)</f>
        <v>271.70914231752408</v>
      </c>
      <c r="K530" s="5">
        <f t="shared" si="32"/>
        <v>0.99993151181727546</v>
      </c>
      <c r="L530" s="7">
        <f t="shared" si="33"/>
        <v>3.431235154452242E-6</v>
      </c>
      <c r="M530" s="4">
        <f t="shared" si="34"/>
        <v>0.48951137832153041</v>
      </c>
      <c r="N530" s="57">
        <f>Summary!$G$7*Table2[[#This Row],[T]]*EXP(-Table2[[#This Row],[Rate]]/100*Table2[[#This Row],[T]])*_xlfn.NORM.DIST(Table2[[#This Row],[d2]],0,1,TRUE)</f>
        <v>1924.3980465820619</v>
      </c>
      <c r="O530" s="4"/>
    </row>
    <row r="531" spans="2:15" x14ac:dyDescent="0.2">
      <c r="B531" s="6">
        <f>Index!B552</f>
        <v>42515</v>
      </c>
      <c r="C531" s="4">
        <f>Index!J552</f>
        <v>134.76378455741576</v>
      </c>
      <c r="D531" s="5">
        <f>VLOOKUP(Table2[[#This Row],[Date]],Table1[#All],16,FALSE)</f>
        <v>-0.14133333333333334</v>
      </c>
      <c r="E531" s="5">
        <f>DAYS360(B531,Summary!$G$10)/Summary!$G$6</f>
        <v>1.9166666666666667</v>
      </c>
      <c r="F531" s="4">
        <f>Summary!$G$7*C531/Summary!$G$11*(1-0.011)^4</f>
        <v>1278.1110848704184</v>
      </c>
      <c r="G531" s="7">
        <f>VLOOKUP(Table2[[#This Row],[Date]],Table3[#All],11,FALSE)</f>
        <v>4.5773282701107698E-2</v>
      </c>
      <c r="H531" s="5">
        <f>(LN(F531/Summary!$G$7)+(D531/100+G531^2/2)*E531)/(G531*SQRT(E531))</f>
        <v>3.8611543260241676</v>
      </c>
      <c r="I531" s="5">
        <f t="shared" si="35"/>
        <v>3.7977840856293148</v>
      </c>
      <c r="J531" s="4">
        <f>_xlfn.NORM.DIST(H531,0,1,TRUE)*F531-_xlfn.NORM.DIST(I531,0,1,TRUE)*Summary!$G$7*EXP(-D531/100*E531)</f>
        <v>275.39960026800668</v>
      </c>
      <c r="K531" s="5">
        <f t="shared" si="32"/>
        <v>0.99994357370456288</v>
      </c>
      <c r="L531" s="7">
        <f t="shared" si="33"/>
        <v>2.8517647985081973E-6</v>
      </c>
      <c r="M531" s="4">
        <f t="shared" si="34"/>
        <v>0.40870462880677416</v>
      </c>
      <c r="N531" s="57">
        <f>Summary!$G$7*Table2[[#This Row],[T]]*EXP(-Table2[[#This Row],[Rate]]/100*Table2[[#This Row],[T]])*_xlfn.NORM.DIST(Table2[[#This Row],[d2]],0,1,TRUE)</f>
        <v>1921.725450596743</v>
      </c>
      <c r="O531" s="4"/>
    </row>
    <row r="532" spans="2:15" x14ac:dyDescent="0.2">
      <c r="B532" s="6">
        <f>Index!B553</f>
        <v>42516</v>
      </c>
      <c r="C532" s="4">
        <f>Index!J553</f>
        <v>134.73820894652448</v>
      </c>
      <c r="D532" s="5">
        <f>VLOOKUP(Table2[[#This Row],[Date]],Table1[#All],16,FALSE)</f>
        <v>-0.14925555555555559</v>
      </c>
      <c r="E532" s="5">
        <f>DAYS360(B532,Summary!$G$10)/Summary!$G$6</f>
        <v>1.913888888888889</v>
      </c>
      <c r="F532" s="4">
        <f>Summary!$G$7*C532/Summary!$G$11*(1-0.011)^4</f>
        <v>1277.8685236223068</v>
      </c>
      <c r="G532" s="7">
        <f>VLOOKUP(Table2[[#This Row],[Date]],Table3[#All],11,FALSE)</f>
        <v>4.5702313292270917E-2</v>
      </c>
      <c r="H532" s="5">
        <f>(LN(F532/Summary!$G$7)+(D532/100+G532^2/2)*E532)/(G532*SQRT(E532))</f>
        <v>3.8644733025131845</v>
      </c>
      <c r="I532" s="5">
        <f t="shared" si="35"/>
        <v>3.8012471807063779</v>
      </c>
      <c r="J532" s="4">
        <f>_xlfn.NORM.DIST(H532,0,1,TRUE)*F532-_xlfn.NORM.DIST(I532,0,1,TRUE)*Summary!$G$7*EXP(-D532/100*E532)</f>
        <v>275.00891290193272</v>
      </c>
      <c r="K532" s="5">
        <f t="shared" si="32"/>
        <v>0.99994433541736261</v>
      </c>
      <c r="L532" s="7">
        <f t="shared" si="33"/>
        <v>2.8223900525383697E-6</v>
      </c>
      <c r="M532" s="4">
        <f t="shared" si="34"/>
        <v>0.40312922399452211</v>
      </c>
      <c r="N532" s="57">
        <f>Summary!$G$7*Table2[[#This Row],[T]]*EXP(-Table2[[#This Row],[Rate]]/100*Table2[[#This Row],[T]])*_xlfn.NORM.DIST(Table2[[#This Row],[d2]],0,1,TRUE)</f>
        <v>1919.2257272942034</v>
      </c>
      <c r="O532" s="4"/>
    </row>
    <row r="533" spans="2:15" x14ac:dyDescent="0.2">
      <c r="B533" s="6">
        <f>Index!B554</f>
        <v>42517</v>
      </c>
      <c r="C533" s="4">
        <f>Index!J554</f>
        <v>134.85688287914931</v>
      </c>
      <c r="D533" s="5">
        <f>VLOOKUP(Table2[[#This Row],[Date]],Table1[#All],16,FALSE)</f>
        <v>-0.14711111111111114</v>
      </c>
      <c r="E533" s="5">
        <f>DAYS360(B533,Summary!$G$10)/Summary!$G$6</f>
        <v>1.9111111111111112</v>
      </c>
      <c r="F533" s="4">
        <f>Summary!$G$7*C533/Summary!$G$11*(1-0.011)^4</f>
        <v>1278.9940371960843</v>
      </c>
      <c r="G533" s="7">
        <f>VLOOKUP(Table2[[#This Row],[Date]],Table3[#All],11,FALSE)</f>
        <v>4.5699004380970028E-2</v>
      </c>
      <c r="H533" s="5">
        <f>(LN(F533/Summary!$G$7)+(D533/100+G533^2/2)*E533)/(G533*SQRT(E533))</f>
        <v>3.8821601621023012</v>
      </c>
      <c r="I533" s="5">
        <f t="shared" si="35"/>
        <v>3.8189845138188709</v>
      </c>
      <c r="J533" s="4">
        <f>_xlfn.NORM.DIST(H533,0,1,TRUE)*F533-_xlfn.NORM.DIST(I533,0,1,TRUE)*Summary!$G$7*EXP(-D533/100*E533)</f>
        <v>276.17960545797666</v>
      </c>
      <c r="K533" s="5">
        <f t="shared" si="32"/>
        <v>0.99994823367605568</v>
      </c>
      <c r="L533" s="7">
        <f t="shared" si="33"/>
        <v>2.6352959408883915E-6</v>
      </c>
      <c r="M533" s="4">
        <f t="shared" si="34"/>
        <v>0.37649490943709679</v>
      </c>
      <c r="N533" s="57">
        <f>Summary!$G$7*Table2[[#This Row],[T]]*EXP(-Table2[[#This Row],[Rate]]/100*Table2[[#This Row],[T]])*_xlfn.NORM.DIST(Table2[[#This Row],[d2]],0,1,TRUE)</f>
        <v>1916.3632704663817</v>
      </c>
      <c r="O533" s="4"/>
    </row>
    <row r="534" spans="2:15" x14ac:dyDescent="0.2">
      <c r="B534" s="6">
        <f>Index!B555</f>
        <v>42520</v>
      </c>
      <c r="C534" s="4">
        <f>Index!J555</f>
        <v>134.70143364532592</v>
      </c>
      <c r="D534" s="5">
        <f>VLOOKUP(Table2[[#This Row],[Date]],Table1[#All],16,FALSE)</f>
        <v>-0.14409722222222221</v>
      </c>
      <c r="E534" s="5">
        <f>DAYS360(B534,Summary!$G$10)/Summary!$G$6</f>
        <v>1.9027777777777777</v>
      </c>
      <c r="F534" s="4">
        <f>Summary!$G$7*C534/Summary!$G$11*(1-0.011)^4</f>
        <v>1277.5197435678904</v>
      </c>
      <c r="G534" s="7">
        <f>VLOOKUP(Table2[[#This Row],[Date]],Table3[#All],11,FALSE)</f>
        <v>4.5775977042346663E-2</v>
      </c>
      <c r="H534" s="5">
        <f>(LN(F534/Summary!$G$7)+(D534/100+G534^2/2)*E534)/(G534*SQRT(E534))</f>
        <v>3.8669148147822323</v>
      </c>
      <c r="I534" s="5">
        <f t="shared" si="35"/>
        <v>3.803770877560853</v>
      </c>
      <c r="J534" s="4">
        <f>_xlfn.NORM.DIST(H534,0,1,TRUE)*F534-_xlfn.NORM.DIST(I534,0,1,TRUE)*Summary!$G$7*EXP(-D534/100*E534)</f>
        <v>274.77517728341934</v>
      </c>
      <c r="K534" s="5">
        <f t="shared" si="32"/>
        <v>0.9999448895465447</v>
      </c>
      <c r="L534" s="7">
        <f t="shared" si="33"/>
        <v>2.8002805157302591E-6</v>
      </c>
      <c r="M534" s="4">
        <f t="shared" si="34"/>
        <v>0.3980727723211922</v>
      </c>
      <c r="N534" s="57">
        <f>Summary!$G$7*Table2[[#This Row],[T]]*EXP(-Table2[[#This Row],[Rate]]/100*Table2[[#This Row],[T]])*_xlfn.NORM.DIST(Table2[[#This Row],[d2]],0,1,TRUE)</f>
        <v>1907.8661130294217</v>
      </c>
      <c r="O534" s="4"/>
    </row>
    <row r="535" spans="2:15" x14ac:dyDescent="0.2">
      <c r="B535" s="6">
        <f>Index!B556</f>
        <v>42521</v>
      </c>
      <c r="C535" s="4">
        <f>Index!J556</f>
        <v>134.9118864030462</v>
      </c>
      <c r="D535" s="5">
        <f>VLOOKUP(Table2[[#This Row],[Date]],Table1[#All],16,FALSE)</f>
        <v>-0.14680555555555558</v>
      </c>
      <c r="E535" s="5">
        <f>DAYS360(B535,Summary!$G$10)/Summary!$G$6</f>
        <v>1.9027777777777777</v>
      </c>
      <c r="F535" s="4">
        <f>Summary!$G$7*C535/Summary!$G$11*(1-0.011)^4</f>
        <v>1279.5156952500668</v>
      </c>
      <c r="G535" s="7">
        <f>VLOOKUP(Table2[[#This Row],[Date]],Table3[#All],11,FALSE)</f>
        <v>4.5696850517664388E-2</v>
      </c>
      <c r="H535" s="5">
        <f>(LN(F535/Summary!$G$7)+(D535/100+G535^2/2)*E535)/(G535*SQRT(E535))</f>
        <v>3.8974502088998331</v>
      </c>
      <c r="I535" s="5">
        <f t="shared" si="35"/>
        <v>3.8344154197650684</v>
      </c>
      <c r="J535" s="4">
        <f>_xlfn.NORM.DIST(H535,0,1,TRUE)*F535-_xlfn.NORM.DIST(I535,0,1,TRUE)*Summary!$G$7*EXP(-D535/100*E535)</f>
        <v>276.71932293252985</v>
      </c>
      <c r="K535" s="5">
        <f t="shared" si="32"/>
        <v>0.99995139459969962</v>
      </c>
      <c r="L535" s="7">
        <f t="shared" si="33"/>
        <v>2.4876650350928507E-6</v>
      </c>
      <c r="M535" s="4">
        <f t="shared" si="34"/>
        <v>0.35412572519085966</v>
      </c>
      <c r="N535" s="57">
        <f>Summary!$G$7*Table2[[#This Row],[T]]*EXP(-Table2[[#This Row],[Rate]]/100*Table2[[#This Row],[T]])*_xlfn.NORM.DIST(Table2[[#This Row],[d2]],0,1,TRUE)</f>
        <v>1907.9803165203064</v>
      </c>
      <c r="O535" s="4"/>
    </row>
    <row r="536" spans="2:15" x14ac:dyDescent="0.2">
      <c r="B536" s="6">
        <f>Index!B557</f>
        <v>42522</v>
      </c>
      <c r="C536" s="4">
        <f>Index!J557</f>
        <v>134.88630141031058</v>
      </c>
      <c r="D536" s="5">
        <f>VLOOKUP(Table2[[#This Row],[Date]],Table1[#All],16,FALSE)</f>
        <v>-0.1449</v>
      </c>
      <c r="E536" s="5">
        <f>DAYS360(B536,Summary!$G$10)/Summary!$G$6</f>
        <v>1.9</v>
      </c>
      <c r="F536" s="4">
        <f>Summary!$G$7*C536/Summary!$G$11*(1-0.011)^4</f>
        <v>1279.2730450237532</v>
      </c>
      <c r="G536" s="7">
        <f>VLOOKUP(Table2[[#This Row],[Date]],Table3[#All],11,FALSE)</f>
        <v>4.5221348810968329E-2</v>
      </c>
      <c r="H536" s="5">
        <f>(LN(F536/Summary!$G$7)+(D536/100+G536^2/2)*E536)/(G536*SQRT(E536))</f>
        <v>3.9382079232292586</v>
      </c>
      <c r="I536" s="5">
        <f t="shared" si="35"/>
        <v>3.8758745955646923</v>
      </c>
      <c r="J536" s="4">
        <f>_xlfn.NORM.DIST(H536,0,1,TRUE)*F536-_xlfn.NORM.DIST(I536,0,1,TRUE)*Summary!$G$7*EXP(-D536/100*E536)</f>
        <v>276.51691008512296</v>
      </c>
      <c r="K536" s="5">
        <f t="shared" si="32"/>
        <v>0.99995895377811905</v>
      </c>
      <c r="L536" s="7">
        <f t="shared" si="33"/>
        <v>2.1447928648252207E-6</v>
      </c>
      <c r="M536" s="4">
        <f t="shared" si="34"/>
        <v>0.30158446541842393</v>
      </c>
      <c r="N536" s="57">
        <f>Summary!$G$7*Table2[[#This Row],[T]]*EXP(-Table2[[#This Row],[Rate]]/100*Table2[[#This Row],[T]])*_xlfn.NORM.DIST(Table2[[#This Row],[d2]],0,1,TRUE)</f>
        <v>1905.1368886654179</v>
      </c>
      <c r="O536" s="4"/>
    </row>
    <row r="537" spans="2:15" x14ac:dyDescent="0.2">
      <c r="B537" s="6">
        <f>Index!B558</f>
        <v>42523</v>
      </c>
      <c r="C537" s="4">
        <f>Index!J558</f>
        <v>135.09685416655211</v>
      </c>
      <c r="D537" s="5">
        <f>VLOOKUP(Table2[[#This Row],[Date]],Table1[#All],16,FALSE)</f>
        <v>-0.14261111111111113</v>
      </c>
      <c r="E537" s="5">
        <f>DAYS360(B537,Summary!$G$10)/Summary!$G$6</f>
        <v>1.8972222222222221</v>
      </c>
      <c r="F537" s="4">
        <f>Summary!$G$7*C537/Summary!$G$11*(1-0.011)^4</f>
        <v>1281.2699451003289</v>
      </c>
      <c r="G537" s="7">
        <f>VLOOKUP(Table2[[#This Row],[Date]],Table3[#All],11,FALSE)</f>
        <v>4.516782178296725E-2</v>
      </c>
      <c r="H537" s="5">
        <f>(LN(F537/Summary!$G$7)+(D537/100+G537^2/2)*E537)/(G537*SQRT(E537))</f>
        <v>3.9714743073179499</v>
      </c>
      <c r="I537" s="5">
        <f t="shared" si="35"/>
        <v>3.9092602895800277</v>
      </c>
      <c r="J537" s="4">
        <f>_xlfn.NORM.DIST(H537,0,1,TRUE)*F537-_xlfn.NORM.DIST(I537,0,1,TRUE)*Summary!$G$7*EXP(-D537/100*E537)</f>
        <v>278.56128678639868</v>
      </c>
      <c r="K537" s="5">
        <f t="shared" si="32"/>
        <v>0.9999642853973415</v>
      </c>
      <c r="L537" s="7">
        <f t="shared" si="33"/>
        <v>1.8810607892420283E-6</v>
      </c>
      <c r="M537" s="4">
        <f t="shared" si="34"/>
        <v>0.26462535809412285</v>
      </c>
      <c r="N537" s="57">
        <f>Summary!$G$7*Table2[[#This Row],[T]]*EXP(-Table2[[#This Row],[Rate]]/100*Table2[[#This Row],[T]])*_xlfn.NORM.DIST(Table2[[#This Row],[d2]],0,1,TRUE)</f>
        <v>1902.2743319897829</v>
      </c>
      <c r="O537" s="4"/>
    </row>
    <row r="538" spans="2:15" x14ac:dyDescent="0.2">
      <c r="B538" s="6">
        <f>Index!B559</f>
        <v>42524</v>
      </c>
      <c r="C538" s="4">
        <f>Index!J559</f>
        <v>135.78003920040885</v>
      </c>
      <c r="D538" s="5">
        <f>VLOOKUP(Table2[[#This Row],[Date]],Table1[#All],16,FALSE)</f>
        <v>-0.15284999999999999</v>
      </c>
      <c r="E538" s="5">
        <f>DAYS360(B538,Summary!$G$10)/Summary!$G$6</f>
        <v>1.8944444444444444</v>
      </c>
      <c r="F538" s="4">
        <f>Summary!$G$7*C538/Summary!$G$11*(1-0.011)^4</f>
        <v>1287.749329511041</v>
      </c>
      <c r="G538" s="7">
        <f>VLOOKUP(Table2[[#This Row],[Date]],Table3[#All],11,FALSE)</f>
        <v>4.5740698735333152E-2</v>
      </c>
      <c r="H538" s="5">
        <f>(LN(F538/Summary!$G$7)+(D538/100+G538^2/2)*E538)/(G538*SQRT(E538))</f>
        <v>4.0024507201350268</v>
      </c>
      <c r="I538" s="5">
        <f t="shared" si="35"/>
        <v>3.9394937626785582</v>
      </c>
      <c r="J538" s="4">
        <f>_xlfn.NORM.DIST(H538,0,1,TRUE)*F538-_xlfn.NORM.DIST(I538,0,1,TRUE)*Summary!$G$7*EXP(-D538/100*E538)</f>
        <v>284.85005563627601</v>
      </c>
      <c r="K538" s="5">
        <f t="shared" si="32"/>
        <v>0.99996865513593358</v>
      </c>
      <c r="L538" s="7">
        <f t="shared" si="33"/>
        <v>1.634633915672557E-6</v>
      </c>
      <c r="M538" s="4">
        <f t="shared" si="34"/>
        <v>0.23489179074857372</v>
      </c>
      <c r="N538" s="57">
        <f>Summary!$G$7*Table2[[#This Row],[T]]*EXP(-Table2[[#This Row],[Rate]]/100*Table2[[#This Row],[T]])*_xlfn.NORM.DIST(Table2[[#This Row],[d2]],0,1,TRUE)</f>
        <v>1899.8604897530788</v>
      </c>
      <c r="O538" s="4"/>
    </row>
    <row r="539" spans="2:15" x14ac:dyDescent="0.2">
      <c r="B539" s="6">
        <f>Index!B560</f>
        <v>42527</v>
      </c>
      <c r="C539" s="4">
        <f>Index!J560</f>
        <v>135.57166277698744</v>
      </c>
      <c r="D539" s="5">
        <f>VLOOKUP(Table2[[#This Row],[Date]],Table1[#All],16,FALSE)</f>
        <v>-0.1526888888888889</v>
      </c>
      <c r="E539" s="5">
        <f>DAYS360(B539,Summary!$G$10)/Summary!$G$6</f>
        <v>1.8861111111111111</v>
      </c>
      <c r="F539" s="4">
        <f>Summary!$G$7*C539/Summary!$G$11*(1-0.011)^4</f>
        <v>1285.7730699582596</v>
      </c>
      <c r="G539" s="7">
        <f>VLOOKUP(Table2[[#This Row],[Date]],Table3[#All],11,FALSE)</f>
        <v>4.5474935813390474E-2</v>
      </c>
      <c r="H539" s="5">
        <f>(LN(F539/Summary!$G$7)+(D539/100+G539^2/2)*E539)/(G539*SQRT(E539))</f>
        <v>4.0098806690837021</v>
      </c>
      <c r="I539" s="5">
        <f t="shared" si="35"/>
        <v>3.947427320149155</v>
      </c>
      <c r="J539" s="4">
        <f>_xlfn.NORM.DIST(H539,0,1,TRUE)*F539-_xlfn.NORM.DIST(I539,0,1,TRUE)*Summary!$G$7*EXP(-D539/100*E539)</f>
        <v>282.88959367416157</v>
      </c>
      <c r="K539" s="5">
        <f t="shared" si="32"/>
        <v>0.99996962527928146</v>
      </c>
      <c r="L539" s="7">
        <f t="shared" si="33"/>
        <v>1.6019482188562326E-6</v>
      </c>
      <c r="M539" s="4">
        <f t="shared" si="34"/>
        <v>0.22715196230672952</v>
      </c>
      <c r="N539" s="57">
        <f>Summary!$G$7*Table2[[#This Row],[T]]*EXP(-Table2[[#This Row],[Rate]]/100*Table2[[#This Row],[T]])*_xlfn.NORM.DIST(Table2[[#This Row],[d2]],0,1,TRUE)</f>
        <v>1891.476005703676</v>
      </c>
      <c r="O539" s="4"/>
    </row>
    <row r="540" spans="2:15" x14ac:dyDescent="0.2">
      <c r="B540" s="6">
        <f>Index!B561</f>
        <v>42528</v>
      </c>
      <c r="C540" s="4">
        <f>Index!J561</f>
        <v>135.96655657824294</v>
      </c>
      <c r="D540" s="5">
        <f>VLOOKUP(Table2[[#This Row],[Date]],Table1[#All],16,FALSE)</f>
        <v>-0.14961666666666668</v>
      </c>
      <c r="E540" s="5">
        <f>DAYS360(B540,Summary!$G$10)/Summary!$G$6</f>
        <v>1.8833333333333333</v>
      </c>
      <c r="F540" s="4">
        <f>Summary!$G$7*C540/Summary!$G$11*(1-0.011)^4</f>
        <v>1289.5182760341265</v>
      </c>
      <c r="G540" s="7">
        <f>VLOOKUP(Table2[[#This Row],[Date]],Table3[#All],11,FALSE)</f>
        <v>4.5661982211048627E-2</v>
      </c>
      <c r="H540" s="5">
        <f>(LN(F540/Summary!$G$7)+(D540/100+G540^2/2)*E540)/(G540*SQRT(E540))</f>
        <v>4.0440154983844625</v>
      </c>
      <c r="I540" s="5">
        <f t="shared" si="35"/>
        <v>3.9813514632450833</v>
      </c>
      <c r="J540" s="4">
        <f>_xlfn.NORM.DIST(H540,0,1,TRUE)*F540-_xlfn.NORM.DIST(I540,0,1,TRUE)*Summary!$G$7*EXP(-D540/100*E540)</f>
        <v>286.69700288657123</v>
      </c>
      <c r="K540" s="5">
        <f t="shared" si="32"/>
        <v>0.99997372827820552</v>
      </c>
      <c r="L540" s="7">
        <f t="shared" si="33"/>
        <v>1.3874741684735428E-6</v>
      </c>
      <c r="M540" s="4">
        <f t="shared" si="34"/>
        <v>0.19840922616521067</v>
      </c>
      <c r="N540" s="57">
        <f>Summary!$G$7*Table2[[#This Row],[T]]*EXP(-Table2[[#This Row],[Rate]]/100*Table2[[#This Row],[T]])*_xlfn.NORM.DIST(Table2[[#This Row],[d2]],0,1,TRUE)</f>
        <v>1888.5829277813984</v>
      </c>
      <c r="O540" s="4"/>
    </row>
    <row r="541" spans="2:15" x14ac:dyDescent="0.2">
      <c r="B541" s="6">
        <f>Index!B562</f>
        <v>42529</v>
      </c>
      <c r="C541" s="4">
        <f>Index!J562</f>
        <v>136.03299035711893</v>
      </c>
      <c r="D541" s="5">
        <f>VLOOKUP(Table2[[#This Row],[Date]],Table1[#All],16,FALSE)</f>
        <v>-0.14303888888888888</v>
      </c>
      <c r="E541" s="5">
        <f>DAYS360(B541,Summary!$G$10)/Summary!$G$6</f>
        <v>1.8805555555555555</v>
      </c>
      <c r="F541" s="4">
        <f>Summary!$G$7*C541/Summary!$G$11*(1-0.011)^4</f>
        <v>1290.1483395891839</v>
      </c>
      <c r="G541" s="7">
        <f>VLOOKUP(Table2[[#This Row],[Date]],Table3[#All],11,FALSE)</f>
        <v>4.5661952471101441E-2</v>
      </c>
      <c r="H541" s="5">
        <f>(LN(F541/Summary!$G$7)+(D541/100+G541^2/2)*E541)/(G541*SQRT(E541))</f>
        <v>4.0568003443444347</v>
      </c>
      <c r="I541" s="5">
        <f t="shared" si="35"/>
        <v>3.99418257945629</v>
      </c>
      <c r="J541" s="4">
        <f>_xlfn.NORM.DIST(H541,0,1,TRUE)*F541-_xlfn.NORM.DIST(I541,0,1,TRUE)*Summary!$G$7*EXP(-D541/100*E541)</f>
        <v>287.45524689799697</v>
      </c>
      <c r="K541" s="5">
        <f t="shared" si="32"/>
        <v>0.99997512521251908</v>
      </c>
      <c r="L541" s="7">
        <f t="shared" si="33"/>
        <v>1.317783662848044E-6</v>
      </c>
      <c r="M541" s="4">
        <f t="shared" si="34"/>
        <v>0.18834932158489445</v>
      </c>
      <c r="N541" s="57">
        <f>Summary!$G$7*Table2[[#This Row],[T]]*EXP(-Table2[[#This Row],[Rate]]/100*Table2[[#This Row],[T]])*_xlfn.NORM.DIST(Table2[[#This Row],[d2]],0,1,TRUE)</f>
        <v>1885.5597148769716</v>
      </c>
      <c r="O541" s="4"/>
    </row>
    <row r="542" spans="2:15" x14ac:dyDescent="0.2">
      <c r="B542" s="6">
        <f>Index!B563</f>
        <v>42530</v>
      </c>
      <c r="C542" s="4">
        <f>Index!J563</f>
        <v>136.37571128246668</v>
      </c>
      <c r="D542" s="5">
        <f>VLOOKUP(Table2[[#This Row],[Date]],Table1[#All],16,FALSE)</f>
        <v>-0.14352222222222222</v>
      </c>
      <c r="E542" s="5">
        <f>DAYS360(B542,Summary!$G$10)/Summary!$G$6</f>
        <v>1.8777777777777778</v>
      </c>
      <c r="F542" s="4">
        <f>Summary!$G$7*C542/Summary!$G$11*(1-0.011)^4</f>
        <v>1293.3987337150434</v>
      </c>
      <c r="G542" s="7">
        <f>VLOOKUP(Table2[[#This Row],[Date]],Table3[#All],11,FALSE)</f>
        <v>4.3963436970121346E-2</v>
      </c>
      <c r="H542" s="5">
        <f>(LN(F542/Summary!$G$7)+(D542/100+G542^2/2)*E542)/(G542*SQRT(E542))</f>
        <v>4.2559111308236321</v>
      </c>
      <c r="I542" s="5">
        <f t="shared" si="35"/>
        <v>4.1956671398325369</v>
      </c>
      <c r="J542" s="4">
        <f>_xlfn.NORM.DIST(H542,0,1,TRUE)*F542-_xlfn.NORM.DIST(I542,0,1,TRUE)*Summary!$G$7*EXP(-D542/100*E542)</f>
        <v>290.70024641386919</v>
      </c>
      <c r="K542" s="5">
        <f t="shared" si="32"/>
        <v>0.99998959003006327</v>
      </c>
      <c r="L542" s="7">
        <f t="shared" si="33"/>
        <v>5.9720549279561867E-7</v>
      </c>
      <c r="M542" s="4">
        <f t="shared" si="34"/>
        <v>8.2475411073014385E-2</v>
      </c>
      <c r="N542" s="57">
        <f>Summary!$G$7*Table2[[#This Row],[T]]*EXP(-Table2[[#This Row],[Rate]]/100*Table2[[#This Row],[T]])*_xlfn.NORM.DIST(Table2[[#This Row],[d2]],0,1,TRUE)</f>
        <v>1882.8196544112398</v>
      </c>
      <c r="O542" s="4"/>
    </row>
    <row r="543" spans="2:15" x14ac:dyDescent="0.2">
      <c r="B543" s="6">
        <f>Index!B564</f>
        <v>42531</v>
      </c>
      <c r="C543" s="4">
        <f>Index!J564</f>
        <v>136.626550404195</v>
      </c>
      <c r="D543" s="5">
        <f>VLOOKUP(Table2[[#This Row],[Date]],Table1[#All],16,FALSE)</f>
        <v>-0.143125</v>
      </c>
      <c r="E543" s="5">
        <f>DAYS360(B543,Summary!$G$10)/Summary!$G$6</f>
        <v>1.875</v>
      </c>
      <c r="F543" s="4">
        <f>Summary!$G$7*C543/Summary!$G$11*(1-0.011)^4</f>
        <v>1295.7777130755076</v>
      </c>
      <c r="G543" s="7">
        <f>VLOOKUP(Table2[[#This Row],[Date]],Table3[#All],11,FALSE)</f>
        <v>4.3519162175589501E-2</v>
      </c>
      <c r="H543" s="5">
        <f>(LN(F543/Summary!$G$7)+(D543/100+G543^2/2)*E543)/(G543*SQRT(E543))</f>
        <v>4.3329148534250042</v>
      </c>
      <c r="I543" s="5">
        <f t="shared" si="35"/>
        <v>4.2733237864067641</v>
      </c>
      <c r="J543" s="4">
        <f>_xlfn.NORM.DIST(H543,0,1,TRUE)*F543-_xlfn.NORM.DIST(I543,0,1,TRUE)*Summary!$G$7*EXP(-D543/100*E543)</f>
        <v>293.09063660714969</v>
      </c>
      <c r="K543" s="5">
        <f t="shared" si="32"/>
        <v>0.99999264259845821</v>
      </c>
      <c r="L543" s="7">
        <f t="shared" si="33"/>
        <v>4.3295551850604626E-7</v>
      </c>
      <c r="M543" s="4">
        <f t="shared" si="34"/>
        <v>5.9317943957933335E-2</v>
      </c>
      <c r="N543" s="57">
        <f>Summary!$G$7*Table2[[#This Row],[T]]*EXP(-Table2[[#This Row],[Rate]]/100*Table2[[#This Row],[T]])*_xlfn.NORM.DIST(Table2[[#This Row],[d2]],0,1,TRUE)</f>
        <v>1880.0203929589011</v>
      </c>
      <c r="O543" s="4"/>
    </row>
    <row r="544" spans="2:15" x14ac:dyDescent="0.2">
      <c r="B544" s="6">
        <f>Index!B565</f>
        <v>42534</v>
      </c>
      <c r="C544" s="4">
        <f>Index!J565</f>
        <v>136.07520266114309</v>
      </c>
      <c r="D544" s="5">
        <f>VLOOKUP(Table2[[#This Row],[Date]],Table1[#All],16,FALSE)</f>
        <v>-0.14220000000000002</v>
      </c>
      <c r="E544" s="5">
        <f>DAYS360(B544,Summary!$G$10)/Summary!$G$6</f>
        <v>1.8666666666666667</v>
      </c>
      <c r="F544" s="4">
        <f>Summary!$G$7*C544/Summary!$G$11*(1-0.011)^4</f>
        <v>1290.5486846363965</v>
      </c>
      <c r="G544" s="7">
        <f>VLOOKUP(Table2[[#This Row],[Date]],Table3[#All],11,FALSE)</f>
        <v>4.4123496596104761E-2</v>
      </c>
      <c r="H544" s="5">
        <f>(LN(F544/Summary!$G$7)+(D544/100+G544^2/2)*E544)/(G544*SQRT(E544))</f>
        <v>4.2171957102389799</v>
      </c>
      <c r="I544" s="5">
        <f t="shared" si="35"/>
        <v>4.1569115372733441</v>
      </c>
      <c r="J544" s="4">
        <f>_xlfn.NORM.DIST(H544,0,1,TRUE)*F544-_xlfn.NORM.DIST(I544,0,1,TRUE)*Summary!$G$7*EXP(-D544/100*E544)</f>
        <v>287.89096894880151</v>
      </c>
      <c r="K544" s="5">
        <f t="shared" si="32"/>
        <v>0.99998763203608454</v>
      </c>
      <c r="L544" s="7">
        <f t="shared" si="33"/>
        <v>7.0473398961106974E-7</v>
      </c>
      <c r="M544" s="4">
        <f t="shared" si="34"/>
        <v>9.667422442256976E-2</v>
      </c>
      <c r="N544" s="57">
        <f>Summary!$G$7*Table2[[#This Row],[T]]*EXP(-Table2[[#This Row],[Rate]]/100*Table2[[#This Row],[T]])*_xlfn.NORM.DIST(Table2[[#This Row],[d2]],0,1,TRUE)</f>
        <v>1871.5979412256602</v>
      </c>
      <c r="O544" s="4"/>
    </row>
    <row r="545" spans="2:15" x14ac:dyDescent="0.2">
      <c r="B545" s="6">
        <f>Index!B566</f>
        <v>42535</v>
      </c>
      <c r="C545" s="4">
        <f>Index!J566</f>
        <v>136.28639033001483</v>
      </c>
      <c r="D545" s="5">
        <f>VLOOKUP(Table2[[#This Row],[Date]],Table1[#All],16,FALSE)</f>
        <v>-0.1471277777777778</v>
      </c>
      <c r="E545" s="5">
        <f>DAYS360(B545,Summary!$G$10)/Summary!$G$6</f>
        <v>1.8638888888888889</v>
      </c>
      <c r="F545" s="4">
        <f>Summary!$G$7*C545/Summary!$G$11*(1-0.011)^4</f>
        <v>1292.5516062778406</v>
      </c>
      <c r="G545" s="7">
        <f>VLOOKUP(Table2[[#This Row],[Date]],Table3[#All],11,FALSE)</f>
        <v>4.3899382478752802E-2</v>
      </c>
      <c r="H545" s="5">
        <f>(LN(F545/Summary!$G$7)+(D545/100+G545^2/2)*E545)/(G545*SQRT(E545))</f>
        <v>4.2659393469367108</v>
      </c>
      <c r="I545" s="5">
        <f t="shared" si="35"/>
        <v>4.2060060152317469</v>
      </c>
      <c r="J545" s="4">
        <f>_xlfn.NORM.DIST(H545,0,1,TRUE)*F545-_xlfn.NORM.DIST(I545,0,1,TRUE)*Summary!$G$7*EXP(-D545/100*E545)</f>
        <v>289.80571133913099</v>
      </c>
      <c r="K545" s="5">
        <f t="shared" si="32"/>
        <v>0.99999004685703152</v>
      </c>
      <c r="L545" s="7">
        <f t="shared" si="33"/>
        <v>5.7556777453529574E-7</v>
      </c>
      <c r="M545" s="4">
        <f t="shared" si="34"/>
        <v>7.8681147337368668E-2</v>
      </c>
      <c r="N545" s="57">
        <f>Summary!$G$7*Table2[[#This Row],[T]]*EXP(-Table2[[#This Row],[Rate]]/100*Table2[[#This Row],[T]])*_xlfn.NORM.DIST(Table2[[#This Row],[d2]],0,1,TRUE)</f>
        <v>1868.982953116109</v>
      </c>
      <c r="O545" s="4"/>
    </row>
    <row r="546" spans="2:15" x14ac:dyDescent="0.2">
      <c r="B546" s="6">
        <f>Index!B567</f>
        <v>42536</v>
      </c>
      <c r="C546" s="4">
        <f>Index!J567</f>
        <v>136.53718164438868</v>
      </c>
      <c r="D546" s="5">
        <f>VLOOKUP(Table2[[#This Row],[Date]],Table1[#All],16,FALSE)</f>
        <v>-0.1605</v>
      </c>
      <c r="E546" s="5">
        <f>DAYS360(B546,Summary!$G$10)/Summary!$G$6</f>
        <v>1.8611111111111112</v>
      </c>
      <c r="F546" s="4">
        <f>Summary!$G$7*C546/Summary!$G$11*(1-0.011)^4</f>
        <v>1294.9301322293277</v>
      </c>
      <c r="G546" s="7">
        <f>VLOOKUP(Table2[[#This Row],[Date]],Table3[#All],11,FALSE)</f>
        <v>4.3139265423059278E-2</v>
      </c>
      <c r="H546" s="5">
        <f>(LN(F546/Summary!$G$7)+(D546/100+G546^2/2)*E546)/(G546*SQRT(E546))</f>
        <v>4.3703323336076254</v>
      </c>
      <c r="I546" s="5">
        <f t="shared" si="35"/>
        <v>4.3114806493064286</v>
      </c>
      <c r="J546" s="4">
        <f>_xlfn.NORM.DIST(H546,0,1,TRUE)*F546-_xlfn.NORM.DIST(I546,0,1,TRUE)*Summary!$G$7*EXP(-D546/100*E546)</f>
        <v>291.93868332678471</v>
      </c>
      <c r="K546" s="5">
        <f t="shared" si="32"/>
        <v>0.99999379712095482</v>
      </c>
      <c r="L546" s="7">
        <f t="shared" si="33"/>
        <v>3.7276483638683569E-7</v>
      </c>
      <c r="M546" s="4">
        <f t="shared" si="34"/>
        <v>5.0184853290525008E-2</v>
      </c>
      <c r="N546" s="57">
        <f>Summary!$G$7*Table2[[#This Row],[T]]*EXP(-Table2[[#This Row],[Rate]]/100*Table2[[#This Row],[T]])*_xlfn.NORM.DIST(Table2[[#This Row],[d2]],0,1,TRUE)</f>
        <v>1866.6635809085155</v>
      </c>
      <c r="O546" s="4"/>
    </row>
    <row r="547" spans="2:15" x14ac:dyDescent="0.2">
      <c r="B547" s="6">
        <f>Index!B568</f>
        <v>42537</v>
      </c>
      <c r="C547" s="4">
        <f>Index!J568</f>
        <v>136.49833360553998</v>
      </c>
      <c r="D547" s="5">
        <f>VLOOKUP(Table2[[#This Row],[Date]],Table1[#All],16,FALSE)</f>
        <v>-0.15818333333333334</v>
      </c>
      <c r="E547" s="5">
        <f>DAYS360(B547,Summary!$G$10)/Summary!$G$6</f>
        <v>1.8583333333333334</v>
      </c>
      <c r="F547" s="4">
        <f>Summary!$G$7*C547/Summary!$G$11*(1-0.011)^4</f>
        <v>1294.5616941564356</v>
      </c>
      <c r="G547" s="7">
        <f>VLOOKUP(Table2[[#This Row],[Date]],Table3[#All],11,FALSE)</f>
        <v>4.3154106760565095E-2</v>
      </c>
      <c r="H547" s="5">
        <f>(LN(F547/Summary!$G$7)+(D547/100+G547^2/2)*E547)/(G547*SQRT(E547))</f>
        <v>4.368039959700889</v>
      </c>
      <c r="I547" s="5">
        <f t="shared" si="35"/>
        <v>4.3092119791518479</v>
      </c>
      <c r="J547" s="4">
        <f>_xlfn.NORM.DIST(H547,0,1,TRUE)*F547-_xlfn.NORM.DIST(I547,0,1,TRUE)*Summary!$G$7*EXP(-D547/100*E547)</f>
        <v>291.61789700466568</v>
      </c>
      <c r="K547" s="5">
        <f t="shared" si="32"/>
        <v>0.99999373167202665</v>
      </c>
      <c r="L547" s="7">
        <f t="shared" si="33"/>
        <v>3.7677605026825637E-7</v>
      </c>
      <c r="M547" s="4">
        <f t="shared" si="34"/>
        <v>5.0637766533615708E-2</v>
      </c>
      <c r="N547" s="57">
        <f>Summary!$G$7*Table2[[#This Row],[T]]*EXP(-Table2[[#This Row],[Rate]]/100*Table2[[#This Row],[T]])*_xlfn.NORM.DIST(Table2[[#This Row],[d2]],0,1,TRUE)</f>
        <v>1863.7888098202591</v>
      </c>
      <c r="O547" s="4"/>
    </row>
    <row r="548" spans="2:15" x14ac:dyDescent="0.2">
      <c r="B548" s="6">
        <f>Index!B569</f>
        <v>42538</v>
      </c>
      <c r="C548" s="4">
        <f>Index!J569</f>
        <v>136.22241169771934</v>
      </c>
      <c r="D548" s="5">
        <f>VLOOKUP(Table2[[#This Row],[Date]],Table1[#All],16,FALSE)</f>
        <v>-0.1705888888888889</v>
      </c>
      <c r="E548" s="5">
        <f>DAYS360(B548,Summary!$G$10)/Summary!$G$6</f>
        <v>1.8555555555555556</v>
      </c>
      <c r="F548" s="4">
        <f>Summary!$G$7*C548/Summary!$G$11*(1-0.011)^4</f>
        <v>1291.9448275397672</v>
      </c>
      <c r="G548" s="7">
        <f>VLOOKUP(Table2[[#This Row],[Date]],Table3[#All],11,FALSE)</f>
        <v>4.3316356976068712E-2</v>
      </c>
      <c r="H548" s="5">
        <f>(LN(F548/Summary!$G$7)+(D548/100+G548^2/2)*E548)/(G548*SQRT(E548))</f>
        <v>4.3169913139459855</v>
      </c>
      <c r="I548" s="5">
        <f t="shared" si="35"/>
        <v>4.2579863016786401</v>
      </c>
      <c r="J548" s="4">
        <f>_xlfn.NORM.DIST(H548,0,1,TRUE)*F548-_xlfn.NORM.DIST(I548,0,1,TRUE)*Summary!$G$7*EXP(-D548/100*E548)</f>
        <v>288.77457001387245</v>
      </c>
      <c r="K548" s="5">
        <f t="shared" si="32"/>
        <v>0.99999209148099566</v>
      </c>
      <c r="L548" s="7">
        <f t="shared" si="33"/>
        <v>4.6981979491721879E-7</v>
      </c>
      <c r="M548" s="4">
        <f t="shared" si="34"/>
        <v>6.3029684298729419E-2</v>
      </c>
      <c r="N548" s="57">
        <f>Summary!$G$7*Table2[[#This Row],[T]]*EXP(-Table2[[#This Row],[Rate]]/100*Table2[[#This Row],[T]])*_xlfn.NORM.DIST(Table2[[#This Row],[d2]],0,1,TRUE)</f>
        <v>1861.4191856221944</v>
      </c>
      <c r="O548" s="4"/>
    </row>
    <row r="549" spans="2:15" x14ac:dyDescent="0.2">
      <c r="B549" s="6">
        <f>Index!B570</f>
        <v>42541</v>
      </c>
      <c r="C549" s="4">
        <f>Index!J570</f>
        <v>136.43503126604884</v>
      </c>
      <c r="D549" s="5">
        <f>VLOOKUP(Table2[[#This Row],[Date]],Table1[#All],16,FALSE)</f>
        <v>-0.16270833333333334</v>
      </c>
      <c r="E549" s="5">
        <f>DAYS360(B549,Summary!$G$10)/Summary!$G$6</f>
        <v>1.8472222222222223</v>
      </c>
      <c r="F549" s="4">
        <f>Summary!$G$7*C549/Summary!$G$11*(1-0.011)^4</f>
        <v>1293.9613294362878</v>
      </c>
      <c r="G549" s="7">
        <f>VLOOKUP(Table2[[#This Row],[Date]],Table3[#All],11,FALSE)</f>
        <v>4.2639223439190348E-2</v>
      </c>
      <c r="H549" s="5">
        <f>(LN(F549/Summary!$G$7)+(D549/100+G549^2/2)*E549)/(G549*SQRT(E549))</f>
        <v>4.4240352902535207</v>
      </c>
      <c r="I549" s="5">
        <f t="shared" si="35"/>
        <v>4.3660832328481476</v>
      </c>
      <c r="J549" s="4">
        <f>_xlfn.NORM.DIST(H549,0,1,TRUE)*F549-_xlfn.NORM.DIST(I549,0,1,TRUE)*Summary!$G$7*EXP(-D549/100*E549)</f>
        <v>290.95129982822652</v>
      </c>
      <c r="K549" s="5">
        <f t="shared" si="32"/>
        <v>0.99999515629073699</v>
      </c>
      <c r="L549" s="7">
        <f t="shared" si="33"/>
        <v>2.9915409114868006E-7</v>
      </c>
      <c r="M549" s="4">
        <f t="shared" si="34"/>
        <v>3.945172275924725E-2</v>
      </c>
      <c r="N549" s="57">
        <f>Summary!$G$7*Table2[[#This Row],[T]]*EXP(-Table2[[#This Row],[Rate]]/100*Table2[[#This Row],[T]])*_xlfn.NORM.DIST(Table2[[#This Row],[d2]],0,1,TRUE)</f>
        <v>1852.7708382046205</v>
      </c>
      <c r="O549" s="4"/>
    </row>
    <row r="550" spans="2:15" x14ac:dyDescent="0.2">
      <c r="B550" s="6">
        <f>Index!B571</f>
        <v>42542</v>
      </c>
      <c r="C550" s="4">
        <f>Index!J571</f>
        <v>136.34352381940667</v>
      </c>
      <c r="D550" s="5">
        <f>VLOOKUP(Table2[[#This Row],[Date]],Table1[#All],16,FALSE)</f>
        <v>-0.16326666666666667</v>
      </c>
      <c r="E550" s="5">
        <f>DAYS360(B550,Summary!$G$10)/Summary!$G$6</f>
        <v>1.8444444444444446</v>
      </c>
      <c r="F550" s="4">
        <f>Summary!$G$7*C550/Summary!$G$11*(1-0.011)^4</f>
        <v>1293.0934651039995</v>
      </c>
      <c r="G550" s="7">
        <f>VLOOKUP(Table2[[#This Row],[Date]],Table3[#All],11,FALSE)</f>
        <v>4.2674458390245328E-2</v>
      </c>
      <c r="H550" s="5">
        <f>(LN(F550/Summary!$G$7)+(D550/100+G550^2/2)*E550)/(G550*SQRT(E550))</f>
        <v>4.4120379619794239</v>
      </c>
      <c r="I550" s="5">
        <f t="shared" si="35"/>
        <v>4.3540816412410601</v>
      </c>
      <c r="J550" s="4">
        <f>_xlfn.NORM.DIST(H550,0,1,TRUE)*F550-_xlfn.NORM.DIST(I550,0,1,TRUE)*Summary!$G$7*EXP(-D550/100*E550)</f>
        <v>290.07764410044012</v>
      </c>
      <c r="K550" s="5">
        <f t="shared" si="32"/>
        <v>0.99999487989235103</v>
      </c>
      <c r="L550" s="7">
        <f t="shared" si="33"/>
        <v>3.1562689248829292E-7</v>
      </c>
      <c r="M550" s="4">
        <f t="shared" si="34"/>
        <v>4.1540089684604417E-2</v>
      </c>
      <c r="N550" s="57">
        <f>Summary!$G$7*Table2[[#This Row],[T]]*EXP(-Table2[[#This Row],[Rate]]/100*Table2[[#This Row],[T]])*_xlfn.NORM.DIST(Table2[[#This Row],[d2]],0,1,TRUE)</f>
        <v>1849.9947470831753</v>
      </c>
      <c r="O550" s="4"/>
    </row>
    <row r="551" spans="2:15" x14ac:dyDescent="0.2">
      <c r="B551" s="6">
        <f>Index!B572</f>
        <v>42543</v>
      </c>
      <c r="C551" s="4">
        <f>Index!J572</f>
        <v>136.34420174970566</v>
      </c>
      <c r="D551" s="5">
        <f>VLOOKUP(Table2[[#This Row],[Date]],Table1[#All],16,FALSE)</f>
        <v>-0.16114166666666666</v>
      </c>
      <c r="E551" s="5">
        <f>DAYS360(B551,Summary!$G$10)/Summary!$G$6</f>
        <v>1.8416666666666666</v>
      </c>
      <c r="F551" s="4">
        <f>Summary!$G$7*C551/Summary!$G$11*(1-0.011)^4</f>
        <v>1293.0998946520619</v>
      </c>
      <c r="G551" s="7">
        <f>VLOOKUP(Table2[[#This Row],[Date]],Table3[#All],11,FALSE)</f>
        <v>4.2667209289222727E-2</v>
      </c>
      <c r="H551" s="5">
        <f>(LN(F551/Summary!$G$7)+(D551/100+G551^2/2)*E551)/(G551*SQRT(E551))</f>
        <v>4.4169007575050623</v>
      </c>
      <c r="I551" s="5">
        <f t="shared" si="35"/>
        <v>4.3589979326297303</v>
      </c>
      <c r="J551" s="4">
        <f>_xlfn.NORM.DIST(H551,0,1,TRUE)*F551-_xlfn.NORM.DIST(I551,0,1,TRUE)*Summary!$G$7*EXP(-D551/100*E551)</f>
        <v>290.12787305938468</v>
      </c>
      <c r="K551" s="5">
        <f t="shared" si="32"/>
        <v>0.99999499369136524</v>
      </c>
      <c r="L551" s="7">
        <f t="shared" si="33"/>
        <v>3.0920751646478534E-7</v>
      </c>
      <c r="M551" s="4">
        <f t="shared" si="34"/>
        <v>4.0627440315622154E-2</v>
      </c>
      <c r="N551" s="57">
        <f>Summary!$G$7*Table2[[#This Row],[T]]*EXP(-Table2[[#This Row],[Rate]]/100*Table2[[#This Row],[T]])*_xlfn.NORM.DIST(Table2[[#This Row],[d2]],0,1,TRUE)</f>
        <v>1847.1282174478956</v>
      </c>
      <c r="O551" s="4"/>
    </row>
    <row r="552" spans="2:15" x14ac:dyDescent="0.2">
      <c r="B552" s="6">
        <f>Index!B573</f>
        <v>42545</v>
      </c>
      <c r="C552" s="4">
        <f>Index!J573</f>
        <v>135.99006027777642</v>
      </c>
      <c r="D552" s="5">
        <f>VLOOKUP(Table2[[#This Row],[Date]],Table1[#All],16,FALSE)</f>
        <v>-0.1665638888888889</v>
      </c>
      <c r="E552" s="5">
        <f>DAYS360(B552,Summary!$G$10)/Summary!$G$6</f>
        <v>1.836111111111111</v>
      </c>
      <c r="F552" s="4">
        <f>Summary!$G$7*C552/Summary!$G$11*(1-0.011)^4</f>
        <v>1289.7411871003885</v>
      </c>
      <c r="G552" s="7">
        <f>VLOOKUP(Table2[[#This Row],[Date]],Table3[#All],11,FALSE)</f>
        <v>4.2671688456113153E-2</v>
      </c>
      <c r="H552" s="5">
        <f>(LN(F552/Summary!$G$7)+(D552/100+G552^2/2)*E552)/(G552*SQRT(E552))</f>
        <v>4.3764855624253283</v>
      </c>
      <c r="I552" s="5">
        <f t="shared" si="35"/>
        <v>4.3186640686767328</v>
      </c>
      <c r="J552" s="4">
        <f>_xlfn.NORM.DIST(H552,0,1,TRUE)*F552-_xlfn.NORM.DIST(I552,0,1,TRUE)*Summary!$G$7*EXP(-D552/100*E552)</f>
        <v>286.67830286412641</v>
      </c>
      <c r="K552" s="5">
        <f t="shared" si="32"/>
        <v>0.99999396959118847</v>
      </c>
      <c r="L552" s="7">
        <f t="shared" si="33"/>
        <v>3.7081831507447162E-7</v>
      </c>
      <c r="M552" s="4">
        <f t="shared" si="34"/>
        <v>4.8328698593788515E-2</v>
      </c>
      <c r="N552" s="57">
        <f>Summary!$G$7*Table2[[#This Row],[T]]*EXP(-Table2[[#This Row],[Rate]]/100*Table2[[#This Row],[T]])*_xlfn.NORM.DIST(Table2[[#This Row],[d2]],0,1,TRUE)</f>
        <v>1841.7206262292609</v>
      </c>
      <c r="O552" s="4"/>
    </row>
    <row r="553" spans="2:15" x14ac:dyDescent="0.2">
      <c r="B553" s="6">
        <f>Index!B574</f>
        <v>42548</v>
      </c>
      <c r="C553" s="4">
        <f>Index!J574</f>
        <v>137.14978356736964</v>
      </c>
      <c r="D553" s="5">
        <f>VLOOKUP(Table2[[#This Row],[Date]],Table1[#All],16,FALSE)</f>
        <v>-0.16885555555555556</v>
      </c>
      <c r="E553" s="5">
        <f>DAYS360(B553,Summary!$G$10)/Summary!$G$6</f>
        <v>1.8277777777777777</v>
      </c>
      <c r="F553" s="4">
        <f>Summary!$G$7*C553/Summary!$G$11*(1-0.011)^4</f>
        <v>1300.7401004707679</v>
      </c>
      <c r="G553" s="7">
        <f>VLOOKUP(Table2[[#This Row],[Date]],Table3[#All],11,FALSE)</f>
        <v>4.4235819450268908E-2</v>
      </c>
      <c r="H553" s="5">
        <f>(LN(F553/Summary!$G$7)+(D553/100+G553^2/2)*E553)/(G553*SQRT(E553))</f>
        <v>4.3748256522482709</v>
      </c>
      <c r="I553" s="5">
        <f t="shared" si="35"/>
        <v>4.3150208893070641</v>
      </c>
      <c r="J553" s="4">
        <f>_xlfn.NORM.DIST(H553,0,1,TRUE)*F553-_xlfn.NORM.DIST(I553,0,1,TRUE)*Summary!$G$7*EXP(-D553/100*E553)</f>
        <v>297.64912874529125</v>
      </c>
      <c r="K553" s="5">
        <f t="shared" si="32"/>
        <v>0.99999392352143612</v>
      </c>
      <c r="L553" s="7">
        <f t="shared" si="33"/>
        <v>3.5808086608009031E-7</v>
      </c>
      <c r="M553" s="4">
        <f t="shared" si="34"/>
        <v>4.8984608740899473E-2</v>
      </c>
      <c r="N553" s="57">
        <f>Summary!$G$7*Table2[[#This Row],[T]]*EXP(-Table2[[#This Row],[Rate]]/100*Table2[[#This Row],[T]])*_xlfn.NORM.DIST(Table2[[#This Row],[d2]],0,1,TRUE)</f>
        <v>1833.4129406012207</v>
      </c>
      <c r="O553" s="4"/>
    </row>
    <row r="554" spans="2:15" x14ac:dyDescent="0.2">
      <c r="B554" s="6">
        <f>Index!B575</f>
        <v>42549</v>
      </c>
      <c r="C554" s="4">
        <f>Index!J575</f>
        <v>137.51986842666702</v>
      </c>
      <c r="D554" s="5">
        <f>VLOOKUP(Table2[[#This Row],[Date]],Table1[#All],16,FALSE)</f>
        <v>-0.17687499999999995</v>
      </c>
      <c r="E554" s="5">
        <f>DAYS360(B554,Summary!$G$10)/Summary!$G$6</f>
        <v>1.825</v>
      </c>
      <c r="F554" s="4">
        <f>Summary!$G$7*C554/Summary!$G$11*(1-0.011)^4</f>
        <v>1304.2500164512676</v>
      </c>
      <c r="G554" s="7">
        <f>VLOOKUP(Table2[[#This Row],[Date]],Table3[#All],11,FALSE)</f>
        <v>4.3948718752059468E-2</v>
      </c>
      <c r="H554" s="5">
        <f>(LN(F554/Summary!$G$7)+(D554/100+G554^2/2)*E554)/(G554*SQRT(E554))</f>
        <v>4.4493219039709064</v>
      </c>
      <c r="I554" s="5">
        <f t="shared" si="35"/>
        <v>4.3899504543431229</v>
      </c>
      <c r="J554" s="4">
        <f>_xlfn.NORM.DIST(H554,0,1,TRUE)*F554-_xlfn.NORM.DIST(I554,0,1,TRUE)*Summary!$G$7*EXP(-D554/100*E554)</f>
        <v>301.01690182877849</v>
      </c>
      <c r="K554" s="5">
        <f t="shared" si="32"/>
        <v>0.99999569290869916</v>
      </c>
      <c r="L554" s="7">
        <f t="shared" si="33"/>
        <v>2.5895465283879451E-7</v>
      </c>
      <c r="M554" s="4">
        <f t="shared" si="34"/>
        <v>3.5330884316094338E-2</v>
      </c>
      <c r="N554" s="57">
        <f>Summary!$G$7*Table2[[#This Row],[T]]*EXP(-Table2[[#This Row],[Rate]]/100*Table2[[#This Row],[T]])*_xlfn.NORM.DIST(Table2[[#This Row],[d2]],0,1,TRUE)</f>
        <v>1830.8901822049252</v>
      </c>
      <c r="O554" s="4"/>
    </row>
    <row r="555" spans="2:15" x14ac:dyDescent="0.2">
      <c r="B555" s="6">
        <f>Index!B576</f>
        <v>42550</v>
      </c>
      <c r="C555" s="4">
        <f>Index!J576</f>
        <v>138.02232675564119</v>
      </c>
      <c r="D555" s="5">
        <f>VLOOKUP(Table2[[#This Row],[Date]],Table1[#All],16,FALSE)</f>
        <v>-0.17597777777777779</v>
      </c>
      <c r="E555" s="5">
        <f>DAYS360(B555,Summary!$G$10)/Summary!$G$6</f>
        <v>1.8222222222222222</v>
      </c>
      <c r="F555" s="4">
        <f>Summary!$G$7*C555/Summary!$G$11*(1-0.011)^4</f>
        <v>1309.0153735689564</v>
      </c>
      <c r="G555" s="7">
        <f>VLOOKUP(Table2[[#This Row],[Date]],Table3[#All],11,FALSE)</f>
        <v>4.4240753200304045E-2</v>
      </c>
      <c r="H555" s="5">
        <f>(LN(F555/Summary!$G$7)+(D555/100+G555^2/2)*E555)/(G555*SQRT(E555))</f>
        <v>4.4850921974308013</v>
      </c>
      <c r="I555" s="5">
        <f t="shared" si="35"/>
        <v>4.4253717323016541</v>
      </c>
      <c r="J555" s="4">
        <f>_xlfn.NORM.DIST(H555,0,1,TRUE)*F555-_xlfn.NORM.DIST(I555,0,1,TRUE)*Summary!$G$7*EXP(-D555/100*E555)</f>
        <v>305.80357948250162</v>
      </c>
      <c r="K555" s="5">
        <f t="shared" si="32"/>
        <v>0.99999635587933156</v>
      </c>
      <c r="L555" s="7">
        <f t="shared" si="33"/>
        <v>2.1862355011951015E-7</v>
      </c>
      <c r="M555" s="4">
        <f t="shared" si="34"/>
        <v>3.020023256418914E-2</v>
      </c>
      <c r="N555" s="57">
        <f>Summary!$G$7*Table2[[#This Row],[T]]*EXP(-Table2[[#This Row],[Rate]]/100*Table2[[#This Row],[T]])*_xlfn.NORM.DIST(Table2[[#This Row],[d2]],0,1,TRUE)</f>
        <v>1828.0661323971349</v>
      </c>
      <c r="O555" s="4"/>
    </row>
    <row r="556" spans="2:15" x14ac:dyDescent="0.2">
      <c r="B556" s="6">
        <f>Index!B577</f>
        <v>42551</v>
      </c>
      <c r="C556" s="4">
        <f>Index!J577</f>
        <v>138.57828676925644</v>
      </c>
      <c r="D556" s="5">
        <f>VLOOKUP(Table2[[#This Row],[Date]],Table1[#All],16,FALSE)</f>
        <v>-0.17391666666666669</v>
      </c>
      <c r="E556" s="5">
        <f>DAYS360(B556,Summary!$G$10)/Summary!$G$6</f>
        <v>1.8194444444444444</v>
      </c>
      <c r="F556" s="4">
        <f>Summary!$G$7*C556/Summary!$G$11*(1-0.011)^4</f>
        <v>1314.2881451706148</v>
      </c>
      <c r="G556" s="7">
        <f>VLOOKUP(Table2[[#This Row],[Date]],Table3[#All],11,FALSE)</f>
        <v>4.3858149674981972E-2</v>
      </c>
      <c r="H556" s="5">
        <f>(LN(F556/Summary!$G$7)+(D556/100+G556^2/2)*E556)/(G556*SQRT(E556))</f>
        <v>4.5957749925719735</v>
      </c>
      <c r="I556" s="5">
        <f t="shared" si="35"/>
        <v>4.5366161450403277</v>
      </c>
      <c r="J556" s="4">
        <f>_xlfn.NORM.DIST(H556,0,1,TRUE)*F556-_xlfn.NORM.DIST(I556,0,1,TRUE)*Summary!$G$7*EXP(-D556/100*E556)</f>
        <v>311.11885032829468</v>
      </c>
      <c r="K556" s="5">
        <f t="shared" si="32"/>
        <v>0.99999784428119243</v>
      </c>
      <c r="L556" s="7">
        <f t="shared" si="33"/>
        <v>1.3298443228246053E-7</v>
      </c>
      <c r="M556" s="4">
        <f t="shared" si="34"/>
        <v>1.8330364008267454E-2</v>
      </c>
      <c r="N556" s="57">
        <f>Summary!$G$7*Table2[[#This Row],[T]]*EXP(-Table2[[#This Row],[Rate]]/100*Table2[[#This Row],[T]])*_xlfn.NORM.DIST(Table2[[#This Row],[d2]],0,1,TRUE)</f>
        <v>1825.2056454232049</v>
      </c>
      <c r="O556" s="4"/>
    </row>
    <row r="557" spans="2:15" x14ac:dyDescent="0.2">
      <c r="B557" s="6">
        <f>Index!B578</f>
        <v>42552</v>
      </c>
      <c r="C557" s="4">
        <f>Index!J578</f>
        <v>138.870229460069</v>
      </c>
      <c r="D557" s="5">
        <f>VLOOKUP(Table2[[#This Row],[Date]],Table1[#All],16,FALSE)</f>
        <v>-0.19164999999999999</v>
      </c>
      <c r="E557" s="5">
        <f>DAYS360(B557,Summary!$G$10)/Summary!$G$6</f>
        <v>1.8166666666666667</v>
      </c>
      <c r="F557" s="4">
        <f>Summary!$G$7*C557/Summary!$G$11*(1-0.011)^4</f>
        <v>1317.0569542427249</v>
      </c>
      <c r="G557" s="7">
        <f>VLOOKUP(Table2[[#This Row],[Date]],Table3[#All],11,FALSE)</f>
        <v>4.3927950752393675E-2</v>
      </c>
      <c r="H557" s="5">
        <f>(LN(F557/Summary!$G$7)+(D557/100+G557^2/2)*E557)/(G557*SQRT(E557))</f>
        <v>4.622212431767549</v>
      </c>
      <c r="I557" s="5">
        <f t="shared" si="35"/>
        <v>4.5630046803822486</v>
      </c>
      <c r="J557" s="4">
        <f>_xlfn.NORM.DIST(H557,0,1,TRUE)*F557-_xlfn.NORM.DIST(I557,0,1,TRUE)*Summary!$G$7*EXP(-D557/100*E557)</f>
        <v>313.56927452183857</v>
      </c>
      <c r="K557" s="5">
        <f t="shared" si="32"/>
        <v>0.99999810165540137</v>
      </c>
      <c r="L557" s="7">
        <f t="shared" si="33"/>
        <v>1.1738407905784763E-7</v>
      </c>
      <c r="M557" s="4">
        <f t="shared" si="34"/>
        <v>1.6249294132538165E-2</v>
      </c>
      <c r="N557" s="57">
        <f>Summary!$G$7*Table2[[#This Row],[T]]*EXP(-Table2[[#This Row],[Rate]]/100*Table2[[#This Row],[T]])*_xlfn.NORM.DIST(Table2[[#This Row],[d2]],0,1,TRUE)</f>
        <v>1822.9980760788253</v>
      </c>
      <c r="O557" s="4"/>
    </row>
    <row r="558" spans="2:15" x14ac:dyDescent="0.2">
      <c r="B558" s="6">
        <f>Index!B579</f>
        <v>42555</v>
      </c>
      <c r="C558" s="4">
        <f>Index!J579</f>
        <v>139.00480592430563</v>
      </c>
      <c r="D558" s="5">
        <f>VLOOKUP(Table2[[#This Row],[Date]],Table1[#All],16,FALSE)</f>
        <v>-0.20049999999999998</v>
      </c>
      <c r="E558" s="5">
        <f>DAYS360(B558,Summary!$G$10)/Summary!$G$6</f>
        <v>1.8083333333333333</v>
      </c>
      <c r="F558" s="4">
        <f>Summary!$G$7*C558/Summary!$G$11*(1-0.011)^4</f>
        <v>1318.3332887658935</v>
      </c>
      <c r="G558" s="7">
        <f>VLOOKUP(Table2[[#This Row],[Date]],Table3[#All],11,FALSE)</f>
        <v>4.3582281539183677E-2</v>
      </c>
      <c r="H558" s="5">
        <f>(LN(F558/Summary!$G$7)+(D558/100+G558^2/2)*E558)/(G558*SQRT(E558))</f>
        <v>4.6830607041421555</v>
      </c>
      <c r="I558" s="5">
        <f t="shared" si="35"/>
        <v>4.6244537426441914</v>
      </c>
      <c r="J558" s="4">
        <f>_xlfn.NORM.DIST(H558,0,1,TRUE)*F558-_xlfn.NORM.DIST(I558,0,1,TRUE)*Summary!$G$7*EXP(-D558/100*E558)</f>
        <v>314.70102140172548</v>
      </c>
      <c r="K558" s="5">
        <f t="shared" si="32"/>
        <v>0.99999858688615118</v>
      </c>
      <c r="L558" s="7">
        <f t="shared" si="33"/>
        <v>8.9262079785266793E-8</v>
      </c>
      <c r="M558" s="4">
        <f t="shared" si="34"/>
        <v>1.2226605176763383E-2</v>
      </c>
      <c r="N558" s="57">
        <f>Summary!$G$7*Table2[[#This Row],[T]]*EXP(-Table2[[#This Row],[Rate]]/100*Table2[[#This Row],[T]])*_xlfn.NORM.DIST(Table2[[#This Row],[d2]],0,1,TRUE)</f>
        <v>1814.8983146398621</v>
      </c>
      <c r="O558" s="4"/>
    </row>
    <row r="559" spans="2:15" x14ac:dyDescent="0.2">
      <c r="B559" s="6">
        <f>Index!B580</f>
        <v>42556</v>
      </c>
      <c r="C559" s="4">
        <f>Index!J580</f>
        <v>139.29705107702065</v>
      </c>
      <c r="D559" s="5">
        <f>VLOOKUP(Table2[[#This Row],[Date]],Table1[#All],16,FALSE)</f>
        <v>-0.20561111111111111</v>
      </c>
      <c r="E559" s="5">
        <f>DAYS360(B559,Summary!$G$10)/Summary!$G$6</f>
        <v>1.8055555555555556</v>
      </c>
      <c r="F559" s="4">
        <f>Summary!$G$7*C559/Summary!$G$11*(1-0.011)^4</f>
        <v>1321.1049664121647</v>
      </c>
      <c r="G559" s="7">
        <f>VLOOKUP(Table2[[#This Row],[Date]],Table3[#All],11,FALSE)</f>
        <v>4.363500307814993E-2</v>
      </c>
      <c r="H559" s="5">
        <f>(LN(F559/Summary!$G$7)+(D559/100+G559^2/2)*E559)/(G559*SQRT(E559))</f>
        <v>4.7153655439006767</v>
      </c>
      <c r="I559" s="5">
        <f t="shared" si="35"/>
        <v>4.6567327702900361</v>
      </c>
      <c r="J559" s="4">
        <f>_xlfn.NORM.DIST(H559,0,1,TRUE)*F559-_xlfn.NORM.DIST(I559,0,1,TRUE)*Summary!$G$7*EXP(-D559/100*E559)</f>
        <v>317.38566254268608</v>
      </c>
      <c r="K559" s="5">
        <f t="shared" si="32"/>
        <v>0.9999987936140885</v>
      </c>
      <c r="L559" s="7">
        <f t="shared" si="33"/>
        <v>7.6495269197512063E-8</v>
      </c>
      <c r="M559" s="4">
        <f t="shared" si="34"/>
        <v>1.051853107990321E-2</v>
      </c>
      <c r="N559" s="57">
        <f>Summary!$G$7*Table2[[#This Row],[T]]*EXP(-Table2[[#This Row],[Rate]]/100*Table2[[#This Row],[T]])*_xlfn.NORM.DIST(Table2[[#This Row],[d2]],0,1,TRUE)</f>
        <v>1812.2680876933018</v>
      </c>
      <c r="O559" s="4"/>
    </row>
    <row r="560" spans="2:15" x14ac:dyDescent="0.2">
      <c r="B560" s="6">
        <f>Index!B581</f>
        <v>42557</v>
      </c>
      <c r="C560" s="4">
        <f>Index!J581</f>
        <v>139.31101470019996</v>
      </c>
      <c r="D560" s="5">
        <f>VLOOKUP(Table2[[#This Row],[Date]],Table1[#All],16,FALSE)</f>
        <v>-0.20328888888888888</v>
      </c>
      <c r="E560" s="5">
        <f>DAYS360(B560,Summary!$G$10)/Summary!$G$6</f>
        <v>1.8027777777777778</v>
      </c>
      <c r="F560" s="4">
        <f>Summary!$G$7*C560/Summary!$G$11*(1-0.011)^4</f>
        <v>1321.2373985906545</v>
      </c>
      <c r="G560" s="7">
        <f>VLOOKUP(Table2[[#This Row],[Date]],Table3[#All],11,FALSE)</f>
        <v>4.3615367123129252E-2</v>
      </c>
      <c r="H560" s="5">
        <f>(LN(F560/Summary!$G$7)+(D560/100+G560^2/2)*E560)/(G560*SQRT(E560))</f>
        <v>4.7235740349924491</v>
      </c>
      <c r="I560" s="5">
        <f t="shared" si="35"/>
        <v>4.6650127455934554</v>
      </c>
      <c r="J560" s="4">
        <f>_xlfn.NORM.DIST(H560,0,1,TRUE)*F560-_xlfn.NORM.DIST(I560,0,1,TRUE)*Summary!$G$7*EXP(-D560/100*E560)</f>
        <v>317.56584568070286</v>
      </c>
      <c r="K560" s="5">
        <f t="shared" si="32"/>
        <v>0.99999884132228978</v>
      </c>
      <c r="L560" s="7">
        <f t="shared" si="33"/>
        <v>7.3670972635861257E-8</v>
      </c>
      <c r="M560" s="4">
        <f t="shared" si="34"/>
        <v>1.0112064905303387E-2</v>
      </c>
      <c r="N560" s="57">
        <f>Summary!$G$7*Table2[[#This Row],[T]]*EXP(-Table2[[#This Row],[Rate]]/100*Table2[[#This Row],[T]])*_xlfn.NORM.DIST(Table2[[#This Row],[d2]],0,1,TRUE)</f>
        <v>1809.3940119223239</v>
      </c>
      <c r="O560" s="4"/>
    </row>
    <row r="561" spans="2:15" x14ac:dyDescent="0.2">
      <c r="B561" s="6">
        <f>Index!B582</f>
        <v>42558</v>
      </c>
      <c r="C561" s="4">
        <f>Index!J582</f>
        <v>139.24541182193539</v>
      </c>
      <c r="D561" s="5">
        <f>VLOOKUP(Table2[[#This Row],[Date]],Table1[#All],16,FALSE)</f>
        <v>-0.20380000000000001</v>
      </c>
      <c r="E561" s="5">
        <f>DAYS360(B561,Summary!$G$10)/Summary!$G$6</f>
        <v>1.8</v>
      </c>
      <c r="F561" s="4">
        <f>Summary!$G$7*C561/Summary!$G$11*(1-0.011)^4</f>
        <v>1320.6152153669884</v>
      </c>
      <c r="G561" s="7">
        <f>VLOOKUP(Table2[[#This Row],[Date]],Table3[#All],11,FALSE)</f>
        <v>4.360070530417301E-2</v>
      </c>
      <c r="H561" s="5">
        <f>(LN(F561/Summary!$G$7)+(D561/100+G561^2/2)*E561)/(G561*SQRT(E561))</f>
        <v>4.7206293115835853</v>
      </c>
      <c r="I561" s="5">
        <f t="shared" si="35"/>
        <v>4.6621328270273459</v>
      </c>
      <c r="J561" s="4">
        <f>_xlfn.NORM.DIST(H561,0,1,TRUE)*F561-_xlfn.NORM.DIST(I561,0,1,TRUE)*Summary!$G$7*EXP(-D561/100*E561)</f>
        <v>316.94009655921298</v>
      </c>
      <c r="K561" s="5">
        <f t="shared" si="32"/>
        <v>0.99999882441960442</v>
      </c>
      <c r="L561" s="7">
        <f t="shared" si="33"/>
        <v>7.4820536198418464E-8</v>
      </c>
      <c r="M561" s="4">
        <f t="shared" si="34"/>
        <v>1.0240930747462162E-2</v>
      </c>
      <c r="N561" s="57">
        <f>Summary!$G$7*Table2[[#This Row],[T]]*EXP(-Table2[[#This Row],[Rate]]/100*Table2[[#This Row],[T]])*_xlfn.NORM.DIST(Table2[[#This Row],[d2]],0,1,TRUE)</f>
        <v>1806.612419373153</v>
      </c>
      <c r="O561" s="4"/>
    </row>
    <row r="562" spans="2:15" x14ac:dyDescent="0.2">
      <c r="B562" s="6">
        <f>Index!B583</f>
        <v>42559</v>
      </c>
      <c r="C562" s="4">
        <f>Index!J583</f>
        <v>139.78977079720806</v>
      </c>
      <c r="D562" s="5">
        <f>VLOOKUP(Table2[[#This Row],[Date]],Table1[#All],16,FALSE)</f>
        <v>-0.21764722222222224</v>
      </c>
      <c r="E562" s="5">
        <f>DAYS360(B562,Summary!$G$10)/Summary!$G$6</f>
        <v>1.7972222222222223</v>
      </c>
      <c r="F562" s="4">
        <f>Summary!$G$7*C562/Summary!$G$11*(1-0.011)^4</f>
        <v>1325.7779617437666</v>
      </c>
      <c r="G562" s="7">
        <f>VLOOKUP(Table2[[#This Row],[Date]],Table3[#All],11,FALSE)</f>
        <v>4.3947746807994383E-2</v>
      </c>
      <c r="H562" s="5">
        <f>(LN(F562/Summary!$G$7)+(D562/100+G562^2/2)*E562)/(G562*SQRT(E562))</f>
        <v>4.7494851456296585</v>
      </c>
      <c r="I562" s="5">
        <f t="shared" si="35"/>
        <v>4.6905685690425933</v>
      </c>
      <c r="J562" s="4">
        <f>_xlfn.NORM.DIST(H562,0,1,TRUE)*F562-_xlfn.NORM.DIST(I562,0,1,TRUE)*Summary!$G$7*EXP(-D562/100*E562)</f>
        <v>321.85871290096088</v>
      </c>
      <c r="K562" s="5">
        <f t="shared" si="32"/>
        <v>0.99999898032412482</v>
      </c>
      <c r="L562" s="7">
        <f t="shared" si="33"/>
        <v>6.4547463035953333E-8</v>
      </c>
      <c r="M562" s="4">
        <f t="shared" si="34"/>
        <v>8.9610553987003634E-3</v>
      </c>
      <c r="N562" s="57">
        <f>Summary!$G$7*Table2[[#This Row],[T]]*EXP(-Table2[[#This Row],[Rate]]/100*Table2[[#This Row],[T]])*_xlfn.NORM.DIST(Table2[[#This Row],[d2]],0,1,TRUE)</f>
        <v>1804.2635537372623</v>
      </c>
      <c r="O562" s="4"/>
    </row>
    <row r="563" spans="2:15" x14ac:dyDescent="0.2">
      <c r="B563" s="6">
        <f>Index!B584</f>
        <v>42562</v>
      </c>
      <c r="C563" s="4">
        <f>Index!J584</f>
        <v>139.56619834453159</v>
      </c>
      <c r="D563" s="5">
        <f>VLOOKUP(Table2[[#This Row],[Date]],Table1[#All],16,FALSE)</f>
        <v>-0.20736666666666667</v>
      </c>
      <c r="E563" s="5">
        <f>DAYS360(B563,Summary!$G$10)/Summary!$G$6</f>
        <v>1.788888888888889</v>
      </c>
      <c r="F563" s="4">
        <f>Summary!$G$7*C563/Summary!$G$11*(1-0.011)^4</f>
        <v>1323.6575817694586</v>
      </c>
      <c r="G563" s="7">
        <f>VLOOKUP(Table2[[#This Row],[Date]],Table3[#All],11,FALSE)</f>
        <v>4.3676424771102659E-2</v>
      </c>
      <c r="H563" s="5">
        <f>(LN(F563/Summary!$G$7)+(D563/100+G563^2/2)*E563)/(G563*SQRT(E563))</f>
        <v>4.7656644685451184</v>
      </c>
      <c r="I563" s="5">
        <f t="shared" si="35"/>
        <v>4.7072475338803494</v>
      </c>
      <c r="J563" s="4">
        <f>_xlfn.NORM.DIST(H563,0,1,TRUE)*F563-_xlfn.NORM.DIST(I563,0,1,TRUE)*Summary!$G$7*EXP(-D563/100*E563)</f>
        <v>319.94114788961633</v>
      </c>
      <c r="K563" s="5">
        <f t="shared" si="32"/>
        <v>0.9999990588386013</v>
      </c>
      <c r="L563" s="7">
        <f t="shared" si="33"/>
        <v>6.0373107480633399E-8</v>
      </c>
      <c r="M563" s="4">
        <f t="shared" si="34"/>
        <v>8.2646655012396601E-3</v>
      </c>
      <c r="N563" s="57">
        <f>Summary!$G$7*Table2[[#This Row],[T]]*EXP(-Table2[[#This Row],[Rate]]/100*Table2[[#This Row],[T]])*_xlfn.NORM.DIST(Table2[[#This Row],[d2]],0,1,TRUE)</f>
        <v>1795.5349476090203</v>
      </c>
      <c r="O563" s="4"/>
    </row>
    <row r="564" spans="2:15" x14ac:dyDescent="0.2">
      <c r="B564" s="6">
        <f>Index!B585</f>
        <v>42563</v>
      </c>
      <c r="C564" s="4">
        <f>Index!J585</f>
        <v>138.79724320947105</v>
      </c>
      <c r="D564" s="5">
        <f>VLOOKUP(Table2[[#This Row],[Date]],Table1[#All],16,FALSE)</f>
        <v>-0.18835000000000002</v>
      </c>
      <c r="E564" s="5">
        <f>DAYS360(B564,Summary!$G$10)/Summary!$G$6</f>
        <v>1.7861111111111112</v>
      </c>
      <c r="F564" s="4">
        <f>Summary!$G$7*C564/Summary!$G$11*(1-0.011)^4</f>
        <v>1316.3647464938942</v>
      </c>
      <c r="G564" s="7">
        <f>VLOOKUP(Table2[[#This Row],[Date]],Table3[#All],11,FALSE)</f>
        <v>4.465232142636881E-2</v>
      </c>
      <c r="H564" s="5">
        <f>(LN(F564/Summary!$G$7)+(D564/100+G564^2/2)*E564)/(G564*SQRT(E564))</f>
        <v>4.5795850241852945</v>
      </c>
      <c r="I564" s="5">
        <f t="shared" si="35"/>
        <v>4.5199092202518951</v>
      </c>
      <c r="J564" s="4">
        <f>_xlfn.NORM.DIST(H564,0,1,TRUE)*F564-_xlfn.NORM.DIST(I564,0,1,TRUE)*Summary!$G$7*EXP(-D564/100*E564)</f>
        <v>312.99497840930678</v>
      </c>
      <c r="K564" s="5">
        <f t="shared" si="32"/>
        <v>0.99999767050315491</v>
      </c>
      <c r="L564" s="7">
        <f t="shared" si="33"/>
        <v>1.4177300261471017E-7</v>
      </c>
      <c r="M564" s="4">
        <f t="shared" si="34"/>
        <v>1.9592891693789343E-2</v>
      </c>
      <c r="N564" s="57">
        <f>Summary!$G$7*Table2[[#This Row],[T]]*EXP(-Table2[[#This Row],[Rate]]/100*Table2[[#This Row],[T]])*_xlfn.NORM.DIST(Table2[[#This Row],[d2]],0,1,TRUE)</f>
        <v>1792.1244142771443</v>
      </c>
      <c r="O564" s="4"/>
    </row>
    <row r="565" spans="2:15" x14ac:dyDescent="0.2">
      <c r="B565" s="6">
        <f>Index!B586</f>
        <v>42564</v>
      </c>
      <c r="C565" s="4">
        <f>Index!J586</f>
        <v>139.43374799941307</v>
      </c>
      <c r="D565" s="5">
        <f>VLOOKUP(Table2[[#This Row],[Date]],Table1[#All],16,FALSE)</f>
        <v>-0.20121666666666668</v>
      </c>
      <c r="E565" s="5">
        <f>DAYS360(B565,Summary!$G$10)/Summary!$G$6</f>
        <v>1.7833333333333334</v>
      </c>
      <c r="F565" s="4">
        <f>Summary!$G$7*C565/Summary!$G$11*(1-0.011)^4</f>
        <v>1322.4014115391046</v>
      </c>
      <c r="G565" s="7">
        <f>VLOOKUP(Table2[[#This Row],[Date]],Table3[#All],11,FALSE)</f>
        <v>4.3566587999862447E-2</v>
      </c>
      <c r="H565" s="5">
        <f>(LN(F565/Summary!$G$7)+(D565/100+G565^2/2)*E565)/(G565*SQRT(E565))</f>
        <v>4.7706409798405893</v>
      </c>
      <c r="I565" s="5">
        <f t="shared" si="35"/>
        <v>4.712461502914354</v>
      </c>
      <c r="J565" s="4">
        <f>_xlfn.NORM.DIST(H565,0,1,TRUE)*F565-_xlfn.NORM.DIST(I565,0,1,TRUE)*Summary!$G$7*EXP(-D565/100*E565)</f>
        <v>318.80661564244986</v>
      </c>
      <c r="K565" s="5">
        <f t="shared" si="32"/>
        <v>0.99999908179698915</v>
      </c>
      <c r="L565" s="7">
        <f t="shared" si="33"/>
        <v>5.9254257094360015E-8</v>
      </c>
      <c r="M565" s="4">
        <f t="shared" si="34"/>
        <v>8.0506740153754065E-3</v>
      </c>
      <c r="N565" s="57">
        <f>Summary!$G$7*Table2[[#This Row],[T]]*EXP(-Table2[[#This Row],[Rate]]/100*Table2[[#This Row],[T]])*_xlfn.NORM.DIST(Table2[[#This Row],[d2]],0,1,TRUE)</f>
        <v>1789.74188730026</v>
      </c>
      <c r="O565" s="4"/>
    </row>
    <row r="566" spans="2:15" x14ac:dyDescent="0.2">
      <c r="B566" s="6">
        <f>Index!B587</f>
        <v>42565</v>
      </c>
      <c r="C566" s="4">
        <f>Index!J587</f>
        <v>139.03648862834086</v>
      </c>
      <c r="D566" s="5">
        <f>VLOOKUP(Table2[[#This Row],[Date]],Table1[#All],16,FALSE)</f>
        <v>-0.19369444444444445</v>
      </c>
      <c r="E566" s="5">
        <f>DAYS360(B566,Summary!$G$10)/Summary!$G$6</f>
        <v>1.7805555555555554</v>
      </c>
      <c r="F566" s="4">
        <f>Summary!$G$7*C566/Summary!$G$11*(1-0.011)^4</f>
        <v>1318.6337701998268</v>
      </c>
      <c r="G566" s="7">
        <f>VLOOKUP(Table2[[#This Row],[Date]],Table3[#All],11,FALSE)</f>
        <v>4.3589460415572816E-2</v>
      </c>
      <c r="H566" s="5">
        <f>(LN(F566/Summary!$G$7)+(D566/100+G566^2/2)*E566)/(G566*SQRT(E566))</f>
        <v>4.7251864775293404</v>
      </c>
      <c r="I566" s="5">
        <f t="shared" si="35"/>
        <v>4.6670218090100644</v>
      </c>
      <c r="J566" s="4">
        <f>_xlfn.NORM.DIST(H566,0,1,TRUE)*F566-_xlfn.NORM.DIST(I566,0,1,TRUE)*Summary!$G$7*EXP(-D566/100*E566)</f>
        <v>315.17899639217558</v>
      </c>
      <c r="K566" s="5">
        <f t="shared" si="32"/>
        <v>0.99999885047857051</v>
      </c>
      <c r="L566" s="7">
        <f t="shared" si="33"/>
        <v>7.3755782706951213E-8</v>
      </c>
      <c r="M566" s="4">
        <f t="shared" si="34"/>
        <v>9.9536298311811173E-3</v>
      </c>
      <c r="N566" s="57">
        <f>Summary!$G$7*Table2[[#This Row],[T]]*EXP(-Table2[[#This Row],[Rate]]/100*Table2[[#This Row],[T]])*_xlfn.NORM.DIST(Table2[[#This Row],[d2]],0,1,TRUE)</f>
        <v>1786.7042732898049</v>
      </c>
      <c r="O566" s="4"/>
    </row>
    <row r="567" spans="2:15" x14ac:dyDescent="0.2">
      <c r="B567" s="6">
        <f>Index!B588</f>
        <v>42566</v>
      </c>
      <c r="C567" s="4">
        <f>Index!J588</f>
        <v>138.48056430618192</v>
      </c>
      <c r="D567" s="5">
        <f>VLOOKUP(Table2[[#This Row],[Date]],Table1[#All],16,FALSE)</f>
        <v>-0.1822222222222222</v>
      </c>
      <c r="E567" s="5">
        <f>DAYS360(B567,Summary!$G$10)/Summary!$G$6</f>
        <v>1.7777777777777777</v>
      </c>
      <c r="F567" s="4">
        <f>Summary!$G$7*C567/Summary!$G$11*(1-0.011)^4</f>
        <v>1313.3613370989465</v>
      </c>
      <c r="G567" s="7">
        <f>VLOOKUP(Table2[[#This Row],[Date]],Table3[#All],11,FALSE)</f>
        <v>4.3491946791972859E-2</v>
      </c>
      <c r="H567" s="5">
        <f>(LN(F567/Summary!$G$7)+(D567/100+G567^2/2)*E567)/(G567*SQRT(E567))</f>
        <v>4.6738243773901083</v>
      </c>
      <c r="I567" s="5">
        <f t="shared" si="35"/>
        <v>4.6158351150008112</v>
      </c>
      <c r="J567" s="4">
        <f>_xlfn.NORM.DIST(H567,0,1,TRUE)*F567-_xlfn.NORM.DIST(I567,0,1,TRUE)*Summary!$G$7*EXP(-D567/100*E567)</f>
        <v>310.11660057077222</v>
      </c>
      <c r="K567" s="5">
        <f t="shared" si="32"/>
        <v>0.99999852178916604</v>
      </c>
      <c r="L567" s="7">
        <f t="shared" si="33"/>
        <v>9.4553189606067767E-8</v>
      </c>
      <c r="M567" s="4">
        <f t="shared" si="34"/>
        <v>1.2610460890935683E-2</v>
      </c>
      <c r="N567" s="57">
        <f>Summary!$G$7*Table2[[#This Row],[T]]*EXP(-Table2[[#This Row],[Rate]]/100*Table2[[#This Row],[T]])*_xlfn.NORM.DIST(Table2[[#This Row],[d2]],0,1,TRUE)</f>
        <v>1783.5427468501632</v>
      </c>
      <c r="O567" s="4"/>
    </row>
    <row r="568" spans="2:15" x14ac:dyDescent="0.2">
      <c r="B568" s="6">
        <f>Index!B589</f>
        <v>42569</v>
      </c>
      <c r="C568" s="4">
        <f>Index!J589</f>
        <v>138.66800458031932</v>
      </c>
      <c r="D568" s="5">
        <f>VLOOKUP(Table2[[#This Row],[Date]],Table1[#All],16,FALSE)</f>
        <v>-0.19411388888888889</v>
      </c>
      <c r="E568" s="5">
        <f>DAYS360(B568,Summary!$G$10)/Summary!$G$6</f>
        <v>1.7694444444444444</v>
      </c>
      <c r="F568" s="4">
        <f>Summary!$G$7*C568/Summary!$G$11*(1-0.011)^4</f>
        <v>1315.139036448315</v>
      </c>
      <c r="G568" s="7">
        <f>VLOOKUP(Table2[[#This Row],[Date]],Table3[#All],11,FALSE)</f>
        <v>4.3511147934306868E-2</v>
      </c>
      <c r="H568" s="5">
        <f>(LN(F568/Summary!$G$7)+(D568/100+G568^2/2)*E568)/(G568*SQRT(E568))</f>
        <v>4.7026363367080188</v>
      </c>
      <c r="I568" s="5">
        <f t="shared" si="35"/>
        <v>4.6447576048500441</v>
      </c>
      <c r="J568" s="4">
        <f>_xlfn.NORM.DIST(H568,0,1,TRUE)*F568-_xlfn.NORM.DIST(I568,0,1,TRUE)*Summary!$G$7*EXP(-D568/100*E568)</f>
        <v>311.69841299890459</v>
      </c>
      <c r="K568" s="5">
        <f t="shared" si="32"/>
        <v>0.99999871588191991</v>
      </c>
      <c r="L568" s="7">
        <f t="shared" si="33"/>
        <v>8.2652135617349592E-8</v>
      </c>
      <c r="M568" s="4">
        <f t="shared" si="34"/>
        <v>1.1006136383892111E-2</v>
      </c>
      <c r="N568" s="57">
        <f>Summary!$G$7*Table2[[#This Row],[T]]*EXP(-Table2[[#This Row],[Rate]]/100*Table2[[#This Row],[T]])*_xlfn.NORM.DIST(Table2[[#This Row],[d2]],0,1,TRUE)</f>
        <v>1775.5294482655961</v>
      </c>
      <c r="O568" s="4"/>
    </row>
    <row r="569" spans="2:15" x14ac:dyDescent="0.2">
      <c r="B569" s="6">
        <f>Index!B590</f>
        <v>42570</v>
      </c>
      <c r="C569" s="4">
        <f>Index!J590</f>
        <v>138.9070712908393</v>
      </c>
      <c r="D569" s="5">
        <f>VLOOKUP(Table2[[#This Row],[Date]],Table1[#All],16,FALSE)</f>
        <v>-0.19086666666666666</v>
      </c>
      <c r="E569" s="5">
        <f>DAYS360(B569,Summary!$G$10)/Summary!$G$6</f>
        <v>1.7666666666666666</v>
      </c>
      <c r="F569" s="4">
        <f>Summary!$G$7*C569/Summary!$G$11*(1-0.011)^4</f>
        <v>1317.4063652692039</v>
      </c>
      <c r="G569" s="7">
        <f>VLOOKUP(Table2[[#This Row],[Date]],Table3[#All],11,FALSE)</f>
        <v>4.312924789250526E-2</v>
      </c>
      <c r="H569" s="5">
        <f>(LN(F569/Summary!$G$7)+(D569/100+G569^2/2)*E569)/(G569*SQRT(E569))</f>
        <v>4.7785928077134994</v>
      </c>
      <c r="I569" s="5">
        <f t="shared" si="35"/>
        <v>4.7212671307266616</v>
      </c>
      <c r="J569" s="4">
        <f>_xlfn.NORM.DIST(H569,0,1,TRUE)*F569-_xlfn.NORM.DIST(I569,0,1,TRUE)*Summary!$G$7*EXP(-D569/100*E569)</f>
        <v>314.02870905236477</v>
      </c>
      <c r="K569" s="5">
        <f t="shared" si="32"/>
        <v>0.99999911736860581</v>
      </c>
      <c r="L569" s="7">
        <f t="shared" si="33"/>
        <v>5.8115890298188857E-8</v>
      </c>
      <c r="M569" s="4">
        <f t="shared" si="34"/>
        <v>7.6853015011583989E-3</v>
      </c>
      <c r="N569" s="57">
        <f>Summary!$G$7*Table2[[#This Row],[T]]*EXP(-Table2[[#This Row],[Rate]]/100*Table2[[#This Row],[T]])*_xlfn.NORM.DIST(Table2[[#This Row],[d2]],0,1,TRUE)</f>
        <v>1772.6318050642992</v>
      </c>
      <c r="O569" s="4"/>
    </row>
    <row r="570" spans="2:15" x14ac:dyDescent="0.2">
      <c r="B570" s="6">
        <f>Index!B591</f>
        <v>42571</v>
      </c>
      <c r="C570" s="4">
        <f>Index!J591</f>
        <v>138.73554439961831</v>
      </c>
      <c r="D570" s="5">
        <f>VLOOKUP(Table2[[#This Row],[Date]],Table1[#All],16,FALSE)</f>
        <v>-0.18280555555555555</v>
      </c>
      <c r="E570" s="5">
        <f>DAYS360(B570,Summary!$G$10)/Summary!$G$6</f>
        <v>1.7638888888888888</v>
      </c>
      <c r="F570" s="4">
        <f>Summary!$G$7*C570/Summary!$G$11*(1-0.011)^4</f>
        <v>1315.7795897839139</v>
      </c>
      <c r="G570" s="7">
        <f>VLOOKUP(Table2[[#This Row],[Date]],Table3[#All],11,FALSE)</f>
        <v>4.2858583281009374E-2</v>
      </c>
      <c r="H570" s="5">
        <f>(LN(F570/Summary!$G$7)+(D570/100+G570^2/2)*E570)/(G570*SQRT(E570))</f>
        <v>4.7930339804812787</v>
      </c>
      <c r="I570" s="5">
        <f t="shared" si="35"/>
        <v>4.7361128622526509</v>
      </c>
      <c r="J570" s="4">
        <f>_xlfn.NORM.DIST(H570,0,1,TRUE)*F570-_xlfn.NORM.DIST(I570,0,1,TRUE)*Summary!$G$7*EXP(-D570/100*E570)</f>
        <v>312.54991068392758</v>
      </c>
      <c r="K570" s="5">
        <f t="shared" si="32"/>
        <v>0.99999917861106791</v>
      </c>
      <c r="L570" s="7">
        <f t="shared" si="33"/>
        <v>5.4687993176445024E-8</v>
      </c>
      <c r="M570" s="4">
        <f t="shared" si="34"/>
        <v>7.1575981684765828E-3</v>
      </c>
      <c r="N570" s="57">
        <f>Summary!$G$7*Table2[[#This Row],[T]]*EXP(-Table2[[#This Row],[Rate]]/100*Table2[[#This Row],[T]])*_xlfn.NORM.DIST(Table2[[#This Row],[d2]],0,1,TRUE)</f>
        <v>1769.5837776154956</v>
      </c>
      <c r="O570" s="4"/>
    </row>
    <row r="571" spans="2:15" x14ac:dyDescent="0.2">
      <c r="B571" s="6">
        <f>Index!B592</f>
        <v>42572</v>
      </c>
      <c r="C571" s="4">
        <f>Index!J592</f>
        <v>138.90843155814949</v>
      </c>
      <c r="D571" s="5">
        <f>VLOOKUP(Table2[[#This Row],[Date]],Table1[#All],16,FALSE)</f>
        <v>-0.18110555555555555</v>
      </c>
      <c r="E571" s="5">
        <f>DAYS360(B571,Summary!$G$10)/Summary!$G$6</f>
        <v>1.7611111111111111</v>
      </c>
      <c r="F571" s="4">
        <f>Summary!$G$7*C571/Summary!$G$11*(1-0.011)^4</f>
        <v>1317.4192661589589</v>
      </c>
      <c r="G571" s="7">
        <f>VLOOKUP(Table2[[#This Row],[Date]],Table3[#All],11,FALSE)</f>
        <v>4.1945530549430218E-2</v>
      </c>
      <c r="H571" s="5">
        <f>(LN(F571/Summary!$G$7)+(D571/100+G571^2/2)*E571)/(G571*SQRT(E571))</f>
        <v>4.9229589195868799</v>
      </c>
      <c r="I571" s="5">
        <f t="shared" si="35"/>
        <v>4.8672943224205483</v>
      </c>
      <c r="J571" s="4">
        <f>_xlfn.NORM.DIST(H571,0,1,TRUE)*F571-_xlfn.NORM.DIST(I571,0,1,TRUE)*Summary!$G$7*EXP(-D571/100*E571)</f>
        <v>314.22471029582016</v>
      </c>
      <c r="K571" s="5">
        <f t="shared" si="32"/>
        <v>0.99999957377323678</v>
      </c>
      <c r="L571" s="7">
        <f t="shared" si="33"/>
        <v>2.971185052698268E-8</v>
      </c>
      <c r="M571" s="4">
        <f t="shared" si="34"/>
        <v>3.8093438093221898E-3</v>
      </c>
      <c r="N571" s="57">
        <f>Summary!$G$7*Table2[[#This Row],[T]]*EXP(-Table2[[#This Row],[Rate]]/100*Table2[[#This Row],[T]])*_xlfn.NORM.DIST(Table2[[#This Row],[d2]],0,1,TRUE)</f>
        <v>1766.7360900387844</v>
      </c>
      <c r="O571" s="4"/>
    </row>
    <row r="572" spans="2:15" x14ac:dyDescent="0.2">
      <c r="B572" s="6">
        <f>Index!B593</f>
        <v>42573</v>
      </c>
      <c r="C572" s="4">
        <f>Index!J593</f>
        <v>139.09463929259317</v>
      </c>
      <c r="D572" s="5">
        <f>VLOOKUP(Table2[[#This Row],[Date]],Table1[#All],16,FALSE)</f>
        <v>-0.17436666666666664</v>
      </c>
      <c r="E572" s="5">
        <f>DAYS360(B572,Summary!$G$10)/Summary!$G$6</f>
        <v>1.7583333333333333</v>
      </c>
      <c r="F572" s="4">
        <f>Summary!$G$7*C572/Summary!$G$11*(1-0.011)^4</f>
        <v>1319.1852759980468</v>
      </c>
      <c r="G572" s="7">
        <f>VLOOKUP(Table2[[#This Row],[Date]],Table3[#All],11,FALSE)</f>
        <v>4.0252185896778953E-2</v>
      </c>
      <c r="H572" s="5">
        <f>(LN(F572/Summary!$G$7)+(D572/100+G572^2/2)*E572)/(G572*SQRT(E572))</f>
        <v>5.1591842069897247</v>
      </c>
      <c r="I572" s="5">
        <f t="shared" si="35"/>
        <v>5.105808938289548</v>
      </c>
      <c r="J572" s="4">
        <f>_xlfn.NORM.DIST(H572,0,1,TRUE)*F572-_xlfn.NORM.DIST(I572,0,1,TRUE)*Summary!$G$7*EXP(-D572/100*E572)</f>
        <v>316.11462555194839</v>
      </c>
      <c r="K572" s="5">
        <f t="shared" si="32"/>
        <v>0.9999998759859049</v>
      </c>
      <c r="L572" s="7">
        <f t="shared" si="33"/>
        <v>9.4062524864995118E-9</v>
      </c>
      <c r="M572" s="4">
        <f t="shared" si="34"/>
        <v>1.158560991162105E-3</v>
      </c>
      <c r="N572" s="57">
        <f>Summary!$G$7*Table2[[#This Row],[T]]*EXP(-Table2[[#This Row],[Rate]]/100*Table2[[#This Row],[T]])*_xlfn.NORM.DIST(Table2[[#This Row],[d2]],0,1,TRUE)</f>
        <v>1763.7322727086655</v>
      </c>
      <c r="O572" s="4"/>
    </row>
    <row r="573" spans="2:15" x14ac:dyDescent="0.2">
      <c r="B573" s="6">
        <f>Index!B594</f>
        <v>42576</v>
      </c>
      <c r="C573" s="4">
        <f>Index!J594</f>
        <v>139.00400079092068</v>
      </c>
      <c r="D573" s="5">
        <f>VLOOKUP(Table2[[#This Row],[Date]],Table1[#All],16,FALSE)</f>
        <v>-0.16974999999999998</v>
      </c>
      <c r="E573" s="5">
        <f>DAYS360(B573,Summary!$G$10)/Summary!$G$6</f>
        <v>1.75</v>
      </c>
      <c r="F573" s="4">
        <f>Summary!$G$7*C573/Summary!$G$11*(1-0.011)^4</f>
        <v>1318.3256528130485</v>
      </c>
      <c r="G573" s="7">
        <f>VLOOKUP(Table2[[#This Row],[Date]],Table3[#All],11,FALSE)</f>
        <v>4.0298347114574008E-2</v>
      </c>
      <c r="H573" s="5">
        <f>(LN(F573/Summary!$G$7)+(D573/100+G573^2/2)*E573)/(G573*SQRT(E573))</f>
        <v>5.1550245384927509</v>
      </c>
      <c r="I573" s="5">
        <f t="shared" si="35"/>
        <v>5.1017148361366909</v>
      </c>
      <c r="J573" s="4">
        <f>_xlfn.NORM.DIST(H573,0,1,TRUE)*F573-_xlfn.NORM.DIST(I573,0,1,TRUE)*Summary!$G$7*EXP(-D573/100*E573)</f>
        <v>315.35061276757392</v>
      </c>
      <c r="K573" s="5">
        <f t="shared" si="32"/>
        <v>0.99999987320114103</v>
      </c>
      <c r="L573" s="7">
        <f t="shared" si="33"/>
        <v>9.6283076525835248E-9</v>
      </c>
      <c r="M573" s="4">
        <f t="shared" si="34"/>
        <v>1.1801049900033752E-3</v>
      </c>
      <c r="N573" s="57">
        <f>Summary!$G$7*Table2[[#This Row],[T]]*EXP(-Table2[[#This Row],[Rate]]/100*Table2[[#This Row],[T]])*_xlfn.NORM.DIST(Table2[[#This Row],[d2]],0,1,TRUE)</f>
        <v>1755.2060275457507</v>
      </c>
      <c r="O573" s="4"/>
    </row>
    <row r="574" spans="2:15" x14ac:dyDescent="0.2">
      <c r="B574" s="6">
        <f>Index!B595</f>
        <v>42577</v>
      </c>
      <c r="C574" s="4">
        <f>Index!J595</f>
        <v>139.2300143221762</v>
      </c>
      <c r="D574" s="5">
        <f>VLOOKUP(Table2[[#This Row],[Date]],Table1[#All],16,FALSE)</f>
        <v>-0.16904999999999998</v>
      </c>
      <c r="E574" s="5">
        <f>DAYS360(B574,Summary!$G$10)/Summary!$G$6</f>
        <v>1.7472222222222222</v>
      </c>
      <c r="F574" s="4">
        <f>Summary!$G$7*C574/Summary!$G$11*(1-0.011)^4</f>
        <v>1320.4691841822294</v>
      </c>
      <c r="G574" s="7">
        <f>VLOOKUP(Table2[[#This Row],[Date]],Table3[#All],11,FALSE)</f>
        <v>3.9728117354508388E-2</v>
      </c>
      <c r="H574" s="5">
        <f>(LN(F574/Summary!$G$7)+(D574/100+G574^2/2)*E574)/(G574*SQRT(E574))</f>
        <v>5.2636290131761463</v>
      </c>
      <c r="I574" s="5">
        <f t="shared" si="35"/>
        <v>5.2111153810553228</v>
      </c>
      <c r="J574" s="4">
        <f>_xlfn.NORM.DIST(H574,0,1,TRUE)*F574-_xlfn.NORM.DIST(I574,0,1,TRUE)*Summary!$G$7*EXP(-D574/100*E574)</f>
        <v>317.51113948819602</v>
      </c>
      <c r="K574" s="5">
        <f t="shared" si="32"/>
        <v>0.9999999293803431</v>
      </c>
      <c r="L574" s="7">
        <f t="shared" si="33"/>
        <v>5.5420928391651895E-9</v>
      </c>
      <c r="M574" s="4">
        <f t="shared" si="34"/>
        <v>6.7077438146251572E-4</v>
      </c>
      <c r="N574" s="57">
        <f>Summary!$G$7*Table2[[#This Row],[T]]*EXP(-Table2[[#This Row],[Rate]]/100*Table2[[#This Row],[T]])*_xlfn.NORM.DIST(Table2[[#This Row],[d2]],0,1,TRUE)</f>
        <v>1752.3904207156031</v>
      </c>
      <c r="O574" s="4"/>
    </row>
    <row r="575" spans="2:15" x14ac:dyDescent="0.2">
      <c r="B575" s="6">
        <f>Index!B596</f>
        <v>42578</v>
      </c>
      <c r="C575" s="4">
        <f>Index!J596</f>
        <v>139.82743180488077</v>
      </c>
      <c r="D575" s="5">
        <f>VLOOKUP(Table2[[#This Row],[Date]],Table1[#All],16,FALSE)</f>
        <v>-0.17406666666666665</v>
      </c>
      <c r="E575" s="5">
        <f>DAYS360(B575,Summary!$G$10)/Summary!$G$6</f>
        <v>1.7444444444444445</v>
      </c>
      <c r="F575" s="4">
        <f>Summary!$G$7*C575/Summary!$G$11*(1-0.011)^4</f>
        <v>1326.1351419129933</v>
      </c>
      <c r="G575" s="7">
        <f>VLOOKUP(Table2[[#This Row],[Date]],Table3[#All],11,FALSE)</f>
        <v>4.0166336961330318E-2</v>
      </c>
      <c r="H575" s="5">
        <f>(LN(F575/Summary!$G$7)+(D575/100+G575^2/2)*E575)/(G575*SQRT(E575))</f>
        <v>5.2900282245026444</v>
      </c>
      <c r="I575" s="5">
        <f t="shared" si="35"/>
        <v>5.2369775635885594</v>
      </c>
      <c r="J575" s="4">
        <f>_xlfn.NORM.DIST(H575,0,1,TRUE)*F575-_xlfn.NORM.DIST(I575,0,1,TRUE)*Summary!$G$7*EXP(-D575/100*E575)</f>
        <v>323.09403156249732</v>
      </c>
      <c r="K575" s="5">
        <f t="shared" si="32"/>
        <v>0.99999993885125704</v>
      </c>
      <c r="L575" s="7">
        <f t="shared" si="33"/>
        <v>4.7522199600077124E-9</v>
      </c>
      <c r="M575" s="4">
        <f t="shared" si="34"/>
        <v>5.8558706080439108E-4</v>
      </c>
      <c r="N575" s="57">
        <f>Summary!$G$7*Table2[[#This Row],[T]]*EXP(-Table2[[#This Row],[Rate]]/100*Table2[[#This Row],[T]])*_xlfn.NORM.DIST(Table2[[#This Row],[d2]],0,1,TRUE)</f>
        <v>1749.7493510406985</v>
      </c>
      <c r="O575" s="4"/>
    </row>
    <row r="576" spans="2:15" x14ac:dyDescent="0.2">
      <c r="B576" s="6">
        <f>Index!B597</f>
        <v>42579</v>
      </c>
      <c r="C576" s="4">
        <f>Index!J597</f>
        <v>139.98749980519642</v>
      </c>
      <c r="D576" s="5">
        <f>VLOOKUP(Table2[[#This Row],[Date]],Table1[#All],16,FALSE)</f>
        <v>-0.17285833333333334</v>
      </c>
      <c r="E576" s="5">
        <f>DAYS360(B576,Summary!$G$10)/Summary!$G$6</f>
        <v>1.7416666666666667</v>
      </c>
      <c r="F576" s="4">
        <f>Summary!$G$7*C576/Summary!$G$11*(1-0.011)^4</f>
        <v>1327.6532403116721</v>
      </c>
      <c r="G576" s="7">
        <f>VLOOKUP(Table2[[#This Row],[Date]],Table3[#All],11,FALSE)</f>
        <v>3.883062821219499E-2</v>
      </c>
      <c r="H576" s="5">
        <f>(LN(F576/Summary!$G$7)+(D576/100+G576^2/2)*E576)/(G576*SQRT(E576))</f>
        <v>5.4973522559949091</v>
      </c>
      <c r="I576" s="5">
        <f t="shared" si="35"/>
        <v>5.4461066141755854</v>
      </c>
      <c r="J576" s="4">
        <f>_xlfn.NORM.DIST(H576,0,1,TRUE)*F576-_xlfn.NORM.DIST(I576,0,1,TRUE)*Summary!$G$7*EXP(-D576/100*E576)</f>
        <v>324.63808811066463</v>
      </c>
      <c r="K576" s="5">
        <f t="shared" si="32"/>
        <v>0.99999998072319574</v>
      </c>
      <c r="L576" s="7">
        <f t="shared" si="33"/>
        <v>1.606154658027813E-9</v>
      </c>
      <c r="M576" s="4">
        <f t="shared" si="34"/>
        <v>1.9146797223558223E-4</v>
      </c>
      <c r="N576" s="57">
        <f>Summary!$G$7*Table2[[#This Row],[T]]*EXP(-Table2[[#This Row],[Rate]]/100*Table2[[#This Row],[T]])*_xlfn.NORM.DIST(Table2[[#This Row],[d2]],0,1,TRUE)</f>
        <v>1746.9180121757668</v>
      </c>
      <c r="O576" s="4"/>
    </row>
    <row r="577" spans="2:15" x14ac:dyDescent="0.2">
      <c r="B577" s="6">
        <f>Index!B598</f>
        <v>42580</v>
      </c>
      <c r="C577" s="4">
        <f>Index!J598</f>
        <v>140.45316348051742</v>
      </c>
      <c r="D577" s="5">
        <f>VLOOKUP(Table2[[#This Row],[Date]],Table1[#All],16,FALSE)</f>
        <v>-0.17342888888888891</v>
      </c>
      <c r="E577" s="5">
        <f>DAYS360(B577,Summary!$G$10)/Summary!$G$6</f>
        <v>1.7388888888888889</v>
      </c>
      <c r="F577" s="4">
        <f>Summary!$G$7*C577/Summary!$G$11*(1-0.011)^4</f>
        <v>1332.0696338346343</v>
      </c>
      <c r="G577" s="7">
        <f>VLOOKUP(Table2[[#This Row],[Date]],Table3[#All],11,FALSE)</f>
        <v>3.900648861977779E-2</v>
      </c>
      <c r="H577" s="5">
        <f>(LN(F577/Summary!$G$7)+(D577/100+G577^2/2)*E577)/(G577*SQRT(E577))</f>
        <v>5.5415917262735848</v>
      </c>
      <c r="I577" s="5">
        <f t="shared" si="35"/>
        <v>5.4901550647728596</v>
      </c>
      <c r="J577" s="4">
        <f>_xlfn.NORM.DIST(H577,0,1,TRUE)*F577-_xlfn.NORM.DIST(I577,0,1,TRUE)*Summary!$G$7*EXP(-D577/100*E577)</f>
        <v>329.04934642648254</v>
      </c>
      <c r="K577" s="5">
        <f t="shared" si="32"/>
        <v>0.99999998501327514</v>
      </c>
      <c r="L577" s="7">
        <f t="shared" si="33"/>
        <v>1.2493492902883719E-9</v>
      </c>
      <c r="M577" s="4">
        <f t="shared" si="34"/>
        <v>1.5036488270816112E-4</v>
      </c>
      <c r="N577" s="57">
        <f>Summary!$G$7*Table2[[#This Row],[T]]*EXP(-Table2[[#This Row],[Rate]]/100*Table2[[#This Row],[T]])*_xlfn.NORM.DIST(Table2[[#This Row],[d2]],0,1,TRUE)</f>
        <v>1744.1407983901081</v>
      </c>
      <c r="O577" s="4"/>
    </row>
    <row r="578" spans="2:15" x14ac:dyDescent="0.2">
      <c r="B578" s="6">
        <f>Index!B599</f>
        <v>42583</v>
      </c>
      <c r="C578" s="4">
        <f>Index!J599</f>
        <v>140.33564536392652</v>
      </c>
      <c r="D578" s="5">
        <f>VLOOKUP(Table2[[#This Row],[Date]],Table1[#All],16,FALSE)</f>
        <v>-0.17046666666666666</v>
      </c>
      <c r="E578" s="5">
        <f>DAYS360(B578,Summary!$G$10)/Summary!$G$6</f>
        <v>1.7333333333333334</v>
      </c>
      <c r="F578" s="4">
        <f>Summary!$G$7*C578/Summary!$G$11*(1-0.011)^4</f>
        <v>1330.9550821174855</v>
      </c>
      <c r="G578" s="7">
        <f>VLOOKUP(Table2[[#This Row],[Date]],Table3[#All],11,FALSE)</f>
        <v>3.9013132647448705E-2</v>
      </c>
      <c r="H578" s="5">
        <f>(LN(F578/Summary!$G$7)+(D578/100+G578^2/2)*E578)/(G578*SQRT(E578))</f>
        <v>5.5343369847820103</v>
      </c>
      <c r="I578" s="5">
        <f t="shared" si="35"/>
        <v>5.4829738089370839</v>
      </c>
      <c r="J578" s="4">
        <f>_xlfn.NORM.DIST(H578,0,1,TRUE)*F578-_xlfn.NORM.DIST(I578,0,1,TRUE)*Summary!$G$7*EXP(-D578/100*E578)</f>
        <v>327.99595715268924</v>
      </c>
      <c r="K578" s="5">
        <f t="shared" si="32"/>
        <v>0.99999998437960846</v>
      </c>
      <c r="L578" s="7">
        <f t="shared" si="33"/>
        <v>1.3035171215286993E-9</v>
      </c>
      <c r="M578" s="4">
        <f t="shared" si="34"/>
        <v>1.5614800898820704E-4</v>
      </c>
      <c r="N578" s="57">
        <f>Summary!$G$7*Table2[[#This Row],[T]]*EXP(-Table2[[#This Row],[Rate]]/100*Table2[[#This Row],[T]])*_xlfn.NORM.DIST(Table2[[#This Row],[d2]],0,1,TRUE)</f>
        <v>1738.4624472362452</v>
      </c>
      <c r="O578" s="4"/>
    </row>
    <row r="579" spans="2:15" x14ac:dyDescent="0.2">
      <c r="B579" s="6">
        <f>Index!B600</f>
        <v>42584</v>
      </c>
      <c r="C579" s="4">
        <f>Index!J600</f>
        <v>139.56524480729695</v>
      </c>
      <c r="D579" s="5">
        <f>VLOOKUP(Table2[[#This Row],[Date]],Table1[#All],16,FALSE)</f>
        <v>-0.16050555555555557</v>
      </c>
      <c r="E579" s="5">
        <f>DAYS360(B579,Summary!$G$10)/Summary!$G$6</f>
        <v>1.7305555555555556</v>
      </c>
      <c r="F579" s="4">
        <f>Summary!$G$7*C579/Summary!$G$11*(1-0.011)^4</f>
        <v>1323.6485383420022</v>
      </c>
      <c r="G579" s="7">
        <f>VLOOKUP(Table2[[#This Row],[Date]],Table3[#All],11,FALSE)</f>
        <v>4.0267289779962842E-2</v>
      </c>
      <c r="H579" s="5">
        <f>(LN(F579/Summary!$G$7)+(D579/100+G579^2/2)*E579)/(G579*SQRT(E579))</f>
        <v>5.2672753143982769</v>
      </c>
      <c r="I579" s="5">
        <f t="shared" si="35"/>
        <v>5.2143034604426868</v>
      </c>
      <c r="J579" s="4">
        <f>_xlfn.NORM.DIST(H579,0,1,TRUE)*F579-_xlfn.NORM.DIST(I579,0,1,TRUE)*Summary!$G$7*EXP(-D579/100*E579)</f>
        <v>320.86704019599995</v>
      </c>
      <c r="K579" s="5">
        <f t="shared" ref="K579:K642" si="36">_xlfn.NORM.DIST(H579,0,1,TRUE)</f>
        <v>0.9999999307682641</v>
      </c>
      <c r="L579" s="7">
        <f t="shared" ref="L579:L642" si="37">_xlfn.NORM.DIST(H579,0,1,FALSE)/(G579*F579*SQRT(E579))</f>
        <v>5.3767279531522522E-9</v>
      </c>
      <c r="M579" s="4">
        <f t="shared" ref="M579:M642" si="38">SQRT(E579)*F579*_xlfn.NORM.DIST(H579,0,1,FALSE)</f>
        <v>6.564495844978848E-4</v>
      </c>
      <c r="N579" s="57">
        <f>Summary!$G$7*Table2[[#This Row],[T]]*EXP(-Table2[[#This Row],[Rate]]/100*Table2[[#This Row],[T]])*_xlfn.NORM.DIST(Table2[[#This Row],[d2]],0,1,TRUE)</f>
        <v>1735.3689340393962</v>
      </c>
      <c r="O579" s="4"/>
    </row>
    <row r="580" spans="2:15" x14ac:dyDescent="0.2">
      <c r="B580" s="6">
        <f>Index!B601</f>
        <v>42585</v>
      </c>
      <c r="C580" s="4">
        <f>Index!J601</f>
        <v>139.53942222955965</v>
      </c>
      <c r="D580" s="5">
        <f>VLOOKUP(Table2[[#This Row],[Date]],Table1[#All],16,FALSE)</f>
        <v>-0.15907777777777782</v>
      </c>
      <c r="E580" s="5">
        <f>DAYS360(B580,Summary!$G$10)/Summary!$G$6</f>
        <v>1.7277777777777779</v>
      </c>
      <c r="F580" s="4">
        <f>Summary!$G$7*C580/Summary!$G$11*(1-0.011)^4</f>
        <v>1323.4036348395193</v>
      </c>
      <c r="G580" s="7">
        <f>VLOOKUP(Table2[[#This Row],[Date]],Table3[#All],11,FALSE)</f>
        <v>4.0236094116288923E-2</v>
      </c>
      <c r="H580" s="5">
        <f>(LN(F580/Summary!$G$7)+(D580/100+G580^2/2)*E580)/(G580*SQRT(E580))</f>
        <v>5.27256330203305</v>
      </c>
      <c r="I580" s="5">
        <f t="shared" ref="I580:I643" si="39">H580-G580*SQRT(E580)</f>
        <v>5.2196749838055743</v>
      </c>
      <c r="J580" s="4">
        <f>_xlfn.NORM.DIST(H580,0,1,TRUE)*F580-_xlfn.NORM.DIST(I580,0,1,TRUE)*Summary!$G$7*EXP(-D580/100*E580)</f>
        <v>320.65134457350473</v>
      </c>
      <c r="K580" s="5">
        <f t="shared" si="36"/>
        <v>0.99999993273429399</v>
      </c>
      <c r="L580" s="7">
        <f t="shared" si="37"/>
        <v>5.2381899044046123E-9</v>
      </c>
      <c r="M580" s="4">
        <f t="shared" si="38"/>
        <v>6.3777807410204631E-4</v>
      </c>
      <c r="N580" s="57">
        <f>Summary!$G$7*Table2[[#This Row],[T]]*EXP(-Table2[[#This Row],[Rate]]/100*Table2[[#This Row],[T]])*_xlfn.NORM.DIST(Table2[[#This Row],[d2]],0,1,TRUE)</f>
        <v>1732.5329699311674</v>
      </c>
      <c r="O580" s="4"/>
    </row>
    <row r="581" spans="2:15" x14ac:dyDescent="0.2">
      <c r="B581" s="6">
        <f>Index!B602</f>
        <v>42586</v>
      </c>
      <c r="C581" s="4">
        <f>Index!J602</f>
        <v>140.33634665955111</v>
      </c>
      <c r="D581" s="5">
        <f>VLOOKUP(Table2[[#This Row],[Date]],Table1[#All],16,FALSE)</f>
        <v>-0.17042499999999999</v>
      </c>
      <c r="E581" s="5">
        <f>DAYS360(B581,Summary!$G$10)/Summary!$G$6</f>
        <v>1.7250000000000001</v>
      </c>
      <c r="F581" s="4">
        <f>Summary!$G$7*C581/Summary!$G$11*(1-0.011)^4</f>
        <v>1330.9617332642647</v>
      </c>
      <c r="G581" s="7">
        <f>VLOOKUP(Table2[[#This Row],[Date]],Table3[#All],11,FALSE)</f>
        <v>4.1181611008416101E-2</v>
      </c>
      <c r="H581" s="5">
        <f>(LN(F581/Summary!$G$7)+(D581/100+G581^2/2)*E581)/(G581*SQRT(E581))</f>
        <v>5.2585912676212327</v>
      </c>
      <c r="I581" s="5">
        <f t="shared" si="39"/>
        <v>5.2045036463752057</v>
      </c>
      <c r="J581" s="4">
        <f>_xlfn.NORM.DIST(H581,0,1,TRUE)*F581-_xlfn.NORM.DIST(I581,0,1,TRUE)*Summary!$G$7*EXP(-D581/100*E581)</f>
        <v>328.01757741358256</v>
      </c>
      <c r="K581" s="5">
        <f t="shared" si="36"/>
        <v>0.99999992741843224</v>
      </c>
      <c r="L581" s="7">
        <f t="shared" si="37"/>
        <v>5.4817758459444356E-9</v>
      </c>
      <c r="M581" s="4">
        <f t="shared" si="38"/>
        <v>6.8983439232924619E-4</v>
      </c>
      <c r="N581" s="57">
        <f>Summary!$G$7*Table2[[#This Row],[T]]*EXP(-Table2[[#This Row],[Rate]]/100*Table2[[#This Row],[T]])*_xlfn.NORM.DIST(Table2[[#This Row],[d2]],0,1,TRUE)</f>
        <v>1730.0785022017531</v>
      </c>
      <c r="O581" s="4"/>
    </row>
    <row r="582" spans="2:15" x14ac:dyDescent="0.2">
      <c r="B582" s="6">
        <f>Index!B603</f>
        <v>42587</v>
      </c>
      <c r="C582" s="4">
        <f>Index!J603</f>
        <v>140.16422890363282</v>
      </c>
      <c r="D582" s="5">
        <f>VLOOKUP(Table2[[#This Row],[Date]],Table1[#All],16,FALSE)</f>
        <v>-0.1676111111111111</v>
      </c>
      <c r="E582" s="5">
        <f>DAYS360(B582,Summary!$G$10)/Summary!$G$6</f>
        <v>1.7222222222222223</v>
      </c>
      <c r="F582" s="4">
        <f>Summary!$G$7*C582/Summary!$G$11*(1-0.011)^4</f>
        <v>1329.3293539684123</v>
      </c>
      <c r="G582" s="7">
        <f>VLOOKUP(Table2[[#This Row],[Date]],Table3[#All],11,FALSE)</f>
        <v>4.0342765742355569E-2</v>
      </c>
      <c r="H582" s="5">
        <f>(LN(F582/Summary!$G$7)+(D582/100+G582^2/2)*E582)/(G582*SQRT(E582))</f>
        <v>5.3489282228059345</v>
      </c>
      <c r="I582" s="5">
        <f t="shared" si="39"/>
        <v>5.2959850136201476</v>
      </c>
      <c r="J582" s="4">
        <f>_xlfn.NORM.DIST(H582,0,1,TRUE)*F582-_xlfn.NORM.DIST(I582,0,1,TRUE)*Summary!$G$7*EXP(-D582/100*E582)</f>
        <v>326.43854837311608</v>
      </c>
      <c r="K582" s="5">
        <f t="shared" si="36"/>
        <v>0.99999995576168998</v>
      </c>
      <c r="L582" s="7">
        <f t="shared" si="37"/>
        <v>3.4726443115740346E-9</v>
      </c>
      <c r="M582" s="4">
        <f t="shared" si="38"/>
        <v>4.2636382479600197E-4</v>
      </c>
      <c r="N582" s="57">
        <f>Summary!$G$7*Table2[[#This Row],[T]]*EXP(-Table2[[#This Row],[Rate]]/100*Table2[[#This Row],[T]])*_xlfn.NORM.DIST(Table2[[#This Row],[d2]],0,1,TRUE)</f>
        <v>1727.2007305793545</v>
      </c>
      <c r="O582" s="4"/>
    </row>
    <row r="583" spans="2:15" x14ac:dyDescent="0.2">
      <c r="B583" s="6">
        <f>Index!B604</f>
        <v>42590</v>
      </c>
      <c r="C583" s="4">
        <f>Index!J604</f>
        <v>140.32586866391469</v>
      </c>
      <c r="D583" s="5">
        <f>VLOOKUP(Table2[[#This Row],[Date]],Table1[#All],16,FALSE)</f>
        <v>-0.1666472222222222</v>
      </c>
      <c r="E583" s="5">
        <f>DAYS360(B583,Summary!$G$10)/Summary!$G$6</f>
        <v>1.7138888888888888</v>
      </c>
      <c r="F583" s="4">
        <f>Summary!$G$7*C583/Summary!$G$11*(1-0.011)^4</f>
        <v>1330.8623590710113</v>
      </c>
      <c r="G583" s="7">
        <f>VLOOKUP(Table2[[#This Row],[Date]],Table3[#All],11,FALSE)</f>
        <v>4.0352834601893907E-2</v>
      </c>
      <c r="H583" s="5">
        <f>(LN(F583/Summary!$G$7)+(D583/100+G583^2/2)*E583)/(G583*SQRT(E583))</f>
        <v>5.3828573596366924</v>
      </c>
      <c r="I583" s="5">
        <f t="shared" si="39"/>
        <v>5.3300292124761004</v>
      </c>
      <c r="J583" s="4">
        <f>_xlfn.NORM.DIST(H583,0,1,TRUE)*F583-_xlfn.NORM.DIST(I583,0,1,TRUE)*Summary!$G$7*EXP(-D583/100*E583)</f>
        <v>328.00212862278067</v>
      </c>
      <c r="K583" s="5">
        <f t="shared" si="36"/>
        <v>0.99999996334368313</v>
      </c>
      <c r="L583" s="7">
        <f t="shared" si="37"/>
        <v>2.8975900243510008E-9</v>
      </c>
      <c r="M583" s="4">
        <f t="shared" si="38"/>
        <v>3.5494407621255601E-4</v>
      </c>
      <c r="N583" s="57">
        <f>Summary!$G$7*Table2[[#This Row],[T]]*EXP(-Table2[[#This Row],[Rate]]/100*Table2[[#This Row],[T]])*_xlfn.NORM.DIST(Table2[[#This Row],[d2]],0,1,TRUE)</f>
        <v>1718.7909224625394</v>
      </c>
      <c r="O583" s="4"/>
    </row>
    <row r="584" spans="2:15" x14ac:dyDescent="0.2">
      <c r="B584" s="6">
        <f>Index!B605</f>
        <v>42591</v>
      </c>
      <c r="C584" s="4">
        <f>Index!J605</f>
        <v>140.39306358026366</v>
      </c>
      <c r="D584" s="5">
        <f>VLOOKUP(Table2[[#This Row],[Date]],Table1[#All],16,FALSE)</f>
        <v>-0.17215555555555551</v>
      </c>
      <c r="E584" s="5">
        <f>DAYS360(B584,Summary!$G$10)/Summary!$G$6</f>
        <v>1.711111111111111</v>
      </c>
      <c r="F584" s="4">
        <f>Summary!$G$7*C584/Summary!$G$11*(1-0.011)^4</f>
        <v>1331.4996413179788</v>
      </c>
      <c r="G584" s="7">
        <f>VLOOKUP(Table2[[#This Row],[Date]],Table3[#All],11,FALSE)</f>
        <v>4.0348283850539977E-2</v>
      </c>
      <c r="H584" s="5">
        <f>(LN(F584/Summary!$G$7)+(D584/100+G584^2/2)*E584)/(G584*SQRT(E584))</f>
        <v>5.3951559808463267</v>
      </c>
      <c r="I584" s="5">
        <f t="shared" si="39"/>
        <v>5.3423766143506866</v>
      </c>
      <c r="J584" s="4">
        <f>_xlfn.NORM.DIST(H584,0,1,TRUE)*F584-_xlfn.NORM.DIST(I584,0,1,TRUE)*Summary!$G$7*EXP(-D584/100*E584)</f>
        <v>328.54952584945249</v>
      </c>
      <c r="K584" s="5">
        <f t="shared" si="36"/>
        <v>0.99999996576797501</v>
      </c>
      <c r="L584" s="7">
        <f t="shared" si="37"/>
        <v>2.7129784482200258E-9</v>
      </c>
      <c r="M584" s="4">
        <f t="shared" si="38"/>
        <v>3.3207159652225707E-4</v>
      </c>
      <c r="N584" s="57">
        <f>Summary!$G$7*Table2[[#This Row],[T]]*EXP(-Table2[[#This Row],[Rate]]/100*Table2[[#This Row],[T]])*_xlfn.NORM.DIST(Table2[[#This Row],[d2]],0,1,TRUE)</f>
        <v>1716.1590084760439</v>
      </c>
      <c r="O584" s="4"/>
    </row>
    <row r="585" spans="2:15" x14ac:dyDescent="0.2">
      <c r="B585" s="6">
        <f>Index!B606</f>
        <v>42592</v>
      </c>
      <c r="C585" s="4">
        <f>Index!J606</f>
        <v>141.04535158452632</v>
      </c>
      <c r="D585" s="5">
        <f>VLOOKUP(Table2[[#This Row],[Date]],Table1[#All],16,FALSE)</f>
        <v>-0.17974999999999997</v>
      </c>
      <c r="E585" s="5">
        <f>DAYS360(B585,Summary!$G$10)/Summary!$G$6</f>
        <v>1.7083333333333333</v>
      </c>
      <c r="F585" s="4">
        <f>Summary!$G$7*C585/Summary!$G$11*(1-0.011)^4</f>
        <v>1337.6859956973401</v>
      </c>
      <c r="G585" s="7">
        <f>VLOOKUP(Table2[[#This Row],[Date]],Table3[#All],11,FALSE)</f>
        <v>4.0890228936017521E-2</v>
      </c>
      <c r="H585" s="5">
        <f>(LN(F585/Summary!$G$7)+(D585/100+G585^2/2)*E585)/(G585*SQRT(E585))</f>
        <v>5.4130324562460164</v>
      </c>
      <c r="I585" s="5">
        <f t="shared" si="39"/>
        <v>5.3595876078350777</v>
      </c>
      <c r="J585" s="4">
        <f>_xlfn.NORM.DIST(H585,0,1,TRUE)*F585-_xlfn.NORM.DIST(I585,0,1,TRUE)*Summary!$G$7*EXP(-D585/100*E585)</f>
        <v>334.61054740095381</v>
      </c>
      <c r="K585" s="5">
        <f t="shared" si="36"/>
        <v>0.99999996901687349</v>
      </c>
      <c r="L585" s="7">
        <f t="shared" si="37"/>
        <v>2.4212298507495227E-9</v>
      </c>
      <c r="M585" s="4">
        <f t="shared" si="38"/>
        <v>3.0264711446367922E-4</v>
      </c>
      <c r="N585" s="57">
        <f>Summary!$G$7*Table2[[#This Row],[T]]*EXP(-Table2[[#This Row],[Rate]]/100*Table2[[#This Row],[T]])*_xlfn.NORM.DIST(Table2[[#This Row],[d2]],0,1,TRUE)</f>
        <v>1713.5871533699317</v>
      </c>
      <c r="O585" s="4"/>
    </row>
    <row r="586" spans="2:15" x14ac:dyDescent="0.2">
      <c r="B586" s="6">
        <f>Index!B607</f>
        <v>42593</v>
      </c>
      <c r="C586" s="4">
        <f>Index!J607</f>
        <v>140.8729418499918</v>
      </c>
      <c r="D586" s="5">
        <f>VLOOKUP(Table2[[#This Row],[Date]],Table1[#All],16,FALSE)</f>
        <v>-0.16400555555555552</v>
      </c>
      <c r="E586" s="5">
        <f>DAYS360(B586,Summary!$G$10)/Summary!$G$6</f>
        <v>1.7055555555555555</v>
      </c>
      <c r="F586" s="4">
        <f>Summary!$G$7*C586/Summary!$G$11*(1-0.011)^4</f>
        <v>1336.0508472516963</v>
      </c>
      <c r="G586" s="7">
        <f>VLOOKUP(Table2[[#This Row],[Date]],Table3[#All],11,FALSE)</f>
        <v>4.0980241152801675E-2</v>
      </c>
      <c r="H586" s="5">
        <f>(LN(F586/Summary!$G$7)+(D586/100+G586^2/2)*E586)/(G586*SQRT(E586))</f>
        <v>5.3878702495869373</v>
      </c>
      <c r="I586" s="5">
        <f t="shared" si="39"/>
        <v>5.3343513167668011</v>
      </c>
      <c r="J586" s="4">
        <f>_xlfn.NORM.DIST(H586,0,1,TRUE)*F586-_xlfn.NORM.DIST(I586,0,1,TRUE)*Summary!$G$7*EXP(-D586/100*E586)</f>
        <v>333.24972600601541</v>
      </c>
      <c r="K586" s="5">
        <f t="shared" si="36"/>
        <v>0.99999996435125393</v>
      </c>
      <c r="L586" s="7">
        <f t="shared" si="37"/>
        <v>2.773196929972366E-9</v>
      </c>
      <c r="M586" s="4">
        <f t="shared" si="38"/>
        <v>3.4599280242745894E-4</v>
      </c>
      <c r="N586" s="57">
        <f>Summary!$G$7*Table2[[#This Row],[T]]*EXP(-Table2[[#This Row],[Rate]]/100*Table2[[#This Row],[T]])*_xlfn.NORM.DIST(Table2[[#This Row],[d2]],0,1,TRUE)</f>
        <v>1710.3329422247944</v>
      </c>
      <c r="O586" s="4"/>
    </row>
    <row r="587" spans="2:15" x14ac:dyDescent="0.2">
      <c r="B587" s="6">
        <f>Index!B608</f>
        <v>42594</v>
      </c>
      <c r="C587" s="4">
        <f>Index!J608</f>
        <v>141.03341389962677</v>
      </c>
      <c r="D587" s="5">
        <f>VLOOKUP(Table2[[#This Row],[Date]],Table1[#All],16,FALSE)</f>
        <v>-0.16917499999999996</v>
      </c>
      <c r="E587" s="5">
        <f>DAYS360(B587,Summary!$G$10)/Summary!$G$6</f>
        <v>1.7027777777777777</v>
      </c>
      <c r="F587" s="4">
        <f>Summary!$G$7*C587/Summary!$G$11*(1-0.011)^4</f>
        <v>1337.5727776881552</v>
      </c>
      <c r="G587" s="7">
        <f>VLOOKUP(Table2[[#This Row],[Date]],Table3[#All],11,FALSE)</f>
        <v>4.0989644090668631E-2</v>
      </c>
      <c r="H587" s="5">
        <f>(LN(F587/Summary!$G$7)+(D587/100+G587^2/2)*E587)/(G587*SQRT(E587))</f>
        <v>5.4107191918386714</v>
      </c>
      <c r="I587" s="5">
        <f t="shared" si="39"/>
        <v>5.3572315890278164</v>
      </c>
      <c r="J587" s="4">
        <f>_xlfn.NORM.DIST(H587,0,1,TRUE)*F587-_xlfn.NORM.DIST(I587,0,1,TRUE)*Summary!$G$7*EXP(-D587/100*E587)</f>
        <v>334.68795064752157</v>
      </c>
      <c r="K587" s="5">
        <f t="shared" si="36"/>
        <v>0.99999996861393115</v>
      </c>
      <c r="L587" s="7">
        <f t="shared" si="37"/>
        <v>2.4499796094663188E-9</v>
      </c>
      <c r="M587" s="4">
        <f t="shared" si="38"/>
        <v>3.0593518966868599E-4</v>
      </c>
      <c r="N587" s="57">
        <f>Summary!$G$7*Table2[[#This Row],[T]]*EXP(-Table2[[#This Row],[Rate]]/100*Table2[[#This Row],[T]])*_xlfn.NORM.DIST(Table2[[#This Row],[d2]],0,1,TRUE)</f>
        <v>1707.6899256707297</v>
      </c>
      <c r="O587" s="4"/>
    </row>
    <row r="588" spans="2:15" x14ac:dyDescent="0.2">
      <c r="B588" s="6">
        <f>Index!B609</f>
        <v>42598</v>
      </c>
      <c r="C588" s="4">
        <f>Index!J609</f>
        <v>140.05079464049174</v>
      </c>
      <c r="D588" s="5">
        <f>VLOOKUP(Table2[[#This Row],[Date]],Table1[#All],16,FALSE)</f>
        <v>-0.16135833333333333</v>
      </c>
      <c r="E588" s="5">
        <f>DAYS360(B588,Summary!$G$10)/Summary!$G$6</f>
        <v>1.6916666666666667</v>
      </c>
      <c r="F588" s="4">
        <f>Summary!$G$7*C588/Summary!$G$11*(1-0.011)^4</f>
        <v>1328.2535338613943</v>
      </c>
      <c r="G588" s="7">
        <f>VLOOKUP(Table2[[#This Row],[Date]],Table3[#All],11,FALSE)</f>
        <v>4.2629680810267828E-2</v>
      </c>
      <c r="H588" s="5">
        <f>(LN(F588/Summary!$G$7)+(D588/100+G588^2/2)*E588)/(G588*SQRT(E588))</f>
        <v>5.0981659645732371</v>
      </c>
      <c r="I588" s="5">
        <f t="shared" si="39"/>
        <v>5.0427200595354575</v>
      </c>
      <c r="J588" s="4">
        <f>_xlfn.NORM.DIST(H588,0,1,TRUE)*F588-_xlfn.NORM.DIST(I588,0,1,TRUE)*Summary!$G$7*EXP(-D588/100*E588)</f>
        <v>325.52016218767176</v>
      </c>
      <c r="K588" s="5">
        <f t="shared" si="36"/>
        <v>0.99999982851996372</v>
      </c>
      <c r="L588" s="7">
        <f t="shared" si="37"/>
        <v>1.2297627950841615E-8</v>
      </c>
      <c r="M588" s="4">
        <f t="shared" si="38"/>
        <v>1.5646247026300094E-3</v>
      </c>
      <c r="N588" s="57">
        <f>Summary!$G$7*Table2[[#This Row],[T]]*EXP(-Table2[[#This Row],[Rate]]/100*Table2[[#This Row],[T]])*_xlfn.NORM.DIST(Table2[[#This Row],[d2]],0,1,TRUE)</f>
        <v>1696.2902351055498</v>
      </c>
      <c r="O588" s="4"/>
    </row>
    <row r="589" spans="2:15" x14ac:dyDescent="0.2">
      <c r="B589" s="6">
        <f>Index!B610</f>
        <v>42599</v>
      </c>
      <c r="C589" s="4">
        <f>Index!J610</f>
        <v>140.29067320375481</v>
      </c>
      <c r="D589" s="5">
        <f>VLOOKUP(Table2[[#This Row],[Date]],Table1[#All],16,FALSE)</f>
        <v>-0.15991111111111111</v>
      </c>
      <c r="E589" s="5">
        <f>DAYS360(B589,Summary!$G$10)/Summary!$G$6</f>
        <v>1.6888888888888889</v>
      </c>
      <c r="F589" s="4">
        <f>Summary!$G$7*C589/Summary!$G$11*(1-0.011)^4</f>
        <v>1330.5285623620871</v>
      </c>
      <c r="G589" s="7">
        <f>VLOOKUP(Table2[[#This Row],[Date]],Table3[#All],11,FALSE)</f>
        <v>4.2633524141825828E-2</v>
      </c>
      <c r="H589" s="5">
        <f>(LN(F589/Summary!$G$7)+(D589/100+G589^2/2)*E589)/(G589*SQRT(E589))</f>
        <v>5.1332658063909866</v>
      </c>
      <c r="I589" s="5">
        <f t="shared" si="39"/>
        <v>5.0778604474570104</v>
      </c>
      <c r="J589" s="4">
        <f>_xlfn.NORM.DIST(H589,0,1,TRUE)*F589-_xlfn.NORM.DIST(I589,0,1,TRUE)*Summary!$G$7*EXP(-D589/100*E589)</f>
        <v>327.82419307388398</v>
      </c>
      <c r="K589" s="5">
        <f t="shared" si="36"/>
        <v>0.99999985762135002</v>
      </c>
      <c r="L589" s="7">
        <f t="shared" si="37"/>
        <v>1.0266290744853994E-8</v>
      </c>
      <c r="M589" s="4">
        <f t="shared" si="38"/>
        <v>1.3086221752361723E-3</v>
      </c>
      <c r="N589" s="57">
        <f>Summary!$G$7*Table2[[#This Row],[T]]*EXP(-Table2[[#This Row],[Rate]]/100*Table2[[#This Row],[T]])*_xlfn.NORM.DIST(Table2[[#This Row],[d2]],0,1,TRUE)</f>
        <v>1693.455948190001</v>
      </c>
      <c r="O589" s="4"/>
    </row>
    <row r="590" spans="2:15" x14ac:dyDescent="0.2">
      <c r="B590" s="6">
        <f>Index!B611</f>
        <v>42600</v>
      </c>
      <c r="C590" s="4">
        <f>Index!J611</f>
        <v>140.78328254425469</v>
      </c>
      <c r="D590" s="5">
        <f>VLOOKUP(Table2[[#This Row],[Date]],Table1[#All],16,FALSE)</f>
        <v>-0.16258055555555556</v>
      </c>
      <c r="E590" s="5">
        <f>DAYS360(B590,Summary!$G$10)/Summary!$G$6</f>
        <v>1.6861111111111111</v>
      </c>
      <c r="F590" s="4">
        <f>Summary!$G$7*C590/Summary!$G$11*(1-0.011)^4</f>
        <v>1335.2005108434339</v>
      </c>
      <c r="G590" s="7">
        <f>VLOOKUP(Table2[[#This Row],[Date]],Table3[#All],11,FALSE)</f>
        <v>4.2900102971612036E-2</v>
      </c>
      <c r="H590" s="5">
        <f>(LN(F590/Summary!$G$7)+(D590/100+G590^2/2)*E590)/(G590*SQRT(E590))</f>
        <v>5.1680631133778059</v>
      </c>
      <c r="I590" s="5">
        <f t="shared" si="39"/>
        <v>5.1123571832917785</v>
      </c>
      <c r="J590" s="4">
        <f>_xlfn.NORM.DIST(H590,0,1,TRUE)*F590-_xlfn.NORM.DIST(I590,0,1,TRUE)*Summary!$G$7*EXP(-D590/100*E590)</f>
        <v>332.45546287318939</v>
      </c>
      <c r="K590" s="5">
        <f t="shared" si="36"/>
        <v>0.99999988173377896</v>
      </c>
      <c r="L590" s="7">
        <f t="shared" si="37"/>
        <v>8.5055683570839623E-9</v>
      </c>
      <c r="M590" s="4">
        <f t="shared" si="38"/>
        <v>1.0968338470381427E-3</v>
      </c>
      <c r="N590" s="57">
        <f>Summary!$G$7*Table2[[#This Row],[T]]*EXP(-Table2[[#This Row],[Rate]]/100*Table2[[#This Row],[T]])*_xlfn.NORM.DIST(Table2[[#This Row],[d2]],0,1,TRUE)</f>
        <v>1690.7393007419537</v>
      </c>
      <c r="O590" s="4"/>
    </row>
    <row r="591" spans="2:15" x14ac:dyDescent="0.2">
      <c r="B591" s="6">
        <f>Index!B612</f>
        <v>42601</v>
      </c>
      <c r="C591" s="4">
        <f>Index!J612</f>
        <v>139.99871977109717</v>
      </c>
      <c r="D591" s="5">
        <f>VLOOKUP(Table2[[#This Row],[Date]],Table1[#All],16,FALSE)</f>
        <v>-0.15223333333333336</v>
      </c>
      <c r="E591" s="5">
        <f>DAYS360(B591,Summary!$G$10)/Summary!$G$6</f>
        <v>1.6833333333333333</v>
      </c>
      <c r="F591" s="4">
        <f>Summary!$G$7*C591/Summary!$G$11*(1-0.011)^4</f>
        <v>1327.7596514134136</v>
      </c>
      <c r="G591" s="7">
        <f>VLOOKUP(Table2[[#This Row],[Date]],Table3[#All],11,FALSE)</f>
        <v>4.3853735783134479E-2</v>
      </c>
      <c r="H591" s="5">
        <f>(LN(F591/Summary!$G$7)+(D591/100+G591^2/2)*E591)/(G591*SQRT(E591))</f>
        <v>4.9659492905355638</v>
      </c>
      <c r="I591" s="5">
        <f t="shared" si="39"/>
        <v>4.9090519906060957</v>
      </c>
      <c r="J591" s="4">
        <f>_xlfn.NORM.DIST(H591,0,1,TRUE)*F591-_xlfn.NORM.DIST(I591,0,1,TRUE)*Summary!$G$7*EXP(-D591/100*E591)</f>
        <v>325.19377561313456</v>
      </c>
      <c r="K591" s="5">
        <f t="shared" si="36"/>
        <v>0.99999965817090708</v>
      </c>
      <c r="L591" s="7">
        <f t="shared" si="37"/>
        <v>2.3318806694454516E-8</v>
      </c>
      <c r="M591" s="4">
        <f t="shared" si="38"/>
        <v>3.0347433978509465E-3</v>
      </c>
      <c r="N591" s="57">
        <f>Summary!$G$7*Table2[[#This Row],[T]]*EXP(-Table2[[#This Row],[Rate]]/100*Table2[[#This Row],[T]])*_xlfn.NORM.DIST(Table2[[#This Row],[d2]],0,1,TRUE)</f>
        <v>1687.6517935878931</v>
      </c>
      <c r="O591" s="4"/>
    </row>
    <row r="592" spans="2:15" x14ac:dyDescent="0.2">
      <c r="B592" s="6">
        <f>Index!B613</f>
        <v>42604</v>
      </c>
      <c r="C592" s="4">
        <f>Index!J613</f>
        <v>140.83783555997118</v>
      </c>
      <c r="D592" s="5">
        <f>VLOOKUP(Table2[[#This Row],[Date]],Table1[#All],16,FALSE)</f>
        <v>-0.15406750000000002</v>
      </c>
      <c r="E592" s="5">
        <f>DAYS360(B592,Summary!$G$10)/Summary!$G$6</f>
        <v>1.675</v>
      </c>
      <c r="F592" s="4">
        <f>Summary!$G$7*C592/Summary!$G$11*(1-0.011)^4</f>
        <v>1335.7178962398843</v>
      </c>
      <c r="G592" s="7">
        <f>VLOOKUP(Table2[[#This Row],[Date]],Table3[#All],11,FALSE)</f>
        <v>4.3753664131625805E-2</v>
      </c>
      <c r="H592" s="5">
        <f>(LN(F592/Summary!$G$7)+(D592/100+G592^2/2)*E592)/(G592*SQRT(E592))</f>
        <v>5.094613963454357</v>
      </c>
      <c r="I592" s="5">
        <f t="shared" si="39"/>
        <v>5.0379871876828215</v>
      </c>
      <c r="J592" s="4">
        <f>_xlfn.NORM.DIST(H592,0,1,TRUE)*F592-_xlfn.NORM.DIST(I592,0,1,TRUE)*Summary!$G$7*EXP(-D592/100*E592)</f>
        <v>333.13393537072261</v>
      </c>
      <c r="K592" s="5">
        <f t="shared" si="36"/>
        <v>0.99999982527371223</v>
      </c>
      <c r="L592" s="7">
        <f t="shared" si="37"/>
        <v>1.2192618706800546E-8</v>
      </c>
      <c r="M592" s="4">
        <f t="shared" si="38"/>
        <v>1.5942474176068278E-3</v>
      </c>
      <c r="N592" s="57">
        <f>Summary!$G$7*Table2[[#This Row],[T]]*EXP(-Table2[[#This Row],[Rate]]/100*Table2[[#This Row],[T]])*_xlfn.NORM.DIST(Table2[[#This Row],[d2]],0,1,TRUE)</f>
        <v>1679.3277435359214</v>
      </c>
      <c r="O592" s="4"/>
    </row>
    <row r="593" spans="2:15" x14ac:dyDescent="0.2">
      <c r="B593" s="6">
        <f>Index!B614</f>
        <v>42605</v>
      </c>
      <c r="C593" s="4">
        <f>Index!J614</f>
        <v>140.87849246793135</v>
      </c>
      <c r="D593" s="5">
        <f>VLOOKUP(Table2[[#This Row],[Date]],Table1[#All],16,FALSE)</f>
        <v>-0.15489166666666665</v>
      </c>
      <c r="E593" s="5">
        <f>DAYS360(B593,Summary!$G$10)/Summary!$G$6</f>
        <v>1.6722222222222223</v>
      </c>
      <c r="F593" s="4">
        <f>Summary!$G$7*C593/Summary!$G$11*(1-0.011)^4</f>
        <v>1336.1034897798038</v>
      </c>
      <c r="G593" s="7">
        <f>VLOOKUP(Table2[[#This Row],[Date]],Table3[#All],11,FALSE)</f>
        <v>4.3111338674819553E-2</v>
      </c>
      <c r="H593" s="5">
        <f>(LN(F593/Summary!$G$7)+(D593/100+G593^2/2)*E593)/(G593*SQRT(E593))</f>
        <v>5.1789349016891517</v>
      </c>
      <c r="I593" s="5">
        <f t="shared" si="39"/>
        <v>5.123185719123005</v>
      </c>
      <c r="J593" s="4">
        <f>_xlfn.NORM.DIST(H593,0,1,TRUE)*F593-_xlfn.NORM.DIST(I593,0,1,TRUE)*Summary!$G$7*EXP(-D593/100*E593)</f>
        <v>333.5100011349931</v>
      </c>
      <c r="K593" s="5">
        <f t="shared" si="36"/>
        <v>0.99999988842184084</v>
      </c>
      <c r="L593" s="7">
        <f t="shared" si="37"/>
        <v>8.0287083623549094E-9</v>
      </c>
      <c r="M593" s="4">
        <f t="shared" si="38"/>
        <v>1.0332641905841612E-3</v>
      </c>
      <c r="N593" s="57">
        <f>Summary!$G$7*Table2[[#This Row],[T]]*EXP(-Table2[[#This Row],[Rate]]/100*Table2[[#This Row],[T]])*_xlfn.NORM.DIST(Table2[[#This Row],[d2]],0,1,TRUE)</f>
        <v>1676.5588622723208</v>
      </c>
      <c r="O593" s="4"/>
    </row>
    <row r="594" spans="2:15" x14ac:dyDescent="0.2">
      <c r="B594" s="6">
        <f>Index!B615</f>
        <v>42606</v>
      </c>
      <c r="C594" s="4">
        <f>Index!J615</f>
        <v>140.85258840850275</v>
      </c>
      <c r="D594" s="5">
        <f>VLOOKUP(Table2[[#This Row],[Date]],Table1[#All],16,FALSE)</f>
        <v>-0.14975555555555559</v>
      </c>
      <c r="E594" s="5">
        <f>DAYS360(B594,Summary!$G$10)/Summary!$G$6</f>
        <v>1.6694444444444445</v>
      </c>
      <c r="F594" s="4">
        <f>Summary!$G$7*C594/Summary!$G$11*(1-0.011)^4</f>
        <v>1335.8578134980967</v>
      </c>
      <c r="G594" s="7">
        <f>VLOOKUP(Table2[[#This Row],[Date]],Table3[#All],11,FALSE)</f>
        <v>4.2563102255045344E-2</v>
      </c>
      <c r="H594" s="5">
        <f>(LN(F594/Summary!$G$7)+(D594/100+G594^2/2)*E594)/(G594*SQRT(E594))</f>
        <v>5.2475384394428755</v>
      </c>
      <c r="I594" s="5">
        <f t="shared" si="39"/>
        <v>5.1925439391668977</v>
      </c>
      <c r="J594" s="4">
        <f>_xlfn.NORM.DIST(H594,0,1,TRUE)*F594-_xlfn.NORM.DIST(I594,0,1,TRUE)*Summary!$G$7*EXP(-D594/100*E594)</f>
        <v>333.35460089680237</v>
      </c>
      <c r="K594" s="5">
        <f t="shared" si="36"/>
        <v>0.9999999229275528</v>
      </c>
      <c r="L594" s="7">
        <f t="shared" si="37"/>
        <v>5.6927340826439737E-9</v>
      </c>
      <c r="M594" s="4">
        <f t="shared" si="38"/>
        <v>7.2184942246354385E-4</v>
      </c>
      <c r="N594" s="57">
        <f>Summary!$G$7*Table2[[#This Row],[T]]*EXP(-Table2[[#This Row],[Rate]]/100*Table2[[#This Row],[T]])*_xlfn.NORM.DIST(Table2[[#This Row],[d2]],0,1,TRUE)</f>
        <v>1673.6232469325598</v>
      </c>
      <c r="O594" s="4"/>
    </row>
    <row r="595" spans="2:15" x14ac:dyDescent="0.2">
      <c r="B595" s="6">
        <f>Index!B616</f>
        <v>42607</v>
      </c>
      <c r="C595" s="4">
        <f>Index!J616</f>
        <v>140.57375085623761</v>
      </c>
      <c r="D595" s="5">
        <f>VLOOKUP(Table2[[#This Row],[Date]],Table1[#All],16,FALSE)</f>
        <v>-0.14500000000000002</v>
      </c>
      <c r="E595" s="5">
        <f>DAYS360(B595,Summary!$G$10)/Summary!$G$6</f>
        <v>1.6666666666666667</v>
      </c>
      <c r="F595" s="4">
        <f>Summary!$G$7*C595/Summary!$G$11*(1-0.011)^4</f>
        <v>1333.213294663911</v>
      </c>
      <c r="G595" s="7">
        <f>VLOOKUP(Table2[[#This Row],[Date]],Table3[#All],11,FALSE)</f>
        <v>4.2563480064628255E-2</v>
      </c>
      <c r="H595" s="5">
        <f>(LN(F595/Summary!$G$7)+(D595/100+G595^2/2)*E595)/(G595*SQRT(E595))</f>
        <v>5.2172733166902523</v>
      </c>
      <c r="I595" s="5">
        <f t="shared" si="39"/>
        <v>5.1623241002079405</v>
      </c>
      <c r="J595" s="4">
        <f>_xlfn.NORM.DIST(H595,0,1,TRUE)*F595-_xlfn.NORM.DIST(I595,0,1,TRUE)*Summary!$G$7*EXP(-D595/100*E595)</f>
        <v>330.79370671101208</v>
      </c>
      <c r="K595" s="5">
        <f t="shared" si="36"/>
        <v>0.99999990921188431</v>
      </c>
      <c r="L595" s="7">
        <f t="shared" si="37"/>
        <v>6.6882711104573385E-9</v>
      </c>
      <c r="M595" s="4">
        <f t="shared" si="38"/>
        <v>8.4333285385131487E-4</v>
      </c>
      <c r="N595" s="57">
        <f>Summary!$G$7*Table2[[#This Row],[T]]*EXP(-Table2[[#This Row],[Rate]]/100*Table2[[#This Row],[T]])*_xlfn.NORM.DIST(Table2[[#This Row],[d2]],0,1,TRUE)</f>
        <v>1670.6991115216269</v>
      </c>
      <c r="O595" s="4"/>
    </row>
    <row r="596" spans="2:15" x14ac:dyDescent="0.2">
      <c r="B596" s="6">
        <f>Index!B617</f>
        <v>42608</v>
      </c>
      <c r="C596" s="4">
        <f>Index!J617</f>
        <v>140.38822411549739</v>
      </c>
      <c r="D596" s="5">
        <f>VLOOKUP(Table2[[#This Row],[Date]],Table1[#All],16,FALSE)</f>
        <v>-0.14493611111111115</v>
      </c>
      <c r="E596" s="5">
        <f>DAYS360(B596,Summary!$G$10)/Summary!$G$6</f>
        <v>1.663888888888889</v>
      </c>
      <c r="F596" s="4">
        <f>Summary!$G$7*C596/Summary!$G$11*(1-0.011)^4</f>
        <v>1331.4537434264723</v>
      </c>
      <c r="G596" s="7">
        <f>VLOOKUP(Table2[[#This Row],[Date]],Table3[#All],11,FALSE)</f>
        <v>4.2460030477276339E-2</v>
      </c>
      <c r="H596" s="5">
        <f>(LN(F596/Summary!$G$7)+(D596/100+G596^2/2)*E596)/(G596*SQRT(E596))</f>
        <v>5.2101491177192418</v>
      </c>
      <c r="I596" s="5">
        <f t="shared" si="39"/>
        <v>5.1553791528487185</v>
      </c>
      <c r="J596" s="4">
        <f>_xlfn.NORM.DIST(H596,0,1,TRUE)*F596-_xlfn.NORM.DIST(I596,0,1,TRUE)*Summary!$G$7*EXP(-D596/100*E596)</f>
        <v>329.03925863917493</v>
      </c>
      <c r="K596" s="5">
        <f t="shared" si="36"/>
        <v>0.99999990565554275</v>
      </c>
      <c r="L596" s="7">
        <f t="shared" si="37"/>
        <v>6.973289372964238E-9</v>
      </c>
      <c r="M596" s="4">
        <f t="shared" si="38"/>
        <v>8.7336237216911435E-4</v>
      </c>
      <c r="N596" s="57">
        <f>Summary!$G$7*Table2[[#This Row],[T]]*EXP(-Table2[[#This Row],[Rate]]/100*Table2[[#This Row],[T]])*_xlfn.NORM.DIST(Table2[[#This Row],[d2]],0,1,TRUE)</f>
        <v>1667.9061142889943</v>
      </c>
      <c r="O596" s="4"/>
    </row>
    <row r="597" spans="2:15" x14ac:dyDescent="0.2">
      <c r="B597" s="6">
        <f>Index!B618</f>
        <v>42611</v>
      </c>
      <c r="C597" s="4">
        <f>Index!J618</f>
        <v>140.61645513941946</v>
      </c>
      <c r="D597" s="5">
        <f>VLOOKUP(Table2[[#This Row],[Date]],Table1[#All],16,FALSE)</f>
        <v>-0.15095555555555551</v>
      </c>
      <c r="E597" s="5">
        <f>DAYS360(B597,Summary!$G$10)/Summary!$G$6</f>
        <v>1.6555555555555554</v>
      </c>
      <c r="F597" s="4">
        <f>Summary!$G$7*C597/Summary!$G$11*(1-0.011)^4</f>
        <v>1333.6183056828984</v>
      </c>
      <c r="G597" s="7">
        <f>VLOOKUP(Table2[[#This Row],[Date]],Table3[#All],11,FALSE)</f>
        <v>4.2355780872198136E-2</v>
      </c>
      <c r="H597" s="5">
        <f>(LN(F597/Summary!$G$7)+(D597/100+G597^2/2)*E597)/(G597*SQRT(E597))</f>
        <v>5.2640284382850542</v>
      </c>
      <c r="I597" s="5">
        <f t="shared" si="39"/>
        <v>5.2095299353677209</v>
      </c>
      <c r="J597" s="4">
        <f>_xlfn.NORM.DIST(H597,0,1,TRUE)*F597-_xlfn.NORM.DIST(I597,0,1,TRUE)*Summary!$G$7*EXP(-D597/100*E597)</f>
        <v>331.11602803178175</v>
      </c>
      <c r="K597" s="5">
        <f t="shared" si="36"/>
        <v>0.99999992953368233</v>
      </c>
      <c r="L597" s="7">
        <f t="shared" si="37"/>
        <v>5.276487306410674E-9</v>
      </c>
      <c r="M597" s="4">
        <f t="shared" si="38"/>
        <v>6.5805841296587492E-4</v>
      </c>
      <c r="N597" s="57">
        <f>Summary!$G$7*Table2[[#This Row],[T]]*EXP(-Table2[[#This Row],[Rate]]/100*Table2[[#This Row],[T]])*_xlfn.NORM.DIST(Table2[[#This Row],[d2]],0,1,TRUE)</f>
        <v>1659.6980596412873</v>
      </c>
      <c r="O597" s="4"/>
    </row>
    <row r="598" spans="2:15" x14ac:dyDescent="0.2">
      <c r="B598" s="6">
        <f>Index!B619</f>
        <v>42612</v>
      </c>
      <c r="C598" s="4">
        <f>Index!J619</f>
        <v>140.71031493336267</v>
      </c>
      <c r="D598" s="5">
        <f>VLOOKUP(Table2[[#This Row],[Date]],Table1[#All],16,FALSE)</f>
        <v>-0.15283333333333332</v>
      </c>
      <c r="E598" s="5">
        <f>DAYS360(B598,Summary!$G$10)/Summary!$G$6</f>
        <v>1.6527777777777777</v>
      </c>
      <c r="F598" s="4">
        <f>Summary!$G$7*C598/Summary!$G$11*(1-0.011)^4</f>
        <v>1334.5084798751448</v>
      </c>
      <c r="G598" s="7">
        <f>VLOOKUP(Table2[[#This Row],[Date]],Table3[#All],11,FALSE)</f>
        <v>4.2355589584045464E-2</v>
      </c>
      <c r="H598" s="5">
        <f>(LN(F598/Summary!$G$7)+(D598/100+G598^2/2)*E598)/(G598*SQRT(E598))</f>
        <v>5.2801890513380423</v>
      </c>
      <c r="I598" s="5">
        <f t="shared" si="39"/>
        <v>5.2257365337561517</v>
      </c>
      <c r="J598" s="4">
        <f>_xlfn.NORM.DIST(H598,0,1,TRUE)*F598-_xlfn.NORM.DIST(I598,0,1,TRUE)*Summary!$G$7*EXP(-D598/100*E598)</f>
        <v>331.979292331887</v>
      </c>
      <c r="K598" s="5">
        <f t="shared" si="36"/>
        <v>0.99999993547466914</v>
      </c>
      <c r="L598" s="7">
        <f t="shared" si="37"/>
        <v>4.8464038986161836E-9</v>
      </c>
      <c r="M598" s="4">
        <f t="shared" si="38"/>
        <v>6.0420939966713237E-4</v>
      </c>
      <c r="N598" s="57">
        <f>Summary!$G$7*Table2[[#This Row],[T]]*EXP(-Table2[[#This Row],[Rate]]/100*Table2[[#This Row],[T]])*_xlfn.NORM.DIST(Table2[[#This Row],[d2]],0,1,TRUE)</f>
        <v>1656.9578204250711</v>
      </c>
      <c r="O598" s="4"/>
    </row>
    <row r="599" spans="2:15" x14ac:dyDescent="0.2">
      <c r="B599" s="6">
        <f>Index!B620</f>
        <v>42613</v>
      </c>
      <c r="C599" s="4">
        <f>Index!J620</f>
        <v>140.27187474973613</v>
      </c>
      <c r="D599" s="5">
        <f>VLOOKUP(Table2[[#This Row],[Date]],Table1[#All],16,FALSE)</f>
        <v>-0.15513888888888888</v>
      </c>
      <c r="E599" s="5">
        <f>DAYS360(B599,Summary!$G$10)/Summary!$G$6</f>
        <v>1.6527777777777777</v>
      </c>
      <c r="F599" s="4">
        <f>Summary!$G$7*C599/Summary!$G$11*(1-0.011)^4</f>
        <v>1330.3502762406442</v>
      </c>
      <c r="G599" s="7">
        <f>VLOOKUP(Table2[[#This Row],[Date]],Table3[#All],11,FALSE)</f>
        <v>4.1987694829705033E-2</v>
      </c>
      <c r="H599" s="5">
        <f>(LN(F599/Summary!$G$7)+(D599/100+G599^2/2)*E599)/(G599*SQRT(E599))</f>
        <v>5.2674589706616191</v>
      </c>
      <c r="I599" s="5">
        <f t="shared" si="39"/>
        <v>5.2134794200665118</v>
      </c>
      <c r="J599" s="4">
        <f>_xlfn.NORM.DIST(H599,0,1,TRUE)*F599-_xlfn.NORM.DIST(I599,0,1,TRUE)*Summary!$G$7*EXP(-D599/100*E599)</f>
        <v>327.78288593482284</v>
      </c>
      <c r="K599" s="5">
        <f t="shared" si="36"/>
        <v>0.99999993083746808</v>
      </c>
      <c r="L599" s="7">
        <f t="shared" si="37"/>
        <v>5.2446984357470906E-9</v>
      </c>
      <c r="M599" s="4">
        <f t="shared" si="38"/>
        <v>6.4415299008918365E-4</v>
      </c>
      <c r="N599" s="57">
        <f>Summary!$G$7*Table2[[#This Row],[T]]*EXP(-Table2[[#This Row],[Rate]]/100*Table2[[#This Row],[T]])*_xlfn.NORM.DIST(Table2[[#This Row],[d2]],0,1,TRUE)</f>
        <v>1657.0209513493876</v>
      </c>
      <c r="O599" s="4"/>
    </row>
    <row r="600" spans="2:15" x14ac:dyDescent="0.2">
      <c r="B600" s="6">
        <f>Index!B621</f>
        <v>42614</v>
      </c>
      <c r="C600" s="4">
        <f>Index!J621</f>
        <v>140.08648023775598</v>
      </c>
      <c r="D600" s="5">
        <f>VLOOKUP(Table2[[#This Row],[Date]],Table1[#All],16,FALSE)</f>
        <v>-0.15824999999999997</v>
      </c>
      <c r="E600" s="5">
        <f>DAYS360(B600,Summary!$G$10)/Summary!$G$6</f>
        <v>1.65</v>
      </c>
      <c r="F600" s="4">
        <f>Summary!$G$7*C600/Summary!$G$11*(1-0.011)^4</f>
        <v>1328.5919790719045</v>
      </c>
      <c r="G600" s="7">
        <f>VLOOKUP(Table2[[#This Row],[Date]],Table3[#All],11,FALSE)</f>
        <v>4.2104382420142132E-2</v>
      </c>
      <c r="H600" s="5">
        <f>(LN(F600/Summary!$G$7)+(D600/100+G600^2/2)*E600)/(G600*SQRT(E600))</f>
        <v>5.2320618082879404</v>
      </c>
      <c r="I600" s="5">
        <f t="shared" si="39"/>
        <v>5.1779777498111619</v>
      </c>
      <c r="J600" s="4">
        <f>_xlfn.NORM.DIST(H600,0,1,TRUE)*F600-_xlfn.NORM.DIST(I600,0,1,TRUE)*Summary!$G$7*EXP(-D600/100*E600)</f>
        <v>325.97744320547804</v>
      </c>
      <c r="K600" s="5">
        <f t="shared" si="36"/>
        <v>0.99999991618516193</v>
      </c>
      <c r="L600" s="7">
        <f t="shared" si="37"/>
        <v>6.3118746670497437E-9</v>
      </c>
      <c r="M600" s="4">
        <f t="shared" si="38"/>
        <v>7.7402121589278407E-4</v>
      </c>
      <c r="N600" s="57">
        <f>Summary!$G$7*Table2[[#This Row],[T]]*EXP(-Table2[[#This Row],[Rate]]/100*Table2[[#This Row],[T]])*_xlfn.NORM.DIST(Table2[[#This Row],[d2]],0,1,TRUE)</f>
        <v>1654.3138004426628</v>
      </c>
      <c r="O600" s="4"/>
    </row>
    <row r="601" spans="2:15" x14ac:dyDescent="0.2">
      <c r="B601" s="6">
        <f>Index!B622</f>
        <v>42615</v>
      </c>
      <c r="C601" s="4">
        <f>Index!J622</f>
        <v>139.98089669084052</v>
      </c>
      <c r="D601" s="5">
        <f>VLOOKUP(Table2[[#This Row],[Date]],Table1[#All],16,FALSE)</f>
        <v>-0.16267499999999999</v>
      </c>
      <c r="E601" s="5">
        <f>DAYS360(B601,Summary!$G$10)/Summary!$G$6</f>
        <v>1.6472222222222221</v>
      </c>
      <c r="F601" s="4">
        <f>Summary!$G$7*C601/Summary!$G$11*(1-0.011)^4</f>
        <v>1327.5906158188925</v>
      </c>
      <c r="G601" s="7">
        <f>VLOOKUP(Table2[[#This Row],[Date]],Table3[#All],11,FALSE)</f>
        <v>4.1999314298390739E-2</v>
      </c>
      <c r="H601" s="5">
        <f>(LN(F601/Summary!$G$7)+(D601/100+G601^2/2)*E601)/(G601*SQRT(E601))</f>
        <v>5.2341323182136303</v>
      </c>
      <c r="I601" s="5">
        <f t="shared" si="39"/>
        <v>5.1802286530086699</v>
      </c>
      <c r="J601" s="4">
        <f>_xlfn.NORM.DIST(H601,0,1,TRUE)*F601-_xlfn.NORM.DIST(I601,0,1,TRUE)*Summary!$G$7*EXP(-D601/100*E601)</f>
        <v>324.90740475418545</v>
      </c>
      <c r="K601" s="5">
        <f t="shared" si="36"/>
        <v>0.99999991711916014</v>
      </c>
      <c r="L601" s="7">
        <f t="shared" si="37"/>
        <v>6.2694744631610454E-9</v>
      </c>
      <c r="M601" s="4">
        <f t="shared" si="38"/>
        <v>7.6445843692412761E-4</v>
      </c>
      <c r="N601" s="57">
        <f>Summary!$G$7*Table2[[#This Row],[T]]*EXP(-Table2[[#This Row],[Rate]]/100*Table2[[#This Row],[T]])*_xlfn.NORM.DIST(Table2[[#This Row],[d2]],0,1,TRUE)</f>
        <v>1651.6418858680524</v>
      </c>
      <c r="O601" s="4"/>
    </row>
    <row r="602" spans="2:15" x14ac:dyDescent="0.2">
      <c r="B602" s="6">
        <f>Index!B623</f>
        <v>42618</v>
      </c>
      <c r="C602" s="4">
        <f>Index!J623</f>
        <v>140.08935319913931</v>
      </c>
      <c r="D602" s="5">
        <f>VLOOKUP(Table2[[#This Row],[Date]],Table1[#All],16,FALSE)</f>
        <v>-0.15933333333333333</v>
      </c>
      <c r="E602" s="5">
        <f>DAYS360(B602,Summary!$G$10)/Summary!$G$6</f>
        <v>1.6388888888888888</v>
      </c>
      <c r="F602" s="4">
        <f>Summary!$G$7*C602/Summary!$G$11*(1-0.011)^4</f>
        <v>1328.6192264796744</v>
      </c>
      <c r="G602" s="7">
        <f>VLOOKUP(Table2[[#This Row],[Date]],Table3[#All],11,FALSE)</f>
        <v>4.1982514594277161E-2</v>
      </c>
      <c r="H602" s="5">
        <f>(LN(F602/Summary!$G$7)+(D602/100+G602^2/2)*E602)/(G602*SQRT(E602))</f>
        <v>5.2650457049330379</v>
      </c>
      <c r="I602" s="5">
        <f t="shared" si="39"/>
        <v>5.2113000693562608</v>
      </c>
      <c r="J602" s="4">
        <f>_xlfn.NORM.DIST(H602,0,1,TRUE)*F602-_xlfn.NORM.DIST(I602,0,1,TRUE)*Summary!$G$7*EXP(-D602/100*E602)</f>
        <v>326.00451867970014</v>
      </c>
      <c r="K602" s="5">
        <f t="shared" si="36"/>
        <v>0.99999992992275744</v>
      </c>
      <c r="L602" s="7">
        <f t="shared" si="37"/>
        <v>5.3418470020797099E-9</v>
      </c>
      <c r="M602" s="4">
        <f t="shared" si="38"/>
        <v>6.4879944431948705E-4</v>
      </c>
      <c r="N602" s="57">
        <f>Summary!$G$7*Table2[[#This Row],[T]]*EXP(-Table2[[#This Row],[Rate]]/100*Table2[[#This Row],[T]])*_xlfn.NORM.DIST(Table2[[#This Row],[d2]],0,1,TRUE)</f>
        <v>1643.1739518596153</v>
      </c>
      <c r="O602" s="4"/>
    </row>
    <row r="603" spans="2:15" x14ac:dyDescent="0.2">
      <c r="B603" s="6">
        <f>Index!B624</f>
        <v>42619</v>
      </c>
      <c r="C603" s="4">
        <f>Index!J624</f>
        <v>141.16646270087975</v>
      </c>
      <c r="D603" s="5">
        <f>VLOOKUP(Table2[[#This Row],[Date]],Table1[#All],16,FALSE)</f>
        <v>-0.17486111111111111</v>
      </c>
      <c r="E603" s="5">
        <f>DAYS360(B603,Summary!$G$10)/Summary!$G$6</f>
        <v>1.6361111111111111</v>
      </c>
      <c r="F603" s="4">
        <f>Summary!$G$7*C603/Summary!$G$11*(1-0.011)^4</f>
        <v>1338.8346237269011</v>
      </c>
      <c r="G603" s="7">
        <f>VLOOKUP(Table2[[#This Row],[Date]],Table3[#All],11,FALSE)</f>
        <v>4.3633795163783184E-2</v>
      </c>
      <c r="H603" s="5">
        <f>(LN(F603/Summary!$G$7)+(D603/100+G603^2/2)*E603)/(G603*SQRT(E603))</f>
        <v>5.2048829697171382</v>
      </c>
      <c r="I603" s="5">
        <f t="shared" si="39"/>
        <v>5.1490707383975742</v>
      </c>
      <c r="J603" s="4">
        <f>_xlfn.NORM.DIST(H603,0,1,TRUE)*F603-_xlfn.NORM.DIST(I603,0,1,TRUE)*Summary!$G$7*EXP(-D603/100*E603)</f>
        <v>335.96960663447567</v>
      </c>
      <c r="K603" s="5">
        <f t="shared" si="36"/>
        <v>0.99999990294054886</v>
      </c>
      <c r="L603" s="7">
        <f t="shared" si="37"/>
        <v>6.9945504805876424E-9</v>
      </c>
      <c r="M603" s="4">
        <f t="shared" si="38"/>
        <v>8.9505446162331775E-4</v>
      </c>
      <c r="N603" s="57">
        <f>Summary!$G$7*Table2[[#This Row],[T]]*EXP(-Table2[[#This Row],[Rate]]/100*Table2[[#This Row],[T]])*_xlfn.NORM.DIST(Table2[[#This Row],[d2]],0,1,TRUE)</f>
        <v>1640.7983848025513</v>
      </c>
      <c r="O603" s="4"/>
    </row>
    <row r="604" spans="2:15" x14ac:dyDescent="0.2">
      <c r="B604" s="6">
        <f>Index!B625</f>
        <v>42620</v>
      </c>
      <c r="C604" s="4">
        <f>Index!J625</f>
        <v>141.28709562495251</v>
      </c>
      <c r="D604" s="5">
        <f>VLOOKUP(Table2[[#This Row],[Date]],Table1[#All],16,FALSE)</f>
        <v>-0.17363333333333331</v>
      </c>
      <c r="E604" s="5">
        <f>DAYS360(B604,Summary!$G$10)/Summary!$G$6</f>
        <v>1.6333333333333333</v>
      </c>
      <c r="F604" s="4">
        <f>Summary!$G$7*C604/Summary!$G$11*(1-0.011)^4</f>
        <v>1339.9787165405905</v>
      </c>
      <c r="G604" s="7">
        <f>VLOOKUP(Table2[[#This Row],[Date]],Table3[#All],11,FALSE)</f>
        <v>4.3635184537334025E-2</v>
      </c>
      <c r="H604" s="5">
        <f>(LN(F604/Summary!$G$7)+(D604/100+G604^2/2)*E604)/(G604*SQRT(E604))</f>
        <v>5.2248592320989324</v>
      </c>
      <c r="I604" s="5">
        <f t="shared" si="39"/>
        <v>5.1690926240642696</v>
      </c>
      <c r="J604" s="4">
        <f>_xlfn.NORM.DIST(H604,0,1,TRUE)*F604-_xlfn.NORM.DIST(I604,0,1,TRUE)*Summary!$G$7*EXP(-D604/100*E604)</f>
        <v>337.13868132543178</v>
      </c>
      <c r="K604" s="5">
        <f t="shared" si="36"/>
        <v>0.99999991285617507</v>
      </c>
      <c r="L604" s="7">
        <f t="shared" si="37"/>
        <v>6.3023419821448596E-9</v>
      </c>
      <c r="M604" s="4">
        <f t="shared" si="38"/>
        <v>8.0650935338476314E-4</v>
      </c>
      <c r="N604" s="57">
        <f>Summary!$G$7*Table2[[#This Row],[T]]*EXP(-Table2[[#This Row],[Rate]]/100*Table2[[#This Row],[T]])*_xlfn.NORM.DIST(Table2[[#This Row],[d2]],0,1,TRUE)</f>
        <v>1637.9718667923371</v>
      </c>
      <c r="O604" s="4"/>
    </row>
    <row r="605" spans="2:15" x14ac:dyDescent="0.2">
      <c r="B605" s="6">
        <f>Index!B626</f>
        <v>42621</v>
      </c>
      <c r="C605" s="4">
        <f>Index!J626</f>
        <v>140.38162654183049</v>
      </c>
      <c r="D605" s="5">
        <f>VLOOKUP(Table2[[#This Row],[Date]],Table1[#All],16,FALSE)</f>
        <v>-0.16215000000000002</v>
      </c>
      <c r="E605" s="5">
        <f>DAYS360(B605,Summary!$G$10)/Summary!$G$6</f>
        <v>1.6305555555555555</v>
      </c>
      <c r="F605" s="4">
        <f>Summary!$G$7*C605/Summary!$G$11*(1-0.011)^4</f>
        <v>1331.3911714820538</v>
      </c>
      <c r="G605" s="7">
        <f>VLOOKUP(Table2[[#This Row],[Date]],Table3[#All],11,FALSE)</f>
        <v>4.5072036875609359E-2</v>
      </c>
      <c r="H605" s="5">
        <f>(LN(F605/Summary!$G$7)+(D605/100+G605^2/2)*E605)/(G605*SQRT(E605))</f>
        <v>4.9559894543677734</v>
      </c>
      <c r="I605" s="5">
        <f t="shared" si="39"/>
        <v>4.8984355242417053</v>
      </c>
      <c r="J605" s="4">
        <f>_xlfn.NORM.DIST(H605,0,1,TRUE)*F605-_xlfn.NORM.DIST(I605,0,1,TRUE)*Summary!$G$7*EXP(-D605/100*E605)</f>
        <v>328.74373257857917</v>
      </c>
      <c r="K605" s="5">
        <f t="shared" si="36"/>
        <v>0.99999964018440346</v>
      </c>
      <c r="L605" s="7">
        <f t="shared" si="37"/>
        <v>2.4154356451797253E-8</v>
      </c>
      <c r="M605" s="4">
        <f t="shared" si="38"/>
        <v>3.146658424663959E-3</v>
      </c>
      <c r="N605" s="57">
        <f>Summary!$G$7*Table2[[#This Row],[T]]*EXP(-Table2[[#This Row],[Rate]]/100*Table2[[#This Row],[T]])*_xlfn.NORM.DIST(Table2[[#This Row],[d2]],0,1,TRUE)</f>
        <v>1634.871570641315</v>
      </c>
      <c r="O605" s="4"/>
    </row>
    <row r="606" spans="2:15" x14ac:dyDescent="0.2">
      <c r="B606" s="6">
        <f>Index!B627</f>
        <v>42622</v>
      </c>
      <c r="C606" s="4">
        <f>Index!J627</f>
        <v>139.35841455663433</v>
      </c>
      <c r="D606" s="5">
        <f>VLOOKUP(Table2[[#This Row],[Date]],Table1[#All],16,FALSE)</f>
        <v>-0.15304999999999999</v>
      </c>
      <c r="E606" s="5">
        <f>DAYS360(B606,Summary!$G$10)/Summary!$G$6</f>
        <v>1.6277777777777778</v>
      </c>
      <c r="F606" s="4">
        <f>Summary!$G$7*C606/Summary!$G$11*(1-0.011)^4</f>
        <v>1321.6869428219104</v>
      </c>
      <c r="G606" s="7">
        <f>VLOOKUP(Table2[[#This Row],[Date]],Table3[#All],11,FALSE)</f>
        <v>4.6949434184659931E-2</v>
      </c>
      <c r="H606" s="5">
        <f>(LN(F606/Summary!$G$7)+(D606/100+G606^2/2)*E606)/(G606*SQRT(E606))</f>
        <v>4.6445893905883748</v>
      </c>
      <c r="I606" s="5">
        <f t="shared" si="39"/>
        <v>4.5846892391562672</v>
      </c>
      <c r="J606" s="4">
        <f>_xlfn.NORM.DIST(H606,0,1,TRUE)*F606-_xlfn.NORM.DIST(I606,0,1,TRUE)*Summary!$G$7*EXP(-D606/100*E606)</f>
        <v>319.19255016598322</v>
      </c>
      <c r="K606" s="5">
        <f t="shared" si="36"/>
        <v>0.99999829623256775</v>
      </c>
      <c r="L606" s="7">
        <f t="shared" si="37"/>
        <v>1.0423355050460287E-7</v>
      </c>
      <c r="M606" s="4">
        <f t="shared" si="38"/>
        <v>1.3915224213038457E-2</v>
      </c>
      <c r="N606" s="57">
        <f>Summary!$G$7*Table2[[#This Row],[T]]*EXP(-Table2[[#This Row],[Rate]]/100*Table2[[#This Row],[T]])*_xlfn.NORM.DIST(Table2[[#This Row],[d2]],0,1,TRUE)</f>
        <v>1631.834429205368</v>
      </c>
      <c r="O606" s="4"/>
    </row>
    <row r="607" spans="2:15" x14ac:dyDescent="0.2">
      <c r="B607" s="6">
        <f>Index!B628</f>
        <v>42625</v>
      </c>
      <c r="C607" s="4">
        <f>Index!J628</f>
        <v>139.04218538593506</v>
      </c>
      <c r="D607" s="5">
        <f>VLOOKUP(Table2[[#This Row],[Date]],Table1[#All],16,FALSE)</f>
        <v>-0.15487222222222222</v>
      </c>
      <c r="E607" s="5">
        <f>DAYS360(B607,Summary!$G$10)/Summary!$G$6</f>
        <v>1.6194444444444445</v>
      </c>
      <c r="F607" s="4">
        <f>Summary!$G$7*C607/Summary!$G$11*(1-0.011)^4</f>
        <v>1318.6877987287294</v>
      </c>
      <c r="G607" s="7">
        <f>VLOOKUP(Table2[[#This Row],[Date]],Table3[#All],11,FALSE)</f>
        <v>4.6959028177108564E-2</v>
      </c>
      <c r="H607" s="5">
        <f>(LN(F607/Summary!$G$7)+(D607/100+G607^2/2)*E607)/(G607*SQRT(E607))</f>
        <v>4.6171354676351095</v>
      </c>
      <c r="I607" s="5">
        <f t="shared" si="39"/>
        <v>4.5573766319137441</v>
      </c>
      <c r="J607" s="4">
        <f>_xlfn.NORM.DIST(H607,0,1,TRUE)*F607-_xlfn.NORM.DIST(I607,0,1,TRUE)*Summary!$G$7*EXP(-D607/100*E607)</f>
        <v>316.17661228958877</v>
      </c>
      <c r="K607" s="5">
        <f t="shared" si="36"/>
        <v>0.99999805463349234</v>
      </c>
      <c r="L607" s="7">
        <f t="shared" si="37"/>
        <v>1.1891430791331233E-7</v>
      </c>
      <c r="M607" s="4">
        <f t="shared" si="38"/>
        <v>1.5725455821918196E-2</v>
      </c>
      <c r="N607" s="57">
        <f>Summary!$G$7*Table2[[#This Row],[T]]*EXP(-Table2[[#This Row],[Rate]]/100*Table2[[#This Row],[T]])*_xlfn.NORM.DIST(Table2[[#This Row],[d2]],0,1,TRUE)</f>
        <v>1623.5070169611133</v>
      </c>
      <c r="O607" s="4"/>
    </row>
    <row r="608" spans="2:15" x14ac:dyDescent="0.2">
      <c r="B608" s="6">
        <f>Index!B629</f>
        <v>42626</v>
      </c>
      <c r="C608" s="4">
        <f>Index!J629</f>
        <v>138.39337847435732</v>
      </c>
      <c r="D608" s="5">
        <f>VLOOKUP(Table2[[#This Row],[Date]],Table1[#All],16,FALSE)</f>
        <v>-0.15243333333333334</v>
      </c>
      <c r="E608" s="5">
        <f>DAYS360(B608,Summary!$G$10)/Summary!$G$6</f>
        <v>1.6166666666666667</v>
      </c>
      <c r="F608" s="4">
        <f>Summary!$G$7*C608/Summary!$G$11*(1-0.011)^4</f>
        <v>1312.5344593256291</v>
      </c>
      <c r="G608" s="7">
        <f>VLOOKUP(Table2[[#This Row],[Date]],Table3[#All],11,FALSE)</f>
        <v>4.7688544920464711E-2</v>
      </c>
      <c r="H608" s="5">
        <f>(LN(F608/Summary!$G$7)+(D608/100+G608^2/2)*E608)/(G608*SQRT(E608))</f>
        <v>4.4748636686964076</v>
      </c>
      <c r="I608" s="5">
        <f t="shared" si="39"/>
        <v>4.4142285386543243</v>
      </c>
      <c r="J608" s="4">
        <f>_xlfn.NORM.DIST(H608,0,1,TRUE)*F608-_xlfn.NORM.DIST(I608,0,1,TRUE)*Summary!$G$7*EXP(-D608/100*E608)</f>
        <v>310.0671446804779</v>
      </c>
      <c r="K608" s="5">
        <f t="shared" si="36"/>
        <v>0.99999617699582977</v>
      </c>
      <c r="L608" s="7">
        <f t="shared" si="37"/>
        <v>2.2481784091968849E-7</v>
      </c>
      <c r="M608" s="4">
        <f t="shared" si="38"/>
        <v>2.9859790501271237E-2</v>
      </c>
      <c r="N608" s="57">
        <f>Summary!$G$7*Table2[[#This Row],[T]]*EXP(-Table2[[#This Row],[Rate]]/100*Table2[[#This Row],[T]])*_xlfn.NORM.DIST(Table2[[#This Row],[d2]],0,1,TRUE)</f>
        <v>1620.6473798597108</v>
      </c>
      <c r="O608" s="4"/>
    </row>
    <row r="609" spans="2:15" x14ac:dyDescent="0.2">
      <c r="B609" s="6">
        <f>Index!B630</f>
        <v>42627</v>
      </c>
      <c r="C609" s="4">
        <f>Index!J630</f>
        <v>139.17909423725271</v>
      </c>
      <c r="D609" s="5">
        <f>VLOOKUP(Table2[[#This Row],[Date]],Table1[#All],16,FALSE)</f>
        <v>-0.16204444444444446</v>
      </c>
      <c r="E609" s="5">
        <f>DAYS360(B609,Summary!$G$10)/Summary!$G$6</f>
        <v>1.6138888888888889</v>
      </c>
      <c r="F609" s="4">
        <f>Summary!$G$7*C609/Summary!$G$11*(1-0.011)^4</f>
        <v>1319.9862538074485</v>
      </c>
      <c r="G609" s="7">
        <f>VLOOKUP(Table2[[#This Row],[Date]],Table3[#All],11,FALSE)</f>
        <v>4.8183708272899528E-2</v>
      </c>
      <c r="H609" s="5">
        <f>(LN(F609/Summary!$G$7)+(D609/100+G609^2/2)*E609)/(G609*SQRT(E609))</f>
        <v>4.5232840989107457</v>
      </c>
      <c r="I609" s="5">
        <f t="shared" si="39"/>
        <v>4.4620720330921442</v>
      </c>
      <c r="J609" s="4">
        <f>_xlfn.NORM.DIST(H609,0,1,TRUE)*F609-_xlfn.NORM.DIST(I609,0,1,TRUE)*Summary!$G$7*EXP(-D609/100*E609)</f>
        <v>317.36766450586902</v>
      </c>
      <c r="K609" s="5">
        <f t="shared" si="36"/>
        <v>0.99999695562875657</v>
      </c>
      <c r="L609" s="7">
        <f t="shared" si="37"/>
        <v>1.7809411335267497E-7</v>
      </c>
      <c r="M609" s="4">
        <f t="shared" si="38"/>
        <v>2.4130272932497865E-2</v>
      </c>
      <c r="N609" s="57">
        <f>Summary!$G$7*Table2[[#This Row],[T]]*EXP(-Table2[[#This Row],[Rate]]/100*Table2[[#This Row],[T]])*_xlfn.NORM.DIST(Table2[[#This Row],[d2]],0,1,TRUE)</f>
        <v>1618.1085156092715</v>
      </c>
      <c r="O609" s="4"/>
    </row>
    <row r="610" spans="2:15" x14ac:dyDescent="0.2">
      <c r="B610" s="6">
        <f>Index!B631</f>
        <v>42628</v>
      </c>
      <c r="C610" s="4">
        <f>Index!J631</f>
        <v>138.87013784156341</v>
      </c>
      <c r="D610" s="5">
        <f>VLOOKUP(Table2[[#This Row],[Date]],Table1[#All],16,FALSE)</f>
        <v>-0.15566666666666668</v>
      </c>
      <c r="E610" s="5">
        <f>DAYS360(B610,Summary!$G$10)/Summary!$G$6</f>
        <v>1.6111111111111112</v>
      </c>
      <c r="F610" s="4">
        <f>Summary!$G$7*C610/Summary!$G$11*(1-0.011)^4</f>
        <v>1317.0560853251002</v>
      </c>
      <c r="G610" s="7">
        <f>VLOOKUP(Table2[[#This Row],[Date]],Table3[#All],11,FALSE)</f>
        <v>4.8310723028857035E-2</v>
      </c>
      <c r="H610" s="5">
        <f>(LN(F610/Summary!$G$7)+(D610/100+G610^2/2)*E610)/(G610*SQRT(E610))</f>
        <v>4.4808958556297833</v>
      </c>
      <c r="I610" s="5">
        <f t="shared" si="39"/>
        <v>4.4195752714351153</v>
      </c>
      <c r="J610" s="4">
        <f>_xlfn.NORM.DIST(H610,0,1,TRUE)*F610-_xlfn.NORM.DIST(I610,0,1,TRUE)*Summary!$G$7*EXP(-D610/100*E610)</f>
        <v>314.54503709887592</v>
      </c>
      <c r="K610" s="5">
        <f t="shared" si="36"/>
        <v>0.99999628348112979</v>
      </c>
      <c r="L610" s="7">
        <f t="shared" si="37"/>
        <v>2.1563752666503324E-7</v>
      </c>
      <c r="M610" s="4">
        <f t="shared" si="38"/>
        <v>2.9114002203489246E-2</v>
      </c>
      <c r="N610" s="57">
        <f>Summary!$G$7*Table2[[#This Row],[T]]*EXP(-Table2[[#This Row],[Rate]]/100*Table2[[#This Row],[T]])*_xlfn.NORM.DIST(Table2[[#This Row],[d2]],0,1,TRUE)</f>
        <v>1615.1488026394704</v>
      </c>
      <c r="O610" s="4"/>
    </row>
    <row r="611" spans="2:15" x14ac:dyDescent="0.2">
      <c r="B611" s="6">
        <f>Index!B632</f>
        <v>42629</v>
      </c>
      <c r="C611" s="4">
        <f>Index!J632</f>
        <v>138.96359838036798</v>
      </c>
      <c r="D611" s="5">
        <f>VLOOKUP(Table2[[#This Row],[Date]],Table1[#All],16,FALSE)</f>
        <v>-0.16045833333333334</v>
      </c>
      <c r="E611" s="5">
        <f>DAYS360(B611,Summary!$G$10)/Summary!$G$6</f>
        <v>1.6083333333333334</v>
      </c>
      <c r="F611" s="4">
        <f>Summary!$G$7*C611/Summary!$G$11*(1-0.011)^4</f>
        <v>1317.9424729479792</v>
      </c>
      <c r="G611" s="7">
        <f>VLOOKUP(Table2[[#This Row],[Date]],Table3[#All],11,FALSE)</f>
        <v>4.8243540697220262E-2</v>
      </c>
      <c r="H611" s="5">
        <f>(LN(F611/Summary!$G$7)+(D611/100+G611^2/2)*E611)/(G611*SQRT(E611))</f>
        <v>4.5006781432031016</v>
      </c>
      <c r="I611" s="5">
        <f t="shared" si="39"/>
        <v>4.4394956450746985</v>
      </c>
      <c r="J611" s="4">
        <f>_xlfn.NORM.DIST(H611,0,1,TRUE)*F611-_xlfn.NORM.DIST(I611,0,1,TRUE)*Summary!$G$7*EXP(-D611/100*E611)</f>
        <v>315.35849167474737</v>
      </c>
      <c r="K611" s="5">
        <f t="shared" si="36"/>
        <v>0.99999661314961785</v>
      </c>
      <c r="L611" s="7">
        <f t="shared" si="37"/>
        <v>1.9761930366772794E-7</v>
      </c>
      <c r="M611" s="4">
        <f t="shared" si="38"/>
        <v>2.6634068350484336E-2</v>
      </c>
      <c r="N611" s="57">
        <f>Summary!$G$7*Table2[[#This Row],[T]]*EXP(-Table2[[#This Row],[Rate]]/100*Table2[[#This Row],[T]])*_xlfn.NORM.DIST(Table2[[#This Row],[d2]],0,1,TRUE)</f>
        <v>1612.4820574721496</v>
      </c>
      <c r="O611" s="4"/>
    </row>
    <row r="612" spans="2:15" x14ac:dyDescent="0.2">
      <c r="B612" s="6">
        <f>Index!B633</f>
        <v>42632</v>
      </c>
      <c r="C612" s="4">
        <f>Index!J633</f>
        <v>139.079459560456</v>
      </c>
      <c r="D612" s="5">
        <f>VLOOKUP(Table2[[#This Row],[Date]],Table1[#All],16,FALSE)</f>
        <v>-0.15740000000000001</v>
      </c>
      <c r="E612" s="5">
        <f>DAYS360(B612,Summary!$G$10)/Summary!$G$6</f>
        <v>1.6</v>
      </c>
      <c r="F612" s="4">
        <f>Summary!$G$7*C612/Summary!$G$11*(1-0.011)^4</f>
        <v>1319.0413101397589</v>
      </c>
      <c r="G612" s="7">
        <f>VLOOKUP(Table2[[#This Row],[Date]],Table3[#All],11,FALSE)</f>
        <v>4.8239061912918206E-2</v>
      </c>
      <c r="H612" s="5">
        <f>(LN(F612/Summary!$G$7)+(D612/100+G612^2/2)*E612)/(G612*SQRT(E612))</f>
        <v>4.5273171972393751</v>
      </c>
      <c r="I612" s="5">
        <f t="shared" si="39"/>
        <v>4.4662990741054944</v>
      </c>
      <c r="J612" s="4">
        <f>_xlfn.NORM.DIST(H612,0,1,TRUE)*F612-_xlfn.NORM.DIST(I612,0,1,TRUE)*Summary!$G$7*EXP(-D612/100*E612)</f>
        <v>316.51978576312297</v>
      </c>
      <c r="K612" s="5">
        <f t="shared" si="36"/>
        <v>0.99999701313808376</v>
      </c>
      <c r="L612" s="7">
        <f t="shared" si="37"/>
        <v>1.7555470230711495E-7</v>
      </c>
      <c r="M612" s="4">
        <f t="shared" si="38"/>
        <v>2.3574804356251682E-2</v>
      </c>
      <c r="N612" s="57">
        <f>Summary!$G$7*Table2[[#This Row],[T]]*EXP(-Table2[[#This Row],[Rate]]/100*Table2[[#This Row],[T]])*_xlfn.NORM.DIST(Table2[[#This Row],[d2]],0,1,TRUE)</f>
        <v>1604.0281353318092</v>
      </c>
      <c r="O612" s="4"/>
    </row>
    <row r="613" spans="2:15" x14ac:dyDescent="0.2">
      <c r="B613" s="6">
        <f>Index!B634</f>
        <v>42633</v>
      </c>
      <c r="C613" s="4">
        <f>Index!J634</f>
        <v>139.61097155655821</v>
      </c>
      <c r="D613" s="5">
        <f>VLOOKUP(Table2[[#This Row],[Date]],Table1[#All],16,FALSE)</f>
        <v>-0.15972222222222224</v>
      </c>
      <c r="E613" s="5">
        <f>DAYS360(B613,Summary!$G$10)/Summary!$G$6</f>
        <v>1.5972222222222223</v>
      </c>
      <c r="F613" s="4">
        <f>Summary!$G$7*C613/Summary!$G$11*(1-0.011)^4</f>
        <v>1324.0822146838907</v>
      </c>
      <c r="G613" s="7">
        <f>VLOOKUP(Table2[[#This Row],[Date]],Table3[#All],11,FALSE)</f>
        <v>4.8386448572621997E-2</v>
      </c>
      <c r="H613" s="5">
        <f>(LN(F613/Summary!$G$7)+(D613/100+G613^2/2)*E613)/(G613*SQRT(E613))</f>
        <v>4.5794236883396229</v>
      </c>
      <c r="I613" s="5">
        <f t="shared" si="39"/>
        <v>4.5182722862219231</v>
      </c>
      <c r="J613" s="4">
        <f>_xlfn.NORM.DIST(H613,0,1,TRUE)*F613-_xlfn.NORM.DIST(I613,0,1,TRUE)*Summary!$G$7*EXP(-D613/100*E613)</f>
        <v>321.52787743539557</v>
      </c>
      <c r="K613" s="5">
        <f t="shared" si="36"/>
        <v>0.9999976687056944</v>
      </c>
      <c r="L613" s="7">
        <f t="shared" si="37"/>
        <v>1.3764725682763101E-7</v>
      </c>
      <c r="M613" s="4">
        <f t="shared" si="38"/>
        <v>1.8650331524413928E-2</v>
      </c>
      <c r="N613" s="57">
        <f>Summary!$G$7*Table2[[#This Row],[T]]*EXP(-Table2[[#This Row],[Rate]]/100*Table2[[#This Row],[T]])*_xlfn.NORM.DIST(Table2[[#This Row],[d2]],0,1,TRUE)</f>
        <v>1601.2971360925599</v>
      </c>
      <c r="O613" s="4"/>
    </row>
    <row r="614" spans="2:15" x14ac:dyDescent="0.2">
      <c r="B614" s="6">
        <f>Index!B635</f>
        <v>42634</v>
      </c>
      <c r="C614" s="4">
        <f>Index!J635</f>
        <v>139.41261325153462</v>
      </c>
      <c r="D614" s="5">
        <f>VLOOKUP(Table2[[#This Row],[Date]],Table1[#All],16,FALSE)</f>
        <v>-0.15727222222222226</v>
      </c>
      <c r="E614" s="5">
        <f>DAYS360(B614,Summary!$G$10)/Summary!$G$6</f>
        <v>1.5944444444444446</v>
      </c>
      <c r="F614" s="4">
        <f>Summary!$G$7*C614/Summary!$G$11*(1-0.011)^4</f>
        <v>1322.2009678098927</v>
      </c>
      <c r="G614" s="7">
        <f>VLOOKUP(Table2[[#This Row],[Date]],Table3[#All],11,FALSE)</f>
        <v>4.8343533287007169E-2</v>
      </c>
      <c r="H614" s="5">
        <f>(LN(F614/Summary!$G$7)+(D614/100+G614^2/2)*E614)/(G614*SQRT(E614))</f>
        <v>4.5647934426224817</v>
      </c>
      <c r="I614" s="5">
        <f t="shared" si="39"/>
        <v>4.5037494284713588</v>
      </c>
      <c r="J614" s="4">
        <f>_xlfn.NORM.DIST(H614,0,1,TRUE)*F614-_xlfn.NORM.DIST(I614,0,1,TRUE)*Summary!$G$7*EXP(-D614/100*E614)</f>
        <v>319.69024411103226</v>
      </c>
      <c r="K614" s="5">
        <f t="shared" si="36"/>
        <v>0.99999750006807053</v>
      </c>
      <c r="L614" s="7">
        <f t="shared" si="37"/>
        <v>1.4763821996572655E-7</v>
      </c>
      <c r="M614" s="4">
        <f t="shared" si="38"/>
        <v>1.9894889071702979E-2</v>
      </c>
      <c r="N614" s="57">
        <f>Summary!$G$7*Table2[[#This Row],[T]]*EXP(-Table2[[#This Row],[Rate]]/100*Table2[[#This Row],[T]])*_xlfn.NORM.DIST(Table2[[#This Row],[d2]],0,1,TRUE)</f>
        <v>1598.4423836011633</v>
      </c>
      <c r="O614" s="4"/>
    </row>
    <row r="615" spans="2:15" x14ac:dyDescent="0.2">
      <c r="B615" s="6">
        <f>Index!B636</f>
        <v>42635</v>
      </c>
      <c r="C615" s="4">
        <f>Index!J636</f>
        <v>140.70009482284038</v>
      </c>
      <c r="D615" s="5">
        <f>VLOOKUP(Table2[[#This Row],[Date]],Table1[#All],16,FALSE)</f>
        <v>-0.16135833333333333</v>
      </c>
      <c r="E615" s="5">
        <f>DAYS360(B615,Summary!$G$10)/Summary!$G$6</f>
        <v>1.5916666666666666</v>
      </c>
      <c r="F615" s="4">
        <f>Summary!$G$7*C615/Summary!$G$11*(1-0.011)^4</f>
        <v>1334.4115514860378</v>
      </c>
      <c r="G615" s="7">
        <f>VLOOKUP(Table2[[#This Row],[Date]],Table3[#All],11,FALSE)</f>
        <v>5.0546130066883153E-2</v>
      </c>
      <c r="H615" s="5">
        <f>(LN(F615/Summary!$G$7)+(D615/100+G615^2/2)*E615)/(G615*SQRT(E615))</f>
        <v>4.5155563383964186</v>
      </c>
      <c r="I615" s="5">
        <f t="shared" si="39"/>
        <v>4.4517866975288785</v>
      </c>
      <c r="J615" s="4">
        <f>_xlfn.NORM.DIST(H615,0,1,TRUE)*F615-_xlfn.NORM.DIST(I615,0,1,TRUE)*Summary!$G$7*EXP(-D615/100*E615)</f>
        <v>331.84001923834444</v>
      </c>
      <c r="K615" s="5">
        <f t="shared" si="36"/>
        <v>0.99999684246228782</v>
      </c>
      <c r="L615" s="7">
        <f t="shared" si="37"/>
        <v>1.7511364150986133E-7</v>
      </c>
      <c r="M615" s="4">
        <f t="shared" si="38"/>
        <v>2.5086472435224719E-2</v>
      </c>
      <c r="N615" s="57">
        <f>Summary!$G$7*Table2[[#This Row],[T]]*EXP(-Table2[[#This Row],[Rate]]/100*Table2[[#This Row],[T]])*_xlfn.NORM.DIST(Table2[[#This Row],[d2]],0,1,TRUE)</f>
        <v>1595.7529824120259</v>
      </c>
      <c r="O615" s="4"/>
    </row>
    <row r="616" spans="2:15" x14ac:dyDescent="0.2">
      <c r="B616" s="6">
        <f>Index!B637</f>
        <v>42636</v>
      </c>
      <c r="C616" s="4">
        <f>Index!J637</f>
        <v>140.47461387893267</v>
      </c>
      <c r="D616" s="5">
        <f>VLOOKUP(Table2[[#This Row],[Date]],Table1[#All],16,FALSE)</f>
        <v>-0.16146666666666665</v>
      </c>
      <c r="E616" s="5">
        <f>DAYS360(B616,Summary!$G$10)/Summary!$G$6</f>
        <v>1.5888888888888888</v>
      </c>
      <c r="F616" s="4">
        <f>Summary!$G$7*C616/Summary!$G$11*(1-0.011)^4</f>
        <v>1332.2730712201267</v>
      </c>
      <c r="G616" s="7">
        <f>VLOOKUP(Table2[[#This Row],[Date]],Table3[#All],11,FALSE)</f>
        <v>5.0459700948435167E-2</v>
      </c>
      <c r="H616" s="5">
        <f>(LN(F616/Summary!$G$7)+(D616/100+G616^2/2)*E616)/(G616*SQRT(E616))</f>
        <v>4.5019057466426604</v>
      </c>
      <c r="I616" s="5">
        <f t="shared" si="39"/>
        <v>4.4383007203709548</v>
      </c>
      <c r="J616" s="4">
        <f>_xlfn.NORM.DIST(H616,0,1,TRUE)*F616-_xlfn.NORM.DIST(I616,0,1,TRUE)*Summary!$G$7*EXP(-D616/100*E616)</f>
        <v>329.70431053670472</v>
      </c>
      <c r="K616" s="5">
        <f t="shared" si="36"/>
        <v>0.99999663265757599</v>
      </c>
      <c r="L616" s="7">
        <f t="shared" si="37"/>
        <v>1.8701158592088685E-7</v>
      </c>
      <c r="M616" s="4">
        <f t="shared" si="38"/>
        <v>2.661296194932182E-2</v>
      </c>
      <c r="N616" s="57">
        <f>Summary!$G$7*Table2[[#This Row],[T]]*EXP(-Table2[[#This Row],[Rate]]/100*Table2[[#This Row],[T]])*_xlfn.NORM.DIST(Table2[[#This Row],[d2]],0,1,TRUE)</f>
        <v>1592.9632360924643</v>
      </c>
      <c r="O616" s="4"/>
    </row>
    <row r="617" spans="2:15" x14ac:dyDescent="0.2">
      <c r="B617" s="6">
        <f>Index!B638</f>
        <v>42639</v>
      </c>
      <c r="C617" s="4">
        <f>Index!J638</f>
        <v>140.92895103313211</v>
      </c>
      <c r="D617" s="5">
        <f>VLOOKUP(Table2[[#This Row],[Date]],Table1[#All],16,FALSE)</f>
        <v>-0.16275833333333331</v>
      </c>
      <c r="E617" s="5">
        <f>DAYS360(B617,Summary!$G$10)/Summary!$G$6</f>
        <v>1.5805555555555555</v>
      </c>
      <c r="F617" s="4">
        <f>Summary!$G$7*C617/Summary!$G$11*(1-0.011)^4</f>
        <v>1336.5820430626577</v>
      </c>
      <c r="G617" s="7">
        <f>VLOOKUP(Table2[[#This Row],[Date]],Table3[#All],11,FALSE)</f>
        <v>5.0656167831550795E-2</v>
      </c>
      <c r="H617" s="5">
        <f>(LN(F617/Summary!$G$7)+(D617/100+G617^2/2)*E617)/(G617*SQRT(E617))</f>
        <v>4.5469263462851774</v>
      </c>
      <c r="I617" s="5">
        <f t="shared" si="39"/>
        <v>4.4832413372322391</v>
      </c>
      <c r="J617" s="4">
        <f>_xlfn.NORM.DIST(H617,0,1,TRUE)*F617-_xlfn.NORM.DIST(I617,0,1,TRUE)*Summary!$G$7*EXP(-D617/100*E617)</f>
        <v>334.00629301093409</v>
      </c>
      <c r="K617" s="5">
        <f t="shared" si="36"/>
        <v>0.99999727824814078</v>
      </c>
      <c r="L617" s="7">
        <f t="shared" si="37"/>
        <v>1.518651361857043E-7</v>
      </c>
      <c r="M617" s="4">
        <f t="shared" si="38"/>
        <v>2.1721580686588977E-2</v>
      </c>
      <c r="N617" s="57">
        <f>Summary!$G$7*Table2[[#This Row],[T]]*EXP(-Table2[[#This Row],[Rate]]/100*Table2[[#This Row],[T]])*_xlfn.NORM.DIST(Table2[[#This Row],[d2]],0,1,TRUE)</f>
        <v>1584.6209217939411</v>
      </c>
      <c r="O617" s="4"/>
    </row>
    <row r="618" spans="2:15" x14ac:dyDescent="0.2">
      <c r="B618" s="6">
        <f>Index!B639</f>
        <v>42640</v>
      </c>
      <c r="C618" s="4">
        <f>Index!J639</f>
        <v>141.00261165155095</v>
      </c>
      <c r="D618" s="5">
        <f>VLOOKUP(Table2[[#This Row],[Date]],Table1[#All],16,FALSE)</f>
        <v>-0.15995555555555557</v>
      </c>
      <c r="E618" s="5">
        <f>DAYS360(B618,Summary!$G$10)/Summary!$G$6</f>
        <v>1.5777777777777777</v>
      </c>
      <c r="F618" s="4">
        <f>Summary!$G$7*C618/Summary!$G$11*(1-0.011)^4</f>
        <v>1337.2806465727083</v>
      </c>
      <c r="G618" s="7">
        <f>VLOOKUP(Table2[[#This Row],[Date]],Table3[#All],11,FALSE)</f>
        <v>5.065614625387338E-2</v>
      </c>
      <c r="H618" s="5">
        <f>(LN(F618/Summary!$G$7)+(D618/100+G618^2/2)*E618)/(G618*SQRT(E618))</f>
        <v>4.5598514410074271</v>
      </c>
      <c r="I618" s="5">
        <f t="shared" si="39"/>
        <v>4.4962224458900959</v>
      </c>
      <c r="J618" s="4">
        <f>_xlfn.NORM.DIST(H618,0,1,TRUE)*F618-_xlfn.NORM.DIST(I618,0,1,TRUE)*Summary!$G$7*EXP(-D618/100*E618)</f>
        <v>334.75376059242035</v>
      </c>
      <c r="K618" s="5">
        <f t="shared" si="36"/>
        <v>0.99999744050894102</v>
      </c>
      <c r="L618" s="7">
        <f t="shared" si="37"/>
        <v>1.4323652336097798E-7</v>
      </c>
      <c r="M618" s="4">
        <f t="shared" si="38"/>
        <v>2.047278248109052E-2</v>
      </c>
      <c r="N618" s="57">
        <f>Summary!$G$7*Table2[[#This Row],[T]]*EXP(-Table2[[#This Row],[Rate]]/100*Table2[[#This Row],[T]])*_xlfn.NORM.DIST(Table2[[#This Row],[d2]],0,1,TRUE)</f>
        <v>1581.7592419731668</v>
      </c>
      <c r="O618" s="4"/>
    </row>
    <row r="619" spans="2:15" x14ac:dyDescent="0.2">
      <c r="B619" s="6">
        <f>Index!B640</f>
        <v>42641</v>
      </c>
      <c r="C619" s="4">
        <f>Index!J640</f>
        <v>141.13705389606491</v>
      </c>
      <c r="D619" s="5">
        <f>VLOOKUP(Table2[[#This Row],[Date]],Table1[#All],16,FALSE)</f>
        <v>-0.16047499999999998</v>
      </c>
      <c r="E619" s="5">
        <f>DAYS360(B619,Summary!$G$10)/Summary!$G$6</f>
        <v>1.575</v>
      </c>
      <c r="F619" s="4">
        <f>Summary!$G$7*C619/Summary!$G$11*(1-0.011)^4</f>
        <v>1338.5557081447207</v>
      </c>
      <c r="G619" s="7">
        <f>VLOOKUP(Table2[[#This Row],[Date]],Table3[#All],11,FALSE)</f>
        <v>5.0641021947780217E-2</v>
      </c>
      <c r="H619" s="5">
        <f>(LN(F619/Summary!$G$7)+(D619/100+G619^2/2)*E619)/(G619*SQRT(E619))</f>
        <v>4.5800952865146236</v>
      </c>
      <c r="I619" s="5">
        <f t="shared" si="39"/>
        <v>4.5165413083648103</v>
      </c>
      <c r="J619" s="4">
        <f>_xlfn.NORM.DIST(H619,0,1,TRUE)*F619-_xlfn.NORM.DIST(I619,0,1,TRUE)*Summary!$G$7*EXP(-D619/100*E619)</f>
        <v>336.02507040447949</v>
      </c>
      <c r="K619" s="5">
        <f t="shared" si="36"/>
        <v>0.99999767617930957</v>
      </c>
      <c r="L619" s="7">
        <f t="shared" si="37"/>
        <v>1.3060925631102767E-7</v>
      </c>
      <c r="M619" s="4">
        <f t="shared" si="38"/>
        <v>1.8665080907332168E-2</v>
      </c>
      <c r="N619" s="57">
        <f>Summary!$G$7*Table2[[#This Row],[T]]*EXP(-Table2[[#This Row],[Rate]]/100*Table2[[#This Row],[T]])*_xlfn.NORM.DIST(Table2[[#This Row],[d2]],0,1,TRUE)</f>
        <v>1578.9808553034466</v>
      </c>
      <c r="O619" s="4"/>
    </row>
    <row r="620" spans="2:15" x14ac:dyDescent="0.2">
      <c r="B620" s="6">
        <f>Index!B641</f>
        <v>42642</v>
      </c>
      <c r="C620" s="4">
        <f>Index!J641</f>
        <v>140.81236350686132</v>
      </c>
      <c r="D620" s="5">
        <f>VLOOKUP(Table2[[#This Row],[Date]],Table1[#All],16,FALSE)</f>
        <v>-0.1612777777777778</v>
      </c>
      <c r="E620" s="5">
        <f>DAYS360(B620,Summary!$G$10)/Summary!$G$6</f>
        <v>1.5722222222222222</v>
      </c>
      <c r="F620" s="4">
        <f>Summary!$G$7*C620/Summary!$G$11*(1-0.011)^4</f>
        <v>1335.476317142495</v>
      </c>
      <c r="G620" s="7">
        <f>VLOOKUP(Table2[[#This Row],[Date]],Table3[#All],11,FALSE)</f>
        <v>5.0855777706574318E-2</v>
      </c>
      <c r="H620" s="5">
        <f>(LN(F620/Summary!$G$7)+(D620/100+G620^2/2)*E620)/(G620*SQRT(E620))</f>
        <v>4.5287476461961926</v>
      </c>
      <c r="I620" s="5">
        <f t="shared" si="39"/>
        <v>4.4649804582867638</v>
      </c>
      <c r="J620" s="4">
        <f>_xlfn.NORM.DIST(H620,0,1,TRUE)*F620-_xlfn.NORM.DIST(I620,0,1,TRUE)*Summary!$G$7*EXP(-D620/100*E620)</f>
        <v>332.93750660369244</v>
      </c>
      <c r="K620" s="5">
        <f t="shared" si="36"/>
        <v>0.99999703328443579</v>
      </c>
      <c r="L620" s="7">
        <f t="shared" si="37"/>
        <v>1.6484784554184569E-7</v>
      </c>
      <c r="M620" s="4">
        <f t="shared" si="38"/>
        <v>2.3507686358499747E-2</v>
      </c>
      <c r="N620" s="57">
        <f>Summary!$G$7*Table2[[#This Row],[T]]*EXP(-Table2[[#This Row],[Rate]]/100*Table2[[#This Row],[T]])*_xlfn.NORM.DIST(Table2[[#This Row],[d2]],0,1,TRUE)</f>
        <v>1576.2075674588932</v>
      </c>
      <c r="O620" s="4"/>
    </row>
    <row r="621" spans="2:15" x14ac:dyDescent="0.2">
      <c r="B621" s="6">
        <f>Index!B642</f>
        <v>42643</v>
      </c>
      <c r="C621" s="4">
        <f>Index!J642</f>
        <v>140.90919432850185</v>
      </c>
      <c r="D621" s="5">
        <f>VLOOKUP(Table2[[#This Row],[Date]],Table1[#All],16,FALSE)</f>
        <v>-0.15397222222222223</v>
      </c>
      <c r="E621" s="5">
        <f>DAYS360(B621,Summary!$G$10)/Summary!$G$6</f>
        <v>1.5694444444444444</v>
      </c>
      <c r="F621" s="4">
        <f>Summary!$G$7*C621/Summary!$G$11*(1-0.011)^4</f>
        <v>1336.3946688116939</v>
      </c>
      <c r="G621" s="7">
        <f>VLOOKUP(Table2[[#This Row],[Date]],Table3[#All],11,FALSE)</f>
        <v>5.0693753581639057E-2</v>
      </c>
      <c r="H621" s="5">
        <f>(LN(F621/Summary!$G$7)+(D621/100+G621^2/2)*E621)/(G621*SQRT(E621))</f>
        <v>4.5596811890942366</v>
      </c>
      <c r="I621" s="5">
        <f t="shared" si="39"/>
        <v>4.4961733372504877</v>
      </c>
      <c r="J621" s="4">
        <f>_xlfn.NORM.DIST(H621,0,1,TRUE)*F621-_xlfn.NORM.DIST(I621,0,1,TRUE)*Summary!$G$7*EXP(-D621/100*E621)</f>
        <v>333.97528268649432</v>
      </c>
      <c r="K621" s="5">
        <f t="shared" si="36"/>
        <v>0.99999743843311006</v>
      </c>
      <c r="L621" s="7">
        <f t="shared" si="37"/>
        <v>1.4371641808131148E-7</v>
      </c>
      <c r="M621" s="4">
        <f t="shared" si="38"/>
        <v>2.0420964480976505E-2</v>
      </c>
      <c r="N621" s="57">
        <f>Summary!$G$7*Table2[[#This Row],[T]]*EXP(-Table2[[#This Row],[Rate]]/100*Table2[[#This Row],[T]])*_xlfn.NORM.DIST(Table2[[#This Row],[d2]],0,1,TRUE)</f>
        <v>1573.2361639344117</v>
      </c>
      <c r="O621" s="4"/>
    </row>
    <row r="622" spans="2:15" x14ac:dyDescent="0.2">
      <c r="B622" s="6">
        <f>Index!B643</f>
        <v>42646</v>
      </c>
      <c r="C622" s="4">
        <f>Index!J643</f>
        <v>140.34842323792867</v>
      </c>
      <c r="D622" s="5">
        <f>VLOOKUP(Table2[[#This Row],[Date]],Table1[#All],16,FALSE)</f>
        <v>-0.14928888888888889</v>
      </c>
      <c r="E622" s="5">
        <f>DAYS360(B622,Summary!$G$10)/Summary!$G$6</f>
        <v>1.5611111111111111</v>
      </c>
      <c r="F622" s="4">
        <f>Summary!$G$7*C622/Summary!$G$11*(1-0.011)^4</f>
        <v>1331.0762685508951</v>
      </c>
      <c r="G622" s="7">
        <f>VLOOKUP(Table2[[#This Row],[Date]],Table3[#All],11,FALSE)</f>
        <v>5.1233691135955654E-2</v>
      </c>
      <c r="H622" s="5">
        <f>(LN(F622/Summary!$G$7)+(D622/100+G622^2/2)*E622)/(G622*SQRT(E622))</f>
        <v>4.4632070226573326</v>
      </c>
      <c r="I622" s="5">
        <f t="shared" si="39"/>
        <v>4.39919337822709</v>
      </c>
      <c r="J622" s="4">
        <f>_xlfn.NORM.DIST(H622,0,1,TRUE)*F622-_xlfn.NORM.DIST(I622,0,1,TRUE)*Summary!$G$7*EXP(-D622/100*E622)</f>
        <v>328.74305692878579</v>
      </c>
      <c r="K622" s="5">
        <f t="shared" si="36"/>
        <v>0.9999959629013383</v>
      </c>
      <c r="L622" s="7">
        <f t="shared" si="37"/>
        <v>2.2121492624404198E-7</v>
      </c>
      <c r="M622" s="4">
        <f t="shared" si="38"/>
        <v>3.1347995006399169E-2</v>
      </c>
      <c r="N622" s="57">
        <f>Summary!$G$7*Table2[[#This Row],[T]]*EXP(-Table2[[#This Row],[Rate]]/100*Table2[[#This Row],[T]])*_xlfn.NORM.DIST(Table2[[#This Row],[d2]],0,1,TRUE)</f>
        <v>1564.7451247776901</v>
      </c>
      <c r="O622" s="4"/>
    </row>
    <row r="623" spans="2:15" x14ac:dyDescent="0.2">
      <c r="B623" s="6">
        <f>Index!B644</f>
        <v>42647</v>
      </c>
      <c r="C623" s="4">
        <f>Index!J644</f>
        <v>139.62199081387851</v>
      </c>
      <c r="D623" s="5">
        <f>VLOOKUP(Table2[[#This Row],[Date]],Table1[#All],16,FALSE)</f>
        <v>-0.14495833333333333</v>
      </c>
      <c r="E623" s="5">
        <f>DAYS360(B623,Summary!$G$10)/Summary!$G$6</f>
        <v>1.5583333333333333</v>
      </c>
      <c r="F623" s="4">
        <f>Summary!$G$7*C623/Summary!$G$11*(1-0.011)^4</f>
        <v>1324.186722248548</v>
      </c>
      <c r="G623" s="7">
        <f>VLOOKUP(Table2[[#This Row],[Date]],Table3[#All],11,FALSE)</f>
        <v>5.2087641474298389E-2</v>
      </c>
      <c r="H623" s="5">
        <f>(LN(F623/Summary!$G$7)+(D623/100+G623^2/2)*E623)/(G623*SQRT(E623))</f>
        <v>4.3162403023166815</v>
      </c>
      <c r="I623" s="5">
        <f t="shared" si="39"/>
        <v>4.251217621162052</v>
      </c>
      <c r="J623" s="4">
        <f>_xlfn.NORM.DIST(H623,0,1,TRUE)*F623-_xlfn.NORM.DIST(I623,0,1,TRUE)*Summary!$G$7*EXP(-D623/100*E623)</f>
        <v>321.92538148974609</v>
      </c>
      <c r="K623" s="5">
        <f t="shared" si="36"/>
        <v>0.99999206453991518</v>
      </c>
      <c r="L623" s="7">
        <f t="shared" si="37"/>
        <v>4.1730922916837472E-7</v>
      </c>
      <c r="M623" s="4">
        <f t="shared" si="38"/>
        <v>5.9395220762287065E-2</v>
      </c>
      <c r="N623" s="57">
        <f>Summary!$G$7*Table2[[#This Row],[T]]*EXP(-Table2[[#This Row],[Rate]]/100*Table2[[#This Row],[T]])*_xlfn.NORM.DIST(Table2[[#This Row],[d2]],0,1,TRUE)</f>
        <v>1561.8408810010128</v>
      </c>
      <c r="O623" s="4"/>
    </row>
    <row r="624" spans="2:15" x14ac:dyDescent="0.2">
      <c r="B624" s="6">
        <f>Index!B645</f>
        <v>42648</v>
      </c>
      <c r="C624" s="4">
        <f>Index!J645</f>
        <v>139.41656410320897</v>
      </c>
      <c r="D624" s="5">
        <f>VLOOKUP(Table2[[#This Row],[Date]],Table1[#All],16,FALSE)</f>
        <v>-0.1478888888888889</v>
      </c>
      <c r="E624" s="5">
        <f>DAYS360(B624,Summary!$G$10)/Summary!$G$6</f>
        <v>1.5555555555555556</v>
      </c>
      <c r="F624" s="4">
        <f>Summary!$G$7*C624/Summary!$G$11*(1-0.011)^4</f>
        <v>1322.2384380199812</v>
      </c>
      <c r="G624" s="7">
        <f>VLOOKUP(Table2[[#This Row],[Date]],Table3[#All],11,FALSE)</f>
        <v>5.2117101367422092E-2</v>
      </c>
      <c r="H624" s="5">
        <f>(LN(F624/Summary!$G$7)+(D624/100+G624^2/2)*E624)/(G624*SQRT(E624))</f>
        <v>4.2943381273903762</v>
      </c>
      <c r="I624" s="5">
        <f t="shared" si="39"/>
        <v>4.2293366816208229</v>
      </c>
      <c r="J624" s="4">
        <f>_xlfn.NORM.DIST(H624,0,1,TRUE)*F624-_xlfn.NORM.DIST(I624,0,1,TRUE)*Summary!$G$7*EXP(-D624/100*E624)</f>
        <v>319.93545826718241</v>
      </c>
      <c r="K624" s="5">
        <f t="shared" si="36"/>
        <v>0.99999123923672806</v>
      </c>
      <c r="L624" s="7">
        <f t="shared" si="37"/>
        <v>4.594002013531439E-7</v>
      </c>
      <c r="M624" s="4">
        <f t="shared" si="38"/>
        <v>6.5114321118123819E-2</v>
      </c>
      <c r="N624" s="57">
        <f>Summary!$G$7*Table2[[#This Row],[T]]*EXP(-Table2[[#This Row],[Rate]]/100*Table2[[#This Row],[T]])*_xlfn.NORM.DIST(Table2[[#This Row],[d2]],0,1,TRUE)</f>
        <v>1559.1199492319956</v>
      </c>
      <c r="O624" s="4"/>
    </row>
    <row r="625" spans="2:15" x14ac:dyDescent="0.2">
      <c r="B625" s="6">
        <f>Index!B646</f>
        <v>42649</v>
      </c>
      <c r="C625" s="4">
        <f>Index!J646</f>
        <v>139.75820216122008</v>
      </c>
      <c r="D625" s="5">
        <f>VLOOKUP(Table2[[#This Row],[Date]],Table1[#All],16,FALSE)</f>
        <v>-0.14470555555555556</v>
      </c>
      <c r="E625" s="5">
        <f>DAYS360(B625,Summary!$G$10)/Summary!$G$6</f>
        <v>1.5527777777777778</v>
      </c>
      <c r="F625" s="4">
        <f>Summary!$G$7*C625/Summary!$G$11*(1-0.011)^4</f>
        <v>1325.4785621408018</v>
      </c>
      <c r="G625" s="7">
        <f>VLOOKUP(Table2[[#This Row],[Date]],Table3[#All],11,FALSE)</f>
        <v>5.2194910194740721E-2</v>
      </c>
      <c r="H625" s="5">
        <f>(LN(F625/Summary!$G$7)+(D625/100+G625^2/2)*E625)/(G625*SQRT(E625))</f>
        <v>4.3302623722084572</v>
      </c>
      <c r="I625" s="5">
        <f t="shared" si="39"/>
        <v>4.2652220314044929</v>
      </c>
      <c r="J625" s="4">
        <f>_xlfn.NORM.DIST(H625,0,1,TRUE)*F625-_xlfn.NORM.DIST(I625,0,1,TRUE)*Summary!$G$7*EXP(-D625/100*E625)</f>
        <v>323.22921747648377</v>
      </c>
      <c r="K625" s="5">
        <f t="shared" si="36"/>
        <v>0.99999255341078952</v>
      </c>
      <c r="L625" s="7">
        <f t="shared" si="37"/>
        <v>3.9227374271053298E-7</v>
      </c>
      <c r="M625" s="4">
        <f t="shared" si="38"/>
        <v>5.5856293935719704E-2</v>
      </c>
      <c r="N625" s="57">
        <f>Summary!$G$7*Table2[[#This Row],[T]]*EXP(-Table2[[#This Row],[Rate]]/100*Table2[[#This Row],[T]])*_xlfn.NORM.DIST(Table2[[#This Row],[d2]],0,1,TRUE)</f>
        <v>1556.2551838133525</v>
      </c>
      <c r="O625" s="4"/>
    </row>
    <row r="626" spans="2:15" x14ac:dyDescent="0.2">
      <c r="B626" s="6">
        <f>Index!B647</f>
        <v>42650</v>
      </c>
      <c r="C626" s="4">
        <f>Index!J647</f>
        <v>139.41308849598852</v>
      </c>
      <c r="D626" s="5">
        <f>VLOOKUP(Table2[[#This Row],[Date]],Table1[#All],16,FALSE)</f>
        <v>-0.1411</v>
      </c>
      <c r="E626" s="5">
        <f>DAYS360(B626,Summary!$G$10)/Summary!$G$6</f>
        <v>1.55</v>
      </c>
      <c r="F626" s="4">
        <f>Summary!$G$7*C626/Summary!$G$11*(1-0.011)^4</f>
        <v>1322.2054750683267</v>
      </c>
      <c r="G626" s="7">
        <f>VLOOKUP(Table2[[#This Row],[Date]],Table3[#All],11,FALSE)</f>
        <v>5.2406499671369955E-2</v>
      </c>
      <c r="H626" s="5">
        <f>(LN(F626/Summary!$G$7)+(D626/100+G626^2/2)*E626)/(G626*SQRT(E626))</f>
        <v>4.2798708968025228</v>
      </c>
      <c r="I626" s="5">
        <f t="shared" si="39"/>
        <v>4.2146253308834645</v>
      </c>
      <c r="J626" s="4">
        <f>_xlfn.NORM.DIST(H626,0,1,TRUE)*F626-_xlfn.NORM.DIST(I626,0,1,TRUE)*Summary!$G$7*EXP(-D626/100*E626)</f>
        <v>320.01620604107359</v>
      </c>
      <c r="K626" s="5">
        <f t="shared" si="36"/>
        <v>0.99999064991211106</v>
      </c>
      <c r="L626" s="7">
        <f t="shared" si="37"/>
        <v>4.8697881040623929E-7</v>
      </c>
      <c r="M626" s="4">
        <f t="shared" si="38"/>
        <v>6.9155196281962969E-2</v>
      </c>
      <c r="N626" s="57">
        <f>Summary!$G$7*Table2[[#This Row],[T]]*EXP(-Table2[[#This Row],[Rate]]/100*Table2[[#This Row],[T]])*_xlfn.NORM.DIST(Table2[[#This Row],[d2]],0,1,TRUE)</f>
        <v>1553.3742047492738</v>
      </c>
      <c r="O626" s="4"/>
    </row>
    <row r="627" spans="2:15" x14ac:dyDescent="0.2">
      <c r="B627" s="6">
        <f>Index!B648</f>
        <v>42653</v>
      </c>
      <c r="C627" s="4">
        <f>Index!J648</f>
        <v>139.08103606433789</v>
      </c>
      <c r="D627" s="5">
        <f>VLOOKUP(Table2[[#This Row],[Date]],Table1[#All],16,FALSE)</f>
        <v>-0.13658333333333333</v>
      </c>
      <c r="E627" s="5">
        <f>DAYS360(B627,Summary!$G$10)/Summary!$G$6</f>
        <v>1.5416666666666667</v>
      </c>
      <c r="F627" s="4">
        <f>Summary!$G$7*C627/Summary!$G$11*(1-0.011)^4</f>
        <v>1319.0562618353752</v>
      </c>
      <c r="G627" s="7">
        <f>VLOOKUP(Table2[[#This Row],[Date]],Table3[#All],11,FALSE)</f>
        <v>5.2568302201474987E-2</v>
      </c>
      <c r="H627" s="5">
        <f>(LN(F627/Summary!$G$7)+(D627/100+G627^2/2)*E627)/(G627*SQRT(E627))</f>
        <v>4.2429516072191564</v>
      </c>
      <c r="I627" s="5">
        <f t="shared" si="39"/>
        <v>4.1776807686997008</v>
      </c>
      <c r="J627" s="4">
        <f>_xlfn.NORM.DIST(H627,0,1,TRUE)*F627-_xlfn.NORM.DIST(I627,0,1,TRUE)*Summary!$G$7*EXP(-D627/100*E627)</f>
        <v>316.9485903966854</v>
      </c>
      <c r="K627" s="5">
        <f t="shared" si="36"/>
        <v>0.99998897004905873</v>
      </c>
      <c r="L627" s="7">
        <f t="shared" si="37"/>
        <v>5.7108967473498854E-7</v>
      </c>
      <c r="M627" s="4">
        <f t="shared" si="38"/>
        <v>8.0527715979396133E-2</v>
      </c>
      <c r="N627" s="57">
        <f>Summary!$G$7*Table2[[#This Row],[T]]*EXP(-Table2[[#This Row],[Rate]]/100*Table2[[#This Row],[T]])*_xlfn.NORM.DIST(Table2[[#This Row],[d2]],0,1,TRUE)</f>
        <v>1544.8935635656176</v>
      </c>
      <c r="O627" s="4"/>
    </row>
    <row r="628" spans="2:15" x14ac:dyDescent="0.2">
      <c r="B628" s="6">
        <f>Index!B649</f>
        <v>42654</v>
      </c>
      <c r="C628" s="4">
        <f>Index!J649</f>
        <v>139.41572383000801</v>
      </c>
      <c r="D628" s="5">
        <f>VLOOKUP(Table2[[#This Row],[Date]],Table1[#All],16,FALSE)</f>
        <v>-0.1398277777777778</v>
      </c>
      <c r="E628" s="5">
        <f>DAYS360(B628,Summary!$G$10)/Summary!$G$6</f>
        <v>1.538888888888889</v>
      </c>
      <c r="F628" s="4">
        <f>Summary!$G$7*C628/Summary!$G$11*(1-0.011)^4</f>
        <v>1322.2304687981607</v>
      </c>
      <c r="G628" s="7">
        <f>VLOOKUP(Table2[[#This Row],[Date]],Table3[#All],11,FALSE)</f>
        <v>5.2078035533648183E-2</v>
      </c>
      <c r="H628" s="5">
        <f>(LN(F628/Summary!$G$7)+(D628/100+G628^2/2)*E628)/(G628*SQRT(E628))</f>
        <v>4.3225783725835827</v>
      </c>
      <c r="I628" s="5">
        <f t="shared" si="39"/>
        <v>4.2579745485457012</v>
      </c>
      <c r="J628" s="4">
        <f>_xlfn.NORM.DIST(H628,0,1,TRUE)*F628-_xlfn.NORM.DIST(I628,0,1,TRUE)*Summary!$G$7*EXP(-D628/100*E628)</f>
        <v>320.07649900875856</v>
      </c>
      <c r="K628" s="5">
        <f t="shared" si="36"/>
        <v>0.99999228918627125</v>
      </c>
      <c r="L628" s="7">
        <f t="shared" si="37"/>
        <v>4.0927681886317985E-7</v>
      </c>
      <c r="M628" s="4">
        <f t="shared" si="38"/>
        <v>5.7344705402058826E-2</v>
      </c>
      <c r="N628" s="57">
        <f>Summary!$G$7*Table2[[#This Row],[T]]*EXP(-Table2[[#This Row],[Rate]]/100*Table2[[#This Row],[T]])*_xlfn.NORM.DIST(Table2[[#This Row],[d2]],0,1,TRUE)</f>
        <v>1542.1879193649143</v>
      </c>
      <c r="O628" s="4"/>
    </row>
    <row r="629" spans="2:15" x14ac:dyDescent="0.2">
      <c r="B629" s="6">
        <f>Index!B650</f>
        <v>42655</v>
      </c>
      <c r="C629" s="4">
        <f>Index!J650</f>
        <v>138.95181162988081</v>
      </c>
      <c r="D629" s="5">
        <f>VLOOKUP(Table2[[#This Row],[Date]],Table1[#All],16,FALSE)</f>
        <v>-0.13923055555555558</v>
      </c>
      <c r="E629" s="5">
        <f>DAYS360(B629,Summary!$G$10)/Summary!$G$6</f>
        <v>1.5361111111111112</v>
      </c>
      <c r="F629" s="4">
        <f>Summary!$G$7*C629/Summary!$G$11*(1-0.011)^4</f>
        <v>1317.8306864134759</v>
      </c>
      <c r="G629" s="7">
        <f>VLOOKUP(Table2[[#This Row],[Date]],Table3[#All],11,FALSE)</f>
        <v>5.2342515389213425E-2</v>
      </c>
      <c r="H629" s="5">
        <f>(LN(F629/Summary!$G$7)+(D629/100+G629^2/2)*E629)/(G629*SQRT(E629))</f>
        <v>4.2537154025131754</v>
      </c>
      <c r="I629" s="5">
        <f t="shared" si="39"/>
        <v>4.1888421153114157</v>
      </c>
      <c r="J629" s="4">
        <f>_xlfn.NORM.DIST(H629,0,1,TRUE)*F629-_xlfn.NORM.DIST(I629,0,1,TRUE)*Summary!$G$7*EXP(-D629/100*E629)</f>
        <v>315.68985687690167</v>
      </c>
      <c r="K629" s="5">
        <f t="shared" si="36"/>
        <v>0.99998948737532634</v>
      </c>
      <c r="L629" s="7">
        <f t="shared" si="37"/>
        <v>5.4941662638604198E-7</v>
      </c>
      <c r="M629" s="4">
        <f t="shared" si="38"/>
        <v>7.6718172685710212E-2</v>
      </c>
      <c r="N629" s="57">
        <f>Summary!$G$7*Table2[[#This Row],[T]]*EXP(-Table2[[#This Row],[Rate]]/100*Table2[[#This Row],[T]])*_xlfn.NORM.DIST(Table2[[#This Row],[d2]],0,1,TRUE)</f>
        <v>1539.3783820818974</v>
      </c>
      <c r="O629" s="4"/>
    </row>
    <row r="630" spans="2:15" x14ac:dyDescent="0.2">
      <c r="B630" s="6">
        <f>Index!B651</f>
        <v>42656</v>
      </c>
      <c r="C630" s="4">
        <f>Index!J651</f>
        <v>139.00556940861421</v>
      </c>
      <c r="D630" s="5">
        <f>VLOOKUP(Table2[[#This Row],[Date]],Table1[#All],16,FALSE)</f>
        <v>-0.13819999999999999</v>
      </c>
      <c r="E630" s="5">
        <f>DAYS360(B630,Summary!$G$10)/Summary!$G$6</f>
        <v>1.5333333333333334</v>
      </c>
      <c r="F630" s="4">
        <f>Summary!$G$7*C630/Summary!$G$11*(1-0.011)^4</f>
        <v>1318.3405297153899</v>
      </c>
      <c r="G630" s="7">
        <f>VLOOKUP(Table2[[#This Row],[Date]],Table3[#All],11,FALSE)</f>
        <v>5.21529491217445E-2</v>
      </c>
      <c r="H630" s="5">
        <f>(LN(F630/Summary!$G$7)+(D630/100+G630^2/2)*E630)/(G630*SQRT(E630))</f>
        <v>4.279042188616927</v>
      </c>
      <c r="I630" s="5">
        <f t="shared" si="39"/>
        <v>4.2144623195408792</v>
      </c>
      <c r="J630" s="4">
        <f>_xlfn.NORM.DIST(H630,0,1,TRUE)*F630-_xlfn.NORM.DIST(I630,0,1,TRUE)*Summary!$G$7*EXP(-D630/100*E630)</f>
        <v>316.21938891479385</v>
      </c>
      <c r="K630" s="5">
        <f t="shared" si="36"/>
        <v>0.99999061503568332</v>
      </c>
      <c r="L630" s="7">
        <f t="shared" si="37"/>
        <v>4.9519408098021306E-7</v>
      </c>
      <c r="M630" s="4">
        <f t="shared" si="38"/>
        <v>6.8824981169215649E-2</v>
      </c>
      <c r="N630" s="57">
        <f>Summary!$G$7*Table2[[#This Row],[T]]*EXP(-Table2[[#This Row],[Rate]]/100*Table2[[#This Row],[T]])*_xlfn.NORM.DIST(Table2[[#This Row],[d2]],0,1,TRUE)</f>
        <v>1536.5667779400435</v>
      </c>
      <c r="O630" s="4"/>
    </row>
    <row r="631" spans="2:15" x14ac:dyDescent="0.2">
      <c r="B631" s="6">
        <f>Index!B652</f>
        <v>42657</v>
      </c>
      <c r="C631" s="4">
        <f>Index!J652</f>
        <v>138.87366557498038</v>
      </c>
      <c r="D631" s="5">
        <f>VLOOKUP(Table2[[#This Row],[Date]],Table1[#All],16,FALSE)</f>
        <v>-0.1351361111111111</v>
      </c>
      <c r="E631" s="5">
        <f>DAYS360(B631,Summary!$G$10)/Summary!$G$6</f>
        <v>1.5305555555555554</v>
      </c>
      <c r="F631" s="4">
        <f>Summary!$G$7*C631/Summary!$G$11*(1-0.011)^4</f>
        <v>1317.0895426459931</v>
      </c>
      <c r="G631" s="7">
        <f>VLOOKUP(Table2[[#This Row],[Date]],Table3[#All],11,FALSE)</f>
        <v>5.2189862409758127E-2</v>
      </c>
      <c r="H631" s="5">
        <f>(LN(F631/Summary!$G$7)+(D631/100+G631^2/2)*E631)/(G631*SQRT(E631))</f>
        <v>4.2659635385944989</v>
      </c>
      <c r="I631" s="5">
        <f t="shared" si="39"/>
        <v>4.201396524789061</v>
      </c>
      <c r="J631" s="4">
        <f>_xlfn.NORM.DIST(H631,0,1,TRUE)*F631-_xlfn.NORM.DIST(I631,0,1,TRUE)*Summary!$G$7*EXP(-D631/100*E631)</f>
        <v>315.01925228979621</v>
      </c>
      <c r="K631" s="5">
        <f t="shared" si="36"/>
        <v>0.99999004793562052</v>
      </c>
      <c r="L631" s="7">
        <f t="shared" si="37"/>
        <v>5.2425425125005266E-7</v>
      </c>
      <c r="M631" s="4">
        <f t="shared" si="38"/>
        <v>7.2645348921242026E-2</v>
      </c>
      <c r="N631" s="57">
        <f>Summary!$G$7*Table2[[#This Row],[T]]*EXP(-Table2[[#This Row],[Rate]]/100*Table2[[#This Row],[T]])*_xlfn.NORM.DIST(Table2[[#This Row],[d2]],0,1,TRUE)</f>
        <v>1533.7041878070763</v>
      </c>
      <c r="O631" s="4"/>
    </row>
    <row r="632" spans="2:15" x14ac:dyDescent="0.2">
      <c r="B632" s="6">
        <f>Index!B653</f>
        <v>42660</v>
      </c>
      <c r="C632" s="4">
        <f>Index!J653</f>
        <v>138.76974792185919</v>
      </c>
      <c r="D632" s="5">
        <f>VLOOKUP(Table2[[#This Row],[Date]],Table1[#All],16,FALSE)</f>
        <v>-0.13575555555555555</v>
      </c>
      <c r="E632" s="5">
        <f>DAYS360(B632,Summary!$G$10)/Summary!$G$6</f>
        <v>1.5222222222222221</v>
      </c>
      <c r="F632" s="4">
        <f>Summary!$G$7*C632/Summary!$G$11*(1-0.011)^4</f>
        <v>1316.1039788700566</v>
      </c>
      <c r="G632" s="7">
        <f>VLOOKUP(Table2[[#This Row],[Date]],Table3[#All],11,FALSE)</f>
        <v>5.2071178415522758E-2</v>
      </c>
      <c r="H632" s="5">
        <f>(LN(F632/Summary!$G$7)+(D632/100+G632^2/2)*E632)/(G632*SQRT(E632))</f>
        <v>4.2754277438664827</v>
      </c>
      <c r="I632" s="5">
        <f t="shared" si="39"/>
        <v>4.2111831726166598</v>
      </c>
      <c r="J632" s="4">
        <f>_xlfn.NORM.DIST(H632,0,1,TRUE)*F632-_xlfn.NORM.DIST(I632,0,1,TRUE)*Summary!$G$7*EXP(-D632/100*E632)</f>
        <v>314.03551535666747</v>
      </c>
      <c r="K632" s="5">
        <f t="shared" si="36"/>
        <v>0.99999046146664783</v>
      </c>
      <c r="L632" s="7">
        <f t="shared" si="37"/>
        <v>5.0639299617157249E-7</v>
      </c>
      <c r="M632" s="4">
        <f t="shared" si="38"/>
        <v>6.9525409987228698E-2</v>
      </c>
      <c r="N632" s="57">
        <f>Summary!$G$7*Table2[[#This Row],[T]]*EXP(-Table2[[#This Row],[Rate]]/100*Table2[[#This Row],[T]])*_xlfn.NORM.DIST(Table2[[#This Row],[d2]],0,1,TRUE)</f>
        <v>1525.3517738244641</v>
      </c>
      <c r="O632" s="4"/>
    </row>
    <row r="633" spans="2:15" x14ac:dyDescent="0.2">
      <c r="B633" s="6">
        <f>Index!B654</f>
        <v>42661</v>
      </c>
      <c r="C633" s="4">
        <f>Index!J654</f>
        <v>138.96928615850669</v>
      </c>
      <c r="D633" s="5">
        <f>VLOOKUP(Table2[[#This Row],[Date]],Table1[#All],16,FALSE)</f>
        <v>-0.13896944444444442</v>
      </c>
      <c r="E633" s="5">
        <f>DAYS360(B633,Summary!$G$10)/Summary!$G$6</f>
        <v>1.5194444444444444</v>
      </c>
      <c r="F633" s="4">
        <f>Summary!$G$7*C633/Summary!$G$11*(1-0.011)^4</f>
        <v>1317.9964163149698</v>
      </c>
      <c r="G633" s="7">
        <f>VLOOKUP(Table2[[#This Row],[Date]],Table3[#All],11,FALSE)</f>
        <v>5.2039690138894458E-2</v>
      </c>
      <c r="H633" s="5">
        <f>(LN(F633/Summary!$G$7)+(D633/100+G633^2/2)*E633)/(G633*SQRT(E633))</f>
        <v>4.3035230588591311</v>
      </c>
      <c r="I633" s="5">
        <f t="shared" si="39"/>
        <v>4.2393759459442242</v>
      </c>
      <c r="J633" s="4">
        <f>_xlfn.NORM.DIST(H633,0,1,TRUE)*F633-_xlfn.NORM.DIST(I633,0,1,TRUE)*Summary!$G$7*EXP(-D633/100*E633)</f>
        <v>315.88277470184596</v>
      </c>
      <c r="K633" s="5">
        <f t="shared" si="36"/>
        <v>0.99999159483285294</v>
      </c>
      <c r="L633" s="7">
        <f t="shared" si="37"/>
        <v>4.4893591209799736E-7</v>
      </c>
      <c r="M633" s="4">
        <f t="shared" si="38"/>
        <v>6.166409101560108E-2</v>
      </c>
      <c r="N633" s="57">
        <f>Summary!$G$7*Table2[[#This Row],[T]]*EXP(-Table2[[#This Row],[Rate]]/100*Table2[[#This Row],[T]])*_xlfn.NORM.DIST(Table2[[#This Row],[d2]],0,1,TRUE)</f>
        <v>1522.6391730756141</v>
      </c>
      <c r="O633" s="4"/>
    </row>
    <row r="634" spans="2:15" x14ac:dyDescent="0.2">
      <c r="B634" s="6">
        <f>Index!B655</f>
        <v>42662</v>
      </c>
      <c r="C634" s="4">
        <f>Index!J655</f>
        <v>138.99652477967803</v>
      </c>
      <c r="D634" s="5">
        <f>VLOOKUP(Table2[[#This Row],[Date]],Table1[#All],16,FALSE)</f>
        <v>-0.13706666666666667</v>
      </c>
      <c r="E634" s="5">
        <f>DAYS360(B634,Summary!$G$10)/Summary!$G$6</f>
        <v>1.5166666666666666</v>
      </c>
      <c r="F634" s="4">
        <f>Summary!$G$7*C634/Summary!$G$11*(1-0.011)^4</f>
        <v>1318.2547496926645</v>
      </c>
      <c r="G634" s="7">
        <f>VLOOKUP(Table2[[#This Row],[Date]],Table3[#All],11,FALSE)</f>
        <v>5.1545231215251536E-2</v>
      </c>
      <c r="H634" s="5">
        <f>(LN(F634/Summary!$G$7)+(D634/100+G634^2/2)*E634)/(G634*SQRT(E634))</f>
        <v>4.3517141800632864</v>
      </c>
      <c r="I634" s="5">
        <f t="shared" si="39"/>
        <v>4.2882346704618843</v>
      </c>
      <c r="J634" s="4">
        <f>_xlfn.NORM.DIST(H634,0,1,TRUE)*F634-_xlfn.NORM.DIST(I634,0,1,TRUE)*Summary!$G$7*EXP(-D634/100*E634)</f>
        <v>316.17386331730586</v>
      </c>
      <c r="K634" s="5">
        <f t="shared" si="36"/>
        <v>0.9999932461360409</v>
      </c>
      <c r="L634" s="7">
        <f t="shared" si="37"/>
        <v>3.6818785314519342E-7</v>
      </c>
      <c r="M634" s="4">
        <f t="shared" si="38"/>
        <v>5.0020356215010622E-2</v>
      </c>
      <c r="N634" s="57">
        <f>Summary!$G$7*Table2[[#This Row],[T]]*EXP(-Table2[[#This Row],[Rate]]/100*Table2[[#This Row],[T]])*_xlfn.NORM.DIST(Table2[[#This Row],[d2]],0,1,TRUE)</f>
        <v>1519.8091743108757</v>
      </c>
      <c r="O634" s="4"/>
    </row>
    <row r="635" spans="2:15" x14ac:dyDescent="0.2">
      <c r="B635" s="6">
        <f>Index!B656</f>
        <v>42663</v>
      </c>
      <c r="C635" s="4">
        <f>Index!J656</f>
        <v>139.11660064959165</v>
      </c>
      <c r="D635" s="5">
        <f>VLOOKUP(Table2[[#This Row],[Date]],Table1[#All],16,FALSE)</f>
        <v>-0.13620833333333332</v>
      </c>
      <c r="E635" s="5">
        <f>DAYS360(B635,Summary!$G$10)/Summary!$G$6</f>
        <v>1.5138888888888888</v>
      </c>
      <c r="F635" s="4">
        <f>Summary!$G$7*C635/Summary!$G$11*(1-0.011)^4</f>
        <v>1319.3935593577842</v>
      </c>
      <c r="G635" s="7">
        <f>VLOOKUP(Table2[[#This Row],[Date]],Table3[#All],11,FALSE)</f>
        <v>5.150853375317907E-2</v>
      </c>
      <c r="H635" s="5">
        <f>(LN(F635/Summary!$G$7)+(D635/100+G635^2/2)*E635)/(G635*SQRT(E635))</f>
        <v>4.3725947520376867</v>
      </c>
      <c r="I635" s="5">
        <f t="shared" si="39"/>
        <v>4.3092185531245413</v>
      </c>
      <c r="J635" s="4">
        <f>_xlfn.NORM.DIST(H635,0,1,TRUE)*F635-_xlfn.NORM.DIST(I635,0,1,TRUE)*Summary!$G$7*EXP(-D635/100*E635)</f>
        <v>317.32949793229966</v>
      </c>
      <c r="K635" s="5">
        <f t="shared" si="36"/>
        <v>0.9999938610749165</v>
      </c>
      <c r="L635" s="7">
        <f t="shared" si="37"/>
        <v>3.3639103743897293E-7</v>
      </c>
      <c r="M635" s="4">
        <f t="shared" si="38"/>
        <v>4.5663198083244975E-2</v>
      </c>
      <c r="N635" s="57">
        <f>Summary!$G$7*Table2[[#This Row],[T]]*EXP(-Table2[[#This Row],[Rate]]/100*Table2[[#This Row],[T]])*_xlfn.NORM.DIST(Table2[[#This Row],[d2]],0,1,TRUE)</f>
        <v>1517.0013865643366</v>
      </c>
      <c r="O635" s="4"/>
    </row>
    <row r="636" spans="2:15" x14ac:dyDescent="0.2">
      <c r="B636" s="6">
        <f>Index!B657</f>
        <v>42664</v>
      </c>
      <c r="C636" s="4">
        <f>Index!J657</f>
        <v>139.07752128119191</v>
      </c>
      <c r="D636" s="5">
        <f>VLOOKUP(Table2[[#This Row],[Date]],Table1[#All],16,FALSE)</f>
        <v>-0.13482222222222223</v>
      </c>
      <c r="E636" s="5">
        <f>DAYS360(B636,Summary!$G$10)/Summary!$G$6</f>
        <v>1.5111111111111111</v>
      </c>
      <c r="F636" s="4">
        <f>Summary!$G$7*C636/Summary!$G$11*(1-0.011)^4</f>
        <v>1319.0229273359432</v>
      </c>
      <c r="G636" s="7">
        <f>VLOOKUP(Table2[[#This Row],[Date]],Table3[#All],11,FALSE)</f>
        <v>5.1443453037629663E-2</v>
      </c>
      <c r="H636" s="5">
        <f>(LN(F636/Summary!$G$7)+(D636/100+G636^2/2)*E636)/(G636*SQRT(E636))</f>
        <v>4.3779586371483132</v>
      </c>
      <c r="I636" s="5">
        <f t="shared" si="39"/>
        <v>4.314720610172702</v>
      </c>
      <c r="J636" s="4">
        <f>_xlfn.NORM.DIST(H636,0,1,TRUE)*F636-_xlfn.NORM.DIST(I636,0,1,TRUE)*Summary!$G$7*EXP(-D636/100*E636)</f>
        <v>316.98364287279753</v>
      </c>
      <c r="K636" s="5">
        <f t="shared" si="36"/>
        <v>0.99999401019609357</v>
      </c>
      <c r="L636" s="7">
        <f t="shared" si="37"/>
        <v>3.2939884805745094E-7</v>
      </c>
      <c r="M636" s="4">
        <f t="shared" si="38"/>
        <v>4.455057114363245E-2</v>
      </c>
      <c r="N636" s="57">
        <f>Summary!$G$7*Table2[[#This Row],[T]]*EXP(-Table2[[#This Row],[Rate]]/100*Table2[[#This Row],[T]])*_xlfn.NORM.DIST(Table2[[#This Row],[d2]],0,1,TRUE)</f>
        <v>1514.1807577036327</v>
      </c>
      <c r="O636" s="4"/>
    </row>
    <row r="637" spans="2:15" x14ac:dyDescent="0.2">
      <c r="B637" s="6">
        <f>Index!B658</f>
        <v>42667</v>
      </c>
      <c r="C637" s="4">
        <f>Index!J658</f>
        <v>139.02661758633965</v>
      </c>
      <c r="D637" s="5">
        <f>VLOOKUP(Table2[[#This Row],[Date]],Table1[#All],16,FALSE)</f>
        <v>-0.12932777777777776</v>
      </c>
      <c r="E637" s="5">
        <f>DAYS360(B637,Summary!$G$10)/Summary!$G$6</f>
        <v>1.5027777777777778</v>
      </c>
      <c r="F637" s="4">
        <f>Summary!$G$7*C637/Summary!$G$11*(1-0.011)^4</f>
        <v>1318.540152405978</v>
      </c>
      <c r="G637" s="7">
        <f>VLOOKUP(Table2[[#This Row],[Date]],Table3[#All],11,FALSE)</f>
        <v>5.1445851799543127E-2</v>
      </c>
      <c r="H637" s="5">
        <f>(LN(F637/Summary!$G$7)+(D637/100+G637^2/2)*E637)/(G637*SQRT(E637))</f>
        <v>4.3853865426450334</v>
      </c>
      <c r="I637" s="5">
        <f t="shared" si="39"/>
        <v>4.3223201857031208</v>
      </c>
      <c r="J637" s="4">
        <f>_xlfn.NORM.DIST(H637,0,1,TRUE)*F637-_xlfn.NORM.DIST(I637,0,1,TRUE)*Summary!$G$7*EXP(-D637/100*E637)</f>
        <v>316.59485529798326</v>
      </c>
      <c r="K637" s="5">
        <f t="shared" si="36"/>
        <v>0.99999421100032104</v>
      </c>
      <c r="L637" s="7">
        <f t="shared" si="37"/>
        <v>3.1983559662425915E-7</v>
      </c>
      <c r="M637" s="4">
        <f t="shared" si="38"/>
        <v>4.2989128738502767E-2</v>
      </c>
      <c r="N637" s="57">
        <f>Summary!$G$7*Table2[[#This Row],[T]]*EXP(-Table2[[#This Row],[Rate]]/100*Table2[[#This Row],[T]])*_xlfn.NORM.DIST(Table2[[#This Row],[d2]],0,1,TRUE)</f>
        <v>1505.6896562972122</v>
      </c>
      <c r="O637" s="4"/>
    </row>
    <row r="638" spans="2:15" x14ac:dyDescent="0.2">
      <c r="B638" s="6">
        <f>Index!B659</f>
        <v>42668</v>
      </c>
      <c r="C638" s="4">
        <f>Index!J659</f>
        <v>138.96101712236702</v>
      </c>
      <c r="D638" s="5">
        <f>VLOOKUP(Table2[[#This Row],[Date]],Table1[#All],16,FALSE)</f>
        <v>-0.127</v>
      </c>
      <c r="E638" s="5">
        <f>DAYS360(B638,Summary!$G$10)/Summary!$G$6</f>
        <v>1.5</v>
      </c>
      <c r="F638" s="4">
        <f>Summary!$G$7*C638/Summary!$G$11*(1-0.011)^4</f>
        <v>1317.9179920796603</v>
      </c>
      <c r="G638" s="7">
        <f>VLOOKUP(Table2[[#This Row],[Date]],Table3[#All],11,FALSE)</f>
        <v>5.1320809725622425E-2</v>
      </c>
      <c r="H638" s="5">
        <f>(LN(F638/Summary!$G$7)+(D638/100+G638^2/2)*E638)/(G638*SQRT(E638))</f>
        <v>4.3930320205514661</v>
      </c>
      <c r="I638" s="5">
        <f t="shared" si="39"/>
        <v>4.3301771220443461</v>
      </c>
      <c r="J638" s="4">
        <f>_xlfn.NORM.DIST(H638,0,1,TRUE)*F638-_xlfn.NORM.DIST(I638,0,1,TRUE)*Summary!$G$7*EXP(-D638/100*E638)</f>
        <v>316.01127420500734</v>
      </c>
      <c r="K638" s="5">
        <f t="shared" si="36"/>
        <v>0.99999441096721065</v>
      </c>
      <c r="L638" s="7">
        <f t="shared" si="37"/>
        <v>3.1046775664198195E-7</v>
      </c>
      <c r="M638" s="4">
        <f t="shared" si="38"/>
        <v>4.1512418551421133E-2</v>
      </c>
      <c r="N638" s="57">
        <f>Summary!$G$7*Table2[[#This Row],[T]]*EXP(-Table2[[#This Row],[Rate]]/100*Table2[[#This Row],[T]])*_xlfn.NORM.DIST(Table2[[#This Row],[d2]],0,1,TRUE)</f>
        <v>1502.8490279816722</v>
      </c>
      <c r="O638" s="4"/>
    </row>
    <row r="639" spans="2:15" x14ac:dyDescent="0.2">
      <c r="B639" s="6">
        <f>Index!B660</f>
        <v>42669</v>
      </c>
      <c r="C639" s="4">
        <f>Index!J660</f>
        <v>138.69650663300749</v>
      </c>
      <c r="D639" s="5">
        <f>VLOOKUP(Table2[[#This Row],[Date]],Table1[#All],16,FALSE)</f>
        <v>-0.1237</v>
      </c>
      <c r="E639" s="5">
        <f>DAYS360(B639,Summary!$G$10)/Summary!$G$6</f>
        <v>1.4972222222222222</v>
      </c>
      <c r="F639" s="4">
        <f>Summary!$G$7*C639/Summary!$G$11*(1-0.011)^4</f>
        <v>1315.4093523169438</v>
      </c>
      <c r="G639" s="7">
        <f>VLOOKUP(Table2[[#This Row],[Date]],Table3[#All],11,FALSE)</f>
        <v>5.1393089930805089E-2</v>
      </c>
      <c r="H639" s="5">
        <f>(LN(F639/Summary!$G$7)+(D639/100+G639^2/2)*E639)/(G639*SQRT(E639))</f>
        <v>4.3614950075080001</v>
      </c>
      <c r="I639" s="5">
        <f t="shared" si="39"/>
        <v>4.2986098921447287</v>
      </c>
      <c r="J639" s="4">
        <f>_xlfn.NORM.DIST(H639,0,1,TRUE)*F639-_xlfn.NORM.DIST(I639,0,1,TRUE)*Summary!$G$7*EXP(-D639/100*E639)</f>
        <v>313.55568584820651</v>
      </c>
      <c r="K639" s="5">
        <f t="shared" si="36"/>
        <v>0.99999354116277761</v>
      </c>
      <c r="L639" s="7">
        <f t="shared" si="37"/>
        <v>3.5693387686134133E-7</v>
      </c>
      <c r="M639" s="4">
        <f t="shared" si="38"/>
        <v>4.7522646030094068E-2</v>
      </c>
      <c r="N639" s="57">
        <f>Summary!$G$7*Table2[[#This Row],[T]]*EXP(-Table2[[#This Row],[Rate]]/100*Table2[[#This Row],[T]])*_xlfn.NORM.DIST(Table2[[#This Row],[d2]],0,1,TRUE)</f>
        <v>1499.9848524295139</v>
      </c>
      <c r="O639" s="4"/>
    </row>
    <row r="640" spans="2:15" x14ac:dyDescent="0.2">
      <c r="B640" s="6">
        <f>Index!B661</f>
        <v>42670</v>
      </c>
      <c r="C640" s="4">
        <f>Index!J661</f>
        <v>138.37915250676917</v>
      </c>
      <c r="D640" s="5">
        <f>VLOOKUP(Table2[[#This Row],[Date]],Table1[#All],16,FALSE)</f>
        <v>-0.11796111111111113</v>
      </c>
      <c r="E640" s="5">
        <f>DAYS360(B640,Summary!$G$10)/Summary!$G$6</f>
        <v>1.4944444444444445</v>
      </c>
      <c r="F640" s="4">
        <f>Summary!$G$7*C640/Summary!$G$11*(1-0.011)^4</f>
        <v>1312.3995390506668</v>
      </c>
      <c r="G640" s="7">
        <f>VLOOKUP(Table2[[#This Row],[Date]],Table3[#All],11,FALSE)</f>
        <v>5.1540648116672513E-2</v>
      </c>
      <c r="H640" s="5">
        <f>(LN(F640/Summary!$G$7)+(D640/100+G640^2/2)*E640)/(G640*SQRT(E640))</f>
        <v>4.3182290103347478</v>
      </c>
      <c r="I640" s="5">
        <f t="shared" si="39"/>
        <v>4.2552218708879135</v>
      </c>
      <c r="J640" s="4">
        <f>_xlfn.NORM.DIST(H640,0,1,TRUE)*F640-_xlfn.NORM.DIST(I640,0,1,TRUE)*Summary!$G$7*EXP(-D640/100*E640)</f>
        <v>310.63526042157287</v>
      </c>
      <c r="K640" s="5">
        <f t="shared" si="36"/>
        <v>0.99999213569078738</v>
      </c>
      <c r="L640" s="7">
        <f t="shared" si="37"/>
        <v>4.3081173954998171E-7</v>
      </c>
      <c r="M640" s="4">
        <f t="shared" si="38"/>
        <v>5.7154353675931073E-2</v>
      </c>
      <c r="N640" s="57">
        <f>Summary!$G$7*Table2[[#This Row],[T]]*EXP(-Table2[[#This Row],[Rate]]/100*Table2[[#This Row],[T]])*_xlfn.NORM.DIST(Table2[[#This Row],[d2]],0,1,TRUE)</f>
        <v>1497.0656365059997</v>
      </c>
      <c r="O640" s="4"/>
    </row>
    <row r="641" spans="2:15" x14ac:dyDescent="0.2">
      <c r="B641" s="6">
        <f>Index!B662</f>
        <v>42671</v>
      </c>
      <c r="C641" s="4">
        <f>Index!J662</f>
        <v>138.27392451369613</v>
      </c>
      <c r="D641" s="5">
        <f>VLOOKUP(Table2[[#This Row],[Date]],Table1[#All],16,FALSE)</f>
        <v>-0.11423333333333334</v>
      </c>
      <c r="E641" s="5">
        <f>DAYS360(B641,Summary!$G$10)/Summary!$G$6</f>
        <v>1.4916666666666667</v>
      </c>
      <c r="F641" s="4">
        <f>Summary!$G$7*C641/Summary!$G$11*(1-0.011)^4</f>
        <v>1311.4015479002478</v>
      </c>
      <c r="G641" s="7">
        <f>VLOOKUP(Table2[[#This Row],[Date]],Table3[#All],11,FALSE)</f>
        <v>5.1563490795469666E-2</v>
      </c>
      <c r="H641" s="5">
        <f>(LN(F641/Summary!$G$7)+(D641/100+G641^2/2)*E641)/(G641*SQRT(E641))</f>
        <v>4.3091579181934572</v>
      </c>
      <c r="I641" s="5">
        <f t="shared" si="39"/>
        <v>4.2461814641703075</v>
      </c>
      <c r="J641" s="4">
        <f>_xlfn.NORM.DIST(H641,0,1,TRUE)*F641-_xlfn.NORM.DIST(I641,0,1,TRUE)*Summary!$G$7*EXP(-D641/100*E641)</f>
        <v>309.69626006510919</v>
      </c>
      <c r="K641" s="5">
        <f t="shared" si="36"/>
        <v>0.99999180613376026</v>
      </c>
      <c r="L641" s="7">
        <f t="shared" si="37"/>
        <v>4.4856292009303523E-7</v>
      </c>
      <c r="M641" s="4">
        <f t="shared" si="38"/>
        <v>5.9334713554788081E-2</v>
      </c>
      <c r="N641" s="57">
        <f>Summary!$G$7*Table2[[#This Row],[T]]*EXP(-Table2[[#This Row],[Rate]]/100*Table2[[#This Row],[T]])*_xlfn.NORM.DIST(Table2[[#This Row],[d2]],0,1,TRUE)</f>
        <v>1494.1943590595174</v>
      </c>
      <c r="O641" s="4"/>
    </row>
    <row r="642" spans="2:15" x14ac:dyDescent="0.2">
      <c r="B642" s="6">
        <f>Index!B663</f>
        <v>42674</v>
      </c>
      <c r="C642" s="4">
        <f>Index!J663</f>
        <v>138.42170863867716</v>
      </c>
      <c r="D642" s="5">
        <f>VLOOKUP(Table2[[#This Row],[Date]],Table1[#All],16,FALSE)</f>
        <v>-0.11323611111111112</v>
      </c>
      <c r="E642" s="5">
        <f>DAYS360(B642,Summary!$G$10)/Summary!$G$6</f>
        <v>1.4861111111111112</v>
      </c>
      <c r="F642" s="4">
        <f>Summary!$G$7*C642/Summary!$G$11*(1-0.011)^4</f>
        <v>1312.8031449904931</v>
      </c>
      <c r="G642" s="7">
        <f>VLOOKUP(Table2[[#This Row],[Date]],Table3[#All],11,FALSE)</f>
        <v>5.1372677796041967E-2</v>
      </c>
      <c r="H642" s="5">
        <f>(LN(F642/Summary!$G$7)+(D642/100+G642^2/2)*E642)/(G642*SQRT(E642))</f>
        <v>4.3502840583516464</v>
      </c>
      <c r="I642" s="5">
        <f t="shared" si="39"/>
        <v>4.2876576011096583</v>
      </c>
      <c r="J642" s="4">
        <f>_xlfn.NORM.DIST(H642,0,1,TRUE)*F642-_xlfn.NORM.DIST(I642,0,1,TRUE)*Summary!$G$7*EXP(-D642/100*E642)</f>
        <v>311.1190328770997</v>
      </c>
      <c r="K642" s="5">
        <f t="shared" si="36"/>
        <v>0.99999320193552599</v>
      </c>
      <c r="L642" s="7">
        <f t="shared" si="37"/>
        <v>3.770919755516919E-7</v>
      </c>
      <c r="M642" s="4">
        <f t="shared" si="38"/>
        <v>4.9616941838543066E-2</v>
      </c>
      <c r="N642" s="57">
        <f>Summary!$G$7*Table2[[#This Row],[T]]*EXP(-Table2[[#This Row],[Rate]]/100*Table2[[#This Row],[T]])*_xlfn.NORM.DIST(Table2[[#This Row],[d2]],0,1,TRUE)</f>
        <v>1488.6006260062225</v>
      </c>
      <c r="O642" s="4"/>
    </row>
    <row r="643" spans="2:15" x14ac:dyDescent="0.2">
      <c r="B643" s="6">
        <f>Index!B664</f>
        <v>42676</v>
      </c>
      <c r="C643" s="4">
        <f>Index!J664</f>
        <v>138.48936102955309</v>
      </c>
      <c r="D643" s="5">
        <f>VLOOKUP(Table2[[#This Row],[Date]],Table1[#All],16,FALSE)</f>
        <v>-0.11425</v>
      </c>
      <c r="E643" s="5">
        <f>DAYS360(B643,Summary!$G$10)/Summary!$G$6</f>
        <v>1.4805555555555556</v>
      </c>
      <c r="F643" s="4">
        <f>Summary!$G$7*C643/Summary!$G$11*(1-0.011)^4</f>
        <v>1313.4447659644104</v>
      </c>
      <c r="G643" s="7">
        <f>VLOOKUP(Table2[[#This Row],[Date]],Table3[#All],11,FALSE)</f>
        <v>4.9407221971362256E-2</v>
      </c>
      <c r="H643" s="5">
        <f>(LN(F643/Summary!$G$7)+(D643/100+G643^2/2)*E643)/(G643*SQRT(E643))</f>
        <v>4.5372418484590558</v>
      </c>
      <c r="I643" s="5">
        <f t="shared" si="39"/>
        <v>4.4771240885646355</v>
      </c>
      <c r="J643" s="4">
        <f>_xlfn.NORM.DIST(H643,0,1,TRUE)*F643-_xlfn.NORM.DIST(I643,0,1,TRUE)*Summary!$G$7*EXP(-D643/100*E643)</f>
        <v>311.75184598675719</v>
      </c>
      <c r="K643" s="5">
        <f t="shared" ref="K643:K706" si="40">_xlfn.NORM.DIST(H643,0,1,TRUE)</f>
        <v>0.99999715026337899</v>
      </c>
      <c r="L643" s="7">
        <f t="shared" ref="L643:L706" si="41">_xlfn.NORM.DIST(H643,0,1,FALSE)/(G643*F643*SQRT(E643))</f>
        <v>1.7107241154482032E-7</v>
      </c>
      <c r="M643" s="4">
        <f t="shared" ref="M643:M706" si="42">SQRT(E643)*F643*_xlfn.NORM.DIST(H643,0,1,FALSE)</f>
        <v>2.1588315162930825E-2</v>
      </c>
      <c r="N643" s="57">
        <f>Summary!$G$7*Table2[[#This Row],[T]]*EXP(-Table2[[#This Row],[Rate]]/100*Table2[[#This Row],[T]])*_xlfn.NORM.DIST(Table2[[#This Row],[d2]],0,1,TRUE)</f>
        <v>1483.0564759561116</v>
      </c>
      <c r="O643" s="4"/>
    </row>
    <row r="644" spans="2:15" x14ac:dyDescent="0.2">
      <c r="B644" s="6">
        <f>Index!B665</f>
        <v>42677</v>
      </c>
      <c r="C644" s="4">
        <f>Index!J665</f>
        <v>138.31787196817706</v>
      </c>
      <c r="D644" s="5">
        <f>VLOOKUP(Table2[[#This Row],[Date]],Table1[#All],16,FALSE)</f>
        <v>-0.10922222222222222</v>
      </c>
      <c r="E644" s="5">
        <f>DAYS360(B644,Summary!$G$10)/Summary!$G$6</f>
        <v>1.4777777777777779</v>
      </c>
      <c r="F644" s="4">
        <f>Summary!$G$7*C644/Summary!$G$11*(1-0.011)^4</f>
        <v>1311.8183492605565</v>
      </c>
      <c r="G644" s="7">
        <f>VLOOKUP(Table2[[#This Row],[Date]],Table3[#All],11,FALSE)</f>
        <v>4.9262818168087551E-2</v>
      </c>
      <c r="H644" s="5">
        <f>(LN(F644/Summary!$G$7)+(D644/100+G644^2/2)*E644)/(G644*SQRT(E644))</f>
        <v>4.5351876947283367</v>
      </c>
      <c r="I644" s="5">
        <f t="shared" ref="I644:I707" si="43">H644-G644*SQRT(E644)</f>
        <v>4.4753018998291516</v>
      </c>
      <c r="J644" s="4">
        <f>_xlfn.NORM.DIST(H644,0,1,TRUE)*F644-_xlfn.NORM.DIST(I644,0,1,TRUE)*Summary!$G$7*EXP(-D644/100*E644)</f>
        <v>310.20303066030704</v>
      </c>
      <c r="K644" s="5">
        <f t="shared" si="40"/>
        <v>0.99999712238595473</v>
      </c>
      <c r="L644" s="7">
        <f t="shared" si="41"/>
        <v>1.7355768679082625E-7</v>
      </c>
      <c r="M644" s="4">
        <f t="shared" si="42"/>
        <v>2.1743008729242518E-2</v>
      </c>
      <c r="N644" s="57">
        <f>Summary!$G$7*Table2[[#This Row],[T]]*EXP(-Table2[[#This Row],[Rate]]/100*Table2[[#This Row],[T]])*_xlfn.NORM.DIST(Table2[[#This Row],[d2]],0,1,TRUE)</f>
        <v>1480.1592812357176</v>
      </c>
      <c r="O644" s="4"/>
    </row>
    <row r="645" spans="2:15" x14ac:dyDescent="0.2">
      <c r="B645" s="6">
        <f>Index!B666</f>
        <v>42678</v>
      </c>
      <c r="C645" s="4">
        <f>Index!J666</f>
        <v>138.31858853159713</v>
      </c>
      <c r="D645" s="5">
        <f>VLOOKUP(Table2[[#This Row],[Date]],Table1[#All],16,FALSE)</f>
        <v>-0.1109</v>
      </c>
      <c r="E645" s="5">
        <f>DAYS360(B645,Summary!$G$10)/Summary!$G$6</f>
        <v>1.4750000000000001</v>
      </c>
      <c r="F645" s="4">
        <f>Summary!$G$7*C645/Summary!$G$11*(1-0.011)^4</f>
        <v>1311.8251452083939</v>
      </c>
      <c r="G645" s="7">
        <f>VLOOKUP(Table2[[#This Row],[Date]],Table3[#All],11,FALSE)</f>
        <v>4.8887976913668391E-2</v>
      </c>
      <c r="H645" s="5">
        <f>(LN(F645/Summary!$G$7)+(D645/100+G645^2/2)*E645)/(G645*SQRT(E645))</f>
        <v>4.5734695022253069</v>
      </c>
      <c r="I645" s="5">
        <f t="shared" si="43"/>
        <v>4.5140952605636295</v>
      </c>
      <c r="J645" s="4">
        <f>_xlfn.NORM.DIST(H645,0,1,TRUE)*F645-_xlfn.NORM.DIST(I645,0,1,TRUE)*Summary!$G$7*EXP(-D645/100*E645)</f>
        <v>310.18806968393733</v>
      </c>
      <c r="K645" s="5">
        <f t="shared" si="40"/>
        <v>0.99999760143233651</v>
      </c>
      <c r="L645" s="7">
        <f t="shared" si="41"/>
        <v>1.4704457342852381E-7</v>
      </c>
      <c r="M645" s="4">
        <f t="shared" si="42"/>
        <v>1.82471478191732E-2</v>
      </c>
      <c r="N645" s="57">
        <f>Summary!$G$7*Table2[[#This Row],[T]]*EXP(-Table2[[#This Row],[Rate]]/100*Table2[[#This Row],[T]])*_xlfn.NORM.DIST(Table2[[#This Row],[d2]],0,1,TRUE)</f>
        <v>1477.4100453090475</v>
      </c>
      <c r="O645" s="4"/>
    </row>
    <row r="646" spans="2:15" x14ac:dyDescent="0.2">
      <c r="B646" s="6">
        <f>Index!B667</f>
        <v>42681</v>
      </c>
      <c r="C646" s="4">
        <f>Index!J667</f>
        <v>138.3207382329939</v>
      </c>
      <c r="D646" s="5">
        <f>VLOOKUP(Table2[[#This Row],[Date]],Table1[#All],16,FALSE)</f>
        <v>-0.10826666666666665</v>
      </c>
      <c r="E646" s="5">
        <f>DAYS360(B646,Summary!$G$10)/Summary!$G$6</f>
        <v>1.4666666666666666</v>
      </c>
      <c r="F646" s="4">
        <f>Summary!$G$7*C646/Summary!$G$11*(1-0.011)^4</f>
        <v>1311.8455331575256</v>
      </c>
      <c r="G646" s="7">
        <f>VLOOKUP(Table2[[#This Row],[Date]],Table3[#All],11,FALSE)</f>
        <v>4.8417305605961171E-2</v>
      </c>
      <c r="H646" s="5">
        <f>(LN(F646/Summary!$G$7)+(D646/100+G646^2/2)*E646)/(G646*SQRT(E646))</f>
        <v>4.6313680820276231</v>
      </c>
      <c r="I646" s="5">
        <f t="shared" si="43"/>
        <v>4.5727318130426893</v>
      </c>
      <c r="J646" s="4">
        <f>_xlfn.NORM.DIST(H646,0,1,TRUE)*F646-_xlfn.NORM.DIST(I646,0,1,TRUE)*Summary!$G$7*EXP(-D646/100*E646)</f>
        <v>310.25638881584609</v>
      </c>
      <c r="K646" s="5">
        <f t="shared" si="40"/>
        <v>0.99999818371292126</v>
      </c>
      <c r="L646" s="7">
        <f t="shared" si="41"/>
        <v>1.1406332408745997E-7</v>
      </c>
      <c r="M646" s="4">
        <f t="shared" si="42"/>
        <v>1.3939380236638609E-2</v>
      </c>
      <c r="N646" s="57">
        <f>Summary!$G$7*Table2[[#This Row],[T]]*EXP(-Table2[[#This Row],[Rate]]/100*Table2[[#This Row],[T]])*_xlfn.NORM.DIST(Table2[[#This Row],[d2]],0,1,TRUE)</f>
        <v>1468.9939170919295</v>
      </c>
      <c r="O646" s="4"/>
    </row>
    <row r="647" spans="2:15" x14ac:dyDescent="0.2">
      <c r="B647" s="6">
        <f>Index!B668</f>
        <v>42682</v>
      </c>
      <c r="C647" s="4">
        <f>Index!J668</f>
        <v>138.0301417496961</v>
      </c>
      <c r="D647" s="5">
        <f>VLOOKUP(Table2[[#This Row],[Date]],Table1[#All],16,FALSE)</f>
        <v>-0.10339999999999999</v>
      </c>
      <c r="E647" s="5">
        <f>DAYS360(B647,Summary!$G$10)/Summary!$G$6</f>
        <v>1.4638888888888888</v>
      </c>
      <c r="F647" s="4">
        <f>Summary!$G$7*C647/Summary!$G$11*(1-0.011)^4</f>
        <v>1309.0894916308869</v>
      </c>
      <c r="G647" s="7">
        <f>VLOOKUP(Table2[[#This Row],[Date]],Table3[#All],11,FALSE)</f>
        <v>4.8406883495517361E-2</v>
      </c>
      <c r="H647" s="5">
        <f>(LN(F647/Summary!$G$7)+(D647/100+G647^2/2)*E647)/(G647*SQRT(E647))</f>
        <v>4.6020491282734666</v>
      </c>
      <c r="I647" s="5">
        <f t="shared" si="43"/>
        <v>4.5434810222188364</v>
      </c>
      <c r="J647" s="4">
        <f>_xlfn.NORM.DIST(H647,0,1,TRUE)*F647-_xlfn.NORM.DIST(I647,0,1,TRUE)*Summary!$G$7*EXP(-D647/100*E647)</f>
        <v>307.57471686962833</v>
      </c>
      <c r="K647" s="5">
        <f t="shared" si="40"/>
        <v>0.99999790822756118</v>
      </c>
      <c r="L647" s="7">
        <f t="shared" si="41"/>
        <v>1.3102355026797698E-7</v>
      </c>
      <c r="M647" s="4">
        <f t="shared" si="42"/>
        <v>1.5911212426939339E-2</v>
      </c>
      <c r="N647" s="57">
        <f>Summary!$G$7*Table2[[#This Row],[T]]*EXP(-Table2[[#This Row],[Rate]]/100*Table2[[#This Row],[T]])*_xlfn.NORM.DIST(Table2[[#This Row],[d2]],0,1,TRUE)</f>
        <v>1466.1023422387675</v>
      </c>
      <c r="O647" s="4"/>
    </row>
    <row r="648" spans="2:15" x14ac:dyDescent="0.2">
      <c r="B648" s="6">
        <f>Index!B669</f>
        <v>42683</v>
      </c>
      <c r="C648" s="4">
        <f>Index!J669</f>
        <v>137.50156823630888</v>
      </c>
      <c r="D648" s="5">
        <f>VLOOKUP(Table2[[#This Row],[Date]],Table1[#All],16,FALSE)</f>
        <v>-9.6744444444444438E-2</v>
      </c>
      <c r="E648" s="5">
        <f>DAYS360(B648,Summary!$G$10)/Summary!$G$6</f>
        <v>1.461111111111111</v>
      </c>
      <c r="F648" s="4">
        <f>Summary!$G$7*C648/Summary!$G$11*(1-0.011)^4</f>
        <v>1304.0764559043535</v>
      </c>
      <c r="G648" s="7">
        <f>VLOOKUP(Table2[[#This Row],[Date]],Table3[#All],11,FALSE)</f>
        <v>4.8781731777622662E-2</v>
      </c>
      <c r="H648" s="5">
        <f>(LN(F648/Summary!$G$7)+(D648/100+G648^2/2)*E648)/(G648*SQRT(E648))</f>
        <v>4.5080513410377359</v>
      </c>
      <c r="I648" s="5">
        <f t="shared" si="43"/>
        <v>4.449085725613533</v>
      </c>
      <c r="J648" s="4">
        <f>_xlfn.NORM.DIST(H648,0,1,TRUE)*F648-_xlfn.NORM.DIST(I648,0,1,TRUE)*Summary!$G$7*EXP(-D648/100*E648)</f>
        <v>302.66196447339746</v>
      </c>
      <c r="K648" s="5">
        <f t="shared" si="40"/>
        <v>0.99999672871267886</v>
      </c>
      <c r="L648" s="7">
        <f t="shared" si="41"/>
        <v>2.004599104379236E-7</v>
      </c>
      <c r="M648" s="4">
        <f t="shared" si="42"/>
        <v>2.4298199727196317E-2</v>
      </c>
      <c r="N648" s="57">
        <f>Summary!$G$7*Table2[[#This Row],[T]]*EXP(-Table2[[#This Row],[Rate]]/100*Table2[[#This Row],[T]])*_xlfn.NORM.DIST(Table2[[#This Row],[d2]],0,1,TRUE)</f>
        <v>1463.1716071446294</v>
      </c>
      <c r="O648" s="4"/>
    </row>
    <row r="649" spans="2:15" x14ac:dyDescent="0.2">
      <c r="B649" s="6">
        <f>Index!B670</f>
        <v>42684</v>
      </c>
      <c r="C649" s="4">
        <f>Index!J670</f>
        <v>137.34369607487454</v>
      </c>
      <c r="D649" s="5">
        <f>VLOOKUP(Table2[[#This Row],[Date]],Table1[#All],16,FALSE)</f>
        <v>-0.10079166666666667</v>
      </c>
      <c r="E649" s="5">
        <f>DAYS360(B649,Summary!$G$10)/Summary!$G$6</f>
        <v>1.4583333333333333</v>
      </c>
      <c r="F649" s="4">
        <f>Summary!$G$7*C649/Summary!$G$11*(1-0.011)^4</f>
        <v>1302.5791830265971</v>
      </c>
      <c r="G649" s="7">
        <f>VLOOKUP(Table2[[#This Row],[Date]],Table3[#All],11,FALSE)</f>
        <v>4.8666253576223915E-2</v>
      </c>
      <c r="H649" s="5">
        <f>(LN(F649/Summary!$G$7)+(D649/100+G649^2/2)*E649)/(G649*SQRT(E649))</f>
        <v>4.5023479306741301</v>
      </c>
      <c r="I649" s="5">
        <f t="shared" si="43"/>
        <v>4.4435778460575763</v>
      </c>
      <c r="J649" s="4">
        <f>_xlfn.NORM.DIST(H649,0,1,TRUE)*F649-_xlfn.NORM.DIST(I649,0,1,TRUE)*Summary!$G$7*EXP(-D649/100*E649)</f>
        <v>301.10827690532608</v>
      </c>
      <c r="K649" s="5">
        <f t="shared" si="40"/>
        <v>0.99999663965799512</v>
      </c>
      <c r="L649" s="7">
        <f t="shared" si="41"/>
        <v>2.0659897863618017E-7</v>
      </c>
      <c r="M649" s="4">
        <f t="shared" si="42"/>
        <v>2.4878325979264787E-2</v>
      </c>
      <c r="N649" s="57">
        <f>Summary!$G$7*Table2[[#This Row],[T]]*EXP(-Table2[[#This Row],[Rate]]/100*Table2[[#This Row],[T]])*_xlfn.NORM.DIST(Table2[[#This Row],[d2]],0,1,TRUE)</f>
        <v>1460.4720214725194</v>
      </c>
      <c r="O649" s="4"/>
    </row>
    <row r="650" spans="2:15" x14ac:dyDescent="0.2">
      <c r="B650" s="6">
        <f>Index!B671</f>
        <v>42685</v>
      </c>
      <c r="C650" s="4">
        <f>Index!J671</f>
        <v>137.17267292826739</v>
      </c>
      <c r="D650" s="5">
        <f>VLOOKUP(Table2[[#This Row],[Date]],Table1[#All],16,FALSE)</f>
        <v>-9.3144444444444446E-2</v>
      </c>
      <c r="E650" s="5">
        <f>DAYS360(B650,Summary!$G$10)/Summary!$G$6</f>
        <v>1.4555555555555555</v>
      </c>
      <c r="F650" s="4">
        <f>Summary!$G$7*C650/Summary!$G$11*(1-0.011)^4</f>
        <v>1300.9571850976586</v>
      </c>
      <c r="G650" s="7">
        <f>VLOOKUP(Table2[[#This Row],[Date]],Table3[#All],11,FALSE)</f>
        <v>4.8698553833394644E-2</v>
      </c>
      <c r="H650" s="5">
        <f>(LN(F650/Summary!$G$7)+(D650/100+G650^2/2)*E650)/(G650*SQRT(E650))</f>
        <v>4.4843707110015565</v>
      </c>
      <c r="I650" s="5">
        <f t="shared" si="43"/>
        <v>4.4256176554729016</v>
      </c>
      <c r="J650" s="4">
        <f>_xlfn.NORM.DIST(H650,0,1,TRUE)*F650-_xlfn.NORM.DIST(I650,0,1,TRUE)*Summary!$G$7*EXP(-D650/100*E650)</f>
        <v>299.60055443817669</v>
      </c>
      <c r="K650" s="5">
        <f t="shared" si="40"/>
        <v>0.99999634352850952</v>
      </c>
      <c r="L650" s="7">
        <f t="shared" si="41"/>
        <v>2.2432446684285494E-7</v>
      </c>
      <c r="M650" s="4">
        <f t="shared" si="42"/>
        <v>2.6912094739114906E-2</v>
      </c>
      <c r="N650" s="57">
        <f>Summary!$G$7*Table2[[#This Row],[T]]*EXP(-Table2[[#This Row],[Rate]]/100*Table2[[#This Row],[T]])*_xlfn.NORM.DIST(Table2[[#This Row],[d2]],0,1,TRUE)</f>
        <v>1457.5232828978642</v>
      </c>
      <c r="O650" s="4"/>
    </row>
    <row r="651" spans="2:15" x14ac:dyDescent="0.2">
      <c r="B651" s="6">
        <f>Index!B672</f>
        <v>42688</v>
      </c>
      <c r="C651" s="4">
        <f>Index!J672</f>
        <v>137.3200646175994</v>
      </c>
      <c r="D651" s="5">
        <f>VLOOKUP(Table2[[#This Row],[Date]],Table1[#All],16,FALSE)</f>
        <v>-9.3255555555555564E-2</v>
      </c>
      <c r="E651" s="5">
        <f>DAYS360(B651,Summary!$G$10)/Summary!$G$6</f>
        <v>1.4472222222222222</v>
      </c>
      <c r="F651" s="4">
        <f>Summary!$G$7*C651/Summary!$G$11*(1-0.011)^4</f>
        <v>1302.3550602951507</v>
      </c>
      <c r="G651" s="7">
        <f>VLOOKUP(Table2[[#This Row],[Date]],Table3[#All],11,FALSE)</f>
        <v>4.8739906269950596E-2</v>
      </c>
      <c r="H651" s="5">
        <f>(LN(F651/Summary!$G$7)+(D651/100+G651^2/2)*E651)/(G651*SQRT(E651))</f>
        <v>4.5117491197972361</v>
      </c>
      <c r="I651" s="5">
        <f t="shared" si="43"/>
        <v>4.453114744703945</v>
      </c>
      <c r="J651" s="4">
        <f>_xlfn.NORM.DIST(H651,0,1,TRUE)*F651-_xlfn.NORM.DIST(I651,0,1,TRUE)*Summary!$G$7*EXP(-D651/100*E651)</f>
        <v>301.00458466152668</v>
      </c>
      <c r="K651" s="5">
        <f t="shared" si="40"/>
        <v>0.99999678523950375</v>
      </c>
      <c r="L651" s="7">
        <f t="shared" si="41"/>
        <v>1.9852040743752325E-7</v>
      </c>
      <c r="M651" s="4">
        <f t="shared" si="42"/>
        <v>2.3751107958691908E-2</v>
      </c>
      <c r="N651" s="57">
        <f>Summary!$G$7*Table2[[#This Row],[T]]*EXP(-Table2[[#This Row],[Rate]]/100*Table2[[#This Row],[T]])*_xlfn.NORM.DIST(Table2[[#This Row],[d2]],0,1,TRUE)</f>
        <v>1449.1706013982407</v>
      </c>
      <c r="O651" s="4"/>
    </row>
    <row r="652" spans="2:15" x14ac:dyDescent="0.2">
      <c r="B652" s="6">
        <f>Index!B673</f>
        <v>42689</v>
      </c>
      <c r="C652" s="4">
        <f>Index!J673</f>
        <v>137.17546843366677</v>
      </c>
      <c r="D652" s="5">
        <f>VLOOKUP(Table2[[#This Row],[Date]],Table1[#All],16,FALSE)</f>
        <v>-9.5444444444444443E-2</v>
      </c>
      <c r="E652" s="5">
        <f>DAYS360(B652,Summary!$G$10)/Summary!$G$6</f>
        <v>1.4444444444444444</v>
      </c>
      <c r="F652" s="4">
        <f>Summary!$G$7*C652/Summary!$G$11*(1-0.011)^4</f>
        <v>1300.9836979063518</v>
      </c>
      <c r="G652" s="7">
        <f>VLOOKUP(Table2[[#This Row],[Date]],Table3[#All],11,FALSE)</f>
        <v>4.827477411758542E-2</v>
      </c>
      <c r="H652" s="5">
        <f>(LN(F652/Summary!$G$7)+(D652/100+G652^2/2)*E652)/(G652*SQRT(E652))</f>
        <v>4.5403207597189157</v>
      </c>
      <c r="I652" s="5">
        <f t="shared" si="43"/>
        <v>4.4823017019214504</v>
      </c>
      <c r="J652" s="4">
        <f>_xlfn.NORM.DIST(H652,0,1,TRUE)*F652-_xlfn.NORM.DIST(I652,0,1,TRUE)*Summary!$G$7*EXP(-D652/100*E652)</f>
        <v>299.60414864441873</v>
      </c>
      <c r="K652" s="5">
        <f t="shared" si="40"/>
        <v>0.99999719156443012</v>
      </c>
      <c r="L652" s="7">
        <f t="shared" si="41"/>
        <v>1.7647492439538112E-7</v>
      </c>
      <c r="M652" s="4">
        <f t="shared" si="42"/>
        <v>2.0828011413183734E-2</v>
      </c>
      <c r="N652" s="57">
        <f>Summary!$G$7*Table2[[#This Row],[T]]*EXP(-Table2[[#This Row],[Rate]]/100*Table2[[#This Row],[T]])*_xlfn.NORM.DIST(Table2[[#This Row],[d2]],0,1,TRUE)</f>
        <v>1446.4318491032798</v>
      </c>
      <c r="O652" s="4"/>
    </row>
    <row r="653" spans="2:15" x14ac:dyDescent="0.2">
      <c r="B653" s="6">
        <f>Index!B674</f>
        <v>42690</v>
      </c>
      <c r="C653" s="4">
        <f>Index!J674</f>
        <v>137.03091822632652</v>
      </c>
      <c r="D653" s="5">
        <f>VLOOKUP(Table2[[#This Row],[Date]],Table1[#All],16,FALSE)</f>
        <v>-9.9058333333333332E-2</v>
      </c>
      <c r="E653" s="5">
        <f>DAYS360(B653,Summary!$G$10)/Summary!$G$6</f>
        <v>1.4416666666666667</v>
      </c>
      <c r="F653" s="4">
        <f>Summary!$G$7*C653/Summary!$G$11*(1-0.011)^4</f>
        <v>1299.6127715634279</v>
      </c>
      <c r="G653" s="7">
        <f>VLOOKUP(Table2[[#This Row],[Date]],Table3[#All],11,FALSE)</f>
        <v>4.8238779116967376E-2</v>
      </c>
      <c r="H653" s="5">
        <f>(LN(F653/Summary!$G$7)+(D653/100+G653^2/2)*E653)/(G653*SQRT(E653))</f>
        <v>4.5289280935824179</v>
      </c>
      <c r="I653" s="5">
        <f t="shared" si="43"/>
        <v>4.4710080691773291</v>
      </c>
      <c r="J653" s="4">
        <f>_xlfn.NORM.DIST(H653,0,1,TRUE)*F653-_xlfn.NORM.DIST(I653,0,1,TRUE)*Summary!$G$7*EXP(-D653/100*E653)</f>
        <v>298.18370624405509</v>
      </c>
      <c r="K653" s="5">
        <f t="shared" si="40"/>
        <v>0.99999703581658839</v>
      </c>
      <c r="L653" s="7">
        <f t="shared" si="41"/>
        <v>1.8634558689154461E-7</v>
      </c>
      <c r="M653" s="4">
        <f t="shared" si="42"/>
        <v>2.1888107751062244E-2</v>
      </c>
      <c r="N653" s="57">
        <f>Summary!$G$7*Table2[[#This Row],[T]]*EXP(-Table2[[#This Row],[Rate]]/100*Table2[[#This Row],[T]])*_xlfn.NORM.DIST(Table2[[#This Row],[d2]],0,1,TRUE)</f>
        <v>1443.72134878312</v>
      </c>
      <c r="O653" s="4"/>
    </row>
    <row r="654" spans="2:15" x14ac:dyDescent="0.2">
      <c r="B654" s="6">
        <f>Index!B675</f>
        <v>42691</v>
      </c>
      <c r="C654" s="4">
        <f>Index!J675</f>
        <v>136.96562136926357</v>
      </c>
      <c r="D654" s="5">
        <f>VLOOKUP(Table2[[#This Row],[Date]],Table1[#All],16,FALSE)</f>
        <v>-0.10001666666666667</v>
      </c>
      <c r="E654" s="5">
        <f>DAYS360(B654,Summary!$G$10)/Summary!$G$6</f>
        <v>1.4388888888888889</v>
      </c>
      <c r="F654" s="4">
        <f>Summary!$G$7*C654/Summary!$G$11*(1-0.011)^4</f>
        <v>1298.9934906706167</v>
      </c>
      <c r="G654" s="7">
        <f>VLOOKUP(Table2[[#This Row],[Date]],Table3[#All],11,FALSE)</f>
        <v>4.7397780120613797E-2</v>
      </c>
      <c r="H654" s="5">
        <f>(LN(F654/Summary!$G$7)+(D654/100+G654^2/2)*E654)/(G654*SQRT(E654))</f>
        <v>4.6040819081125592</v>
      </c>
      <c r="I654" s="5">
        <f t="shared" si="43"/>
        <v>4.5472265196190911</v>
      </c>
      <c r="J654" s="4">
        <f>_xlfn.NORM.DIST(H654,0,1,TRUE)*F654-_xlfn.NORM.DIST(I654,0,1,TRUE)*Summary!$G$7*EXP(-D654/100*E654)</f>
        <v>297.55335691651464</v>
      </c>
      <c r="K654" s="5">
        <f t="shared" si="40"/>
        <v>0.99999792855300829</v>
      </c>
      <c r="L654" s="7">
        <f t="shared" si="41"/>
        <v>1.3475272991342528E-7</v>
      </c>
      <c r="M654" s="4">
        <f t="shared" si="42"/>
        <v>1.5507321209468938E-2</v>
      </c>
      <c r="N654" s="57">
        <f>Summary!$G$7*Table2[[#This Row],[T]]*EXP(-Table2[[#This Row],[Rate]]/100*Table2[[#This Row],[T]])*_xlfn.NORM.DIST(Table2[[#This Row],[d2]],0,1,TRUE)</f>
        <v>1440.9572095894855</v>
      </c>
      <c r="O654" s="4"/>
    </row>
    <row r="655" spans="2:15" x14ac:dyDescent="0.2">
      <c r="B655" s="6">
        <f>Index!B676</f>
        <v>42692</v>
      </c>
      <c r="C655" s="4">
        <f>Index!J676</f>
        <v>136.92673341298877</v>
      </c>
      <c r="D655" s="5">
        <f>VLOOKUP(Table2[[#This Row],[Date]],Table1[#All],16,FALSE)</f>
        <v>-0.10447500000000001</v>
      </c>
      <c r="E655" s="5">
        <f>DAYS360(B655,Summary!$G$10)/Summary!$G$6</f>
        <v>1.4361111111111111</v>
      </c>
      <c r="F655" s="4">
        <f>Summary!$G$7*C655/Summary!$G$11*(1-0.011)^4</f>
        <v>1298.6246740174929</v>
      </c>
      <c r="G655" s="7">
        <f>VLOOKUP(Table2[[#This Row],[Date]],Table3[#All],11,FALSE)</f>
        <v>4.6717631798868717E-2</v>
      </c>
      <c r="H655" s="5">
        <f>(LN(F655/Summary!$G$7)+(D655/100+G655^2/2)*E655)/(G655*SQRT(E655))</f>
        <v>4.6685838450042532</v>
      </c>
      <c r="I655" s="5">
        <f t="shared" si="43"/>
        <v>4.6125984378901732</v>
      </c>
      <c r="J655" s="4">
        <f>_xlfn.NORM.DIST(H655,0,1,TRUE)*F655-_xlfn.NORM.DIST(I655,0,1,TRUE)*Summary!$G$7*EXP(-D655/100*E655)</f>
        <v>297.12319286740342</v>
      </c>
      <c r="K655" s="5">
        <f t="shared" si="40"/>
        <v>0.99999848358498289</v>
      </c>
      <c r="L655" s="7">
        <f t="shared" si="41"/>
        <v>1.0150346277495549E-7</v>
      </c>
      <c r="M655" s="4">
        <f t="shared" si="42"/>
        <v>1.1484630333862196E-2</v>
      </c>
      <c r="N655" s="57">
        <f>Summary!$G$7*Table2[[#This Row],[T]]*EXP(-Table2[[#This Row],[Rate]]/100*Table2[[#This Row],[T]])*_xlfn.NORM.DIST(Table2[[#This Row],[d2]],0,1,TRUE)</f>
        <v>1438.2645768063901</v>
      </c>
      <c r="O655" s="4"/>
    </row>
    <row r="656" spans="2:15" x14ac:dyDescent="0.2">
      <c r="B656" s="6">
        <f>Index!B677</f>
        <v>42695</v>
      </c>
      <c r="C656" s="4">
        <f>Index!J677</f>
        <v>136.78369081494372</v>
      </c>
      <c r="D656" s="5">
        <f>VLOOKUP(Table2[[#This Row],[Date]],Table1[#All],16,FALSE)</f>
        <v>-0.10666111111111111</v>
      </c>
      <c r="E656" s="5">
        <f>DAYS360(B656,Summary!$G$10)/Summary!$G$6</f>
        <v>1.4277777777777778</v>
      </c>
      <c r="F656" s="4">
        <f>Summary!$G$7*C656/Summary!$G$11*(1-0.011)^4</f>
        <v>1297.2680459681214</v>
      </c>
      <c r="G656" s="7">
        <f>VLOOKUP(Table2[[#This Row],[Date]],Table3[#All],11,FALSE)</f>
        <v>4.6524798606631258E-2</v>
      </c>
      <c r="H656" s="5">
        <f>(LN(F656/Summary!$G$7)+(D656/100+G656^2/2)*E656)/(G656*SQRT(E656))</f>
        <v>4.6819940620662877</v>
      </c>
      <c r="I656" s="5">
        <f t="shared" si="43"/>
        <v>4.6264017404769504</v>
      </c>
      <c r="J656" s="4">
        <f>_xlfn.NORM.DIST(H656,0,1,TRUE)*F656-_xlfn.NORM.DIST(I656,0,1,TRUE)*Summary!$G$7*EXP(-D656/100*E656)</f>
        <v>295.7440225971568</v>
      </c>
      <c r="K656" s="5">
        <f t="shared" si="40"/>
        <v>0.999998579511437</v>
      </c>
      <c r="L656" s="7">
        <f t="shared" si="41"/>
        <v>9.6109432508276661E-8</v>
      </c>
      <c r="M656" s="4">
        <f t="shared" si="42"/>
        <v>1.0744113178311851E-2</v>
      </c>
      <c r="N656" s="57">
        <f>Summary!$G$7*Table2[[#This Row],[T]]*EXP(-Table2[[#This Row],[Rate]]/100*Table2[[#This Row],[T]])*_xlfn.NORM.DIST(Table2[[#This Row],[d2]],0,1,TRUE)</f>
        <v>1429.9511134358411</v>
      </c>
      <c r="O656" s="4"/>
    </row>
    <row r="657" spans="2:15" x14ac:dyDescent="0.2">
      <c r="B657" s="6">
        <f>Index!B678</f>
        <v>42696</v>
      </c>
      <c r="C657" s="4">
        <f>Index!J678</f>
        <v>137.16698890189699</v>
      </c>
      <c r="D657" s="5">
        <f>VLOOKUP(Table2[[#This Row],[Date]],Table1[#All],16,FALSE)</f>
        <v>-0.1062</v>
      </c>
      <c r="E657" s="5">
        <f>DAYS360(B657,Summary!$G$10)/Summary!$G$6</f>
        <v>1.425</v>
      </c>
      <c r="F657" s="4">
        <f>Summary!$G$7*C657/Summary!$G$11*(1-0.011)^4</f>
        <v>1300.9032773127549</v>
      </c>
      <c r="G657" s="7">
        <f>VLOOKUP(Table2[[#This Row],[Date]],Table3[#All],11,FALSE)</f>
        <v>4.6334592349136325E-2</v>
      </c>
      <c r="H657" s="5">
        <f>(LN(F657/Summary!$G$7)+(D657/100+G657^2/2)*E657)/(G657*SQRT(E657))</f>
        <v>4.756276255196493</v>
      </c>
      <c r="I657" s="5">
        <f t="shared" si="43"/>
        <v>4.7009650936770591</v>
      </c>
      <c r="J657" s="4">
        <f>_xlfn.NORM.DIST(H657,0,1,TRUE)*F657-_xlfn.NORM.DIST(I657,0,1,TRUE)*Summary!$G$7*EXP(-D657/100*E657)</f>
        <v>299.38879558710676</v>
      </c>
      <c r="K657" s="5">
        <f t="shared" si="40"/>
        <v>0.99999901401713409</v>
      </c>
      <c r="L657" s="7">
        <f t="shared" si="41"/>
        <v>6.7844058889608046E-8</v>
      </c>
      <c r="M657" s="4">
        <f t="shared" si="42"/>
        <v>7.5809223600459491E-3</v>
      </c>
      <c r="N657" s="57">
        <f>Summary!$G$7*Table2[[#This Row],[T]]*EXP(-Table2[[#This Row],[Rate]]/100*Table2[[#This Row],[T]])*_xlfn.NORM.DIST(Table2[[#This Row],[d2]],0,1,TRUE)</f>
        <v>1427.1563086566618</v>
      </c>
      <c r="O657" s="4"/>
    </row>
    <row r="658" spans="2:15" x14ac:dyDescent="0.2">
      <c r="B658" s="6">
        <f>Index!B679</f>
        <v>42697</v>
      </c>
      <c r="C658" s="4">
        <f>Index!J679</f>
        <v>137.19410993675373</v>
      </c>
      <c r="D658" s="5">
        <f>VLOOKUP(Table2[[#This Row],[Date]],Table1[#All],16,FALSE)</f>
        <v>-0.10671111111111112</v>
      </c>
      <c r="E658" s="5">
        <f>DAYS360(B658,Summary!$G$10)/Summary!$G$6</f>
        <v>1.4222222222222223</v>
      </c>
      <c r="F658" s="4">
        <f>Summary!$G$7*C658/Summary!$G$11*(1-0.011)^4</f>
        <v>1301.1604954919374</v>
      </c>
      <c r="G658" s="7">
        <f>VLOOKUP(Table2[[#This Row],[Date]],Table3[#All],11,FALSE)</f>
        <v>4.6272130445566689E-2</v>
      </c>
      <c r="H658" s="5">
        <f>(LN(F658/Summary!$G$7)+(D658/100+G658^2/2)*E658)/(G658*SQRT(E658))</f>
        <v>4.7707213230773142</v>
      </c>
      <c r="I658" s="5">
        <f t="shared" si="43"/>
        <v>4.7155385875359679</v>
      </c>
      <c r="J658" s="4">
        <f>_xlfn.NORM.DIST(H658,0,1,TRUE)*F658-_xlfn.NORM.DIST(I658,0,1,TRUE)*Summary!$G$7*EXP(-D658/100*E658)</f>
        <v>299.64168705221653</v>
      </c>
      <c r="K658" s="5">
        <f t="shared" si="40"/>
        <v>0.99999908216318956</v>
      </c>
      <c r="L658" s="7">
        <f t="shared" si="41"/>
        <v>6.3467606062275976E-8</v>
      </c>
      <c r="M658" s="4">
        <f t="shared" si="42"/>
        <v>7.0713252225508717E-3</v>
      </c>
      <c r="N658" s="57">
        <f>Summary!$G$7*Table2[[#This Row],[T]]*EXP(-Table2[[#This Row],[Rate]]/100*Table2[[#This Row],[T]])*_xlfn.NORM.DIST(Table2[[#This Row],[d2]],0,1,TRUE)</f>
        <v>1424.3806068433375</v>
      </c>
      <c r="O658" s="4"/>
    </row>
    <row r="659" spans="2:15" x14ac:dyDescent="0.2">
      <c r="B659" s="6">
        <f>Index!B680</f>
        <v>42698</v>
      </c>
      <c r="C659" s="4">
        <f>Index!J680</f>
        <v>136.9703164236083</v>
      </c>
      <c r="D659" s="5">
        <f>VLOOKUP(Table2[[#This Row],[Date]],Table1[#All],16,FALSE)</f>
        <v>-0.11003888888888889</v>
      </c>
      <c r="E659" s="5">
        <f>DAYS360(B659,Summary!$G$10)/Summary!$G$6</f>
        <v>1.4194444444444445</v>
      </c>
      <c r="F659" s="4">
        <f>Summary!$G$7*C659/Summary!$G$11*(1-0.011)^4</f>
        <v>1299.03801896152</v>
      </c>
      <c r="G659" s="7">
        <f>VLOOKUP(Table2[[#This Row],[Date]],Table3[#All],11,FALSE)</f>
        <v>4.6235248355785664E-2</v>
      </c>
      <c r="H659" s="5">
        <f>(LN(F659/Summary!$G$7)+(D659/100+G659^2/2)*E659)/(G659*SQRT(E659))</f>
        <v>4.7486577820051243</v>
      </c>
      <c r="I659" s="5">
        <f t="shared" si="43"/>
        <v>4.6935729036769098</v>
      </c>
      <c r="J659" s="4">
        <f>_xlfn.NORM.DIST(H659,0,1,TRUE)*F659-_xlfn.NORM.DIST(I659,0,1,TRUE)*Summary!$G$7*EXP(-D659/100*E659)</f>
        <v>297.47487204380661</v>
      </c>
      <c r="K659" s="5">
        <f t="shared" si="40"/>
        <v>0.99999897614449884</v>
      </c>
      <c r="L659" s="7">
        <f t="shared" si="41"/>
        <v>7.0735862647875591E-8</v>
      </c>
      <c r="M659" s="4">
        <f t="shared" si="42"/>
        <v>7.8338449566682893E-3</v>
      </c>
      <c r="N659" s="57">
        <f>Summary!$G$7*Table2[[#This Row],[T]]*EXP(-Table2[[#This Row],[Rate]]/100*Table2[[#This Row],[T]])*_xlfn.NORM.DIST(Table2[[#This Row],[d2]],0,1,TRUE)</f>
        <v>1421.6613567528923</v>
      </c>
      <c r="O659" s="4"/>
    </row>
    <row r="660" spans="2:15" x14ac:dyDescent="0.2">
      <c r="B660" s="6">
        <f>Index!B681</f>
        <v>42699</v>
      </c>
      <c r="C660" s="4">
        <f>Index!J681</f>
        <v>136.8522350980839</v>
      </c>
      <c r="D660" s="5">
        <f>VLOOKUP(Table2[[#This Row],[Date]],Table1[#All],16,FALSE)</f>
        <v>-0.11025000000000001</v>
      </c>
      <c r="E660" s="5">
        <f>DAYS360(B660,Summary!$G$10)/Summary!$G$6</f>
        <v>1.4166666666666667</v>
      </c>
      <c r="F660" s="4">
        <f>Summary!$G$7*C660/Summary!$G$11*(1-0.011)^4</f>
        <v>1297.9181257234031</v>
      </c>
      <c r="G660" s="7">
        <f>VLOOKUP(Table2[[#This Row],[Date]],Table3[#All],11,FALSE)</f>
        <v>4.6214728921263312E-2</v>
      </c>
      <c r="H660" s="5">
        <f>(LN(F660/Summary!$G$7)+(D660/100+G660^2/2)*E660)/(G660*SQRT(E660))</f>
        <v>4.7396649823219068</v>
      </c>
      <c r="I660" s="5">
        <f t="shared" si="43"/>
        <v>4.6846584524992885</v>
      </c>
      <c r="J660" s="4">
        <f>_xlfn.NORM.DIST(H660,0,1,TRUE)*F660-_xlfn.NORM.DIST(I660,0,1,TRUE)*Summary!$G$7*EXP(-D660/100*E660)</f>
        <v>296.35504545002823</v>
      </c>
      <c r="K660" s="5">
        <f t="shared" si="40"/>
        <v>0.99999892964064874</v>
      </c>
      <c r="L660" s="7">
        <f t="shared" si="41"/>
        <v>7.3987916560412165E-8</v>
      </c>
      <c r="M660" s="4">
        <f t="shared" si="42"/>
        <v>8.1602502680282255E-3</v>
      </c>
      <c r="N660" s="57">
        <f>Summary!$G$7*Table2[[#This Row],[T]]*EXP(-Table2[[#This Row],[Rate]]/100*Table2[[#This Row],[T]])*_xlfn.NORM.DIST(Table2[[#This Row],[d2]],0,1,TRUE)</f>
        <v>1418.8790622989768</v>
      </c>
      <c r="O660" s="4"/>
    </row>
    <row r="661" spans="2:15" x14ac:dyDescent="0.2">
      <c r="B661" s="6">
        <f>Index!B682</f>
        <v>42702</v>
      </c>
      <c r="C661" s="4">
        <f>Index!J682</f>
        <v>136.86755725015942</v>
      </c>
      <c r="D661" s="5">
        <f>VLOOKUP(Table2[[#This Row],[Date]],Table1[#All],16,FALSE)</f>
        <v>-0.11289166666666667</v>
      </c>
      <c r="E661" s="5">
        <f>DAYS360(B661,Summary!$G$10)/Summary!$G$6</f>
        <v>1.4083333333333334</v>
      </c>
      <c r="F661" s="4">
        <f>Summary!$G$7*C661/Summary!$G$11*(1-0.011)^4</f>
        <v>1298.063442304383</v>
      </c>
      <c r="G661" s="7">
        <f>VLOOKUP(Table2[[#This Row],[Date]],Table3[#All],11,FALSE)</f>
        <v>4.6156805762787426E-2</v>
      </c>
      <c r="H661" s="5">
        <f>(LN(F661/Summary!$G$7)+(D661/100+G661^2/2)*E661)/(G661*SQRT(E661))</f>
        <v>4.7609336193764422</v>
      </c>
      <c r="I661" s="5">
        <f t="shared" si="43"/>
        <v>4.7061578513626721</v>
      </c>
      <c r="J661" s="4">
        <f>_xlfn.NORM.DIST(H661,0,1,TRUE)*F661-_xlfn.NORM.DIST(I661,0,1,TRUE)*Summary!$G$7*EXP(-D661/100*E661)</f>
        <v>296.47230025872977</v>
      </c>
      <c r="K661" s="5">
        <f t="shared" si="40"/>
        <v>0.99999903650286159</v>
      </c>
      <c r="L661" s="7">
        <f t="shared" si="41"/>
        <v>6.7152183487118623E-8</v>
      </c>
      <c r="M661" s="4">
        <f t="shared" si="42"/>
        <v>7.3551778959011606E-3</v>
      </c>
      <c r="N661" s="57">
        <f>Summary!$G$7*Table2[[#This Row],[T]]*EXP(-Table2[[#This Row],[Rate]]/100*Table2[[#This Row],[T]])*_xlfn.NORM.DIST(Table2[[#This Row],[d2]],0,1,TRUE)</f>
        <v>1410.5724303393815</v>
      </c>
      <c r="O661" s="4"/>
    </row>
    <row r="662" spans="2:15" x14ac:dyDescent="0.2">
      <c r="B662" s="6">
        <f>Index!B683</f>
        <v>42703</v>
      </c>
      <c r="C662" s="4">
        <f>Index!J683</f>
        <v>137.02661863368894</v>
      </c>
      <c r="D662" s="5">
        <f>VLOOKUP(Table2[[#This Row],[Date]],Table1[#All],16,FALSE)</f>
        <v>-0.11712222222222221</v>
      </c>
      <c r="E662" s="5">
        <f>DAYS360(B662,Summary!$G$10)/Summary!$G$6</f>
        <v>1.4055555555555554</v>
      </c>
      <c r="F662" s="4">
        <f>Summary!$G$7*C662/Summary!$G$11*(1-0.011)^4</f>
        <v>1299.5719938646673</v>
      </c>
      <c r="G662" s="7">
        <f>VLOOKUP(Table2[[#This Row],[Date]],Table3[#All],11,FALSE)</f>
        <v>4.6141348231199489E-2</v>
      </c>
      <c r="H662" s="5">
        <f>(LN(F662/Summary!$G$7)+(D662/100+G662^2/2)*E662)/(G662*SQRT(E662))</f>
        <v>4.7873625179130768</v>
      </c>
      <c r="I662" s="5">
        <f t="shared" si="43"/>
        <v>4.7326591219085028</v>
      </c>
      <c r="J662" s="4">
        <f>_xlfn.NORM.DIST(H662,0,1,TRUE)*F662-_xlfn.NORM.DIST(I662,0,1,TRUE)*Summary!$G$7*EXP(-D662/100*E662)</f>
        <v>297.92443195907072</v>
      </c>
      <c r="K662" s="5">
        <f t="shared" si="40"/>
        <v>0.99999915506288084</v>
      </c>
      <c r="L662" s="7">
        <f t="shared" si="41"/>
        <v>5.9201483360063562E-8</v>
      </c>
      <c r="M662" s="4">
        <f t="shared" si="42"/>
        <v>6.4844265031089492E-3</v>
      </c>
      <c r="N662" s="57">
        <f>Summary!$G$7*Table2[[#This Row],[T]]*EXP(-Table2[[#This Row],[Rate]]/100*Table2[[#This Row],[T]])*_xlfn.NORM.DIST(Table2[[#This Row],[d2]],0,1,TRUE)</f>
        <v>1407.8697519655104</v>
      </c>
      <c r="O662" s="4"/>
    </row>
    <row r="663" spans="2:15" x14ac:dyDescent="0.2">
      <c r="B663" s="6">
        <f>Index!B684</f>
        <v>42704</v>
      </c>
      <c r="C663" s="4">
        <f>Index!J684</f>
        <v>136.67089898382844</v>
      </c>
      <c r="D663" s="5">
        <f>VLOOKUP(Table2[[#This Row],[Date]],Table1[#All],16,FALSE)</f>
        <v>-0.11141666666666666</v>
      </c>
      <c r="E663" s="5">
        <f>DAYS360(B663,Summary!$G$10)/Summary!$G$6</f>
        <v>1.4027777777777777</v>
      </c>
      <c r="F663" s="4">
        <f>Summary!$G$7*C663/Summary!$G$11*(1-0.011)^4</f>
        <v>1296.1983187405524</v>
      </c>
      <c r="G663" s="7">
        <f>VLOOKUP(Table2[[#This Row],[Date]],Table3[#All],11,FALSE)</f>
        <v>4.6314122784384855E-2</v>
      </c>
      <c r="H663" s="5">
        <f>(LN(F663/Summary!$G$7)+(D663/100+G663^2/2)*E663)/(G663*SQRT(E663))</f>
        <v>4.7285049545794777</v>
      </c>
      <c r="I663" s="5">
        <f t="shared" si="43"/>
        <v>4.6736510077324702</v>
      </c>
      <c r="J663" s="4">
        <f>_xlfn.NORM.DIST(H663,0,1,TRUE)*F663-_xlfn.NORM.DIST(I663,0,1,TRUE)*Summary!$G$7*EXP(-D663/100*E663)</f>
        <v>294.63418439993382</v>
      </c>
      <c r="K663" s="5">
        <f t="shared" si="40"/>
        <v>0.9999988691044609</v>
      </c>
      <c r="L663" s="7">
        <f t="shared" si="41"/>
        <v>7.8322741373417843E-8</v>
      </c>
      <c r="M663" s="4">
        <f t="shared" si="42"/>
        <v>8.5493502069511045E-3</v>
      </c>
      <c r="N663" s="57">
        <f>Summary!$G$7*Table2[[#This Row],[T]]*EXP(-Table2[[#This Row],[Rate]]/100*Table2[[#This Row],[T]])*_xlfn.NORM.DIST(Table2[[#This Row],[d2]],0,1,TRUE)</f>
        <v>1404.9698543895545</v>
      </c>
      <c r="O663" s="4"/>
    </row>
    <row r="664" spans="2:15" x14ac:dyDescent="0.2">
      <c r="B664" s="6">
        <f>Index!B685</f>
        <v>42705</v>
      </c>
      <c r="C664" s="4">
        <f>Index!J685</f>
        <v>136.1703993494464</v>
      </c>
      <c r="D664" s="5">
        <f>VLOOKUP(Table2[[#This Row],[Date]],Table1[#All],16,FALSE)</f>
        <v>-0.10499999999999998</v>
      </c>
      <c r="E664" s="5">
        <f>DAYS360(B664,Summary!$G$10)/Summary!$G$6</f>
        <v>1.4</v>
      </c>
      <c r="F664" s="4">
        <f>Summary!$G$7*C664/Summary!$G$11*(1-0.011)^4</f>
        <v>1291.4515380473706</v>
      </c>
      <c r="G664" s="7">
        <f>VLOOKUP(Table2[[#This Row],[Date]],Table3[#All],11,FALSE)</f>
        <v>4.6573590133031945E-2</v>
      </c>
      <c r="H664" s="5">
        <f>(LN(F664/Summary!$G$7)+(D664/100+G664^2/2)*E664)/(G664*SQRT(E664))</f>
        <v>4.6421863976563182</v>
      </c>
      <c r="I664" s="5">
        <f t="shared" si="43"/>
        <v>4.5870797826538388</v>
      </c>
      <c r="J664" s="4">
        <f>_xlfn.NORM.DIST(H664,0,1,TRUE)*F664-_xlfn.NORM.DIST(I664,0,1,TRUE)*Summary!$G$7*EXP(-D664/100*E664)</f>
        <v>289.98048173303243</v>
      </c>
      <c r="K664" s="5">
        <f t="shared" si="40"/>
        <v>0.99999827629179694</v>
      </c>
      <c r="L664" s="7">
        <f t="shared" si="41"/>
        <v>1.1725410952053371E-7</v>
      </c>
      <c r="M664" s="4">
        <f t="shared" si="42"/>
        <v>1.2751229226188199E-2</v>
      </c>
      <c r="N664" s="57">
        <f>Summary!$G$7*Table2[[#This Row],[T]]*EXP(-Table2[[#This Row],[Rate]]/100*Table2[[#This Row],[T]])*_xlfn.NORM.DIST(Table2[[#This Row],[d2]],0,1,TRUE)</f>
        <v>1402.0563623202195</v>
      </c>
      <c r="O664" s="4"/>
    </row>
    <row r="665" spans="2:15" x14ac:dyDescent="0.2">
      <c r="B665" s="6">
        <f>Index!B686</f>
        <v>42706</v>
      </c>
      <c r="C665" s="4">
        <f>Index!J686</f>
        <v>136.50044117291111</v>
      </c>
      <c r="D665" s="5">
        <f>VLOOKUP(Table2[[#This Row],[Date]],Table1[#All],16,FALSE)</f>
        <v>-0.10817499999999999</v>
      </c>
      <c r="E665" s="5">
        <f>DAYS360(B665,Summary!$G$10)/Summary!$G$6</f>
        <v>1.3972222222222221</v>
      </c>
      <c r="F665" s="4">
        <f>Summary!$G$7*C665/Summary!$G$11*(1-0.011)^4</f>
        <v>1294.5816825029187</v>
      </c>
      <c r="G665" s="7">
        <f>VLOOKUP(Table2[[#This Row],[Date]],Table3[#All],11,FALSE)</f>
        <v>4.6161957925755844E-2</v>
      </c>
      <c r="H665" s="5">
        <f>(LN(F665/Summary!$G$7)+(D665/100+G665^2/2)*E665)/(G665*SQRT(E665))</f>
        <v>4.7312965286182038</v>
      </c>
      <c r="I665" s="5">
        <f t="shared" si="43"/>
        <v>4.6767311763929378</v>
      </c>
      <c r="J665" s="4">
        <f>_xlfn.NORM.DIST(H665,0,1,TRUE)*F665-_xlfn.NORM.DIST(I665,0,1,TRUE)*Summary!$G$7*EXP(-D665/100*E665)</f>
        <v>293.06911013597266</v>
      </c>
      <c r="K665" s="5">
        <f t="shared" si="40"/>
        <v>0.99999888454820574</v>
      </c>
      <c r="L665" s="7">
        <f t="shared" si="41"/>
        <v>7.7801223580517641E-8</v>
      </c>
      <c r="M665" s="4">
        <f t="shared" si="42"/>
        <v>8.4099816419621384E-3</v>
      </c>
      <c r="N665" s="57">
        <f>Summary!$G$7*Table2[[#This Row],[T]]*EXP(-Table2[[#This Row],[Rate]]/100*Table2[[#This Row],[T]])*_xlfn.NORM.DIST(Table2[[#This Row],[d2]],0,1,TRUE)</f>
        <v>1399.3336042964254</v>
      </c>
      <c r="O665" s="4"/>
    </row>
    <row r="666" spans="2:15" x14ac:dyDescent="0.2">
      <c r="B666" s="6">
        <f>Index!B687</f>
        <v>42709</v>
      </c>
      <c r="C666" s="4">
        <f>Index!J687</f>
        <v>136.27841980308671</v>
      </c>
      <c r="D666" s="5">
        <f>VLOOKUP(Table2[[#This Row],[Date]],Table1[#All],16,FALSE)</f>
        <v>-0.10755555555555554</v>
      </c>
      <c r="E666" s="5">
        <f>DAYS360(B666,Summary!$G$10)/Summary!$G$6</f>
        <v>1.3888888888888888</v>
      </c>
      <c r="F666" s="4">
        <f>Summary!$G$7*C666/Summary!$G$11*(1-0.011)^4</f>
        <v>1292.4760131290391</v>
      </c>
      <c r="G666" s="7">
        <f>VLOOKUP(Table2[[#This Row],[Date]],Table3[#All],11,FALSE)</f>
        <v>4.6155521177872007E-2</v>
      </c>
      <c r="H666" s="5">
        <f>(LN(F666/Summary!$G$7)+(D666/100+G666^2/2)*E666)/(G666*SQRT(E666))</f>
        <v>4.716357501903305</v>
      </c>
      <c r="I666" s="5">
        <f t="shared" si="43"/>
        <v>4.6619626985465175</v>
      </c>
      <c r="J666" s="4">
        <f>_xlfn.NORM.DIST(H666,0,1,TRUE)*F666-_xlfn.NORM.DIST(I666,0,1,TRUE)*Summary!$G$7*EXP(-D666/100*E666)</f>
        <v>290.98108638810209</v>
      </c>
      <c r="K666" s="5">
        <f t="shared" si="40"/>
        <v>0.99999879947803849</v>
      </c>
      <c r="L666" s="7">
        <f t="shared" si="41"/>
        <v>8.3888192400849923E-8</v>
      </c>
      <c r="M666" s="4">
        <f t="shared" si="42"/>
        <v>8.983322332346954E-3</v>
      </c>
      <c r="N666" s="57">
        <f>Summary!$G$7*Table2[[#This Row],[T]]*EXP(-Table2[[#This Row],[Rate]]/100*Table2[[#This Row],[T]])*_xlfn.NORM.DIST(Table2[[#This Row],[d2]],0,1,TRUE)</f>
        <v>1390.9630209654147</v>
      </c>
      <c r="O666" s="4"/>
    </row>
    <row r="667" spans="2:15" x14ac:dyDescent="0.2">
      <c r="B667" s="6">
        <f>Index!B688</f>
        <v>42710</v>
      </c>
      <c r="C667" s="4">
        <f>Index!J688</f>
        <v>136.21323988929083</v>
      </c>
      <c r="D667" s="5">
        <f>VLOOKUP(Table2[[#This Row],[Date]],Table1[#All],16,FALSE)</f>
        <v>-0.1036725</v>
      </c>
      <c r="E667" s="5">
        <f>DAYS360(B667,Summary!$G$10)/Summary!$G$6</f>
        <v>1.3861111111111111</v>
      </c>
      <c r="F667" s="4">
        <f>Summary!$G$7*C667/Summary!$G$11*(1-0.011)^4</f>
        <v>1291.8578413360235</v>
      </c>
      <c r="G667" s="7">
        <f>VLOOKUP(Table2[[#This Row],[Date]],Table3[#All],11,FALSE)</f>
        <v>4.5747738472193399E-2</v>
      </c>
      <c r="H667" s="5">
        <f>(LN(F667/Summary!$G$7)+(D667/100+G667^2/2)*E667)/(G667*SQRT(E667))</f>
        <v>4.7547987460913612</v>
      </c>
      <c r="I667" s="5">
        <f t="shared" si="43"/>
        <v>4.7009384604729005</v>
      </c>
      <c r="J667" s="4">
        <f>_xlfn.NORM.DIST(H667,0,1,TRUE)*F667-_xlfn.NORM.DIST(I667,0,1,TRUE)*Summary!$G$7*EXP(-D667/100*E667)</f>
        <v>290.41980589655327</v>
      </c>
      <c r="K667" s="5">
        <f t="shared" si="40"/>
        <v>0.99999900677900211</v>
      </c>
      <c r="L667" s="7">
        <f t="shared" si="41"/>
        <v>7.0654159780076356E-8</v>
      </c>
      <c r="M667" s="4">
        <f t="shared" si="42"/>
        <v>7.4771288025844915E-3</v>
      </c>
      <c r="N667" s="57">
        <f>Summary!$G$7*Table2[[#This Row],[T]]*EXP(-Table2[[#This Row],[Rate]]/100*Table2[[#This Row],[T]])*_xlfn.NORM.DIST(Table2[[#This Row],[d2]],0,1,TRUE)</f>
        <v>1388.1026094923022</v>
      </c>
      <c r="O667" s="4"/>
    </row>
    <row r="668" spans="2:15" x14ac:dyDescent="0.2">
      <c r="B668" s="6">
        <f>Index!B689</f>
        <v>42711</v>
      </c>
      <c r="C668" s="4">
        <f>Index!J689</f>
        <v>136.33251979507799</v>
      </c>
      <c r="D668" s="5">
        <f>VLOOKUP(Table2[[#This Row],[Date]],Table1[#All],16,FALSE)</f>
        <v>-0.10533166666666666</v>
      </c>
      <c r="E668" s="5">
        <f>DAYS360(B668,Summary!$G$10)/Summary!$G$6</f>
        <v>1.3833333333333333</v>
      </c>
      <c r="F668" s="4">
        <f>Summary!$G$7*C668/Summary!$G$11*(1-0.011)^4</f>
        <v>1292.9891020103178</v>
      </c>
      <c r="G668" s="7">
        <f>VLOOKUP(Table2[[#This Row],[Date]],Table3[#All],11,FALSE)</f>
        <v>4.5784436574103894E-2</v>
      </c>
      <c r="H668" s="5">
        <f>(LN(F668/Summary!$G$7)+(D668/100+G668^2/2)*E668)/(G668*SQRT(E668))</f>
        <v>4.7716262899500235</v>
      </c>
      <c r="I668" s="5">
        <f t="shared" si="43"/>
        <v>4.7177768370760038</v>
      </c>
      <c r="J668" s="4">
        <f>_xlfn.NORM.DIST(H668,0,1,TRUE)*F668-_xlfn.NORM.DIST(I668,0,1,TRUE)*Summary!$G$7*EXP(-D668/100*E668)</f>
        <v>291.53096437150316</v>
      </c>
      <c r="K668" s="5">
        <f t="shared" si="40"/>
        <v>0.9999990862783017</v>
      </c>
      <c r="L668" s="7">
        <f t="shared" si="41"/>
        <v>6.5168072512336085E-8</v>
      </c>
      <c r="M668" s="4">
        <f t="shared" si="42"/>
        <v>6.900321421725082E-3</v>
      </c>
      <c r="N668" s="57">
        <f>Summary!$G$7*Table2[[#This Row],[T]]*EXP(-Table2[[#This Row],[Rate]]/100*Table2[[#This Row],[T]])*_xlfn.NORM.DIST(Table2[[#This Row],[d2]],0,1,TRUE)</f>
        <v>1385.3487894191526</v>
      </c>
      <c r="O668" s="4"/>
    </row>
    <row r="669" spans="2:15" x14ac:dyDescent="0.2">
      <c r="B669" s="6">
        <f>Index!B690</f>
        <v>42712</v>
      </c>
      <c r="C669" s="4">
        <f>Index!J690</f>
        <v>136.1355389509572</v>
      </c>
      <c r="D669" s="5">
        <f>VLOOKUP(Table2[[#This Row],[Date]],Table1[#All],16,FALSE)</f>
        <v>-0.10958611111111111</v>
      </c>
      <c r="E669" s="5">
        <f>DAYS360(B669,Summary!$G$10)/Summary!$G$6</f>
        <v>1.3805555555555555</v>
      </c>
      <c r="F669" s="4">
        <f>Summary!$G$7*C669/Summary!$G$11*(1-0.011)^4</f>
        <v>1291.1209190915554</v>
      </c>
      <c r="G669" s="7">
        <f>VLOOKUP(Table2[[#This Row],[Date]],Table3[#All],11,FALSE)</f>
        <v>4.4983884170866129E-2</v>
      </c>
      <c r="H669" s="5">
        <f>(LN(F669/Summary!$G$7)+(D669/100+G669^2/2)*E669)/(G669*SQRT(E669))</f>
        <v>4.8320114934366378</v>
      </c>
      <c r="I669" s="5">
        <f t="shared" si="43"/>
        <v>4.7791567588635839</v>
      </c>
      <c r="J669" s="4">
        <f>_xlfn.NORM.DIST(H669,0,1,TRUE)*F669-_xlfn.NORM.DIST(I669,0,1,TRUE)*Summary!$G$7*EXP(-D669/100*E669)</f>
        <v>289.60688588998585</v>
      </c>
      <c r="K669" s="5">
        <f t="shared" si="40"/>
        <v>0.99999932419774962</v>
      </c>
      <c r="L669" s="7">
        <f t="shared" si="41"/>
        <v>4.975453938566539E-8</v>
      </c>
      <c r="M669" s="4">
        <f t="shared" si="42"/>
        <v>5.1508320067311176E-3</v>
      </c>
      <c r="N669" s="57">
        <f>Summary!$G$7*Table2[[#This Row],[T]]*EXP(-Table2[[#This Row],[Rate]]/100*Table2[[#This Row],[T]])*_xlfn.NORM.DIST(Table2[[#This Row],[d2]],0,1,TRUE)</f>
        <v>1382.6445579099886</v>
      </c>
      <c r="O669" s="4"/>
    </row>
    <row r="670" spans="2:15" x14ac:dyDescent="0.2">
      <c r="B670" s="6">
        <f>Index!B691</f>
        <v>42713</v>
      </c>
      <c r="C670" s="4">
        <f>Index!J691</f>
        <v>136.12306961061734</v>
      </c>
      <c r="D670" s="5">
        <f>VLOOKUP(Table2[[#This Row],[Date]],Table1[#All],16,FALSE)</f>
        <v>-0.11273333333333334</v>
      </c>
      <c r="E670" s="5">
        <f>DAYS360(B670,Summary!$G$10)/Summary!$G$6</f>
        <v>1.3777777777777778</v>
      </c>
      <c r="F670" s="4">
        <f>Summary!$G$7*C670/Summary!$G$11*(1-0.011)^4</f>
        <v>1291.0026588173894</v>
      </c>
      <c r="G670" s="7">
        <f>VLOOKUP(Table2[[#This Row],[Date]],Table3[#All],11,FALSE)</f>
        <v>4.4984669958012001E-2</v>
      </c>
      <c r="H670" s="5">
        <f>(LN(F670/Summary!$G$7)+(D670/100+G670^2/2)*E670)/(G670*SQRT(E670))</f>
        <v>4.8342449159172407</v>
      </c>
      <c r="I670" s="5">
        <f t="shared" si="43"/>
        <v>4.7814424595483809</v>
      </c>
      <c r="J670" s="4">
        <f>_xlfn.NORM.DIST(H670,0,1,TRUE)*F670-_xlfn.NORM.DIST(I670,0,1,TRUE)*Summary!$G$7*EXP(-D670/100*E670)</f>
        <v>289.44824597629497</v>
      </c>
      <c r="K670" s="5">
        <f t="shared" si="40"/>
        <v>0.99999933174020439</v>
      </c>
      <c r="L670" s="7">
        <f t="shared" si="41"/>
        <v>4.9273601301421641E-8</v>
      </c>
      <c r="M670" s="4">
        <f t="shared" si="42"/>
        <v>5.0899356610930018E-3</v>
      </c>
      <c r="N670" s="57">
        <f>Summary!$G$7*Table2[[#This Row],[T]]*EXP(-Table2[[#This Row],[Rate]]/100*Table2[[#This Row],[T]])*_xlfn.NORM.DIST(Table2[[#This Row],[d2]],0,1,TRUE)</f>
        <v>1379.9182246041585</v>
      </c>
      <c r="O670" s="4"/>
    </row>
    <row r="671" spans="2:15" x14ac:dyDescent="0.2">
      <c r="B671" s="6">
        <f>Index!B692</f>
        <v>42716</v>
      </c>
      <c r="C671" s="4">
        <f>Index!J692</f>
        <v>136.0329673932109</v>
      </c>
      <c r="D671" s="5">
        <f>VLOOKUP(Table2[[#This Row],[Date]],Table1[#All],16,FALSE)</f>
        <v>-0.11018611111111112</v>
      </c>
      <c r="E671" s="5">
        <f>DAYS360(B671,Summary!$G$10)/Summary!$G$6</f>
        <v>1.3694444444444445</v>
      </c>
      <c r="F671" s="4">
        <f>Summary!$G$7*C671/Summary!$G$11*(1-0.011)^4</f>
        <v>1290.1481217975456</v>
      </c>
      <c r="G671" s="7">
        <f>VLOOKUP(Table2[[#This Row],[Date]],Table3[#All],11,FALSE)</f>
        <v>4.3834176378765341E-2</v>
      </c>
      <c r="H671" s="5">
        <f>(LN(F671/Summary!$G$7)+(D671/100+G671^2/2)*E671)/(G671*SQRT(E671))</f>
        <v>4.9626254000738186</v>
      </c>
      <c r="I671" s="5">
        <f t="shared" si="43"/>
        <v>4.911329215889582</v>
      </c>
      <c r="J671" s="4">
        <f>_xlfn.NORM.DIST(H671,0,1,TRUE)*F671-_xlfn.NORM.DIST(I671,0,1,TRUE)*Summary!$G$7*EXP(-D671/100*E671)</f>
        <v>288.63804956224806</v>
      </c>
      <c r="K671" s="5">
        <f t="shared" si="40"/>
        <v>0.99999965226682253</v>
      </c>
      <c r="L671" s="7">
        <f t="shared" si="41"/>
        <v>2.7061944286271103E-8</v>
      </c>
      <c r="M671" s="4">
        <f t="shared" si="42"/>
        <v>2.7039298105520633E-3</v>
      </c>
      <c r="N671" s="57">
        <f>Summary!$G$7*Table2[[#This Row],[T]]*EXP(-Table2[[#This Row],[Rate]]/100*Table2[[#This Row],[T]])*_xlfn.NORM.DIST(Table2[[#This Row],[d2]],0,1,TRUE)</f>
        <v>1371.5117901076112</v>
      </c>
      <c r="O671" s="4"/>
    </row>
    <row r="672" spans="2:15" x14ac:dyDescent="0.2">
      <c r="B672" s="6">
        <f>Index!B693</f>
        <v>42717</v>
      </c>
      <c r="C672" s="4">
        <f>Index!J693</f>
        <v>136.04683791947917</v>
      </c>
      <c r="D672" s="5">
        <f>VLOOKUP(Table2[[#This Row],[Date]],Table1[#All],16,FALSE)</f>
        <v>-0.11070000000000001</v>
      </c>
      <c r="E672" s="5">
        <f>DAYS360(B672,Summary!$G$10)/Summary!$G$6</f>
        <v>1.3666666666666667</v>
      </c>
      <c r="F672" s="4">
        <f>Summary!$G$7*C672/Summary!$G$11*(1-0.011)^4</f>
        <v>1290.279671037089</v>
      </c>
      <c r="G672" s="7">
        <f>VLOOKUP(Table2[[#This Row],[Date]],Table3[#All],11,FALSE)</f>
        <v>4.3814658375446583E-2</v>
      </c>
      <c r="H672" s="5">
        <f>(LN(F672/Summary!$G$7)+(D672/100+G672^2/2)*E672)/(G672*SQRT(E672))</f>
        <v>4.9717173729048634</v>
      </c>
      <c r="I672" s="5">
        <f t="shared" si="43"/>
        <v>4.9204960570845788</v>
      </c>
      <c r="J672" s="4">
        <f>_xlfn.NORM.DIST(H672,0,1,TRUE)*F672-_xlfn.NORM.DIST(I672,0,1,TRUE)*Summary!$G$7*EXP(-D672/100*E672)</f>
        <v>288.76563017543799</v>
      </c>
      <c r="K672" s="5">
        <f t="shared" si="40"/>
        <v>0.9999996681879928</v>
      </c>
      <c r="L672" s="7">
        <f t="shared" si="41"/>
        <v>2.5902143387843974E-8</v>
      </c>
      <c r="M672" s="4">
        <f t="shared" si="42"/>
        <v>2.582173647827419E-3</v>
      </c>
      <c r="N672" s="57">
        <f>Summary!$G$7*Table2[[#This Row],[T]]*EXP(-Table2[[#This Row],[Rate]]/100*Table2[[#This Row],[T]])*_xlfn.NORM.DIST(Table2[[#This Row],[d2]],0,1,TRUE)</f>
        <v>1368.7352707328635</v>
      </c>
      <c r="O672" s="4"/>
    </row>
    <row r="673" spans="2:15" x14ac:dyDescent="0.2">
      <c r="B673" s="6">
        <f>Index!B694</f>
        <v>42718</v>
      </c>
      <c r="C673" s="4">
        <f>Index!J694</f>
        <v>136.17923965294841</v>
      </c>
      <c r="D673" s="5">
        <f>VLOOKUP(Table2[[#This Row],[Date]],Table1[#All],16,FALSE)</f>
        <v>-0.11293055555555556</v>
      </c>
      <c r="E673" s="5">
        <f>DAYS360(B673,Summary!$G$10)/Summary!$G$6</f>
        <v>1.3638888888888889</v>
      </c>
      <c r="F673" s="4">
        <f>Summary!$G$7*C673/Summary!$G$11*(1-0.011)^4</f>
        <v>1291.5353802304664</v>
      </c>
      <c r="G673" s="7">
        <f>VLOOKUP(Table2[[#This Row],[Date]],Table3[#All],11,FALSE)</f>
        <v>4.3798466166106227E-2</v>
      </c>
      <c r="H673" s="5">
        <f>(LN(F673/Summary!$G$7)+(D673/100+G673^2/2)*E673)/(G673*SQRT(E673))</f>
        <v>4.9970290221791531</v>
      </c>
      <c r="I673" s="5">
        <f t="shared" si="43"/>
        <v>4.9458786971963349</v>
      </c>
      <c r="J673" s="4">
        <f>_xlfn.NORM.DIST(H673,0,1,TRUE)*F673-_xlfn.NORM.DIST(I673,0,1,TRUE)*Summary!$G$7*EXP(-D673/100*E673)</f>
        <v>289.99394976300277</v>
      </c>
      <c r="K673" s="5">
        <f t="shared" si="40"/>
        <v>0.9999997088984538</v>
      </c>
      <c r="L673" s="7">
        <f t="shared" si="41"/>
        <v>2.2841457716815931E-8</v>
      </c>
      <c r="M673" s="4">
        <f t="shared" si="42"/>
        <v>2.2760108344158396E-3</v>
      </c>
      <c r="N673" s="57">
        <f>Summary!$G$7*Table2[[#This Row],[T]]*EXP(-Table2[[#This Row],[Rate]]/100*Table2[[#This Row],[T]])*_xlfn.NORM.DIST(Table2[[#This Row],[d2]],0,1,TRUE)</f>
        <v>1365.9907159979527</v>
      </c>
      <c r="O673" s="4"/>
    </row>
    <row r="674" spans="2:15" x14ac:dyDescent="0.2">
      <c r="B674" s="6">
        <f>Index!B695</f>
        <v>42719</v>
      </c>
      <c r="C674" s="4">
        <f>Index!J695</f>
        <v>136.06137187766754</v>
      </c>
      <c r="D674" s="5">
        <f>VLOOKUP(Table2[[#This Row],[Date]],Table1[#All],16,FALSE)</f>
        <v>-0.11097222222222222</v>
      </c>
      <c r="E674" s="5">
        <f>DAYS360(B674,Summary!$G$10)/Summary!$G$6</f>
        <v>1.3611111111111112</v>
      </c>
      <c r="F674" s="4">
        <f>Summary!$G$7*C674/Summary!$G$11*(1-0.011)^4</f>
        <v>1290.4175123208477</v>
      </c>
      <c r="G674" s="7">
        <f>VLOOKUP(Table2[[#This Row],[Date]],Table3[#All],11,FALSE)</f>
        <v>4.3785984762734473E-2</v>
      </c>
      <c r="H674" s="5">
        <f>(LN(F674/Summary!$G$7)+(D674/100+G674^2/2)*E674)/(G674*SQRT(E674))</f>
        <v>4.987116990516685</v>
      </c>
      <c r="I674" s="5">
        <f t="shared" si="43"/>
        <v>4.9360333416268283</v>
      </c>
      <c r="J674" s="4">
        <f>_xlfn.NORM.DIST(H674,0,1,TRUE)*F674-_xlfn.NORM.DIST(I674,0,1,TRUE)*Summary!$G$7*EXP(-D674/100*E674)</f>
        <v>288.90591957303047</v>
      </c>
      <c r="K674" s="5">
        <f t="shared" si="40"/>
        <v>0.99999969356521667</v>
      </c>
      <c r="L674" s="7">
        <f t="shared" si="41"/>
        <v>2.4052262880772867E-8</v>
      </c>
      <c r="M674" s="4">
        <f t="shared" si="42"/>
        <v>2.3869599886088169E-3</v>
      </c>
      <c r="N674" s="57">
        <f>Summary!$G$7*Table2[[#This Row],[T]]*EXP(-Table2[[#This Row],[Rate]]/100*Table2[[#This Row],[T]])*_xlfn.NORM.DIST(Table2[[#This Row],[d2]],0,1,TRUE)</f>
        <v>1363.1680185730918</v>
      </c>
      <c r="O674" s="4"/>
    </row>
    <row r="675" spans="2:15" x14ac:dyDescent="0.2">
      <c r="B675" s="6">
        <f>Index!B696</f>
        <v>42720</v>
      </c>
      <c r="C675" s="4">
        <f>Index!J696</f>
        <v>136.06207108193968</v>
      </c>
      <c r="D675" s="5">
        <f>VLOOKUP(Table2[[#This Row],[Date]],Table1[#All],16,FALSE)</f>
        <v>-0.10895000000000001</v>
      </c>
      <c r="E675" s="5">
        <f>DAYS360(B675,Summary!$G$10)/Summary!$G$6</f>
        <v>1.3583333333333334</v>
      </c>
      <c r="F675" s="4">
        <f>Summary!$G$7*C675/Summary!$G$11*(1-0.011)^4</f>
        <v>1290.4241436330635</v>
      </c>
      <c r="G675" s="7">
        <f>VLOOKUP(Table2[[#This Row],[Date]],Table3[#All],11,FALSE)</f>
        <v>4.2969307194795948E-2</v>
      </c>
      <c r="H675" s="5">
        <f>(LN(F675/Summary!$G$7)+(D675/100+G675^2/2)*E675)/(G675*SQRT(E675))</f>
        <v>5.086794669215184</v>
      </c>
      <c r="I675" s="5">
        <f t="shared" si="43"/>
        <v>5.036714990884005</v>
      </c>
      <c r="J675" s="4">
        <f>_xlfn.NORM.DIST(H675,0,1,TRUE)*F675-_xlfn.NORM.DIST(I675,0,1,TRUE)*Summary!$G$7*EXP(-D675/100*E675)</f>
        <v>288.94314604896613</v>
      </c>
      <c r="K675" s="5">
        <f t="shared" si="40"/>
        <v>0.99999981791713644</v>
      </c>
      <c r="L675" s="7">
        <f t="shared" si="41"/>
        <v>1.4850017427917223E-8</v>
      </c>
      <c r="M675" s="4">
        <f t="shared" si="42"/>
        <v>1.4433000719476596E-3</v>
      </c>
      <c r="N675" s="57">
        <f>Summary!$G$7*Table2[[#This Row],[T]]*EXP(-Table2[[#This Row],[Rate]]/100*Table2[[#This Row],[T]])*_xlfn.NORM.DIST(Table2[[#This Row],[d2]],0,1,TRUE)</f>
        <v>1360.3447025587982</v>
      </c>
      <c r="O675" s="4"/>
    </row>
    <row r="676" spans="2:15" x14ac:dyDescent="0.2">
      <c r="B676" s="6">
        <f>Index!B697</f>
        <v>42723</v>
      </c>
      <c r="C676" s="4">
        <f>Index!J697</f>
        <v>136.2749111814941</v>
      </c>
      <c r="D676" s="5">
        <f>VLOOKUP(Table2[[#This Row],[Date]],Table1[#All],16,FALSE)</f>
        <v>-0.1076</v>
      </c>
      <c r="E676" s="5">
        <f>DAYS360(B676,Summary!$G$10)/Summary!$G$6</f>
        <v>1.35</v>
      </c>
      <c r="F676" s="4">
        <f>Summary!$G$7*C676/Summary!$G$11*(1-0.011)^4</f>
        <v>1292.4427370662982</v>
      </c>
      <c r="G676" s="7">
        <f>VLOOKUP(Table2[[#This Row],[Date]],Table3[#All],11,FALSE)</f>
        <v>4.3070448277513274E-2</v>
      </c>
      <c r="H676" s="5">
        <f>(LN(F676/Summary!$G$7)+(D676/100+G676^2/2)*E676)/(G676*SQRT(E676))</f>
        <v>5.1222319914098531</v>
      </c>
      <c r="I676" s="5">
        <f t="shared" si="43"/>
        <v>5.0721886527421036</v>
      </c>
      <c r="J676" s="4">
        <f>_xlfn.NORM.DIST(H676,0,1,TRUE)*F676-_xlfn.NORM.DIST(I676,0,1,TRUE)*Summary!$G$7*EXP(-D676/100*E676)</f>
        <v>290.98908333070938</v>
      </c>
      <c r="K676" s="5">
        <f t="shared" si="40"/>
        <v>0.99999984902995953</v>
      </c>
      <c r="L676" s="7">
        <f t="shared" si="41"/>
        <v>1.2382368815410414E-8</v>
      </c>
      <c r="M676" s="4">
        <f t="shared" si="42"/>
        <v>1.2026507229597632E-3</v>
      </c>
      <c r="N676" s="57">
        <f>Summary!$G$7*Table2[[#This Row],[T]]*EXP(-Table2[[#This Row],[Rate]]/100*Table2[[#This Row],[T]])*_xlfn.NORM.DIST(Table2[[#This Row],[d2]],0,1,TRUE)</f>
        <v>1351.9621691308662</v>
      </c>
      <c r="O676" s="4"/>
    </row>
    <row r="677" spans="2:15" x14ac:dyDescent="0.2">
      <c r="B677" s="6">
        <f>Index!B698</f>
        <v>42724</v>
      </c>
      <c r="C677" s="4">
        <f>Index!J698</f>
        <v>136.2756133758281</v>
      </c>
      <c r="D677" s="5">
        <f>VLOOKUP(Table2[[#This Row],[Date]],Table1[#All],16,FALSE)</f>
        <v>-0.10787500000000001</v>
      </c>
      <c r="E677" s="5">
        <f>DAYS360(B677,Summary!$G$10)/Summary!$G$6</f>
        <v>1.3472222222222223</v>
      </c>
      <c r="F677" s="4">
        <f>Summary!$G$7*C677/Summary!$G$11*(1-0.011)^4</f>
        <v>1292.4493967365127</v>
      </c>
      <c r="G677" s="7">
        <f>VLOOKUP(Table2[[#This Row],[Date]],Table3[#All],11,FALSE)</f>
        <v>4.3000059112251042E-2</v>
      </c>
      <c r="H677" s="5">
        <f>(LN(F677/Summary!$G$7)+(D677/100+G677^2/2)*E677)/(G677*SQRT(E677))</f>
        <v>5.1358589329846014</v>
      </c>
      <c r="I677" s="5">
        <f t="shared" si="43"/>
        <v>5.0859488063798262</v>
      </c>
      <c r="J677" s="4">
        <f>_xlfn.NORM.DIST(H677,0,1,TRUE)*F677-_xlfn.NORM.DIST(I677,0,1,TRUE)*Summary!$G$7*EXP(-D677/100*E677)</f>
        <v>290.99502585365121</v>
      </c>
      <c r="K677" s="5">
        <f t="shared" si="40"/>
        <v>0.99999985957086002</v>
      </c>
      <c r="L677" s="7">
        <f t="shared" si="41"/>
        <v>1.1577235564785756E-8</v>
      </c>
      <c r="M677" s="4">
        <f t="shared" si="42"/>
        <v>1.1203152735290423E-3</v>
      </c>
      <c r="N677" s="57">
        <f>Summary!$G$7*Table2[[#This Row],[T]]*EXP(-Table2[[#This Row],[Rate]]/100*Table2[[#This Row],[T]])*_xlfn.NORM.DIST(Table2[[#This Row],[d2]],0,1,TRUE)</f>
        <v>1349.1813384774243</v>
      </c>
      <c r="O677" s="4"/>
    </row>
    <row r="678" spans="2:15" x14ac:dyDescent="0.2">
      <c r="B678" s="6">
        <f>Index!B699</f>
        <v>42725</v>
      </c>
      <c r="C678" s="4">
        <f>Index!J699</f>
        <v>136.27631557378035</v>
      </c>
      <c r="D678" s="5">
        <f>VLOOKUP(Table2[[#This Row],[Date]],Table1[#All],16,FALSE)</f>
        <v>-0.10645555555555557</v>
      </c>
      <c r="E678" s="5">
        <f>DAYS360(B678,Summary!$G$10)/Summary!$G$6</f>
        <v>1.3444444444444446</v>
      </c>
      <c r="F678" s="4">
        <f>Summary!$G$7*C678/Summary!$G$11*(1-0.011)^4</f>
        <v>1292.4560564410433</v>
      </c>
      <c r="G678" s="7">
        <f>VLOOKUP(Table2[[#This Row],[Date]],Table3[#All],11,FALSE)</f>
        <v>4.1532368809752765E-2</v>
      </c>
      <c r="H678" s="5">
        <f>(LN(F678/Summary!$G$7)+(D678/100+G678^2/2)*E678)/(G678*SQRT(E678))</f>
        <v>5.3216229385855396</v>
      </c>
      <c r="I678" s="5">
        <f t="shared" si="43"/>
        <v>5.2734660818298558</v>
      </c>
      <c r="J678" s="4">
        <f>_xlfn.NORM.DIST(H678,0,1,TRUE)*F678-_xlfn.NORM.DIST(I678,0,1,TRUE)*Summary!$G$7*EXP(-D678/100*E678)</f>
        <v>291.02379650148612</v>
      </c>
      <c r="K678" s="5">
        <f t="shared" si="40"/>
        <v>0.99999994857721419</v>
      </c>
      <c r="L678" s="7">
        <f t="shared" si="41"/>
        <v>4.542529853892216E-9</v>
      </c>
      <c r="M678" s="4">
        <f t="shared" si="42"/>
        <v>4.2370044973235189E-4</v>
      </c>
      <c r="N678" s="57">
        <f>Summary!$G$7*Table2[[#This Row],[T]]*EXP(-Table2[[#This Row],[Rate]]/100*Table2[[#This Row],[T]])*_xlfn.NORM.DIST(Table2[[#This Row],[d2]],0,1,TRUE)</f>
        <v>1346.3699490091315</v>
      </c>
      <c r="O678" s="4"/>
    </row>
    <row r="679" spans="2:15" x14ac:dyDescent="0.2">
      <c r="B679" s="6">
        <f>Index!B700</f>
        <v>42726</v>
      </c>
      <c r="C679" s="4">
        <f>Index!J700</f>
        <v>136.19794701979944</v>
      </c>
      <c r="D679" s="5">
        <f>VLOOKUP(Table2[[#This Row],[Date]],Table1[#All],16,FALSE)</f>
        <v>-0.10352499999999999</v>
      </c>
      <c r="E679" s="5">
        <f>DAYS360(B679,Summary!$G$10)/Summary!$G$6</f>
        <v>1.3416666666666666</v>
      </c>
      <c r="F679" s="4">
        <f>Summary!$G$7*C679/Summary!$G$11*(1-0.011)^4</f>
        <v>1291.7128024735382</v>
      </c>
      <c r="G679" s="7">
        <f>VLOOKUP(Table2[[#This Row],[Date]],Table3[#All],11,FALSE)</f>
        <v>4.1394616075941623E-2</v>
      </c>
      <c r="H679" s="5">
        <f>(LN(F679/Summary!$G$7)+(D679/100+G679^2/2)*E679)/(G679*SQRT(E679))</f>
        <v>5.3335313041952412</v>
      </c>
      <c r="I679" s="5">
        <f t="shared" si="43"/>
        <v>5.285583781435804</v>
      </c>
      <c r="J679" s="4">
        <f>_xlfn.NORM.DIST(H679,0,1,TRUE)*F679-_xlfn.NORM.DIST(I679,0,1,TRUE)*Summary!$G$7*EXP(-D679/100*E679)</f>
        <v>290.32287753443143</v>
      </c>
      <c r="K679" s="5">
        <f t="shared" si="40"/>
        <v>0.99999995183952561</v>
      </c>
      <c r="L679" s="7">
        <f t="shared" si="41"/>
        <v>4.284367738049157E-9</v>
      </c>
      <c r="M679" s="4">
        <f t="shared" si="42"/>
        <v>3.9701522098745448E-4</v>
      </c>
      <c r="N679" s="57">
        <f>Summary!$G$7*Table2[[#This Row],[T]]*EXP(-Table2[[#This Row],[Rate]]/100*Table2[[#This Row],[T]])*_xlfn.NORM.DIST(Table2[[#This Row],[d2]],0,1,TRUE)</f>
        <v>1343.5313991622206</v>
      </c>
      <c r="O679" s="4"/>
    </row>
    <row r="680" spans="2:15" x14ac:dyDescent="0.2">
      <c r="B680" s="6">
        <f>Index!B701</f>
        <v>42727</v>
      </c>
      <c r="C680" s="4">
        <f>Index!J701</f>
        <v>136.36992453685022</v>
      </c>
      <c r="D680" s="5">
        <f>VLOOKUP(Table2[[#This Row],[Date]],Table1[#All],16,FALSE)</f>
        <v>-0.10267222222222222</v>
      </c>
      <c r="E680" s="5">
        <f>DAYS360(B680,Summary!$G$10)/Summary!$G$6</f>
        <v>1.3388888888888888</v>
      </c>
      <c r="F680" s="4">
        <f>Summary!$G$7*C680/Summary!$G$11*(1-0.011)^4</f>
        <v>1293.3438517321574</v>
      </c>
      <c r="G680" s="7">
        <f>VLOOKUP(Table2[[#This Row],[Date]],Table3[#All],11,FALSE)</f>
        <v>4.0973325895842586E-2</v>
      </c>
      <c r="H680" s="5">
        <f>(LN(F680/Summary!$G$7)+(D680/100+G680^2/2)*E680)/(G680*SQRT(E680))</f>
        <v>5.4203356560392297</v>
      </c>
      <c r="I680" s="5">
        <f t="shared" si="43"/>
        <v>5.3729252705251405</v>
      </c>
      <c r="J680" s="4">
        <f>_xlfn.NORM.DIST(H680,0,1,TRUE)*F680-_xlfn.NORM.DIST(I680,0,1,TRUE)*Summary!$G$7*EXP(-D680/100*E680)</f>
        <v>291.96823978837813</v>
      </c>
      <c r="K680" s="5">
        <f t="shared" si="40"/>
        <v>0.99999997025638143</v>
      </c>
      <c r="L680" s="7">
        <f t="shared" si="41"/>
        <v>2.7134901529016623E-9</v>
      </c>
      <c r="M680" s="4">
        <f t="shared" si="42"/>
        <v>2.4900152742764046E-4</v>
      </c>
      <c r="N680" s="57">
        <f>Summary!$G$7*Table2[[#This Row],[T]]*EXP(-Table2[[#This Row],[Rate]]/100*Table2[[#This Row],[T]])*_xlfn.NORM.DIST(Table2[[#This Row],[d2]],0,1,TRUE)</f>
        <v>1340.7306289304877</v>
      </c>
      <c r="O680" s="4"/>
    </row>
    <row r="681" spans="2:15" x14ac:dyDescent="0.2">
      <c r="B681" s="6">
        <f>Index!B702</f>
        <v>42731</v>
      </c>
      <c r="C681" s="4">
        <f>Index!J702</f>
        <v>136.504529442299</v>
      </c>
      <c r="D681" s="5">
        <f>VLOOKUP(Table2[[#This Row],[Date]],Table1[#All],16,FALSE)</f>
        <v>-0.10361666666666666</v>
      </c>
      <c r="E681" s="5">
        <f>DAYS360(B681,Summary!$G$10)/Summary!$G$6</f>
        <v>1.3277777777777777</v>
      </c>
      <c r="F681" s="4">
        <f>Summary!$G$7*C681/Summary!$G$11*(1-0.011)^4</f>
        <v>1294.620455994178</v>
      </c>
      <c r="G681" s="7">
        <f>VLOOKUP(Table2[[#This Row],[Date]],Table3[#All],11,FALSE)</f>
        <v>4.0066254838636406E-2</v>
      </c>
      <c r="H681" s="5">
        <f>(LN(F681/Summary!$G$7)+(D681/100+G681^2/2)*E681)/(G681*SQRT(E681))</f>
        <v>5.5862780269523808</v>
      </c>
      <c r="I681" s="5">
        <f t="shared" si="43"/>
        <v>5.5401099859587637</v>
      </c>
      <c r="J681" s="4">
        <f>_xlfn.NORM.DIST(H681,0,1,TRUE)*F681-_xlfn.NORM.DIST(I681,0,1,TRUE)*Summary!$G$7*EXP(-D681/100*E681)</f>
        <v>293.2437101924761</v>
      </c>
      <c r="K681" s="5">
        <f t="shared" si="40"/>
        <v>0.99999998840061322</v>
      </c>
      <c r="L681" s="7">
        <f t="shared" si="41"/>
        <v>1.1169154609304338E-9</v>
      </c>
      <c r="M681" s="4">
        <f t="shared" si="42"/>
        <v>9.9588542723428558E-5</v>
      </c>
      <c r="N681" s="57">
        <f>Summary!$G$7*Table2[[#This Row],[T]]*EXP(-Table2[[#This Row],[Rate]]/100*Table2[[#This Row],[T]])*_xlfn.NORM.DIST(Table2[[#This Row],[d2]],0,1,TRUE)</f>
        <v>1329.6057703199485</v>
      </c>
      <c r="O681" s="4"/>
    </row>
    <row r="682" spans="2:15" x14ac:dyDescent="0.2">
      <c r="B682" s="6">
        <f>Index!B703</f>
        <v>42732</v>
      </c>
      <c r="C682" s="4">
        <f>Index!J703</f>
        <v>136.63708349009201</v>
      </c>
      <c r="D682" s="5">
        <f>VLOOKUP(Table2[[#This Row],[Date]],Table1[#All],16,FALSE)</f>
        <v>-0.10442499999999999</v>
      </c>
      <c r="E682" s="5">
        <f>DAYS360(B682,Summary!$G$10)/Summary!$G$6</f>
        <v>1.325</v>
      </c>
      <c r="F682" s="4">
        <f>Summary!$G$7*C682/Summary!$G$11*(1-0.011)^4</f>
        <v>1295.8776097494326</v>
      </c>
      <c r="G682" s="7">
        <f>VLOOKUP(Table2[[#This Row],[Date]],Table3[#All],11,FALSE)</f>
        <v>3.8698369681512836E-2</v>
      </c>
      <c r="H682" s="5">
        <f>(LN(F682/Summary!$G$7)+(D682/100+G682^2/2)*E682)/(G682*SQRT(E682))</f>
        <v>5.8097582469428612</v>
      </c>
      <c r="I682" s="5">
        <f t="shared" si="43"/>
        <v>5.7652130782238036</v>
      </c>
      <c r="J682" s="4">
        <f>_xlfn.NORM.DIST(H682,0,1,TRUE)*F682-_xlfn.NORM.DIST(I682,0,1,TRUE)*Summary!$G$7*EXP(-D682/100*E682)</f>
        <v>294.49302086975854</v>
      </c>
      <c r="K682" s="5">
        <f t="shared" si="40"/>
        <v>0.99999999687184404</v>
      </c>
      <c r="L682" s="7">
        <f t="shared" si="41"/>
        <v>3.2367673312087508E-10</v>
      </c>
      <c r="M682" s="4">
        <f t="shared" si="42"/>
        <v>2.787070803395773E-5</v>
      </c>
      <c r="N682" s="57">
        <f>Summary!$G$7*Table2[[#This Row],[T]]*EXP(-Table2[[#This Row],[Rate]]/100*Table2[[#This Row],[T]])*_xlfn.NORM.DIST(Table2[[#This Row],[d2]],0,1,TRUE)</f>
        <v>1326.8345748944062</v>
      </c>
      <c r="O682" s="4"/>
    </row>
    <row r="683" spans="2:15" x14ac:dyDescent="0.2">
      <c r="B683" s="6">
        <f>Index!B704</f>
        <v>42733</v>
      </c>
      <c r="C683" s="4">
        <f>Index!J704</f>
        <v>136.80924489558117</v>
      </c>
      <c r="D683" s="5">
        <f>VLOOKUP(Table2[[#This Row],[Date]],Table1[#All],16,FALSE)</f>
        <v>-0.10645555555555555</v>
      </c>
      <c r="E683" s="5">
        <f>DAYS360(B683,Summary!$G$10)/Summary!$G$6</f>
        <v>1.3222222222222222</v>
      </c>
      <c r="F683" s="4">
        <f>Summary!$G$7*C683/Summary!$G$11*(1-0.011)^4</f>
        <v>1297.510403021492</v>
      </c>
      <c r="G683" s="7">
        <f>VLOOKUP(Table2[[#This Row],[Date]],Table3[#All],11,FALSE)</f>
        <v>3.8776636191097918E-2</v>
      </c>
      <c r="H683" s="5">
        <f>(LN(F683/Summary!$G$7)+(D683/100+G683^2/2)*E683)/(G683*SQRT(E683))</f>
        <v>5.8318656531024837</v>
      </c>
      <c r="I683" s="5">
        <f t="shared" si="43"/>
        <v>5.7872772048972818</v>
      </c>
      <c r="J683" s="4">
        <f>_xlfn.NORM.DIST(H683,0,1,TRUE)*F683-_xlfn.NORM.DIST(I683,0,1,TRUE)*Summary!$G$7*EXP(-D683/100*E683)</f>
        <v>296.1018329308107</v>
      </c>
      <c r="K683" s="5">
        <f t="shared" si="40"/>
        <v>0.99999999725944788</v>
      </c>
      <c r="L683" s="7">
        <f t="shared" si="41"/>
        <v>2.8395958293129799E-10</v>
      </c>
      <c r="M683" s="4">
        <f t="shared" si="42"/>
        <v>2.4510536123947605E-5</v>
      </c>
      <c r="N683" s="57">
        <f>Summary!$G$7*Table2[[#This Row],[T]]*EXP(-Table2[[#This Row],[Rate]]/100*Table2[[#This Row],[T]])*_xlfn.NORM.DIST(Table2[[#This Row],[d2]],0,1,TRUE)</f>
        <v>1324.0846601959954</v>
      </c>
      <c r="O683" s="4"/>
    </row>
    <row r="684" spans="2:15" x14ac:dyDescent="0.2">
      <c r="B684" s="6">
        <f>Index!B705</f>
        <v>42734</v>
      </c>
      <c r="C684" s="4">
        <f>Index!J705</f>
        <v>136.38769338698228</v>
      </c>
      <c r="D684" s="5">
        <f>VLOOKUP(Table2[[#This Row],[Date]],Table1[#All],16,FALSE)</f>
        <v>-0.10707638888888889</v>
      </c>
      <c r="E684" s="5">
        <f>DAYS360(B684,Summary!$G$10)/Summary!$G$6</f>
        <v>1.3194444444444444</v>
      </c>
      <c r="F684" s="4">
        <f>Summary!$G$7*C684/Summary!$G$11*(1-0.011)^4</f>
        <v>1293.5123730036087</v>
      </c>
      <c r="G684" s="7">
        <f>VLOOKUP(Table2[[#This Row],[Date]],Table3[#All],11,FALSE)</f>
        <v>3.9049411723890308E-2</v>
      </c>
      <c r="H684" s="5">
        <f>(LN(F684/Summary!$G$7)+(D684/100+G684^2/2)*E684)/(G684*SQRT(E684))</f>
        <v>5.7285684139360669</v>
      </c>
      <c r="I684" s="5">
        <f t="shared" si="43"/>
        <v>5.6837134976908548</v>
      </c>
      <c r="J684" s="4">
        <f>_xlfn.NORM.DIST(H684,0,1,TRUE)*F684-_xlfn.NORM.DIST(I684,0,1,TRUE)*Summary!$G$7*EXP(-D684/100*E684)</f>
        <v>292.09856109689827</v>
      </c>
      <c r="K684" s="5">
        <f t="shared" si="40"/>
        <v>0.99999999493591474</v>
      </c>
      <c r="L684" s="7">
        <f t="shared" si="41"/>
        <v>5.1442000403213064E-10</v>
      </c>
      <c r="M684" s="4">
        <f t="shared" si="42"/>
        <v>4.4347038974696924E-5</v>
      </c>
      <c r="N684" s="57">
        <f>Summary!$G$7*Table2[[#This Row],[T]]*EXP(-Table2[[#This Row],[Rate]]/100*Table2[[#This Row],[T]])*_xlfn.NORM.DIST(Table2[[#This Row],[d2]],0,1,TRUE)</f>
        <v>1321.3098820672787</v>
      </c>
      <c r="O684" s="4"/>
    </row>
    <row r="685" spans="2:15" x14ac:dyDescent="0.2">
      <c r="B685" s="6">
        <f>Index!B706</f>
        <v>42737</v>
      </c>
      <c r="C685" s="4">
        <f>Index!J706</f>
        <v>136.74569327204634</v>
      </c>
      <c r="D685" s="5">
        <f>VLOOKUP(Table2[[#This Row],[Date]],Table1[#All],16,FALSE)</f>
        <v>-0.11344722222222223</v>
      </c>
      <c r="E685" s="5">
        <f>DAYS360(B685,Summary!$G$10)/Summary!$G$6</f>
        <v>1.3138888888888889</v>
      </c>
      <c r="F685" s="4">
        <f>Summary!$G$7*C685/Summary!$G$11*(1-0.011)^4</f>
        <v>1296.9076740704745</v>
      </c>
      <c r="G685" s="7">
        <f>VLOOKUP(Table2[[#This Row],[Date]],Table3[#All],11,FALSE)</f>
        <v>3.9266457711404197E-2</v>
      </c>
      <c r="H685" s="5">
        <f>(LN(F685/Summary!$G$7)+(D685/100+G685^2/2)*E685)/(G685*SQRT(E685))</f>
        <v>5.7656036964719428</v>
      </c>
      <c r="I685" s="5">
        <f t="shared" si="43"/>
        <v>5.7205945222938963</v>
      </c>
      <c r="J685" s="4">
        <f>_xlfn.NORM.DIST(H685,0,1,TRUE)*F685-_xlfn.NORM.DIST(I685,0,1,TRUE)*Summary!$G$7*EXP(-D685/100*E685)</f>
        <v>295.41599220995192</v>
      </c>
      <c r="K685" s="5">
        <f t="shared" si="40"/>
        <v>0.99999999593169731</v>
      </c>
      <c r="L685" s="7">
        <f t="shared" si="41"/>
        <v>4.1328628305786897E-10</v>
      </c>
      <c r="M685" s="4">
        <f t="shared" si="42"/>
        <v>3.5863236162587558E-5</v>
      </c>
      <c r="N685" s="57">
        <f>Summary!$G$7*Table2[[#This Row],[T]]*EXP(-Table2[[#This Row],[Rate]]/100*Table2[[#This Row],[T]])*_xlfn.NORM.DIST(Table2[[#This Row],[d2]],0,1,TRUE)</f>
        <v>1315.848786178829</v>
      </c>
      <c r="O685" s="4"/>
    </row>
    <row r="686" spans="2:15" x14ac:dyDescent="0.2">
      <c r="B686" s="6">
        <f>Index!B707</f>
        <v>42738</v>
      </c>
      <c r="C686" s="4">
        <f>Index!J707</f>
        <v>135.55898185217936</v>
      </c>
      <c r="D686" s="5">
        <f>VLOOKUP(Table2[[#This Row],[Date]],Table1[#All],16,FALSE)</f>
        <v>-0.10867111111111111</v>
      </c>
      <c r="E686" s="5">
        <f>DAYS360(B686,Summary!$G$10)/Summary!$G$6</f>
        <v>1.3111111111111111</v>
      </c>
      <c r="F686" s="4">
        <f>Summary!$G$7*C686/Summary!$G$11*(1-0.011)^4</f>
        <v>1285.6528029991739</v>
      </c>
      <c r="G686" s="7">
        <f>VLOOKUP(Table2[[#This Row],[Date]],Table3[#All],11,FALSE)</f>
        <v>4.1663009524401808E-2</v>
      </c>
      <c r="H686" s="5">
        <f>(LN(F686/Summary!$G$7)+(D686/100+G686^2/2)*E686)/(G686*SQRT(E686))</f>
        <v>5.2609994146672294</v>
      </c>
      <c r="I686" s="5">
        <f t="shared" si="43"/>
        <v>5.21329370212898</v>
      </c>
      <c r="J686" s="4">
        <f>_xlfn.NORM.DIST(H686,0,1,TRUE)*F686-_xlfn.NORM.DIST(I686,0,1,TRUE)*Summary!$G$7*EXP(-D686/100*E686)</f>
        <v>284.22698926851626</v>
      </c>
      <c r="K686" s="5">
        <f t="shared" si="40"/>
        <v>0.99999992836275486</v>
      </c>
      <c r="L686" s="7">
        <f t="shared" si="41"/>
        <v>6.3531587203126847E-9</v>
      </c>
      <c r="M686" s="4">
        <f t="shared" si="42"/>
        <v>5.7362390711803834E-4</v>
      </c>
      <c r="N686" s="57">
        <f>Summary!$G$7*Table2[[#This Row],[T]]*EXP(-Table2[[#This Row],[Rate]]/100*Table2[[#This Row],[T]])*_xlfn.NORM.DIST(Table2[[#This Row],[d2]],0,1,TRUE)</f>
        <v>1312.9803905815984</v>
      </c>
      <c r="O686" s="4"/>
    </row>
    <row r="687" spans="2:15" x14ac:dyDescent="0.2">
      <c r="B687" s="6">
        <f>Index!B708</f>
        <v>42739</v>
      </c>
      <c r="C687" s="4">
        <f>Index!J708</f>
        <v>135.34919677941204</v>
      </c>
      <c r="D687" s="5">
        <f>VLOOKUP(Table2[[#This Row],[Date]],Table1[#All],16,FALSE)</f>
        <v>-0.10908083333333334</v>
      </c>
      <c r="E687" s="5">
        <f>DAYS360(B687,Summary!$G$10)/Summary!$G$6</f>
        <v>1.3083333333333333</v>
      </c>
      <c r="F687" s="4">
        <f>Summary!$G$7*C687/Summary!$G$11*(1-0.011)^4</f>
        <v>1283.6631836973349</v>
      </c>
      <c r="G687" s="7">
        <f>VLOOKUP(Table2[[#This Row],[Date]],Table3[#All],11,FALSE)</f>
        <v>4.156754264725103E-2</v>
      </c>
      <c r="H687" s="5">
        <f>(LN(F687/Summary!$G$7)+(D687/100+G687^2/2)*E687)/(G687*SQRT(E687))</f>
        <v>5.2458938452643542</v>
      </c>
      <c r="I687" s="5">
        <f t="shared" si="43"/>
        <v>5.1983478925386164</v>
      </c>
      <c r="J687" s="4">
        <f>_xlfn.NORM.DIST(H687,0,1,TRUE)*F687-_xlfn.NORM.DIST(I687,0,1,TRUE)*Summary!$G$7*EXP(-D687/100*E687)</f>
        <v>282.23502479993226</v>
      </c>
      <c r="K687" s="5">
        <f t="shared" si="40"/>
        <v>0.99999992223678147</v>
      </c>
      <c r="L687" s="7">
        <f t="shared" si="41"/>
        <v>6.9116726021720373E-9</v>
      </c>
      <c r="M687" s="4">
        <f t="shared" si="42"/>
        <v>6.1938129592502386E-4</v>
      </c>
      <c r="N687" s="57">
        <f>Summary!$G$7*Table2[[#This Row],[T]]*EXP(-Table2[[#This Row],[Rate]]/100*Table2[[#This Row],[T]])*_xlfn.NORM.DIST(Table2[[#This Row],[d2]],0,1,TRUE)</f>
        <v>1310.2017106239389</v>
      </c>
      <c r="O687" s="4"/>
    </row>
    <row r="688" spans="2:15" x14ac:dyDescent="0.2">
      <c r="B688" s="6">
        <f>Index!B709</f>
        <v>42740</v>
      </c>
      <c r="C688" s="4">
        <f>Index!J709</f>
        <v>135.25785193836688</v>
      </c>
      <c r="D688" s="5">
        <f>VLOOKUP(Table2[[#This Row],[Date]],Table1[#All],16,FALSE)</f>
        <v>-0.10971944444444445</v>
      </c>
      <c r="E688" s="5">
        <f>DAYS360(B688,Summary!$G$10)/Summary!$G$6</f>
        <v>1.3055555555555556</v>
      </c>
      <c r="F688" s="4">
        <f>Summary!$G$7*C688/Summary!$G$11*(1-0.011)^4</f>
        <v>1282.7968615302266</v>
      </c>
      <c r="G688" s="7">
        <f>VLOOKUP(Table2[[#This Row],[Date]],Table3[#All],11,FALSE)</f>
        <v>4.1528710790459819E-2</v>
      </c>
      <c r="H688" s="5">
        <f>(LN(F688/Summary!$G$7)+(D688/100+G688^2/2)*E688)/(G688*SQRT(E688))</f>
        <v>5.2419477402275705</v>
      </c>
      <c r="I688" s="5">
        <f t="shared" si="43"/>
        <v>5.194496657364347</v>
      </c>
      <c r="J688" s="4">
        <f>_xlfn.NORM.DIST(H688,0,1,TRUE)*F688-_xlfn.NORM.DIST(I688,0,1,TRUE)*Summary!$G$7*EXP(-D688/100*E688)</f>
        <v>281.36338765595747</v>
      </c>
      <c r="K688" s="5">
        <f t="shared" si="40"/>
        <v>0.99999992055481168</v>
      </c>
      <c r="L688" s="7">
        <f t="shared" si="41"/>
        <v>7.0750687437184815E-9</v>
      </c>
      <c r="M688" s="4">
        <f t="shared" si="42"/>
        <v>6.3123380321460326E-4</v>
      </c>
      <c r="N688" s="57">
        <f>Summary!$G$7*Table2[[#This Row],[T]]*EXP(-Table2[[#This Row],[Rate]]/100*Table2[[#This Row],[T]])*_xlfn.NORM.DIST(Table2[[#This Row],[d2]],0,1,TRUE)</f>
        <v>1307.4269022840238</v>
      </c>
      <c r="O688" s="4"/>
    </row>
    <row r="689" spans="2:15" x14ac:dyDescent="0.2">
      <c r="B689" s="6">
        <f>Index!B710</f>
        <v>42741</v>
      </c>
      <c r="C689" s="4">
        <f>Index!J710</f>
        <v>134.66700016881944</v>
      </c>
      <c r="D689" s="5">
        <f>VLOOKUP(Table2[[#This Row],[Date]],Table1[#All],16,FALSE)</f>
        <v>-0.10879999999999999</v>
      </c>
      <c r="E689" s="5">
        <f>DAYS360(B689,Summary!$G$10)/Summary!$G$6</f>
        <v>1.3027777777777778</v>
      </c>
      <c r="F689" s="4">
        <f>Summary!$G$7*C689/Summary!$G$11*(1-0.011)^4</f>
        <v>1277.1931735761223</v>
      </c>
      <c r="G689" s="7">
        <f>VLOOKUP(Table2[[#This Row],[Date]],Table3[#All],11,FALSE)</f>
        <v>4.1809513694957987E-2</v>
      </c>
      <c r="H689" s="5">
        <f>(LN(F689/Summary!$G$7)+(D689/100+G689^2/2)*E689)/(G689*SQRT(E689))</f>
        <v>5.1211341523048128</v>
      </c>
      <c r="I689" s="5">
        <f t="shared" si="43"/>
        <v>5.0734130697519326</v>
      </c>
      <c r="J689" s="4">
        <f>_xlfn.NORM.DIST(H689,0,1,TRUE)*F689-_xlfn.NORM.DIST(I689,0,1,TRUE)*Summary!$G$7*EXP(-D689/100*E689)</f>
        <v>275.77474804085557</v>
      </c>
      <c r="K689" s="5">
        <f t="shared" si="40"/>
        <v>0.99999984814825804</v>
      </c>
      <c r="L689" s="7">
        <f t="shared" si="41"/>
        <v>1.3214063528893927E-8</v>
      </c>
      <c r="M689" s="4">
        <f t="shared" si="42"/>
        <v>1.1740727971942062E-3</v>
      </c>
      <c r="N689" s="57">
        <f>Summary!$G$7*Table2[[#This Row],[T]]*EXP(-Table2[[#This Row],[Rate]]/100*Table2[[#This Row],[T]])*_xlfn.NORM.DIST(Table2[[#This Row],[d2]],0,1,TRUE)</f>
        <v>1304.6254183786118</v>
      </c>
      <c r="O689" s="4"/>
    </row>
    <row r="690" spans="2:15" x14ac:dyDescent="0.2">
      <c r="B690" s="6">
        <f>Index!B711</f>
        <v>42744</v>
      </c>
      <c r="C690" s="4">
        <f>Index!J711</f>
        <v>135.16786975183538</v>
      </c>
      <c r="D690" s="5">
        <f>VLOOKUP(Table2[[#This Row],[Date]],Table1[#All],16,FALSE)</f>
        <v>-0.11096666666666667</v>
      </c>
      <c r="E690" s="5">
        <f>DAYS360(B690,Summary!$G$10)/Summary!$G$6</f>
        <v>1.2944444444444445</v>
      </c>
      <c r="F690" s="4">
        <f>Summary!$G$7*C690/Summary!$G$11*(1-0.011)^4</f>
        <v>1281.9434628933118</v>
      </c>
      <c r="G690" s="7">
        <f>VLOOKUP(Table2[[#This Row],[Date]],Table3[#All],11,FALSE)</f>
        <v>4.2359079629731129E-2</v>
      </c>
      <c r="H690" s="5">
        <f>(LN(F690/Summary!$G$7)+(D690/100+G690^2/2)*E690)/(G690*SQRT(E690))</f>
        <v>5.1480448605752551</v>
      </c>
      <c r="I690" s="5">
        <f t="shared" si="43"/>
        <v>5.0998513876937102</v>
      </c>
      <c r="J690" s="4">
        <f>_xlfn.NORM.DIST(H690,0,1,TRUE)*F690-_xlfn.NORM.DIST(I690,0,1,TRUE)*Summary!$G$7*EXP(-D690/100*E690)</f>
        <v>280.50603041291151</v>
      </c>
      <c r="K690" s="5">
        <f t="shared" si="40"/>
        <v>0.99999986839222466</v>
      </c>
      <c r="L690" s="7">
        <f t="shared" si="41"/>
        <v>1.1353698037974244E-8</v>
      </c>
      <c r="M690" s="4">
        <f t="shared" si="42"/>
        <v>1.0230692110521839E-3</v>
      </c>
      <c r="N690" s="57">
        <f>Summary!$G$7*Table2[[#This Row],[T]]*EXP(-Table2[[#This Row],[Rate]]/100*Table2[[#This Row],[T]])*_xlfn.NORM.DIST(Table2[[#This Row],[d2]],0,1,TRUE)</f>
        <v>1296.3049025424157</v>
      </c>
      <c r="O690" s="4"/>
    </row>
    <row r="691" spans="2:15" x14ac:dyDescent="0.2">
      <c r="B691" s="6">
        <f>Index!B712</f>
        <v>42745</v>
      </c>
      <c r="C691" s="4">
        <f>Index!J712</f>
        <v>135.12913826400739</v>
      </c>
      <c r="D691" s="5">
        <f>VLOOKUP(Table2[[#This Row],[Date]],Table1[#All],16,FALSE)</f>
        <v>-0.11333333333333334</v>
      </c>
      <c r="E691" s="5">
        <f>DAYS360(B691,Summary!$G$10)/Summary!$G$6</f>
        <v>1.2916666666666667</v>
      </c>
      <c r="F691" s="4">
        <f>Summary!$G$7*C691/Summary!$G$11*(1-0.011)^4</f>
        <v>1281.5761302001176</v>
      </c>
      <c r="G691" s="7">
        <f>VLOOKUP(Table2[[#This Row],[Date]],Table3[#All],11,FALSE)</f>
        <v>4.2355045570484424E-2</v>
      </c>
      <c r="H691" s="5">
        <f>(LN(F691/Summary!$G$7)+(D691/100+G691^2/2)*E691)/(G691*SQRT(E691))</f>
        <v>5.147487393490386</v>
      </c>
      <c r="I691" s="5">
        <f t="shared" si="43"/>
        <v>5.0993502428841877</v>
      </c>
      <c r="J691" s="4">
        <f>_xlfn.NORM.DIST(H691,0,1,TRUE)*F691-_xlfn.NORM.DIST(I691,0,1,TRUE)*Summary!$G$7*EXP(-D691/100*E691)</f>
        <v>280.11117079595374</v>
      </c>
      <c r="K691" s="5">
        <f t="shared" si="40"/>
        <v>0.9999998680006299</v>
      </c>
      <c r="L691" s="7">
        <f t="shared" si="41"/>
        <v>1.1402916518574104E-8</v>
      </c>
      <c r="M691" s="4">
        <f t="shared" si="42"/>
        <v>1.0246141994074633E-3</v>
      </c>
      <c r="N691" s="57">
        <f>Summary!$G$7*Table2[[#This Row],[T]]*EXP(-Table2[[#This Row],[Rate]]/100*Table2[[#This Row],[T]])*_xlfn.NORM.DIST(Table2[[#This Row],[d2]],0,1,TRUE)</f>
        <v>1293.5586873893576</v>
      </c>
      <c r="O691" s="4"/>
    </row>
    <row r="692" spans="2:15" x14ac:dyDescent="0.2">
      <c r="B692" s="6">
        <f>Index!B713</f>
        <v>42746</v>
      </c>
      <c r="C692" s="4">
        <f>Index!J713</f>
        <v>135.56350424398548</v>
      </c>
      <c r="D692" s="5">
        <f>VLOOKUP(Table2[[#This Row],[Date]],Table1[#All],16,FALSE)</f>
        <v>-0.11786666666666668</v>
      </c>
      <c r="E692" s="5">
        <f>DAYS360(B692,Summary!$G$10)/Summary!$G$6</f>
        <v>1.288888888888889</v>
      </c>
      <c r="F692" s="4">
        <f>Summary!$G$7*C692/Summary!$G$11*(1-0.011)^4</f>
        <v>1285.6956937440168</v>
      </c>
      <c r="G692" s="7">
        <f>VLOOKUP(Table2[[#This Row],[Date]],Table3[#All],11,FALSE)</f>
        <v>4.273973286008869E-2</v>
      </c>
      <c r="H692" s="5">
        <f>(LN(F692/Summary!$G$7)+(D692/100+G692^2/2)*E692)/(G692*SQRT(E692))</f>
        <v>5.1720354317023656</v>
      </c>
      <c r="I692" s="5">
        <f t="shared" si="43"/>
        <v>5.1235133367656367</v>
      </c>
      <c r="J692" s="4">
        <f>_xlfn.NORM.DIST(H692,0,1,TRUE)*F692-_xlfn.NORM.DIST(I692,0,1,TRUE)*Summary!$G$7*EXP(-D692/100*E692)</f>
        <v>284.17537016860979</v>
      </c>
      <c r="K692" s="5">
        <f t="shared" si="40"/>
        <v>0.99999988422116926</v>
      </c>
      <c r="L692" s="7">
        <f t="shared" si="41"/>
        <v>9.9346914900554992E-9</v>
      </c>
      <c r="M692" s="4">
        <f t="shared" si="42"/>
        <v>9.04644707747283E-4</v>
      </c>
      <c r="N692" s="57">
        <f>Summary!$G$7*Table2[[#This Row],[T]]*EXP(-Table2[[#This Row],[Rate]]/100*Table2[[#This Row],[T]])*_xlfn.NORM.DIST(Table2[[#This Row],[d2]],0,1,TRUE)</f>
        <v>1290.8482251934588</v>
      </c>
      <c r="O692" s="4"/>
    </row>
    <row r="693" spans="2:15" x14ac:dyDescent="0.2">
      <c r="B693" s="6">
        <f>Index!B714</f>
        <v>42747</v>
      </c>
      <c r="C693" s="4">
        <f>Index!J714</f>
        <v>135.48527138647174</v>
      </c>
      <c r="D693" s="5">
        <f>VLOOKUP(Table2[[#This Row],[Date]],Table1[#All],16,FALSE)</f>
        <v>-0.11817777777777778</v>
      </c>
      <c r="E693" s="5">
        <f>DAYS360(B693,Summary!$G$10)/Summary!$G$6</f>
        <v>1.2861111111111112</v>
      </c>
      <c r="F693" s="4">
        <f>Summary!$G$7*C693/Summary!$G$11*(1-0.011)^4</f>
        <v>1284.9537267332373</v>
      </c>
      <c r="G693" s="7">
        <f>VLOOKUP(Table2[[#This Row],[Date]],Table3[#All],11,FALSE)</f>
        <v>4.0511512704382836E-2</v>
      </c>
      <c r="H693" s="5">
        <f>(LN(F693/Summary!$G$7)+(D693/100+G693^2/2)*E693)/(G693*SQRT(E693))</f>
        <v>5.4471656082720736</v>
      </c>
      <c r="I693" s="5">
        <f t="shared" si="43"/>
        <v>5.4012227823202092</v>
      </c>
      <c r="J693" s="4">
        <f>_xlfn.NORM.DIST(H693,0,1,TRUE)*F693-_xlfn.NORM.DIST(I693,0,1,TRUE)*Summary!$G$7*EXP(-D693/100*E693)</f>
        <v>283.43267383593536</v>
      </c>
      <c r="K693" s="5">
        <f t="shared" si="40"/>
        <v>0.99999997441059596</v>
      </c>
      <c r="L693" s="7">
        <f t="shared" si="41"/>
        <v>2.4361046411334962E-9</v>
      </c>
      <c r="M693" s="4">
        <f t="shared" si="42"/>
        <v>2.0956939812239605E-4</v>
      </c>
      <c r="N693" s="57">
        <f>Summary!$G$7*Table2[[#This Row],[T]]*EXP(-Table2[[#This Row],[Rate]]/100*Table2[[#This Row],[T]])*_xlfn.NORM.DIST(Table2[[#This Row],[d2]],0,1,TRUE)</f>
        <v>1288.0673118540424</v>
      </c>
      <c r="O693" s="4"/>
    </row>
    <row r="694" spans="2:15" x14ac:dyDescent="0.2">
      <c r="B694" s="6">
        <f>Index!B715</f>
        <v>42748</v>
      </c>
      <c r="C694" s="4">
        <f>Index!J715</f>
        <v>135.19660410642786</v>
      </c>
      <c r="D694" s="5">
        <f>VLOOKUP(Table2[[#This Row],[Date]],Table1[#All],16,FALSE)</f>
        <v>-0.11723333333333334</v>
      </c>
      <c r="E694" s="5">
        <f>DAYS360(B694,Summary!$G$10)/Summary!$G$6</f>
        <v>1.2833333333333334</v>
      </c>
      <c r="F694" s="4">
        <f>Summary!$G$7*C694/Summary!$G$11*(1-0.011)^4</f>
        <v>1282.2159819327692</v>
      </c>
      <c r="G694" s="7">
        <f>VLOOKUP(Table2[[#This Row],[Date]],Table3[#All],11,FALSE)</f>
        <v>4.0546626150845831E-2</v>
      </c>
      <c r="H694" s="5">
        <f>(LN(F694/Summary!$G$7)+(D694/100+G694^2/2)*E694)/(G694*SQRT(E694))</f>
        <v>5.4022258858582868</v>
      </c>
      <c r="I694" s="5">
        <f t="shared" si="43"/>
        <v>5.3562929229847205</v>
      </c>
      <c r="J694" s="4">
        <f>_xlfn.NORM.DIST(H694,0,1,TRUE)*F694-_xlfn.NORM.DIST(I694,0,1,TRUE)*Summary!$G$7*EXP(-D694/100*E694)</f>
        <v>280.71035550901706</v>
      </c>
      <c r="K694" s="5">
        <f t="shared" si="40"/>
        <v>0.99999996709050398</v>
      </c>
      <c r="L694" s="7">
        <f t="shared" si="41"/>
        <v>3.1159442027314352E-9</v>
      </c>
      <c r="M694" s="4">
        <f t="shared" si="42"/>
        <v>2.6656691215445845E-4</v>
      </c>
      <c r="N694" s="57">
        <f>Summary!$G$7*Table2[[#This Row],[T]]*EXP(-Table2[[#This Row],[Rate]]/100*Table2[[#This Row],[T]])*_xlfn.NORM.DIST(Table2[[#This Row],[d2]],0,1,TRUE)</f>
        <v>1285.2654997575605</v>
      </c>
      <c r="O694" s="4"/>
    </row>
    <row r="695" spans="2:15" x14ac:dyDescent="0.2">
      <c r="B695" s="6">
        <f>Index!B716</f>
        <v>42751</v>
      </c>
      <c r="C695" s="4">
        <f>Index!J716</f>
        <v>135.31699339644734</v>
      </c>
      <c r="D695" s="5">
        <f>VLOOKUP(Table2[[#This Row],[Date]],Table1[#All],16,FALSE)</f>
        <v>-0.11975</v>
      </c>
      <c r="E695" s="5">
        <f>DAYS360(B695,Summary!$G$10)/Summary!$G$6</f>
        <v>1.2749999999999999</v>
      </c>
      <c r="F695" s="4">
        <f>Summary!$G$7*C695/Summary!$G$11*(1-0.011)^4</f>
        <v>1283.3577641005741</v>
      </c>
      <c r="G695" s="7">
        <f>VLOOKUP(Table2[[#This Row],[Date]],Table3[#All],11,FALSE)</f>
        <v>3.9349768072107327E-2</v>
      </c>
      <c r="H695" s="5">
        <f>(LN(F695/Summary!$G$7)+(D695/100+G695^2/2)*E695)/(G695*SQRT(E695))</f>
        <v>5.6027049232786563</v>
      </c>
      <c r="I695" s="5">
        <f t="shared" si="43"/>
        <v>5.5582727793359652</v>
      </c>
      <c r="J695" s="4">
        <f>_xlfn.NORM.DIST(H695,0,1,TRUE)*F695-_xlfn.NORM.DIST(I695,0,1,TRUE)*Summary!$G$7*EXP(-D695/100*E695)</f>
        <v>281.82978553112116</v>
      </c>
      <c r="K695" s="5">
        <f t="shared" si="40"/>
        <v>0.99999998944838442</v>
      </c>
      <c r="L695" s="7">
        <f t="shared" si="41"/>
        <v>1.0679415477697749E-9</v>
      </c>
      <c r="M695" s="4">
        <f t="shared" si="42"/>
        <v>8.8246061047388778E-5</v>
      </c>
      <c r="N695" s="57">
        <f>Summary!$G$7*Table2[[#This Row],[T]]*EXP(-Table2[[#This Row],[Rate]]/100*Table2[[#This Row],[T]])*_xlfn.NORM.DIST(Table2[[#This Row],[d2]],0,1,TRUE)</f>
        <v>1276.948155410643</v>
      </c>
      <c r="O695" s="4"/>
    </row>
    <row r="696" spans="2:15" x14ac:dyDescent="0.2">
      <c r="B696" s="6">
        <f>Index!B717</f>
        <v>42752</v>
      </c>
      <c r="C696" s="4">
        <f>Index!J717</f>
        <v>135.42287480661071</v>
      </c>
      <c r="D696" s="5">
        <f>VLOOKUP(Table2[[#This Row],[Date]],Table1[#All],16,FALSE)</f>
        <v>-0.12059444444444443</v>
      </c>
      <c r="E696" s="5">
        <f>DAYS360(B696,Summary!$G$10)/Summary!$G$6</f>
        <v>1.2722222222222221</v>
      </c>
      <c r="F696" s="4">
        <f>Summary!$G$7*C696/Summary!$G$11*(1-0.011)^4</f>
        <v>1284.3619523137202</v>
      </c>
      <c r="G696" s="7">
        <f>VLOOKUP(Table2[[#This Row],[Date]],Table3[#All],11,FALSE)</f>
        <v>3.7632181087923162E-2</v>
      </c>
      <c r="H696" s="5">
        <f>(LN(F696/Summary!$G$7)+(D696/100+G696^2/2)*E696)/(G696*SQRT(E696))</f>
        <v>5.8810327795553201</v>
      </c>
      <c r="I696" s="5">
        <f t="shared" si="43"/>
        <v>5.8385863779779292</v>
      </c>
      <c r="J696" s="4">
        <f>_xlfn.NORM.DIST(H696,0,1,TRUE)*F696-_xlfn.NORM.DIST(I696,0,1,TRUE)*Summary!$G$7*EXP(-D696/100*E696)</f>
        <v>282.82654547886011</v>
      </c>
      <c r="K696" s="5">
        <f t="shared" si="40"/>
        <v>0.99999999796142802</v>
      </c>
      <c r="L696" s="7">
        <f t="shared" si="41"/>
        <v>2.2594804988520096E-10</v>
      </c>
      <c r="M696" s="4">
        <f t="shared" si="42"/>
        <v>1.7844559339188875E-5</v>
      </c>
      <c r="N696" s="57">
        <f>Summary!$G$7*Table2[[#This Row],[T]]*EXP(-Table2[[#This Row],[Rate]]/100*Table2[[#This Row],[T]])*_xlfn.NORM.DIST(Table2[[#This Row],[d2]],0,1,TRUE)</f>
        <v>1274.175597586669</v>
      </c>
      <c r="O696" s="4"/>
    </row>
    <row r="697" spans="2:15" x14ac:dyDescent="0.2">
      <c r="B697" s="6">
        <f>Index!B718</f>
        <v>42753</v>
      </c>
      <c r="C697" s="4">
        <f>Index!J718</f>
        <v>135.00273427453277</v>
      </c>
      <c r="D697" s="5">
        <f>VLOOKUP(Table2[[#This Row],[Date]],Table1[#All],16,FALSE)</f>
        <v>-0.11974722222222221</v>
      </c>
      <c r="E697" s="5">
        <f>DAYS360(B697,Summary!$G$10)/Summary!$G$6</f>
        <v>1.2694444444444444</v>
      </c>
      <c r="F697" s="4">
        <f>Summary!$G$7*C697/Summary!$G$11*(1-0.011)^4</f>
        <v>1280.3773041160184</v>
      </c>
      <c r="G697" s="7">
        <f>VLOOKUP(Table2[[#This Row],[Date]],Table3[#All],11,FALSE)</f>
        <v>3.7780206726745043E-2</v>
      </c>
      <c r="H697" s="5">
        <f>(LN(F697/Summary!$G$7)+(D697/100+G697^2/2)*E697)/(G697*SQRT(E697))</f>
        <v>5.7918505859056699</v>
      </c>
      <c r="I697" s="5">
        <f t="shared" si="43"/>
        <v>5.7492837685839504</v>
      </c>
      <c r="J697" s="4">
        <f>_xlfn.NORM.DIST(H697,0,1,TRUE)*F697-_xlfn.NORM.DIST(I697,0,1,TRUE)*Summary!$G$7*EXP(-D697/100*E697)</f>
        <v>278.85602371254174</v>
      </c>
      <c r="K697" s="5">
        <f t="shared" si="40"/>
        <v>0.99999999651924687</v>
      </c>
      <c r="L697" s="7">
        <f t="shared" si="41"/>
        <v>3.8034782424416564E-10</v>
      </c>
      <c r="M697" s="4">
        <f t="shared" si="42"/>
        <v>2.9904386701859668E-5</v>
      </c>
      <c r="N697" s="57">
        <f>Summary!$G$7*Table2[[#This Row],[T]]*EXP(-Table2[[#This Row],[Rate]]/100*Table2[[#This Row],[T]])*_xlfn.NORM.DIST(Table2[[#This Row],[d2]],0,1,TRUE)</f>
        <v>1271.375619743576</v>
      </c>
      <c r="O697" s="4"/>
    </row>
    <row r="698" spans="2:15" x14ac:dyDescent="0.2">
      <c r="B698" s="6">
        <f>Index!B719</f>
        <v>42754</v>
      </c>
      <c r="C698" s="4">
        <f>Index!J719</f>
        <v>134.62243925324125</v>
      </c>
      <c r="D698" s="5">
        <f>VLOOKUP(Table2[[#This Row],[Date]],Table1[#All],16,FALSE)</f>
        <v>-0.11840000000000001</v>
      </c>
      <c r="E698" s="5">
        <f>DAYS360(B698,Summary!$G$10)/Summary!$G$6</f>
        <v>1.2666666666666666</v>
      </c>
      <c r="F698" s="4">
        <f>Summary!$G$7*C698/Summary!$G$11*(1-0.011)^4</f>
        <v>1276.7705540990908</v>
      </c>
      <c r="G698" s="7">
        <f>VLOOKUP(Table2[[#This Row],[Date]],Table3[#All],11,FALSE)</f>
        <v>3.7302186333879939E-2</v>
      </c>
      <c r="H698" s="5">
        <f>(LN(F698/Summary!$G$7)+(D698/100+G698^2/2)*E698)/(G698*SQRT(E698))</f>
        <v>5.8052045115082631</v>
      </c>
      <c r="I698" s="5">
        <f t="shared" si="43"/>
        <v>5.7632222859038782</v>
      </c>
      <c r="J698" s="4">
        <f>_xlfn.NORM.DIST(H698,0,1,TRUE)*F698-_xlfn.NORM.DIST(I698,0,1,TRUE)*Summary!$G$7*EXP(-D698/100*E698)</f>
        <v>275.2696956316347</v>
      </c>
      <c r="K698" s="5">
        <f t="shared" si="40"/>
        <v>0.99999999678562568</v>
      </c>
      <c r="L698" s="7">
        <f t="shared" si="41"/>
        <v>3.5791755211079699E-10</v>
      </c>
      <c r="M698" s="4">
        <f t="shared" si="42"/>
        <v>2.7568005181462678E-5</v>
      </c>
      <c r="N698" s="57">
        <f>Summary!$G$7*Table2[[#This Row],[T]]*EXP(-Table2[[#This Row],[Rate]]/100*Table2[[#This Row],[T]])*_xlfn.NORM.DIST(Table2[[#This Row],[d2]],0,1,TRUE)</f>
        <v>1268.567748860354</v>
      </c>
      <c r="O698" s="4"/>
    </row>
    <row r="699" spans="2:15" x14ac:dyDescent="0.2">
      <c r="B699" s="6">
        <f>Index!B720</f>
        <v>42755</v>
      </c>
      <c r="C699" s="4">
        <f>Index!J720</f>
        <v>134.08499505508959</v>
      </c>
      <c r="D699" s="5">
        <f>VLOOKUP(Table2[[#This Row],[Date]],Table1[#All],16,FALSE)</f>
        <v>-0.11530555555555555</v>
      </c>
      <c r="E699" s="5">
        <f>DAYS360(B699,Summary!$G$10)/Summary!$G$6</f>
        <v>1.2638888888888888</v>
      </c>
      <c r="F699" s="4">
        <f>Summary!$G$7*C699/Summary!$G$11*(1-0.011)^4</f>
        <v>1271.6733880510099</v>
      </c>
      <c r="G699" s="7">
        <f>VLOOKUP(Table2[[#This Row],[Date]],Table3[#All],11,FALSE)</f>
        <v>3.6410387167156909E-2</v>
      </c>
      <c r="H699" s="5">
        <f>(LN(F699/Summary!$G$7)+(D699/100+G699^2/2)*E699)/(G699*SQRT(E699))</f>
        <v>5.8561723108116368</v>
      </c>
      <c r="I699" s="5">
        <f t="shared" si="43"/>
        <v>5.8152387293243217</v>
      </c>
      <c r="J699" s="4">
        <f>_xlfn.NORM.DIST(H699,0,1,TRUE)*F699-_xlfn.NORM.DIST(I699,0,1,TRUE)*Summary!$G$7*EXP(-D699/100*E699)</f>
        <v>270.21499153878563</v>
      </c>
      <c r="K699" s="5">
        <f t="shared" si="40"/>
        <v>0.9999999976317161</v>
      </c>
      <c r="L699" s="7">
        <f t="shared" si="41"/>
        <v>2.73806339075703E-10</v>
      </c>
      <c r="M699" s="4">
        <f t="shared" si="42"/>
        <v>2.0376465686639972E-5</v>
      </c>
      <c r="N699" s="57">
        <f>Summary!$G$7*Table2[[#This Row],[T]]*EXP(-Table2[[#This Row],[Rate]]/100*Table2[[#This Row],[T]])*_xlfn.NORM.DIST(Table2[[#This Row],[d2]],0,1,TRUE)</f>
        <v>1265.7321362298499</v>
      </c>
      <c r="O699" s="4"/>
    </row>
    <row r="700" spans="2:15" x14ac:dyDescent="0.2">
      <c r="B700" s="6">
        <f>Index!B721</f>
        <v>42758</v>
      </c>
      <c r="C700" s="4">
        <f>Index!J721</f>
        <v>134.75557585698334</v>
      </c>
      <c r="D700" s="5">
        <f>VLOOKUP(Table2[[#This Row],[Date]],Table1[#All],16,FALSE)</f>
        <v>-0.11863333333333334</v>
      </c>
      <c r="E700" s="5">
        <f>DAYS360(B700,Summary!$G$10)/Summary!$G$6</f>
        <v>1.2555555555555555</v>
      </c>
      <c r="F700" s="4">
        <f>Summary!$G$7*C700/Summary!$G$11*(1-0.011)^4</f>
        <v>1278.0332328640393</v>
      </c>
      <c r="G700" s="7">
        <f>VLOOKUP(Table2[[#This Row],[Date]],Table3[#All],11,FALSE)</f>
        <v>3.7386823773301971E-2</v>
      </c>
      <c r="H700" s="5">
        <f>(LN(F700/Summary!$G$7)+(D700/100+G700^2/2)*E700)/(G700*SQRT(E700))</f>
        <v>5.8413844381503734</v>
      </c>
      <c r="I700" s="5">
        <f t="shared" si="43"/>
        <v>5.7994919131104679</v>
      </c>
      <c r="J700" s="4">
        <f>_xlfn.NORM.DIST(H700,0,1,TRUE)*F700-_xlfn.NORM.DIST(I700,0,1,TRUE)*Summary!$G$7*EXP(-D700/100*E700)</f>
        <v>276.54261561214332</v>
      </c>
      <c r="K700" s="5">
        <f t="shared" si="40"/>
        <v>0.99999999741156076</v>
      </c>
      <c r="L700" s="7">
        <f t="shared" si="41"/>
        <v>2.9025699934103604E-10</v>
      </c>
      <c r="M700" s="4">
        <f t="shared" si="42"/>
        <v>2.2254687492043055E-5</v>
      </c>
      <c r="N700" s="57">
        <f>Summary!$G$7*Table2[[#This Row],[T]]*EXP(-Table2[[#This Row],[Rate]]/100*Table2[[#This Row],[T]])*_xlfn.NORM.DIST(Table2[[#This Row],[d2]],0,1,TRUE)</f>
        <v>1257.4271041738625</v>
      </c>
      <c r="O700" s="4"/>
    </row>
    <row r="701" spans="2:15" x14ac:dyDescent="0.2">
      <c r="B701" s="6">
        <f>Index!B722</f>
        <v>42759</v>
      </c>
      <c r="C701" s="4">
        <f>Index!J722</f>
        <v>134.29672888318072</v>
      </c>
      <c r="D701" s="5">
        <f>VLOOKUP(Table2[[#This Row],[Date]],Table1[#All],16,FALSE)</f>
        <v>-0.11717777777777778</v>
      </c>
      <c r="E701" s="5">
        <f>DAYS360(B701,Summary!$G$10)/Summary!$G$6</f>
        <v>1.2527777777777778</v>
      </c>
      <c r="F701" s="4">
        <f>Summary!$G$7*C701/Summary!$G$11*(1-0.011)^4</f>
        <v>1273.6814895124971</v>
      </c>
      <c r="G701" s="7">
        <f>VLOOKUP(Table2[[#This Row],[Date]],Table3[#All],11,FALSE)</f>
        <v>3.7698071910106989E-2</v>
      </c>
      <c r="H701" s="5">
        <f>(LN(F701/Summary!$G$7)+(D701/100+G701^2/2)*E701)/(G701*SQRT(E701))</f>
        <v>5.7195500626901863</v>
      </c>
      <c r="I701" s="5">
        <f t="shared" si="43"/>
        <v>5.6773555321662563</v>
      </c>
      <c r="J701" s="4">
        <f>_xlfn.NORM.DIST(H701,0,1,TRUE)*F701-_xlfn.NORM.DIST(I701,0,1,TRUE)*Summary!$G$7*EXP(-D701/100*E701)</f>
        <v>272.21243439392299</v>
      </c>
      <c r="K701" s="5">
        <f t="shared" si="40"/>
        <v>0.99999999465967482</v>
      </c>
      <c r="L701" s="7">
        <f t="shared" si="41"/>
        <v>5.84790697434364E-10</v>
      </c>
      <c r="M701" s="4">
        <f t="shared" si="42"/>
        <v>4.4803847418875954E-5</v>
      </c>
      <c r="N701" s="57">
        <f>Summary!$G$7*Table2[[#This Row],[T]]*EXP(-Table2[[#This Row],[Rate]]/100*Table2[[#This Row],[T]])*_xlfn.NORM.DIST(Table2[[#This Row],[d2]],0,1,TRUE)</f>
        <v>1254.6181688634226</v>
      </c>
      <c r="O701" s="4"/>
    </row>
    <row r="702" spans="2:15" x14ac:dyDescent="0.2">
      <c r="B702" s="6">
        <f>Index!B723</f>
        <v>42760</v>
      </c>
      <c r="C702" s="4">
        <f>Index!J723</f>
        <v>133.53675768367341</v>
      </c>
      <c r="D702" s="5">
        <f>VLOOKUP(Table2[[#This Row],[Date]],Table1[#All],16,FALSE)</f>
        <v>-0.11375</v>
      </c>
      <c r="E702" s="5">
        <f>DAYS360(B702,Summary!$G$10)/Summary!$G$6</f>
        <v>1.25</v>
      </c>
      <c r="F702" s="4">
        <f>Summary!$G$7*C702/Summary!$G$11*(1-0.011)^4</f>
        <v>1266.4738586385013</v>
      </c>
      <c r="G702" s="7">
        <f>VLOOKUP(Table2[[#This Row],[Date]],Table3[#All],11,FALSE)</f>
        <v>3.8660989384104796E-2</v>
      </c>
      <c r="H702" s="5">
        <f>(LN(F702/Summary!$G$7)+(D702/100+G702^2/2)*E702)/(G702*SQRT(E702))</f>
        <v>5.4540812401457819</v>
      </c>
      <c r="I702" s="5">
        <f t="shared" si="43"/>
        <v>5.4108569399756536</v>
      </c>
      <c r="J702" s="4">
        <f>_xlfn.NORM.DIST(H702,0,1,TRUE)*F702-_xlfn.NORM.DIST(I702,0,1,TRUE)*Summary!$G$7*EXP(-D702/100*E702)</f>
        <v>265.05097252936264</v>
      </c>
      <c r="K702" s="5">
        <f t="shared" si="40"/>
        <v>0.99999997538665297</v>
      </c>
      <c r="L702" s="7">
        <f t="shared" si="41"/>
        <v>2.5299178352612979E-9</v>
      </c>
      <c r="M702" s="4">
        <f t="shared" si="42"/>
        <v>1.961019235063272E-4</v>
      </c>
      <c r="N702" s="57">
        <f>Summary!$G$7*Table2[[#This Row],[T]]*EXP(-Table2[[#This Row],[Rate]]/100*Table2[[#This Row],[T]])*_xlfn.NORM.DIST(Table2[[#This Row],[d2]],0,1,TRUE)</f>
        <v>1251.7785686712225</v>
      </c>
      <c r="O702" s="4"/>
    </row>
    <row r="703" spans="2:15" x14ac:dyDescent="0.2">
      <c r="B703" s="6">
        <f>Index!B724</f>
        <v>42761</v>
      </c>
      <c r="C703" s="4">
        <f>Index!J724</f>
        <v>133.0923832763219</v>
      </c>
      <c r="D703" s="5">
        <f>VLOOKUP(Table2[[#This Row],[Date]],Table1[#All],16,FALSE)</f>
        <v>-0.11312499999999999</v>
      </c>
      <c r="E703" s="5">
        <f>DAYS360(B703,Summary!$G$10)/Summary!$G$6</f>
        <v>1.2472222222222222</v>
      </c>
      <c r="F703" s="4">
        <f>Summary!$G$7*C703/Summary!$G$11*(1-0.011)^4</f>
        <v>1262.2593743263105</v>
      </c>
      <c r="G703" s="7">
        <f>VLOOKUP(Table2[[#This Row],[Date]],Table3[#All],11,FALSE)</f>
        <v>3.8273931730712835E-2</v>
      </c>
      <c r="H703" s="5">
        <f>(LN(F703/Summary!$G$7)+(D703/100+G703^2/2)*E703)/(G703*SQRT(E703))</f>
        <v>5.4371598510093833</v>
      </c>
      <c r="I703" s="5">
        <f t="shared" si="43"/>
        <v>5.3944158670692381</v>
      </c>
      <c r="J703" s="4">
        <f>_xlfn.NORM.DIST(H703,0,1,TRUE)*F703-_xlfn.NORM.DIST(I703,0,1,TRUE)*Summary!$G$7*EXP(-D703/100*E703)</f>
        <v>260.84745862607144</v>
      </c>
      <c r="K703" s="5">
        <f t="shared" si="40"/>
        <v>0.99999997293171683</v>
      </c>
      <c r="L703" s="7">
        <f t="shared" si="41"/>
        <v>2.8146613507997189E-9</v>
      </c>
      <c r="M703" s="4">
        <f t="shared" si="42"/>
        <v>2.1407713169887044E-4</v>
      </c>
      <c r="N703" s="57">
        <f>Summary!$G$7*Table2[[#This Row],[T]]*EXP(-Table2[[#This Row],[Rate]]/100*Table2[[#This Row],[T]])*_xlfn.NORM.DIST(Table2[[#This Row],[d2]],0,1,TRUE)</f>
        <v>1248.983152245381</v>
      </c>
      <c r="O703" s="4"/>
    </row>
    <row r="704" spans="2:15" x14ac:dyDescent="0.2">
      <c r="B704" s="6">
        <f>Index!B725</f>
        <v>42762</v>
      </c>
      <c r="C704" s="4">
        <f>Index!J725</f>
        <v>133.13229778202231</v>
      </c>
      <c r="D704" s="5">
        <f>VLOOKUP(Table2[[#This Row],[Date]],Table1[#All],16,FALSE)</f>
        <v>-0.11126666666666667</v>
      </c>
      <c r="E704" s="5">
        <f>DAYS360(B704,Summary!$G$10)/Summary!$G$6</f>
        <v>1.2444444444444445</v>
      </c>
      <c r="F704" s="4">
        <f>Summary!$G$7*C704/Summary!$G$11*(1-0.011)^4</f>
        <v>1262.6379268606606</v>
      </c>
      <c r="G704" s="7">
        <f>VLOOKUP(Table2[[#This Row],[Date]],Table3[#All],11,FALSE)</f>
        <v>3.8268619449620872E-2</v>
      </c>
      <c r="H704" s="5">
        <f>(LN(F704/Summary!$G$7)+(D704/100+G704^2/2)*E704)/(G704*SQRT(E704))</f>
        <v>5.4515660243316013</v>
      </c>
      <c r="I704" s="5">
        <f t="shared" si="43"/>
        <v>5.4088755921127447</v>
      </c>
      <c r="J704" s="4">
        <f>_xlfn.NORM.DIST(H704,0,1,TRUE)*F704-_xlfn.NORM.DIST(I704,0,1,TRUE)*Summary!$G$7*EXP(-D704/100*E704)</f>
        <v>261.25231616998929</v>
      </c>
      <c r="K704" s="5">
        <f t="shared" si="40"/>
        <v>0.99999997503591098</v>
      </c>
      <c r="L704" s="7">
        <f t="shared" si="41"/>
        <v>2.6048192692940774E-9</v>
      </c>
      <c r="M704" s="4">
        <f t="shared" si="42"/>
        <v>1.9776688144198038E-4</v>
      </c>
      <c r="N704" s="57">
        <f>Summary!$G$7*Table2[[#This Row],[T]]*EXP(-Table2[[#This Row],[Rate]]/100*Table2[[#This Row],[T]])*_xlfn.NORM.DIST(Table2[[#This Row],[d2]],0,1,TRUE)</f>
        <v>1246.1687207449706</v>
      </c>
      <c r="O704" s="4"/>
    </row>
    <row r="705" spans="2:15" x14ac:dyDescent="0.2">
      <c r="B705" s="6">
        <f>Index!B726</f>
        <v>42765</v>
      </c>
      <c r="C705" s="4">
        <f>Index!J726</f>
        <v>132.82051399322643</v>
      </c>
      <c r="D705" s="5">
        <f>VLOOKUP(Table2[[#This Row],[Date]],Table1[#All],16,FALSE)</f>
        <v>-0.11180555555555556</v>
      </c>
      <c r="E705" s="5">
        <f>DAYS360(B705,Summary!$G$10)/Summary!$G$6</f>
        <v>1.2361111111111112</v>
      </c>
      <c r="F705" s="4">
        <f>Summary!$G$7*C705/Summary!$G$11*(1-0.011)^4</f>
        <v>1259.6809431439178</v>
      </c>
      <c r="G705" s="7">
        <f>VLOOKUP(Table2[[#This Row],[Date]],Table3[#All],11,FALSE)</f>
        <v>3.4654521392093109E-2</v>
      </c>
      <c r="H705" s="5">
        <f>(LN(F705/Summary!$G$7)+(D705/100+G705^2/2)*E705)/(G705*SQRT(E705))</f>
        <v>5.9751922973576335</v>
      </c>
      <c r="I705" s="5">
        <f t="shared" si="43"/>
        <v>5.9366632154646011</v>
      </c>
      <c r="J705" s="4">
        <f>_xlfn.NORM.DIST(H705,0,1,TRUE)*F705-_xlfn.NORM.DIST(I705,0,1,TRUE)*Summary!$G$7*EXP(-D705/100*E705)</f>
        <v>258.29794679915346</v>
      </c>
      <c r="K705" s="5">
        <f t="shared" si="40"/>
        <v>0.99999999885090529</v>
      </c>
      <c r="L705" s="7">
        <f t="shared" si="41"/>
        <v>1.4523444348800183E-10</v>
      </c>
      <c r="M705" s="4">
        <f t="shared" si="42"/>
        <v>9.8720684715070216E-6</v>
      </c>
      <c r="N705" s="57">
        <f>Summary!$G$7*Table2[[#This Row],[T]]*EXP(-Table2[[#This Row],[Rate]]/100*Table2[[#This Row],[T]])*_xlfn.NORM.DIST(Table2[[#This Row],[d2]],0,1,TRUE)</f>
        <v>1237.8206464702387</v>
      </c>
      <c r="O705" s="4"/>
    </row>
    <row r="706" spans="2:15" x14ac:dyDescent="0.2">
      <c r="B706" s="6">
        <f>Index!B727</f>
        <v>42766</v>
      </c>
      <c r="C706" s="4">
        <f>Index!J727</f>
        <v>133.12173855043201</v>
      </c>
      <c r="D706" s="5">
        <f>VLOOKUP(Table2[[#This Row],[Date]],Table1[#All],16,FALSE)</f>
        <v>-0.11375</v>
      </c>
      <c r="E706" s="5">
        <f>DAYS360(B706,Summary!$G$10)/Summary!$G$6</f>
        <v>1.2361111111111112</v>
      </c>
      <c r="F706" s="4">
        <f>Summary!$G$7*C706/Summary!$G$11*(1-0.011)^4</f>
        <v>1262.5377822187779</v>
      </c>
      <c r="G706" s="7">
        <f>VLOOKUP(Table2[[#This Row],[Date]],Table3[#All],11,FALSE)</f>
        <v>3.4953330355961362E-2</v>
      </c>
      <c r="H706" s="5">
        <f>(LN(F706/Summary!$G$7)+(D706/100+G706^2/2)*E706)/(G706*SQRT(E706))</f>
        <v>5.9821168193959249</v>
      </c>
      <c r="I706" s="5">
        <f t="shared" si="43"/>
        <v>5.9432555201016193</v>
      </c>
      <c r="J706" s="4">
        <f>_xlfn.NORM.DIST(H706,0,1,TRUE)*F706-_xlfn.NORM.DIST(I706,0,1,TRUE)*Summary!$G$7*EXP(-D706/100*E706)</f>
        <v>261.13071684964495</v>
      </c>
      <c r="K706" s="5">
        <f t="shared" si="40"/>
        <v>0.99999999889871893</v>
      </c>
      <c r="L706" s="7">
        <f t="shared" si="41"/>
        <v>1.3784075580248833E-10</v>
      </c>
      <c r="M706" s="4">
        <f t="shared" si="42"/>
        <v>9.4931968107245885E-6</v>
      </c>
      <c r="N706" s="57">
        <f>Summary!$G$7*Table2[[#This Row],[T]]*EXP(-Table2[[#This Row],[Rate]]/100*Table2[[#This Row],[T]])*_xlfn.NORM.DIST(Table2[[#This Row],[d2]],0,1,TRUE)</f>
        <v>1237.8503985292559</v>
      </c>
      <c r="O706" s="4"/>
    </row>
    <row r="707" spans="2:15" x14ac:dyDescent="0.2">
      <c r="B707" s="6">
        <f>Index!B728</f>
        <v>42767</v>
      </c>
      <c r="C707" s="4">
        <f>Index!J728</f>
        <v>132.82166013914014</v>
      </c>
      <c r="D707" s="5">
        <f>VLOOKUP(Table2[[#This Row],[Date]],Table1[#All],16,FALSE)</f>
        <v>-0.11273</v>
      </c>
      <c r="E707" s="5">
        <f>DAYS360(B707,Summary!$G$10)/Summary!$G$6</f>
        <v>1.2333333333333334</v>
      </c>
      <c r="F707" s="4">
        <f>Summary!$G$7*C707/Summary!$G$11*(1-0.011)^4</f>
        <v>1259.6918132883118</v>
      </c>
      <c r="G707" s="7">
        <f>VLOOKUP(Table2[[#This Row],[Date]],Table3[#All],11,FALSE)</f>
        <v>3.4453875856643806E-2</v>
      </c>
      <c r="H707" s="5">
        <f>(LN(F707/Summary!$G$7)+(D707/100+G707^2/2)*E707)/(G707*SQRT(E707))</f>
        <v>6.0164952633975286</v>
      </c>
      <c r="I707" s="5">
        <f t="shared" si="43"/>
        <v>5.9782323249421658</v>
      </c>
      <c r="J707" s="4">
        <f>_xlfn.NORM.DIST(H707,0,1,TRUE)*F707-_xlfn.NORM.DIST(I707,0,1,TRUE)*Summary!$G$7*EXP(-D707/100*E707)</f>
        <v>258.30050966236843</v>
      </c>
      <c r="K707" s="5">
        <f t="shared" ref="K707:K770" si="44">_xlfn.NORM.DIST(H707,0,1,TRUE)</f>
        <v>0.99999999910883142</v>
      </c>
      <c r="L707" s="7">
        <f t="shared" ref="L707:L770" si="45">_xlfn.NORM.DIST(H707,0,1,FALSE)/(G707*F707*SQRT(E707))</f>
        <v>1.1416286779790361E-10</v>
      </c>
      <c r="M707" s="4">
        <f t="shared" ref="M707:M770" si="46">SQRT(E707)*F707*_xlfn.NORM.DIST(H707,0,1,FALSE)</f>
        <v>7.6978959664374413E-6</v>
      </c>
      <c r="N707" s="57">
        <f>Summary!$G$7*Table2[[#This Row],[T]]*EXP(-Table2[[#This Row],[Rate]]/100*Table2[[#This Row],[T]])*_xlfn.NORM.DIST(Table2[[#This Row],[d2]],0,1,TRUE)</f>
        <v>1235.0492730874598</v>
      </c>
      <c r="O707" s="4"/>
    </row>
    <row r="708" spans="2:15" x14ac:dyDescent="0.2">
      <c r="B708" s="6">
        <f>Index!B729</f>
        <v>42768</v>
      </c>
      <c r="C708" s="4">
        <f>Index!J729</f>
        <v>133.2274232648505</v>
      </c>
      <c r="D708" s="5">
        <f>VLOOKUP(Table2[[#This Row],[Date]],Table1[#All],16,FALSE)</f>
        <v>-0.11308972222222222</v>
      </c>
      <c r="E708" s="5">
        <f>DAYS360(B708,Summary!$G$10)/Summary!$G$6</f>
        <v>1.2305555555555556</v>
      </c>
      <c r="F708" s="4">
        <f>Summary!$G$7*C708/Summary!$G$11*(1-0.011)^4</f>
        <v>1263.5401049529103</v>
      </c>
      <c r="G708" s="7">
        <f>VLOOKUP(Table2[[#This Row],[Date]],Table3[#All],11,FALSE)</f>
        <v>3.4956018074484604E-2</v>
      </c>
      <c r="H708" s="5">
        <f>(LN(F708/Summary!$G$7)+(D708/100+G708^2/2)*E708)/(G708*SQRT(E708))</f>
        <v>6.0158975434814508</v>
      </c>
      <c r="I708" s="5">
        <f t="shared" ref="I708:I771" si="47">H708-G708*SQRT(E708)</f>
        <v>5.9771206897957896</v>
      </c>
      <c r="J708" s="4">
        <f>_xlfn.NORM.DIST(H708,0,1,TRUE)*F708-_xlfn.NORM.DIST(I708,0,1,TRUE)*Summary!$G$7*EXP(-D708/100*E708)</f>
        <v>262.14750433135919</v>
      </c>
      <c r="K708" s="5">
        <f t="shared" si="44"/>
        <v>0.9999999991055365</v>
      </c>
      <c r="L708" s="7">
        <f t="shared" si="45"/>
        <v>1.1271134182167479E-10</v>
      </c>
      <c r="M708" s="4">
        <f t="shared" si="46"/>
        <v>7.7404972885649754E-6</v>
      </c>
      <c r="N708" s="57">
        <f>Summary!$G$7*Table2[[#This Row],[T]]*EXP(-Table2[[#This Row],[Rate]]/100*Table2[[#This Row],[T]])*_xlfn.NORM.DIST(Table2[[#This Row],[d2]],0,1,TRUE)</f>
        <v>1232.2692265963135</v>
      </c>
      <c r="O708" s="4"/>
    </row>
    <row r="709" spans="2:15" x14ac:dyDescent="0.2">
      <c r="B709" s="6">
        <f>Index!B730</f>
        <v>42769</v>
      </c>
      <c r="C709" s="4">
        <f>Index!J730</f>
        <v>133.16271185497516</v>
      </c>
      <c r="D709" s="5">
        <f>VLOOKUP(Table2[[#This Row],[Date]],Table1[#All],16,FALSE)</f>
        <v>-0.11284444444444446</v>
      </c>
      <c r="E709" s="5">
        <f>DAYS360(B709,Summary!$G$10)/Summary!$G$6</f>
        <v>1.2277777777777779</v>
      </c>
      <c r="F709" s="4">
        <f>Summary!$G$7*C709/Summary!$G$11*(1-0.011)^4</f>
        <v>1262.9263764905427</v>
      </c>
      <c r="G709" s="7">
        <f>VLOOKUP(Table2[[#This Row],[Date]],Table3[#All],11,FALSE)</f>
        <v>3.485450768959733E-2</v>
      </c>
      <c r="H709" s="5">
        <f>(LN(F709/Summary!$G$7)+(D709/100+G709^2/2)*E709)/(G709*SQRT(E709))</f>
        <v>6.0276624663588656</v>
      </c>
      <c r="I709" s="5">
        <f t="shared" si="47"/>
        <v>5.9890418823186868</v>
      </c>
      <c r="J709" s="4">
        <f>_xlfn.NORM.DIST(H709,0,1,TRUE)*F709-_xlfn.NORM.DIST(I709,0,1,TRUE)*Summary!$G$7*EXP(-D709/100*E709)</f>
        <v>261.53993726518763</v>
      </c>
      <c r="K709" s="5">
        <f t="shared" si="44"/>
        <v>0.99999999916825999</v>
      </c>
      <c r="L709" s="7">
        <f t="shared" si="45"/>
        <v>1.0547861488093388E-10</v>
      </c>
      <c r="M709" s="4">
        <f t="shared" si="46"/>
        <v>7.1994481264789763E-6</v>
      </c>
      <c r="N709" s="57">
        <f>Summary!$G$7*Table2[[#This Row],[T]]*EXP(-Table2[[#This Row],[Rate]]/100*Table2[[#This Row],[T]])*_xlfn.NORM.DIST(Table2[[#This Row],[d2]],0,1,TRUE)</f>
        <v>1229.4800157592181</v>
      </c>
      <c r="O709" s="4"/>
    </row>
    <row r="710" spans="2:15" x14ac:dyDescent="0.2">
      <c r="B710" s="6">
        <f>Index!B731</f>
        <v>42772</v>
      </c>
      <c r="C710" s="4">
        <f>Index!J731</f>
        <v>132.96860771912796</v>
      </c>
      <c r="D710" s="5">
        <f>VLOOKUP(Table2[[#This Row],[Date]],Table1[#All],16,FALSE)</f>
        <v>-0.11241111111111113</v>
      </c>
      <c r="E710" s="5">
        <f>DAYS360(B710,Summary!$G$10)/Summary!$G$6</f>
        <v>1.2194444444444446</v>
      </c>
      <c r="F710" s="4">
        <f>Summary!$G$7*C710/Summary!$G$11*(1-0.011)^4</f>
        <v>1261.0854765153733</v>
      </c>
      <c r="G710" s="7">
        <f>VLOOKUP(Table2[[#This Row],[Date]],Table3[#All],11,FALSE)</f>
        <v>3.4769487018238739E-2</v>
      </c>
      <c r="H710" s="5">
        <f>(LN(F710/Summary!$G$7)+(D710/100+G710^2/2)*E710)/(G710*SQRT(E710))</f>
        <v>6.0251775106400904</v>
      </c>
      <c r="I710" s="5">
        <f t="shared" si="47"/>
        <v>5.9867821021010208</v>
      </c>
      <c r="J710" s="4">
        <f>_xlfn.NORM.DIST(H710,0,1,TRUE)*F710-_xlfn.NORM.DIST(I710,0,1,TRUE)*Summary!$G$7*EXP(-D710/100*E710)</f>
        <v>259.71374550898656</v>
      </c>
      <c r="K710" s="5">
        <f t="shared" si="44"/>
        <v>0.9999999991553794</v>
      </c>
      <c r="L710" s="7">
        <f t="shared" si="45"/>
        <v>1.0785522761458685E-10</v>
      </c>
      <c r="M710" s="4">
        <f t="shared" si="46"/>
        <v>7.2726142169482521E-6</v>
      </c>
      <c r="N710" s="57">
        <f>Summary!$G$7*Table2[[#This Row],[T]]*EXP(-Table2[[#This Row],[Rate]]/100*Table2[[#This Row],[T]])*_xlfn.NORM.DIST(Table2[[#This Row],[d2]],0,1,TRUE)</f>
        <v>1221.1171929005775</v>
      </c>
      <c r="O710" s="4"/>
    </row>
    <row r="711" spans="2:15" x14ac:dyDescent="0.2">
      <c r="B711" s="6">
        <f>Index!B732</f>
        <v>42773</v>
      </c>
      <c r="C711" s="4">
        <f>Index!J732</f>
        <v>133.08694476832997</v>
      </c>
      <c r="D711" s="5">
        <f>VLOOKUP(Table2[[#This Row],[Date]],Table1[#All],16,FALSE)</f>
        <v>-0.11031666666666666</v>
      </c>
      <c r="E711" s="5">
        <f>DAYS360(B711,Summary!$G$10)/Summary!$G$6</f>
        <v>1.2166666666666666</v>
      </c>
      <c r="F711" s="4">
        <f>Summary!$G$7*C711/Summary!$G$11*(1-0.011)^4</f>
        <v>1262.2077950583903</v>
      </c>
      <c r="G711" s="7">
        <f>VLOOKUP(Table2[[#This Row],[Date]],Table3[#All],11,FALSE)</f>
        <v>3.4792905164782215E-2</v>
      </c>
      <c r="H711" s="5">
        <f>(LN(F711/Summary!$G$7)+(D711/100+G711^2/2)*E711)/(G711*SQRT(E711))</f>
        <v>6.0518984527869222</v>
      </c>
      <c r="I711" s="5">
        <f t="shared" si="47"/>
        <v>6.0135209688855937</v>
      </c>
      <c r="J711" s="4">
        <f>_xlfn.NORM.DIST(H711,0,1,TRUE)*F711-_xlfn.NORM.DIST(I711,0,1,TRUE)*Summary!$G$7*EXP(-D711/100*E711)</f>
        <v>260.86470781786647</v>
      </c>
      <c r="K711" s="5">
        <f t="shared" si="44"/>
        <v>0.99999999928425654</v>
      </c>
      <c r="L711" s="7">
        <f t="shared" si="45"/>
        <v>9.1744891278694969E-11</v>
      </c>
      <c r="M711" s="4">
        <f t="shared" si="46"/>
        <v>6.1873674639803742E-6</v>
      </c>
      <c r="N711" s="57">
        <f>Summary!$G$7*Table2[[#This Row],[T]]*EXP(-Table2[[#This Row],[Rate]]/100*Table2[[#This Row],[T]])*_xlfn.NORM.DIST(Table2[[#This Row],[d2]],0,1,TRUE)</f>
        <v>1218.3007550434797</v>
      </c>
      <c r="O711" s="4"/>
    </row>
    <row r="712" spans="2:15" x14ac:dyDescent="0.2">
      <c r="B712" s="6">
        <f>Index!B733</f>
        <v>42774</v>
      </c>
      <c r="C712" s="4">
        <f>Index!J733</f>
        <v>133.85911485175401</v>
      </c>
      <c r="D712" s="5">
        <f>VLOOKUP(Table2[[#This Row],[Date]],Table1[#All],16,FALSE)</f>
        <v>-0.11227194444444444</v>
      </c>
      <c r="E712" s="5">
        <f>DAYS360(B712,Summary!$G$10)/Summary!$G$6</f>
        <v>1.2138888888888888</v>
      </c>
      <c r="F712" s="4">
        <f>Summary!$G$7*C712/Summary!$G$11*(1-0.011)^4</f>
        <v>1269.5311211750525</v>
      </c>
      <c r="G712" s="7">
        <f>VLOOKUP(Table2[[#This Row],[Date]],Table3[#All],11,FALSE)</f>
        <v>3.5958544267601908E-2</v>
      </c>
      <c r="H712" s="5">
        <f>(LN(F712/Summary!$G$7)+(D712/100+G712^2/2)*E712)/(G712*SQRT(E712))</f>
        <v>6.0091399171069311</v>
      </c>
      <c r="I712" s="5">
        <f t="shared" si="47"/>
        <v>5.9695220063196262</v>
      </c>
      <c r="J712" s="4">
        <f>_xlfn.NORM.DIST(H712,0,1,TRUE)*F712-_xlfn.NORM.DIST(I712,0,1,TRUE)*Summary!$G$7*EXP(-D712/100*E712)</f>
        <v>268.16733541240046</v>
      </c>
      <c r="K712" s="5">
        <f t="shared" si="44"/>
        <v>0.99999999906744941</v>
      </c>
      <c r="L712" s="7">
        <f t="shared" si="45"/>
        <v>1.1435096575611904E-10</v>
      </c>
      <c r="M712" s="4">
        <f t="shared" si="46"/>
        <v>8.0446578519126974E-6</v>
      </c>
      <c r="N712" s="57">
        <f>Summary!$G$7*Table2[[#This Row],[T]]*EXP(-Table2[[#This Row],[Rate]]/100*Table2[[#This Row],[T]])*_xlfn.NORM.DIST(Table2[[#This Row],[d2]],0,1,TRUE)</f>
        <v>1215.5443718358715</v>
      </c>
      <c r="O712" s="4"/>
    </row>
    <row r="713" spans="2:15" x14ac:dyDescent="0.2">
      <c r="B713" s="6">
        <f>Index!B734</f>
        <v>42775</v>
      </c>
      <c r="C713" s="4">
        <f>Index!J734</f>
        <v>133.99082010824281</v>
      </c>
      <c r="D713" s="5">
        <f>VLOOKUP(Table2[[#This Row],[Date]],Table1[#All],16,FALSE)</f>
        <v>-0.11007777777777777</v>
      </c>
      <c r="E713" s="5">
        <f>DAYS360(B713,Summary!$G$10)/Summary!$G$6</f>
        <v>1.211111111111111</v>
      </c>
      <c r="F713" s="4">
        <f>Summary!$G$7*C713/Summary!$G$11*(1-0.011)^4</f>
        <v>1270.7802249220786</v>
      </c>
      <c r="G713" s="7">
        <f>VLOOKUP(Table2[[#This Row],[Date]],Table3[#All],11,FALSE)</f>
        <v>3.5170497545371347E-2</v>
      </c>
      <c r="H713" s="5">
        <f>(LN(F713/Summary!$G$7)+(D713/100+G713^2/2)*E713)/(G713*SQRT(E713))</f>
        <v>6.1760769363905705</v>
      </c>
      <c r="I713" s="5">
        <f t="shared" si="47"/>
        <v>6.1373716302890386</v>
      </c>
      <c r="J713" s="4">
        <f>_xlfn.NORM.DIST(H713,0,1,TRUE)*F713-_xlfn.NORM.DIST(I713,0,1,TRUE)*Summary!$G$7*EXP(-D713/100*E713)</f>
        <v>269.44617166862508</v>
      </c>
      <c r="K713" s="5">
        <f t="shared" si="44"/>
        <v>0.99999999967143016</v>
      </c>
      <c r="L713" s="7">
        <f t="shared" si="45"/>
        <v>4.2288351050354053E-11</v>
      </c>
      <c r="M713" s="4">
        <f t="shared" si="46"/>
        <v>2.9088688950147072E-6</v>
      </c>
      <c r="N713" s="57">
        <f>Summary!$G$7*Table2[[#This Row],[T]]*EXP(-Table2[[#This Row],[Rate]]/100*Table2[[#This Row],[T]])*_xlfn.NORM.DIST(Table2[[#This Row],[d2]],0,1,TRUE)</f>
        <v>1212.726797323495</v>
      </c>
      <c r="O713" s="4"/>
    </row>
    <row r="714" spans="2:15" x14ac:dyDescent="0.2">
      <c r="B714" s="6">
        <f>Index!B735</f>
        <v>42776</v>
      </c>
      <c r="C714" s="4">
        <f>Index!J735</f>
        <v>133.55902842600619</v>
      </c>
      <c r="D714" s="5">
        <f>VLOOKUP(Table2[[#This Row],[Date]],Table1[#All],16,FALSE)</f>
        <v>-0.10975</v>
      </c>
      <c r="E714" s="5">
        <f>DAYS360(B714,Summary!$G$10)/Summary!$G$6</f>
        <v>1.2083333333333333</v>
      </c>
      <c r="F714" s="4">
        <f>Summary!$G$7*C714/Summary!$G$11*(1-0.011)^4</f>
        <v>1266.6850762348113</v>
      </c>
      <c r="G714" s="7">
        <f>VLOOKUP(Table2[[#This Row],[Date]],Table3[#All],11,FALSE)</f>
        <v>3.5434885040785256E-2</v>
      </c>
      <c r="H714" s="5">
        <f>(LN(F714/Summary!$G$7)+(D714/100+G714^2/2)*E714)/(G714*SQRT(E714))</f>
        <v>6.0545975701937707</v>
      </c>
      <c r="I714" s="5">
        <f t="shared" si="47"/>
        <v>6.0156460505091696</v>
      </c>
      <c r="J714" s="4">
        <f>_xlfn.NORM.DIST(H714,0,1,TRUE)*F714-_xlfn.NORM.DIST(I714,0,1,TRUE)*Summary!$G$7*EXP(-D714/100*E714)</f>
        <v>265.35805068674756</v>
      </c>
      <c r="K714" s="5">
        <f t="shared" si="44"/>
        <v>0.99999999929615435</v>
      </c>
      <c r="L714" s="7">
        <f t="shared" si="45"/>
        <v>8.861362391207758E-11</v>
      </c>
      <c r="M714" s="4">
        <f t="shared" si="46"/>
        <v>6.0877329029664878E-6</v>
      </c>
      <c r="N714" s="57">
        <f>Summary!$G$7*Table2[[#This Row],[T]]*EXP(-Table2[[#This Row],[Rate]]/100*Table2[[#This Row],[T]])*_xlfn.NORM.DIST(Table2[[#This Row],[d2]],0,1,TRUE)</f>
        <v>1209.9368214599531</v>
      </c>
      <c r="O714" s="4"/>
    </row>
    <row r="715" spans="2:15" x14ac:dyDescent="0.2">
      <c r="B715" s="6">
        <f>Index!B736</f>
        <v>42779</v>
      </c>
      <c r="C715" s="4">
        <f>Index!J736</f>
        <v>133.57418448142994</v>
      </c>
      <c r="D715" s="5">
        <f>VLOOKUP(Table2[[#This Row],[Date]],Table1[#All],16,FALSE)</f>
        <v>-0.10919999999999999</v>
      </c>
      <c r="E715" s="5">
        <f>DAYS360(B715,Summary!$G$10)/Summary!$G$6</f>
        <v>1.2</v>
      </c>
      <c r="F715" s="4">
        <f>Summary!$G$7*C715/Summary!$G$11*(1-0.011)^4</f>
        <v>1266.828817541154</v>
      </c>
      <c r="G715" s="7">
        <f>VLOOKUP(Table2[[#This Row],[Date]],Table3[#All],11,FALSE)</f>
        <v>3.5102928727231919E-2</v>
      </c>
      <c r="H715" s="5">
        <f>(LN(F715/Summary!$G$7)+(D715/100+G715^2/2)*E715)/(G715*SQRT(E715))</f>
        <v>6.135897776800606</v>
      </c>
      <c r="I715" s="5">
        <f t="shared" si="47"/>
        <v>6.0974444450038039</v>
      </c>
      <c r="J715" s="4">
        <f>_xlfn.NORM.DIST(H715,0,1,TRUE)*F715-_xlfn.NORM.DIST(I715,0,1,TRUE)*Summary!$G$7*EXP(-D715/100*E715)</f>
        <v>265.51755859514753</v>
      </c>
      <c r="K715" s="5">
        <f t="shared" si="44"/>
        <v>0.99999999957660202</v>
      </c>
      <c r="L715" s="7">
        <f t="shared" si="45"/>
        <v>5.468009178402165E-11</v>
      </c>
      <c r="M715" s="4">
        <f t="shared" si="46"/>
        <v>3.6964914099717409E-6</v>
      </c>
      <c r="N715" s="57">
        <f>Summary!$G$7*Table2[[#This Row],[T]]*EXP(-Table2[[#This Row],[Rate]]/100*Table2[[#This Row],[T]])*_xlfn.NORM.DIST(Table2[[#This Row],[d2]],0,1,TRUE)</f>
        <v>1201.5735100915604</v>
      </c>
      <c r="O715" s="4"/>
    </row>
    <row r="716" spans="2:15" x14ac:dyDescent="0.2">
      <c r="B716" s="6">
        <f>Index!B737</f>
        <v>42780</v>
      </c>
      <c r="C716" s="4">
        <f>Index!J737</f>
        <v>133.37849518718787</v>
      </c>
      <c r="D716" s="5">
        <f>VLOOKUP(Table2[[#This Row],[Date]],Table1[#All],16,FALSE)</f>
        <v>-0.10991666666666666</v>
      </c>
      <c r="E716" s="5">
        <f>DAYS360(B716,Summary!$G$10)/Summary!$G$6</f>
        <v>1.1972222222222222</v>
      </c>
      <c r="F716" s="4">
        <f>Summary!$G$7*C716/Summary!$G$11*(1-0.011)^4</f>
        <v>1264.972883790238</v>
      </c>
      <c r="G716" s="7">
        <f>VLOOKUP(Table2[[#This Row],[Date]],Table3[#All],11,FALSE)</f>
        <v>3.4983438450219277E-2</v>
      </c>
      <c r="H716" s="5">
        <f>(LN(F716/Summary!$G$7)+(D716/100+G716^2/2)*E716)/(G716*SQRT(E716))</f>
        <v>6.1253722468278884</v>
      </c>
      <c r="I716" s="5">
        <f t="shared" si="47"/>
        <v>6.0870941904414675</v>
      </c>
      <c r="J716" s="4">
        <f>_xlfn.NORM.DIST(H716,0,1,TRUE)*F716-_xlfn.NORM.DIST(I716,0,1,TRUE)*Summary!$G$7*EXP(-D716/100*E716)</f>
        <v>263.65607079653614</v>
      </c>
      <c r="K716" s="5">
        <f t="shared" si="44"/>
        <v>0.99999999954764085</v>
      </c>
      <c r="L716" s="7">
        <f t="shared" si="45"/>
        <v>5.8677862352495759E-11</v>
      </c>
      <c r="M716" s="4">
        <f t="shared" si="46"/>
        <v>3.9325475136343404E-6</v>
      </c>
      <c r="N716" s="57">
        <f>Summary!$G$7*Table2[[#This Row],[T]]*EXP(-Table2[[#This Row],[Rate]]/100*Table2[[#This Row],[T]])*_xlfn.NORM.DIST(Table2[[#This Row],[d2]],0,1,TRUE)</f>
        <v>1198.7987393157161</v>
      </c>
      <c r="O716" s="4"/>
    </row>
    <row r="717" spans="2:15" x14ac:dyDescent="0.2">
      <c r="B717" s="6">
        <f>Index!B738</f>
        <v>42781</v>
      </c>
      <c r="C717" s="4">
        <f>Index!J738</f>
        <v>133.32684508997306</v>
      </c>
      <c r="D717" s="5">
        <f>VLOOKUP(Table2[[#This Row],[Date]],Table1[#All],16,FALSE)</f>
        <v>-0.11002777777777778</v>
      </c>
      <c r="E717" s="5">
        <f>DAYS360(B717,Summary!$G$10)/Summary!$G$6</f>
        <v>1.1944444444444444</v>
      </c>
      <c r="F717" s="4">
        <f>Summary!$G$7*C717/Summary!$G$11*(1-0.011)^4</f>
        <v>1264.4830299173921</v>
      </c>
      <c r="G717" s="7">
        <f>VLOOKUP(Table2[[#This Row],[Date]],Table3[#All],11,FALSE)</f>
        <v>3.483680051454871E-2</v>
      </c>
      <c r="H717" s="5">
        <f>(LN(F717/Summary!$G$7)+(D717/100+G717^2/2)*E717)/(G717*SQRT(E717))</f>
        <v>6.1479711340768493</v>
      </c>
      <c r="I717" s="5">
        <f t="shared" si="47"/>
        <v>6.1098977711172617</v>
      </c>
      <c r="J717" s="4">
        <f>_xlfn.NORM.DIST(H717,0,1,TRUE)*F717-_xlfn.NORM.DIST(I717,0,1,TRUE)*Summary!$G$7*EXP(-D717/100*E717)</f>
        <v>263.16794527488912</v>
      </c>
      <c r="K717" s="5">
        <f t="shared" si="44"/>
        <v>0.99999999960759844</v>
      </c>
      <c r="L717" s="7">
        <f t="shared" si="45"/>
        <v>5.1373875302242607E-11</v>
      </c>
      <c r="M717" s="4">
        <f t="shared" si="46"/>
        <v>3.4180039019713225E-6</v>
      </c>
      <c r="N717" s="57">
        <f>Summary!$G$7*Table2[[#This Row],[T]]*EXP(-Table2[[#This Row],[Rate]]/100*Table2[[#This Row],[T]])*_xlfn.NORM.DIST(Table2[[#This Row],[d2]],0,1,TRUE)</f>
        <v>1196.0152393969909</v>
      </c>
      <c r="O717" s="4"/>
    </row>
    <row r="718" spans="2:15" x14ac:dyDescent="0.2">
      <c r="B718" s="6">
        <f>Index!B739</f>
        <v>42782</v>
      </c>
      <c r="C718" s="4">
        <f>Index!J739</f>
        <v>133.60230162113342</v>
      </c>
      <c r="D718" s="5">
        <f>VLOOKUP(Table2[[#This Row],[Date]],Table1[#All],16,FALSE)</f>
        <v>-0.11232499999999999</v>
      </c>
      <c r="E718" s="5">
        <f>DAYS360(B718,Summary!$G$10)/Summary!$G$6</f>
        <v>1.1916666666666667</v>
      </c>
      <c r="F718" s="4">
        <f>Summary!$G$7*C718/Summary!$G$11*(1-0.011)^4</f>
        <v>1267.0954828626118</v>
      </c>
      <c r="G718" s="7">
        <f>VLOOKUP(Table2[[#This Row],[Date]],Table3[#All],11,FALSE)</f>
        <v>3.4761878364102688E-2</v>
      </c>
      <c r="H718" s="5">
        <f>(LN(F718/Summary!$G$7)+(D718/100+G718^2/2)*E718)/(G718*SQRT(E718))</f>
        <v>6.2220198498889738</v>
      </c>
      <c r="I718" s="5">
        <f t="shared" si="47"/>
        <v>6.1840725716819778</v>
      </c>
      <c r="J718" s="4">
        <f>_xlfn.NORM.DIST(H718,0,1,TRUE)*F718-_xlfn.NORM.DIST(I718,0,1,TRUE)*Summary!$G$7*EXP(-D718/100*E718)</f>
        <v>265.75604703714816</v>
      </c>
      <c r="K718" s="5">
        <f t="shared" si="44"/>
        <v>0.99999999975460252</v>
      </c>
      <c r="L718" s="7">
        <f t="shared" si="45"/>
        <v>3.2537459834215188E-11</v>
      </c>
      <c r="M718" s="4">
        <f t="shared" si="46"/>
        <v>2.1640154513724156E-6</v>
      </c>
      <c r="N718" s="57">
        <f>Summary!$G$7*Table2[[#This Row],[T]]*EXP(-Table2[[#This Row],[Rate]]/100*Table2[[#This Row],[T]])*_xlfn.NORM.DIST(Table2[[#This Row],[d2]],0,1,TRUE)</f>
        <v>1193.2628273214714</v>
      </c>
      <c r="O718" s="4"/>
    </row>
    <row r="719" spans="2:15" x14ac:dyDescent="0.2">
      <c r="B719" s="6">
        <f>Index!B740</f>
        <v>42783</v>
      </c>
      <c r="C719" s="4">
        <f>Index!J740</f>
        <v>133.66845755121139</v>
      </c>
      <c r="D719" s="5">
        <f>VLOOKUP(Table2[[#This Row],[Date]],Table1[#All],16,FALSE)</f>
        <v>-0.11655555555555555</v>
      </c>
      <c r="E719" s="5">
        <f>DAYS360(B719,Summary!$G$10)/Summary!$G$6</f>
        <v>1.1888888888888889</v>
      </c>
      <c r="F719" s="4">
        <f>Summary!$G$7*C719/Summary!$G$11*(1-0.011)^4</f>
        <v>1267.7229112762636</v>
      </c>
      <c r="G719" s="7">
        <f>VLOOKUP(Table2[[#This Row],[Date]],Table3[#All],11,FALSE)</f>
        <v>3.4459574180076315E-2</v>
      </c>
      <c r="H719" s="5">
        <f>(LN(F719/Summary!$G$7)+(D719/100+G719^2/2)*E719)/(G719*SQRT(E719))</f>
        <v>6.2954762637431836</v>
      </c>
      <c r="I719" s="5">
        <f t="shared" si="47"/>
        <v>6.2579028598758608</v>
      </c>
      <c r="J719" s="4">
        <f>_xlfn.NORM.DIST(H719,0,1,TRUE)*F719-_xlfn.NORM.DIST(I719,0,1,TRUE)*Summary!$G$7*EXP(-D719/100*E719)</f>
        <v>266.3362346798782</v>
      </c>
      <c r="K719" s="5">
        <f t="shared" si="44"/>
        <v>0.99999999984677124</v>
      </c>
      <c r="L719" s="7">
        <f t="shared" si="45"/>
        <v>2.0739770247381666E-11</v>
      </c>
      <c r="M719" s="4">
        <f t="shared" si="46"/>
        <v>1.3655380134602275E-6</v>
      </c>
      <c r="N719" s="57">
        <f>Summary!$G$7*Table2[[#This Row],[T]]*EXP(-Table2[[#This Row],[Rate]]/100*Table2[[#This Row],[T]])*_xlfn.NORM.DIST(Table2[[#This Row],[d2]],0,1,TRUE)</f>
        <v>1190.5374930558701</v>
      </c>
      <c r="O719" s="4"/>
    </row>
    <row r="720" spans="2:15" x14ac:dyDescent="0.2">
      <c r="B720" s="6">
        <f>Index!B741</f>
        <v>42786</v>
      </c>
      <c r="C720" s="4">
        <f>Index!J741</f>
        <v>133.57885649223326</v>
      </c>
      <c r="D720" s="5">
        <f>VLOOKUP(Table2[[#This Row],[Date]],Table1[#All],16,FALSE)</f>
        <v>-0.11577083333333334</v>
      </c>
      <c r="E720" s="5">
        <f>DAYS360(B720,Summary!$G$10)/Summary!$G$6</f>
        <v>1.1805555555555556</v>
      </c>
      <c r="F720" s="4">
        <f>Summary!$G$7*C720/Summary!$G$11*(1-0.011)^4</f>
        <v>1266.8731272851699</v>
      </c>
      <c r="G720" s="7">
        <f>VLOOKUP(Table2[[#This Row],[Date]],Table3[#All],11,FALSE)</f>
        <v>3.4434160659661157E-2</v>
      </c>
      <c r="H720" s="5">
        <f>(LN(F720/Summary!$G$7)+(D720/100+G720^2/2)*E720)/(G720*SQRT(E720))</f>
        <v>6.3047440675735054</v>
      </c>
      <c r="I720" s="5">
        <f t="shared" si="47"/>
        <v>6.2673301904079057</v>
      </c>
      <c r="J720" s="4">
        <f>_xlfn.NORM.DIST(H720,0,1,TRUE)*F720-_xlfn.NORM.DIST(I720,0,1,TRUE)*Summary!$G$7*EXP(-D720/100*E720)</f>
        <v>265.50545386817771</v>
      </c>
      <c r="K720" s="5">
        <f t="shared" si="44"/>
        <v>0.99999999985566479</v>
      </c>
      <c r="L720" s="7">
        <f t="shared" si="45"/>
        <v>1.9660081518158552E-11</v>
      </c>
      <c r="M720" s="4">
        <f t="shared" si="46"/>
        <v>1.2827070835515413E-6</v>
      </c>
      <c r="N720" s="57">
        <f>Summary!$G$7*Table2[[#This Row],[T]]*EXP(-Table2[[#This Row],[Rate]]/100*Table2[[#This Row],[T]])*_xlfn.NORM.DIST(Table2[[#This Row],[d2]],0,1,TRUE)</f>
        <v>1182.1701697903015</v>
      </c>
      <c r="O720" s="4"/>
    </row>
    <row r="721" spans="2:15" x14ac:dyDescent="0.2">
      <c r="B721" s="6">
        <f>Index!B742</f>
        <v>42787</v>
      </c>
      <c r="C721" s="4">
        <f>Index!J742</f>
        <v>133.27841258485412</v>
      </c>
      <c r="D721" s="5">
        <f>VLOOKUP(Table2[[#This Row],[Date]],Table1[#All],16,FALSE)</f>
        <v>-0.11775555555555556</v>
      </c>
      <c r="E721" s="5">
        <f>DAYS360(B721,Summary!$G$10)/Summary!$G$6</f>
        <v>1.1777777777777778</v>
      </c>
      <c r="F721" s="4">
        <f>Summary!$G$7*C721/Summary!$G$11*(1-0.011)^4</f>
        <v>1264.0236919590238</v>
      </c>
      <c r="G721" s="7">
        <f>VLOOKUP(Table2[[#This Row],[Date]],Table3[#All],11,FALSE)</f>
        <v>3.4557089520828296E-2</v>
      </c>
      <c r="H721" s="5">
        <f>(LN(F721/Summary!$G$7)+(D721/100+G721^2/2)*E721)/(G721*SQRT(E721))</f>
        <v>6.229231445046338</v>
      </c>
      <c r="I721" s="5">
        <f t="shared" si="47"/>
        <v>6.1917282010041435</v>
      </c>
      <c r="J721" s="4">
        <f>_xlfn.NORM.DIST(H721,0,1,TRUE)*F721-_xlfn.NORM.DIST(I721,0,1,TRUE)*Summary!$G$7*EXP(-D721/100*E721)</f>
        <v>262.63583100644212</v>
      </c>
      <c r="K721" s="5">
        <f t="shared" si="44"/>
        <v>0.99999999976563558</v>
      </c>
      <c r="L721" s="7">
        <f t="shared" si="45"/>
        <v>3.1553764756260401E-11</v>
      </c>
      <c r="M721" s="4">
        <f t="shared" si="46"/>
        <v>2.0519280366667931E-6</v>
      </c>
      <c r="N721" s="57">
        <f>Summary!$G$7*Table2[[#This Row],[T]]*EXP(-Table2[[#This Row],[Rate]]/100*Table2[[#This Row],[T]])*_xlfn.NORM.DIST(Table2[[#This Row],[d2]],0,1,TRUE)</f>
        <v>1179.4123692174664</v>
      </c>
      <c r="O721" s="4"/>
    </row>
    <row r="722" spans="2:15" x14ac:dyDescent="0.2">
      <c r="B722" s="6">
        <f>Index!B743</f>
        <v>42788</v>
      </c>
      <c r="C722" s="4">
        <f>Index!J743</f>
        <v>133.46225609420003</v>
      </c>
      <c r="D722" s="5">
        <f>VLOOKUP(Table2[[#This Row],[Date]],Table1[#All],16,FALSE)</f>
        <v>-0.11712500000000001</v>
      </c>
      <c r="E722" s="5">
        <f>DAYS360(B722,Summary!$G$10)/Summary!$G$6</f>
        <v>1.175</v>
      </c>
      <c r="F722" s="4">
        <f>Summary!$G$7*C722/Summary!$G$11*(1-0.011)^4</f>
        <v>1265.7672792881285</v>
      </c>
      <c r="G722" s="7">
        <f>VLOOKUP(Table2[[#This Row],[Date]],Table3[#All],11,FALSE)</f>
        <v>3.4689020702882246E-2</v>
      </c>
      <c r="H722" s="5">
        <f>(LN(F722/Summary!$G$7)+(D722/100+G722^2/2)*E722)/(G722*SQRT(E722))</f>
        <v>6.2499123639539684</v>
      </c>
      <c r="I722" s="5">
        <f t="shared" si="47"/>
        <v>6.2123103615490853</v>
      </c>
      <c r="J722" s="4">
        <f>_xlfn.NORM.DIST(H722,0,1,TRUE)*F722-_xlfn.NORM.DIST(I722,0,1,TRUE)*Summary!$G$7*EXP(-D722/100*E722)</f>
        <v>264.39011311603451</v>
      </c>
      <c r="K722" s="5">
        <f t="shared" si="44"/>
        <v>0.99999999979465848</v>
      </c>
      <c r="L722" s="7">
        <f t="shared" si="45"/>
        <v>2.7622882810234635E-11</v>
      </c>
      <c r="M722" s="4">
        <f t="shared" si="46"/>
        <v>1.8038758178962941E-6</v>
      </c>
      <c r="N722" s="57">
        <f>Summary!$G$7*Table2[[#This Row],[T]]*EXP(-Table2[[#This Row],[Rate]]/100*Table2[[#This Row],[T]])*_xlfn.NORM.DIST(Table2[[#This Row],[d2]],0,1,TRUE)</f>
        <v>1176.6181699468109</v>
      </c>
      <c r="O722" s="4"/>
    </row>
    <row r="723" spans="2:15" x14ac:dyDescent="0.2">
      <c r="B723" s="6">
        <f>Index!B744</f>
        <v>42789</v>
      </c>
      <c r="C723" s="4">
        <f>Index!J744</f>
        <v>133.90796341377586</v>
      </c>
      <c r="D723" s="5">
        <f>VLOOKUP(Table2[[#This Row],[Date]],Table1[#All],16,FALSE)</f>
        <v>-0.11892222222222222</v>
      </c>
      <c r="E723" s="5">
        <f>DAYS360(B723,Summary!$G$10)/Summary!$G$6</f>
        <v>1.1722222222222223</v>
      </c>
      <c r="F723" s="4">
        <f>Summary!$G$7*C723/Summary!$G$11*(1-0.011)^4</f>
        <v>1269.9944050521353</v>
      </c>
      <c r="G723" s="7">
        <f>VLOOKUP(Table2[[#This Row],[Date]],Table3[#All],11,FALSE)</f>
        <v>3.5122336406505007E-2</v>
      </c>
      <c r="H723" s="5">
        <f>(LN(F723/Summary!$G$7)+(D723/100+G723^2/2)*E723)/(G723*SQRT(E723))</f>
        <v>6.2677440277209611</v>
      </c>
      <c r="I723" s="5">
        <f t="shared" si="47"/>
        <v>6.229717350930442</v>
      </c>
      <c r="J723" s="4">
        <f>_xlfn.NORM.DIST(H723,0,1,TRUE)*F723-_xlfn.NORM.DIST(I723,0,1,TRUE)*Summary!$G$7*EXP(-D723/100*E723)</f>
        <v>268.59940022216631</v>
      </c>
      <c r="K723" s="5">
        <f t="shared" si="44"/>
        <v>0.99999999981684184</v>
      </c>
      <c r="L723" s="7">
        <f t="shared" si="45"/>
        <v>2.4348604917945109E-11</v>
      </c>
      <c r="M723" s="4">
        <f t="shared" si="46"/>
        <v>1.6168548984084264E-6</v>
      </c>
      <c r="N723" s="57">
        <f>Summary!$G$7*Table2[[#This Row],[T]]*EXP(-Table2[[#This Row],[Rate]]/100*Table2[[#This Row],[T]])*_xlfn.NORM.DIST(Table2[[#This Row],[d2]],0,1,TRUE)</f>
        <v>1173.8574776113487</v>
      </c>
      <c r="O723" s="4"/>
    </row>
    <row r="724" spans="2:15" x14ac:dyDescent="0.2">
      <c r="B724" s="6">
        <f>Index!B745</f>
        <v>42790</v>
      </c>
      <c r="C724" s="4">
        <f>Index!J745</f>
        <v>134.51140959125368</v>
      </c>
      <c r="D724" s="5">
        <f>VLOOKUP(Table2[[#This Row],[Date]],Table1[#All],16,FALSE)</f>
        <v>-0.12147222222222223</v>
      </c>
      <c r="E724" s="5">
        <f>DAYS360(B724,Summary!$G$10)/Summary!$G$6</f>
        <v>1.1694444444444445</v>
      </c>
      <c r="F724" s="4">
        <f>Summary!$G$7*C724/Summary!$G$11*(1-0.011)^4</f>
        <v>1275.7175394319693</v>
      </c>
      <c r="G724" s="7">
        <f>VLOOKUP(Table2[[#This Row],[Date]],Table3[#All],11,FALSE)</f>
        <v>3.606088115027372E-2</v>
      </c>
      <c r="H724" s="5">
        <f>(LN(F724/Summary!$G$7)+(D724/100+G724^2/2)*E724)/(G724*SQRT(E724))</f>
        <v>6.2274391489900971</v>
      </c>
      <c r="I724" s="5">
        <f t="shared" si="47"/>
        <v>6.1884426039198503</v>
      </c>
      <c r="J724" s="4">
        <f>_xlfn.NORM.DIST(H724,0,1,TRUE)*F724-_xlfn.NORM.DIST(I724,0,1,TRUE)*Summary!$G$7*EXP(-D724/100*E724)</f>
        <v>274.29597982015605</v>
      </c>
      <c r="K724" s="5">
        <f t="shared" si="44"/>
        <v>0.99999999976293963</v>
      </c>
      <c r="L724" s="7">
        <f t="shared" si="45"/>
        <v>3.0404832358390383E-11</v>
      </c>
      <c r="M724" s="4">
        <f t="shared" si="46"/>
        <v>2.086736420014227E-6</v>
      </c>
      <c r="N724" s="57">
        <f>Summary!$G$7*Table2[[#This Row],[T]]*EXP(-Table2[[#This Row],[Rate]]/100*Table2[[#This Row],[T]])*_xlfn.NORM.DIST(Table2[[#This Row],[d2]],0,1,TRUE)</f>
        <v>1171.1068790812603</v>
      </c>
      <c r="O724" s="4"/>
    </row>
    <row r="725" spans="2:15" x14ac:dyDescent="0.2">
      <c r="B725" s="6">
        <f>Index!B746</f>
        <v>42793</v>
      </c>
      <c r="C725" s="4">
        <f>Index!J746</f>
        <v>134.67096568566467</v>
      </c>
      <c r="D725" s="5">
        <f>VLOOKUP(Table2[[#This Row],[Date]],Table1[#All],16,FALSE)</f>
        <v>-0.12089444444444446</v>
      </c>
      <c r="E725" s="5">
        <f>DAYS360(B725,Summary!$G$10)/Summary!$G$6</f>
        <v>1.1611111111111112</v>
      </c>
      <c r="F725" s="4">
        <f>Summary!$G$7*C725/Summary!$G$11*(1-0.011)^4</f>
        <v>1277.2307828719265</v>
      </c>
      <c r="G725" s="7">
        <f>VLOOKUP(Table2[[#This Row],[Date]],Table3[#All],11,FALSE)</f>
        <v>3.6095916952712068E-2</v>
      </c>
      <c r="H725" s="5">
        <f>(LN(F725/Summary!$G$7)+(D725/100+G725^2/2)*E725)/(G725*SQRT(E725))</f>
        <v>6.2744905156866153</v>
      </c>
      <c r="I725" s="5">
        <f t="shared" si="47"/>
        <v>6.23559540880232</v>
      </c>
      <c r="J725" s="4">
        <f>_xlfn.NORM.DIST(H725,0,1,TRUE)*F725-_xlfn.NORM.DIST(I725,0,1,TRUE)*Summary!$G$7*EXP(-D725/100*E725)</f>
        <v>275.82607837167723</v>
      </c>
      <c r="K725" s="5">
        <f t="shared" si="44"/>
        <v>0.99999999982460952</v>
      </c>
      <c r="L725" s="7">
        <f t="shared" si="45"/>
        <v>2.2689544596428596E-11</v>
      </c>
      <c r="M725" s="4">
        <f t="shared" si="46"/>
        <v>1.5513021452628571E-6</v>
      </c>
      <c r="N725" s="57">
        <f>Summary!$G$7*Table2[[#This Row],[T]]*EXP(-Table2[[#This Row],[Rate]]/100*Table2[[#This Row],[T]])*_xlfn.NORM.DIST(Table2[[#This Row],[d2]],0,1,TRUE)</f>
        <v>1162.7421288540731</v>
      </c>
      <c r="O725" s="4"/>
    </row>
    <row r="726" spans="2:15" x14ac:dyDescent="0.2">
      <c r="B726" s="6">
        <f>Index!B747</f>
        <v>42794</v>
      </c>
      <c r="C726" s="4">
        <f>Index!J747</f>
        <v>134.76355830500754</v>
      </c>
      <c r="D726" s="5">
        <f>VLOOKUP(Table2[[#This Row],[Date]],Table1[#All],16,FALSE)</f>
        <v>-0.12209722222222222</v>
      </c>
      <c r="E726" s="5">
        <f>DAYS360(B726,Summary!$G$10)/Summary!$G$6</f>
        <v>1.1527777777777777</v>
      </c>
      <c r="F726" s="4">
        <f>Summary!$G$7*C726/Summary!$G$11*(1-0.011)^4</f>
        <v>1278.1089390735199</v>
      </c>
      <c r="G726" s="7">
        <f>VLOOKUP(Table2[[#This Row],[Date]],Table3[#All],11,FALSE)</f>
        <v>3.6138144391306047E-2</v>
      </c>
      <c r="H726" s="5">
        <f>(LN(F726/Summary!$G$7)+(D726/100+G726^2/2)*E726)/(G726*SQRT(E726))</f>
        <v>6.3072919698302314</v>
      </c>
      <c r="I726" s="5">
        <f t="shared" si="47"/>
        <v>6.2684913514853786</v>
      </c>
      <c r="J726" s="4">
        <f>_xlfn.NORM.DIST(H726,0,1,TRUE)*F726-_xlfn.NORM.DIST(I726,0,1,TRUE)*Summary!$G$7*EXP(-D726/100*E726)</f>
        <v>276.70043842293398</v>
      </c>
      <c r="K726" s="5">
        <f t="shared" si="44"/>
        <v>0.99999999985802002</v>
      </c>
      <c r="L726" s="7">
        <f t="shared" si="45"/>
        <v>1.8491271482551742E-11</v>
      </c>
      <c r="M726" s="4">
        <f t="shared" si="46"/>
        <v>1.2583862497794891E-6</v>
      </c>
      <c r="N726" s="57">
        <f>Summary!$G$7*Table2[[#This Row],[T]]*EXP(-Table2[[#This Row],[Rate]]/100*Table2[[#This Row],[T]])*_xlfn.NORM.DIST(Table2[[#This Row],[d2]],0,1,TRUE)</f>
        <v>1154.4014658185688</v>
      </c>
      <c r="O726" s="4"/>
    </row>
    <row r="727" spans="2:15" x14ac:dyDescent="0.2">
      <c r="B727" s="6">
        <f>Index!B748</f>
        <v>42795</v>
      </c>
      <c r="C727" s="4">
        <f>Index!J748</f>
        <v>134.80364702195098</v>
      </c>
      <c r="D727" s="5">
        <f>VLOOKUP(Table2[[#This Row],[Date]],Table1[#All],16,FALSE)</f>
        <v>-0.12135</v>
      </c>
      <c r="E727" s="5">
        <f>DAYS360(B727,Summary!$G$10)/Summary!$G$6</f>
        <v>1.1499999999999999</v>
      </c>
      <c r="F727" s="4">
        <f>Summary!$G$7*C727/Summary!$G$11*(1-0.011)^4</f>
        <v>1278.4891438419741</v>
      </c>
      <c r="G727" s="7">
        <f>VLOOKUP(Table2[[#This Row],[Date]],Table3[#All],11,FALSE)</f>
        <v>3.6154231527797155E-2</v>
      </c>
      <c r="H727" s="5">
        <f>(LN(F727/Summary!$G$7)+(D727/100+G727^2/2)*E727)/(G727*SQRT(E727))</f>
        <v>6.3200460264733014</v>
      </c>
      <c r="I727" s="5">
        <f t="shared" si="47"/>
        <v>6.2812749325247115</v>
      </c>
      <c r="J727" s="4">
        <f>_xlfn.NORM.DIST(H727,0,1,TRUE)*F727-_xlfn.NORM.DIST(I727,0,1,TRUE)*Summary!$G$7*EXP(-D727/100*E727)</f>
        <v>277.09264464482646</v>
      </c>
      <c r="K727" s="5">
        <f t="shared" si="44"/>
        <v>0.99999999986925725</v>
      </c>
      <c r="L727" s="7">
        <f t="shared" si="45"/>
        <v>1.7068551936600684E-11</v>
      </c>
      <c r="M727" s="4">
        <f t="shared" si="46"/>
        <v>1.1599726310849634E-6</v>
      </c>
      <c r="N727" s="57">
        <f>Summary!$G$7*Table2[[#This Row],[T]]*EXP(-Table2[[#This Row],[Rate]]/100*Table2[[#This Row],[T]])*_xlfn.NORM.DIST(Table2[[#This Row],[d2]],0,1,TRUE)</f>
        <v>1151.6059738844938</v>
      </c>
      <c r="O727" s="4"/>
    </row>
    <row r="728" spans="2:15" x14ac:dyDescent="0.2">
      <c r="B728" s="6">
        <f>Index!B749</f>
        <v>42796</v>
      </c>
      <c r="C728" s="4">
        <f>Index!J749</f>
        <v>134.52855504989145</v>
      </c>
      <c r="D728" s="5">
        <f>VLOOKUP(Table2[[#This Row],[Date]],Table1[#All],16,FALSE)</f>
        <v>-0.1193</v>
      </c>
      <c r="E728" s="5">
        <f>DAYS360(B728,Summary!$G$10)/Summary!$G$6</f>
        <v>1.1472222222222221</v>
      </c>
      <c r="F728" s="4">
        <f>Summary!$G$7*C728/Summary!$G$11*(1-0.011)^4</f>
        <v>1275.8801484059757</v>
      </c>
      <c r="G728" s="7">
        <f>VLOOKUP(Table2[[#This Row],[Date]],Table3[#All],11,FALSE)</f>
        <v>3.6265553268830873E-2</v>
      </c>
      <c r="H728" s="5">
        <f>(LN(F728/Summary!$G$7)+(D728/100+G728^2/2)*E728)/(G728*SQRT(E728))</f>
        <v>6.2564438573703098</v>
      </c>
      <c r="I728" s="5">
        <f t="shared" si="47"/>
        <v>6.2176003817220113</v>
      </c>
      <c r="J728" s="4">
        <f>_xlfn.NORM.DIST(H728,0,1,TRUE)*F728-_xlfn.NORM.DIST(I728,0,1,TRUE)*Summary!$G$7*EXP(-D728/100*E728)</f>
        <v>274.51057528653359</v>
      </c>
      <c r="K728" s="5">
        <f t="shared" si="44"/>
        <v>0.99999999980307264</v>
      </c>
      <c r="L728" s="7">
        <f t="shared" si="45"/>
        <v>2.5466435592009242E-11</v>
      </c>
      <c r="M728" s="4">
        <f t="shared" si="46"/>
        <v>1.7247644099486459E-6</v>
      </c>
      <c r="N728" s="57">
        <f>Summary!$G$7*Table2[[#This Row],[T]]*EXP(-Table2[[#This Row],[Rate]]/100*Table2[[#This Row],[T]])*_xlfn.NORM.DIST(Table2[[#This Row],[d2]],0,1,TRUE)</f>
        <v>1148.7934266515583</v>
      </c>
      <c r="O728" s="4"/>
    </row>
    <row r="729" spans="2:15" x14ac:dyDescent="0.2">
      <c r="B729" s="6">
        <f>Index!B750</f>
        <v>42797</v>
      </c>
      <c r="C729" s="4">
        <f>Index!J750</f>
        <v>134.47675458012407</v>
      </c>
      <c r="D729" s="5">
        <f>VLOOKUP(Table2[[#This Row],[Date]],Table1[#All],16,FALSE)</f>
        <v>-0.11444444444444445</v>
      </c>
      <c r="E729" s="5">
        <f>DAYS360(B729,Summary!$G$10)/Summary!$G$6</f>
        <v>1.1444444444444444</v>
      </c>
      <c r="F729" s="4">
        <f>Summary!$G$7*C729/Summary!$G$11*(1-0.011)^4</f>
        <v>1275.3888683871742</v>
      </c>
      <c r="G729" s="7">
        <f>VLOOKUP(Table2[[#This Row],[Date]],Table3[#All],11,FALSE)</f>
        <v>3.6171161368381735E-2</v>
      </c>
      <c r="H729" s="5">
        <f>(LN(F729/Summary!$G$7)+(D729/100+G729^2/2)*E729)/(G729*SQRT(E729))</f>
        <v>6.2717992214694593</v>
      </c>
      <c r="I729" s="5">
        <f t="shared" si="47"/>
        <v>6.2331037795590216</v>
      </c>
      <c r="J729" s="4">
        <f>_xlfn.NORM.DIST(H729,0,1,TRUE)*F729-_xlfn.NORM.DIST(I729,0,1,TRUE)*Summary!$G$7*EXP(-D729/100*E729)</f>
        <v>274.07825720093649</v>
      </c>
      <c r="K729" s="5">
        <f t="shared" si="44"/>
        <v>0.99999999982155019</v>
      </c>
      <c r="L729" s="7">
        <f t="shared" si="45"/>
        <v>2.3228428748056991E-11</v>
      </c>
      <c r="M729" s="4">
        <f t="shared" si="46"/>
        <v>1.5640918255706989E-6</v>
      </c>
      <c r="N729" s="57">
        <f>Summary!$G$7*Table2[[#This Row],[T]]*EXP(-Table2[[#This Row],[Rate]]/100*Table2[[#This Row],[T]])*_xlfn.NORM.DIST(Table2[[#This Row],[d2]],0,1,TRUE)</f>
        <v>1145.9443658748935</v>
      </c>
      <c r="O729" s="4"/>
    </row>
    <row r="730" spans="2:15" x14ac:dyDescent="0.2">
      <c r="B730" s="6">
        <f>Index!B751</f>
        <v>42800</v>
      </c>
      <c r="C730" s="4">
        <f>Index!J751</f>
        <v>134.36073317231856</v>
      </c>
      <c r="D730" s="5">
        <f>VLOOKUP(Table2[[#This Row],[Date]],Table1[#All],16,FALSE)</f>
        <v>-0.11208888888888889</v>
      </c>
      <c r="E730" s="5">
        <f>DAYS360(B730,Summary!$G$10)/Summary!$G$6</f>
        <v>1.1361111111111111</v>
      </c>
      <c r="F730" s="4">
        <f>Summary!$G$7*C730/Summary!$G$11*(1-0.011)^4</f>
        <v>1274.2885115822244</v>
      </c>
      <c r="G730" s="7">
        <f>VLOOKUP(Table2[[#This Row],[Date]],Table3[#All],11,FALSE)</f>
        <v>3.6032239948564165E-2</v>
      </c>
      <c r="H730" s="5">
        <f>(LN(F730/Summary!$G$7)+(D730/100+G730^2/2)*E730)/(G730*SQRT(E730))</f>
        <v>6.2972092111707312</v>
      </c>
      <c r="I730" s="5">
        <f t="shared" si="47"/>
        <v>6.2588029823961868</v>
      </c>
      <c r="J730" s="4">
        <f>_xlfn.NORM.DIST(H730,0,1,TRUE)*F730-_xlfn.NORM.DIST(I730,0,1,TRUE)*Summary!$G$7*EXP(-D730/100*E730)</f>
        <v>273.01424607511376</v>
      </c>
      <c r="K730" s="5">
        <f t="shared" si="44"/>
        <v>0.99999999984847388</v>
      </c>
      <c r="L730" s="7">
        <f t="shared" si="45"/>
        <v>1.9966442937664727E-11</v>
      </c>
      <c r="M730" s="4">
        <f t="shared" si="46"/>
        <v>1.3272364643112477E-6</v>
      </c>
      <c r="N730" s="57">
        <f>Summary!$G$7*Table2[[#This Row],[T]]*EXP(-Table2[[#This Row],[Rate]]/100*Table2[[#This Row],[T]])*_xlfn.NORM.DIST(Table2[[#This Row],[d2]],0,1,TRUE)</f>
        <v>1137.5588180928758</v>
      </c>
      <c r="O730" s="4"/>
    </row>
    <row r="731" spans="2:15" x14ac:dyDescent="0.2">
      <c r="B731" s="6">
        <f>Index!B752</f>
        <v>42801</v>
      </c>
      <c r="C731" s="4">
        <f>Index!J752</f>
        <v>134.40078691104762</v>
      </c>
      <c r="D731" s="5">
        <f>VLOOKUP(Table2[[#This Row],[Date]],Table1[#All],16,FALSE)</f>
        <v>-0.1134</v>
      </c>
      <c r="E731" s="5">
        <f>DAYS360(B731,Summary!$G$10)/Summary!$G$6</f>
        <v>1.1333333333333333</v>
      </c>
      <c r="F731" s="4">
        <f>Summary!$G$7*C731/Summary!$G$11*(1-0.011)^4</f>
        <v>1274.6683846143469</v>
      </c>
      <c r="G731" s="7">
        <f>VLOOKUP(Table2[[#This Row],[Date]],Table3[#All],11,FALSE)</f>
        <v>3.6039541565960911E-2</v>
      </c>
      <c r="H731" s="5">
        <f>(LN(F731/Summary!$G$7)+(D731/100+G731^2/2)*E731)/(G731*SQRT(E731))</f>
        <v>6.3110676028772117</v>
      </c>
      <c r="I731" s="5">
        <f t="shared" si="47"/>
        <v>6.2727005810513097</v>
      </c>
      <c r="J731" s="4">
        <f>_xlfn.NORM.DIST(H731,0,1,TRUE)*F731-_xlfn.NORM.DIST(I731,0,1,TRUE)*Summary!$G$7*EXP(-D731/100*E731)</f>
        <v>273.38235839194215</v>
      </c>
      <c r="K731" s="5">
        <f t="shared" si="44"/>
        <v>0.9999999998614415</v>
      </c>
      <c r="L731" s="7">
        <f t="shared" si="45"/>
        <v>1.8309336122946947E-11</v>
      </c>
      <c r="M731" s="4">
        <f t="shared" si="46"/>
        <v>1.2150774084943664E-6</v>
      </c>
      <c r="N731" s="57">
        <f>Summary!$G$7*Table2[[#This Row],[T]]*EXP(-Table2[[#This Row],[Rate]]/100*Table2[[#This Row],[T]])*_xlfn.NORM.DIST(Table2[[#This Row],[d2]],0,1,TRUE)</f>
        <v>1134.7908295185603</v>
      </c>
      <c r="O731" s="4"/>
    </row>
    <row r="732" spans="2:15" x14ac:dyDescent="0.2">
      <c r="B732" s="6">
        <f>Index!B753</f>
        <v>42802</v>
      </c>
      <c r="C732" s="4">
        <f>Index!J753</f>
        <v>133.85044520343638</v>
      </c>
      <c r="D732" s="5">
        <f>VLOOKUP(Table2[[#This Row],[Date]],Table1[#All],16,FALSE)</f>
        <v>-0.11230555555555556</v>
      </c>
      <c r="E732" s="5">
        <f>DAYS360(B732,Summary!$G$10)/Summary!$G$6</f>
        <v>1.1305555555555555</v>
      </c>
      <c r="F732" s="4">
        <f>Summary!$G$7*C732/Summary!$G$11*(1-0.011)^4</f>
        <v>1269.4488975001011</v>
      </c>
      <c r="G732" s="7">
        <f>VLOOKUP(Table2[[#This Row],[Date]],Table3[#All],11,FALSE)</f>
        <v>3.6511596715474597E-2</v>
      </c>
      <c r="H732" s="5">
        <f>(LN(F732/Summary!$G$7)+(D732/100+G732^2/2)*E732)/(G732*SQRT(E732))</f>
        <v>6.1322800824674424</v>
      </c>
      <c r="I732" s="5">
        <f t="shared" si="47"/>
        <v>6.0934581830509913</v>
      </c>
      <c r="J732" s="4">
        <f>_xlfn.NORM.DIST(H732,0,1,TRUE)*F732-_xlfn.NORM.DIST(I732,0,1,TRUE)*Summary!$G$7*EXP(-D732/100*E732)</f>
        <v>268.17841442520375</v>
      </c>
      <c r="K732" s="5">
        <f t="shared" si="44"/>
        <v>0.99999999956685792</v>
      </c>
      <c r="L732" s="7">
        <f t="shared" si="45"/>
        <v>5.5262010707301871E-11</v>
      </c>
      <c r="M732" s="4">
        <f t="shared" si="46"/>
        <v>3.6760369022497717E-6</v>
      </c>
      <c r="N732" s="57">
        <f>Summary!$G$7*Table2[[#This Row],[T]]*EXP(-Table2[[#This Row],[Rate]]/100*Table2[[#This Row],[T]])*_xlfn.NORM.DIST(Table2[[#This Row],[d2]],0,1,TRUE)</f>
        <v>1131.9919066324821</v>
      </c>
      <c r="O732" s="4"/>
    </row>
    <row r="733" spans="2:15" x14ac:dyDescent="0.2">
      <c r="B733" s="6">
        <f>Index!B754</f>
        <v>42803</v>
      </c>
      <c r="C733" s="4">
        <f>Index!J754</f>
        <v>133.41877128836293</v>
      </c>
      <c r="D733" s="5">
        <f>VLOOKUP(Table2[[#This Row],[Date]],Table1[#All],16,FALSE)</f>
        <v>-0.10959444444444445</v>
      </c>
      <c r="E733" s="5">
        <f>DAYS360(B733,Summary!$G$10)/Summary!$G$6</f>
        <v>1.1277777777777778</v>
      </c>
      <c r="F733" s="4">
        <f>Summary!$G$7*C733/Summary!$G$11*(1-0.011)^4</f>
        <v>1265.3548657265296</v>
      </c>
      <c r="G733" s="7">
        <f>VLOOKUP(Table2[[#This Row],[Date]],Table3[#All],11,FALSE)</f>
        <v>3.6791921492976047E-2</v>
      </c>
      <c r="H733" s="5">
        <f>(LN(F733/Summary!$G$7)+(D733/100+G733^2/2)*E733)/(G733*SQRT(E733))</f>
        <v>6.011483757476749</v>
      </c>
      <c r="I733" s="5">
        <f t="shared" si="47"/>
        <v>5.972411883969178</v>
      </c>
      <c r="J733" s="4">
        <f>_xlfn.NORM.DIST(H733,0,1,TRUE)*F733-_xlfn.NORM.DIST(I733,0,1,TRUE)*Summary!$G$7*EXP(-D733/100*E733)</f>
        <v>264.11811980335801</v>
      </c>
      <c r="K733" s="5">
        <f t="shared" si="44"/>
        <v>0.99999999908083537</v>
      </c>
      <c r="L733" s="7">
        <f t="shared" si="45"/>
        <v>1.1470442816793322E-10</v>
      </c>
      <c r="M733" s="4">
        <f t="shared" si="46"/>
        <v>7.6204543485846731E-6</v>
      </c>
      <c r="N733" s="57">
        <f>Summary!$G$7*Table2[[#This Row],[T]]*EXP(-Table2[[#This Row],[Rate]]/100*Table2[[#This Row],[T]])*_xlfn.NORM.DIST(Table2[[#This Row],[d2]],0,1,TRUE)</f>
        <v>1129.1725510350043</v>
      </c>
      <c r="O733" s="4"/>
    </row>
    <row r="734" spans="2:15" x14ac:dyDescent="0.2">
      <c r="B734" s="6">
        <f>Index!B755</f>
        <v>42804</v>
      </c>
      <c r="C734" s="4">
        <f>Index!J755</f>
        <v>132.96138165114223</v>
      </c>
      <c r="D734" s="5">
        <f>VLOOKUP(Table2[[#This Row],[Date]],Table1[#All],16,FALSE)</f>
        <v>-0.105625</v>
      </c>
      <c r="E734" s="5">
        <f>DAYS360(B734,Summary!$G$10)/Summary!$G$6</f>
        <v>1.125</v>
      </c>
      <c r="F734" s="4">
        <f>Summary!$G$7*C734/Summary!$G$11*(1-0.011)^4</f>
        <v>1261.0169438778926</v>
      </c>
      <c r="G734" s="7">
        <f>VLOOKUP(Table2[[#This Row],[Date]],Table3[#All],11,FALSE)</f>
        <v>3.711232419945646E-2</v>
      </c>
      <c r="H734" s="5">
        <f>(LN(F734/Summary!$G$7)+(D734/100+G734^2/2)*E734)/(G734*SQRT(E734))</f>
        <v>5.8811990867491764</v>
      </c>
      <c r="I734" s="5">
        <f t="shared" si="47"/>
        <v>5.8418355225886325</v>
      </c>
      <c r="J734" s="4">
        <f>_xlfn.NORM.DIST(H734,0,1,TRUE)*F734-_xlfn.NORM.DIST(I734,0,1,TRUE)*Summary!$G$7*EXP(-D734/100*E734)</f>
        <v>259.82795635841592</v>
      </c>
      <c r="K734" s="5">
        <f t="shared" si="44"/>
        <v>0.9999999979634755</v>
      </c>
      <c r="L734" s="7">
        <f t="shared" si="45"/>
        <v>2.4791157224180865E-10</v>
      </c>
      <c r="M734" s="4">
        <f t="shared" si="46"/>
        <v>1.6459222630363854E-5</v>
      </c>
      <c r="N734" s="57">
        <f>Summary!$G$7*Table2[[#This Row],[T]]*EXP(-Table2[[#This Row],[Rate]]/100*Table2[[#This Row],[T]])*_xlfn.NORM.DIST(Table2[[#This Row],[d2]],0,1,TRUE)</f>
        <v>1126.3376080703079</v>
      </c>
      <c r="O734" s="4"/>
    </row>
    <row r="735" spans="2:15" x14ac:dyDescent="0.2">
      <c r="B735" s="6">
        <f>Index!B756</f>
        <v>42807</v>
      </c>
      <c r="C735" s="4">
        <f>Index!J756</f>
        <v>132.91115045175115</v>
      </c>
      <c r="D735" s="5">
        <f>VLOOKUP(Table2[[#This Row],[Date]],Table1[#All],16,FALSE)</f>
        <v>-0.10625</v>
      </c>
      <c r="E735" s="5">
        <f>DAYS360(B735,Summary!$G$10)/Summary!$G$6</f>
        <v>1.1166666666666667</v>
      </c>
      <c r="F735" s="4">
        <f>Summary!$G$7*C735/Summary!$G$11*(1-0.011)^4</f>
        <v>1260.5405469515306</v>
      </c>
      <c r="G735" s="7">
        <f>VLOOKUP(Table2[[#This Row],[Date]],Table3[#All],11,FALSE)</f>
        <v>3.710496440520307E-2</v>
      </c>
      <c r="H735" s="5">
        <f>(LN(F735/Summary!$G$7)+(D735/100+G735^2/2)*E735)/(G735*SQRT(E735))</f>
        <v>5.8945294283461207</v>
      </c>
      <c r="I735" s="5">
        <f t="shared" si="47"/>
        <v>5.855319703426729</v>
      </c>
      <c r="J735" s="4">
        <f>_xlfn.NORM.DIST(H735,0,1,TRUE)*F735-_xlfn.NORM.DIST(I735,0,1,TRUE)*Summary!$G$7*EXP(-D735/100*E735)</f>
        <v>259.35338451311452</v>
      </c>
      <c r="K735" s="5">
        <f t="shared" si="44"/>
        <v>0.99999999812124685</v>
      </c>
      <c r="L735" s="7">
        <f t="shared" si="45"/>
        <v>2.3018390047308902E-10</v>
      </c>
      <c r="M735" s="4">
        <f t="shared" si="46"/>
        <v>1.5154588781945222E-5</v>
      </c>
      <c r="N735" s="57">
        <f>Summary!$G$7*Table2[[#This Row],[T]]*EXP(-Table2[[#This Row],[Rate]]/100*Table2[[#This Row],[T]])*_xlfn.NORM.DIST(Table2[[#This Row],[d2]],0,1,TRUE)</f>
        <v>1117.9923287450249</v>
      </c>
      <c r="O735" s="4"/>
    </row>
    <row r="736" spans="2:15" x14ac:dyDescent="0.2">
      <c r="B736" s="6">
        <f>Index!B757</f>
        <v>42808</v>
      </c>
      <c r="C736" s="4">
        <f>Index!J757</f>
        <v>133.05562380914242</v>
      </c>
      <c r="D736" s="5">
        <f>VLOOKUP(Table2[[#This Row],[Date]],Table1[#All],16,FALSE)</f>
        <v>-0.10743055555555556</v>
      </c>
      <c r="E736" s="5">
        <f>DAYS360(B736,Summary!$G$10)/Summary!$G$6</f>
        <v>1.1138888888888889</v>
      </c>
      <c r="F736" s="4">
        <f>Summary!$G$7*C736/Summary!$G$11*(1-0.011)^4</f>
        <v>1261.9107444430647</v>
      </c>
      <c r="G736" s="7">
        <f>VLOOKUP(Table2[[#This Row],[Date]],Table3[#All],11,FALSE)</f>
        <v>3.7185462377035648E-2</v>
      </c>
      <c r="H736" s="5">
        <f>(LN(F736/Summary!$G$7)+(D736/100+G736^2/2)*E736)/(G736*SQRT(E736))</f>
        <v>5.9165566403422023</v>
      </c>
      <c r="I736" s="5">
        <f t="shared" si="47"/>
        <v>5.8773107557918669</v>
      </c>
      <c r="J736" s="4">
        <f>_xlfn.NORM.DIST(H736,0,1,TRUE)*F736-_xlfn.NORM.DIST(I736,0,1,TRUE)*Summary!$G$7*EXP(-D736/100*E736)</f>
        <v>260.71337115490837</v>
      </c>
      <c r="K736" s="5">
        <f t="shared" si="44"/>
        <v>0.99999999835624354</v>
      </c>
      <c r="L736" s="7">
        <f t="shared" si="45"/>
        <v>2.0170126585860902E-10</v>
      </c>
      <c r="M736" s="4">
        <f t="shared" si="46"/>
        <v>1.3303960842760802E-5</v>
      </c>
      <c r="N736" s="57">
        <f>Summary!$G$7*Table2[[#This Row],[T]]*EXP(-Table2[[#This Row],[Rate]]/100*Table2[[#This Row],[T]])*_xlfn.NORM.DIST(Table2[[#This Row],[d2]],0,1,TRUE)</f>
        <v>1115.2226273799079</v>
      </c>
      <c r="O736" s="4"/>
    </row>
    <row r="737" spans="2:15" x14ac:dyDescent="0.2">
      <c r="B737" s="6">
        <f>Index!B758</f>
        <v>42809</v>
      </c>
      <c r="C737" s="4">
        <f>Index!J758</f>
        <v>133.46167629675213</v>
      </c>
      <c r="D737" s="5">
        <f>VLOOKUP(Table2[[#This Row],[Date]],Table1[#All],16,FALSE)</f>
        <v>-0.10966666666666666</v>
      </c>
      <c r="E737" s="5">
        <f>DAYS360(B737,Summary!$G$10)/Summary!$G$6</f>
        <v>1.1111111111111112</v>
      </c>
      <c r="F737" s="4">
        <f>Summary!$G$7*C737/Summary!$G$11*(1-0.011)^4</f>
        <v>1265.7617804402917</v>
      </c>
      <c r="G737" s="7">
        <f>VLOOKUP(Table2[[#This Row],[Date]],Table3[#All],11,FALSE)</f>
        <v>3.7527269252497712E-2</v>
      </c>
      <c r="H737" s="5">
        <f>(LN(F737/Summary!$G$7)+(D737/100+G737^2/2)*E737)/(G737*SQRT(E737))</f>
        <v>5.9467787764139048</v>
      </c>
      <c r="I737" s="5">
        <f t="shared" si="47"/>
        <v>5.9072215613458061</v>
      </c>
      <c r="J737" s="4">
        <f>_xlfn.NORM.DIST(H737,0,1,TRUE)*F737-_xlfn.NORM.DIST(I737,0,1,TRUE)*Summary!$G$7*EXP(-D737/100*E737)</f>
        <v>264.54251923745744</v>
      </c>
      <c r="K737" s="5">
        <f t="shared" si="44"/>
        <v>0.99999999863264699</v>
      </c>
      <c r="L737" s="7">
        <f t="shared" si="45"/>
        <v>1.6676263089250437E-10</v>
      </c>
      <c r="M737" s="4">
        <f t="shared" si="46"/>
        <v>1.1140563232314544E-5</v>
      </c>
      <c r="N737" s="57">
        <f>Summary!$G$7*Table2[[#This Row],[T]]*EXP(-Table2[[#This Row],[Rate]]/100*Table2[[#This Row],[T]])*_xlfn.NORM.DIST(Table2[[#This Row],[d2]],0,1,TRUE)</f>
        <v>1112.465843857879</v>
      </c>
      <c r="O737" s="4"/>
    </row>
    <row r="738" spans="2:15" x14ac:dyDescent="0.2">
      <c r="B738" s="6">
        <f>Index!B759</f>
        <v>42810</v>
      </c>
      <c r="C738" s="4">
        <f>Index!J759</f>
        <v>132.95186915639349</v>
      </c>
      <c r="D738" s="5">
        <f>VLOOKUP(Table2[[#This Row],[Date]],Table1[#All],16,FALSE)</f>
        <v>-0.11035</v>
      </c>
      <c r="E738" s="5">
        <f>DAYS360(B738,Summary!$G$10)/Summary!$G$6</f>
        <v>1.1083333333333334</v>
      </c>
      <c r="F738" s="4">
        <f>Summary!$G$7*C738/Summary!$G$11*(1-0.011)^4</f>
        <v>1260.9267265763892</v>
      </c>
      <c r="G738" s="7">
        <f>VLOOKUP(Table2[[#This Row],[Date]],Table3[#All],11,FALSE)</f>
        <v>3.7524785960719079E-2</v>
      </c>
      <c r="H738" s="5">
        <f>(LN(F738/Summary!$G$7)+(D738/100+G738^2/2)*E738)/(G738*SQRT(E738))</f>
        <v>5.8575751787755159</v>
      </c>
      <c r="I738" s="5">
        <f t="shared" si="47"/>
        <v>5.8180700555143163</v>
      </c>
      <c r="J738" s="4">
        <f>_xlfn.NORM.DIST(H738,0,1,TRUE)*F738-_xlfn.NORM.DIST(I738,0,1,TRUE)*Summary!$G$7*EXP(-D738/100*E738)</f>
        <v>259.70293253656007</v>
      </c>
      <c r="K738" s="5">
        <f t="shared" si="44"/>
        <v>0.99999999765162884</v>
      </c>
      <c r="L738" s="7">
        <f t="shared" si="45"/>
        <v>2.8378354469796348E-10</v>
      </c>
      <c r="M738" s="4">
        <f t="shared" si="46"/>
        <v>1.8765300697868773E-5</v>
      </c>
      <c r="N738" s="57">
        <f>Summary!$G$7*Table2[[#This Row],[T]]*EXP(-Table2[[#This Row],[Rate]]/100*Table2[[#This Row],[T]])*_xlfn.NORM.DIST(Table2[[#This Row],[d2]],0,1,TRUE)</f>
        <v>1109.6897017788983</v>
      </c>
      <c r="O738" s="4"/>
    </row>
    <row r="739" spans="2:15" x14ac:dyDescent="0.2">
      <c r="B739" s="6">
        <f>Index!B760</f>
        <v>42811</v>
      </c>
      <c r="C739" s="4">
        <f>Index!J760</f>
        <v>133.00484601510919</v>
      </c>
      <c r="D739" s="5">
        <f>VLOOKUP(Table2[[#This Row],[Date]],Table1[#All],16,FALSE)</f>
        <v>-0.10759611111111111</v>
      </c>
      <c r="E739" s="5">
        <f>DAYS360(B739,Summary!$G$10)/Summary!$G$6</f>
        <v>1.1055555555555556</v>
      </c>
      <c r="F739" s="4">
        <f>Summary!$G$7*C739/Summary!$G$11*(1-0.011)^4</f>
        <v>1261.4291635670727</v>
      </c>
      <c r="G739" s="7">
        <f>VLOOKUP(Table2[[#This Row],[Date]],Table3[#All],11,FALSE)</f>
        <v>3.7523338885416556E-2</v>
      </c>
      <c r="H739" s="5">
        <f>(LN(F739/Summary!$G$7)+(D739/100+G739^2/2)*E739)/(G739*SQRT(E739))</f>
        <v>5.8760512732256034</v>
      </c>
      <c r="I739" s="5">
        <f t="shared" si="47"/>
        <v>5.8365972077217476</v>
      </c>
      <c r="J739" s="4">
        <f>_xlfn.NORM.DIST(H739,0,1,TRUE)*F739-_xlfn.NORM.DIST(I739,0,1,TRUE)*Summary!$G$7*EXP(-D739/100*E739)</f>
        <v>260.23892102299953</v>
      </c>
      <c r="K739" s="5">
        <f t="shared" si="44"/>
        <v>0.99999999789915883</v>
      </c>
      <c r="L739" s="7">
        <f t="shared" si="45"/>
        <v>2.5485910635867629E-10</v>
      </c>
      <c r="M739" s="4">
        <f t="shared" si="46"/>
        <v>1.6823174036738818E-5</v>
      </c>
      <c r="N739" s="57">
        <f>Summary!$G$7*Table2[[#This Row],[T]]*EXP(-Table2[[#This Row],[Rate]]/100*Table2[[#This Row],[T]])*_xlfn.NORM.DIST(Table2[[#This Row],[d2]],0,1,TRUE)</f>
        <v>1106.8714318828233</v>
      </c>
      <c r="O739" s="4"/>
    </row>
    <row r="740" spans="2:15" x14ac:dyDescent="0.2">
      <c r="B740" s="6">
        <f>Index!B761</f>
        <v>42814</v>
      </c>
      <c r="C740" s="4">
        <f>Index!J761</f>
        <v>133.08535041417966</v>
      </c>
      <c r="D740" s="5">
        <f>VLOOKUP(Table2[[#This Row],[Date]],Table1[#All],16,FALSE)</f>
        <v>-0.10715277777777778</v>
      </c>
      <c r="E740" s="5">
        <f>DAYS360(B740,Summary!$G$10)/Summary!$G$6</f>
        <v>1.0972222222222223</v>
      </c>
      <c r="F740" s="4">
        <f>Summary!$G$7*C740/Summary!$G$11*(1-0.011)^4</f>
        <v>1262.1926740693245</v>
      </c>
      <c r="G740" s="7">
        <f>VLOOKUP(Table2[[#This Row],[Date]],Table3[#All],11,FALSE)</f>
        <v>3.7526633497153523E-2</v>
      </c>
      <c r="H740" s="5">
        <f>(LN(F740/Summary!$G$7)+(D740/100+G740^2/2)*E740)/(G740*SQRT(E740))</f>
        <v>5.9134047750015952</v>
      </c>
      <c r="I740" s="5">
        <f t="shared" si="47"/>
        <v>5.8740962359397448</v>
      </c>
      <c r="J740" s="4">
        <f>_xlfn.NORM.DIST(H740,0,1,TRUE)*F740-_xlfn.NORM.DIST(I740,0,1,TRUE)*Summary!$G$7*EXP(-D740/100*E740)</f>
        <v>261.0162785822597</v>
      </c>
      <c r="K740" s="5">
        <f t="shared" si="44"/>
        <v>0.99999999832446351</v>
      </c>
      <c r="L740" s="7">
        <f t="shared" si="45"/>
        <v>2.0512352650054784E-10</v>
      </c>
      <c r="M740" s="4">
        <f t="shared" si="46"/>
        <v>1.3455535463642987E-5</v>
      </c>
      <c r="N740" s="57">
        <f>Summary!$G$7*Table2[[#This Row],[T]]*EXP(-Table2[[#This Row],[Rate]]/100*Table2[[#This Row],[T]])*_xlfn.NORM.DIST(Table2[[#This Row],[d2]],0,1,TRUE)</f>
        <v>1098.5129871722918</v>
      </c>
      <c r="O740" s="4"/>
    </row>
    <row r="741" spans="2:15" x14ac:dyDescent="0.2">
      <c r="B741" s="6">
        <f>Index!B762</f>
        <v>42815</v>
      </c>
      <c r="C741" s="4">
        <f>Index!J762</f>
        <v>132.98141617964114</v>
      </c>
      <c r="D741" s="5">
        <f>VLOOKUP(Table2[[#This Row],[Date]],Table1[#All],16,FALSE)</f>
        <v>-0.10373333333333333</v>
      </c>
      <c r="E741" s="5">
        <f>DAYS360(B741,Summary!$G$10)/Summary!$G$6</f>
        <v>1.0944444444444446</v>
      </c>
      <c r="F741" s="4">
        <f>Summary!$G$7*C741/Summary!$G$11*(1-0.011)^4</f>
        <v>1261.2069530338294</v>
      </c>
      <c r="G741" s="7">
        <f>VLOOKUP(Table2[[#This Row],[Date]],Table3[#All],11,FALSE)</f>
        <v>3.7457920474827204E-2</v>
      </c>
      <c r="H741" s="5">
        <f>(LN(F741/Summary!$G$7)+(D741/100+G741^2/2)*E741)/(G741*SQRT(E741))</f>
        <v>5.9127378923601333</v>
      </c>
      <c r="I741" s="5">
        <f t="shared" si="47"/>
        <v>5.8735510270832743</v>
      </c>
      <c r="J741" s="4">
        <f>_xlfn.NORM.DIST(H741,0,1,TRUE)*F741-_xlfn.NORM.DIST(I741,0,1,TRUE)*Summary!$G$7*EXP(-D741/100*E741)</f>
        <v>260.07100464235793</v>
      </c>
      <c r="K741" s="5">
        <f t="shared" si="44"/>
        <v>0.99999999831766317</v>
      </c>
      <c r="L741" s="7">
        <f t="shared" si="45"/>
        <v>2.067348610912556E-10</v>
      </c>
      <c r="M741" s="4">
        <f t="shared" si="46"/>
        <v>1.3481052923610232E-5</v>
      </c>
      <c r="N741" s="57">
        <f>Summary!$G$7*Table2[[#This Row],[T]]*EXP(-Table2[[#This Row],[Rate]]/100*Table2[[#This Row],[T]])*_xlfn.NORM.DIST(Table2[[#This Row],[d2]],0,1,TRUE)</f>
        <v>1095.6876745285015</v>
      </c>
      <c r="O741" s="4"/>
    </row>
    <row r="742" spans="2:15" x14ac:dyDescent="0.2">
      <c r="B742" s="6">
        <f>Index!B763</f>
        <v>42816</v>
      </c>
      <c r="C742" s="4">
        <f>Index!J763</f>
        <v>133.53122074243146</v>
      </c>
      <c r="D742" s="5">
        <f>VLOOKUP(Table2[[#This Row],[Date]],Table1[#All],16,FALSE)</f>
        <v>-0.10489999999999999</v>
      </c>
      <c r="E742" s="5">
        <f>DAYS360(B742,Summary!$G$10)/Summary!$G$6</f>
        <v>1.0916666666666666</v>
      </c>
      <c r="F742" s="4">
        <f>Summary!$G$7*C742/Summary!$G$11*(1-0.011)^4</f>
        <v>1266.4213458213462</v>
      </c>
      <c r="G742" s="7">
        <f>VLOOKUP(Table2[[#This Row],[Date]],Table3[#All],11,FALSE)</f>
        <v>3.8182535736939992E-2</v>
      </c>
      <c r="H742" s="5">
        <f>(LN(F742/Summary!$G$7)+(D742/100+G742^2/2)*E742)/(G742*SQRT(E742))</f>
        <v>5.9117787403310684</v>
      </c>
      <c r="I742" s="5">
        <f t="shared" si="47"/>
        <v>5.871884537470601</v>
      </c>
      <c r="J742" s="4">
        <f>_xlfn.NORM.DIST(H742,0,1,TRUE)*F742-_xlfn.NORM.DIST(I742,0,1,TRUE)*Summary!$G$7*EXP(-D742/100*E742)</f>
        <v>265.27553155766509</v>
      </c>
      <c r="K742" s="5">
        <f t="shared" si="44"/>
        <v>0.99999999830783526</v>
      </c>
      <c r="L742" s="7">
        <f t="shared" si="45"/>
        <v>2.0338333311393095E-10</v>
      </c>
      <c r="M742" s="4">
        <f t="shared" si="46"/>
        <v>1.3596484158884508E-5</v>
      </c>
      <c r="N742" s="57">
        <f>Summary!$G$7*Table2[[#This Row],[T]]*EXP(-Table2[[#This Row],[Rate]]/100*Table2[[#This Row],[T]])*_xlfn.NORM.DIST(Table2[[#This Row],[d2]],0,1,TRUE)</f>
        <v>1092.9175115650839</v>
      </c>
      <c r="O742" s="4"/>
    </row>
    <row r="743" spans="2:15" x14ac:dyDescent="0.2">
      <c r="B743" s="6">
        <f>Index!B764</f>
        <v>42817</v>
      </c>
      <c r="C743" s="4">
        <f>Index!J764</f>
        <v>133.36171453432249</v>
      </c>
      <c r="D743" s="5">
        <f>VLOOKUP(Table2[[#This Row],[Date]],Table1[#All],16,FALSE)</f>
        <v>-0.10531111111111111</v>
      </c>
      <c r="E743" s="5">
        <f>DAYS360(B743,Summary!$G$10)/Summary!$G$6</f>
        <v>1.0888888888888888</v>
      </c>
      <c r="F743" s="4">
        <f>Summary!$G$7*C743/Summary!$G$11*(1-0.011)^4</f>
        <v>1264.8137346649073</v>
      </c>
      <c r="G743" s="7">
        <f>VLOOKUP(Table2[[#This Row],[Date]],Table3[#All],11,FALSE)</f>
        <v>3.8196352129028686E-2</v>
      </c>
      <c r="H743" s="5">
        <f>(LN(F743/Summary!$G$7)+(D743/100+G743^2/2)*E743)/(G743*SQRT(E743))</f>
        <v>5.8852290012356239</v>
      </c>
      <c r="I743" s="5">
        <f t="shared" si="47"/>
        <v>5.8453711693042116</v>
      </c>
      <c r="J743" s="4">
        <f>_xlfn.NORM.DIST(H743,0,1,TRUE)*F743-_xlfn.NORM.DIST(I743,0,1,TRUE)*Summary!$G$7*EXP(-D743/100*E743)</f>
        <v>263.66635595761397</v>
      </c>
      <c r="K743" s="5">
        <f t="shared" si="44"/>
        <v>0.99999999801248396</v>
      </c>
      <c r="L743" s="7">
        <f t="shared" si="45"/>
        <v>2.3838299358169845E-10</v>
      </c>
      <c r="M743" s="4">
        <f t="shared" si="46"/>
        <v>1.5861120694924015E-5</v>
      </c>
      <c r="N743" s="57">
        <f>Summary!$G$7*Table2[[#This Row],[T]]*EXP(-Table2[[#This Row],[Rate]]/100*Table2[[#This Row],[T]])*_xlfn.NORM.DIST(Table2[[#This Row],[d2]],0,1,TRUE)</f>
        <v>1090.1382540773182</v>
      </c>
      <c r="O743" s="4"/>
    </row>
    <row r="744" spans="2:15" x14ac:dyDescent="0.2">
      <c r="B744" s="6">
        <f>Index!B765</f>
        <v>42818</v>
      </c>
      <c r="C744" s="4">
        <f>Index!J765</f>
        <v>133.70265838996218</v>
      </c>
      <c r="D744" s="5">
        <f>VLOOKUP(Table2[[#This Row],[Date]],Table1[#All],16,FALSE)</f>
        <v>-0.10579444444444444</v>
      </c>
      <c r="E744" s="5">
        <f>DAYS360(B744,Summary!$G$10)/Summary!$G$6</f>
        <v>1.086111111111111</v>
      </c>
      <c r="F744" s="4">
        <f>Summary!$G$7*C744/Summary!$G$11*(1-0.011)^4</f>
        <v>1268.0472749119599</v>
      </c>
      <c r="G744" s="7">
        <f>VLOOKUP(Table2[[#This Row],[Date]],Table3[#All],11,FALSE)</f>
        <v>3.8492399568998158E-2</v>
      </c>
      <c r="H744" s="5">
        <f>(LN(F744/Summary!$G$7)+(D744/100+G744^2/2)*E744)/(G744*SQRT(E744))</f>
        <v>5.9112754890677115</v>
      </c>
      <c r="I744" s="5">
        <f t="shared" si="47"/>
        <v>5.8711599979337592</v>
      </c>
      <c r="J744" s="4">
        <f>_xlfn.NORM.DIST(H744,0,1,TRUE)*F744-_xlfn.NORM.DIST(I744,0,1,TRUE)*Summary!$G$7*EXP(-D744/100*E744)</f>
        <v>266.89756930449278</v>
      </c>
      <c r="K744" s="5">
        <f t="shared" si="44"/>
        <v>0.9999999983026564</v>
      </c>
      <c r="L744" s="7">
        <f t="shared" si="45"/>
        <v>2.0260391557232848E-10</v>
      </c>
      <c r="M744" s="4">
        <f t="shared" si="46"/>
        <v>1.3619713327013173E-5</v>
      </c>
      <c r="N744" s="57">
        <f>Summary!$G$7*Table2[[#This Row],[T]]*EXP(-Table2[[#This Row],[Rate]]/100*Table2[[#This Row],[T]])*_xlfn.NORM.DIST(Table2[[#This Row],[d2]],0,1,TRUE)</f>
        <v>1087.3598168082381</v>
      </c>
      <c r="O744" s="4"/>
    </row>
    <row r="745" spans="2:15" x14ac:dyDescent="0.2">
      <c r="B745" s="6">
        <f>Index!B766</f>
        <v>42821</v>
      </c>
      <c r="C745" s="4">
        <f>Index!J766</f>
        <v>133.70473078116723</v>
      </c>
      <c r="D745" s="5">
        <f>VLOOKUP(Table2[[#This Row],[Date]],Table1[#All],16,FALSE)</f>
        <v>-0.10830000000000001</v>
      </c>
      <c r="E745" s="5">
        <f>DAYS360(B745,Summary!$G$10)/Summary!$G$6</f>
        <v>1.0777777777777777</v>
      </c>
      <c r="F745" s="4">
        <f>Summary!$G$7*C745/Summary!$G$11*(1-0.011)^4</f>
        <v>1268.0669296447211</v>
      </c>
      <c r="G745" s="7">
        <f>VLOOKUP(Table2[[#This Row],[Date]],Table3[#All],11,FALSE)</f>
        <v>3.8495242623004799E-2</v>
      </c>
      <c r="H745" s="5">
        <f>(LN(F745/Summary!$G$7)+(D745/100+G745^2/2)*E745)/(G745*SQRT(E745))</f>
        <v>5.9334273011298437</v>
      </c>
      <c r="I745" s="5">
        <f t="shared" si="47"/>
        <v>5.8934630505291734</v>
      </c>
      <c r="J745" s="4">
        <f>_xlfn.NORM.DIST(H745,0,1,TRUE)*F745-_xlfn.NORM.DIST(I745,0,1,TRUE)*Summary!$G$7*EXP(-D745/100*E745)</f>
        <v>266.89901484154746</v>
      </c>
      <c r="K745" s="5">
        <f t="shared" si="44"/>
        <v>0.99999999851662302</v>
      </c>
      <c r="L745" s="7">
        <f t="shared" si="45"/>
        <v>1.7836354517265799E-10</v>
      </c>
      <c r="M745" s="4">
        <f t="shared" si="46"/>
        <v>1.189944579501281E-5</v>
      </c>
      <c r="N745" s="57">
        <f>Summary!$G$7*Table2[[#This Row],[T]]*EXP(-Table2[[#This Row],[Rate]]/100*Table2[[#This Row],[T]])*_xlfn.NORM.DIST(Table2[[#This Row],[d2]],0,1,TRUE)</f>
        <v>1079.036528371653</v>
      </c>
      <c r="O745" s="4"/>
    </row>
    <row r="746" spans="2:15" x14ac:dyDescent="0.2">
      <c r="B746" s="6">
        <f>Index!B767</f>
        <v>42822</v>
      </c>
      <c r="C746" s="4">
        <f>Index!J767</f>
        <v>133.84950367664979</v>
      </c>
      <c r="D746" s="5">
        <f>VLOOKUP(Table2[[#This Row],[Date]],Table1[#All],16,FALSE)</f>
        <v>-0.11</v>
      </c>
      <c r="E746" s="5">
        <f>DAYS360(B746,Summary!$G$10)/Summary!$G$6</f>
        <v>1.075</v>
      </c>
      <c r="F746" s="4">
        <f>Summary!$G$7*C746/Summary!$G$11*(1-0.011)^4</f>
        <v>1269.4399679807455</v>
      </c>
      <c r="G746" s="7">
        <f>VLOOKUP(Table2[[#This Row],[Date]],Table3[#All],11,FALSE)</f>
        <v>3.8537293226383176E-2</v>
      </c>
      <c r="H746" s="5">
        <f>(LN(F746/Summary!$G$7)+(D746/100+G746^2/2)*E746)/(G746*SQRT(E746))</f>
        <v>5.9612999968999327</v>
      </c>
      <c r="I746" s="5">
        <f t="shared" si="47"/>
        <v>5.9213436808546884</v>
      </c>
      <c r="J746" s="4">
        <f>_xlfn.NORM.DIST(H746,0,1,TRUE)*F746-_xlfn.NORM.DIST(I746,0,1,TRUE)*Summary!$G$7*EXP(-D746/100*E746)</f>
        <v>268.25676856213647</v>
      </c>
      <c r="K746" s="5">
        <f t="shared" si="44"/>
        <v>0.99999999874880463</v>
      </c>
      <c r="L746" s="7">
        <f t="shared" si="45"/>
        <v>1.5098359138911526E-10</v>
      </c>
      <c r="M746" s="4">
        <f t="shared" si="46"/>
        <v>1.0079610702691362E-5</v>
      </c>
      <c r="N746" s="57">
        <f>Summary!$G$7*Table2[[#This Row],[T]]*EXP(-Table2[[#This Row],[Rate]]/100*Table2[[#This Row],[T]])*_xlfn.NORM.DIST(Table2[[#This Row],[d2]],0,1,TRUE)</f>
        <v>1076.2719376675634</v>
      </c>
      <c r="O746" s="4"/>
    </row>
    <row r="747" spans="2:15" x14ac:dyDescent="0.2">
      <c r="B747" s="6">
        <f>Index!B768</f>
        <v>42823</v>
      </c>
      <c r="C747" s="4">
        <f>Index!J768</f>
        <v>134.23017838817887</v>
      </c>
      <c r="D747" s="5">
        <f>VLOOKUP(Table2[[#This Row],[Date]],Table1[#All],16,FALSE)</f>
        <v>-0.11015555555555555</v>
      </c>
      <c r="E747" s="5">
        <f>DAYS360(B747,Summary!$G$10)/Summary!$G$6</f>
        <v>1.0722222222222222</v>
      </c>
      <c r="F747" s="4">
        <f>Summary!$G$7*C747/Summary!$G$11*(1-0.011)^4</f>
        <v>1273.0503190118704</v>
      </c>
      <c r="G747" s="7">
        <f>VLOOKUP(Table2[[#This Row],[Date]],Table3[#All],11,FALSE)</f>
        <v>3.8546699304111837E-2</v>
      </c>
      <c r="H747" s="5">
        <f>(LN(F747/Summary!$G$7)+(D747/100+G747^2/2)*E747)/(G747*SQRT(E747))</f>
        <v>6.0387057814744045</v>
      </c>
      <c r="I747" s="5">
        <f t="shared" si="47"/>
        <v>5.998791382147175</v>
      </c>
      <c r="J747" s="4">
        <f>_xlfn.NORM.DIST(H747,0,1,TRUE)*F747-_xlfn.NORM.DIST(I747,0,1,TRUE)*Summary!$G$7*EXP(-D747/100*E747)</f>
        <v>271.8685088845674</v>
      </c>
      <c r="K747" s="5">
        <f t="shared" si="44"/>
        <v>0.99999999922322391</v>
      </c>
      <c r="L747" s="7">
        <f t="shared" si="45"/>
        <v>9.4721957229541078E-11</v>
      </c>
      <c r="M747" s="4">
        <f t="shared" si="46"/>
        <v>6.34473961077395E-6</v>
      </c>
      <c r="N747" s="57">
        <f>Summary!$G$7*Table2[[#This Row],[T]]*EXP(-Table2[[#This Row],[Rate]]/100*Table2[[#This Row],[T]])*_xlfn.NORM.DIST(Table2[[#This Row],[d2]],0,1,TRUE)</f>
        <v>1073.4893842428701</v>
      </c>
      <c r="O747" s="4"/>
    </row>
    <row r="748" spans="2:15" x14ac:dyDescent="0.2">
      <c r="B748" s="6">
        <f>Index!B769</f>
        <v>42824</v>
      </c>
      <c r="C748" s="4">
        <f>Index!J769</f>
        <v>134.13906704806399</v>
      </c>
      <c r="D748" s="5">
        <f>VLOOKUP(Table2[[#This Row],[Date]],Table1[#All],16,FALSE)</f>
        <v>-0.1107361111111111</v>
      </c>
      <c r="E748" s="5">
        <f>DAYS360(B748,Summary!$G$10)/Summary!$G$6</f>
        <v>1.0694444444444444</v>
      </c>
      <c r="F748" s="4">
        <f>Summary!$G$7*C748/Summary!$G$11*(1-0.011)^4</f>
        <v>1272.1862113872539</v>
      </c>
      <c r="G748" s="7">
        <f>VLOOKUP(Table2[[#This Row],[Date]],Table3[#All],11,FALSE)</f>
        <v>3.8546578421161791E-2</v>
      </c>
      <c r="H748" s="5">
        <f>(LN(F748/Summary!$G$7)+(D748/100+G748^2/2)*E748)/(G748*SQRT(E748))</f>
        <v>6.0293977116363617</v>
      </c>
      <c r="I748" s="5">
        <f t="shared" si="47"/>
        <v>5.9895351734383437</v>
      </c>
      <c r="J748" s="4">
        <f>_xlfn.NORM.DIST(H748,0,1,TRUE)*F748-_xlfn.NORM.DIST(I748,0,1,TRUE)*Summary!$G$7*EXP(-D748/100*E748)</f>
        <v>271.00124869142792</v>
      </c>
      <c r="K748" s="5">
        <f t="shared" si="44"/>
        <v>0.99999999917714077</v>
      </c>
      <c r="L748" s="7">
        <f t="shared" si="45"/>
        <v>1.0039278707528379E-10</v>
      </c>
      <c r="M748" s="4">
        <f t="shared" si="46"/>
        <v>6.6980431690790835E-6</v>
      </c>
      <c r="N748" s="57">
        <f>Summary!$G$7*Table2[[#This Row],[T]]*EXP(-Table2[[#This Row],[Rate]]/100*Table2[[#This Row],[T]])*_xlfn.NORM.DIST(Table2[[#This Row],[d2]],0,1,TRUE)</f>
        <v>1070.7116950968425</v>
      </c>
      <c r="O748" s="4"/>
    </row>
    <row r="749" spans="2:15" x14ac:dyDescent="0.2">
      <c r="B749" s="6">
        <f>Index!B770</f>
        <v>42825</v>
      </c>
      <c r="C749" s="4">
        <f>Index!J770</f>
        <v>134.07420034660501</v>
      </c>
      <c r="D749" s="5">
        <f>VLOOKUP(Table2[[#This Row],[Date]],Table1[#All],16,FALSE)</f>
        <v>-0.11080555555555556</v>
      </c>
      <c r="E749" s="5">
        <f>DAYS360(B749,Summary!$G$10)/Summary!$G$6</f>
        <v>1.0694444444444444</v>
      </c>
      <c r="F749" s="4">
        <f>Summary!$G$7*C749/Summary!$G$11*(1-0.011)^4</f>
        <v>1271.5710101264258</v>
      </c>
      <c r="G749" s="7">
        <f>VLOOKUP(Table2[[#This Row],[Date]],Table3[#All],11,FALSE)</f>
        <v>3.8477685158759364E-2</v>
      </c>
      <c r="H749" s="5">
        <f>(LN(F749/Summary!$G$7)+(D749/100+G749^2/2)*E749)/(G749*SQRT(E749))</f>
        <v>6.0279474142351051</v>
      </c>
      <c r="I749" s="5">
        <f t="shared" si="47"/>
        <v>5.9881561212789896</v>
      </c>
      <c r="J749" s="4">
        <f>_xlfn.NORM.DIST(H749,0,1,TRUE)*F749-_xlfn.NORM.DIST(I749,0,1,TRUE)*Summary!$G$7*EXP(-D749/100*E749)</f>
        <v>270.38530388058075</v>
      </c>
      <c r="K749" s="5">
        <f t="shared" si="44"/>
        <v>0.99999999916972471</v>
      </c>
      <c r="L749" s="7">
        <f t="shared" si="45"/>
        <v>1.0150482132348999E-10</v>
      </c>
      <c r="M749" s="4">
        <f t="shared" si="46"/>
        <v>6.7535959246558788E-6</v>
      </c>
      <c r="N749" s="57">
        <f>Summary!$G$7*Table2[[#This Row],[T]]*EXP(-Table2[[#This Row],[Rate]]/100*Table2[[#This Row],[T]])*_xlfn.NORM.DIST(Table2[[#This Row],[d2]],0,1,TRUE)</f>
        <v>1070.7124902727362</v>
      </c>
      <c r="O749" s="4"/>
    </row>
    <row r="750" spans="2:15" x14ac:dyDescent="0.2">
      <c r="B750" s="6">
        <f>Index!B771</f>
        <v>42828</v>
      </c>
      <c r="C750" s="4">
        <f>Index!J771</f>
        <v>134.48270196554202</v>
      </c>
      <c r="D750" s="5">
        <f>VLOOKUP(Table2[[#This Row],[Date]],Table1[#All],16,FALSE)</f>
        <v>-0.11338333333333334</v>
      </c>
      <c r="E750" s="5">
        <f>DAYS360(B750,Summary!$G$10)/Summary!$G$6</f>
        <v>1.0611111111111111</v>
      </c>
      <c r="F750" s="4">
        <f>Summary!$G$7*C750/Summary!$G$11*(1-0.011)^4</f>
        <v>1275.445273891469</v>
      </c>
      <c r="G750" s="7">
        <f>VLOOKUP(Table2[[#This Row],[Date]],Table3[#All],11,FALSE)</f>
        <v>3.8851299332264465E-2</v>
      </c>
      <c r="H750" s="5">
        <f>(LN(F750/Summary!$G$7)+(D750/100+G750^2/2)*E750)/(G750*SQRT(E750))</f>
        <v>6.0691676010763116</v>
      </c>
      <c r="I750" s="5">
        <f t="shared" si="47"/>
        <v>6.0291467814373902</v>
      </c>
      <c r="J750" s="4">
        <f>_xlfn.NORM.DIST(H750,0,1,TRUE)*F750-_xlfn.NORM.DIST(I750,0,1,TRUE)*Summary!$G$7*EXP(-D750/100*E750)</f>
        <v>274.24142670550259</v>
      </c>
      <c r="K750" s="5">
        <f t="shared" si="44"/>
        <v>0.99999999935712547</v>
      </c>
      <c r="L750" s="7">
        <f t="shared" si="45"/>
        <v>7.841300047552299E-11</v>
      </c>
      <c r="M750" s="4">
        <f t="shared" si="46"/>
        <v>5.2586969052307303E-6</v>
      </c>
      <c r="N750" s="57">
        <f>Summary!$G$7*Table2[[#This Row],[T]]*EXP(-Table2[[#This Row],[Rate]]/100*Table2[[#This Row],[T]])*_xlfn.NORM.DIST(Table2[[#This Row],[d2]],0,1,TRUE)</f>
        <v>1062.3885258661603</v>
      </c>
      <c r="O750" s="4"/>
    </row>
    <row r="751" spans="2:15" x14ac:dyDescent="0.2">
      <c r="B751" s="6">
        <f>Index!B772</f>
        <v>42829</v>
      </c>
      <c r="C751" s="4">
        <f>Index!J772</f>
        <v>134.75899402866366</v>
      </c>
      <c r="D751" s="5">
        <f>VLOOKUP(Table2[[#This Row],[Date]],Table1[#All],16,FALSE)</f>
        <v>-0.11333333333333334</v>
      </c>
      <c r="E751" s="5">
        <f>DAYS360(B751,Summary!$G$10)/Summary!$G$6</f>
        <v>1.0583333333333333</v>
      </c>
      <c r="F751" s="4">
        <f>Summary!$G$7*C751/Summary!$G$11*(1-0.011)^4</f>
        <v>1278.0656510921929</v>
      </c>
      <c r="G751" s="7">
        <f>VLOOKUP(Table2[[#This Row],[Date]],Table3[#All],11,FALSE)</f>
        <v>3.9029764891569875E-2</v>
      </c>
      <c r="H751" s="5">
        <f>(LN(F751/Summary!$G$7)+(D751/100+G751^2/2)*E751)/(G751*SQRT(E751))</f>
        <v>6.1006768667338358</v>
      </c>
      <c r="I751" s="5">
        <f t="shared" si="47"/>
        <v>6.0605248676624548</v>
      </c>
      <c r="J751" s="4">
        <f>_xlfn.NORM.DIST(H751,0,1,TRUE)*F751-_xlfn.NORM.DIST(I751,0,1,TRUE)*Summary!$G$7*EXP(-D751/100*E751)</f>
        <v>276.86548703083088</v>
      </c>
      <c r="K751" s="5">
        <f t="shared" si="44"/>
        <v>0.99999999947189877</v>
      </c>
      <c r="L751" s="7">
        <f t="shared" si="45"/>
        <v>6.4388401279276723E-11</v>
      </c>
      <c r="M751" s="4">
        <f t="shared" si="46"/>
        <v>4.3444257398781874E-6</v>
      </c>
      <c r="N751" s="57">
        <f>Summary!$G$7*Table2[[#This Row],[T]]*EXP(-Table2[[#This Row],[Rate]]/100*Table2[[#This Row],[T]])*_xlfn.NORM.DIST(Table2[[#This Row],[d2]],0,1,TRUE)</f>
        <v>1059.6035062506214</v>
      </c>
      <c r="O751" s="4"/>
    </row>
    <row r="752" spans="2:15" x14ac:dyDescent="0.2">
      <c r="B752" s="6">
        <f>Index!B773</f>
        <v>42830</v>
      </c>
      <c r="C752" s="4">
        <f>Index!J773</f>
        <v>134.79908837813412</v>
      </c>
      <c r="D752" s="5">
        <f>VLOOKUP(Table2[[#This Row],[Date]],Table1[#All],16,FALSE)</f>
        <v>-0.11627777777777779</v>
      </c>
      <c r="E752" s="5">
        <f>DAYS360(B752,Summary!$G$10)/Summary!$G$6</f>
        <v>1.0555555555555556</v>
      </c>
      <c r="F752" s="4">
        <f>Summary!$G$7*C752/Summary!$G$11*(1-0.011)^4</f>
        <v>1278.4459092800075</v>
      </c>
      <c r="G752" s="7">
        <f>VLOOKUP(Table2[[#This Row],[Date]],Table3[#All],11,FALSE)</f>
        <v>3.8973010504792696E-2</v>
      </c>
      <c r="H752" s="5">
        <f>(LN(F752/Summary!$G$7)+(D752/100+G752^2/2)*E752)/(G752*SQRT(E752))</f>
        <v>6.1242152470237681</v>
      </c>
      <c r="I752" s="5">
        <f t="shared" si="47"/>
        <v>6.0841742850748348</v>
      </c>
      <c r="J752" s="4">
        <f>_xlfn.NORM.DIST(H752,0,1,TRUE)*F752-_xlfn.NORM.DIST(I752,0,1,TRUE)*Summary!$G$7*EXP(-D752/100*E752)</f>
        <v>277.21777920559998</v>
      </c>
      <c r="K752" s="5">
        <f t="shared" si="44"/>
        <v>0.99999999954434182</v>
      </c>
      <c r="L752" s="7">
        <f t="shared" si="45"/>
        <v>5.5897977623054232E-11</v>
      </c>
      <c r="M752" s="4">
        <f t="shared" si="46"/>
        <v>3.7584247694959952E-6</v>
      </c>
      <c r="N752" s="57">
        <f>Summary!$G$7*Table2[[#This Row],[T]]*EXP(-Table2[[#This Row],[Rate]]/100*Table2[[#This Row],[T]])*_xlfn.NORM.DIST(Table2[[#This Row],[d2]],0,1,TRUE)</f>
        <v>1056.8519144636439</v>
      </c>
      <c r="O752" s="4"/>
    </row>
    <row r="753" spans="2:15" x14ac:dyDescent="0.2">
      <c r="B753" s="6">
        <f>Index!B774</f>
        <v>42831</v>
      </c>
      <c r="C753" s="4">
        <f>Index!J774</f>
        <v>134.83918884920851</v>
      </c>
      <c r="D753" s="5">
        <f>VLOOKUP(Table2[[#This Row],[Date]],Table1[#All],16,FALSE)</f>
        <v>-0.11679444444444445</v>
      </c>
      <c r="E753" s="5">
        <f>DAYS360(B753,Summary!$G$10)/Summary!$G$6</f>
        <v>1.0527777777777778</v>
      </c>
      <c r="F753" s="4">
        <f>Summary!$G$7*C753/Summary!$G$11*(1-0.011)^4</f>
        <v>1278.8262255256295</v>
      </c>
      <c r="G753" s="7">
        <f>VLOOKUP(Table2[[#This Row],[Date]],Table3[#All],11,FALSE)</f>
        <v>3.8765137178843487E-2</v>
      </c>
      <c r="H753" s="5">
        <f>(LN(F753/Summary!$G$7)+(D753/100+G753^2/2)*E753)/(G753*SQRT(E753))</f>
        <v>6.1723286210750006</v>
      </c>
      <c r="I753" s="5">
        <f t="shared" si="47"/>
        <v>6.1325536676520436</v>
      </c>
      <c r="J753" s="4">
        <f>_xlfn.NORM.DIST(H753,0,1,TRUE)*F753-_xlfn.NORM.DIST(I753,0,1,TRUE)*Summary!$G$7*EXP(-D753/100*E753)</f>
        <v>277.59588332075941</v>
      </c>
      <c r="K753" s="5">
        <f t="shared" si="44"/>
        <v>0.99999999966354269</v>
      </c>
      <c r="L753" s="7">
        <f t="shared" si="45"/>
        <v>4.184959963954159E-11</v>
      </c>
      <c r="M753" s="4">
        <f t="shared" si="46"/>
        <v>2.7931381067497668E-6</v>
      </c>
      <c r="N753" s="57">
        <f>Summary!$G$7*Table2[[#This Row],[T]]*EXP(-Table2[[#This Row],[Rate]]/100*Table2[[#This Row],[T]])*_xlfn.NORM.DIST(Table2[[#This Row],[d2]],0,1,TRUE)</f>
        <v>1054.073054257148</v>
      </c>
      <c r="O753" s="4"/>
    </row>
    <row r="754" spans="2:15" x14ac:dyDescent="0.2">
      <c r="B754" s="6">
        <f>Index!B775</f>
        <v>42832</v>
      </c>
      <c r="C754" s="4">
        <f>Index!J775</f>
        <v>135.12886416700815</v>
      </c>
      <c r="D754" s="5">
        <f>VLOOKUP(Table2[[#This Row],[Date]],Table1[#All],16,FALSE)</f>
        <v>-0.11785000000000001</v>
      </c>
      <c r="E754" s="5">
        <f>DAYS360(B754,Summary!$G$10)/Summary!$G$6</f>
        <v>1.05</v>
      </c>
      <c r="F754" s="4">
        <f>Summary!$G$7*C754/Summary!$G$11*(1-0.011)^4</f>
        <v>1281.5735306410875</v>
      </c>
      <c r="G754" s="7">
        <f>VLOOKUP(Table2[[#This Row],[Date]],Table3[#All],11,FALSE)</f>
        <v>3.8491619974611986E-2</v>
      </c>
      <c r="H754" s="5">
        <f>(LN(F754/Summary!$G$7)+(D754/100+G754^2/2)*E754)/(G754*SQRT(E754))</f>
        <v>6.2782813277270817</v>
      </c>
      <c r="I754" s="5">
        <f t="shared" si="47"/>
        <v>6.2388391542488941</v>
      </c>
      <c r="J754" s="4">
        <f>_xlfn.NORM.DIST(H754,0,1,TRUE)*F754-_xlfn.NORM.DIST(I754,0,1,TRUE)*Summary!$G$7*EXP(-D754/100*E754)</f>
        <v>280.33533971620272</v>
      </c>
      <c r="K754" s="5">
        <f t="shared" si="44"/>
        <v>0.99999999982883192</v>
      </c>
      <c r="L754" s="7">
        <f t="shared" si="45"/>
        <v>2.1774729218757696E-11</v>
      </c>
      <c r="M754" s="4">
        <f t="shared" si="46"/>
        <v>1.4454241595789651E-6</v>
      </c>
      <c r="N754" s="57">
        <f>Summary!$G$7*Table2[[#This Row],[T]]*EXP(-Table2[[#This Row],[Rate]]/100*Table2[[#This Row],[T]])*_xlfn.NORM.DIST(Table2[[#This Row],[d2]],0,1,TRUE)</f>
        <v>1051.3001002407962</v>
      </c>
      <c r="O754" s="4"/>
    </row>
    <row r="755" spans="2:15" x14ac:dyDescent="0.2">
      <c r="B755" s="6">
        <f>Index!B776</f>
        <v>42835</v>
      </c>
      <c r="C755" s="4">
        <f>Index!J776</f>
        <v>135.15725395706139</v>
      </c>
      <c r="D755" s="5">
        <f>VLOOKUP(Table2[[#This Row],[Date]],Table1[#All],16,FALSE)</f>
        <v>-0.11979166666666666</v>
      </c>
      <c r="E755" s="5">
        <f>DAYS360(B755,Summary!$G$10)/Summary!$G$6</f>
        <v>1.0416666666666667</v>
      </c>
      <c r="F755" s="4">
        <f>Summary!$G$7*C755/Summary!$G$11*(1-0.011)^4</f>
        <v>1281.84278180143</v>
      </c>
      <c r="G755" s="7">
        <f>VLOOKUP(Table2[[#This Row],[Date]],Table3[#All],11,FALSE)</f>
        <v>3.8261066378984049E-2</v>
      </c>
      <c r="H755" s="5">
        <f>(LN(F755/Summary!$G$7)+(D755/100+G755^2/2)*E755)/(G755*SQRT(E755))</f>
        <v>6.3460461380765016</v>
      </c>
      <c r="I755" s="5">
        <f t="shared" si="47"/>
        <v>6.3069961007251401</v>
      </c>
      <c r="J755" s="4">
        <f>_xlfn.NORM.DIST(H755,0,1,TRUE)*F755-_xlfn.NORM.DIST(I755,0,1,TRUE)*Summary!$G$7*EXP(-D755/100*E755)</f>
        <v>280.59417307754575</v>
      </c>
      <c r="K755" s="5">
        <f t="shared" si="44"/>
        <v>0.99999999988954047</v>
      </c>
      <c r="L755" s="7">
        <f t="shared" si="45"/>
        <v>1.4336220554309973E-11</v>
      </c>
      <c r="M755" s="4">
        <f t="shared" si="46"/>
        <v>9.3883665014102948E-7</v>
      </c>
      <c r="N755" s="57">
        <f>Summary!$G$7*Table2[[#This Row],[T]]*EXP(-Table2[[#This Row],[Rate]]/100*Table2[[#This Row],[T]])*_xlfn.NORM.DIST(Table2[[#This Row],[d2]],0,1,TRUE)</f>
        <v>1042.9673006065548</v>
      </c>
      <c r="O755" s="4"/>
    </row>
    <row r="756" spans="2:15" x14ac:dyDescent="0.2">
      <c r="B756" s="6">
        <f>Index!B777</f>
        <v>42836</v>
      </c>
      <c r="C756" s="4">
        <f>Index!J777</f>
        <v>134.92133004434402</v>
      </c>
      <c r="D756" s="5">
        <f>VLOOKUP(Table2[[#This Row],[Date]],Table1[#All],16,FALSE)</f>
        <v>-0.12067222222222222</v>
      </c>
      <c r="E756" s="5">
        <f>DAYS360(B756,Summary!$G$10)/Summary!$G$6</f>
        <v>1.038888888888889</v>
      </c>
      <c r="F756" s="4">
        <f>Summary!$G$7*C756/Summary!$G$11*(1-0.011)^4</f>
        <v>1279.6052595396416</v>
      </c>
      <c r="G756" s="7">
        <f>VLOOKUP(Table2[[#This Row],[Date]],Table3[#All],11,FALSE)</f>
        <v>3.8274966843366794E-2</v>
      </c>
      <c r="H756" s="5">
        <f>(LN(F756/Summary!$G$7)+(D756/100+G756^2/2)*E756)/(G756*SQRT(E756))</f>
        <v>6.3072466147311275</v>
      </c>
      <c r="I756" s="5">
        <f t="shared" si="47"/>
        <v>6.2682345106804487</v>
      </c>
      <c r="J756" s="4">
        <f>_xlfn.NORM.DIST(H756,0,1,TRUE)*F756-_xlfn.NORM.DIST(I756,0,1,TRUE)*Summary!$G$7*EXP(-D756/100*E756)</f>
        <v>278.35082308404753</v>
      </c>
      <c r="K756" s="5">
        <f t="shared" si="44"/>
        <v>0.99999999985797849</v>
      </c>
      <c r="L756" s="7">
        <f t="shared" si="45"/>
        <v>1.8374779693708426E-11</v>
      </c>
      <c r="M756" s="4">
        <f t="shared" si="46"/>
        <v>1.1963495713865579E-6</v>
      </c>
      <c r="N756" s="57">
        <f>Summary!$G$7*Table2[[#This Row],[T]]*EXP(-Table2[[#This Row],[Rate]]/100*Table2[[#This Row],[T]])*_xlfn.NORM.DIST(Table2[[#This Row],[d2]],0,1,TRUE)</f>
        <v>1040.1921087956241</v>
      </c>
      <c r="O756" s="4"/>
    </row>
    <row r="757" spans="2:15" x14ac:dyDescent="0.2">
      <c r="B757" s="6">
        <f>Index!B778</f>
        <v>42837</v>
      </c>
      <c r="C757" s="4">
        <f>Index!J778</f>
        <v>134.89575620870016</v>
      </c>
      <c r="D757" s="5">
        <f>VLOOKUP(Table2[[#This Row],[Date]],Table1[#All],16,FALSE)</f>
        <v>-0.12122777777777778</v>
      </c>
      <c r="E757" s="5">
        <f>DAYS360(B757,Summary!$G$10)/Summary!$G$6</f>
        <v>1.0361111111111112</v>
      </c>
      <c r="F757" s="4">
        <f>Summary!$G$7*C757/Summary!$G$11*(1-0.011)^4</f>
        <v>1279.362715128126</v>
      </c>
      <c r="G757" s="7">
        <f>VLOOKUP(Table2[[#This Row],[Date]],Table3[#All],11,FALSE)</f>
        <v>3.8270113530540849E-2</v>
      </c>
      <c r="H757" s="5">
        <f>(LN(F757/Summary!$G$7)+(D757/100+G757^2/2)*E757)/(G757*SQRT(E757))</f>
        <v>6.311511520805035</v>
      </c>
      <c r="I757" s="5">
        <f t="shared" si="47"/>
        <v>6.2725565470484339</v>
      </c>
      <c r="J757" s="4">
        <f>_xlfn.NORM.DIST(H757,0,1,TRUE)*F757-_xlfn.NORM.DIST(I757,0,1,TRUE)*Summary!$G$7*EXP(-D757/100*E757)</f>
        <v>278.10587148706543</v>
      </c>
      <c r="K757" s="5">
        <f t="shared" si="44"/>
        <v>0.99999999986183841</v>
      </c>
      <c r="L757" s="7">
        <f t="shared" si="45"/>
        <v>1.7916556130431749E-11</v>
      </c>
      <c r="M757" s="4">
        <f t="shared" si="46"/>
        <v>1.1628079589876652E-6</v>
      </c>
      <c r="N757" s="57">
        <f>Summary!$G$7*Table2[[#This Row],[T]]*EXP(-Table2[[#This Row],[Rate]]/100*Table2[[#This Row],[T]])*_xlfn.NORM.DIST(Table2[[#This Row],[d2]],0,1,TRUE)</f>
        <v>1037.413340589402</v>
      </c>
      <c r="O757" s="4"/>
    </row>
    <row r="758" spans="2:15" x14ac:dyDescent="0.2">
      <c r="B758" s="6">
        <f>Index!B779</f>
        <v>42838</v>
      </c>
      <c r="C758" s="4">
        <f>Index!J779</f>
        <v>134.92273189894291</v>
      </c>
      <c r="D758" s="5">
        <f>VLOOKUP(Table2[[#This Row],[Date]],Table1[#All],16,FALSE)</f>
        <v>-0.12130000000000001</v>
      </c>
      <c r="E758" s="5">
        <f>DAYS360(B758,Summary!$G$10)/Summary!$G$6</f>
        <v>1.0333333333333334</v>
      </c>
      <c r="F758" s="4">
        <f>Summary!$G$7*C758/Summary!$G$11*(1-0.011)^4</f>
        <v>1279.6185548467458</v>
      </c>
      <c r="G758" s="7">
        <f>VLOOKUP(Table2[[#This Row],[Date]],Table3[#All],11,FALSE)</f>
        <v>3.8237769497512002E-2</v>
      </c>
      <c r="H758" s="5">
        <f>(LN(F758/Summary!$G$7)+(D758/100+G758^2/2)*E758)/(G758*SQRT(E758))</f>
        <v>6.3304613175584281</v>
      </c>
      <c r="I758" s="5">
        <f t="shared" si="47"/>
        <v>6.2915914759926368</v>
      </c>
      <c r="J758" s="4">
        <f>_xlfn.NORM.DIST(H758,0,1,TRUE)*F758-_xlfn.NORM.DIST(I758,0,1,TRUE)*Summary!$G$7*EXP(-D758/100*E758)</f>
        <v>278.36433563846128</v>
      </c>
      <c r="K758" s="5">
        <f t="shared" si="44"/>
        <v>0.99999999987778532</v>
      </c>
      <c r="L758" s="7">
        <f t="shared" si="45"/>
        <v>1.592565988781283E-11</v>
      </c>
      <c r="M758" s="4">
        <f t="shared" si="46"/>
        <v>1.0303659167112217E-6</v>
      </c>
      <c r="N758" s="57">
        <f>Summary!$G$7*Table2[[#This Row],[T]]*EXP(-Table2[[#This Row],[Rate]]/100*Table2[[#This Row],[T]])*_xlfn.NORM.DIST(Table2[[#This Row],[d2]],0,1,TRUE)</f>
        <v>1034.62935968696</v>
      </c>
      <c r="O758" s="4"/>
    </row>
    <row r="759" spans="2:15" x14ac:dyDescent="0.2">
      <c r="B759" s="6">
        <f>Index!B780</f>
        <v>42843</v>
      </c>
      <c r="C759" s="4">
        <f>Index!J780</f>
        <v>135.33350817364368</v>
      </c>
      <c r="D759" s="5">
        <f>VLOOKUP(Table2[[#This Row],[Date]],Table1[#All],16,FALSE)</f>
        <v>-0.12275833333333333</v>
      </c>
      <c r="E759" s="5">
        <f>DAYS360(B759,Summary!$G$10)/Summary!$G$6</f>
        <v>1.0194444444444444</v>
      </c>
      <c r="F759" s="4">
        <f>Summary!$G$7*C759/Summary!$G$11*(1-0.011)^4</f>
        <v>1283.5143916386633</v>
      </c>
      <c r="G759" s="7">
        <f>VLOOKUP(Table2[[#This Row],[Date]],Table3[#All],11,FALSE)</f>
        <v>3.8531679532586516E-2</v>
      </c>
      <c r="H759" s="5">
        <f>(LN(F759/Summary!$G$7)+(D759/100+G759^2/2)*E759)/(G759*SQRT(E759))</f>
        <v>6.4030466323403354</v>
      </c>
      <c r="I759" s="5">
        <f t="shared" si="47"/>
        <v>6.3641421428025691</v>
      </c>
      <c r="J759" s="4">
        <f>_xlfn.NORM.DIST(H759,0,1,TRUE)*F759-_xlfn.NORM.DIST(I759,0,1,TRUE)*Summary!$G$7*EXP(-D759/100*E759)</f>
        <v>282.26215523589849</v>
      </c>
      <c r="K759" s="5">
        <f t="shared" si="44"/>
        <v>0.99999999992384669</v>
      </c>
      <c r="L759" s="7">
        <f t="shared" si="45"/>
        <v>9.9928306856489527E-12</v>
      </c>
      <c r="M759" s="4">
        <f t="shared" si="46"/>
        <v>6.4665332849475553E-7</v>
      </c>
      <c r="N759" s="57">
        <f>Summary!$G$7*Table2[[#This Row],[T]]*EXP(-Table2[[#This Row],[Rate]]/100*Table2[[#This Row],[T]])*_xlfn.NORM.DIST(Table2[[#This Row],[d2]],0,1,TRUE)</f>
        <v>1020.7210297887297</v>
      </c>
      <c r="O759" s="4"/>
    </row>
    <row r="760" spans="2:15" x14ac:dyDescent="0.2">
      <c r="B760" s="6">
        <f>Index!B781</f>
        <v>42844</v>
      </c>
      <c r="C760" s="4">
        <f>Index!J781</f>
        <v>134.92649523984048</v>
      </c>
      <c r="D760" s="5">
        <f>VLOOKUP(Table2[[#This Row],[Date]],Table1[#All],16,FALSE)</f>
        <v>-0.12361666666666667</v>
      </c>
      <c r="E760" s="5">
        <f>DAYS360(B760,Summary!$G$10)/Summary!$G$6</f>
        <v>1.0166666666666666</v>
      </c>
      <c r="F760" s="4">
        <f>Summary!$G$7*C760/Summary!$G$11*(1-0.011)^4</f>
        <v>1279.6542466888318</v>
      </c>
      <c r="G760" s="7">
        <f>VLOOKUP(Table2[[#This Row],[Date]],Table3[#All],11,FALSE)</f>
        <v>3.8845508699743014E-2</v>
      </c>
      <c r="H760" s="5">
        <f>(LN(F760/Summary!$G$7)+(D760/100+G760^2/2)*E760)/(G760*SQRT(E760))</f>
        <v>6.2832144908960528</v>
      </c>
      <c r="I760" s="5">
        <f t="shared" si="47"/>
        <v>6.2440466073019119</v>
      </c>
      <c r="J760" s="4">
        <f>_xlfn.NORM.DIST(H760,0,1,TRUE)*F760-_xlfn.NORM.DIST(I760,0,1,TRUE)*Summary!$G$7*EXP(-D760/100*E760)</f>
        <v>278.39668717999746</v>
      </c>
      <c r="K760" s="5">
        <f t="shared" si="44"/>
        <v>0.99999999983417853</v>
      </c>
      <c r="L760" s="7">
        <f t="shared" si="45"/>
        <v>2.1290125567194075E-11</v>
      </c>
      <c r="M760" s="4">
        <f t="shared" si="46"/>
        <v>1.3768381945689666E-6</v>
      </c>
      <c r="N760" s="57">
        <f>Summary!$G$7*Table2[[#This Row],[T]]*EXP(-Table2[[#This Row],[Rate]]/100*Table2[[#This Row],[T]])*_xlfn.NORM.DIST(Table2[[#This Row],[d2]],0,1,TRUE)</f>
        <v>1017.9451852849176</v>
      </c>
      <c r="O760" s="4"/>
    </row>
    <row r="761" spans="2:15" x14ac:dyDescent="0.2">
      <c r="B761" s="6">
        <f>Index!B782</f>
        <v>42845</v>
      </c>
      <c r="C761" s="4">
        <f>Index!J782</f>
        <v>134.61185980388515</v>
      </c>
      <c r="D761" s="5">
        <f>VLOOKUP(Table2[[#This Row],[Date]],Table1[#All],16,FALSE)</f>
        <v>-0.12430555555555556</v>
      </c>
      <c r="E761" s="5">
        <f>DAYS360(B761,Summary!$G$10)/Summary!$G$6</f>
        <v>1.0138888888888888</v>
      </c>
      <c r="F761" s="4">
        <f>Summary!$G$7*C761/Summary!$G$11*(1-0.011)^4</f>
        <v>1276.6702177102138</v>
      </c>
      <c r="G761" s="7">
        <f>VLOOKUP(Table2[[#This Row],[Date]],Table3[#All],11,FALSE)</f>
        <v>3.9014643202032656E-2</v>
      </c>
      <c r="H761" s="5">
        <f>(LN(F761/Summary!$G$7)+(D761/100+G761^2/2)*E761)/(G761*SQRT(E761))</f>
        <v>6.2051375012755452</v>
      </c>
      <c r="I761" s="5">
        <f t="shared" si="47"/>
        <v>6.1658528573210827</v>
      </c>
      <c r="J761" s="4">
        <f>_xlfn.NORM.DIST(H761,0,1,TRUE)*F761-_xlfn.NORM.DIST(I761,0,1,TRUE)*Summary!$G$7*EXP(-D761/100*E761)</f>
        <v>275.40910295900437</v>
      </c>
      <c r="K761" s="5">
        <f t="shared" si="44"/>
        <v>0.99999999972675446</v>
      </c>
      <c r="L761" s="7">
        <f t="shared" si="45"/>
        <v>3.4644115292845615E-11</v>
      </c>
      <c r="M761" s="4">
        <f t="shared" si="46"/>
        <v>2.2335975930086225E-6</v>
      </c>
      <c r="N761" s="57">
        <f>Summary!$G$7*Table2[[#This Row],[T]]*EXP(-Table2[[#This Row],[Rate]]/100*Table2[[#This Row],[T]])*_xlfn.NORM.DIST(Table2[[#This Row],[d2]],0,1,TRUE)</f>
        <v>1015.1675187690644</v>
      </c>
      <c r="O761" s="4"/>
    </row>
    <row r="762" spans="2:15" x14ac:dyDescent="0.2">
      <c r="B762" s="6">
        <f>Index!B783</f>
        <v>42846</v>
      </c>
      <c r="C762" s="4">
        <f>Index!J783</f>
        <v>134.46814075449126</v>
      </c>
      <c r="D762" s="5">
        <f>VLOOKUP(Table2[[#This Row],[Date]],Table1[#All],16,FALSE)</f>
        <v>-0.12422222222222222</v>
      </c>
      <c r="E762" s="5">
        <f>DAYS360(B762,Summary!$G$10)/Summary!$G$6</f>
        <v>1.0111111111111111</v>
      </c>
      <c r="F762" s="4">
        <f>Summary!$G$7*C762/Summary!$G$11*(1-0.011)^4</f>
        <v>1275.3071741392675</v>
      </c>
      <c r="G762" s="7">
        <f>VLOOKUP(Table2[[#This Row],[Date]],Table3[#All],11,FALSE)</f>
        <v>3.9045414961364371E-2</v>
      </c>
      <c r="H762" s="5">
        <f>(LN(F762/Summary!$G$7)+(D762/100+G762^2/2)*E762)/(G762*SQRT(E762))</f>
        <v>6.1816368921207312</v>
      </c>
      <c r="I762" s="5">
        <f t="shared" si="47"/>
        <v>6.1423751574156116</v>
      </c>
      <c r="J762" s="4">
        <f>_xlfn.NORM.DIST(H762,0,1,TRUE)*F762-_xlfn.NORM.DIST(I762,0,1,TRUE)*Summary!$G$7*EXP(-D762/100*E762)</f>
        <v>274.05036032100713</v>
      </c>
      <c r="K762" s="5">
        <f t="shared" si="44"/>
        <v>0.9999999996827984</v>
      </c>
      <c r="L762" s="7">
        <f t="shared" si="45"/>
        <v>4.0138172183662409E-11</v>
      </c>
      <c r="M762" s="4">
        <f t="shared" si="46"/>
        <v>2.5772474751049847E-6</v>
      </c>
      <c r="N762" s="57">
        <f>Summary!$G$7*Table2[[#This Row],[T]]*EXP(-Table2[[#This Row],[Rate]]/100*Table2[[#This Row],[T]])*_xlfn.NORM.DIST(Table2[[#This Row],[d2]],0,1,TRUE)</f>
        <v>1012.381889118328</v>
      </c>
      <c r="O762" s="4"/>
    </row>
    <row r="763" spans="2:15" x14ac:dyDescent="0.2">
      <c r="B763" s="6">
        <f>Index!B784</f>
        <v>42849</v>
      </c>
      <c r="C763" s="4">
        <f>Index!J784</f>
        <v>134.7326986987853</v>
      </c>
      <c r="D763" s="5">
        <f>VLOOKUP(Table2[[#This Row],[Date]],Table1[#All],16,FALSE)</f>
        <v>-0.12105555555555556</v>
      </c>
      <c r="E763" s="5">
        <f>DAYS360(B763,Summary!$G$10)/Summary!$G$6</f>
        <v>1.0027777777777778</v>
      </c>
      <c r="F763" s="4">
        <f>Summary!$G$7*C763/Summary!$G$11*(1-0.011)^4</f>
        <v>1277.8162639685806</v>
      </c>
      <c r="G763" s="7">
        <f>VLOOKUP(Table2[[#This Row],[Date]],Table3[#All],11,FALSE)</f>
        <v>3.9159991209347371E-2</v>
      </c>
      <c r="H763" s="5">
        <f>(LN(F763/Summary!$G$7)+(D763/100+G763^2/2)*E763)/(G763*SQRT(E763))</f>
        <v>6.2402561548081872</v>
      </c>
      <c r="I763" s="5">
        <f t="shared" si="47"/>
        <v>6.2010418124398461</v>
      </c>
      <c r="J763" s="4">
        <f>_xlfn.NORM.DIST(H763,0,1,TRUE)*F763-_xlfn.NORM.DIST(I763,0,1,TRUE)*Summary!$G$7*EXP(-D763/100*E763)</f>
        <v>276.60160866344916</v>
      </c>
      <c r="K763" s="5">
        <f t="shared" si="44"/>
        <v>0.9999999997815725</v>
      </c>
      <c r="L763" s="7">
        <f t="shared" si="45"/>
        <v>2.7868276811851334E-11</v>
      </c>
      <c r="M763" s="4">
        <f t="shared" si="46"/>
        <v>1.7868752170783715E-6</v>
      </c>
      <c r="N763" s="57">
        <f>Summary!$G$7*Table2[[#This Row],[T]]*EXP(-Table2[[#This Row],[Rate]]/100*Table2[[#This Row],[T]])*_xlfn.NORM.DIST(Table2[[#This Row],[d2]],0,1,TRUE)</f>
        <v>1003.9958068455379</v>
      </c>
      <c r="O763" s="4"/>
    </row>
    <row r="764" spans="2:15" x14ac:dyDescent="0.2">
      <c r="B764" s="6">
        <f>Index!B785</f>
        <v>42850</v>
      </c>
      <c r="C764" s="4">
        <f>Index!J785</f>
        <v>134.20808513424234</v>
      </c>
      <c r="D764" s="5">
        <f>VLOOKUP(Table2[[#This Row],[Date]],Table1[#All],16,FALSE)</f>
        <v>-0.121</v>
      </c>
      <c r="E764" s="5">
        <f>DAYS360(B764,Summary!$G$10)/Summary!$G$6</f>
        <v>1</v>
      </c>
      <c r="F764" s="4">
        <f>Summary!$G$7*C764/Summary!$G$11*(1-0.011)^4</f>
        <v>1272.8407847304618</v>
      </c>
      <c r="G764" s="7">
        <f>VLOOKUP(Table2[[#This Row],[Date]],Table3[#All],11,FALSE)</f>
        <v>3.9648965683608581E-2</v>
      </c>
      <c r="H764" s="5">
        <f>(LN(F764/Summary!$G$7)+(D764/100+G764^2/2)*E764)/(G764*SQRT(E764))</f>
        <v>6.0739859648301362</v>
      </c>
      <c r="I764" s="5">
        <f t="shared" si="47"/>
        <v>6.0343369991465279</v>
      </c>
      <c r="J764" s="4">
        <f>_xlfn.NORM.DIST(H764,0,1,TRUE)*F764-_xlfn.NORM.DIST(I764,0,1,TRUE)*Summary!$G$7*EXP(-D764/100*E764)</f>
        <v>271.63005239007714</v>
      </c>
      <c r="K764" s="5">
        <f t="shared" si="44"/>
        <v>0.99999999937613182</v>
      </c>
      <c r="L764" s="7">
        <f t="shared" si="45"/>
        <v>7.7023743373959687E-11</v>
      </c>
      <c r="M764" s="4">
        <f t="shared" si="46"/>
        <v>4.9477147044528832E-6</v>
      </c>
      <c r="N764" s="57">
        <f>Summary!$G$7*Table2[[#This Row],[T]]*EXP(-Table2[[#This Row],[Rate]]/100*Table2[[#This Row],[T]])*_xlfn.NORM.DIST(Table2[[#This Row],[d2]],0,1,TRUE)</f>
        <v>1001.2107315462998</v>
      </c>
      <c r="O764" s="4"/>
    </row>
    <row r="765" spans="2:15" x14ac:dyDescent="0.2">
      <c r="B765" s="6">
        <f>Index!B786</f>
        <v>42851</v>
      </c>
      <c r="C765" s="4">
        <f>Index!J786</f>
        <v>134.30058623591009</v>
      </c>
      <c r="D765" s="5">
        <f>VLOOKUP(Table2[[#This Row],[Date]],Table1[#All],16,FALSE)</f>
        <v>-0.12170555555555554</v>
      </c>
      <c r="E765" s="5">
        <f>DAYS360(B765,Summary!$G$10)/Summary!$G$6</f>
        <v>0.99722222222222223</v>
      </c>
      <c r="F765" s="4">
        <f>Summary!$G$7*C765/Summary!$G$11*(1-0.011)^4</f>
        <v>1273.7180729707154</v>
      </c>
      <c r="G765" s="7">
        <f>VLOOKUP(Table2[[#This Row],[Date]],Table3[#All],11,FALSE)</f>
        <v>3.9673027242728615E-2</v>
      </c>
      <c r="H765" s="5">
        <f>(LN(F765/Summary!$G$7)+(D765/100+G765^2/2)*E765)/(G765*SQRT(E765))</f>
        <v>6.096017954808497</v>
      </c>
      <c r="I765" s="5">
        <f t="shared" si="47"/>
        <v>6.0564000673106122</v>
      </c>
      <c r="J765" s="4">
        <f>_xlfn.NORM.DIST(H765,0,1,TRUE)*F765-_xlfn.NORM.DIST(I765,0,1,TRUE)*Summary!$G$7*EXP(-D765/100*E765)</f>
        <v>272.50366132798399</v>
      </c>
      <c r="K765" s="5">
        <f t="shared" si="44"/>
        <v>0.99999999945628393</v>
      </c>
      <c r="L765" s="7">
        <f t="shared" si="45"/>
        <v>6.7366251263822661E-11</v>
      </c>
      <c r="M765" s="4">
        <f t="shared" si="46"/>
        <v>4.3239064714625525E-6</v>
      </c>
      <c r="N765" s="57">
        <f>Summary!$G$7*Table2[[#This Row],[T]]*EXP(-Table2[[#This Row],[Rate]]/100*Table2[[#This Row],[T]])*_xlfn.NORM.DIST(Table2[[#This Row],[d2]],0,1,TRUE)</f>
        <v>998.43325980866211</v>
      </c>
      <c r="O765" s="4"/>
    </row>
    <row r="766" spans="2:15" x14ac:dyDescent="0.2">
      <c r="B766" s="6">
        <f>Index!B787</f>
        <v>42852</v>
      </c>
      <c r="C766" s="4">
        <f>Index!J787</f>
        <v>134.95721738529809</v>
      </c>
      <c r="D766" s="5">
        <f>VLOOKUP(Table2[[#This Row],[Date]],Table1[#All],16,FALSE)</f>
        <v>-0.12241111111111111</v>
      </c>
      <c r="E766" s="5">
        <f>DAYS360(B766,Summary!$G$10)/Summary!$G$6</f>
        <v>0.99444444444444446</v>
      </c>
      <c r="F766" s="4">
        <f>Summary!$G$7*C766/Summary!$G$11*(1-0.011)^4</f>
        <v>1279.9456181043001</v>
      </c>
      <c r="G766" s="7">
        <f>VLOOKUP(Table2[[#This Row],[Date]],Table3[#All],11,FALSE)</f>
        <v>4.0460182001355344E-2</v>
      </c>
      <c r="H766" s="5">
        <f>(LN(F766/Summary!$G$7)+(D766/100+G766^2/2)*E766)/(G766*SQRT(E766))</f>
        <v>6.1072784062739025</v>
      </c>
      <c r="I766" s="5">
        <f t="shared" si="47"/>
        <v>6.0669307701984891</v>
      </c>
      <c r="J766" s="4">
        <f>_xlfn.NORM.DIST(H766,0,1,TRUE)*F766-_xlfn.NORM.DIST(I766,0,1,TRUE)*Summary!$G$7*EXP(-D766/100*E766)</f>
        <v>278.72756639142449</v>
      </c>
      <c r="K766" s="5">
        <f t="shared" si="44"/>
        <v>0.99999999949327811</v>
      </c>
      <c r="L766" s="7">
        <f t="shared" si="45"/>
        <v>6.1455136338441901E-11</v>
      </c>
      <c r="M766" s="4">
        <f t="shared" si="46"/>
        <v>4.0508818838779624E-6</v>
      </c>
      <c r="N766" s="57">
        <f>Summary!$G$7*Table2[[#This Row],[T]]*EXP(-Table2[[#This Row],[Rate]]/100*Table2[[#This Row],[T]])*_xlfn.NORM.DIST(Table2[[#This Row],[d2]],0,1,TRUE)</f>
        <v>995.6557285583865</v>
      </c>
      <c r="O766" s="4"/>
    </row>
    <row r="767" spans="2:15" x14ac:dyDescent="0.2">
      <c r="B767" s="6">
        <f>Index!B788</f>
        <v>42853</v>
      </c>
      <c r="C767" s="4">
        <f>Index!J788</f>
        <v>134.773955642575</v>
      </c>
      <c r="D767" s="5">
        <f>VLOOKUP(Table2[[#This Row],[Date]],Table1[#All],16,FALSE)</f>
        <v>-0.12313333333333332</v>
      </c>
      <c r="E767" s="5">
        <f>DAYS360(B767,Summary!$G$10)/Summary!$G$6</f>
        <v>0.9916666666666667</v>
      </c>
      <c r="F767" s="4">
        <f>Summary!$G$7*C767/Summary!$G$11*(1-0.011)^4</f>
        <v>1278.2075482988528</v>
      </c>
      <c r="G767" s="7">
        <f>VLOOKUP(Table2[[#This Row],[Date]],Table3[#All],11,FALSE)</f>
        <v>4.0513953211622267E-2</v>
      </c>
      <c r="H767" s="5">
        <f>(LN(F767/Summary!$G$7)+(D767/100+G767^2/2)*E767)/(G767*SQRT(E767))</f>
        <v>6.0739319967581498</v>
      </c>
      <c r="I767" s="5">
        <f t="shared" si="47"/>
        <v>6.033587204841556</v>
      </c>
      <c r="J767" s="4">
        <f>_xlfn.NORM.DIST(H767,0,1,TRUE)*F767-_xlfn.NORM.DIST(I767,0,1,TRUE)*Summary!$G$7*EXP(-D767/100*E767)</f>
        <v>276.98573026948748</v>
      </c>
      <c r="K767" s="5">
        <f t="shared" si="44"/>
        <v>0.99999999937592199</v>
      </c>
      <c r="L767" s="7">
        <f t="shared" si="45"/>
        <v>7.5402209235237986E-11</v>
      </c>
      <c r="M767" s="4">
        <f t="shared" si="46"/>
        <v>4.949452537180982E-6</v>
      </c>
      <c r="N767" s="57">
        <f>Summary!$G$7*Table2[[#This Row],[T]]*EXP(-Table2[[#This Row],[Rate]]/100*Table2[[#This Row],[T]])*_xlfn.NORM.DIST(Table2[[#This Row],[d2]],0,1,TRUE)</f>
        <v>992.87830208806702</v>
      </c>
      <c r="O767" s="4"/>
    </row>
    <row r="768" spans="2:15" x14ac:dyDescent="0.2">
      <c r="B768" s="6">
        <f>Index!B789</f>
        <v>42857</v>
      </c>
      <c r="C768" s="4">
        <f>Index!J789</f>
        <v>134.73735347703516</v>
      </c>
      <c r="D768" s="5">
        <f>VLOOKUP(Table2[[#This Row],[Date]],Table1[#All],16,FALSE)</f>
        <v>-0.1259777777777778</v>
      </c>
      <c r="E768" s="5">
        <f>DAYS360(B768,Summary!$G$10)/Summary!$G$6</f>
        <v>0.98055555555555551</v>
      </c>
      <c r="F768" s="4">
        <f>Summary!$G$7*C768/Summary!$G$11*(1-0.011)^4</f>
        <v>1277.8604102776078</v>
      </c>
      <c r="G768" s="7">
        <f>VLOOKUP(Table2[[#This Row],[Date]],Table3[#All],11,FALSE)</f>
        <v>4.0514181259072683E-2</v>
      </c>
      <c r="H768" s="5">
        <f>(LN(F768/Summary!$G$7)+(D768/100+G768^2/2)*E768)/(G768*SQRT(E768))</f>
        <v>6.1008621818846187</v>
      </c>
      <c r="I768" s="5">
        <f t="shared" si="47"/>
        <v>6.0607438220764269</v>
      </c>
      <c r="J768" s="4">
        <f>_xlfn.NORM.DIST(H768,0,1,TRUE)*F768-_xlfn.NORM.DIST(I768,0,1,TRUE)*Summary!$G$7*EXP(-D768/100*E768)</f>
        <v>276.62436490790355</v>
      </c>
      <c r="K768" s="5">
        <f t="shared" si="44"/>
        <v>0.99999999947251084</v>
      </c>
      <c r="L768" s="7">
        <f t="shared" si="45"/>
        <v>6.4379914420625222E-11</v>
      </c>
      <c r="M768" s="4">
        <f t="shared" si="46"/>
        <v>4.1763462447717035E-6</v>
      </c>
      <c r="N768" s="57">
        <f>Summary!$G$7*Table2[[#This Row],[T]]*EXP(-Table2[[#This Row],[Rate]]/100*Table2[[#This Row],[T]])*_xlfn.NORM.DIST(Table2[[#This Row],[d2]],0,1,TRUE)</f>
        <v>981.76756604878688</v>
      </c>
      <c r="O768" s="4"/>
    </row>
    <row r="769" spans="2:15" x14ac:dyDescent="0.2">
      <c r="B769" s="6">
        <f>Index!B790</f>
        <v>42858</v>
      </c>
      <c r="C769" s="4">
        <f>Index!J790</f>
        <v>134.90878429994746</v>
      </c>
      <c r="D769" s="5">
        <f>VLOOKUP(Table2[[#This Row],[Date]],Table1[#All],16,FALSE)</f>
        <v>-0.13059999999999999</v>
      </c>
      <c r="E769" s="5">
        <f>DAYS360(B769,Summary!$G$10)/Summary!$G$6</f>
        <v>0.97777777777777775</v>
      </c>
      <c r="F769" s="4">
        <f>Summary!$G$7*C769/Summary!$G$11*(1-0.011)^4</f>
        <v>1279.4862746429658</v>
      </c>
      <c r="G769" s="7">
        <f>VLOOKUP(Table2[[#This Row],[Date]],Table3[#All],11,FALSE)</f>
        <v>4.057370043490062E-2</v>
      </c>
      <c r="H769" s="5">
        <f>(LN(F769/Summary!$G$7)+(D769/100+G769^2/2)*E769)/(G769*SQRT(E769))</f>
        <v>6.1312152158695783</v>
      </c>
      <c r="I769" s="5">
        <f t="shared" si="47"/>
        <v>6.0910948670987537</v>
      </c>
      <c r="J769" s="4">
        <f>_xlfn.NORM.DIST(H769,0,1,TRUE)*F769-_xlfn.NORM.DIST(I769,0,1,TRUE)*Summary!$G$7*EXP(-D769/100*E769)</f>
        <v>278.20848118539925</v>
      </c>
      <c r="K769" s="5">
        <f t="shared" si="44"/>
        <v>0.99999999956394836</v>
      </c>
      <c r="L769" s="7">
        <f t="shared" si="45"/>
        <v>5.3401576360332828E-11</v>
      </c>
      <c r="M769" s="4">
        <f t="shared" si="46"/>
        <v>3.4682478136727527E-6</v>
      </c>
      <c r="N769" s="57">
        <f>Summary!$G$7*Table2[[#This Row],[T]]*EXP(-Table2[[#This Row],[Rate]]/100*Table2[[#This Row],[T]])*_xlfn.NORM.DIST(Table2[[#This Row],[d2]],0,1,TRUE)</f>
        <v>979.0271752796524</v>
      </c>
      <c r="O769" s="4"/>
    </row>
    <row r="770" spans="2:15" x14ac:dyDescent="0.2">
      <c r="B770" s="6">
        <f>Index!B791</f>
        <v>42859</v>
      </c>
      <c r="C770" s="4">
        <f>Index!J791</f>
        <v>134.60729172997065</v>
      </c>
      <c r="D770" s="5">
        <f>VLOOKUP(Table2[[#This Row],[Date]],Table1[#All],16,FALSE)</f>
        <v>-0.13220000000000001</v>
      </c>
      <c r="E770" s="5">
        <f>DAYS360(B770,Summary!$G$10)/Summary!$G$6</f>
        <v>0.97499999999999998</v>
      </c>
      <c r="F770" s="4">
        <f>Summary!$G$7*C770/Summary!$G$11*(1-0.011)^4</f>
        <v>1276.6268937124069</v>
      </c>
      <c r="G770" s="7">
        <f>VLOOKUP(Table2[[#This Row],[Date]],Table3[#All],11,FALSE)</f>
        <v>4.066248991709815E-2</v>
      </c>
      <c r="H770" s="5">
        <f>(LN(F770/Summary!$G$7)+(D770/100+G770^2/2)*E770)/(G770*SQRT(E770))</f>
        <v>6.0705464813152865</v>
      </c>
      <c r="I770" s="5">
        <f t="shared" si="47"/>
        <v>6.0303954896201661</v>
      </c>
      <c r="J770" s="4">
        <f>_xlfn.NORM.DIST(H770,0,1,TRUE)*F770-_xlfn.NORM.DIST(I770,0,1,TRUE)*Summary!$G$7*EXP(-D770/100*E770)</f>
        <v>275.33711266448677</v>
      </c>
      <c r="K770" s="5">
        <f t="shared" si="44"/>
        <v>0.99999999936262141</v>
      </c>
      <c r="L770" s="7">
        <f t="shared" si="45"/>
        <v>7.7435613049148138E-11</v>
      </c>
      <c r="M770" s="4">
        <f t="shared" si="46"/>
        <v>5.0034239553114396E-6</v>
      </c>
      <c r="N770" s="57">
        <f>Summary!$G$7*Table2[[#This Row],[T]]*EXP(-Table2[[#This Row],[Rate]]/100*Table2[[#This Row],[T]])*_xlfn.NORM.DIST(Table2[[#This Row],[d2]],0,1,TRUE)</f>
        <v>976.25753572836982</v>
      </c>
      <c r="O770" s="4"/>
    </row>
    <row r="771" spans="2:15" x14ac:dyDescent="0.2">
      <c r="B771" s="6">
        <f>Index!B792</f>
        <v>42860</v>
      </c>
      <c r="C771" s="4">
        <f>Index!J792</f>
        <v>134.59486193703961</v>
      </c>
      <c r="D771" s="5">
        <f>VLOOKUP(Table2[[#This Row],[Date]],Table1[#All],16,FALSE)</f>
        <v>-0.13088888888888889</v>
      </c>
      <c r="E771" s="5">
        <f>DAYS360(B771,Summary!$G$10)/Summary!$G$6</f>
        <v>0.97222222222222221</v>
      </c>
      <c r="F771" s="4">
        <f>Summary!$G$7*C771/Summary!$G$11*(1-0.011)^4</f>
        <v>1276.5090085091977</v>
      </c>
      <c r="G771" s="7">
        <f>VLOOKUP(Table2[[#This Row],[Date]],Table3[#All],11,FALSE)</f>
        <v>4.0617770266981518E-2</v>
      </c>
      <c r="H771" s="5">
        <f>(LN(F771/Summary!$G$7)+(D771/100+G771^2/2)*E771)/(G771*SQRT(E771))</f>
        <v>6.0839083791869815</v>
      </c>
      <c r="I771" s="5">
        <f t="shared" si="47"/>
        <v>6.0438587176018022</v>
      </c>
      <c r="J771" s="4">
        <f>_xlfn.NORM.DIST(H771,0,1,TRUE)*F771-_xlfn.NORM.DIST(I771,0,1,TRUE)*Summary!$G$7*EXP(-D771/100*E771)</f>
        <v>275.23566763876909</v>
      </c>
      <c r="K771" s="5">
        <f t="shared" ref="K771:K834" si="48">_xlfn.NORM.DIST(H771,0,1,TRUE)</f>
        <v>0.99999999941356177</v>
      </c>
      <c r="L771" s="7">
        <f t="shared" ref="L771:L834" si="49">_xlfn.NORM.DIST(H771,0,1,FALSE)/(G771*F771*SQRT(E771))</f>
        <v>7.1583368324499703E-11</v>
      </c>
      <c r="M771" s="4">
        <f t="shared" ref="M771:M834" si="50">SQRT(E771)*F771*_xlfn.NORM.DIST(H771,0,1,FALSE)</f>
        <v>4.6061865263188957E-6</v>
      </c>
      <c r="N771" s="57">
        <f>Summary!$G$7*Table2[[#This Row],[T]]*EXP(-Table2[[#This Row],[Rate]]/100*Table2[[#This Row],[T]])*_xlfn.NORM.DIST(Table2[[#This Row],[d2]],0,1,TRUE)</f>
        <v>973.46019178511722</v>
      </c>
      <c r="O771" s="4"/>
    </row>
    <row r="772" spans="2:15" x14ac:dyDescent="0.2">
      <c r="B772" s="6">
        <f>Index!B793</f>
        <v>42863</v>
      </c>
      <c r="C772" s="4">
        <f>Index!J793</f>
        <v>134.54444479621441</v>
      </c>
      <c r="D772" s="5">
        <f>VLOOKUP(Table2[[#This Row],[Date]],Table1[#All],16,FALSE)</f>
        <v>-0.13302777777777777</v>
      </c>
      <c r="E772" s="5">
        <f>DAYS360(B772,Summary!$G$10)/Summary!$G$6</f>
        <v>0.96388888888888891</v>
      </c>
      <c r="F772" s="4">
        <f>Summary!$G$7*C772/Summary!$G$11*(1-0.011)^4</f>
        <v>1276.0308480986109</v>
      </c>
      <c r="G772" s="7">
        <f>VLOOKUP(Table2[[#This Row],[Date]],Table3[#All],11,FALSE)</f>
        <v>4.0574690883666643E-2</v>
      </c>
      <c r="H772" s="5">
        <f>(LN(F772/Summary!$G$7)+(D772/100+G772^2/2)*E772)/(G772*SQRT(E772))</f>
        <v>6.10677473971319</v>
      </c>
      <c r="I772" s="5">
        <f t="shared" ref="I772:I835" si="51">H772-G772*SQRT(E772)</f>
        <v>6.0669393833320013</v>
      </c>
      <c r="J772" s="4">
        <f>_xlfn.NORM.DIST(H772,0,1,TRUE)*F772-_xlfn.NORM.DIST(I772,0,1,TRUE)*Summary!$G$7*EXP(-D772/100*E772)</f>
        <v>274.74778571238403</v>
      </c>
      <c r="K772" s="5">
        <f t="shared" si="48"/>
        <v>0.99999999949167717</v>
      </c>
      <c r="L772" s="7">
        <f t="shared" si="49"/>
        <v>6.2628753418917251E-11</v>
      </c>
      <c r="M772" s="4">
        <f t="shared" si="50"/>
        <v>3.9882126671548288E-6</v>
      </c>
      <c r="N772" s="57">
        <f>Summary!$G$7*Table2[[#This Row],[T]]*EXP(-Table2[[#This Row],[Rate]]/100*Table2[[#This Row],[T]])*_xlfn.NORM.DIST(Table2[[#This Row],[d2]],0,1,TRUE)</f>
        <v>965.1256178415116</v>
      </c>
      <c r="O772" s="4"/>
    </row>
    <row r="773" spans="2:15" x14ac:dyDescent="0.2">
      <c r="B773" s="6">
        <f>Index!B794</f>
        <v>42864</v>
      </c>
      <c r="C773" s="4">
        <f>Index!J794</f>
        <v>134.36136370452837</v>
      </c>
      <c r="D773" s="5">
        <f>VLOOKUP(Table2[[#This Row],[Date]],Table1[#All],16,FALSE)</f>
        <v>-0.13279999999999997</v>
      </c>
      <c r="E773" s="5">
        <f>DAYS360(B773,Summary!$G$10)/Summary!$G$6</f>
        <v>0.96111111111111114</v>
      </c>
      <c r="F773" s="4">
        <f>Summary!$G$7*C773/Summary!$G$11*(1-0.011)^4</f>
        <v>1274.2944916028166</v>
      </c>
      <c r="G773" s="7">
        <f>VLOOKUP(Table2[[#This Row],[Date]],Table3[#All],11,FALSE)</f>
        <v>4.0550465821523357E-2</v>
      </c>
      <c r="H773" s="5">
        <f>(LN(F773/Summary!$G$7)+(D773/100+G773^2/2)*E773)/(G773*SQRT(E773))</f>
        <v>6.0850610480816041</v>
      </c>
      <c r="I773" s="5">
        <f t="shared" si="51"/>
        <v>6.045306882111702</v>
      </c>
      <c r="J773" s="4">
        <f>_xlfn.NORM.DIST(H773,0,1,TRUE)*F773-_xlfn.NORM.DIST(I773,0,1,TRUE)*Summary!$G$7*EXP(-D773/100*E773)</f>
        <v>273.01732116349331</v>
      </c>
      <c r="K773" s="5">
        <f t="shared" si="48"/>
        <v>0.9999999994177653</v>
      </c>
      <c r="L773" s="7">
        <f t="shared" si="49"/>
        <v>7.1735897002178244E-11</v>
      </c>
      <c r="M773" s="4">
        <f t="shared" si="50"/>
        <v>4.5398927192255317E-6</v>
      </c>
      <c r="N773" s="57">
        <f>Summary!$G$7*Table2[[#This Row],[T]]*EXP(-Table2[[#This Row],[Rate]]/100*Table2[[#This Row],[T]])*_xlfn.NORM.DIST(Table2[[#This Row],[d2]],0,1,TRUE)</f>
        <v>962.33861309804206</v>
      </c>
      <c r="O773" s="4"/>
    </row>
    <row r="774" spans="2:15" x14ac:dyDescent="0.2">
      <c r="B774" s="6">
        <f>Index!B795</f>
        <v>42865</v>
      </c>
      <c r="C774" s="4">
        <f>Index!J795</f>
        <v>134.55888004103167</v>
      </c>
      <c r="D774" s="5">
        <f>VLOOKUP(Table2[[#This Row],[Date]],Table1[#All],16,FALSE)</f>
        <v>-0.13441666666666666</v>
      </c>
      <c r="E774" s="5">
        <f>DAYS360(B774,Summary!$G$10)/Summary!$G$6</f>
        <v>0.95833333333333337</v>
      </c>
      <c r="F774" s="4">
        <f>Summary!$G$7*C774/Summary!$G$11*(1-0.011)^4</f>
        <v>1276.1677531764428</v>
      </c>
      <c r="G774" s="7">
        <f>VLOOKUP(Table2[[#This Row],[Date]],Table3[#All],11,FALSE)</f>
        <v>4.0348617377785834E-2</v>
      </c>
      <c r="H774" s="5">
        <f>(LN(F774/Summary!$G$7)+(D774/100+G774^2/2)*E774)/(G774*SQRT(E774))</f>
        <v>6.1609938147009053</v>
      </c>
      <c r="I774" s="5">
        <f t="shared" si="51"/>
        <v>6.1214947370434905</v>
      </c>
      <c r="J774" s="4">
        <f>_xlfn.NORM.DIST(H774,0,1,TRUE)*F774-_xlfn.NORM.DIST(I774,0,1,TRUE)*Summary!$G$7*EXP(-D774/100*E774)</f>
        <v>274.87876342295431</v>
      </c>
      <c r="K774" s="5">
        <f t="shared" si="48"/>
        <v>0.99999999963855091</v>
      </c>
      <c r="L774" s="7">
        <f t="shared" si="49"/>
        <v>4.5287054764198989E-11</v>
      </c>
      <c r="M774" s="4">
        <f t="shared" si="50"/>
        <v>2.8519037348657074E-6</v>
      </c>
      <c r="N774" s="57">
        <f>Summary!$G$7*Table2[[#This Row],[T]]*EXP(-Table2[[#This Row],[Rate]]/100*Table2[[#This Row],[T]])*_xlfn.NORM.DIST(Table2[[#This Row],[d2]],0,1,TRUE)</f>
        <v>959.56861473837671</v>
      </c>
      <c r="O774" s="4"/>
    </row>
    <row r="775" spans="2:15" x14ac:dyDescent="0.2">
      <c r="B775" s="6">
        <f>Index!B796</f>
        <v>42866</v>
      </c>
      <c r="C775" s="4">
        <f>Index!J796</f>
        <v>134.34953586983841</v>
      </c>
      <c r="D775" s="5">
        <f>VLOOKUP(Table2[[#This Row],[Date]],Table1[#All],16,FALSE)</f>
        <v>-0.13519999999999999</v>
      </c>
      <c r="E775" s="5">
        <f>DAYS360(B775,Summary!$G$10)/Summary!$G$6</f>
        <v>0.9555555555555556</v>
      </c>
      <c r="F775" s="4">
        <f>Summary!$G$7*C775/Summary!$G$11*(1-0.011)^4</f>
        <v>1274.1823154222732</v>
      </c>
      <c r="G775" s="7">
        <f>VLOOKUP(Table2[[#This Row],[Date]],Table3[#All],11,FALSE)</f>
        <v>4.0141384007608798E-2</v>
      </c>
      <c r="H775" s="5">
        <f>(LN(F775/Summary!$G$7)+(D775/100+G775^2/2)*E775)/(G775*SQRT(E775))</f>
        <v>6.1617592788131494</v>
      </c>
      <c r="I775" s="5">
        <f t="shared" si="51"/>
        <v>6.1225200635837131</v>
      </c>
      <c r="J775" s="4">
        <f>_xlfn.NORM.DIST(H775,0,1,TRUE)*F775-_xlfn.NORM.DIST(I775,0,1,TRUE)*Summary!$G$7*EXP(-D775/100*E775)</f>
        <v>272.88956943731102</v>
      </c>
      <c r="K775" s="5">
        <f t="shared" si="48"/>
        <v>0.99999999964029418</v>
      </c>
      <c r="L775" s="7">
        <f t="shared" si="49"/>
        <v>4.5443172568197215E-11</v>
      </c>
      <c r="M775" s="4">
        <f t="shared" si="50"/>
        <v>2.829958545520577E-6</v>
      </c>
      <c r="N775" s="57">
        <f>Summary!$G$7*Table2[[#This Row],[T]]*EXP(-Table2[[#This Row],[Rate]]/100*Table2[[#This Row],[T]])*_xlfn.NORM.DIST(Table2[[#This Row],[d2]],0,1,TRUE)</f>
        <v>956.79084572544787</v>
      </c>
      <c r="O775" s="4"/>
    </row>
    <row r="776" spans="2:15" x14ac:dyDescent="0.2">
      <c r="B776" s="6">
        <f>Index!B797</f>
        <v>42867</v>
      </c>
      <c r="C776" s="4">
        <f>Index!J797</f>
        <v>134.75698244980529</v>
      </c>
      <c r="D776" s="5">
        <f>VLOOKUP(Table2[[#This Row],[Date]],Table1[#All],16,FALSE)</f>
        <v>-0.13871111111111112</v>
      </c>
      <c r="E776" s="5">
        <f>DAYS360(B776,Summary!$G$10)/Summary!$G$6</f>
        <v>0.95277777777777772</v>
      </c>
      <c r="F776" s="4">
        <f>Summary!$G$7*C776/Summary!$G$11*(1-0.011)^4</f>
        <v>1278.0465731088502</v>
      </c>
      <c r="G776" s="7">
        <f>VLOOKUP(Table2[[#This Row],[Date]],Table3[#All],11,FALSE)</f>
        <v>3.7850116524135308E-2</v>
      </c>
      <c r="H776" s="5">
        <f>(LN(F776/Summary!$G$7)+(D776/100+G776^2/2)*E776)/(G776*SQRT(E776))</f>
        <v>6.6230757047756317</v>
      </c>
      <c r="I776" s="5">
        <f t="shared" si="51"/>
        <v>6.5861300786976642</v>
      </c>
      <c r="J776" s="4">
        <f>_xlfn.NORM.DIST(H776,0,1,TRUE)*F776-_xlfn.NORM.DIST(I776,0,1,TRUE)*Summary!$G$7*EXP(-D776/100*E776)</f>
        <v>276.7240907574361</v>
      </c>
      <c r="K776" s="5">
        <f t="shared" si="48"/>
        <v>0.99999999998240996</v>
      </c>
      <c r="L776" s="7">
        <f t="shared" si="49"/>
        <v>2.5212041465842414E-12</v>
      </c>
      <c r="M776" s="4">
        <f t="shared" si="50"/>
        <v>1.485115439800396E-7</v>
      </c>
      <c r="N776" s="57">
        <f>Summary!$G$7*Table2[[#This Row],[T]]*EXP(-Table2[[#This Row],[Rate]]/100*Table2[[#This Row],[T]])*_xlfn.NORM.DIST(Table2[[#This Row],[d2]],0,1,TRUE)</f>
        <v>954.0378095522891</v>
      </c>
      <c r="O776" s="4"/>
    </row>
    <row r="777" spans="2:15" x14ac:dyDescent="0.2">
      <c r="B777" s="6">
        <f>Index!B798</f>
        <v>42870</v>
      </c>
      <c r="C777" s="4">
        <f>Index!J798</f>
        <v>134.41758736869747</v>
      </c>
      <c r="D777" s="5">
        <f>VLOOKUP(Table2[[#This Row],[Date]],Table1[#All],16,FALSE)</f>
        <v>-0.14077777777777778</v>
      </c>
      <c r="E777" s="5">
        <f>DAYS360(B777,Summary!$G$10)/Summary!$G$6</f>
        <v>0.94444444444444442</v>
      </c>
      <c r="F777" s="4">
        <f>Summary!$G$7*C777/Summary!$G$11*(1-0.011)^4</f>
        <v>1274.8277215699222</v>
      </c>
      <c r="G777" s="7">
        <f>VLOOKUP(Table2[[#This Row],[Date]],Table3[#All],11,FALSE)</f>
        <v>3.799255140828707E-2</v>
      </c>
      <c r="H777" s="5">
        <f>(LN(F777/Summary!$G$7)+(D777/100+G777^2/2)*E777)/(G777*SQRT(E777))</f>
        <v>6.5587534351765795</v>
      </c>
      <c r="I777" s="5">
        <f t="shared" si="51"/>
        <v>6.5218313119058866</v>
      </c>
      <c r="J777" s="4">
        <f>_xlfn.NORM.DIST(H777,0,1,TRUE)*F777-_xlfn.NORM.DIST(I777,0,1,TRUE)*Summary!$G$7*EXP(-D777/100*E777)</f>
        <v>273.49726940161872</v>
      </c>
      <c r="K777" s="5">
        <f t="shared" si="48"/>
        <v>0.99999999997287026</v>
      </c>
      <c r="L777" s="7">
        <f t="shared" si="49"/>
        <v>3.8645193081484922E-12</v>
      </c>
      <c r="M777" s="4">
        <f t="shared" si="50"/>
        <v>2.2535819479678019E-7</v>
      </c>
      <c r="N777" s="57">
        <f>Summary!$G$7*Table2[[#This Row],[T]]*EXP(-Table2[[#This Row],[Rate]]/100*Table2[[#This Row],[T]])*_xlfn.NORM.DIST(Table2[[#This Row],[d2]],0,1,TRUE)</f>
        <v>945.70098257073334</v>
      </c>
      <c r="O777" s="4"/>
    </row>
    <row r="778" spans="2:15" x14ac:dyDescent="0.2">
      <c r="B778" s="6">
        <f>Index!B799</f>
        <v>42871</v>
      </c>
      <c r="C778" s="4">
        <f>Index!J799</f>
        <v>134.39203899340657</v>
      </c>
      <c r="D778" s="5">
        <f>VLOOKUP(Table2[[#This Row],[Date]],Table1[#All],16,FALSE)</f>
        <v>-0.14223333333333332</v>
      </c>
      <c r="E778" s="5">
        <f>DAYS360(B778,Summary!$G$10)/Summary!$G$6</f>
        <v>0.94166666666666665</v>
      </c>
      <c r="F778" s="4">
        <f>Summary!$G$7*C778/Summary!$G$11*(1-0.011)^4</f>
        <v>1274.585418626539</v>
      </c>
      <c r="G778" s="7">
        <f>VLOOKUP(Table2[[#This Row],[Date]],Table3[#All],11,FALSE)</f>
        <v>3.7979496192435673E-2</v>
      </c>
      <c r="H778" s="5">
        <f>(LN(F778/Summary!$G$7)+(D778/100+G778^2/2)*E778)/(G778*SQRT(E778))</f>
        <v>6.5651873430594101</v>
      </c>
      <c r="I778" s="5">
        <f t="shared" si="51"/>
        <v>6.5283322257296854</v>
      </c>
      <c r="J778" s="4">
        <f>_xlfn.NORM.DIST(H778,0,1,TRUE)*F778-_xlfn.NORM.DIST(I778,0,1,TRUE)*Summary!$G$7*EXP(-D778/100*E778)</f>
        <v>273.24515738943501</v>
      </c>
      <c r="K778" s="5">
        <f t="shared" si="48"/>
        <v>0.99999999997401623</v>
      </c>
      <c r="L778" s="7">
        <f t="shared" si="49"/>
        <v>3.7122000859341559E-12</v>
      </c>
      <c r="M778" s="4">
        <f t="shared" si="50"/>
        <v>2.1568287548727556E-7</v>
      </c>
      <c r="N778" s="57">
        <f>Summary!$G$7*Table2[[#This Row],[T]]*EXP(-Table2[[#This Row],[Rate]]/100*Table2[[#This Row],[T]])*_xlfn.NORM.DIST(Table2[[#This Row],[d2]],0,1,TRUE)</f>
        <v>942.92874596708623</v>
      </c>
      <c r="O778" s="4"/>
    </row>
    <row r="779" spans="2:15" x14ac:dyDescent="0.2">
      <c r="B779" s="6">
        <f>Index!B800</f>
        <v>42872</v>
      </c>
      <c r="C779" s="4">
        <f>Index!J800</f>
        <v>135.16695980565848</v>
      </c>
      <c r="D779" s="5">
        <f>VLOOKUP(Table2[[#This Row],[Date]],Table1[#All],16,FALSE)</f>
        <v>-0.1439111111111111</v>
      </c>
      <c r="E779" s="5">
        <f>DAYS360(B779,Summary!$G$10)/Summary!$G$6</f>
        <v>0.93888888888888888</v>
      </c>
      <c r="F779" s="4">
        <f>Summary!$G$7*C779/Summary!$G$11*(1-0.011)^4</f>
        <v>1281.9348328871183</v>
      </c>
      <c r="G779" s="7">
        <f>VLOOKUP(Table2[[#This Row],[Date]],Table3[#All],11,FALSE)</f>
        <v>3.8513026833333318E-2</v>
      </c>
      <c r="H779" s="5">
        <f>(LN(F779/Summary!$G$7)+(D779/100+G779^2/2)*E779)/(G779*SQRT(E779))</f>
        <v>6.6380224706652875</v>
      </c>
      <c r="I779" s="5">
        <f t="shared" si="51"/>
        <v>6.6007047807238912</v>
      </c>
      <c r="J779" s="4">
        <f>_xlfn.NORM.DIST(H779,0,1,TRUE)*F779-_xlfn.NORM.DIST(I779,0,1,TRUE)*Summary!$G$7*EXP(-D779/100*E779)</f>
        <v>280.5827542198532</v>
      </c>
      <c r="K779" s="5">
        <f t="shared" si="48"/>
        <v>0.99999999998410405</v>
      </c>
      <c r="L779" s="7">
        <f t="shared" si="49"/>
        <v>2.2537002522807624E-12</v>
      </c>
      <c r="M779" s="4">
        <f t="shared" si="50"/>
        <v>1.3392137567289585E-7</v>
      </c>
      <c r="N779" s="57">
        <f>Summary!$G$7*Table2[[#This Row],[T]]*EXP(-Table2[[#This Row],[Rate]]/100*Table2[[#This Row],[T]])*_xlfn.NORM.DIST(Table2[[#This Row],[d2]],0,1,TRUE)</f>
        <v>940.15834050735543</v>
      </c>
      <c r="O779" s="4"/>
    </row>
    <row r="780" spans="2:15" x14ac:dyDescent="0.2">
      <c r="B780" s="6">
        <f>Index!B801</f>
        <v>42873</v>
      </c>
      <c r="C780" s="4">
        <f>Index!J801</f>
        <v>135.40431460850317</v>
      </c>
      <c r="D780" s="5">
        <f>VLOOKUP(Table2[[#This Row],[Date]],Table1[#All],16,FALSE)</f>
        <v>-0.14458888888888888</v>
      </c>
      <c r="E780" s="5">
        <f>DAYS360(B780,Summary!$G$10)/Summary!$G$6</f>
        <v>0.93611111111111112</v>
      </c>
      <c r="F780" s="4">
        <f>Summary!$G$7*C780/Summary!$G$11*(1-0.011)^4</f>
        <v>1284.1859258314087</v>
      </c>
      <c r="G780" s="7">
        <f>VLOOKUP(Table2[[#This Row],[Date]],Table3[#All],11,FALSE)</f>
        <v>3.8120658197543483E-2</v>
      </c>
      <c r="H780" s="5">
        <f>(LN(F780/Summary!$G$7)+(D780/100+G780^2/2)*E780)/(G780*SQRT(E780))</f>
        <v>6.7633568045093106</v>
      </c>
      <c r="I780" s="5">
        <f t="shared" si="51"/>
        <v>6.7264739869222971</v>
      </c>
      <c r="J780" s="4">
        <f>_xlfn.NORM.DIST(H780,0,1,TRUE)*F780-_xlfn.NORM.DIST(I780,0,1,TRUE)*Summary!$G$7*EXP(-D780/100*E780)</f>
        <v>282.83149676546907</v>
      </c>
      <c r="K780" s="5">
        <f t="shared" si="48"/>
        <v>0.9999999999932585</v>
      </c>
      <c r="L780" s="7">
        <f t="shared" si="49"/>
        <v>9.8286270181264581E-13</v>
      </c>
      <c r="M780" s="4">
        <f t="shared" si="50"/>
        <v>5.784108847850657E-8</v>
      </c>
      <c r="N780" s="57">
        <f>Summary!$G$7*Table2[[#This Row],[T]]*EXP(-Table2[[#This Row],[Rate]]/100*Table2[[#This Row],[T]])*_xlfn.NORM.DIST(Table2[[#This Row],[d2]],0,1,TRUE)</f>
        <v>937.37900720084485</v>
      </c>
      <c r="O780" s="4"/>
    </row>
    <row r="781" spans="2:15" x14ac:dyDescent="0.2">
      <c r="B781" s="6">
        <f>Index!B802</f>
        <v>42874</v>
      </c>
      <c r="C781" s="4">
        <f>Index!J802</f>
        <v>135.23399190523529</v>
      </c>
      <c r="D781" s="5">
        <f>VLOOKUP(Table2[[#This Row],[Date]],Table1[#All],16,FALSE)</f>
        <v>-0.14526666666666666</v>
      </c>
      <c r="E781" s="5">
        <f>DAYS360(B781,Summary!$G$10)/Summary!$G$6</f>
        <v>0.93333333333333335</v>
      </c>
      <c r="F781" s="4">
        <f>Summary!$G$7*C781/Summary!$G$11*(1-0.011)^4</f>
        <v>1282.5705709661033</v>
      </c>
      <c r="G781" s="7">
        <f>VLOOKUP(Table2[[#This Row],[Date]],Table3[#All],11,FALSE)</f>
        <v>3.8177546309477173E-2</v>
      </c>
      <c r="H781" s="5">
        <f>(LN(F781/Summary!$G$7)+(D781/100+G781^2/2)*E781)/(G781*SQRT(E781))</f>
        <v>6.729132283024315</v>
      </c>
      <c r="I781" s="5">
        <f t="shared" si="51"/>
        <v>6.6922492692365996</v>
      </c>
      <c r="J781" s="4">
        <f>_xlfn.NORM.DIST(H781,0,1,TRUE)*F781-_xlfn.NORM.DIST(I781,0,1,TRUE)*Summary!$G$7*EXP(-D781/100*E781)</f>
        <v>281.21382920145811</v>
      </c>
      <c r="K781" s="5">
        <f t="shared" si="48"/>
        <v>0.99999999999146616</v>
      </c>
      <c r="L781" s="7">
        <f t="shared" si="49"/>
        <v>1.2396815160783113E-12</v>
      </c>
      <c r="M781" s="4">
        <f t="shared" si="50"/>
        <v>7.2663691338793061E-8</v>
      </c>
      <c r="N781" s="57">
        <f>Summary!$G$7*Table2[[#This Row],[T]]*EXP(-Table2[[#This Row],[Rate]]/100*Table2[[#This Row],[T]])*_xlfn.NORM.DIST(Table2[[#This Row],[d2]],0,1,TRUE)</f>
        <v>934.59962563678664</v>
      </c>
      <c r="O781" s="4"/>
    </row>
    <row r="782" spans="2:15" x14ac:dyDescent="0.2">
      <c r="B782" s="6">
        <f>Index!B803</f>
        <v>42877</v>
      </c>
      <c r="C782" s="4">
        <f>Index!J803</f>
        <v>134.93365066160328</v>
      </c>
      <c r="D782" s="5">
        <f>VLOOKUP(Table2[[#This Row],[Date]],Table1[#All],16,FALSE)</f>
        <v>-0.14729999999999999</v>
      </c>
      <c r="E782" s="5">
        <f>DAYS360(B782,Summary!$G$10)/Summary!$G$6</f>
        <v>0.92500000000000004</v>
      </c>
      <c r="F782" s="4">
        <f>Summary!$G$7*C782/Summary!$G$11*(1-0.011)^4</f>
        <v>1279.7221093115829</v>
      </c>
      <c r="G782" s="7">
        <f>VLOOKUP(Table2[[#This Row],[Date]],Table3[#All],11,FALSE)</f>
        <v>3.7969173534386169E-2</v>
      </c>
      <c r="H782" s="5">
        <f>(LN(F782/Summary!$G$7)+(D782/100+G782^2/2)*E782)/(G782*SQRT(E782))</f>
        <v>6.7350350767081837</v>
      </c>
      <c r="I782" s="5">
        <f t="shared" si="51"/>
        <v>6.6985174949362758</v>
      </c>
      <c r="J782" s="4">
        <f>_xlfn.NORM.DIST(H782,0,1,TRUE)*F782-_xlfn.NORM.DIST(I782,0,1,TRUE)*Summary!$G$7*EXP(-D782/100*E782)</f>
        <v>278.35865565272434</v>
      </c>
      <c r="K782" s="5">
        <f t="shared" si="48"/>
        <v>0.99999999999180544</v>
      </c>
      <c r="L782" s="7">
        <f t="shared" si="49"/>
        <v>1.2059854713090185E-12</v>
      </c>
      <c r="M782" s="4">
        <f t="shared" si="50"/>
        <v>6.9365943680664618E-8</v>
      </c>
      <c r="N782" s="57">
        <f>Summary!$G$7*Table2[[#This Row],[T]]*EXP(-Table2[[#This Row],[Rate]]/100*Table2[[#This Row],[T]])*_xlfn.NORM.DIST(Table2[[#This Row],[d2]],0,1,TRUE)</f>
        <v>926.26119462474401</v>
      </c>
      <c r="O782" s="4"/>
    </row>
    <row r="783" spans="2:15" x14ac:dyDescent="0.2">
      <c r="B783" s="6">
        <f>Index!B804</f>
        <v>42878</v>
      </c>
      <c r="C783" s="4">
        <f>Index!J804</f>
        <v>134.90807091046082</v>
      </c>
      <c r="D783" s="5">
        <f>VLOOKUP(Table2[[#This Row],[Date]],Table1[#All],16,FALSE)</f>
        <v>-0.14797777777777776</v>
      </c>
      <c r="E783" s="5">
        <f>DAYS360(B783,Summary!$G$10)/Summary!$G$6</f>
        <v>0.92222222222222228</v>
      </c>
      <c r="F783" s="4">
        <f>Summary!$G$7*C783/Summary!$G$11*(1-0.011)^4</f>
        <v>1279.4795087969806</v>
      </c>
      <c r="G783" s="7">
        <f>VLOOKUP(Table2[[#This Row],[Date]],Table3[#All],11,FALSE)</f>
        <v>3.7959445920650071E-2</v>
      </c>
      <c r="H783" s="5">
        <f>(LN(F783/Summary!$G$7)+(D783/100+G783^2/2)*E783)/(G783*SQRT(E783))</f>
        <v>6.7415747069691845</v>
      </c>
      <c r="I783" s="5">
        <f t="shared" si="51"/>
        <v>6.7051213392887528</v>
      </c>
      <c r="J783" s="4">
        <f>_xlfn.NORM.DIST(H783,0,1,TRUE)*F783-_xlfn.NORM.DIST(I783,0,1,TRUE)*Summary!$G$7*EXP(-D783/100*E783)</f>
        <v>278.11389324153924</v>
      </c>
      <c r="K783" s="5">
        <f t="shared" si="48"/>
        <v>0.99999999999216604</v>
      </c>
      <c r="L783" s="7">
        <f t="shared" si="49"/>
        <v>1.1562483819525168E-12</v>
      </c>
      <c r="M783" s="4">
        <f t="shared" si="50"/>
        <v>6.6263329731036171E-8</v>
      </c>
      <c r="N783" s="57">
        <f>Summary!$G$7*Table2[[#This Row],[T]]*EXP(-Table2[[#This Row],[Rate]]/100*Table2[[#This Row],[T]])*_xlfn.NORM.DIST(Table2[[#This Row],[d2]],0,1,TRUE)</f>
        <v>923.48162322521887</v>
      </c>
      <c r="O783" s="4"/>
    </row>
    <row r="784" spans="2:15" x14ac:dyDescent="0.2">
      <c r="B784" s="6">
        <f>Index!B805</f>
        <v>42879</v>
      </c>
      <c r="C784" s="4">
        <f>Index!J805</f>
        <v>135.04016711594181</v>
      </c>
      <c r="D784" s="5">
        <f>VLOOKUP(Table2[[#This Row],[Date]],Table1[#All],16,FALSE)</f>
        <v>-0.14849444444444446</v>
      </c>
      <c r="E784" s="5">
        <f>DAYS360(B784,Summary!$G$10)/Summary!$G$6</f>
        <v>0.9194444444444444</v>
      </c>
      <c r="F784" s="4">
        <f>Summary!$G$7*C784/Summary!$G$11*(1-0.011)^4</f>
        <v>1280.7323203371807</v>
      </c>
      <c r="G784" s="7">
        <f>VLOOKUP(Table2[[#This Row],[Date]],Table3[#All],11,FALSE)</f>
        <v>3.783202404735924E-2</v>
      </c>
      <c r="H784" s="5">
        <f>(LN(F784/Summary!$G$7)+(D784/100+G784^2/2)*E784)/(G784*SQRT(E784))</f>
        <v>6.8012745040155709</v>
      </c>
      <c r="I784" s="5">
        <f t="shared" si="51"/>
        <v>6.7649982592476974</v>
      </c>
      <c r="J784" s="4">
        <f>_xlfn.NORM.DIST(H784,0,1,TRUE)*F784-_xlfn.NORM.DIST(I784,0,1,TRUE)*Summary!$G$7*EXP(-D784/100*E784)</f>
        <v>279.36606393842851</v>
      </c>
      <c r="K784" s="5">
        <f t="shared" si="48"/>
        <v>0.99999999999481515</v>
      </c>
      <c r="L784" s="7">
        <f t="shared" si="49"/>
        <v>7.7477701834187205E-13</v>
      </c>
      <c r="M784" s="4">
        <f t="shared" si="50"/>
        <v>4.4205727175451488E-8</v>
      </c>
      <c r="N784" s="57">
        <f>Summary!$G$7*Table2[[#This Row],[T]]*EXP(-Table2[[#This Row],[Rate]]/100*Table2[[#This Row],[T]])*_xlfn.NORM.DIST(Table2[[#This Row],[d2]],0,1,TRUE)</f>
        <v>920.70064129385821</v>
      </c>
      <c r="O784" s="4"/>
    </row>
    <row r="785" spans="2:15" x14ac:dyDescent="0.2">
      <c r="B785" s="6">
        <f>Index!B806</f>
        <v>42881</v>
      </c>
      <c r="C785" s="4">
        <f>Index!J806</f>
        <v>135.90906200234866</v>
      </c>
      <c r="D785" s="5">
        <f>VLOOKUP(Table2[[#This Row],[Date]],Table1[#All],16,FALSE)</f>
        <v>-0.15135555555555558</v>
      </c>
      <c r="E785" s="5">
        <f>DAYS360(B785,Summary!$G$10)/Summary!$G$6</f>
        <v>0.91388888888888886</v>
      </c>
      <c r="F785" s="4">
        <f>Summary!$G$7*C785/Summary!$G$11*(1-0.011)^4</f>
        <v>1288.9729926331615</v>
      </c>
      <c r="G785" s="7">
        <f>VLOOKUP(Table2[[#This Row],[Date]],Table3[#All],11,FALSE)</f>
        <v>3.9313996681459878E-2</v>
      </c>
      <c r="H785" s="5">
        <f>(LN(F785/Summary!$G$7)+(D785/100+G785^2/2)*E785)/(G785*SQRT(E785))</f>
        <v>6.7362203632271562</v>
      </c>
      <c r="I785" s="5">
        <f t="shared" si="51"/>
        <v>6.698637151097345</v>
      </c>
      <c r="J785" s="4">
        <f>_xlfn.NORM.DIST(H785,0,1,TRUE)*F785-_xlfn.NORM.DIST(I785,0,1,TRUE)*Summary!$G$7*EXP(-D785/100*E785)</f>
        <v>287.58881393603622</v>
      </c>
      <c r="K785" s="5">
        <f t="shared" si="48"/>
        <v>0.99999999999187206</v>
      </c>
      <c r="L785" s="7">
        <f t="shared" si="49"/>
        <v>1.1541301639139662E-12</v>
      </c>
      <c r="M785" s="4">
        <f t="shared" si="50"/>
        <v>6.889425707544676E-8</v>
      </c>
      <c r="N785" s="57">
        <f>Summary!$G$7*Table2[[#This Row],[T]]*EXP(-Table2[[#This Row],[Rate]]/100*Table2[[#This Row],[T]])*_xlfn.NORM.DIST(Table2[[#This Row],[d2]],0,1,TRUE)</f>
        <v>915.15387441085397</v>
      </c>
      <c r="O785" s="4"/>
    </row>
    <row r="786" spans="2:15" x14ac:dyDescent="0.2">
      <c r="B786" s="6">
        <f>Index!B807</f>
        <v>42884</v>
      </c>
      <c r="C786" s="4">
        <f>Index!J807</f>
        <v>136.00336717823762</v>
      </c>
      <c r="D786" s="5">
        <f>VLOOKUP(Table2[[#This Row],[Date]],Table1[#All],16,FALSE)</f>
        <v>-0.15423333333333333</v>
      </c>
      <c r="E786" s="5">
        <f>DAYS360(B786,Summary!$G$10)/Summary!$G$6</f>
        <v>0.90555555555555556</v>
      </c>
      <c r="F786" s="4">
        <f>Summary!$G$7*C786/Summary!$G$11*(1-0.011)^4</f>
        <v>1289.8673908652991</v>
      </c>
      <c r="G786" s="7">
        <f>VLOOKUP(Table2[[#This Row],[Date]],Table3[#All],11,FALSE)</f>
        <v>3.9309612533688768E-2</v>
      </c>
      <c r="H786" s="5">
        <f>(LN(F786/Summary!$G$7)+(D786/100+G786^2/2)*E786)/(G786*SQRT(E786))</f>
        <v>6.7859061958481552</v>
      </c>
      <c r="I786" s="5">
        <f t="shared" si="51"/>
        <v>6.7484989001455755</v>
      </c>
      <c r="J786" s="4">
        <f>_xlfn.NORM.DIST(H786,0,1,TRUE)*F786-_xlfn.NORM.DIST(I786,0,1,TRUE)*Summary!$G$7*EXP(-D786/100*E786)</f>
        <v>288.46974655110978</v>
      </c>
      <c r="K786" s="5">
        <f t="shared" si="48"/>
        <v>0.99999999999423195</v>
      </c>
      <c r="L786" s="7">
        <f t="shared" si="49"/>
        <v>8.2813090466632257E-13</v>
      </c>
      <c r="M786" s="4">
        <f t="shared" si="50"/>
        <v>4.9045930860930666E-8</v>
      </c>
      <c r="N786" s="57">
        <f>Summary!$G$7*Table2[[#This Row],[T]]*EXP(-Table2[[#This Row],[Rate]]/100*Table2[[#This Row],[T]])*_xlfn.NORM.DIST(Table2[[#This Row],[d2]],0,1,TRUE)</f>
        <v>906.82120012222288</v>
      </c>
      <c r="O786" s="4"/>
    </row>
    <row r="787" spans="2:15" x14ac:dyDescent="0.2">
      <c r="B787" s="6">
        <f>Index!B808</f>
        <v>42885</v>
      </c>
      <c r="C787" s="4">
        <f>Index!J808</f>
        <v>136.0172450787033</v>
      </c>
      <c r="D787" s="5">
        <f>VLOOKUP(Table2[[#This Row],[Date]],Table1[#All],16,FALSE)</f>
        <v>-0.15491666666666667</v>
      </c>
      <c r="E787" s="5">
        <f>DAYS360(B787,Summary!$G$10)/Summary!$G$6</f>
        <v>0.90277777777777779</v>
      </c>
      <c r="F787" s="4">
        <f>Summary!$G$7*C787/Summary!$G$11*(1-0.011)^4</f>
        <v>1289.9990100423515</v>
      </c>
      <c r="G787" s="7">
        <f>VLOOKUP(Table2[[#This Row],[Date]],Table3[#All],11,FALSE)</f>
        <v>3.8945879475757283E-2</v>
      </c>
      <c r="H787" s="5">
        <f>(LN(F787/Summary!$G$7)+(D787/100+G787^2/2)*E787)/(G787*SQRT(E787))</f>
        <v>6.8621133436384829</v>
      </c>
      <c r="I787" s="5">
        <f t="shared" si="51"/>
        <v>6.8251090647325405</v>
      </c>
      <c r="J787" s="4">
        <f>_xlfn.NORM.DIST(H787,0,1,TRUE)*F787-_xlfn.NORM.DIST(I787,0,1,TRUE)*Summary!$G$7*EXP(-D787/100*E787)</f>
        <v>288.59947836997367</v>
      </c>
      <c r="K787" s="5">
        <f t="shared" si="48"/>
        <v>0.99999999999660749</v>
      </c>
      <c r="L787" s="7">
        <f t="shared" si="49"/>
        <v>4.9763311478047076E-13</v>
      </c>
      <c r="M787" s="4">
        <f t="shared" si="50"/>
        <v>2.9115912285307003E-8</v>
      </c>
      <c r="N787" s="57">
        <f>Summary!$G$7*Table2[[#This Row],[T]]*EXP(-Table2[[#This Row],[Rate]]/100*Table2[[#This Row],[T]])*_xlfn.NORM.DIST(Table2[[#This Row],[d2]],0,1,TRUE)</f>
        <v>904.04124386694593</v>
      </c>
      <c r="O787" s="4"/>
    </row>
    <row r="788" spans="2:15" x14ac:dyDescent="0.2">
      <c r="B788" s="6">
        <f>Index!B809</f>
        <v>42886</v>
      </c>
      <c r="C788" s="4">
        <f>Index!J809</f>
        <v>135.9520711741572</v>
      </c>
      <c r="D788" s="5">
        <f>VLOOKUP(Table2[[#This Row],[Date]],Table1[#All],16,FALSE)</f>
        <v>-0.15491666666666667</v>
      </c>
      <c r="E788" s="5">
        <f>DAYS360(B788,Summary!$G$10)/Summary!$G$6</f>
        <v>0.90277777777777779</v>
      </c>
      <c r="F788" s="4">
        <f>Summary!$G$7*C788/Summary!$G$11*(1-0.011)^4</f>
        <v>1289.3808952415673</v>
      </c>
      <c r="G788" s="7">
        <f>VLOOKUP(Table2[[#This Row],[Date]],Table3[#All],11,FALSE)</f>
        <v>3.8647779688437175E-2</v>
      </c>
      <c r="H788" s="5">
        <f>(LN(F788/Summary!$G$7)+(D788/100+G788^2/2)*E788)/(G788*SQRT(E788))</f>
        <v>6.9017064199818252</v>
      </c>
      <c r="I788" s="5">
        <f t="shared" si="51"/>
        <v>6.8649853794523237</v>
      </c>
      <c r="J788" s="4">
        <f>_xlfn.NORM.DIST(H788,0,1,TRUE)*F788-_xlfn.NORM.DIST(I788,0,1,TRUE)*Summary!$G$7*EXP(-D788/100*E788)</f>
        <v>287.98136356918371</v>
      </c>
      <c r="K788" s="5">
        <f t="shared" si="48"/>
        <v>0.99999999999743094</v>
      </c>
      <c r="L788" s="7">
        <f t="shared" si="49"/>
        <v>3.8204944166855246E-13</v>
      </c>
      <c r="M788" s="4">
        <f t="shared" si="50"/>
        <v>2.2160902362009548E-8</v>
      </c>
      <c r="N788" s="57">
        <f>Summary!$G$7*Table2[[#This Row],[T]]*EXP(-Table2[[#This Row],[Rate]]/100*Table2[[#This Row],[T]])*_xlfn.NORM.DIST(Table2[[#This Row],[d2]],0,1,TRUE)</f>
        <v>904.04124386791148</v>
      </c>
      <c r="O788" s="4"/>
    </row>
    <row r="789" spans="2:15" x14ac:dyDescent="0.2">
      <c r="B789" s="6">
        <f>Index!B810</f>
        <v>42887</v>
      </c>
      <c r="C789" s="4">
        <f>Index!J810</f>
        <v>135.80786721625469</v>
      </c>
      <c r="D789" s="5">
        <f>VLOOKUP(Table2[[#This Row],[Date]],Table1[#All],16,FALSE)</f>
        <v>-0.15560000000000002</v>
      </c>
      <c r="E789" s="5">
        <f>DAYS360(B789,Summary!$G$10)/Summary!$G$6</f>
        <v>0.9</v>
      </c>
      <c r="F789" s="4">
        <f>Summary!$G$7*C789/Summary!$G$11*(1-0.011)^4</f>
        <v>1288.0132527574779</v>
      </c>
      <c r="G789" s="7">
        <f>VLOOKUP(Table2[[#This Row],[Date]],Table3[#All],11,FALSE)</f>
        <v>3.807330946657779E-2</v>
      </c>
      <c r="H789" s="5">
        <f>(LN(F789/Summary!$G$7)+(D789/100+G789^2/2)*E789)/(G789*SQRT(E789))</f>
        <v>6.9866066048413265</v>
      </c>
      <c r="I789" s="5">
        <f t="shared" si="51"/>
        <v>6.9504870920488759</v>
      </c>
      <c r="J789" s="4">
        <f>_xlfn.NORM.DIST(H789,0,1,TRUE)*F789-_xlfn.NORM.DIST(I789,0,1,TRUE)*Summary!$G$7*EXP(-D789/100*E789)</f>
        <v>286.61187173952112</v>
      </c>
      <c r="K789" s="5">
        <f t="shared" si="48"/>
        <v>0.9999999999985919</v>
      </c>
      <c r="L789" s="7">
        <f t="shared" si="49"/>
        <v>2.1563082014234869E-13</v>
      </c>
      <c r="M789" s="4">
        <f t="shared" si="50"/>
        <v>1.225785941947227E-8</v>
      </c>
      <c r="N789" s="57">
        <f>Summary!$G$7*Table2[[#This Row],[T]]*EXP(-Table2[[#This Row],[Rate]]/100*Table2[[#This Row],[T]])*_xlfn.NORM.DIST(Table2[[#This Row],[d2]],0,1,TRUE)</f>
        <v>901.26124291452891</v>
      </c>
      <c r="O789" s="4"/>
    </row>
    <row r="790" spans="2:15" x14ac:dyDescent="0.2">
      <c r="B790" s="6">
        <f>Index!B811</f>
        <v>42888</v>
      </c>
      <c r="C790" s="4">
        <f>Index!J811</f>
        <v>136.0456152908252</v>
      </c>
      <c r="D790" s="5">
        <f>VLOOKUP(Table2[[#This Row],[Date]],Table1[#All],16,FALSE)</f>
        <v>-0.1564888888888889</v>
      </c>
      <c r="E790" s="5">
        <f>DAYS360(B790,Summary!$G$10)/Summary!$G$6</f>
        <v>0.89722222222222225</v>
      </c>
      <c r="F790" s="4">
        <f>Summary!$G$7*C790/Summary!$G$11*(1-0.011)^4</f>
        <v>1290.2680755239437</v>
      </c>
      <c r="G790" s="7">
        <f>VLOOKUP(Table2[[#This Row],[Date]],Table3[#All],11,FALSE)</f>
        <v>3.7279569811904598E-2</v>
      </c>
      <c r="H790" s="5">
        <f>(LN(F790/Summary!$G$7)+(D790/100+G790^2/2)*E790)/(G790*SQRT(E790))</f>
        <v>7.195011479135637</v>
      </c>
      <c r="I790" s="5">
        <f t="shared" si="51"/>
        <v>7.159699594014481</v>
      </c>
      <c r="J790" s="4">
        <f>_xlfn.NORM.DIST(H790,0,1,TRUE)*F790-_xlfn.NORM.DIST(I790,0,1,TRUE)*Summary!$G$7*EXP(-D790/100*E790)</f>
        <v>288.86303629351221</v>
      </c>
      <c r="K790" s="5">
        <f t="shared" si="48"/>
        <v>0.99999999999968769</v>
      </c>
      <c r="L790" s="7">
        <f t="shared" si="49"/>
        <v>5.0233049454035733E-14</v>
      </c>
      <c r="M790" s="4">
        <f t="shared" si="50"/>
        <v>2.7971796548731037E-9</v>
      </c>
      <c r="N790" s="57">
        <f>Summary!$G$7*Table2[[#This Row],[T]]*EXP(-Table2[[#This Row],[Rate]]/100*Table2[[#This Row],[T]])*_xlfn.NORM.DIST(Table2[[#This Row],[d2]],0,1,TRUE)</f>
        <v>898.48285464249795</v>
      </c>
      <c r="O790" s="4"/>
    </row>
    <row r="791" spans="2:15" x14ac:dyDescent="0.2">
      <c r="B791" s="6">
        <f>Index!B812</f>
        <v>42892</v>
      </c>
      <c r="C791" s="4">
        <f>Index!J812</f>
        <v>136.3778458046701</v>
      </c>
      <c r="D791" s="5">
        <f>VLOOKUP(Table2[[#This Row],[Date]],Table1[#All],16,FALSE)</f>
        <v>-0.16124444444444447</v>
      </c>
      <c r="E791" s="5">
        <f>DAYS360(B791,Summary!$G$10)/Summary!$G$6</f>
        <v>0.88611111111111107</v>
      </c>
      <c r="F791" s="4">
        <f>Summary!$G$7*C791/Summary!$G$11*(1-0.011)^4</f>
        <v>1293.4189777034269</v>
      </c>
      <c r="G791" s="7">
        <f>VLOOKUP(Table2[[#This Row],[Date]],Table3[#All],11,FALSE)</f>
        <v>3.7002056075822493E-2</v>
      </c>
      <c r="H791" s="5">
        <f>(LN(F791/Summary!$G$7)+(D791/100+G791^2/2)*E791)/(G791*SQRT(E791))</f>
        <v>7.3631111128086992</v>
      </c>
      <c r="I791" s="5">
        <f t="shared" si="51"/>
        <v>7.3282797916118536</v>
      </c>
      <c r="J791" s="4">
        <f>_xlfn.NORM.DIST(H791,0,1,TRUE)*F791-_xlfn.NORM.DIST(I791,0,1,TRUE)*Summary!$G$7*EXP(-D791/100*E791)</f>
        <v>291.98915153705934</v>
      </c>
      <c r="K791" s="5">
        <f t="shared" si="48"/>
        <v>0.99999999999991018</v>
      </c>
      <c r="L791" s="7">
        <f t="shared" si="49"/>
        <v>1.4944287695738203E-14</v>
      </c>
      <c r="M791" s="4">
        <f t="shared" si="50"/>
        <v>8.1972412460085672E-10</v>
      </c>
      <c r="N791" s="57">
        <f>Summary!$G$7*Table2[[#This Row],[T]]*EXP(-Table2[[#This Row],[Rate]]/100*Table2[[#This Row],[T]])*_xlfn.NORM.DIST(Table2[[#This Row],[d2]],0,1,TRUE)</f>
        <v>887.37809596398381</v>
      </c>
      <c r="O791" s="4"/>
    </row>
    <row r="792" spans="2:15" x14ac:dyDescent="0.2">
      <c r="B792" s="6">
        <f>Index!B813</f>
        <v>42893</v>
      </c>
      <c r="C792" s="4">
        <f>Index!J813</f>
        <v>136.07523266553915</v>
      </c>
      <c r="D792" s="5">
        <f>VLOOKUP(Table2[[#This Row],[Date]],Table1[#All],16,FALSE)</f>
        <v>-0.16316666666666668</v>
      </c>
      <c r="E792" s="5">
        <f>DAYS360(B792,Summary!$G$10)/Summary!$G$6</f>
        <v>0.8833333333333333</v>
      </c>
      <c r="F792" s="4">
        <f>Summary!$G$7*C792/Summary!$G$11*(1-0.011)^4</f>
        <v>1290.5489692006163</v>
      </c>
      <c r="G792" s="7">
        <f>VLOOKUP(Table2[[#This Row],[Date]],Table3[#All],11,FALSE)</f>
        <v>3.5898020075459329E-2</v>
      </c>
      <c r="H792" s="5">
        <f>(LN(F792/Summary!$G$7)+(D792/100+G792^2/2)*E792)/(G792*SQRT(E792))</f>
        <v>7.5341649304212295</v>
      </c>
      <c r="I792" s="5">
        <f t="shared" si="51"/>
        <v>7.5004258838522766</v>
      </c>
      <c r="J792" s="4">
        <f>_xlfn.NORM.DIST(H792,0,1,TRUE)*F792-_xlfn.NORM.DIST(I792,0,1,TRUE)*Summary!$G$7*EXP(-D792/100*E792)</f>
        <v>289.10662446500999</v>
      </c>
      <c r="K792" s="5">
        <f t="shared" si="48"/>
        <v>0.99999999999997546</v>
      </c>
      <c r="L792" s="7">
        <f t="shared" si="49"/>
        <v>4.3244880282461079E-15</v>
      </c>
      <c r="M792" s="4">
        <f t="shared" si="50"/>
        <v>2.2839089742823533E-10</v>
      </c>
      <c r="N792" s="57">
        <f>Summary!$G$7*Table2[[#This Row],[T]]*EXP(-Table2[[#This Row],[Rate]]/100*Table2[[#This Row],[T]])*_xlfn.NORM.DIST(Table2[[#This Row],[d2]],0,1,TRUE)</f>
        <v>884.60740451642425</v>
      </c>
      <c r="O792" s="4"/>
    </row>
    <row r="793" spans="2:15" x14ac:dyDescent="0.2">
      <c r="B793" s="6">
        <f>Index!B814</f>
        <v>42894</v>
      </c>
      <c r="C793" s="4">
        <f>Index!J814</f>
        <v>136.61622867305115</v>
      </c>
      <c r="D793" s="5">
        <f>VLOOKUP(Table2[[#This Row],[Date]],Table1[#All],16,FALSE)</f>
        <v>-0.16410000000000002</v>
      </c>
      <c r="E793" s="5">
        <f>DAYS360(B793,Summary!$G$10)/Summary!$G$6</f>
        <v>0.88055555555555554</v>
      </c>
      <c r="F793" s="4">
        <f>Summary!$G$7*C793/Summary!$G$11*(1-0.011)^4</f>
        <v>1295.679820907865</v>
      </c>
      <c r="G793" s="7">
        <f>VLOOKUP(Table2[[#This Row],[Date]],Table3[#All],11,FALSE)</f>
        <v>3.5939261346771084E-2</v>
      </c>
      <c r="H793" s="5">
        <f>(LN(F793/Summary!$G$7)+(D793/100+G793^2/2)*E793)/(G793*SQRT(E793))</f>
        <v>7.6549098286125856</v>
      </c>
      <c r="I793" s="5">
        <f t="shared" si="51"/>
        <v>7.6211851726778432</v>
      </c>
      <c r="J793" s="4">
        <f>_xlfn.NORM.DIST(H793,0,1,TRUE)*F793-_xlfn.NORM.DIST(I793,0,1,TRUE)*Summary!$G$7*EXP(-D793/100*E793)</f>
        <v>294.23378473770094</v>
      </c>
      <c r="K793" s="5">
        <f t="shared" si="48"/>
        <v>0.99999999999999034</v>
      </c>
      <c r="L793" s="7">
        <f t="shared" si="49"/>
        <v>1.72245552580999E-15</v>
      </c>
      <c r="M793" s="4">
        <f t="shared" si="50"/>
        <v>9.1510160191749078E-11</v>
      </c>
      <c r="N793" s="57">
        <f>Summary!$G$7*Table2[[#This Row],[T]]*EXP(-Table2[[#This Row],[Rate]]/100*Table2[[#This Row],[T]])*_xlfn.NORM.DIST(Table2[[#This Row],[d2]],0,1,TRUE)</f>
        <v>881.82887073871677</v>
      </c>
      <c r="O793" s="4"/>
    </row>
    <row r="794" spans="2:15" x14ac:dyDescent="0.2">
      <c r="B794" s="6">
        <f>Index!B815</f>
        <v>42895</v>
      </c>
      <c r="C794" s="4">
        <f>Index!J815</f>
        <v>136.77528294924772</v>
      </c>
      <c r="D794" s="5">
        <f>VLOOKUP(Table2[[#This Row],[Date]],Table1[#All],16,FALSE)</f>
        <v>-0.17031111111111114</v>
      </c>
      <c r="E794" s="5">
        <f>DAYS360(B794,Summary!$G$10)/Summary!$G$6</f>
        <v>0.87777777777777777</v>
      </c>
      <c r="F794" s="4">
        <f>Summary!$G$7*C794/Summary!$G$11*(1-0.011)^4</f>
        <v>1297.188305061605</v>
      </c>
      <c r="G794" s="7">
        <f>VLOOKUP(Table2[[#This Row],[Date]],Table3[#All],11,FALSE)</f>
        <v>3.5968826111878606E-2</v>
      </c>
      <c r="H794" s="5">
        <f>(LN(F794/Summary!$G$7)+(D794/100+G794^2/2)*E794)/(G794*SQRT(E794))</f>
        <v>7.6937304308988832</v>
      </c>
      <c r="I794" s="5">
        <f t="shared" si="51"/>
        <v>7.6600313112767759</v>
      </c>
      <c r="J794" s="4">
        <f>_xlfn.NORM.DIST(H794,0,1,TRUE)*F794-_xlfn.NORM.DIST(I794,0,1,TRUE)*Summary!$G$7*EXP(-D794/100*E794)</f>
        <v>295.69223397577048</v>
      </c>
      <c r="K794" s="5">
        <f t="shared" si="48"/>
        <v>0.99999999999999289</v>
      </c>
      <c r="L794" s="7">
        <f t="shared" si="49"/>
        <v>1.2781619854559218E-15</v>
      </c>
      <c r="M794" s="4">
        <f t="shared" si="50"/>
        <v>6.7905162390552422E-11</v>
      </c>
      <c r="N794" s="57">
        <f>Summary!$G$7*Table2[[#This Row],[T]]*EXP(-Table2[[#This Row],[Rate]]/100*Table2[[#This Row],[T]])*_xlfn.NORM.DIST(Table2[[#This Row],[d2]],0,1,TRUE)</f>
        <v>879.09099573089088</v>
      </c>
      <c r="O794" s="4"/>
    </row>
    <row r="795" spans="2:15" x14ac:dyDescent="0.2">
      <c r="B795" s="6">
        <f>Index!B816</f>
        <v>42898</v>
      </c>
      <c r="C795" s="4">
        <f>Index!J816</f>
        <v>137.12062862446626</v>
      </c>
      <c r="D795" s="5">
        <f>VLOOKUP(Table2[[#This Row],[Date]],Table1[#All],16,FALSE)</f>
        <v>-0.17807222222222222</v>
      </c>
      <c r="E795" s="5">
        <f>DAYS360(B795,Summary!$G$10)/Summary!$G$6</f>
        <v>0.86944444444444446</v>
      </c>
      <c r="F795" s="4">
        <f>Summary!$G$7*C795/Summary!$G$11*(1-0.011)^4</f>
        <v>1300.4635925363409</v>
      </c>
      <c r="G795" s="7">
        <f>VLOOKUP(Table2[[#This Row],[Date]],Table3[#All],11,FALSE)</f>
        <v>3.5877500964462315E-2</v>
      </c>
      <c r="H795" s="5">
        <f>(LN(F795/Summary!$G$7)+(D795/100+G795^2/2)*E795)/(G795*SQRT(E795))</f>
        <v>7.8237318892297125</v>
      </c>
      <c r="I795" s="5">
        <f t="shared" si="51"/>
        <v>7.7902782704826983</v>
      </c>
      <c r="J795" s="4">
        <f>_xlfn.NORM.DIST(H795,0,1,TRUE)*F795-_xlfn.NORM.DIST(I795,0,1,TRUE)*Summary!$G$7*EXP(-D795/100*E795)</f>
        <v>298.91415435229112</v>
      </c>
      <c r="K795" s="5">
        <f t="shared" si="48"/>
        <v>0.99999999999999745</v>
      </c>
      <c r="L795" s="7">
        <f t="shared" si="49"/>
        <v>4.6839971739509514E-16</v>
      </c>
      <c r="M795" s="4">
        <f t="shared" si="50"/>
        <v>2.4710244494706238E-11</v>
      </c>
      <c r="N795" s="57">
        <f>Summary!$G$7*Table2[[#This Row],[T]]*EXP(-Table2[[#This Row],[Rate]]/100*Table2[[#This Row],[T]])*_xlfn.NORM.DIST(Table2[[#This Row],[d2]],0,1,TRUE)</f>
        <v>870.79159486557364</v>
      </c>
      <c r="O795" s="4"/>
    </row>
    <row r="796" spans="2:15" x14ac:dyDescent="0.2">
      <c r="B796" s="6">
        <f>Index!B817</f>
        <v>42899</v>
      </c>
      <c r="C796" s="4">
        <f>Index!J817</f>
        <v>137.12134088995384</v>
      </c>
      <c r="D796" s="5">
        <f>VLOOKUP(Table2[[#This Row],[Date]],Table1[#All],16,FALSE)</f>
        <v>-0.18126666666666666</v>
      </c>
      <c r="E796" s="5">
        <f>DAYS360(B796,Summary!$G$10)/Summary!$G$6</f>
        <v>0.8666666666666667</v>
      </c>
      <c r="F796" s="4">
        <f>Summary!$G$7*C796/Summary!$G$11*(1-0.011)^4</f>
        <v>1300.4703477222242</v>
      </c>
      <c r="G796" s="7">
        <f>VLOOKUP(Table2[[#This Row],[Date]],Table3[#All],11,FALSE)</f>
        <v>3.5735699342160261E-2</v>
      </c>
      <c r="H796" s="5">
        <f>(LN(F796/Summary!$G$7)+(D796/100+G796^2/2)*E796)/(G796*SQRT(E796))</f>
        <v>7.8666413179910268</v>
      </c>
      <c r="I796" s="5">
        <f t="shared" si="51"/>
        <v>7.8333731924079677</v>
      </c>
      <c r="J796" s="4">
        <f>_xlfn.NORM.DIST(H796,0,1,TRUE)*F796-_xlfn.NORM.DIST(I796,0,1,TRUE)*Summary!$G$7*EXP(-D796/100*E796)</f>
        <v>298.89813531241555</v>
      </c>
      <c r="K796" s="5">
        <f t="shared" si="48"/>
        <v>0.99999999999999822</v>
      </c>
      <c r="L796" s="7">
        <f t="shared" si="49"/>
        <v>3.36381042969847E-16</v>
      </c>
      <c r="M796" s="4">
        <f t="shared" si="50"/>
        <v>1.7619224937695197E-11</v>
      </c>
      <c r="N796" s="57">
        <f>Summary!$G$7*Table2[[#This Row],[T]]*EXP(-Table2[[#This Row],[Rate]]/100*Table2[[#This Row],[T]])*_xlfn.NORM.DIST(Table2[[#This Row],[d2]],0,1,TRUE)</f>
        <v>868.02925075516566</v>
      </c>
      <c r="O796" s="4"/>
    </row>
    <row r="797" spans="2:15" x14ac:dyDescent="0.2">
      <c r="B797" s="6">
        <f>Index!B818</f>
        <v>42900</v>
      </c>
      <c r="C797" s="4">
        <f>Index!J818</f>
        <v>137.62410138512058</v>
      </c>
      <c r="D797" s="5">
        <f>VLOOKUP(Table2[[#This Row],[Date]],Table1[#All],16,FALSE)</f>
        <v>-0.18439444444444444</v>
      </c>
      <c r="E797" s="5">
        <f>DAYS360(B797,Summary!$G$10)/Summary!$G$6</f>
        <v>0.86388888888888893</v>
      </c>
      <c r="F797" s="4">
        <f>Summary!$G$7*C797/Summary!$G$11*(1-0.011)^4</f>
        <v>1305.238570609537</v>
      </c>
      <c r="G797" s="7">
        <f>VLOOKUP(Table2[[#This Row],[Date]],Table3[#All],11,FALSE)</f>
        <v>3.5895696000180645E-2</v>
      </c>
      <c r="H797" s="5">
        <f>(LN(F797/Summary!$G$7)+(D797/100+G797^2/2)*E797)/(G797*SQRT(E797))</f>
        <v>7.9532904658316159</v>
      </c>
      <c r="I797" s="5">
        <f t="shared" si="51"/>
        <v>7.9199269874497285</v>
      </c>
      <c r="J797" s="4">
        <f>_xlfn.NORM.DIST(H797,0,1,TRUE)*F797-_xlfn.NORM.DIST(I797,0,1,TRUE)*Summary!$G$7*EXP(-D797/100*E797)</f>
        <v>303.6443380525393</v>
      </c>
      <c r="K797" s="5">
        <f t="shared" si="48"/>
        <v>0.99999999999999911</v>
      </c>
      <c r="L797" s="7">
        <f t="shared" si="49"/>
        <v>1.6839810467617894E-16</v>
      </c>
      <c r="M797" s="4">
        <f t="shared" si="50"/>
        <v>8.8964606860603009E-12</v>
      </c>
      <c r="N797" s="57">
        <f>Summary!$G$7*Table2[[#This Row],[T]]*EXP(-Table2[[#This Row],[Rate]]/100*Table2[[#This Row],[T]])*_xlfn.NORM.DIST(Table2[[#This Row],[d2]],0,1,TRUE)</f>
        <v>865.2661286811832</v>
      </c>
      <c r="O797" s="4"/>
    </row>
    <row r="798" spans="2:15" x14ac:dyDescent="0.2">
      <c r="B798" s="6">
        <f>Index!B819</f>
        <v>42901</v>
      </c>
      <c r="C798" s="4">
        <f>Index!J819</f>
        <v>136.59303043400456</v>
      </c>
      <c r="D798" s="5">
        <f>VLOOKUP(Table2[[#This Row],[Date]],Table1[#All],16,FALSE)</f>
        <v>-0.18505555555555553</v>
      </c>
      <c r="E798" s="5">
        <f>DAYS360(B798,Summary!$G$10)/Summary!$G$6</f>
        <v>0.86111111111111116</v>
      </c>
      <c r="F798" s="4">
        <f>Summary!$G$7*C798/Summary!$G$11*(1-0.011)^4</f>
        <v>1295.459806854592</v>
      </c>
      <c r="G798" s="7">
        <f>VLOOKUP(Table2[[#This Row],[Date]],Table3[#All],11,FALSE)</f>
        <v>3.7963537499540428E-2</v>
      </c>
      <c r="H798" s="5">
        <f>(LN(F798/Summary!$G$7)+(D798/100+G798^2/2)*E798)/(G798*SQRT(E798))</f>
        <v>7.3205340256340179</v>
      </c>
      <c r="I798" s="5">
        <f t="shared" si="51"/>
        <v>7.2853053537712009</v>
      </c>
      <c r="J798" s="4">
        <f>_xlfn.NORM.DIST(H798,0,1,TRUE)*F798-_xlfn.NORM.DIST(I798,0,1,TRUE)*Summary!$G$7*EXP(-D798/100*E798)</f>
        <v>293.86500255405747</v>
      </c>
      <c r="K798" s="5">
        <f t="shared" si="48"/>
        <v>0.99999999999987654</v>
      </c>
      <c r="L798" s="7">
        <f t="shared" si="49"/>
        <v>2.0166093682585006E-14</v>
      </c>
      <c r="M798" s="4">
        <f t="shared" si="50"/>
        <v>1.1063576251127813E-9</v>
      </c>
      <c r="N798" s="57">
        <f>Summary!$G$7*Table2[[#This Row],[T]]*EXP(-Table2[[#This Row],[Rate]]/100*Table2[[#This Row],[T]])*_xlfn.NORM.DIST(Table2[[#This Row],[d2]],0,1,TRUE)</f>
        <v>862.48441481421162</v>
      </c>
      <c r="O798" s="4"/>
    </row>
    <row r="799" spans="2:15" x14ac:dyDescent="0.2">
      <c r="B799" s="6">
        <f>Index!B820</f>
        <v>42902</v>
      </c>
      <c r="C799" s="4">
        <f>Index!J820</f>
        <v>136.56734647562894</v>
      </c>
      <c r="D799" s="5">
        <f>VLOOKUP(Table2[[#This Row],[Date]],Table1[#All],16,FALSE)</f>
        <v>-0.18715000000000001</v>
      </c>
      <c r="E799" s="5">
        <f>DAYS360(B799,Summary!$G$10)/Summary!$G$6</f>
        <v>0.85833333333333328</v>
      </c>
      <c r="F799" s="4">
        <f>Summary!$G$7*C799/Summary!$G$11*(1-0.011)^4</f>
        <v>1295.2162180298121</v>
      </c>
      <c r="G799" s="7">
        <f>VLOOKUP(Table2[[#This Row],[Date]],Table3[#All],11,FALSE)</f>
        <v>3.7949800421065889E-2</v>
      </c>
      <c r="H799" s="5">
        <f>(LN(F799/Summary!$G$7)+(D799/100+G799^2/2)*E799)/(G799*SQRT(E799))</f>
        <v>7.3292408254182266</v>
      </c>
      <c r="I799" s="5">
        <f t="shared" si="51"/>
        <v>7.2940817467831778</v>
      </c>
      <c r="J799" s="4">
        <f>_xlfn.NORM.DIST(H799,0,1,TRUE)*F799-_xlfn.NORM.DIST(I799,0,1,TRUE)*Summary!$G$7*EXP(-D799/100*E799)</f>
        <v>293.60855629172102</v>
      </c>
      <c r="K799" s="5">
        <f t="shared" si="48"/>
        <v>0.99999999999988431</v>
      </c>
      <c r="L799" s="7">
        <f t="shared" si="49"/>
        <v>1.8961143585872569E-14</v>
      </c>
      <c r="M799" s="4">
        <f t="shared" si="50"/>
        <v>1.0361307183623897E-9</v>
      </c>
      <c r="N799" s="57">
        <f>Summary!$G$7*Table2[[#This Row],[T]]*EXP(-Table2[[#This Row],[Rate]]/100*Table2[[#This Row],[T]])*_xlfn.NORM.DIST(Table2[[#This Row],[d2]],0,1,TRUE)</f>
        <v>859.71324299173273</v>
      </c>
      <c r="O799" s="4"/>
    </row>
    <row r="800" spans="2:15" x14ac:dyDescent="0.2">
      <c r="B800" s="6">
        <f>Index!B821</f>
        <v>42905</v>
      </c>
      <c r="C800" s="4">
        <f>Index!J821</f>
        <v>136.71460365108769</v>
      </c>
      <c r="D800" s="5">
        <f>VLOOKUP(Table2[[#This Row],[Date]],Table1[#All],16,FALSE)</f>
        <v>-0.1905</v>
      </c>
      <c r="E800" s="5">
        <f>DAYS360(B800,Summary!$G$10)/Summary!$G$6</f>
        <v>0.85</v>
      </c>
      <c r="F800" s="4">
        <f>Summary!$G$7*C800/Summary!$G$11*(1-0.011)^4</f>
        <v>1296.6128174863991</v>
      </c>
      <c r="G800" s="7">
        <f>VLOOKUP(Table2[[#This Row],[Date]],Table3[#All],11,FALSE)</f>
        <v>3.7857516029739503E-2</v>
      </c>
      <c r="H800" s="5">
        <f>(LN(F800/Summary!$G$7)+(D800/100+G800^2/2)*E800)/(G800*SQRT(E800))</f>
        <v>7.4132853418348326</v>
      </c>
      <c r="I800" s="5">
        <f t="shared" si="51"/>
        <v>7.3783824366269464</v>
      </c>
      <c r="J800" s="4">
        <f>_xlfn.NORM.DIST(H800,0,1,TRUE)*F800-_xlfn.NORM.DIST(I800,0,1,TRUE)*Summary!$G$7*EXP(-D800/100*E800)</f>
        <v>294.9922557932274</v>
      </c>
      <c r="K800" s="5">
        <f t="shared" si="48"/>
        <v>0.99999999999993838</v>
      </c>
      <c r="L800" s="7">
        <f t="shared" si="49"/>
        <v>1.0268825685886122E-14</v>
      </c>
      <c r="M800" s="4">
        <f t="shared" si="50"/>
        <v>5.5553630161954414E-10</v>
      </c>
      <c r="N800" s="57">
        <f>Summary!$G$7*Table2[[#This Row],[T]]*EXP(-Table2[[#This Row],[Rate]]/100*Table2[[#This Row],[T]])*_xlfn.NORM.DIST(Table2[[#This Row],[d2]],0,1,TRUE)</f>
        <v>851.37747743912814</v>
      </c>
      <c r="O800" s="4"/>
    </row>
    <row r="801" spans="2:15" x14ac:dyDescent="0.2">
      <c r="B801" s="6">
        <f>Index!B822</f>
        <v>42906</v>
      </c>
      <c r="C801" s="4">
        <f>Index!J822</f>
        <v>137.11128195864345</v>
      </c>
      <c r="D801" s="5">
        <f>VLOOKUP(Table2[[#This Row],[Date]],Table1[#All],16,FALSE)</f>
        <v>-0.19322222222222224</v>
      </c>
      <c r="E801" s="5">
        <f>DAYS360(B801,Summary!$G$10)/Summary!$G$6</f>
        <v>0.84722222222222221</v>
      </c>
      <c r="F801" s="4">
        <f>Summary!$G$7*C801/Summary!$G$11*(1-0.011)^4</f>
        <v>1300.3749479703399</v>
      </c>
      <c r="G801" s="7">
        <f>VLOOKUP(Table2[[#This Row],[Date]],Table3[#All],11,FALSE)</f>
        <v>3.8093437367642501E-2</v>
      </c>
      <c r="H801" s="5">
        <f>(LN(F801/Summary!$G$7)+(D801/100+G801^2/2)*E801)/(G801*SQRT(E801))</f>
        <v>7.4617252742352989</v>
      </c>
      <c r="I801" s="5">
        <f t="shared" si="51"/>
        <v>7.4266622935593638</v>
      </c>
      <c r="J801" s="4">
        <f>_xlfn.NORM.DIST(H801,0,1,TRUE)*F801-_xlfn.NORM.DIST(I801,0,1,TRUE)*Summary!$G$7*EXP(-D801/100*E801)</f>
        <v>298.73658571407589</v>
      </c>
      <c r="K801" s="5">
        <f t="shared" si="48"/>
        <v>0.99999999999995726</v>
      </c>
      <c r="L801" s="7">
        <f t="shared" si="49"/>
        <v>7.1090405496637433E-15</v>
      </c>
      <c r="M801" s="4">
        <f t="shared" si="50"/>
        <v>3.8796779926776879E-10</v>
      </c>
      <c r="N801" s="57">
        <f>Summary!$G$7*Table2[[#This Row],[T]]*EXP(-Table2[[#This Row],[Rate]]/100*Table2[[#This Row],[T]])*_xlfn.NORM.DIST(Table2[[#This Row],[d2]],0,1,TRUE)</f>
        <v>848.61027913373221</v>
      </c>
      <c r="O801" s="4"/>
    </row>
    <row r="802" spans="2:15" x14ac:dyDescent="0.2">
      <c r="B802" s="6">
        <f>Index!B823</f>
        <v>42907</v>
      </c>
      <c r="C802" s="4">
        <f>Index!J823</f>
        <v>137.17804899188957</v>
      </c>
      <c r="D802" s="5">
        <f>VLOOKUP(Table2[[#This Row],[Date]],Table1[#All],16,FALSE)</f>
        <v>-0.19522222222222224</v>
      </c>
      <c r="E802" s="5">
        <f>DAYS360(B802,Summary!$G$10)/Summary!$G$6</f>
        <v>0.84444444444444444</v>
      </c>
      <c r="F802" s="4">
        <f>Summary!$G$7*C802/Summary!$G$11*(1-0.011)^4</f>
        <v>1301.0081721379161</v>
      </c>
      <c r="G802" s="7">
        <f>VLOOKUP(Table2[[#This Row],[Date]],Table3[#All],11,FALSE)</f>
        <v>3.6954387258736961E-2</v>
      </c>
      <c r="H802" s="5">
        <f>(LN(F802/Summary!$G$7)+(D802/100+G802^2/2)*E802)/(G802*SQRT(E802))</f>
        <v>7.7172341567854179</v>
      </c>
      <c r="I802" s="5">
        <f t="shared" si="51"/>
        <v>7.6832754184135474</v>
      </c>
      <c r="J802" s="4">
        <f>_xlfn.NORM.DIST(H802,0,1,TRUE)*F802-_xlfn.NORM.DIST(I802,0,1,TRUE)*Summary!$G$7*EXP(-D802/100*E802)</f>
        <v>299.35826933366809</v>
      </c>
      <c r="K802" s="5">
        <f t="shared" si="48"/>
        <v>0.999999999999994</v>
      </c>
      <c r="L802" s="7">
        <f t="shared" si="49"/>
        <v>1.0551686955099725E-15</v>
      </c>
      <c r="M802" s="4">
        <f t="shared" si="50"/>
        <v>5.5733848886467306E-11</v>
      </c>
      <c r="N802" s="57">
        <f>Summary!$G$7*Table2[[#This Row],[T]]*EXP(-Table2[[#This Row],[Rate]]/100*Table2[[#This Row],[T]])*_xlfn.NORM.DIST(Table2[[#This Row],[d2]],0,1,TRUE)</f>
        <v>845.83769570135848</v>
      </c>
      <c r="O802" s="4"/>
    </row>
    <row r="803" spans="2:15" x14ac:dyDescent="0.2">
      <c r="B803" s="6">
        <f>Index!B824</f>
        <v>42908</v>
      </c>
      <c r="C803" s="4">
        <f>Index!J824</f>
        <v>137.27125705049707</v>
      </c>
      <c r="D803" s="5">
        <f>VLOOKUP(Table2[[#This Row],[Date]],Table1[#All],16,FALSE)</f>
        <v>-0.19614999999999999</v>
      </c>
      <c r="E803" s="5">
        <f>DAYS360(B803,Summary!$G$10)/Summary!$G$6</f>
        <v>0.84166666666666667</v>
      </c>
      <c r="F803" s="4">
        <f>Summary!$G$7*C803/Summary!$G$11*(1-0.011)^4</f>
        <v>1301.8921652173383</v>
      </c>
      <c r="G803" s="7">
        <f>VLOOKUP(Table2[[#This Row],[Date]],Table3[#All],11,FALSE)</f>
        <v>3.694135638289632E-2</v>
      </c>
      <c r="H803" s="5">
        <f>(LN(F803/Summary!$G$7)+(D803/100+G803^2/2)*E803)/(G803*SQRT(E803))</f>
        <v>7.7525886362180838</v>
      </c>
      <c r="I803" s="5">
        <f t="shared" si="51"/>
        <v>7.7186977518792457</v>
      </c>
      <c r="J803" s="4">
        <f>_xlfn.NORM.DIST(H803,0,1,TRUE)*F803-_xlfn.NORM.DIST(I803,0,1,TRUE)*Summary!$G$7*EXP(-D803/100*E803)</f>
        <v>300.23987251685219</v>
      </c>
      <c r="K803" s="5">
        <f t="shared" si="48"/>
        <v>0.99999999999999545</v>
      </c>
      <c r="L803" s="7">
        <f t="shared" si="49"/>
        <v>8.0376992224948919E-16</v>
      </c>
      <c r="M803" s="4">
        <f t="shared" si="50"/>
        <v>4.2357931388737462E-11</v>
      </c>
      <c r="N803" s="57">
        <f>Summary!$G$7*Table2[[#This Row],[T]]*EXP(-Table2[[#This Row],[Rate]]/100*Table2[[#This Row],[T]])*_xlfn.NORM.DIST(Table2[[#This Row],[d2]],0,1,TRUE)</f>
        <v>843.05734635623742</v>
      </c>
      <c r="O803" s="4"/>
    </row>
    <row r="804" spans="2:15" x14ac:dyDescent="0.2">
      <c r="B804" s="6">
        <f>Index!B825</f>
        <v>42912</v>
      </c>
      <c r="C804" s="4">
        <f>Index!J825</f>
        <v>137.31374484395462</v>
      </c>
      <c r="D804" s="5">
        <f>VLOOKUP(Table2[[#This Row],[Date]],Table1[#All],16,FALSE)</f>
        <v>-0.19895555555555555</v>
      </c>
      <c r="E804" s="5">
        <f>DAYS360(B804,Summary!$G$10)/Summary!$G$6</f>
        <v>0.8305555555555556</v>
      </c>
      <c r="F804" s="4">
        <f>Summary!$G$7*C804/Summary!$G$11*(1-0.011)^4</f>
        <v>1302.2951230295437</v>
      </c>
      <c r="G804" s="7">
        <f>VLOOKUP(Table2[[#This Row],[Date]],Table3[#All],11,FALSE)</f>
        <v>3.6465169921335708E-2</v>
      </c>
      <c r="H804" s="5">
        <f>(LN(F804/Summary!$G$7)+(D804/100+G804^2/2)*E804)/(G804*SQRT(E804))</f>
        <v>7.9147884851532755</v>
      </c>
      <c r="I804" s="5">
        <f t="shared" si="51"/>
        <v>7.8815560179044395</v>
      </c>
      <c r="J804" s="4">
        <f>_xlfn.NORM.DIST(H804,0,1,TRUE)*F804-_xlfn.NORM.DIST(I804,0,1,TRUE)*Summary!$G$7*EXP(-D804/100*E804)</f>
        <v>300.64132058441021</v>
      </c>
      <c r="K804" s="5">
        <f t="shared" si="48"/>
        <v>0.99999999999999878</v>
      </c>
      <c r="L804" s="7">
        <f t="shared" si="49"/>
        <v>2.2998158580331082E-16</v>
      </c>
      <c r="M804" s="4">
        <f t="shared" si="50"/>
        <v>1.1812962404558893E-11</v>
      </c>
      <c r="N804" s="57">
        <f>Summary!$G$7*Table2[[#This Row],[T]]*EXP(-Table2[[#This Row],[Rate]]/100*Table2[[#This Row],[T]])*_xlfn.NORM.DIST(Table2[[#This Row],[d2]],0,1,TRUE)</f>
        <v>831.92913036415132</v>
      </c>
      <c r="O804" s="4"/>
    </row>
    <row r="805" spans="2:15" x14ac:dyDescent="0.2">
      <c r="B805" s="6">
        <f>Index!B826</f>
        <v>42913</v>
      </c>
      <c r="C805" s="4">
        <f>Index!J826</f>
        <v>135.64892751473599</v>
      </c>
      <c r="D805" s="5">
        <f>VLOOKUP(Table2[[#This Row],[Date]],Table1[#All],16,FALSE)</f>
        <v>-0.1995777777777778</v>
      </c>
      <c r="E805" s="5">
        <f>DAYS360(B805,Summary!$G$10)/Summary!$G$6</f>
        <v>0.82777777777777772</v>
      </c>
      <c r="F805" s="4">
        <f>Summary!$G$7*C805/Summary!$G$11*(1-0.011)^4</f>
        <v>1286.5058552396342</v>
      </c>
      <c r="G805" s="7">
        <f>VLOOKUP(Table2[[#This Row],[Date]],Table3[#All],11,FALSE)</f>
        <v>4.198459408351022E-2</v>
      </c>
      <c r="H805" s="5">
        <f>(LN(F805/Summary!$G$7)+(D805/100+G805^2/2)*E805)/(G805*SQRT(E805))</f>
        <v>6.5711245466028076</v>
      </c>
      <c r="I805" s="5">
        <f t="shared" si="51"/>
        <v>6.5329259998799278</v>
      </c>
      <c r="J805" s="4">
        <f>_xlfn.NORM.DIST(H805,0,1,TRUE)*F805-_xlfn.NORM.DIST(I805,0,1,TRUE)*Summary!$G$7*EXP(-D805/100*E805)</f>
        <v>284.852429342243</v>
      </c>
      <c r="K805" s="5">
        <f t="shared" si="48"/>
        <v>0.99999999997503164</v>
      </c>
      <c r="L805" s="7">
        <f t="shared" si="49"/>
        <v>3.4127427865855739E-12</v>
      </c>
      <c r="M805" s="4">
        <f t="shared" si="50"/>
        <v>1.9630475238420894E-7</v>
      </c>
      <c r="N805" s="57">
        <f>Summary!$G$7*Table2[[#This Row],[T]]*EXP(-Table2[[#This Row],[Rate]]/100*Table2[[#This Row],[T]])*_xlfn.NORM.DIST(Table2[[#This Row],[d2]],0,1,TRUE)</f>
        <v>829.14644696625055</v>
      </c>
      <c r="O805" s="4"/>
    </row>
    <row r="806" spans="2:15" x14ac:dyDescent="0.2">
      <c r="B806" s="6">
        <f>Index!B827</f>
        <v>42914</v>
      </c>
      <c r="C806" s="4">
        <f>Index!J827</f>
        <v>135.97874740874877</v>
      </c>
      <c r="D806" s="5">
        <f>VLOOKUP(Table2[[#This Row],[Date]],Table1[#All],16,FALSE)</f>
        <v>-0.19755</v>
      </c>
      <c r="E806" s="5">
        <f>DAYS360(B806,Summary!$G$10)/Summary!$G$6</f>
        <v>0.82499999999999996</v>
      </c>
      <c r="F806" s="4">
        <f>Summary!$G$7*C806/Summary!$G$11*(1-0.011)^4</f>
        <v>1289.6338948975658</v>
      </c>
      <c r="G806" s="7">
        <f>VLOOKUP(Table2[[#This Row],[Date]],Table3[#All],11,FALSE)</f>
        <v>4.2059895709916154E-2</v>
      </c>
      <c r="H806" s="5">
        <f>(LN(F806/Summary!$G$7)+(D806/100+G806^2/2)*E806)/(G806*SQRT(E806))</f>
        <v>6.6345485678423435</v>
      </c>
      <c r="I806" s="5">
        <f t="shared" si="51"/>
        <v>6.5963457704005144</v>
      </c>
      <c r="J806" s="4">
        <f>_xlfn.NORM.DIST(H806,0,1,TRUE)*F806-_xlfn.NORM.DIST(I806,0,1,TRUE)*Summary!$G$7*EXP(-D806/100*E806)</f>
        <v>288.00277857223182</v>
      </c>
      <c r="K806" s="5">
        <f t="shared" si="48"/>
        <v>0.99999999998372513</v>
      </c>
      <c r="L806" s="7">
        <f t="shared" si="49"/>
        <v>2.2393779202264955E-12</v>
      </c>
      <c r="M806" s="4">
        <f t="shared" si="50"/>
        <v>1.2923567332445855E-7</v>
      </c>
      <c r="N806" s="57">
        <f>Summary!$G$7*Table2[[#This Row],[T]]*EXP(-Table2[[#This Row],[Rate]]/100*Table2[[#This Row],[T]])*_xlfn.NORM.DIST(Table2[[#This Row],[d2]],0,1,TRUE)</f>
        <v>826.34567095108491</v>
      </c>
      <c r="O806" s="4"/>
    </row>
    <row r="807" spans="2:15" x14ac:dyDescent="0.2">
      <c r="B807" s="6">
        <f>Index!B828</f>
        <v>42915</v>
      </c>
      <c r="C807" s="4">
        <f>Index!J828</f>
        <v>134.78049001332732</v>
      </c>
      <c r="D807" s="5">
        <f>VLOOKUP(Table2[[#This Row],[Date]],Table1[#All],16,FALSE)</f>
        <v>-0.19653333333333334</v>
      </c>
      <c r="E807" s="5">
        <f>DAYS360(B807,Summary!$G$10)/Summary!$G$6</f>
        <v>0.82222222222222219</v>
      </c>
      <c r="F807" s="4">
        <f>Summary!$G$7*C807/Summary!$G$11*(1-0.011)^4</f>
        <v>1278.2695208215052</v>
      </c>
      <c r="G807" s="7">
        <f>VLOOKUP(Table2[[#This Row],[Date]],Table3[#All],11,FALSE)</f>
        <v>4.4683896806759965E-2</v>
      </c>
      <c r="H807" s="5">
        <f>(LN(F807/Summary!$G$7)+(D807/100+G807^2/2)*E807)/(G807*SQRT(E807))</f>
        <v>6.0396233218302342</v>
      </c>
      <c r="I807" s="5">
        <f t="shared" si="51"/>
        <v>5.9991055415213994</v>
      </c>
      <c r="J807" s="4">
        <f>_xlfn.NORM.DIST(H807,0,1,TRUE)*F807-_xlfn.NORM.DIST(I807,0,1,TRUE)*Summary!$G$7*EXP(-D807/100*E807)</f>
        <v>276.65227375130826</v>
      </c>
      <c r="K807" s="5">
        <f t="shared" si="48"/>
        <v>0.99999999922762794</v>
      </c>
      <c r="L807" s="7">
        <f t="shared" si="49"/>
        <v>9.2416868711791894E-11</v>
      </c>
      <c r="M807" s="4">
        <f t="shared" si="50"/>
        <v>5.5479989143145645E-6</v>
      </c>
      <c r="N807" s="57">
        <f>Summary!$G$7*Table2[[#This Row],[T]]*EXP(-Table2[[#This Row],[Rate]]/100*Table2[[#This Row],[T]])*_xlfn.NORM.DIST(Table2[[#This Row],[d2]],0,1,TRUE)</f>
        <v>823.55195789038214</v>
      </c>
      <c r="O807" s="4"/>
    </row>
    <row r="808" spans="2:15" x14ac:dyDescent="0.2">
      <c r="B808" s="6">
        <f>Index!B829</f>
        <v>42916</v>
      </c>
      <c r="C808" s="4">
        <f>Index!J829</f>
        <v>134.61041375112674</v>
      </c>
      <c r="D808" s="5">
        <f>VLOOKUP(Table2[[#This Row],[Date]],Table1[#All],16,FALSE)</f>
        <v>-0.1975277777777778</v>
      </c>
      <c r="E808" s="5">
        <f>DAYS360(B808,Summary!$G$10)/Summary!$G$6</f>
        <v>0.81944444444444442</v>
      </c>
      <c r="F808" s="4">
        <f>Summary!$G$7*C808/Summary!$G$11*(1-0.011)^4</f>
        <v>1276.6565032240414</v>
      </c>
      <c r="G808" s="7">
        <f>VLOOKUP(Table2[[#This Row],[Date]],Table3[#All],11,FALSE)</f>
        <v>4.462140347083101E-2</v>
      </c>
      <c r="H808" s="5">
        <f>(LN(F808/Summary!$G$7)+(D808/100+G808^2/2)*E808)/(G808*SQRT(E808))</f>
        <v>6.0268725003721313</v>
      </c>
      <c r="I808" s="5">
        <f t="shared" si="51"/>
        <v>5.9864797911127212</v>
      </c>
      <c r="J808" s="4">
        <f>_xlfn.NORM.DIST(H808,0,1,TRUE)*F808-_xlfn.NORM.DIST(I808,0,1,TRUE)*Summary!$G$7*EXP(-D808/100*E808)</f>
        <v>275.03656214038631</v>
      </c>
      <c r="K808" s="5">
        <f t="shared" si="48"/>
        <v>0.99999999916418614</v>
      </c>
      <c r="L808" s="7">
        <f t="shared" si="49"/>
        <v>1.0024254070400776E-10</v>
      </c>
      <c r="M808" s="4">
        <f t="shared" si="50"/>
        <v>5.9739685296087384E-6</v>
      </c>
      <c r="N808" s="57">
        <f>Summary!$G$7*Table2[[#This Row],[T]]*EXP(-Table2[[#This Row],[Rate]]/100*Table2[[#This Row],[T]])*_xlfn.NORM.DIST(Table2[[#This Row],[d2]],0,1,TRUE)</f>
        <v>820.77189529138707</v>
      </c>
      <c r="O808" s="4"/>
    </row>
    <row r="809" spans="2:15" x14ac:dyDescent="0.2">
      <c r="B809" s="6">
        <f>Index!B830</f>
        <v>42919</v>
      </c>
      <c r="C809" s="4">
        <f>Index!J830</f>
        <v>134.62563683650035</v>
      </c>
      <c r="D809" s="5">
        <f>VLOOKUP(Table2[[#This Row],[Date]],Table1[#All],16,FALSE)</f>
        <v>-0.20006666666666667</v>
      </c>
      <c r="E809" s="5">
        <f>DAYS360(B809,Summary!$G$10)/Summary!$G$6</f>
        <v>0.81111111111111112</v>
      </c>
      <c r="F809" s="4">
        <f>Summary!$G$7*C809/Summary!$G$11*(1-0.011)^4</f>
        <v>1276.8008802480754</v>
      </c>
      <c r="G809" s="7">
        <f>VLOOKUP(Table2[[#This Row],[Date]],Table3[#All],11,FALSE)</f>
        <v>4.4616098128120701E-2</v>
      </c>
      <c r="H809" s="5">
        <f>(LN(F809/Summary!$G$7)+(D809/100+G809^2/2)*E809)/(G809*SQRT(E809))</f>
        <v>6.0609738751221132</v>
      </c>
      <c r="I809" s="5">
        <f t="shared" si="51"/>
        <v>6.0207918554437381</v>
      </c>
      <c r="J809" s="4">
        <f>_xlfn.NORM.DIST(H809,0,1,TRUE)*F809-_xlfn.NORM.DIST(I809,0,1,TRUE)*Summary!$G$7*EXP(-D809/100*E809)</f>
        <v>275.17679989827059</v>
      </c>
      <c r="K809" s="5">
        <f t="shared" si="48"/>
        <v>0.99999999932350092</v>
      </c>
      <c r="L809" s="7">
        <f t="shared" si="49"/>
        <v>8.1990481745297143E-11</v>
      </c>
      <c r="M809" s="4">
        <f t="shared" si="50"/>
        <v>4.8370627604052276E-6</v>
      </c>
      <c r="N809" s="57">
        <f>Summary!$G$7*Table2[[#This Row],[T]]*EXP(-Table2[[#This Row],[Rate]]/100*Table2[[#This Row],[T]])*_xlfn.NORM.DIST(Table2[[#This Row],[d2]],0,1,TRUE)</f>
        <v>812.42842002757402</v>
      </c>
      <c r="O809" s="4"/>
    </row>
    <row r="810" spans="2:15" x14ac:dyDescent="0.2">
      <c r="B810" s="6">
        <f>Index!B831</f>
        <v>42920</v>
      </c>
      <c r="C810" s="4">
        <f>Index!J831</f>
        <v>134.64997623621588</v>
      </c>
      <c r="D810" s="5">
        <f>VLOOKUP(Table2[[#This Row],[Date]],Table1[#All],16,FALSE)</f>
        <v>-0.20231666666666667</v>
      </c>
      <c r="E810" s="5">
        <f>DAYS360(B810,Summary!$G$10)/Summary!$G$6</f>
        <v>0.80833333333333335</v>
      </c>
      <c r="F810" s="4">
        <f>Summary!$G$7*C810/Summary!$G$11*(1-0.011)^4</f>
        <v>1277.0317171652612</v>
      </c>
      <c r="G810" s="7">
        <f>VLOOKUP(Table2[[#This Row],[Date]],Table3[#All],11,FALSE)</f>
        <v>4.4598124422269979E-2</v>
      </c>
      <c r="H810" s="5">
        <f>(LN(F810/Summary!$G$7)+(D810/100+G810^2/2)*E810)/(G810*SQRT(E810))</f>
        <v>6.0779342306226631</v>
      </c>
      <c r="I810" s="5">
        <f t="shared" si="51"/>
        <v>6.0378372344662097</v>
      </c>
      <c r="J810" s="4">
        <f>_xlfn.NORM.DIST(H810,0,1,TRUE)*F810-_xlfn.NORM.DIST(I810,0,1,TRUE)*Summary!$G$7*EXP(-D810/100*E810)</f>
        <v>275.39498613011733</v>
      </c>
      <c r="K810" s="5">
        <f t="shared" si="48"/>
        <v>0.99999999939129669</v>
      </c>
      <c r="L810" s="7">
        <f t="shared" si="49"/>
        <v>7.4113706644575229E-11</v>
      </c>
      <c r="M810" s="4">
        <f t="shared" si="50"/>
        <v>4.3572149473066629E-6</v>
      </c>
      <c r="N810" s="57">
        <f>Summary!$G$7*Table2[[#This Row],[T]]*EXP(-Table2[[#This Row],[Rate]]/100*Table2[[#This Row],[T]])*_xlfn.NORM.DIST(Table2[[#This Row],[d2]],0,1,TRUE)</f>
        <v>809.65635695839671</v>
      </c>
      <c r="O810" s="4"/>
    </row>
    <row r="811" spans="2:15" x14ac:dyDescent="0.2">
      <c r="B811" s="6">
        <f>Index!B832</f>
        <v>42921</v>
      </c>
      <c r="C811" s="4">
        <f>Index!J832</f>
        <v>134.63857096242353</v>
      </c>
      <c r="D811" s="5">
        <f>VLOOKUP(Table2[[#This Row],[Date]],Table1[#All],16,FALSE)</f>
        <v>-0.20433333333333334</v>
      </c>
      <c r="E811" s="5">
        <f>DAYS360(B811,Summary!$G$10)/Summary!$G$6</f>
        <v>0.80555555555555558</v>
      </c>
      <c r="F811" s="4">
        <f>Summary!$G$7*C811/Summary!$G$11*(1-0.011)^4</f>
        <v>1276.9235485878658</v>
      </c>
      <c r="G811" s="7">
        <f>VLOOKUP(Table2[[#This Row],[Date]],Table3[#All],11,FALSE)</f>
        <v>4.4423034541868585E-2</v>
      </c>
      <c r="H811" s="5">
        <f>(LN(F811/Summary!$G$7)+(D811/100+G811^2/2)*E811)/(G811*SQRT(E811))</f>
        <v>6.1097836088676178</v>
      </c>
      <c r="I811" s="5">
        <f t="shared" si="51"/>
        <v>6.0699127151607861</v>
      </c>
      <c r="J811" s="4">
        <f>_xlfn.NORM.DIST(H811,0,1,TRUE)*F811-_xlfn.NORM.DIST(I811,0,1,TRUE)*Summary!$G$7*EXP(-D811/100*E811)</f>
        <v>275.27617464126206</v>
      </c>
      <c r="K811" s="5">
        <f t="shared" si="48"/>
        <v>0.99999999950116836</v>
      </c>
      <c r="L811" s="7">
        <f t="shared" si="49"/>
        <v>6.1390458569699166E-11</v>
      </c>
      <c r="M811" s="4">
        <f t="shared" si="50"/>
        <v>3.5820726420905009E-6</v>
      </c>
      <c r="N811" s="57">
        <f>Summary!$G$7*Table2[[#This Row],[T]]*EXP(-Table2[[#This Row],[Rate]]/100*Table2[[#This Row],[T]])*_xlfn.NORM.DIST(Table2[[#This Row],[d2]],0,1,TRUE)</f>
        <v>806.88260627720501</v>
      </c>
      <c r="O811" s="4"/>
    </row>
    <row r="812" spans="2:15" x14ac:dyDescent="0.2">
      <c r="B812" s="6">
        <f>Index!B833</f>
        <v>42922</v>
      </c>
      <c r="C812" s="4">
        <f>Index!J833</f>
        <v>133.59117284087446</v>
      </c>
      <c r="D812" s="5">
        <f>VLOOKUP(Table2[[#This Row],[Date]],Table1[#All],16,FALSE)</f>
        <v>-0.20517777777777779</v>
      </c>
      <c r="E812" s="5">
        <f>DAYS360(B812,Summary!$G$10)/Summary!$G$6</f>
        <v>0.80277777777777781</v>
      </c>
      <c r="F812" s="4">
        <f>Summary!$G$7*C812/Summary!$G$11*(1-0.011)^4</f>
        <v>1266.9899365731783</v>
      </c>
      <c r="G812" s="7">
        <f>VLOOKUP(Table2[[#This Row],[Date]],Table3[#All],11,FALSE)</f>
        <v>4.6290245015889242E-2</v>
      </c>
      <c r="H812" s="5">
        <f>(LN(F812/Summary!$G$7)+(D812/100+G812^2/2)*E812)/(G812*SQRT(E812))</f>
        <v>5.6867153059857927</v>
      </c>
      <c r="I812" s="5">
        <f t="shared" si="51"/>
        <v>5.6452402338048433</v>
      </c>
      <c r="J812" s="4">
        <f>_xlfn.NORM.DIST(H812,0,1,TRUE)*F812-_xlfn.NORM.DIST(I812,0,1,TRUE)*Summary!$G$7*EXP(-D812/100*E812)</f>
        <v>265.3414577753548</v>
      </c>
      <c r="K812" s="5">
        <f t="shared" si="48"/>
        <v>0.99999999352469593</v>
      </c>
      <c r="L812" s="7">
        <f t="shared" si="49"/>
        <v>7.2124620928199114E-10</v>
      </c>
      <c r="M812" s="4">
        <f t="shared" si="50"/>
        <v>4.3024387452949268E-5</v>
      </c>
      <c r="N812" s="57">
        <f>Summary!$G$7*Table2[[#This Row],[T]]*EXP(-Table2[[#This Row],[Rate]]/100*Table2[[#This Row],[T]])*_xlfn.NORM.DIST(Table2[[#This Row],[d2]],0,1,TRUE)</f>
        <v>804.10113333770289</v>
      </c>
      <c r="O812" s="4"/>
    </row>
    <row r="813" spans="2:15" x14ac:dyDescent="0.2">
      <c r="B813" s="6">
        <f>Index!B834</f>
        <v>42923</v>
      </c>
      <c r="C813" s="4">
        <f>Index!J834</f>
        <v>133.3405035503759</v>
      </c>
      <c r="D813" s="5">
        <f>VLOOKUP(Table2[[#This Row],[Date]],Table1[#All],16,FALSE)</f>
        <v>-0.2054</v>
      </c>
      <c r="E813" s="5">
        <f>DAYS360(B813,Summary!$G$10)/Summary!$G$6</f>
        <v>0.8</v>
      </c>
      <c r="F813" s="4">
        <f>Summary!$G$7*C813/Summary!$G$11*(1-0.011)^4</f>
        <v>1264.6125679064032</v>
      </c>
      <c r="G813" s="7">
        <f>VLOOKUP(Table2[[#This Row],[Date]],Table3[#All],11,FALSE)</f>
        <v>4.6051739428255252E-2</v>
      </c>
      <c r="H813" s="5">
        <f>(LN(F813/Summary!$G$7)+(D813/100+G813^2/2)*E813)/(G813*SQRT(E813))</f>
        <v>5.6802942281498341</v>
      </c>
      <c r="I813" s="5">
        <f t="shared" si="51"/>
        <v>5.6391043002123595</v>
      </c>
      <c r="J813" s="4">
        <f>_xlfn.NORM.DIST(H813,0,1,TRUE)*F813-_xlfn.NORM.DIST(I813,0,1,TRUE)*Summary!$G$7*EXP(-D813/100*E813)</f>
        <v>262.96801717222036</v>
      </c>
      <c r="K813" s="5">
        <f t="shared" si="48"/>
        <v>0.99999999327683842</v>
      </c>
      <c r="L813" s="7">
        <f t="shared" si="49"/>
        <v>7.5464825990852114E-10</v>
      </c>
      <c r="M813" s="4">
        <f t="shared" si="50"/>
        <v>4.4462675025788462E-5</v>
      </c>
      <c r="N813" s="57">
        <f>Summary!$G$7*Table2[[#This Row],[T]]*EXP(-Table2[[#This Row],[Rate]]/100*Table2[[#This Row],[T]])*_xlfn.NORM.DIST(Table2[[#This Row],[d2]],0,1,TRUE)</f>
        <v>801.31563378559065</v>
      </c>
      <c r="O813" s="4"/>
    </row>
    <row r="814" spans="2:15" x14ac:dyDescent="0.2">
      <c r="B814" s="6">
        <f>Index!B835</f>
        <v>42926</v>
      </c>
      <c r="C814" s="4">
        <f>Index!J835</f>
        <v>133.85076183842042</v>
      </c>
      <c r="D814" s="5">
        <f>VLOOKUP(Table2[[#This Row],[Date]],Table1[#All],16,FALSE)</f>
        <v>-0.20475000000000002</v>
      </c>
      <c r="E814" s="5">
        <f>DAYS360(B814,Summary!$G$10)/Summary!$G$6</f>
        <v>0.79166666666666663</v>
      </c>
      <c r="F814" s="4">
        <f>Summary!$G$7*C814/Summary!$G$11*(1-0.011)^4</f>
        <v>1269.4519004929621</v>
      </c>
      <c r="G814" s="7">
        <f>VLOOKUP(Table2[[#This Row],[Date]],Table3[#All],11,FALSE)</f>
        <v>4.5875322750333222E-2</v>
      </c>
      <c r="H814" s="5">
        <f>(LN(F814/Summary!$G$7)+(D814/100+G814^2/2)*E814)/(G814*SQRT(E814))</f>
        <v>5.8258149852619603</v>
      </c>
      <c r="I814" s="5">
        <f t="shared" si="51"/>
        <v>5.7849971176917521</v>
      </c>
      <c r="J814" s="4">
        <f>_xlfn.NORM.DIST(H814,0,1,TRUE)*F814-_xlfn.NORM.DIST(I814,0,1,TRUE)*Summary!$G$7*EXP(-D814/100*E814)</f>
        <v>267.82964858778985</v>
      </c>
      <c r="K814" s="5">
        <f t="shared" si="48"/>
        <v>0.99999999715827237</v>
      </c>
      <c r="L814" s="7">
        <f t="shared" si="49"/>
        <v>3.2842789377448405E-10</v>
      </c>
      <c r="M814" s="4">
        <f t="shared" si="50"/>
        <v>1.9221798812047577E-5</v>
      </c>
      <c r="N814" s="57">
        <f>Summary!$G$7*Table2[[#This Row],[T]]*EXP(-Table2[[#This Row],[Rate]]/100*Table2[[#This Row],[T]])*_xlfn.NORM.DIST(Table2[[#This Row],[d2]],0,1,TRUE)</f>
        <v>792.95094656904075</v>
      </c>
      <c r="O814" s="4"/>
    </row>
    <row r="815" spans="2:15" x14ac:dyDescent="0.2">
      <c r="B815" s="6">
        <f>Index!B836</f>
        <v>42927</v>
      </c>
      <c r="C815" s="4">
        <f>Index!J836</f>
        <v>133.67227989198034</v>
      </c>
      <c r="D815" s="5">
        <f>VLOOKUP(Table2[[#This Row],[Date]],Table1[#All],16,FALSE)</f>
        <v>-0.20482222222222224</v>
      </c>
      <c r="E815" s="5">
        <f>DAYS360(B815,Summary!$G$10)/Summary!$G$6</f>
        <v>0.78888888888888886</v>
      </c>
      <c r="F815" s="4">
        <f>Summary!$G$7*C815/Summary!$G$11*(1-0.011)^4</f>
        <v>1267.7591626780998</v>
      </c>
      <c r="G815" s="7">
        <f>VLOOKUP(Table2[[#This Row],[Date]],Table3[#All],11,FALSE)</f>
        <v>4.5876731874290484E-2</v>
      </c>
      <c r="H815" s="5">
        <f>(LN(F815/Summary!$G$7)+(D815/100+G815^2/2)*E815)/(G815*SQRT(E815))</f>
        <v>5.8031922057918068</v>
      </c>
      <c r="I815" s="5">
        <f t="shared" si="51"/>
        <v>5.762444759866387</v>
      </c>
      <c r="J815" s="4">
        <f>_xlfn.NORM.DIST(H815,0,1,TRUE)*F815-_xlfn.NORM.DIST(I815,0,1,TRUE)*Summary!$G$7*EXP(-D815/100*E815)</f>
        <v>266.14203681250501</v>
      </c>
      <c r="K815" s="5">
        <f t="shared" si="48"/>
        <v>0.9999999967467933</v>
      </c>
      <c r="L815" s="7">
        <f t="shared" si="49"/>
        <v>3.7574797140070854E-10</v>
      </c>
      <c r="M815" s="4">
        <f t="shared" si="50"/>
        <v>2.1856392060950686E-5</v>
      </c>
      <c r="N815" s="57">
        <f>Summary!$G$7*Table2[[#This Row],[T]]*EXP(-Table2[[#This Row],[Rate]]/100*Table2[[#This Row],[T]])*_xlfn.NORM.DIST(Table2[[#This Row],[d2]],0,1,TRUE)</f>
        <v>790.16461826259058</v>
      </c>
      <c r="O815" s="4"/>
    </row>
    <row r="816" spans="2:15" x14ac:dyDescent="0.2">
      <c r="B816" s="6">
        <f>Index!B837</f>
        <v>42928</v>
      </c>
      <c r="C816" s="4">
        <f>Index!J837</f>
        <v>134.26168538979101</v>
      </c>
      <c r="D816" s="5">
        <f>VLOOKUP(Table2[[#This Row],[Date]],Table1[#All],16,FALSE)</f>
        <v>-0.20490555555555556</v>
      </c>
      <c r="E816" s="5">
        <f>DAYS360(B816,Summary!$G$10)/Summary!$G$6</f>
        <v>0.78611111111111109</v>
      </c>
      <c r="F816" s="4">
        <f>Summary!$G$7*C816/Summary!$G$11*(1-0.011)^4</f>
        <v>1273.3491340692224</v>
      </c>
      <c r="G816" s="7">
        <f>VLOOKUP(Table2[[#This Row],[Date]],Table3[#All],11,FALSE)</f>
        <v>4.6471559996703805E-2</v>
      </c>
      <c r="H816" s="5">
        <f>(LN(F816/Summary!$G$7)+(D816/100+G816^2/2)*E816)/(G816*SQRT(E816))</f>
        <v>5.846379911041593</v>
      </c>
      <c r="I816" s="5">
        <f t="shared" si="51"/>
        <v>5.8051768749326822</v>
      </c>
      <c r="J816" s="4">
        <f>_xlfn.NORM.DIST(H816,0,1,TRUE)*F816-_xlfn.NORM.DIST(I816,0,1,TRUE)*Summary!$G$7*EXP(-D816/100*E816)</f>
        <v>271.73705073968927</v>
      </c>
      <c r="K816" s="5">
        <f t="shared" si="48"/>
        <v>0.99999999748807022</v>
      </c>
      <c r="L816" s="7">
        <f t="shared" si="49"/>
        <v>2.8767778800613636E-10</v>
      </c>
      <c r="M816" s="4">
        <f t="shared" si="50"/>
        <v>1.7040114613981943E-5</v>
      </c>
      <c r="N816" s="57">
        <f>Summary!$G$7*Table2[[#This Row],[T]]*EXP(-Table2[[#This Row],[Rate]]/100*Table2[[#This Row],[T]])*_xlfn.NORM.DIST(Table2[[#This Row],[d2]],0,1,TRUE)</f>
        <v>787.37838521406775</v>
      </c>
      <c r="O816" s="4"/>
    </row>
    <row r="817" spans="2:15" x14ac:dyDescent="0.2">
      <c r="B817" s="6">
        <f>Index!B838</f>
        <v>42929</v>
      </c>
      <c r="C817" s="4">
        <f>Index!J838</f>
        <v>133.97036117306709</v>
      </c>
      <c r="D817" s="5">
        <f>VLOOKUP(Table2[[#This Row],[Date]],Table1[#All],16,FALSE)</f>
        <v>-0.20386666666666667</v>
      </c>
      <c r="E817" s="5">
        <f>DAYS360(B817,Summary!$G$10)/Summary!$G$6</f>
        <v>0.78333333333333333</v>
      </c>
      <c r="F817" s="4">
        <f>Summary!$G$7*C817/Summary!$G$11*(1-0.011)^4</f>
        <v>1270.5861906574678</v>
      </c>
      <c r="G817" s="7">
        <f>VLOOKUP(Table2[[#This Row],[Date]],Table3[#All],11,FALSE)</f>
        <v>4.6604450767420327E-2</v>
      </c>
      <c r="H817" s="5">
        <f>(LN(F817/Summary!$G$7)+(D817/100+G817^2/2)*E817)/(G817*SQRT(E817))</f>
        <v>5.7877546572017478</v>
      </c>
      <c r="I817" s="5">
        <f t="shared" si="51"/>
        <v>5.7465068659330738</v>
      </c>
      <c r="J817" s="4">
        <f>_xlfn.NORM.DIST(H817,0,1,TRUE)*F817-_xlfn.NORM.DIST(I817,0,1,TRUE)*Summary!$G$7*EXP(-D817/100*E817)</f>
        <v>268.98795932015014</v>
      </c>
      <c r="K817" s="5">
        <f t="shared" si="48"/>
        <v>0.99999999643332527</v>
      </c>
      <c r="L817" s="7">
        <f t="shared" si="49"/>
        <v>4.0502737968035777E-10</v>
      </c>
      <c r="M817" s="4">
        <f t="shared" si="50"/>
        <v>2.3870781960173537E-5</v>
      </c>
      <c r="N817" s="57">
        <f>Summary!$G$7*Table2[[#This Row],[T]]*EXP(-Table2[[#This Row],[Rate]]/100*Table2[[#This Row],[T]])*_xlfn.NORM.DIST(Table2[[#This Row],[d2]],0,1,TRUE)</f>
        <v>784.58527766434759</v>
      </c>
      <c r="O817" s="4"/>
    </row>
    <row r="818" spans="2:15" x14ac:dyDescent="0.2">
      <c r="B818" s="6">
        <f>Index!B839</f>
        <v>42930</v>
      </c>
      <c r="C818" s="4">
        <f>Index!J839</f>
        <v>134.19913652982208</v>
      </c>
      <c r="D818" s="5">
        <f>VLOOKUP(Table2[[#This Row],[Date]],Table1[#All],16,FALSE)</f>
        <v>-0.20454444444444445</v>
      </c>
      <c r="E818" s="5">
        <f>DAYS360(B818,Summary!$G$10)/Summary!$G$6</f>
        <v>0.78055555555555556</v>
      </c>
      <c r="F818" s="4">
        <f>Summary!$G$7*C818/Summary!$G$11*(1-0.011)^4</f>
        <v>1272.7559154123344</v>
      </c>
      <c r="G818" s="7">
        <f>VLOOKUP(Table2[[#This Row],[Date]],Table3[#All],11,FALSE)</f>
        <v>4.6576496080143658E-2</v>
      </c>
      <c r="H818" s="5">
        <f>(LN(F818/Summary!$G$7)+(D818/100+G818^2/2)*E818)/(G818*SQRT(E818))</f>
        <v>5.8428980165755897</v>
      </c>
      <c r="I818" s="5">
        <f t="shared" si="51"/>
        <v>5.8017481223413485</v>
      </c>
      <c r="J818" s="4">
        <f>_xlfn.NORM.DIST(H818,0,1,TRUE)*F818-_xlfn.NORM.DIST(I818,0,1,TRUE)*Summary!$G$7*EXP(-D818/100*E818)</f>
        <v>271.15805719234436</v>
      </c>
      <c r="K818" s="5">
        <f t="shared" si="48"/>
        <v>0.99999999743497869</v>
      </c>
      <c r="L818" s="7">
        <f t="shared" si="49"/>
        <v>2.941082945344113E-10</v>
      </c>
      <c r="M818" s="4">
        <f t="shared" si="50"/>
        <v>1.7320808257147853E-5</v>
      </c>
      <c r="N818" s="57">
        <f>Summary!$G$7*Table2[[#This Row],[T]]*EXP(-Table2[[#This Row],[Rate]]/100*Table2[[#This Row],[T]])*_xlfn.NORM.DIST(Table2[[#This Row],[d2]],0,1,TRUE)</f>
        <v>781.80277011792134</v>
      </c>
      <c r="O818" s="4"/>
    </row>
    <row r="819" spans="2:15" x14ac:dyDescent="0.2">
      <c r="B819" s="6">
        <f>Index!B840</f>
        <v>42933</v>
      </c>
      <c r="C819" s="4">
        <f>Index!J840</f>
        <v>134.50540218743416</v>
      </c>
      <c r="D819" s="5">
        <f>VLOOKUP(Table2[[#This Row],[Date]],Table1[#All],16,FALSE)</f>
        <v>-0.20703333333333335</v>
      </c>
      <c r="E819" s="5">
        <f>DAYS360(B819,Summary!$G$10)/Summary!$G$6</f>
        <v>0.77222222222222225</v>
      </c>
      <c r="F819" s="4">
        <f>Summary!$G$7*C819/Summary!$G$11*(1-0.011)^4</f>
        <v>1275.660564708098</v>
      </c>
      <c r="G819" s="7">
        <f>VLOOKUP(Table2[[#This Row],[Date]],Table3[#All],11,FALSE)</f>
        <v>4.673136546725954E-2</v>
      </c>
      <c r="H819" s="5">
        <f>(LN(F819/Summary!$G$7)+(D819/100+G819^2/2)*E819)/(G819*SQRT(E819))</f>
        <v>5.9102452230262728</v>
      </c>
      <c r="I819" s="5">
        <f t="shared" si="51"/>
        <v>5.8691794862901565</v>
      </c>
      <c r="J819" s="4">
        <f>_xlfn.NORM.DIST(H819,0,1,TRUE)*F819-_xlfn.NORM.DIST(I819,0,1,TRUE)*Summary!$G$7*EXP(-D819/100*E819)</f>
        <v>274.06052862118565</v>
      </c>
      <c r="K819" s="5">
        <f t="shared" si="48"/>
        <v>0.99999999829200592</v>
      </c>
      <c r="L819" s="7">
        <f t="shared" si="49"/>
        <v>1.9793625460000157E-10</v>
      </c>
      <c r="M819" s="4">
        <f t="shared" si="50"/>
        <v>1.1623753049078883E-5</v>
      </c>
      <c r="N819" s="57">
        <f>Summary!$G$7*Table2[[#This Row],[T]]*EXP(-Table2[[#This Row],[Rate]]/100*Table2[[#This Row],[T]])*_xlfn.NORM.DIST(Table2[[#This Row],[d2]],0,1,TRUE)</f>
        <v>773.45780396235978</v>
      </c>
      <c r="O819" s="4"/>
    </row>
    <row r="820" spans="2:15" x14ac:dyDescent="0.2">
      <c r="B820" s="6">
        <f>Index!B841</f>
        <v>42934</v>
      </c>
      <c r="C820" s="4">
        <f>Index!J841</f>
        <v>134.86451465348006</v>
      </c>
      <c r="D820" s="5">
        <f>VLOOKUP(Table2[[#This Row],[Date]],Table1[#All],16,FALSE)</f>
        <v>-0.20771666666666666</v>
      </c>
      <c r="E820" s="5">
        <f>DAYS360(B820,Summary!$G$10)/Summary!$G$6</f>
        <v>0.76944444444444449</v>
      </c>
      <c r="F820" s="4">
        <f>Summary!$G$7*C820/Summary!$G$11*(1-0.011)^4</f>
        <v>1279.0664175867164</v>
      </c>
      <c r="G820" s="7">
        <f>VLOOKUP(Table2[[#This Row],[Date]],Table3[#All],11,FALSE)</f>
        <v>4.691876298998509E-2</v>
      </c>
      <c r="H820" s="5">
        <f>(LN(F820/Summary!$G$7)+(D820/100+G820^2/2)*E820)/(G820*SQRT(E820))</f>
        <v>5.962142964950857</v>
      </c>
      <c r="I820" s="5">
        <f t="shared" si="51"/>
        <v>5.9209867726672938</v>
      </c>
      <c r="J820" s="4">
        <f>_xlfn.NORM.DIST(H820,0,1,TRUE)*F820-_xlfn.NORM.DIST(I820,0,1,TRUE)*Summary!$G$7*EXP(-D820/100*E820)</f>
        <v>277.46687534018781</v>
      </c>
      <c r="K820" s="5">
        <f t="shared" si="48"/>
        <v>0.99999999875524415</v>
      </c>
      <c r="L820" s="7">
        <f t="shared" si="49"/>
        <v>1.4474931271233952E-10</v>
      </c>
      <c r="M820" s="4">
        <f t="shared" si="50"/>
        <v>8.5492206300321719E-6</v>
      </c>
      <c r="N820" s="57">
        <f>Summary!$G$7*Table2[[#This Row],[T]]*EXP(-Table2[[#This Row],[Rate]]/100*Table2[[#This Row],[T]])*_xlfn.NORM.DIST(Table2[[#This Row],[d2]],0,1,TRUE)</f>
        <v>770.67520211463795</v>
      </c>
      <c r="O820" s="4"/>
    </row>
    <row r="821" spans="2:15" x14ac:dyDescent="0.2">
      <c r="B821" s="6">
        <f>Index!B842</f>
        <v>42935</v>
      </c>
      <c r="C821" s="4">
        <f>Index!J842</f>
        <v>135.02861322770858</v>
      </c>
      <c r="D821" s="5">
        <f>VLOOKUP(Table2[[#This Row],[Date]],Table1[#All],16,FALSE)</f>
        <v>-0.20839999999999997</v>
      </c>
      <c r="E821" s="5">
        <f>DAYS360(B821,Summary!$G$10)/Summary!$G$6</f>
        <v>0.76666666666666672</v>
      </c>
      <c r="F821" s="4">
        <f>Summary!$G$7*C821/Summary!$G$11*(1-0.011)^4</f>
        <v>1280.6227422879092</v>
      </c>
      <c r="G821" s="7">
        <f>VLOOKUP(Table2[[#This Row],[Date]],Table3[#All],11,FALSE)</f>
        <v>4.6957910172472861E-2</v>
      </c>
      <c r="H821" s="5">
        <f>(LN(F821/Summary!$G$7)+(D821/100+G821^2/2)*E821)/(G821*SQRT(E821))</f>
        <v>5.9975029947984551</v>
      </c>
      <c r="I821" s="5">
        <f t="shared" si="51"/>
        <v>5.9563868817612615</v>
      </c>
      <c r="J821" s="4">
        <f>_xlfn.NORM.DIST(H821,0,1,TRUE)*F821-_xlfn.NORM.DIST(I821,0,1,TRUE)*Summary!$G$7*EXP(-D821/100*E821)</f>
        <v>279.02373190704952</v>
      </c>
      <c r="K821" s="5">
        <f t="shared" si="48"/>
        <v>0.99999999899812664</v>
      </c>
      <c r="L821" s="7">
        <f t="shared" si="49"/>
        <v>1.1713357262815962E-10</v>
      </c>
      <c r="M821" s="4">
        <f t="shared" si="50"/>
        <v>6.915747873369331E-6</v>
      </c>
      <c r="N821" s="57">
        <f>Summary!$G$7*Table2[[#This Row],[T]]*EXP(-Table2[[#This Row],[Rate]]/100*Table2[[#This Row],[T]])*_xlfn.NORM.DIST(Table2[[#This Row],[d2]],0,1,TRUE)</f>
        <v>767.89257364167565</v>
      </c>
      <c r="O821" s="4"/>
    </row>
    <row r="822" spans="2:15" x14ac:dyDescent="0.2">
      <c r="B822" s="6">
        <f>Index!B843</f>
        <v>42936</v>
      </c>
      <c r="C822" s="4">
        <f>Index!J843</f>
        <v>135.35095365490611</v>
      </c>
      <c r="D822" s="5">
        <f>VLOOKUP(Table2[[#This Row],[Date]],Table1[#All],16,FALSE)</f>
        <v>-0.20908333333333334</v>
      </c>
      <c r="E822" s="5">
        <f>DAYS360(B822,Summary!$G$10)/Summary!$G$6</f>
        <v>0.76388888888888884</v>
      </c>
      <c r="F822" s="4">
        <f>Summary!$G$7*C822/Summary!$G$11*(1-0.011)^4</f>
        <v>1283.6798460525151</v>
      </c>
      <c r="G822" s="7">
        <f>VLOOKUP(Table2[[#This Row],[Date]],Table3[#All],11,FALSE)</f>
        <v>4.6586730515472345E-2</v>
      </c>
      <c r="H822" s="5">
        <f>(LN(F822/Summary!$G$7)+(D822/100+G822^2/2)*E822)/(G822*SQRT(E822))</f>
        <v>6.1144416132666484</v>
      </c>
      <c r="I822" s="5">
        <f t="shared" si="51"/>
        <v>6.0737244672900266</v>
      </c>
      <c r="J822" s="4">
        <f>_xlfn.NORM.DIST(H822,0,1,TRUE)*F822-_xlfn.NORM.DIST(I822,0,1,TRUE)*Summary!$G$7*EXP(-D822/100*E822)</f>
        <v>282.08140555833461</v>
      </c>
      <c r="K822" s="5">
        <f t="shared" si="48"/>
        <v>0.99999999951552176</v>
      </c>
      <c r="L822" s="7">
        <f t="shared" si="49"/>
        <v>5.811968086969257E-11</v>
      </c>
      <c r="M822" s="4">
        <f t="shared" si="50"/>
        <v>3.4082315472355002E-6</v>
      </c>
      <c r="N822" s="57">
        <f>Summary!$G$7*Table2[[#This Row],[T]]*EXP(-Table2[[#This Row],[Rate]]/100*Table2[[#This Row],[T]])*_xlfn.NORM.DIST(Table2[[#This Row],[d2]],0,1,TRUE)</f>
        <v>765.10991934686945</v>
      </c>
      <c r="O822" s="4"/>
    </row>
    <row r="823" spans="2:15" x14ac:dyDescent="0.2">
      <c r="B823" s="6">
        <f>Index!B844</f>
        <v>42937</v>
      </c>
      <c r="C823" s="4">
        <f>Index!J844</f>
        <v>135.60061218340957</v>
      </c>
      <c r="D823" s="5">
        <f>VLOOKUP(Table2[[#This Row],[Date]],Table1[#All],16,FALSE)</f>
        <v>-0.20933333333333334</v>
      </c>
      <c r="E823" s="5">
        <f>DAYS360(B823,Summary!$G$10)/Summary!$G$6</f>
        <v>0.76111111111111107</v>
      </c>
      <c r="F823" s="4">
        <f>Summary!$G$7*C823/Summary!$G$11*(1-0.011)^4</f>
        <v>1286.0476285673849</v>
      </c>
      <c r="G823" s="7">
        <f>VLOOKUP(Table2[[#This Row],[Date]],Table3[#All],11,FALSE)</f>
        <v>4.6325152324654388E-2</v>
      </c>
      <c r="H823" s="5">
        <f>(LN(F823/Summary!$G$7)+(D823/100+G823^2/2)*E823)/(G823*SQRT(E823))</f>
        <v>6.2055687560070476</v>
      </c>
      <c r="I823" s="5">
        <f t="shared" si="51"/>
        <v>6.1651539138425493</v>
      </c>
      <c r="J823" s="4">
        <f>_xlfn.NORM.DIST(H823,0,1,TRUE)*F823-_xlfn.NORM.DIST(I823,0,1,TRUE)*Summary!$G$7*EXP(-D823/100*E823)</f>
        <v>284.45309939843878</v>
      </c>
      <c r="K823" s="5">
        <f t="shared" si="48"/>
        <v>0.99999999972750286</v>
      </c>
      <c r="L823" s="7">
        <f t="shared" si="49"/>
        <v>3.3340405199696256E-11</v>
      </c>
      <c r="M823" s="4">
        <f t="shared" si="50"/>
        <v>1.9442401061121344E-6</v>
      </c>
      <c r="N823" s="57">
        <f>Summary!$G$7*Table2[[#This Row],[T]]*EXP(-Table2[[#This Row],[Rate]]/100*Table2[[#This Row],[T]])*_xlfn.NORM.DIST(Table2[[#This Row],[d2]],0,1,TRUE)</f>
        <v>762.32472471185986</v>
      </c>
      <c r="O823" s="4"/>
    </row>
    <row r="824" spans="2:15" x14ac:dyDescent="0.2">
      <c r="B824" s="6">
        <f>Index!B845</f>
        <v>42940</v>
      </c>
      <c r="C824" s="4">
        <f>Index!J845</f>
        <v>135.64776650771026</v>
      </c>
      <c r="D824" s="5">
        <f>VLOOKUP(Table2[[#This Row],[Date]],Table1[#All],16,FALSE)</f>
        <v>-0.21134444444444445</v>
      </c>
      <c r="E824" s="5">
        <f>DAYS360(B824,Summary!$G$10)/Summary!$G$6</f>
        <v>0.75277777777777777</v>
      </c>
      <c r="F824" s="4">
        <f>Summary!$G$7*C824/Summary!$G$11*(1-0.011)^4</f>
        <v>1286.4948441512024</v>
      </c>
      <c r="G824" s="7">
        <f>VLOOKUP(Table2[[#This Row],[Date]],Table3[#All],11,FALSE)</f>
        <v>4.592049256521219E-2</v>
      </c>
      <c r="H824" s="5">
        <f>(LN(F824/Summary!$G$7)+(D824/100+G824^2/2)*E824)/(G824*SQRT(E824))</f>
        <v>6.3030162144889994</v>
      </c>
      <c r="I824" s="5">
        <f t="shared" si="51"/>
        <v>6.2631743244127938</v>
      </c>
      <c r="J824" s="4">
        <f>_xlfn.NORM.DIST(H824,0,1,TRUE)*F824-_xlfn.NORM.DIST(I824,0,1,TRUE)*Summary!$G$7*EXP(-D824/100*E824)</f>
        <v>284.90262390124212</v>
      </c>
      <c r="K824" s="5">
        <f t="shared" si="48"/>
        <v>0.99999999985404586</v>
      </c>
      <c r="L824" s="7">
        <f t="shared" si="49"/>
        <v>1.837949542816893E-11</v>
      </c>
      <c r="M824" s="4">
        <f t="shared" si="50"/>
        <v>1.0515332566491101E-6</v>
      </c>
      <c r="N824" s="57">
        <f>Summary!$G$7*Table2[[#This Row],[T]]*EXP(-Table2[[#This Row],[Rate]]/100*Table2[[#This Row],[T]])*_xlfn.NORM.DIST(Table2[[#This Row],[d2]],0,1,TRUE)</f>
        <v>753.97636565792709</v>
      </c>
      <c r="O824" s="4"/>
    </row>
    <row r="825" spans="2:15" x14ac:dyDescent="0.2">
      <c r="B825" s="6">
        <f>Index!B846</f>
        <v>42941</v>
      </c>
      <c r="C825" s="4">
        <f>Index!J846</f>
        <v>135.0147001875001</v>
      </c>
      <c r="D825" s="5">
        <f>VLOOKUP(Table2[[#This Row],[Date]],Table1[#All],16,FALSE)</f>
        <v>-0.21250000000000002</v>
      </c>
      <c r="E825" s="5">
        <f>DAYS360(B825,Summary!$G$10)/Summary!$G$6</f>
        <v>0.75</v>
      </c>
      <c r="F825" s="4">
        <f>Summary!$G$7*C825/Summary!$G$11*(1-0.011)^4</f>
        <v>1280.4907898425761</v>
      </c>
      <c r="G825" s="7">
        <f>VLOOKUP(Table2[[#This Row],[Date]],Table3[#All],11,FALSE)</f>
        <v>4.6635607191445209E-2</v>
      </c>
      <c r="H825" s="5">
        <f>(LN(F825/Summary!$G$7)+(D825/100+G825^2/2)*E825)/(G825*SQRT(E825))</f>
        <v>6.1024952845460705</v>
      </c>
      <c r="I825" s="5">
        <f t="shared" si="51"/>
        <v>6.0621076639973666</v>
      </c>
      <c r="J825" s="4">
        <f>_xlfn.NORM.DIST(H825,0,1,TRUE)*F825-_xlfn.NORM.DIST(I825,0,1,TRUE)*Summary!$G$7*EXP(-D825/100*E825)</f>
        <v>278.89576915231794</v>
      </c>
      <c r="K825" s="5">
        <f t="shared" si="48"/>
        <v>0.99999999947787399</v>
      </c>
      <c r="L825" s="7">
        <f t="shared" si="49"/>
        <v>6.3186551375425197E-11</v>
      </c>
      <c r="M825" s="4">
        <f t="shared" si="50"/>
        <v>3.6237353286049462E-6</v>
      </c>
      <c r="N825" s="57">
        <f>Summary!$G$7*Table2[[#This Row],[T]]*EXP(-Table2[[#This Row],[Rate]]/100*Table2[[#This Row],[T]])*_xlfn.NORM.DIST(Table2[[#This Row],[d2]],0,1,TRUE)</f>
        <v>751.19626501626044</v>
      </c>
      <c r="O825" s="4"/>
    </row>
    <row r="826" spans="2:15" x14ac:dyDescent="0.2">
      <c r="B826" s="6">
        <f>Index!B847</f>
        <v>42942</v>
      </c>
      <c r="C826" s="4">
        <f>Index!J847</f>
        <v>135.11603404311569</v>
      </c>
      <c r="D826" s="5">
        <f>VLOOKUP(Table2[[#This Row],[Date]],Table1[#All],16,FALSE)</f>
        <v>-0.21316111111111113</v>
      </c>
      <c r="E826" s="5">
        <f>DAYS360(B826,Summary!$G$10)/Summary!$G$6</f>
        <v>0.74722222222222223</v>
      </c>
      <c r="F826" s="4">
        <f>Summary!$G$7*C826/Summary!$G$11*(1-0.011)^4</f>
        <v>1281.4518486653174</v>
      </c>
      <c r="G826" s="7">
        <f>VLOOKUP(Table2[[#This Row],[Date]],Table3[#All],11,FALSE)</f>
        <v>4.6620450191008987E-2</v>
      </c>
      <c r="H826" s="5">
        <f>(LN(F826/Summary!$G$7)+(D826/100+G826^2/2)*E826)/(G826*SQRT(E826))</f>
        <v>6.1343681984484792</v>
      </c>
      <c r="I826" s="5">
        <f t="shared" si="51"/>
        <v>6.094068541186795</v>
      </c>
      <c r="J826" s="4">
        <f>_xlfn.NORM.DIST(H826,0,1,TRUE)*F826-_xlfn.NORM.DIST(I826,0,1,TRUE)*Summary!$G$7*EXP(-D826/100*E826)</f>
        <v>279.85779231814695</v>
      </c>
      <c r="K826" s="5">
        <f t="shared" si="48"/>
        <v>0.99999999957250851</v>
      </c>
      <c r="L826" s="7">
        <f t="shared" si="49"/>
        <v>5.2065853431080483E-11</v>
      </c>
      <c r="M826" s="4">
        <f t="shared" si="50"/>
        <v>2.9784054477704841E-6</v>
      </c>
      <c r="N826" s="57">
        <f>Summary!$G$7*Table2[[#This Row],[T]]*EXP(-Table2[[#This Row],[Rate]]/100*Table2[[#This Row],[T]])*_xlfn.NORM.DIST(Table2[[#This Row],[d2]],0,1,TRUE)</f>
        <v>748.41333613896677</v>
      </c>
      <c r="O826" s="4"/>
    </row>
    <row r="827" spans="2:15" x14ac:dyDescent="0.2">
      <c r="B827" s="6">
        <f>Index!B848</f>
        <v>42943</v>
      </c>
      <c r="C827" s="4">
        <f>Index!J848</f>
        <v>135.40802353125318</v>
      </c>
      <c r="D827" s="5">
        <f>VLOOKUP(Table2[[#This Row],[Date]],Table1[#All],16,FALSE)</f>
        <v>-0.21382222222222222</v>
      </c>
      <c r="E827" s="5">
        <f>DAYS360(B827,Summary!$G$10)/Summary!$G$6</f>
        <v>0.74444444444444446</v>
      </c>
      <c r="F827" s="4">
        <f>Summary!$G$7*C827/Summary!$G$11*(1-0.011)^4</f>
        <v>1284.2211015671992</v>
      </c>
      <c r="G827" s="7">
        <f>VLOOKUP(Table2[[#This Row],[Date]],Table3[#All],11,FALSE)</f>
        <v>4.6488465470269587E-2</v>
      </c>
      <c r="H827" s="5">
        <f>(LN(F827/Summary!$G$7)+(D827/100+G827^2/2)*E827)/(G827*SQRT(E827))</f>
        <v>6.2169046560749956</v>
      </c>
      <c r="I827" s="5">
        <f t="shared" si="51"/>
        <v>6.1767938529777844</v>
      </c>
      <c r="J827" s="4">
        <f>_xlfn.NORM.DIST(H827,0,1,TRUE)*F827-_xlfn.NORM.DIST(I827,0,1,TRUE)*Summary!$G$7*EXP(-D827/100*E827)</f>
        <v>282.62804634844974</v>
      </c>
      <c r="K827" s="5">
        <f t="shared" si="48"/>
        <v>0.99999999974647114</v>
      </c>
      <c r="L827" s="7">
        <f t="shared" si="49"/>
        <v>3.1353714392637226E-11</v>
      </c>
      <c r="M827" s="4">
        <f t="shared" si="50"/>
        <v>1.7895593472648799E-6</v>
      </c>
      <c r="N827" s="57">
        <f>Summary!$G$7*Table2[[#This Row],[T]]*EXP(-Table2[[#This Row],[Rate]]/100*Table2[[#This Row],[T]])*_xlfn.NORM.DIST(Table2[[#This Row],[d2]],0,1,TRUE)</f>
        <v>745.63038530935432</v>
      </c>
      <c r="O827" s="4"/>
    </row>
    <row r="828" spans="2:15" x14ac:dyDescent="0.2">
      <c r="B828" s="6">
        <f>Index!B849</f>
        <v>42944</v>
      </c>
      <c r="C828" s="4">
        <f>Index!J849</f>
        <v>135.30353636212735</v>
      </c>
      <c r="D828" s="5">
        <f>VLOOKUP(Table2[[#This Row],[Date]],Table1[#All],16,FALSE)</f>
        <v>-0.214</v>
      </c>
      <c r="E828" s="5">
        <f>DAYS360(B828,Summary!$G$10)/Summary!$G$6</f>
        <v>0.7416666666666667</v>
      </c>
      <c r="F828" s="4">
        <f>Summary!$G$7*C828/Summary!$G$11*(1-0.011)^4</f>
        <v>1283.2301364534999</v>
      </c>
      <c r="G828" s="7">
        <f>VLOOKUP(Table2[[#This Row],[Date]],Table3[#All],11,FALSE)</f>
        <v>4.6026138416823383E-2</v>
      </c>
      <c r="H828" s="5">
        <f>(LN(F828/Summary!$G$7)+(D828/100+G828^2/2)*E828)/(G828*SQRT(E828))</f>
        <v>6.2712665241575101</v>
      </c>
      <c r="I828" s="5">
        <f t="shared" si="51"/>
        <v>6.2316287809738506</v>
      </c>
      <c r="J828" s="4">
        <f>_xlfn.NORM.DIST(H828,0,1,TRUE)*F828-_xlfn.NORM.DIST(I828,0,1,TRUE)*Summary!$G$7*EXP(-D828/100*E828)</f>
        <v>281.64170957257795</v>
      </c>
      <c r="K828" s="5">
        <f t="shared" si="48"/>
        <v>0.99999999982093846</v>
      </c>
      <c r="L828" s="7">
        <f t="shared" si="49"/>
        <v>2.2613079005239566E-11</v>
      </c>
      <c r="M828" s="4">
        <f t="shared" si="50"/>
        <v>1.2711069715375809E-6</v>
      </c>
      <c r="N828" s="57">
        <f>Summary!$G$7*Table2[[#This Row],[T]]*EXP(-Table2[[#This Row],[Rate]]/100*Table2[[#This Row],[T]])*_xlfn.NORM.DIST(Table2[[#This Row],[d2]],0,1,TRUE)</f>
        <v>742.84474976626575</v>
      </c>
      <c r="O828" s="4"/>
    </row>
    <row r="829" spans="2:15" x14ac:dyDescent="0.2">
      <c r="B829" s="6">
        <f>Index!B850</f>
        <v>42947</v>
      </c>
      <c r="C829" s="4">
        <f>Index!J850</f>
        <v>135.52908908066885</v>
      </c>
      <c r="D829" s="5">
        <f>VLOOKUP(Table2[[#This Row],[Date]],Table1[#All],16,FALSE)</f>
        <v>-0.21433333333333332</v>
      </c>
      <c r="E829" s="5">
        <f>DAYS360(B829,Summary!$G$10)/Summary!$G$6</f>
        <v>0.73611111111111116</v>
      </c>
      <c r="F829" s="4">
        <f>Summary!$G$7*C829/Summary!$G$11*(1-0.011)^4</f>
        <v>1285.3692974360838</v>
      </c>
      <c r="G829" s="7">
        <f>VLOOKUP(Table2[[#This Row],[Date]],Table3[#All],11,FALSE)</f>
        <v>4.6090607423334783E-2</v>
      </c>
      <c r="H829" s="5">
        <f>(LN(F829/Summary!$G$7)+(D829/100+G829^2/2)*E829)/(G829*SQRT(E829))</f>
        <v>6.328347776094863</v>
      </c>
      <c r="I829" s="5">
        <f t="shared" si="51"/>
        <v>6.2888034555111894</v>
      </c>
      <c r="J829" s="4">
        <f>_xlfn.NORM.DIST(H829,0,1,TRUE)*F829-_xlfn.NORM.DIST(I829,0,1,TRUE)*Summary!$G$7*EXP(-D829/100*E829)</f>
        <v>283.79032068242873</v>
      </c>
      <c r="K829" s="5">
        <f t="shared" si="48"/>
        <v>0.99999999987609989</v>
      </c>
      <c r="L829" s="7">
        <f t="shared" si="49"/>
        <v>1.5793866114882695E-11</v>
      </c>
      <c r="M829" s="4">
        <f t="shared" si="50"/>
        <v>8.85319644875917E-7</v>
      </c>
      <c r="N829" s="57">
        <f>Summary!$G$7*Table2[[#This Row],[T]]*EXP(-Table2[[#This Row],[Rate]]/100*Table2[[#This Row],[T]])*_xlfn.NORM.DIST(Table2[[#This Row],[d2]],0,1,TRUE)</f>
        <v>737.27341332643175</v>
      </c>
      <c r="O829" s="4"/>
    </row>
    <row r="830" spans="2:15" x14ac:dyDescent="0.2">
      <c r="B830" s="6">
        <f>Index!B851</f>
        <v>42948</v>
      </c>
      <c r="C830" s="4">
        <f>Index!J851</f>
        <v>136.43728769877714</v>
      </c>
      <c r="D830" s="5">
        <f>VLOOKUP(Table2[[#This Row],[Date]],Table1[#All],16,FALSE)</f>
        <v>-0.21553333333333335</v>
      </c>
      <c r="E830" s="5">
        <f>DAYS360(B830,Summary!$G$10)/Summary!$G$6</f>
        <v>0.73333333333333328</v>
      </c>
      <c r="F830" s="4">
        <f>Summary!$G$7*C830/Summary!$G$11*(1-0.011)^4</f>
        <v>1293.9827296343585</v>
      </c>
      <c r="G830" s="7">
        <f>VLOOKUP(Table2[[#This Row],[Date]],Table3[#All],11,FALSE)</f>
        <v>4.7349010795143982E-2</v>
      </c>
      <c r="H830" s="5">
        <f>(LN(F830/Summary!$G$7)+(D830/100+G830^2/2)*E830)/(G830*SQRT(E830))</f>
        <v>6.3374503323028089</v>
      </c>
      <c r="I830" s="5">
        <f t="shared" si="51"/>
        <v>6.2969030619005855</v>
      </c>
      <c r="J830" s="4">
        <f>_xlfn.NORM.DIST(H830,0,1,TRUE)*F830-_xlfn.NORM.DIST(I830,0,1,TRUE)*Summary!$G$7*EXP(-D830/100*E830)</f>
        <v>292.40090208608751</v>
      </c>
      <c r="K830" s="5">
        <f t="shared" si="48"/>
        <v>0.99999999988320076</v>
      </c>
      <c r="L830" s="7">
        <f t="shared" si="49"/>
        <v>1.444359281043612E-11</v>
      </c>
      <c r="M830" s="4">
        <f t="shared" si="50"/>
        <v>8.397394044127657E-7</v>
      </c>
      <c r="N830" s="57">
        <f>Summary!$G$7*Table2[[#This Row],[T]]*EXP(-Table2[[#This Row],[Rate]]/100*Table2[[#This Row],[T]])*_xlfn.NORM.DIST(Table2[[#This Row],[d2]],0,1,TRUE)</f>
        <v>734.4933400912322</v>
      </c>
      <c r="O830" s="4"/>
    </row>
    <row r="831" spans="2:15" x14ac:dyDescent="0.2">
      <c r="B831" s="6">
        <f>Index!B852</f>
        <v>42949</v>
      </c>
      <c r="C831" s="4">
        <f>Index!J852</f>
        <v>136.49071672015245</v>
      </c>
      <c r="D831" s="5">
        <f>VLOOKUP(Table2[[#This Row],[Date]],Table1[#All],16,FALSE)</f>
        <v>-0.21766666666666667</v>
      </c>
      <c r="E831" s="5">
        <f>DAYS360(B831,Summary!$G$10)/Summary!$G$6</f>
        <v>0.73055555555555551</v>
      </c>
      <c r="F831" s="4">
        <f>Summary!$G$7*C831/Summary!$G$11*(1-0.011)^4</f>
        <v>1294.4894549737946</v>
      </c>
      <c r="G831" s="7">
        <f>VLOOKUP(Table2[[#This Row],[Date]],Table3[#All],11,FALSE)</f>
        <v>4.7315199887027842E-2</v>
      </c>
      <c r="H831" s="5">
        <f>(LN(F831/Summary!$G$7)+(D831/100+G831^2/2)*E831)/(G831*SQRT(E831))</f>
        <v>6.3633625779950673</v>
      </c>
      <c r="I831" s="5">
        <f t="shared" si="51"/>
        <v>6.3229210735681693</v>
      </c>
      <c r="J831" s="4">
        <f>_xlfn.NORM.DIST(H831,0,1,TRUE)*F831-_xlfn.NORM.DIST(I831,0,1,TRUE)*Summary!$G$7*EXP(-D831/100*E831)</f>
        <v>292.8980140484764</v>
      </c>
      <c r="K831" s="5">
        <f t="shared" si="48"/>
        <v>0.99999999990130806</v>
      </c>
      <c r="L831" s="7">
        <f t="shared" si="49"/>
        <v>1.2279337406519061E-11</v>
      </c>
      <c r="M831" s="4">
        <f t="shared" si="50"/>
        <v>7.1125591925114627E-7</v>
      </c>
      <c r="N831" s="57">
        <f>Summary!$G$7*Table2[[#This Row],[T]]*EXP(-Table2[[#This Row],[Rate]]/100*Table2[[#This Row],[T]])*_xlfn.NORM.DIST(Table2[[#This Row],[d2]],0,1,TRUE)</f>
        <v>731.7181914715527</v>
      </c>
      <c r="O831" s="4"/>
    </row>
    <row r="832" spans="2:15" x14ac:dyDescent="0.2">
      <c r="B832" s="6">
        <f>Index!B853</f>
        <v>42950</v>
      </c>
      <c r="C832" s="4">
        <f>Index!J853</f>
        <v>136.86055518313771</v>
      </c>
      <c r="D832" s="5">
        <f>VLOOKUP(Table2[[#This Row],[Date]],Table1[#All],16,FALSE)</f>
        <v>-0.21733333333333335</v>
      </c>
      <c r="E832" s="5">
        <f>DAYS360(B832,Summary!$G$10)/Summary!$G$6</f>
        <v>0.72777777777777775</v>
      </c>
      <c r="F832" s="4">
        <f>Summary!$G$7*C832/Summary!$G$11*(1-0.011)^4</f>
        <v>1297.9970341109145</v>
      </c>
      <c r="G832" s="7">
        <f>VLOOKUP(Table2[[#This Row],[Date]],Table3[#All],11,FALSE)</f>
        <v>4.7047040988434999E-2</v>
      </c>
      <c r="H832" s="5">
        <f>(LN(F832/Summary!$G$7)+(D832/100+G832^2/2)*E832)/(G832*SQRT(E832))</f>
        <v>6.4791582246623989</v>
      </c>
      <c r="I832" s="5">
        <f t="shared" si="51"/>
        <v>6.4390224445171951</v>
      </c>
      <c r="J832" s="4">
        <f>_xlfn.NORM.DIST(H832,0,1,TRUE)*F832-_xlfn.NORM.DIST(I832,0,1,TRUE)*Summary!$G$7*EXP(-D832/100*E832)</f>
        <v>296.41407885448962</v>
      </c>
      <c r="K832" s="5">
        <f t="shared" si="48"/>
        <v>0.99999999995388211</v>
      </c>
      <c r="L832" s="7">
        <f t="shared" si="49"/>
        <v>5.8664306936074376E-12</v>
      </c>
      <c r="M832" s="4">
        <f t="shared" si="50"/>
        <v>3.3841721631894676E-7</v>
      </c>
      <c r="N832" s="57">
        <f>Summary!$G$7*Table2[[#This Row],[T]]*EXP(-Table2[[#This Row],[Rate]]/100*Table2[[#This Row],[T]])*_xlfn.NORM.DIST(Table2[[#This Row],[d2]],0,1,TRUE)</f>
        <v>728.9298173930548</v>
      </c>
      <c r="O832" s="4"/>
    </row>
    <row r="833" spans="2:15" x14ac:dyDescent="0.2">
      <c r="B833" s="6">
        <f>Index!B854</f>
        <v>42951</v>
      </c>
      <c r="C833" s="4">
        <f>Index!J854</f>
        <v>136.61055360448282</v>
      </c>
      <c r="D833" s="5">
        <f>VLOOKUP(Table2[[#This Row],[Date]],Table1[#All],16,FALSE)</f>
        <v>-0.21700000000000003</v>
      </c>
      <c r="E833" s="5">
        <f>DAYS360(B833,Summary!$G$10)/Summary!$G$6</f>
        <v>0.72499999999999998</v>
      </c>
      <c r="F833" s="4">
        <f>Summary!$G$7*C833/Summary!$G$11*(1-0.011)^4</f>
        <v>1295.6259980795112</v>
      </c>
      <c r="G833" s="7">
        <f>VLOOKUP(Table2[[#This Row],[Date]],Table3[#All],11,FALSE)</f>
        <v>4.7108142006332343E-2</v>
      </c>
      <c r="H833" s="5">
        <f>(LN(F833/Summary!$G$7)+(D833/100+G833^2/2)*E833)/(G833*SQRT(E833))</f>
        <v>6.4377425308205849</v>
      </c>
      <c r="I833" s="5">
        <f t="shared" si="51"/>
        <v>6.3976313932602471</v>
      </c>
      <c r="J833" s="4">
        <f>_xlfn.NORM.DIST(H833,0,1,TRUE)*F833-_xlfn.NORM.DIST(I833,0,1,TRUE)*Summary!$G$7*EXP(-D833/100*E833)</f>
        <v>294.05150987294974</v>
      </c>
      <c r="K833" s="5">
        <f t="shared" si="48"/>
        <v>0.99999999993936828</v>
      </c>
      <c r="L833" s="7">
        <f t="shared" si="49"/>
        <v>7.6842295729216982E-12</v>
      </c>
      <c r="M833" s="4">
        <f t="shared" si="50"/>
        <v>4.4054839302318181E-7</v>
      </c>
      <c r="N833" s="57">
        <f>Summary!$G$7*Table2[[#This Row],[T]]*EXP(-Table2[[#This Row],[Rate]]/100*Table2[[#This Row],[T]])*_xlfn.NORM.DIST(Table2[[#This Row],[d2]],0,1,TRUE)</f>
        <v>726.14150389280394</v>
      </c>
      <c r="O833" s="4"/>
    </row>
    <row r="834" spans="2:15" x14ac:dyDescent="0.2">
      <c r="B834" s="6">
        <f>Index!B855</f>
        <v>42954</v>
      </c>
      <c r="C834" s="4">
        <f>Index!J855</f>
        <v>136.83685339105193</v>
      </c>
      <c r="D834" s="5">
        <f>VLOOKUP(Table2[[#This Row],[Date]],Table1[#All],16,FALSE)</f>
        <v>-0.21886666666666668</v>
      </c>
      <c r="E834" s="5">
        <f>DAYS360(B834,Summary!$G$10)/Summary!$G$6</f>
        <v>0.71666666666666667</v>
      </c>
      <c r="F834" s="4">
        <f>Summary!$G$7*C834/Summary!$G$11*(1-0.011)^4</f>
        <v>1297.7722443181997</v>
      </c>
      <c r="G834" s="7">
        <f>VLOOKUP(Table2[[#This Row],[Date]],Table3[#All],11,FALSE)</f>
        <v>4.7008517852318465E-2</v>
      </c>
      <c r="H834" s="5">
        <f>(LN(F834/Summary!$G$7)+(D834/100+G834^2/2)*E834)/(G834*SQRT(E834))</f>
        <v>6.5301785835919821</v>
      </c>
      <c r="I834" s="5">
        <f t="shared" si="51"/>
        <v>6.4903829740605099</v>
      </c>
      <c r="J834" s="4">
        <f>_xlfn.NORM.DIST(H834,0,1,TRUE)*F834-_xlfn.NORM.DIST(I834,0,1,TRUE)*Summary!$G$7*EXP(-D834/100*E834)</f>
        <v>296.20246906472607</v>
      </c>
      <c r="K834" s="5">
        <f t="shared" si="48"/>
        <v>0.99999999996715438</v>
      </c>
      <c r="L834" s="7">
        <f t="shared" si="49"/>
        <v>4.2463538061358773E-12</v>
      </c>
      <c r="M834" s="4">
        <f t="shared" si="50"/>
        <v>2.4093888904703159E-7</v>
      </c>
      <c r="N834" s="57">
        <f>Summary!$G$7*Table2[[#This Row],[T]]*EXP(-Table2[[#This Row],[Rate]]/100*Table2[[#This Row],[T]])*_xlfn.NORM.DIST(Table2[[#This Row],[d2]],0,1,TRUE)</f>
        <v>717.79167223444063</v>
      </c>
      <c r="O834" s="4"/>
    </row>
    <row r="835" spans="2:15" x14ac:dyDescent="0.2">
      <c r="B835" s="6">
        <f>Index!B856</f>
        <v>42955</v>
      </c>
      <c r="C835" s="4">
        <f>Index!J856</f>
        <v>136.60006128703878</v>
      </c>
      <c r="D835" s="5">
        <f>VLOOKUP(Table2[[#This Row],[Date]],Table1[#All],16,FALSE)</f>
        <v>-0.21895000000000001</v>
      </c>
      <c r="E835" s="5">
        <f>DAYS360(B835,Summary!$G$10)/Summary!$G$6</f>
        <v>0.71388888888888891</v>
      </c>
      <c r="F835" s="4">
        <f>Summary!$G$7*C835/Summary!$G$11*(1-0.011)^4</f>
        <v>1295.526488057028</v>
      </c>
      <c r="G835" s="7">
        <f>VLOOKUP(Table2[[#This Row],[Date]],Table3[#All],11,FALSE)</f>
        <v>4.7125066363710548E-2</v>
      </c>
      <c r="H835" s="5">
        <f>(LN(F835/Summary!$G$7)+(D835/100+G835^2/2)*E835)/(G835*SQRT(E835))</f>
        <v>6.4833498736097628</v>
      </c>
      <c r="I835" s="5">
        <f t="shared" si="51"/>
        <v>6.4435329881246473</v>
      </c>
      <c r="J835" s="4">
        <f>_xlfn.NORM.DIST(H835,0,1,TRUE)*F835-_xlfn.NORM.DIST(I835,0,1,TRUE)*Summary!$G$7*EXP(-D835/100*E835)</f>
        <v>293.96220612058664</v>
      </c>
      <c r="K835" s="5">
        <f t="shared" ref="K835:K898" si="52">_xlfn.NORM.DIST(H835,0,1,TRUE)</f>
        <v>0.99999999995514588</v>
      </c>
      <c r="L835" s="7">
        <f t="shared" ref="L835:L898" si="53">_xlfn.NORM.DIST(H835,0,1,FALSE)/(G835*F835*SQRT(E835))</f>
        <v>5.7659016555781418E-12</v>
      </c>
      <c r="M835" s="4">
        <f t="shared" ref="M835:M898" si="54">SQRT(E835)*F835*_xlfn.NORM.DIST(H835,0,1,FALSE)</f>
        <v>3.2556853244836026E-7</v>
      </c>
      <c r="N835" s="57">
        <f>Summary!$G$7*Table2[[#This Row],[T]]*EXP(-Table2[[#This Row],[Rate]]/100*Table2[[#This Row],[T]])*_xlfn.NORM.DIST(Table2[[#This Row],[d2]],0,1,TRUE)</f>
        <v>715.00561234092015</v>
      </c>
      <c r="O835" s="4"/>
    </row>
    <row r="836" spans="2:15" x14ac:dyDescent="0.2">
      <c r="B836" s="6">
        <f>Index!B857</f>
        <v>42956</v>
      </c>
      <c r="C836" s="4">
        <f>Index!J857</f>
        <v>137.03594288049993</v>
      </c>
      <c r="D836" s="5">
        <f>VLOOKUP(Table2[[#This Row],[Date]],Table1[#All],16,FALSE)</f>
        <v>-0.22117777777777778</v>
      </c>
      <c r="E836" s="5">
        <f>DAYS360(B836,Summary!$G$10)/Summary!$G$6</f>
        <v>0.71111111111111114</v>
      </c>
      <c r="F836" s="4">
        <f>Summary!$G$7*C836/Summary!$G$11*(1-0.011)^4</f>
        <v>1299.6604258068714</v>
      </c>
      <c r="G836" s="7">
        <f>VLOOKUP(Table2[[#This Row],[Date]],Table3[#All],11,FALSE)</f>
        <v>4.7362941631483239E-2</v>
      </c>
      <c r="H836" s="5">
        <f>(LN(F836/Summary!$G$7)+(D836/100+G836^2/2)*E836)/(G836*SQRT(E836))</f>
        <v>6.5430194402661384</v>
      </c>
      <c r="I836" s="5">
        <f t="shared" ref="I836:I899" si="55">H836-G836*SQRT(E836)</f>
        <v>6.5030795010018458</v>
      </c>
      <c r="J836" s="4">
        <f>_xlfn.NORM.DIST(H836,0,1,TRUE)*F836-_xlfn.NORM.DIST(I836,0,1,TRUE)*Summary!$G$7*EXP(-D836/100*E836)</f>
        <v>298.08636852430891</v>
      </c>
      <c r="K836" s="5">
        <f t="shared" si="52"/>
        <v>0.99999999996985556</v>
      </c>
      <c r="L836" s="7">
        <f t="shared" si="53"/>
        <v>3.8847205787547052E-12</v>
      </c>
      <c r="M836" s="4">
        <f t="shared" si="54"/>
        <v>2.2100174796192653E-7</v>
      </c>
      <c r="N836" s="57">
        <f>Summary!$G$7*Table2[[#This Row],[T]]*EXP(-Table2[[#This Row],[Rate]]/100*Table2[[#This Row],[T]])*_xlfn.NORM.DIST(Table2[[#This Row],[d2]],0,1,TRUE)</f>
        <v>712.23044070640708</v>
      </c>
      <c r="O836" s="4"/>
    </row>
    <row r="837" spans="2:15" x14ac:dyDescent="0.2">
      <c r="B837" s="6">
        <f>Index!B858</f>
        <v>42957</v>
      </c>
      <c r="C837" s="4">
        <f>Index!J858</f>
        <v>137.03665470609209</v>
      </c>
      <c r="D837" s="5">
        <f>VLOOKUP(Table2[[#This Row],[Date]],Table1[#All],16,FALSE)</f>
        <v>-0.22225</v>
      </c>
      <c r="E837" s="5">
        <f>DAYS360(B837,Summary!$G$10)/Summary!$G$6</f>
        <v>0.70833333333333337</v>
      </c>
      <c r="F837" s="4">
        <f>Summary!$G$7*C837/Summary!$G$11*(1-0.011)^4</f>
        <v>1299.6671768207498</v>
      </c>
      <c r="G837" s="7">
        <f>VLOOKUP(Table2[[#This Row],[Date]],Table3[#All],11,FALSE)</f>
        <v>4.7163186389543706E-2</v>
      </c>
      <c r="H837" s="5">
        <f>(LN(F837/Summary!$G$7)+(D837/100+G837^2/2)*E837)/(G837*SQRT(E837))</f>
        <v>6.5834503044950887</v>
      </c>
      <c r="I837" s="5">
        <f t="shared" si="55"/>
        <v>6.5437565683409149</v>
      </c>
      <c r="J837" s="4">
        <f>_xlfn.NORM.DIST(H837,0,1,TRUE)*F837-_xlfn.NORM.DIST(I837,0,1,TRUE)*Summary!$G$7*EXP(-D837/100*E837)</f>
        <v>298.09166617274559</v>
      </c>
      <c r="K837" s="5">
        <f t="shared" si="52"/>
        <v>0.99999999997701727</v>
      </c>
      <c r="L837" s="7">
        <f t="shared" si="53"/>
        <v>2.9977800074966226E-12</v>
      </c>
      <c r="M837" s="4">
        <f t="shared" si="54"/>
        <v>1.6916280553418876E-7</v>
      </c>
      <c r="N837" s="57">
        <f>Summary!$G$7*Table2[[#This Row],[T]]*EXP(-Table2[[#This Row],[Rate]]/100*Table2[[#This Row],[T]])*_xlfn.NORM.DIST(Table2[[#This Row],[d2]],0,1,TRUE)</f>
        <v>709.44932002117855</v>
      </c>
      <c r="O837" s="4"/>
    </row>
    <row r="838" spans="2:15" x14ac:dyDescent="0.2">
      <c r="B838" s="6">
        <f>Index!B859</f>
        <v>42958</v>
      </c>
      <c r="C838" s="4">
        <f>Index!J859</f>
        <v>137.31458861406409</v>
      </c>
      <c r="D838" s="5">
        <f>VLOOKUP(Table2[[#This Row],[Date]],Table1[#All],16,FALSE)</f>
        <v>-0.22372222222222221</v>
      </c>
      <c r="E838" s="5">
        <f>DAYS360(B838,Summary!$G$10)/Summary!$G$6</f>
        <v>0.7055555555555556</v>
      </c>
      <c r="F838" s="4">
        <f>Summary!$G$7*C838/Summary!$G$11*(1-0.011)^4</f>
        <v>1302.3031254163388</v>
      </c>
      <c r="G838" s="7">
        <f>VLOOKUP(Table2[[#This Row],[Date]],Table3[#All],11,FALSE)</f>
        <v>4.7232260001970908E-2</v>
      </c>
      <c r="H838" s="5">
        <f>(LN(F838/Summary!$G$7)+(D838/100+G838^2/2)*E838)/(G838*SQRT(E838))</f>
        <v>6.6376936472578079</v>
      </c>
      <c r="I838" s="5">
        <f t="shared" si="55"/>
        <v>6.5980197984065176</v>
      </c>
      <c r="J838" s="4">
        <f>_xlfn.NORM.DIST(H838,0,1,TRUE)*F838-_xlfn.NORM.DIST(I838,0,1,TRUE)*Summary!$G$7*EXP(-D838/100*E838)</f>
        <v>300.7233943860374</v>
      </c>
      <c r="K838" s="5">
        <f t="shared" si="52"/>
        <v>0.99999999998406852</v>
      </c>
      <c r="L838" s="7">
        <f t="shared" si="53"/>
        <v>2.0912616034191561E-12</v>
      </c>
      <c r="M838" s="4">
        <f t="shared" si="54"/>
        <v>1.1819591626312157E-7</v>
      </c>
      <c r="N838" s="57">
        <f>Summary!$G$7*Table2[[#This Row],[T]]*EXP(-Table2[[#This Row],[Rate]]/100*Table2[[#This Row],[T]])*_xlfn.NORM.DIST(Table2[[#This Row],[d2]],0,1,TRUE)</f>
        <v>706.67014354562968</v>
      </c>
      <c r="O838" s="4"/>
    </row>
    <row r="839" spans="2:15" x14ac:dyDescent="0.2">
      <c r="B839" s="6">
        <f>Index!B860</f>
        <v>42961</v>
      </c>
      <c r="C839" s="4">
        <f>Index!J860</f>
        <v>137.19782608803976</v>
      </c>
      <c r="D839" s="5">
        <f>VLOOKUP(Table2[[#This Row],[Date]],Table1[#All],16,FALSE)</f>
        <v>-0.22642777777777778</v>
      </c>
      <c r="E839" s="5">
        <f>DAYS360(B839,Summary!$G$10)/Summary!$G$6</f>
        <v>0.69722222222222219</v>
      </c>
      <c r="F839" s="4">
        <f>Summary!$G$7*C839/Summary!$G$11*(1-0.011)^4</f>
        <v>1301.1957397837723</v>
      </c>
      <c r="G839" s="7">
        <f>VLOOKUP(Table2[[#This Row],[Date]],Table3[#All],11,FALSE)</f>
        <v>4.7252687188747047E-2</v>
      </c>
      <c r="H839" s="5">
        <f>(LN(F839/Summary!$G$7)+(D839/100+G839^2/2)*E839)/(G839*SQRT(E839))</f>
        <v>6.6525721179579085</v>
      </c>
      <c r="I839" s="5">
        <f t="shared" si="55"/>
        <v>6.6131162027526669</v>
      </c>
      <c r="J839" s="4">
        <f>_xlfn.NORM.DIST(H839,0,1,TRUE)*F839-_xlfn.NORM.DIST(I839,0,1,TRUE)*Summary!$G$7*EXP(-D839/100*E839)</f>
        <v>299.61578818950272</v>
      </c>
      <c r="K839" s="5">
        <f t="shared" si="52"/>
        <v>0.9999999999855993</v>
      </c>
      <c r="L839" s="7">
        <f t="shared" si="53"/>
        <v>1.906477066211629E-12</v>
      </c>
      <c r="M839" s="4">
        <f t="shared" si="54"/>
        <v>1.0634438956307621E-7</v>
      </c>
      <c r="N839" s="57">
        <f>Summary!$G$7*Table2[[#This Row],[T]]*EXP(-Table2[[#This Row],[Rate]]/100*Table2[[#This Row],[T]])*_xlfn.NORM.DIST(Table2[[#This Row],[d2]],0,1,TRUE)</f>
        <v>698.32379957071782</v>
      </c>
      <c r="O839" s="4"/>
    </row>
    <row r="840" spans="2:15" x14ac:dyDescent="0.2">
      <c r="B840" s="6">
        <f>Index!B861</f>
        <v>42963</v>
      </c>
      <c r="C840" s="4">
        <f>Index!J861</f>
        <v>136.77663610769287</v>
      </c>
      <c r="D840" s="5">
        <f>VLOOKUP(Table2[[#This Row],[Date]],Table1[#All],16,FALSE)</f>
        <v>-0.2273</v>
      </c>
      <c r="E840" s="5">
        <f>DAYS360(B840,Summary!$G$10)/Summary!$G$6</f>
        <v>0.69166666666666665</v>
      </c>
      <c r="F840" s="4">
        <f>Summary!$G$7*C840/Summary!$G$11*(1-0.011)^4</f>
        <v>1297.2011385302851</v>
      </c>
      <c r="G840" s="7">
        <f>VLOOKUP(Table2[[#This Row],[Date]],Table3[#All],11,FALSE)</f>
        <v>4.7339801018163673E-2</v>
      </c>
      <c r="H840" s="5">
        <f>(LN(F840/Summary!$G$7)+(D840/100+G840^2/2)*E840)/(G840*SQRT(E840))</f>
        <v>6.588930921823275</v>
      </c>
      <c r="I840" s="5">
        <f t="shared" si="55"/>
        <v>6.5495600663676985</v>
      </c>
      <c r="J840" s="4">
        <f>_xlfn.NORM.DIST(H840,0,1,TRUE)*F840-_xlfn.NORM.DIST(I840,0,1,TRUE)*Summary!$G$7*EXP(-D840/100*E840)</f>
        <v>295.62774370830414</v>
      </c>
      <c r="K840" s="5">
        <f t="shared" si="52"/>
        <v>0.99999999997784972</v>
      </c>
      <c r="L840" s="7">
        <f t="shared" si="53"/>
        <v>2.9207558337981509E-12</v>
      </c>
      <c r="M840" s="4">
        <f t="shared" si="54"/>
        <v>1.6092857646052985E-7</v>
      </c>
      <c r="N840" s="57">
        <f>Summary!$G$7*Table2[[#This Row],[T]]*EXP(-Table2[[#This Row],[Rate]]/100*Table2[[#This Row],[T]])*_xlfn.NORM.DIST(Table2[[#This Row],[d2]],0,1,TRUE)</f>
        <v>692.75493139866285</v>
      </c>
      <c r="O840" s="4"/>
    </row>
    <row r="841" spans="2:15" x14ac:dyDescent="0.2">
      <c r="B841" s="6">
        <f>Index!B862</f>
        <v>42964</v>
      </c>
      <c r="C841" s="4">
        <f>Index!J862</f>
        <v>137.0148155947123</v>
      </c>
      <c r="D841" s="5">
        <f>VLOOKUP(Table2[[#This Row],[Date]],Table1[#All],16,FALSE)</f>
        <v>-0.22831111111111113</v>
      </c>
      <c r="E841" s="5">
        <f>DAYS360(B841,Summary!$G$10)/Summary!$G$6</f>
        <v>0.68888888888888888</v>
      </c>
      <c r="F841" s="4">
        <f>Summary!$G$7*C841/Summary!$G$11*(1-0.011)^4</f>
        <v>1299.4600528487576</v>
      </c>
      <c r="G841" s="7">
        <f>VLOOKUP(Table2[[#This Row],[Date]],Table3[#All],11,FALSE)</f>
        <v>4.7307816928881093E-2</v>
      </c>
      <c r="H841" s="5">
        <f>(LN(F841/Summary!$G$7)+(D841/100+G841^2/2)*E841)/(G841*SQRT(E841))</f>
        <v>6.6508534636728314</v>
      </c>
      <c r="I841" s="5">
        <f t="shared" si="55"/>
        <v>6.611588292275191</v>
      </c>
      <c r="J841" s="4">
        <f>_xlfn.NORM.DIST(H841,0,1,TRUE)*F841-_xlfn.NORM.DIST(I841,0,1,TRUE)*Summary!$G$7*EXP(-D841/100*E841)</f>
        <v>297.886005458162</v>
      </c>
      <c r="K841" s="5">
        <f t="shared" si="52"/>
        <v>0.9999999999854301</v>
      </c>
      <c r="L841" s="7">
        <f t="shared" si="53"/>
        <v>1.9403530652347351E-12</v>
      </c>
      <c r="M841" s="4">
        <f t="shared" si="54"/>
        <v>1.0677970460534878E-7</v>
      </c>
      <c r="N841" s="57">
        <f>Summary!$G$7*Table2[[#This Row],[T]]*EXP(-Table2[[#This Row],[Rate]]/100*Table2[[#This Row],[T]])*_xlfn.NORM.DIST(Table2[[#This Row],[d2]],0,1,TRUE)</f>
        <v>689.97323263381213</v>
      </c>
      <c r="O841" s="4"/>
    </row>
    <row r="842" spans="2:15" x14ac:dyDescent="0.2">
      <c r="B842" s="6">
        <f>Index!B863</f>
        <v>42965</v>
      </c>
      <c r="C842" s="4">
        <f>Index!J863</f>
        <v>137.09472600396992</v>
      </c>
      <c r="D842" s="5">
        <f>VLOOKUP(Table2[[#This Row],[Date]],Table1[#All],16,FALSE)</f>
        <v>-0.22893888888888891</v>
      </c>
      <c r="E842" s="5">
        <f>DAYS360(B842,Summary!$G$10)/Summary!$G$6</f>
        <v>0.68611111111111112</v>
      </c>
      <c r="F842" s="4">
        <f>Summary!$G$7*C842/Summary!$G$11*(1-0.011)^4</f>
        <v>1300.2179299015886</v>
      </c>
      <c r="G842" s="7">
        <f>VLOOKUP(Table2[[#This Row],[Date]],Table3[#All],11,FALSE)</f>
        <v>4.7312090157814325E-2</v>
      </c>
      <c r="H842" s="5">
        <f>(LN(F842/Summary!$G$7)+(D842/100+G842^2/2)*E842)/(G842*SQRT(E842))</f>
        <v>6.6785551923031328</v>
      </c>
      <c r="I842" s="5">
        <f t="shared" si="55"/>
        <v>6.6393657249273899</v>
      </c>
      <c r="J842" s="4">
        <f>_xlfn.NORM.DIST(H842,0,1,TRUE)*F842-_xlfn.NORM.DIST(I842,0,1,TRUE)*Summary!$G$7*EXP(-D842/100*E842)</f>
        <v>298.64592043387222</v>
      </c>
      <c r="K842" s="5">
        <f t="shared" si="52"/>
        <v>0.99999999998793454</v>
      </c>
      <c r="L842" s="7">
        <f t="shared" si="53"/>
        <v>1.6154167037682583E-12</v>
      </c>
      <c r="M842" s="4">
        <f t="shared" si="54"/>
        <v>8.8650963034700189E-8</v>
      </c>
      <c r="N842" s="57">
        <f>Summary!$G$7*Table2[[#This Row],[T]]*EXP(-Table2[[#This Row],[Rate]]/100*Table2[[#This Row],[T]])*_xlfn.NORM.DIST(Table2[[#This Row],[d2]],0,1,TRUE)</f>
        <v>687.18968426291974</v>
      </c>
      <c r="O842" s="4"/>
    </row>
    <row r="843" spans="2:15" x14ac:dyDescent="0.2">
      <c r="B843" s="6">
        <f>Index!B864</f>
        <v>42968</v>
      </c>
      <c r="C843" s="4">
        <f>Index!J864</f>
        <v>137.2552853927242</v>
      </c>
      <c r="D843" s="5">
        <f>VLOOKUP(Table2[[#This Row],[Date]],Table1[#All],16,FALSE)</f>
        <v>-0.23082222222222223</v>
      </c>
      <c r="E843" s="5">
        <f>DAYS360(B843,Summary!$G$10)/Summary!$G$6</f>
        <v>0.67777777777777781</v>
      </c>
      <c r="F843" s="4">
        <f>Summary!$G$7*C843/Summary!$G$11*(1-0.011)^4</f>
        <v>1301.7406886696122</v>
      </c>
      <c r="G843" s="7">
        <f>VLOOKUP(Table2[[#This Row],[Date]],Table3[#All],11,FALSE)</f>
        <v>4.734018136163886E-2</v>
      </c>
      <c r="H843" s="5">
        <f>(LN(F843/Summary!$G$7)+(D843/100+G843^2/2)*E843)/(G843*SQRT(E843))</f>
        <v>6.7454771818201307</v>
      </c>
      <c r="I843" s="5">
        <f t="shared" si="55"/>
        <v>6.7065033075148817</v>
      </c>
      <c r="J843" s="4">
        <f>_xlfn.NORM.DIST(H843,0,1,TRUE)*F843-_xlfn.NORM.DIST(I843,0,1,TRUE)*Summary!$G$7*EXP(-D843/100*E843)</f>
        <v>300.17500253259232</v>
      </c>
      <c r="K843" s="5">
        <f t="shared" si="52"/>
        <v>0.99999999999237377</v>
      </c>
      <c r="L843" s="7">
        <f t="shared" si="53"/>
        <v>1.0353685862991436E-12</v>
      </c>
      <c r="M843" s="4">
        <f t="shared" si="54"/>
        <v>5.6293880487366938E-8</v>
      </c>
      <c r="N843" s="57">
        <f>Summary!$G$7*Table2[[#This Row],[T]]*EXP(-Table2[[#This Row],[Rate]]/100*Table2[[#This Row],[T]])*_xlfn.NORM.DIST(Table2[[#This Row],[d2]],0,1,TRUE)</f>
        <v>678.83896504169604</v>
      </c>
      <c r="O843" s="4"/>
    </row>
    <row r="844" spans="2:15" x14ac:dyDescent="0.2">
      <c r="B844" s="6">
        <f>Index!B865</f>
        <v>42969</v>
      </c>
      <c r="C844" s="4">
        <f>Index!J865</f>
        <v>136.99182002295311</v>
      </c>
      <c r="D844" s="5">
        <f>VLOOKUP(Table2[[#This Row],[Date]],Table1[#All],16,FALSE)</f>
        <v>-0.23275000000000001</v>
      </c>
      <c r="E844" s="5">
        <f>DAYS360(B844,Summary!$G$10)/Summary!$G$6</f>
        <v>0.67500000000000004</v>
      </c>
      <c r="F844" s="4">
        <f>Summary!$G$7*C844/Summary!$G$11*(1-0.011)^4</f>
        <v>1299.24196090911</v>
      </c>
      <c r="G844" s="7">
        <f>VLOOKUP(Table2[[#This Row],[Date]],Table3[#All],11,FALSE)</f>
        <v>4.7355937344343894E-2</v>
      </c>
      <c r="H844" s="5">
        <f>(LN(F844/Summary!$G$7)+(D844/100+G844^2/2)*E844)/(G844*SQRT(E844))</f>
        <v>6.7074729821075145</v>
      </c>
      <c r="I844" s="5">
        <f t="shared" si="55"/>
        <v>6.6685661094345665</v>
      </c>
      <c r="J844" s="4">
        <f>_xlfn.NORM.DIST(H844,0,1,TRUE)*F844-_xlfn.NORM.DIST(I844,0,1,TRUE)*Summary!$G$7*EXP(-D844/100*E844)</f>
        <v>297.66966364394614</v>
      </c>
      <c r="K844" s="5">
        <f t="shared" si="52"/>
        <v>0.99999999999009881</v>
      </c>
      <c r="L844" s="7">
        <f t="shared" si="53"/>
        <v>1.3418292326502323E-12</v>
      </c>
      <c r="M844" s="4">
        <f t="shared" si="54"/>
        <v>7.2402829000399566E-8</v>
      </c>
      <c r="N844" s="57">
        <f>Summary!$G$7*Table2[[#This Row],[T]]*EXP(-Table2[[#This Row],[Rate]]/100*Table2[[#This Row],[T]])*_xlfn.NORM.DIST(Table2[[#This Row],[d2]],0,1,TRUE)</f>
        <v>676.06130064530237</v>
      </c>
      <c r="O844" s="4"/>
    </row>
    <row r="845" spans="2:15" x14ac:dyDescent="0.2">
      <c r="B845" s="6">
        <f>Index!B866</f>
        <v>42970</v>
      </c>
      <c r="C845" s="4">
        <f>Index!J866</f>
        <v>137.12452805052169</v>
      </c>
      <c r="D845" s="5">
        <f>VLOOKUP(Table2[[#This Row],[Date]],Table1[#All],16,FALSE)</f>
        <v>-0.23373333333333335</v>
      </c>
      <c r="E845" s="5">
        <f>DAYS360(B845,Summary!$G$10)/Summary!$G$6</f>
        <v>0.67222222222222228</v>
      </c>
      <c r="F845" s="4">
        <f>Summary!$G$7*C845/Summary!$G$11*(1-0.011)^4</f>
        <v>1300.5005750215273</v>
      </c>
      <c r="G845" s="7">
        <f>VLOOKUP(Table2[[#This Row],[Date]],Table3[#All],11,FALSE)</f>
        <v>4.7375376255639895E-2</v>
      </c>
      <c r="H845" s="5">
        <f>(LN(F845/Summary!$G$7)+(D845/100+G845^2/2)*E845)/(G845*SQRT(E845))</f>
        <v>6.7434190133166068</v>
      </c>
      <c r="I845" s="5">
        <f t="shared" si="55"/>
        <v>6.704576340668619</v>
      </c>
      <c r="J845" s="4">
        <f>_xlfn.NORM.DIST(H845,0,1,TRUE)*F845-_xlfn.NORM.DIST(I845,0,1,TRUE)*Summary!$G$7*EXP(-D845/100*E845)</f>
        <v>298.92813262109212</v>
      </c>
      <c r="K845" s="5">
        <f t="shared" si="52"/>
        <v>0.99999999999226485</v>
      </c>
      <c r="L845" s="7">
        <f t="shared" si="53"/>
        <v>1.0543915674921513E-12</v>
      </c>
      <c r="M845" s="4">
        <f t="shared" si="54"/>
        <v>5.6792182462809765E-8</v>
      </c>
      <c r="N845" s="57">
        <f>Summary!$G$7*Table2[[#This Row],[T]]*EXP(-Table2[[#This Row],[Rate]]/100*Table2[[#This Row],[T]])*_xlfn.NORM.DIST(Table2[[#This Row],[d2]],0,1,TRUE)</f>
        <v>673.27925294019713</v>
      </c>
      <c r="O845" s="4"/>
    </row>
    <row r="846" spans="2:15" x14ac:dyDescent="0.2">
      <c r="B846" s="6">
        <f>Index!B867</f>
        <v>42971</v>
      </c>
      <c r="C846" s="4">
        <f>Index!J867</f>
        <v>137.13843914171775</v>
      </c>
      <c r="D846" s="5">
        <f>VLOOKUP(Table2[[#This Row],[Date]],Table1[#All],16,FALSE)</f>
        <v>-0.23370555555555558</v>
      </c>
      <c r="E846" s="5">
        <f>DAYS360(B846,Summary!$G$10)/Summary!$G$6</f>
        <v>0.6694444444444444</v>
      </c>
      <c r="F846" s="4">
        <f>Summary!$G$7*C846/Summary!$G$11*(1-0.011)^4</f>
        <v>1300.6325089822624</v>
      </c>
      <c r="G846" s="7">
        <f>VLOOKUP(Table2[[#This Row],[Date]],Table3[#All],11,FALSE)</f>
        <v>4.7265157392759979E-2</v>
      </c>
      <c r="H846" s="5">
        <f>(LN(F846/Summary!$G$7)+(D846/100+G846^2/2)*E846)/(G846*SQRT(E846))</f>
        <v>6.7757777420643706</v>
      </c>
      <c r="I846" s="5">
        <f t="shared" si="55"/>
        <v>6.7371055865663632</v>
      </c>
      <c r="J846" s="4">
        <f>_xlfn.NORM.DIST(H846,0,1,TRUE)*F846-_xlfn.NORM.DIST(I846,0,1,TRUE)*Summary!$G$7*EXP(-D846/100*E846)</f>
        <v>299.06675561049576</v>
      </c>
      <c r="K846" s="5">
        <f t="shared" si="52"/>
        <v>0.99999999999381306</v>
      </c>
      <c r="L846" s="7">
        <f t="shared" si="53"/>
        <v>8.5089209305765732E-13</v>
      </c>
      <c r="M846" s="4">
        <f t="shared" si="54"/>
        <v>4.5544857541544075E-8</v>
      </c>
      <c r="N846" s="57">
        <f>Summary!$G$7*Table2[[#This Row],[T]]*EXP(-Table2[[#This Row],[Rate]]/100*Table2[[#This Row],[T]])*_xlfn.NORM.DIST(Table2[[#This Row],[d2]],0,1,TRUE)</f>
        <v>670.49262933515661</v>
      </c>
      <c r="O846" s="4"/>
    </row>
    <row r="847" spans="2:15" x14ac:dyDescent="0.2">
      <c r="B847" s="6">
        <f>Index!B868</f>
        <v>42972</v>
      </c>
      <c r="C847" s="4">
        <f>Index!J868</f>
        <v>137.11273576395908</v>
      </c>
      <c r="D847" s="5">
        <f>VLOOKUP(Table2[[#This Row],[Date]],Table1[#All],16,FALSE)</f>
        <v>-0.23433333333333337</v>
      </c>
      <c r="E847" s="5">
        <f>DAYS360(B847,Summary!$G$10)/Summary!$G$6</f>
        <v>0.66666666666666663</v>
      </c>
      <c r="F847" s="4">
        <f>Summary!$G$7*C847/Summary!$G$11*(1-0.011)^4</f>
        <v>1300.3887359824182</v>
      </c>
      <c r="G847" s="7">
        <f>VLOOKUP(Table2[[#This Row],[Date]],Table3[#All],11,FALSE)</f>
        <v>4.7265109898621663E-2</v>
      </c>
      <c r="H847" s="5">
        <f>(LN(F847/Summary!$G$7)+(D847/100+G847^2/2)*E847)/(G847*SQRT(E847))</f>
        <v>6.7850083305683269</v>
      </c>
      <c r="I847" s="5">
        <f t="shared" si="55"/>
        <v>6.7464165299389292</v>
      </c>
      <c r="J847" s="4">
        <f>_xlfn.NORM.DIST(H847,0,1,TRUE)*F847-_xlfn.NORM.DIST(I847,0,1,TRUE)*Summary!$G$7*EXP(-D847/100*E847)</f>
        <v>298.82529285540943</v>
      </c>
      <c r="K847" s="5">
        <f t="shared" si="52"/>
        <v>0.99999999999419598</v>
      </c>
      <c r="L847" s="7">
        <f t="shared" si="53"/>
        <v>8.010839566259325E-13</v>
      </c>
      <c r="M847" s="4">
        <f t="shared" si="54"/>
        <v>4.2684858401845085E-8</v>
      </c>
      <c r="N847" s="57">
        <f>Summary!$G$7*Table2[[#This Row],[T]]*EXP(-Table2[[#This Row],[Rate]]/100*Table2[[#This Row],[T]])*_xlfn.NORM.DIST(Table2[[#This Row],[d2]],0,1,TRUE)</f>
        <v>667.70896207964074</v>
      </c>
      <c r="O847" s="4"/>
    </row>
    <row r="848" spans="2:15" x14ac:dyDescent="0.2">
      <c r="B848" s="6">
        <f>Index!B869</f>
        <v>42975</v>
      </c>
      <c r="C848" s="4">
        <f>Index!J869</f>
        <v>137.23369337825147</v>
      </c>
      <c r="D848" s="5">
        <f>VLOOKUP(Table2[[#This Row],[Date]],Table1[#All],16,FALSE)</f>
        <v>-0.2369</v>
      </c>
      <c r="E848" s="5">
        <f>DAYS360(B848,Summary!$G$10)/Summary!$G$6</f>
        <v>0.65833333333333333</v>
      </c>
      <c r="F848" s="4">
        <f>Summary!$G$7*C848/Summary!$G$11*(1-0.011)^4</f>
        <v>1301.5359081855015</v>
      </c>
      <c r="G848" s="7">
        <f>VLOOKUP(Table2[[#This Row],[Date]],Table3[#All],11,FALSE)</f>
        <v>4.7279483106059846E-2</v>
      </c>
      <c r="H848" s="5">
        <f>(LN(F848/Summary!$G$7)+(D848/100+G848^2/2)*E848)/(G848*SQRT(E848))</f>
        <v>6.8485645319058044</v>
      </c>
      <c r="I848" s="5">
        <f t="shared" si="55"/>
        <v>6.8102030264283817</v>
      </c>
      <c r="J848" s="4">
        <f>_xlfn.NORM.DIST(H848,0,1,TRUE)*F848-_xlfn.NORM.DIST(I848,0,1,TRUE)*Summary!$G$7*EXP(-D848/100*E848)</f>
        <v>299.97509972329192</v>
      </c>
      <c r="K848" s="5">
        <f t="shared" si="52"/>
        <v>0.99999999999627032</v>
      </c>
      <c r="L848" s="7">
        <f t="shared" si="53"/>
        <v>5.2207969971830215E-13</v>
      </c>
      <c r="M848" s="4">
        <f t="shared" si="54"/>
        <v>2.7527557632742993E-8</v>
      </c>
      <c r="N848" s="57">
        <f>Summary!$G$7*Table2[[#This Row],[T]]*EXP(-Table2[[#This Row],[Rate]]/100*Table2[[#This Row],[T]])*_xlfn.NORM.DIST(Table2[[#This Row],[d2]],0,1,TRUE)</f>
        <v>659.36086556775888</v>
      </c>
      <c r="O848" s="4"/>
    </row>
    <row r="849" spans="2:15" x14ac:dyDescent="0.2">
      <c r="B849" s="6">
        <f>Index!B870</f>
        <v>42976</v>
      </c>
      <c r="C849" s="4">
        <f>Index!J870</f>
        <v>137.67027459238679</v>
      </c>
      <c r="D849" s="5">
        <f>VLOOKUP(Table2[[#This Row],[Date]],Table1[#All],16,FALSE)</f>
        <v>-0.23784444444444447</v>
      </c>
      <c r="E849" s="5">
        <f>DAYS360(B849,Summary!$G$10)/Summary!$G$6</f>
        <v>0.65555555555555556</v>
      </c>
      <c r="F849" s="4">
        <f>Summary!$G$7*C849/Summary!$G$11*(1-0.011)^4</f>
        <v>1305.6764811967525</v>
      </c>
      <c r="G849" s="7">
        <f>VLOOKUP(Table2[[#This Row],[Date]],Table3[#All],11,FALSE)</f>
        <v>4.730338608421629E-2</v>
      </c>
      <c r="H849" s="5">
        <f>(LN(F849/Summary!$G$7)+(D849/100+G849^2/2)*E849)/(G849*SQRT(E849))</f>
        <v>6.9424704238798247</v>
      </c>
      <c r="I849" s="5">
        <f t="shared" si="55"/>
        <v>6.904170582022461</v>
      </c>
      <c r="J849" s="4">
        <f>_xlfn.NORM.DIST(H849,0,1,TRUE)*F849-_xlfn.NORM.DIST(I849,0,1,TRUE)*Summary!$G$7*EXP(-D849/100*E849)</f>
        <v>304.11606253944774</v>
      </c>
      <c r="K849" s="5">
        <f t="shared" si="52"/>
        <v>0.99999999999807354</v>
      </c>
      <c r="L849" s="7">
        <f t="shared" si="53"/>
        <v>2.7279566047564486E-13</v>
      </c>
      <c r="M849" s="4">
        <f t="shared" si="54"/>
        <v>1.4421497267274254E-8</v>
      </c>
      <c r="N849" s="57">
        <f>Summary!$G$7*Table2[[#This Row],[T]]*EXP(-Table2[[#This Row],[Rate]]/100*Table2[[#This Row],[T]])*_xlfn.NORM.DIST(Table2[[#This Row],[d2]],0,1,TRUE)</f>
        <v>656.57849667369521</v>
      </c>
      <c r="O849" s="4"/>
    </row>
    <row r="850" spans="2:15" x14ac:dyDescent="0.2">
      <c r="B850" s="6">
        <f>Index!B871</f>
        <v>42977</v>
      </c>
      <c r="C850" s="4">
        <f>Index!J871</f>
        <v>137.49909637961409</v>
      </c>
      <c r="D850" s="5">
        <f>VLOOKUP(Table2[[#This Row],[Date]],Table1[#All],16,FALSE)</f>
        <v>-0.23877777777777778</v>
      </c>
      <c r="E850" s="5">
        <f>DAYS360(B850,Summary!$G$10)/Summary!$G$6</f>
        <v>0.65277777777777779</v>
      </c>
      <c r="F850" s="4">
        <f>Summary!$G$7*C850/Summary!$G$11*(1-0.011)^4</f>
        <v>1304.0530126072379</v>
      </c>
      <c r="G850" s="7">
        <f>VLOOKUP(Table2[[#This Row],[Date]],Table3[#All],11,FALSE)</f>
        <v>4.7056723046596763E-2</v>
      </c>
      <c r="H850" s="5">
        <f>(LN(F850/Summary!$G$7)+(D850/100+G850^2/2)*E850)/(G850*SQRT(E850))</f>
        <v>6.960701896343112</v>
      </c>
      <c r="I850" s="5">
        <f t="shared" si="55"/>
        <v>6.9226825749316108</v>
      </c>
      <c r="J850" s="4">
        <f>_xlfn.NORM.DIST(H850,0,1,TRUE)*F850-_xlfn.NORM.DIST(I850,0,1,TRUE)*Summary!$G$7*EXP(-D850/100*E850)</f>
        <v>302.49310894969346</v>
      </c>
      <c r="K850" s="5">
        <f t="shared" si="52"/>
        <v>0.99999999999830713</v>
      </c>
      <c r="L850" s="7">
        <f t="shared" si="53"/>
        <v>2.4239795352550712E-13</v>
      </c>
      <c r="M850" s="4">
        <f t="shared" si="54"/>
        <v>1.2662121727857508E-8</v>
      </c>
      <c r="N850" s="57">
        <f>Summary!$G$7*Table2[[#This Row],[T]]*EXP(-Table2[[#This Row],[Rate]]/100*Table2[[#This Row],[T]])*_xlfn.NORM.DIST(Table2[[#This Row],[d2]],0,1,TRUE)</f>
        <v>653.79604821945611</v>
      </c>
      <c r="O850" s="4"/>
    </row>
    <row r="851" spans="2:15" x14ac:dyDescent="0.2">
      <c r="B851" s="6">
        <f>Index!B872</f>
        <v>42978</v>
      </c>
      <c r="C851" s="4">
        <f>Index!J872</f>
        <v>137.65840876116235</v>
      </c>
      <c r="D851" s="5">
        <f>VLOOKUP(Table2[[#This Row],[Date]],Table1[#All],16,FALSE)</f>
        <v>-0.23877777777777778</v>
      </c>
      <c r="E851" s="5">
        <f>DAYS360(B851,Summary!$G$10)/Summary!$G$6</f>
        <v>0.65277777777777779</v>
      </c>
      <c r="F851" s="4">
        <f>Summary!$G$7*C851/Summary!$G$11*(1-0.011)^4</f>
        <v>1305.5639446538751</v>
      </c>
      <c r="G851" s="7">
        <f>VLOOKUP(Table2[[#This Row],[Date]],Table3[#All],11,FALSE)</f>
        <v>4.6884127951108585E-2</v>
      </c>
      <c r="H851" s="5">
        <f>(LN(F851/Summary!$G$7)+(D851/100+G851^2/2)*E851)/(G851*SQRT(E851))</f>
        <v>7.0167563015638628</v>
      </c>
      <c r="I851" s="5">
        <f t="shared" si="55"/>
        <v>6.9788764277803432</v>
      </c>
      <c r="J851" s="4">
        <f>_xlfn.NORM.DIST(H851,0,1,TRUE)*F851-_xlfn.NORM.DIST(I851,0,1,TRUE)*Summary!$G$7*EXP(-D851/100*E851)</f>
        <v>304.00404099632647</v>
      </c>
      <c r="K851" s="5">
        <f t="shared" si="52"/>
        <v>0.99999999999886457</v>
      </c>
      <c r="L851" s="7">
        <f t="shared" si="53"/>
        <v>1.6424321355090672E-13</v>
      </c>
      <c r="M851" s="4">
        <f t="shared" si="54"/>
        <v>8.5679107397518905E-9</v>
      </c>
      <c r="N851" s="57">
        <f>Summary!$G$7*Table2[[#This Row],[T]]*EXP(-Table2[[#This Row],[Rate]]/100*Table2[[#This Row],[T]])*_xlfn.NORM.DIST(Table2[[#This Row],[d2]],0,1,TRUE)</f>
        <v>653.79604821993212</v>
      </c>
      <c r="O851" s="4"/>
    </row>
    <row r="852" spans="2:15" x14ac:dyDescent="0.2">
      <c r="B852" s="6">
        <f>Index!B873</f>
        <v>42979</v>
      </c>
      <c r="C852" s="4">
        <f>Index!J873</f>
        <v>137.32857248586558</v>
      </c>
      <c r="D852" s="5">
        <f>VLOOKUP(Table2[[#This Row],[Date]],Table1[#All],16,FALSE)</f>
        <v>-0.2394</v>
      </c>
      <c r="E852" s="5">
        <f>DAYS360(B852,Summary!$G$10)/Summary!$G$6</f>
        <v>0.65</v>
      </c>
      <c r="F852" s="4">
        <f>Summary!$G$7*C852/Summary!$G$11*(1-0.011)^4</f>
        <v>1302.4357496344669</v>
      </c>
      <c r="G852" s="7">
        <f>VLOOKUP(Table2[[#This Row],[Date]],Table3[#All],11,FALSE)</f>
        <v>4.7042505202109279E-2</v>
      </c>
      <c r="H852" s="5">
        <f>(LN(F852/Summary!$G$7)+(D852/100+G852^2/2)*E852)/(G852*SQRT(E852))</f>
        <v>6.9449236958062661</v>
      </c>
      <c r="I852" s="5">
        <f t="shared" si="55"/>
        <v>6.9069968155997579</v>
      </c>
      <c r="J852" s="4">
        <f>_xlfn.NORM.DIST(H852,0,1,TRUE)*F852-_xlfn.NORM.DIST(I852,0,1,TRUE)*Summary!$G$7*EXP(-D852/100*E852)</f>
        <v>300.87843828262805</v>
      </c>
      <c r="K852" s="5">
        <f t="shared" si="52"/>
        <v>0.99999999999810663</v>
      </c>
      <c r="L852" s="7">
        <f t="shared" si="53"/>
        <v>2.7149915458822966E-13</v>
      </c>
      <c r="M852" s="4">
        <f t="shared" si="54"/>
        <v>1.4082666562293346E-8</v>
      </c>
      <c r="N852" s="57">
        <f>Summary!$G$7*Table2[[#This Row],[T]]*EXP(-Table2[[#This Row],[Rate]]/100*Table2[[#This Row],[T]])*_xlfn.NORM.DIST(Table2[[#This Row],[d2]],0,1,TRUE)</f>
        <v>651.01225237709218</v>
      </c>
      <c r="O852" s="4"/>
    </row>
    <row r="853" spans="2:15" x14ac:dyDescent="0.2">
      <c r="B853" s="6">
        <f>Index!B874</f>
        <v>42982</v>
      </c>
      <c r="C853" s="4">
        <f>Index!J874</f>
        <v>137.56851282033188</v>
      </c>
      <c r="D853" s="5">
        <f>VLOOKUP(Table2[[#This Row],[Date]],Table1[#All],16,FALSE)</f>
        <v>-0.24198333333333333</v>
      </c>
      <c r="E853" s="5">
        <f>DAYS360(B853,Summary!$G$10)/Summary!$G$6</f>
        <v>0.64166666666666672</v>
      </c>
      <c r="F853" s="4">
        <f>Summary!$G$7*C853/Summary!$G$11*(1-0.011)^4</f>
        <v>1304.7113639784541</v>
      </c>
      <c r="G853" s="7">
        <f>VLOOKUP(Table2[[#This Row],[Date]],Table3[#All],11,FALSE)</f>
        <v>4.7021021543636916E-2</v>
      </c>
      <c r="H853" s="5">
        <f>(LN(F853/Summary!$G$7)+(D853/100+G853^2/2)*E853)/(G853*SQRT(E853))</f>
        <v>7.0392427576419037</v>
      </c>
      <c r="I853" s="5">
        <f t="shared" si="55"/>
        <v>7.0015769920229367</v>
      </c>
      <c r="J853" s="4">
        <f>_xlfn.NORM.DIST(H853,0,1,TRUE)*F853-_xlfn.NORM.DIST(I853,0,1,TRUE)*Summary!$G$7*EXP(-D853/100*E853)</f>
        <v>303.15743148578326</v>
      </c>
      <c r="K853" s="5">
        <f t="shared" si="52"/>
        <v>0.99999999999903355</v>
      </c>
      <c r="L853" s="7">
        <f t="shared" si="53"/>
        <v>1.4112346051924333E-13</v>
      </c>
      <c r="M853" s="4">
        <f t="shared" si="54"/>
        <v>7.2481912938815927E-9</v>
      </c>
      <c r="N853" s="57">
        <f>Summary!$G$7*Table2[[#This Row],[T]]*EXP(-Table2[[#This Row],[Rate]]/100*Table2[[#This Row],[T]])*_xlfn.NORM.DIST(Table2[[#This Row],[d2]],0,1,TRUE)</f>
        <v>642.66377334865479</v>
      </c>
      <c r="O853" s="4"/>
    </row>
    <row r="854" spans="2:15" x14ac:dyDescent="0.2">
      <c r="B854" s="6">
        <f>Index!B875</f>
        <v>42983</v>
      </c>
      <c r="C854" s="4">
        <f>Index!J875</f>
        <v>138.00545942599786</v>
      </c>
      <c r="D854" s="5">
        <f>VLOOKUP(Table2[[#This Row],[Date]],Table1[#All],16,FALSE)</f>
        <v>-0.24261111111111114</v>
      </c>
      <c r="E854" s="5">
        <f>DAYS360(B854,Summary!$G$10)/Summary!$G$6</f>
        <v>0.63888888888888884</v>
      </c>
      <c r="F854" s="4">
        <f>Summary!$G$7*C854/Summary!$G$11*(1-0.011)^4</f>
        <v>1308.855402393762</v>
      </c>
      <c r="G854" s="7">
        <f>VLOOKUP(Table2[[#This Row],[Date]],Table3[#All],11,FALSE)</f>
        <v>4.6750393293960101E-2</v>
      </c>
      <c r="H854" s="5">
        <f>(LN(F854/Summary!$G$7)+(D854/100+G854^2/2)*E854)/(G854*SQRT(E854))</f>
        <v>7.1800033076478051</v>
      </c>
      <c r="I854" s="5">
        <f t="shared" si="55"/>
        <v>7.1426354726667318</v>
      </c>
      <c r="J854" s="4">
        <f>_xlfn.NORM.DIST(H854,0,1,TRUE)*F854-_xlfn.NORM.DIST(I854,0,1,TRUE)*Summary!$G$7*EXP(-D854/100*E854)</f>
        <v>307.30418506684066</v>
      </c>
      <c r="K854" s="5">
        <f t="shared" si="52"/>
        <v>0.9999999999996515</v>
      </c>
      <c r="L854" s="7">
        <f t="shared" si="53"/>
        <v>5.2125318426302009E-14</v>
      </c>
      <c r="M854" s="4">
        <f t="shared" si="54"/>
        <v>2.667120668461916E-9</v>
      </c>
      <c r="N854" s="57">
        <f>Summary!$G$7*Table2[[#This Row],[T]]*EXP(-Table2[[#This Row],[Rate]]/100*Table2[[#This Row],[T]])*_xlfn.NORM.DIST(Table2[[#This Row],[d2]],0,1,TRUE)</f>
        <v>639.87994440301941</v>
      </c>
      <c r="O854" s="4"/>
    </row>
    <row r="855" spans="2:15" x14ac:dyDescent="0.2">
      <c r="B855" s="6">
        <f>Index!B876</f>
        <v>42984</v>
      </c>
      <c r="C855" s="4">
        <f>Index!J876</f>
        <v>137.75474014623063</v>
      </c>
      <c r="D855" s="5">
        <f>VLOOKUP(Table2[[#This Row],[Date]],Table1[#All],16,FALSE)</f>
        <v>-0.24378333333333335</v>
      </c>
      <c r="E855" s="5">
        <f>DAYS360(B855,Summary!$G$10)/Summary!$G$6</f>
        <v>0.63611111111111107</v>
      </c>
      <c r="F855" s="4">
        <f>Summary!$G$7*C855/Summary!$G$11*(1-0.011)^4</f>
        <v>1306.4775596245522</v>
      </c>
      <c r="G855" s="7">
        <f>VLOOKUP(Table2[[#This Row],[Date]],Table3[#All],11,FALSE)</f>
        <v>4.688137294522348E-2</v>
      </c>
      <c r="H855" s="5">
        <f>(LN(F855/Summary!$G$7)+(D855/100+G855^2/2)*E855)/(G855*SQRT(E855))</f>
        <v>7.126931718175471</v>
      </c>
      <c r="I855" s="5">
        <f t="shared" si="55"/>
        <v>7.0895407412264246</v>
      </c>
      <c r="J855" s="4">
        <f>_xlfn.NORM.DIST(H855,0,1,TRUE)*F855-_xlfn.NORM.DIST(I855,0,1,TRUE)*Summary!$G$7*EXP(-D855/100*E855)</f>
        <v>304.92562374620002</v>
      </c>
      <c r="K855" s="5">
        <f t="shared" si="52"/>
        <v>0.99999999999948685</v>
      </c>
      <c r="L855" s="7">
        <f t="shared" si="53"/>
        <v>7.628649750628929E-14</v>
      </c>
      <c r="M855" s="4">
        <f t="shared" si="54"/>
        <v>3.8831564497734238E-9</v>
      </c>
      <c r="N855" s="57">
        <f>Summary!$G$7*Table2[[#This Row],[T]]*EXP(-Table2[[#This Row],[Rate]]/100*Table2[[#This Row],[T]])*_xlfn.NORM.DIST(Table2[[#This Row],[d2]],0,1,TRUE)</f>
        <v>637.09831476663646</v>
      </c>
      <c r="O855" s="4"/>
    </row>
    <row r="856" spans="2:15" x14ac:dyDescent="0.2">
      <c r="B856" s="6">
        <f>Index!B877</f>
        <v>42985</v>
      </c>
      <c r="C856" s="4">
        <f>Index!J877</f>
        <v>138.46961624535439</v>
      </c>
      <c r="D856" s="5">
        <f>VLOOKUP(Table2[[#This Row],[Date]],Table1[#All],16,FALSE)</f>
        <v>-0.24340000000000003</v>
      </c>
      <c r="E856" s="5">
        <f>DAYS360(B856,Summary!$G$10)/Summary!$G$6</f>
        <v>0.6333333333333333</v>
      </c>
      <c r="F856" s="4">
        <f>Summary!$G$7*C856/Summary!$G$11*(1-0.011)^4</f>
        <v>1313.2575047678238</v>
      </c>
      <c r="G856" s="7">
        <f>VLOOKUP(Table2[[#This Row],[Date]],Table3[#All],11,FALSE)</f>
        <v>4.6967443141162635E-2</v>
      </c>
      <c r="H856" s="5">
        <f>(LN(F856/Summary!$G$7)+(D856/100+G856^2/2)*E856)/(G856*SQRT(E856))</f>
        <v>7.2681675539607493</v>
      </c>
      <c r="I856" s="5">
        <f t="shared" si="55"/>
        <v>7.2307898094286758</v>
      </c>
      <c r="J856" s="4">
        <f>_xlfn.NORM.DIST(H856,0,1,TRUE)*F856-_xlfn.NORM.DIST(I856,0,1,TRUE)*Summary!$G$7*EXP(-D856/100*E856)</f>
        <v>311.71478266121687</v>
      </c>
      <c r="K856" s="5">
        <f t="shared" si="52"/>
        <v>0.99999999999981781</v>
      </c>
      <c r="L856" s="7">
        <f t="shared" si="53"/>
        <v>2.7470752923884315E-14</v>
      </c>
      <c r="M856" s="4">
        <f t="shared" si="54"/>
        <v>1.4092875327182513E-9</v>
      </c>
      <c r="N856" s="57">
        <f>Summary!$G$7*Table2[[#This Row],[T]]*EXP(-Table2[[#This Row],[Rate]]/100*Table2[[#This Row],[T]])*_xlfn.NORM.DIST(Table2[[#This Row],[d2]],0,1,TRUE)</f>
        <v>634.31039066736616</v>
      </c>
      <c r="O856" s="4"/>
    </row>
    <row r="857" spans="2:15" x14ac:dyDescent="0.2">
      <c r="B857" s="6">
        <f>Index!B878</f>
        <v>42986</v>
      </c>
      <c r="C857" s="4">
        <f>Index!J878</f>
        <v>138.23186505360161</v>
      </c>
      <c r="D857" s="5">
        <f>VLOOKUP(Table2[[#This Row],[Date]],Table1[#All],16,FALSE)</f>
        <v>-0.24653888888888892</v>
      </c>
      <c r="E857" s="5">
        <f>DAYS360(B857,Summary!$G$10)/Summary!$G$6</f>
        <v>0.63055555555555554</v>
      </c>
      <c r="F857" s="4">
        <f>Summary!$G$7*C857/Summary!$G$11*(1-0.011)^4</f>
        <v>1311.002652437739</v>
      </c>
      <c r="G857" s="7">
        <f>VLOOKUP(Table2[[#This Row],[Date]],Table3[#All],11,FALSE)</f>
        <v>4.7006938471790806E-2</v>
      </c>
      <c r="H857" s="5">
        <f>(LN(F857/Summary!$G$7)+(D857/100+G857^2/2)*E857)/(G857*SQRT(E857))</f>
        <v>7.2316010016523373</v>
      </c>
      <c r="I857" s="5">
        <f t="shared" si="55"/>
        <v>7.19427395366806</v>
      </c>
      <c r="J857" s="4">
        <f>_xlfn.NORM.DIST(H857,0,1,TRUE)*F857-_xlfn.NORM.DIST(I857,0,1,TRUE)*Summary!$G$7*EXP(-D857/100*E857)</f>
        <v>309.44687881521622</v>
      </c>
      <c r="K857" s="5">
        <f t="shared" si="52"/>
        <v>0.9999999999997613</v>
      </c>
      <c r="L857" s="7">
        <f t="shared" si="53"/>
        <v>3.5920239078442834E-14</v>
      </c>
      <c r="M857" s="4">
        <f t="shared" si="54"/>
        <v>1.8299182252271373E-9</v>
      </c>
      <c r="N857" s="57">
        <f>Summary!$G$7*Table2[[#This Row],[T]]*EXP(-Table2[[#This Row],[Rate]]/100*Table2[[#This Row],[T]])*_xlfn.NORM.DIST(Table2[[#This Row],[d2]],0,1,TRUE)</f>
        <v>631.53655725622684</v>
      </c>
      <c r="O857" s="4"/>
    </row>
    <row r="858" spans="2:15" x14ac:dyDescent="0.2">
      <c r="B858" s="6">
        <f>Index!B879</f>
        <v>42989</v>
      </c>
      <c r="C858" s="4">
        <f>Index!J879</f>
        <v>138.061879846198</v>
      </c>
      <c r="D858" s="5">
        <f>VLOOKUP(Table2[[#This Row],[Date]],Table1[#All],16,FALSE)</f>
        <v>-0.24808888888888891</v>
      </c>
      <c r="E858" s="5">
        <f>DAYS360(B858,Summary!$G$10)/Summary!$G$6</f>
        <v>0.62222222222222223</v>
      </c>
      <c r="F858" s="4">
        <f>Summary!$G$7*C858/Summary!$G$11*(1-0.011)^4</f>
        <v>1309.3904984116398</v>
      </c>
      <c r="G858" s="7">
        <f>VLOOKUP(Table2[[#This Row],[Date]],Table3[#All],11,FALSE)</f>
        <v>4.706641380635089E-2</v>
      </c>
      <c r="H858" s="5">
        <f>(LN(F858/Summary!$G$7)+(D858/100+G858^2/2)*E858)/(G858*SQRT(E858))</f>
        <v>7.2376165824455141</v>
      </c>
      <c r="I858" s="5">
        <f t="shared" si="55"/>
        <v>7.2004900945544801</v>
      </c>
      <c r="J858" s="4">
        <f>_xlfn.NORM.DIST(H858,0,1,TRUE)*F858-_xlfn.NORM.DIST(I858,0,1,TRUE)*Summary!$G$7*EXP(-D858/100*E858)</f>
        <v>307.84564215123021</v>
      </c>
      <c r="K858" s="5">
        <f t="shared" si="52"/>
        <v>0.99999999999977163</v>
      </c>
      <c r="L858" s="7">
        <f t="shared" si="53"/>
        <v>3.4618856865296143E-14</v>
      </c>
      <c r="M858" s="4">
        <f t="shared" si="54"/>
        <v>1.7382319157552323E-9</v>
      </c>
      <c r="N858" s="57">
        <f>Summary!$G$7*Table2[[#This Row],[T]]*EXP(-Table2[[#This Row],[Rate]]/100*Table2[[#This Row],[T]])*_xlfn.NORM.DIST(Table2[[#This Row],[d2]],0,1,TRUE)</f>
        <v>623.18346611740219</v>
      </c>
      <c r="O858" s="4"/>
    </row>
    <row r="859" spans="2:15" x14ac:dyDescent="0.2">
      <c r="B859" s="6">
        <f>Index!B880</f>
        <v>42990</v>
      </c>
      <c r="C859" s="4">
        <f>Index!J880</f>
        <v>137.41406513081341</v>
      </c>
      <c r="D859" s="5">
        <f>VLOOKUP(Table2[[#This Row],[Date]],Table1[#All],16,FALSE)</f>
        <v>-0.24739444444444447</v>
      </c>
      <c r="E859" s="5">
        <f>DAYS360(B859,Summary!$G$10)/Summary!$G$6</f>
        <v>0.61944444444444446</v>
      </c>
      <c r="F859" s="4">
        <f>Summary!$G$7*C859/Summary!$G$11*(1-0.011)^4</f>
        <v>1303.2465690808156</v>
      </c>
      <c r="G859" s="7">
        <f>VLOOKUP(Table2[[#This Row],[Date]],Table3[#All],11,FALSE)</f>
        <v>4.7761702010021542E-2</v>
      </c>
      <c r="H859" s="5">
        <f>(LN(F859/Summary!$G$7)+(D859/100+G859^2/2)*E859)/(G859*SQRT(E859))</f>
        <v>7.0238710902881696</v>
      </c>
      <c r="I859" s="5">
        <f t="shared" si="55"/>
        <v>6.9862803415779782</v>
      </c>
      <c r="J859" s="4">
        <f>_xlfn.NORM.DIST(H859,0,1,TRUE)*F859-_xlfn.NORM.DIST(I859,0,1,TRUE)*Summary!$G$7*EXP(-D859/100*E859)</f>
        <v>301.71292310489036</v>
      </c>
      <c r="K859" s="5">
        <f t="shared" si="52"/>
        <v>0.99999999999892097</v>
      </c>
      <c r="L859" s="7">
        <f t="shared" si="53"/>
        <v>1.5772276311268982E-13</v>
      </c>
      <c r="M859" s="4">
        <f t="shared" si="54"/>
        <v>7.9255555504645603E-9</v>
      </c>
      <c r="N859" s="57">
        <f>Summary!$G$7*Table2[[#This Row],[T]]*EXP(-Table2[[#This Row],[Rate]]/100*Table2[[#This Row],[T]])*_xlfn.NORM.DIST(Table2[[#This Row],[d2]],0,1,TRUE)</f>
        <v>620.39445292310472</v>
      </c>
      <c r="O859" s="4"/>
    </row>
    <row r="860" spans="2:15" x14ac:dyDescent="0.2">
      <c r="B860" s="6">
        <f>Index!B881</f>
        <v>42991</v>
      </c>
      <c r="C860" s="4">
        <f>Index!J881</f>
        <v>137.50727719887203</v>
      </c>
      <c r="D860" s="5">
        <f>VLOOKUP(Table2[[#This Row],[Date]],Table1[#All],16,FALSE)</f>
        <v>-0.24796666666666667</v>
      </c>
      <c r="E860" s="5">
        <f>DAYS360(B860,Summary!$G$10)/Summary!$G$6</f>
        <v>0.6166666666666667</v>
      </c>
      <c r="F860" s="4">
        <f>Summary!$G$7*C860/Summary!$G$11*(1-0.011)^4</f>
        <v>1304.1306001862097</v>
      </c>
      <c r="G860" s="7">
        <f>VLOOKUP(Table2[[#This Row],[Date]],Table3[#All],11,FALSE)</f>
        <v>4.7588107281897579E-2</v>
      </c>
      <c r="H860" s="5">
        <f>(LN(F860/Summary!$G$7)+(D860/100+G860^2/2)*E860)/(G860*SQRT(E860))</f>
        <v>7.0833662430370712</v>
      </c>
      <c r="I860" s="5">
        <f t="shared" si="55"/>
        <v>7.0459961939061353</v>
      </c>
      <c r="J860" s="4">
        <f>_xlfn.NORM.DIST(H860,0,1,TRUE)*F860-_xlfn.NORM.DIST(I860,0,1,TRUE)*Summary!$G$7*EXP(-D860/100*E860)</f>
        <v>302.60030269641913</v>
      </c>
      <c r="K860" s="5">
        <f t="shared" si="52"/>
        <v>0.99999999999929656</v>
      </c>
      <c r="L860" s="7">
        <f t="shared" si="53"/>
        <v>1.0420842966968923E-13</v>
      </c>
      <c r="M860" s="4">
        <f t="shared" si="54"/>
        <v>5.2010847179685494E-9</v>
      </c>
      <c r="N860" s="57">
        <f>Summary!$G$7*Table2[[#This Row],[T]]*EXP(-Table2[[#This Row],[Rate]]/100*Table2[[#This Row],[T]])*_xlfn.NORM.DIST(Table2[[#This Row],[d2]],0,1,TRUE)</f>
        <v>617.61035011813851</v>
      </c>
      <c r="O860" s="4"/>
    </row>
    <row r="861" spans="2:15" x14ac:dyDescent="0.2">
      <c r="B861" s="6">
        <f>Index!B882</f>
        <v>42992</v>
      </c>
      <c r="C861" s="4">
        <f>Index!J882</f>
        <v>137.33616053986705</v>
      </c>
      <c r="D861" s="5">
        <f>VLOOKUP(Table2[[#This Row],[Date]],Table1[#All],16,FALSE)</f>
        <v>-0.24899444444444446</v>
      </c>
      <c r="E861" s="5">
        <f>DAYS360(B861,Summary!$G$10)/Summary!$G$6</f>
        <v>0.61388888888888893</v>
      </c>
      <c r="F861" s="4">
        <f>Summary!$G$7*C861/Summary!$G$11*(1-0.011)^4</f>
        <v>1302.5077153778134</v>
      </c>
      <c r="G861" s="7">
        <f>VLOOKUP(Table2[[#This Row],[Date]],Table3[#All],11,FALSE)</f>
        <v>4.7649986099692856E-2</v>
      </c>
      <c r="H861" s="5">
        <f>(LN(F861/Summary!$G$7)+(D861/100+G861^2/2)*E861)/(G861*SQRT(E861))</f>
        <v>7.0567816725908177</v>
      </c>
      <c r="I861" s="5">
        <f t="shared" si="55"/>
        <v>7.0194474025229008</v>
      </c>
      <c r="J861" s="4">
        <f>_xlfn.NORM.DIST(H861,0,1,TRUE)*F861-_xlfn.NORM.DIST(I861,0,1,TRUE)*Summary!$G$7*EXP(-D861/100*E861)</f>
        <v>300.9779973225917</v>
      </c>
      <c r="K861" s="5">
        <f t="shared" si="52"/>
        <v>0.99999999999914801</v>
      </c>
      <c r="L861" s="7">
        <f t="shared" si="53"/>
        <v>1.260339081236247E-13</v>
      </c>
      <c r="M861" s="4">
        <f t="shared" si="54"/>
        <v>6.2546147331041131E-9</v>
      </c>
      <c r="N861" s="57">
        <f>Summary!$G$7*Table2[[#This Row],[T]]*EXP(-Table2[[#This Row],[Rate]]/100*Table2[[#This Row],[T]])*_xlfn.NORM.DIST(Table2[[#This Row],[d2]],0,1,TRUE)</f>
        <v>614.82796580544095</v>
      </c>
      <c r="O861" s="4"/>
    </row>
    <row r="862" spans="2:15" x14ac:dyDescent="0.2">
      <c r="B862" s="6">
        <f>Index!B883</f>
        <v>42993</v>
      </c>
      <c r="C862" s="4">
        <f>Index!J883</f>
        <v>137.20474644731777</v>
      </c>
      <c r="D862" s="5">
        <f>VLOOKUP(Table2[[#This Row],[Date]],Table1[#All],16,FALSE)</f>
        <v>-0.24877777777777779</v>
      </c>
      <c r="E862" s="5">
        <f>DAYS360(B862,Summary!$G$10)/Summary!$G$6</f>
        <v>0.61111111111111116</v>
      </c>
      <c r="F862" s="4">
        <f>Summary!$G$7*C862/Summary!$G$11*(1-0.011)^4</f>
        <v>1301.2613730541168</v>
      </c>
      <c r="G862" s="7">
        <f>VLOOKUP(Table2[[#This Row],[Date]],Table3[#All],11,FALSE)</f>
        <v>4.7680806201490532E-2</v>
      </c>
      <c r="H862" s="5">
        <f>(LN(F862/Summary!$G$7)+(D862/100+G862^2/2)*E862)/(G862*SQRT(E862))</f>
        <v>7.0427065334974142</v>
      </c>
      <c r="I862" s="5">
        <f t="shared" si="55"/>
        <v>7.0054327326893215</v>
      </c>
      <c r="J862" s="4">
        <f>_xlfn.NORM.DIST(H862,0,1,TRUE)*F862-_xlfn.NORM.DIST(I862,0,1,TRUE)*Summary!$G$7*EXP(-D862/100*E862)</f>
        <v>299.73990815708373</v>
      </c>
      <c r="K862" s="5">
        <f t="shared" si="52"/>
        <v>0.99999999999905731</v>
      </c>
      <c r="L862" s="7">
        <f t="shared" si="53"/>
        <v>1.3954057700602967E-13</v>
      </c>
      <c r="M862" s="4">
        <f t="shared" si="54"/>
        <v>6.8848322181666758E-9</v>
      </c>
      <c r="N862" s="57">
        <f>Summary!$G$7*Table2[[#This Row],[T]]*EXP(-Table2[[#This Row],[Rate]]/100*Table2[[#This Row],[T]])*_xlfn.NORM.DIST(Table2[[#This Row],[d2]],0,1,TRUE)</f>
        <v>612.04089521410401</v>
      </c>
      <c r="O862" s="4"/>
    </row>
    <row r="863" spans="2:15" x14ac:dyDescent="0.2">
      <c r="B863" s="6">
        <f>Index!B884</f>
        <v>42996</v>
      </c>
      <c r="C863" s="4">
        <f>Index!J884</f>
        <v>137.16724339176469</v>
      </c>
      <c r="D863" s="5">
        <f>VLOOKUP(Table2[[#This Row],[Date]],Table1[#All],16,FALSE)</f>
        <v>-0.25044444444444447</v>
      </c>
      <c r="E863" s="5">
        <f>DAYS360(B863,Summary!$G$10)/Summary!$G$6</f>
        <v>0.60277777777777775</v>
      </c>
      <c r="F863" s="4">
        <f>Summary!$G$7*C863/Summary!$G$11*(1-0.011)^4</f>
        <v>1300.9056909160981</v>
      </c>
      <c r="G863" s="7">
        <f>VLOOKUP(Table2[[#This Row],[Date]],Table3[#All],11,FALSE)</f>
        <v>4.761326967124755E-2</v>
      </c>
      <c r="H863" s="5">
        <f>(LN(F863/Summary!$G$7)+(D863/100+G863^2/2)*E863)/(G863*SQRT(E863))</f>
        <v>7.0938653212756471</v>
      </c>
      <c r="I863" s="5">
        <f t="shared" si="55"/>
        <v>7.0568989668891255</v>
      </c>
      <c r="J863" s="4">
        <f>_xlfn.NORM.DIST(H863,0,1,TRUE)*F863-_xlfn.NORM.DIST(I863,0,1,TRUE)*Summary!$G$7*EXP(-D863/100*E863)</f>
        <v>299.39492740420917</v>
      </c>
      <c r="K863" s="5">
        <f t="shared" si="52"/>
        <v>0.99999999999934797</v>
      </c>
      <c r="L863" s="7">
        <f t="shared" si="53"/>
        <v>9.8033219748293191E-14</v>
      </c>
      <c r="M863" s="4">
        <f t="shared" si="54"/>
        <v>4.7615695571354833E-9</v>
      </c>
      <c r="N863" s="57">
        <f>Summary!$G$7*Table2[[#This Row],[T]]*EXP(-Table2[[#This Row],[Rate]]/100*Table2[[#This Row],[T]])*_xlfn.NORM.DIST(Table2[[#This Row],[d2]],0,1,TRUE)</f>
        <v>603.68843244971049</v>
      </c>
      <c r="O863" s="4"/>
    </row>
    <row r="864" spans="2:15" x14ac:dyDescent="0.2">
      <c r="B864" s="6">
        <f>Index!B885</f>
        <v>42997</v>
      </c>
      <c r="C864" s="4">
        <f>Index!J885</f>
        <v>137.33964416991947</v>
      </c>
      <c r="D864" s="5">
        <f>VLOOKUP(Table2[[#This Row],[Date]],Table1[#All],16,FALSE)</f>
        <v>-0.25180000000000002</v>
      </c>
      <c r="E864" s="5">
        <f>DAYS360(B864,Summary!$G$10)/Summary!$G$6</f>
        <v>0.6</v>
      </c>
      <c r="F864" s="4">
        <f>Summary!$G$7*C864/Summary!$G$11*(1-0.011)^4</f>
        <v>1302.5407544186817</v>
      </c>
      <c r="G864" s="7">
        <f>VLOOKUP(Table2[[#This Row],[Date]],Table3[#All],11,FALSE)</f>
        <v>4.7598936148528392E-2</v>
      </c>
      <c r="H864" s="5">
        <f>(LN(F864/Summary!$G$7)+(D864/100+G864^2/2)*E864)/(G864*SQRT(E864))</f>
        <v>7.1463477803200348</v>
      </c>
      <c r="I864" s="5">
        <f t="shared" si="55"/>
        <v>7.1094778029199466</v>
      </c>
      <c r="J864" s="4">
        <f>_xlfn.NORM.DIST(H864,0,1,TRUE)*F864-_xlfn.NORM.DIST(I864,0,1,TRUE)*Summary!$G$7*EXP(-D864/100*E864)</f>
        <v>301.02881258540992</v>
      </c>
      <c r="K864" s="5">
        <f t="shared" si="52"/>
        <v>0.99999999999955447</v>
      </c>
      <c r="L864" s="7">
        <f t="shared" si="53"/>
        <v>6.7557573849331707E-14</v>
      </c>
      <c r="M864" s="4">
        <f t="shared" si="54"/>
        <v>3.2734460100733845E-9</v>
      </c>
      <c r="N864" s="57">
        <f>Summary!$G$7*Table2[[#This Row],[T]]*EXP(-Table2[[#This Row],[Rate]]/100*Table2[[#This Row],[T]])*_xlfn.NORM.DIST(Table2[[#This Row],[d2]],0,1,TRUE)</f>
        <v>600.90716509961487</v>
      </c>
      <c r="O864" s="4"/>
    </row>
    <row r="865" spans="2:15" x14ac:dyDescent="0.2">
      <c r="B865" s="6">
        <f>Index!B886</f>
        <v>42998</v>
      </c>
      <c r="C865" s="4">
        <f>Index!J886</f>
        <v>137.37999319756454</v>
      </c>
      <c r="D865" s="5">
        <f>VLOOKUP(Table2[[#This Row],[Date]],Table1[#All],16,FALSE)</f>
        <v>-0.25155555555555559</v>
      </c>
      <c r="E865" s="5">
        <f>DAYS360(B865,Summary!$G$10)/Summary!$G$6</f>
        <v>0.59722222222222221</v>
      </c>
      <c r="F865" s="4">
        <f>Summary!$G$7*C865/Summary!$G$11*(1-0.011)^4</f>
        <v>1302.9234279957582</v>
      </c>
      <c r="G865" s="7">
        <f>VLOOKUP(Table2[[#This Row],[Date]],Table3[#All],11,FALSE)</f>
        <v>4.7502785366332428E-2</v>
      </c>
      <c r="H865" s="5">
        <f>(LN(F865/Summary!$G$7)+(D865/100+G865^2/2)*E865)/(G865*SQRT(E865))</f>
        <v>7.1855184701373691</v>
      </c>
      <c r="I865" s="5">
        <f t="shared" si="55"/>
        <v>7.1488082443906373</v>
      </c>
      <c r="J865" s="4">
        <f>_xlfn.NORM.DIST(H865,0,1,TRUE)*F865-_xlfn.NORM.DIST(I865,0,1,TRUE)*Summary!$G$7*EXP(-D865/100*E865)</f>
        <v>301.41995323012316</v>
      </c>
      <c r="K865" s="5">
        <f t="shared" si="52"/>
        <v>0.99999999999966527</v>
      </c>
      <c r="L865" s="7">
        <f t="shared" si="53"/>
        <v>5.1230453078742455E-14</v>
      </c>
      <c r="M865" s="4">
        <f t="shared" si="54"/>
        <v>2.4672946555020707E-9</v>
      </c>
      <c r="N865" s="57">
        <f>Summary!$G$7*Table2[[#This Row],[T]]*EXP(-Table2[[#This Row],[Rate]]/100*Table2[[#This Row],[T]])*_xlfn.NORM.DIST(Table2[[#This Row],[d2]],0,1,TRUE)</f>
        <v>598.12013076254925</v>
      </c>
      <c r="O865" s="4"/>
    </row>
    <row r="866" spans="2:15" x14ac:dyDescent="0.2">
      <c r="B866" s="6">
        <f>Index!B887</f>
        <v>42999</v>
      </c>
      <c r="C866" s="4">
        <f>Index!J887</f>
        <v>137.16928330322995</v>
      </c>
      <c r="D866" s="5">
        <f>VLOOKUP(Table2[[#This Row],[Date]],Table1[#All],16,FALSE)</f>
        <v>-0.25292222222222227</v>
      </c>
      <c r="E866" s="5">
        <f>DAYS360(B866,Summary!$G$10)/Summary!$G$6</f>
        <v>0.59444444444444444</v>
      </c>
      <c r="F866" s="4">
        <f>Summary!$G$7*C866/Summary!$G$11*(1-0.011)^4</f>
        <v>1300.9250376082709</v>
      </c>
      <c r="G866" s="7">
        <f>VLOOKUP(Table2[[#This Row],[Date]],Table3[#All],11,FALSE)</f>
        <v>4.7360340624634602E-2</v>
      </c>
      <c r="H866" s="5">
        <f>(LN(F866/Summary!$G$7)+(D866/100+G866^2/2)*E866)/(G866*SQRT(E866))</f>
        <v>7.181686453018628</v>
      </c>
      <c r="I866" s="5">
        <f t="shared" si="55"/>
        <v>7.1451715246059671</v>
      </c>
      <c r="J866" s="4">
        <f>_xlfn.NORM.DIST(H866,0,1,TRUE)*F866-_xlfn.NORM.DIST(I866,0,1,TRUE)*Summary!$G$7*EXP(-D866/100*E866)</f>
        <v>299.42042471365767</v>
      </c>
      <c r="K866" s="5">
        <f t="shared" si="52"/>
        <v>0.99999999999965572</v>
      </c>
      <c r="L866" s="7">
        <f t="shared" si="53"/>
        <v>5.3023274230108456E-14</v>
      </c>
      <c r="M866" s="4">
        <f t="shared" si="54"/>
        <v>2.52637128527578E-9</v>
      </c>
      <c r="N866" s="57">
        <f>Summary!$G$7*Table2[[#This Row],[T]]*EXP(-Table2[[#This Row],[Rate]]/100*Table2[[#This Row],[T]])*_xlfn.NORM.DIST(Table2[[#This Row],[d2]],0,1,TRUE)</f>
        <v>595.33885322042056</v>
      </c>
      <c r="O866" s="4"/>
    </row>
    <row r="867" spans="2:15" x14ac:dyDescent="0.2">
      <c r="B867" s="6">
        <f>Index!B888</f>
        <v>43000</v>
      </c>
      <c r="C867" s="4">
        <f>Index!J888</f>
        <v>137.24923671430253</v>
      </c>
      <c r="D867" s="5">
        <f>VLOOKUP(Table2[[#This Row],[Date]],Table1[#All],16,FALSE)</f>
        <v>-0.25266666666666671</v>
      </c>
      <c r="E867" s="5">
        <f>DAYS360(B867,Summary!$G$10)/Summary!$G$6</f>
        <v>0.59166666666666667</v>
      </c>
      <c r="F867" s="4">
        <f>Summary!$G$7*C867/Summary!$G$11*(1-0.011)^4</f>
        <v>1301.6833224939371</v>
      </c>
      <c r="G867" s="7">
        <f>VLOOKUP(Table2[[#This Row],[Date]],Table3[#All],11,FALSE)</f>
        <v>4.7139796839028664E-2</v>
      </c>
      <c r="H867" s="5">
        <f>(LN(F867/Summary!$G$7)+(D867/100+G867^2/2)*E867)/(G867*SQRT(E867))</f>
        <v>7.248253395716703</v>
      </c>
      <c r="I867" s="5">
        <f t="shared" si="55"/>
        <v>7.2119935244552371</v>
      </c>
      <c r="J867" s="4">
        <f>_xlfn.NORM.DIST(H867,0,1,TRUE)*F867-_xlfn.NORM.DIST(I867,0,1,TRUE)*Summary!$G$7*EXP(-D867/100*E867)</f>
        <v>300.18726006300835</v>
      </c>
      <c r="K867" s="5">
        <f t="shared" si="52"/>
        <v>0.99999999999978895</v>
      </c>
      <c r="L867" s="7">
        <f t="shared" si="53"/>
        <v>3.3012268735694676E-14</v>
      </c>
      <c r="M867" s="4">
        <f t="shared" si="54"/>
        <v>1.5600943432978815E-9</v>
      </c>
      <c r="N867" s="57">
        <f>Summary!$G$7*Table2[[#This Row],[T]]*EXP(-Table2[[#This Row],[Rate]]/100*Table2[[#This Row],[T]])*_xlfn.NORM.DIST(Table2[[#This Row],[d2]],0,1,TRUE)</f>
        <v>592.55183693813694</v>
      </c>
      <c r="O867" s="4"/>
    </row>
    <row r="868" spans="2:15" x14ac:dyDescent="0.2">
      <c r="B868" s="6">
        <f>Index!B889</f>
        <v>43003</v>
      </c>
      <c r="C868" s="4">
        <f>Index!J889</f>
        <v>137.59481741284907</v>
      </c>
      <c r="D868" s="5">
        <f>VLOOKUP(Table2[[#This Row],[Date]],Table1[#All],16,FALSE)</f>
        <v>-0.25516666666666665</v>
      </c>
      <c r="E868" s="5">
        <f>DAYS360(B868,Summary!$G$10)/Summary!$G$6</f>
        <v>0.58333333333333337</v>
      </c>
      <c r="F868" s="4">
        <f>Summary!$G$7*C868/Summary!$G$11*(1-0.011)^4</f>
        <v>1304.9608389497132</v>
      </c>
      <c r="G868" s="7">
        <f>VLOOKUP(Table2[[#This Row],[Date]],Table3[#All],11,FALSE)</f>
        <v>4.7288042123800597E-2</v>
      </c>
      <c r="H868" s="5">
        <f>(LN(F868/Summary!$G$7)+(D868/100+G868^2/2)*E868)/(G868*SQRT(E868))</f>
        <v>7.3466222914346222</v>
      </c>
      <c r="I868" s="5">
        <f t="shared" si="55"/>
        <v>7.3105054526848594</v>
      </c>
      <c r="J868" s="4">
        <f>_xlfn.NORM.DIST(H868,0,1,TRUE)*F868-_xlfn.NORM.DIST(I868,0,1,TRUE)*Summary!$G$7*EXP(-D868/100*E868)</f>
        <v>303.47125840287845</v>
      </c>
      <c r="K868" s="5">
        <f t="shared" si="52"/>
        <v>0.99999999999989841</v>
      </c>
      <c r="L868" s="7">
        <f t="shared" si="53"/>
        <v>1.6126696708828484E-14</v>
      </c>
      <c r="M868" s="4">
        <f t="shared" si="54"/>
        <v>7.5754511752153032E-10</v>
      </c>
      <c r="N868" s="57">
        <f>Summary!$G$7*Table2[[#This Row],[T]]*EXP(-Table2[[#This Row],[Rate]]/100*Table2[[#This Row],[T]])*_xlfn.NORM.DIST(Table2[[#This Row],[d2]],0,1,TRUE)</f>
        <v>584.20225531890969</v>
      </c>
      <c r="O868" s="4"/>
    </row>
    <row r="869" spans="2:15" x14ac:dyDescent="0.2">
      <c r="B869" s="6">
        <f>Index!B890</f>
        <v>43004</v>
      </c>
      <c r="C869" s="4">
        <f>Index!J890</f>
        <v>137.54264261460079</v>
      </c>
      <c r="D869" s="5">
        <f>VLOOKUP(Table2[[#This Row],[Date]],Table1[#All],16,FALSE)</f>
        <v>-0.25656666666666667</v>
      </c>
      <c r="E869" s="5">
        <f>DAYS360(B869,Summary!$G$10)/Summary!$G$6</f>
        <v>0.5805555555555556</v>
      </c>
      <c r="F869" s="4">
        <f>Summary!$G$7*C869/Summary!$G$11*(1-0.011)^4</f>
        <v>1304.4660087680661</v>
      </c>
      <c r="G869" s="7">
        <f>VLOOKUP(Table2[[#This Row],[Date]],Table3[#All],11,FALSE)</f>
        <v>4.6373464602930944E-2</v>
      </c>
      <c r="H869" s="5">
        <f>(LN(F869/Summary!$G$7)+(D869/100+G869^2/2)*E869)/(G869*SQRT(E869))</f>
        <v>7.4978585189363915</v>
      </c>
      <c r="I869" s="5">
        <f t="shared" si="55"/>
        <v>7.4625246302682173</v>
      </c>
      <c r="J869" s="4">
        <f>_xlfn.NORM.DIST(H869,0,1,TRUE)*F869-_xlfn.NORM.DIST(I869,0,1,TRUE)*Summary!$G$7*EXP(-D869/100*E869)</f>
        <v>302.97538685698657</v>
      </c>
      <c r="K869" s="5">
        <f t="shared" si="52"/>
        <v>0.99999999999996758</v>
      </c>
      <c r="L869" s="7">
        <f t="shared" si="53"/>
        <v>5.3669532687840762E-15</v>
      </c>
      <c r="M869" s="4">
        <f t="shared" si="54"/>
        <v>2.4587064279215096E-10</v>
      </c>
      <c r="N869" s="57">
        <f>Summary!$G$7*Table2[[#This Row],[T]]*EXP(-Table2[[#This Row],[Rate]]/100*Table2[[#This Row],[T]])*_xlfn.NORM.DIST(Table2[[#This Row],[d2]],0,1,TRUE)</f>
        <v>581.42094438724121</v>
      </c>
      <c r="O869" s="4"/>
    </row>
    <row r="870" spans="2:15" x14ac:dyDescent="0.2">
      <c r="B870" s="6">
        <f>Index!B891</f>
        <v>43005</v>
      </c>
      <c r="C870" s="4">
        <f>Index!J891</f>
        <v>137.06745573666061</v>
      </c>
      <c r="D870" s="5">
        <f>VLOOKUP(Table2[[#This Row],[Date]],Table1[#All],16,FALSE)</f>
        <v>-0.25713333333333338</v>
      </c>
      <c r="E870" s="5">
        <f>DAYS360(B870,Summary!$G$10)/Summary!$G$6</f>
        <v>0.57777777777777772</v>
      </c>
      <c r="F870" s="4">
        <f>Summary!$G$7*C870/Summary!$G$11*(1-0.011)^4</f>
        <v>1299.9592963892551</v>
      </c>
      <c r="G870" s="7">
        <f>VLOOKUP(Table2[[#This Row],[Date]],Table3[#All],11,FALSE)</f>
        <v>4.6696326032586027E-2</v>
      </c>
      <c r="H870" s="5">
        <f>(LN(F870/Summary!$G$7)+(D870/100+G870^2/2)*E870)/(G870*SQRT(E870))</f>
        <v>7.3666620352235626</v>
      </c>
      <c r="I870" s="5">
        <f t="shared" si="55"/>
        <v>7.3311673663003818</v>
      </c>
      <c r="J870" s="4">
        <f>_xlfn.NORM.DIST(H870,0,1,TRUE)*F870-_xlfn.NORM.DIST(I870,0,1,TRUE)*Summary!$G$7*EXP(-D870/100*E870)</f>
        <v>298.47253299155568</v>
      </c>
      <c r="K870" s="5">
        <f t="shared" si="52"/>
        <v>0.99999999999991251</v>
      </c>
      <c r="L870" s="7">
        <f t="shared" si="53"/>
        <v>1.4214571828855747E-14</v>
      </c>
      <c r="M870" s="4">
        <f t="shared" si="54"/>
        <v>6.4809226387307079E-10</v>
      </c>
      <c r="N870" s="57">
        <f>Summary!$G$7*Table2[[#This Row],[T]]*EXP(-Table2[[#This Row],[Rate]]/100*Table2[[#This Row],[T]])*_xlfn.NORM.DIST(Table2[[#This Row],[d2]],0,1,TRUE)</f>
        <v>578.63679662971617</v>
      </c>
      <c r="O870" s="4"/>
    </row>
    <row r="871" spans="2:15" x14ac:dyDescent="0.2">
      <c r="B871" s="6">
        <f>Index!B892</f>
        <v>43006</v>
      </c>
      <c r="C871" s="4">
        <f>Index!J892</f>
        <v>137.10777624597108</v>
      </c>
      <c r="D871" s="5">
        <f>VLOOKUP(Table2[[#This Row],[Date]],Table1[#All],16,FALSE)</f>
        <v>-0.25785000000000002</v>
      </c>
      <c r="E871" s="5">
        <f>DAYS360(B871,Summary!$G$10)/Summary!$G$6</f>
        <v>0.57499999999999996</v>
      </c>
      <c r="F871" s="4">
        <f>Summary!$G$7*C871/Summary!$G$11*(1-0.011)^4</f>
        <v>1300.3416994960437</v>
      </c>
      <c r="G871" s="7">
        <f>VLOOKUP(Table2[[#This Row],[Date]],Table3[#All],11,FALSE)</f>
        <v>4.6636959637788744E-2</v>
      </c>
      <c r="H871" s="5">
        <f>(LN(F871/Summary!$G$7)+(D871/100+G871^2/2)*E871)/(G871*SQRT(E871))</f>
        <v>7.402106167009312</v>
      </c>
      <c r="I871" s="5">
        <f t="shared" si="55"/>
        <v>7.3667419414070512</v>
      </c>
      <c r="J871" s="4">
        <f>_xlfn.NORM.DIST(H871,0,1,TRUE)*F871-_xlfn.NORM.DIST(I871,0,1,TRUE)*Summary!$G$7*EXP(-D871/100*E871)</f>
        <v>298.85796234567215</v>
      </c>
      <c r="K871" s="5">
        <f t="shared" si="52"/>
        <v>0.99999999999993294</v>
      </c>
      <c r="L871" s="7">
        <f t="shared" si="53"/>
        <v>1.0978317588120593E-14</v>
      </c>
      <c r="M871" s="4">
        <f t="shared" si="54"/>
        <v>4.977930679529164E-10</v>
      </c>
      <c r="N871" s="57">
        <f>Summary!$G$7*Table2[[#This Row],[T]]*EXP(-Table2[[#This Row],[Rate]]/100*Table2[[#This Row],[T]])*_xlfn.NORM.DIST(Table2[[#This Row],[d2]],0,1,TRUE)</f>
        <v>575.8531488614135</v>
      </c>
      <c r="O871" s="4"/>
    </row>
    <row r="872" spans="2:15" x14ac:dyDescent="0.2">
      <c r="B872" s="6">
        <f>Index!B893</f>
        <v>43007</v>
      </c>
      <c r="C872" s="4">
        <f>Index!J893</f>
        <v>137.37259361825821</v>
      </c>
      <c r="D872" s="5">
        <f>VLOOKUP(Table2[[#This Row],[Date]],Table1[#All],16,FALSE)</f>
        <v>-0.25841111111111115</v>
      </c>
      <c r="E872" s="5">
        <f>DAYS360(B872,Summary!$G$10)/Summary!$G$6</f>
        <v>0.57222222222222219</v>
      </c>
      <c r="F872" s="4">
        <f>Summary!$G$7*C872/Summary!$G$11*(1-0.011)^4</f>
        <v>1302.8532497622964</v>
      </c>
      <c r="G872" s="7">
        <f>VLOOKUP(Table2[[#This Row],[Date]],Table3[#All],11,FALSE)</f>
        <v>4.6554960182983447E-2</v>
      </c>
      <c r="H872" s="5">
        <f>(LN(F872/Summary!$G$7)+(D872/100+G872^2/2)*E872)/(G872*SQRT(E872))</f>
        <v>7.4878763081918107</v>
      </c>
      <c r="I872" s="5">
        <f t="shared" si="55"/>
        <v>7.4526596356317203</v>
      </c>
      <c r="J872" s="4">
        <f>_xlfn.NORM.DIST(H872,0,1,TRUE)*F872-_xlfn.NORM.DIST(I872,0,1,TRUE)*Summary!$G$7*EXP(-D872/100*E872)</f>
        <v>301.37347016491651</v>
      </c>
      <c r="K872" s="5">
        <f t="shared" si="52"/>
        <v>0.99999999999996503</v>
      </c>
      <c r="L872" s="7">
        <f t="shared" si="53"/>
        <v>5.8102045028468827E-15</v>
      </c>
      <c r="M872" s="4">
        <f t="shared" si="54"/>
        <v>2.6273207689252826E-10</v>
      </c>
      <c r="N872" s="57">
        <f>Summary!$G$7*Table2[[#This Row],[T]]*EXP(-Table2[[#This Row],[Rate]]/100*Table2[[#This Row],[T]])*_xlfn.NORM.DIST(Table2[[#This Row],[d2]],0,1,TRUE)</f>
        <v>573.06898499180795</v>
      </c>
      <c r="O872" s="4"/>
    </row>
    <row r="873" spans="2:15" x14ac:dyDescent="0.2">
      <c r="B873" s="6">
        <f>Index!B894</f>
        <v>43010</v>
      </c>
      <c r="C873" s="4">
        <f>Index!J894</f>
        <v>137.308652965786</v>
      </c>
      <c r="D873" s="5">
        <f>VLOOKUP(Table2[[#This Row],[Date]],Table1[#All],16,FALSE)</f>
        <v>-0.25922222222222224</v>
      </c>
      <c r="E873" s="5">
        <f>DAYS360(B873,Summary!$G$10)/Summary!$G$6</f>
        <v>0.56388888888888888</v>
      </c>
      <c r="F873" s="4">
        <f>Summary!$G$7*C873/Summary!$G$11*(1-0.011)^4</f>
        <v>1302.2468312280669</v>
      </c>
      <c r="G873" s="7">
        <f>VLOOKUP(Table2[[#This Row],[Date]],Table3[#All],11,FALSE)</f>
        <v>4.6563840554686396E-2</v>
      </c>
      <c r="H873" s="5">
        <f>(LN(F873/Summary!$G$7)+(D873/100+G873^2/2)*E873)/(G873*SQRT(E873))</f>
        <v>7.5284826870359893</v>
      </c>
      <c r="I873" s="5">
        <f t="shared" si="55"/>
        <v>7.4935167185339804</v>
      </c>
      <c r="J873" s="4">
        <f>_xlfn.NORM.DIST(H873,0,1,TRUE)*F873-_xlfn.NORM.DIST(I873,0,1,TRUE)*Summary!$G$7*EXP(-D873/100*E873)</f>
        <v>300.78403707826544</v>
      </c>
      <c r="K873" s="5">
        <f t="shared" si="52"/>
        <v>0.99999999999997435</v>
      </c>
      <c r="L873" s="7">
        <f t="shared" si="53"/>
        <v>4.31607192897338E-15</v>
      </c>
      <c r="M873" s="4">
        <f t="shared" si="54"/>
        <v>1.9218417467293469E-10</v>
      </c>
      <c r="N873" s="57">
        <f>Summary!$G$7*Table2[[#This Row],[T]]*EXP(-Table2[[#This Row],[Rate]]/100*Table2[[#This Row],[T]])*_xlfn.NORM.DIST(Table2[[#This Row],[d2]],0,1,TRUE)</f>
        <v>564.71374225667466</v>
      </c>
      <c r="O873" s="4"/>
    </row>
    <row r="874" spans="2:15" x14ac:dyDescent="0.2">
      <c r="B874" s="6">
        <f>Index!B895</f>
        <v>43011</v>
      </c>
      <c r="C874" s="4">
        <f>Index!J895</f>
        <v>137.19045565921812</v>
      </c>
      <c r="D874" s="5">
        <f>VLOOKUP(Table2[[#This Row],[Date]],Table1[#All],16,FALSE)</f>
        <v>-0.26053333333333334</v>
      </c>
      <c r="E874" s="5">
        <f>DAYS360(B874,Summary!$G$10)/Summary!$G$6</f>
        <v>0.56111111111111112</v>
      </c>
      <c r="F874" s="4">
        <f>Summary!$G$7*C874/Summary!$G$11*(1-0.011)^4</f>
        <v>1301.1258380159632</v>
      </c>
      <c r="G874" s="7">
        <f>VLOOKUP(Table2[[#This Row],[Date]],Table3[#All],11,FALSE)</f>
        <v>4.6578480117196057E-2</v>
      </c>
      <c r="H874" s="5">
        <f>(LN(F874/Summary!$G$7)+(D874/100+G874^2/2)*E874)/(G874*SQRT(E874))</f>
        <v>7.5199603022000634</v>
      </c>
      <c r="I874" s="5">
        <f t="shared" si="55"/>
        <v>7.4850695969897743</v>
      </c>
      <c r="J874" s="4">
        <f>_xlfn.NORM.DIST(H874,0,1,TRUE)*F874-_xlfn.NORM.DIST(I874,0,1,TRUE)*Summary!$G$7*EXP(-D874/100*E874)</f>
        <v>299.66288746486134</v>
      </c>
      <c r="K874" s="5">
        <f t="shared" si="52"/>
        <v>0.99999999999997258</v>
      </c>
      <c r="L874" s="7">
        <f t="shared" si="53"/>
        <v>4.6158036988946007E-15</v>
      </c>
      <c r="M874" s="4">
        <f t="shared" si="54"/>
        <v>2.0423027173710417E-10</v>
      </c>
      <c r="N874" s="57">
        <f>Summary!$G$7*Table2[[#This Row],[T]]*EXP(-Table2[[#This Row],[Rate]]/100*Table2[[#This Row],[T]])*_xlfn.NORM.DIST(Table2[[#This Row],[d2]],0,1,TRUE)</f>
        <v>561.93198892032035</v>
      </c>
      <c r="O874" s="4"/>
    </row>
    <row r="875" spans="2:15" x14ac:dyDescent="0.2">
      <c r="B875" s="6">
        <f>Index!B896</f>
        <v>43012</v>
      </c>
      <c r="C875" s="4">
        <f>Index!J896</f>
        <v>137.05908314483946</v>
      </c>
      <c r="D875" s="5">
        <f>VLOOKUP(Table2[[#This Row],[Date]],Table1[#All],16,FALSE)</f>
        <v>-0.26075000000000004</v>
      </c>
      <c r="E875" s="5">
        <f>DAYS360(B875,Summary!$G$10)/Summary!$G$6</f>
        <v>0.55833333333333335</v>
      </c>
      <c r="F875" s="4">
        <f>Summary!$G$7*C875/Summary!$G$11*(1-0.011)^4</f>
        <v>1299.8798900231395</v>
      </c>
      <c r="G875" s="7">
        <f>VLOOKUP(Table2[[#This Row],[Date]],Table3[#All],11,FALSE)</f>
        <v>4.5395313652861424E-2</v>
      </c>
      <c r="H875" s="5">
        <f>(LN(F875/Summary!$G$7)+(D875/100+G875^2/2)*E875)/(G875*SQRT(E875))</f>
        <v>7.7060767961770953</v>
      </c>
      <c r="I875" s="5">
        <f t="shared" si="55"/>
        <v>7.6721566434148123</v>
      </c>
      <c r="J875" s="4">
        <f>_xlfn.NORM.DIST(H875,0,1,TRUE)*F875-_xlfn.NORM.DIST(I875,0,1,TRUE)*Summary!$G$7*EXP(-D875/100*E875)</f>
        <v>298.42297558632515</v>
      </c>
      <c r="K875" s="5">
        <f t="shared" si="52"/>
        <v>0.99999999999999356</v>
      </c>
      <c r="L875" s="7">
        <f t="shared" si="53"/>
        <v>1.1522849510036878E-15</v>
      </c>
      <c r="M875" s="4">
        <f t="shared" si="54"/>
        <v>4.9348154726993146E-11</v>
      </c>
      <c r="N875" s="57">
        <f>Summary!$G$7*Table2[[#This Row],[T]]*EXP(-Table2[[#This Row],[Rate]]/100*Table2[[#This Row],[T]])*_xlfn.NORM.DIST(Table2[[#This Row],[d2]],0,1,TRUE)</f>
        <v>559.14677722721672</v>
      </c>
      <c r="O875" s="4"/>
    </row>
    <row r="876" spans="2:15" x14ac:dyDescent="0.2">
      <c r="B876" s="6">
        <f>Index!B897</f>
        <v>43013</v>
      </c>
      <c r="C876" s="4">
        <f>Index!J897</f>
        <v>137.3238761988739</v>
      </c>
      <c r="D876" s="5">
        <f>VLOOKUP(Table2[[#This Row],[Date]],Table1[#All],16,FALSE)</f>
        <v>-0.26077777777777778</v>
      </c>
      <c r="E876" s="5">
        <f>DAYS360(B876,Summary!$G$10)/Summary!$G$6</f>
        <v>0.55555555555555558</v>
      </c>
      <c r="F876" s="4">
        <f>Summary!$G$7*C876/Summary!$G$11*(1-0.011)^4</f>
        <v>1302.3912096530355</v>
      </c>
      <c r="G876" s="7">
        <f>VLOOKUP(Table2[[#This Row],[Date]],Table3[#All],11,FALSE)</f>
        <v>4.5488531641654638E-2</v>
      </c>
      <c r="H876" s="5">
        <f>(LN(F876/Summary!$G$7)+(D876/100+G876^2/2)*E876)/(G876*SQRT(E876))</f>
        <v>7.7666072492724485</v>
      </c>
      <c r="I876" s="5">
        <f t="shared" si="55"/>
        <v>7.7327020996233182</v>
      </c>
      <c r="J876" s="4">
        <f>_xlfn.NORM.DIST(H876,0,1,TRUE)*F876-_xlfn.NORM.DIST(I876,0,1,TRUE)*Summary!$G$7*EXP(-D876/100*E876)</f>
        <v>300.94139425330707</v>
      </c>
      <c r="K876" s="5">
        <f t="shared" si="52"/>
        <v>0.999999999999996</v>
      </c>
      <c r="L876" s="7">
        <f t="shared" si="53"/>
        <v>7.2034494074974078E-16</v>
      </c>
      <c r="M876" s="4">
        <f t="shared" si="54"/>
        <v>3.0878261158208191E-11</v>
      </c>
      <c r="N876" s="57">
        <f>Summary!$G$7*Table2[[#This Row],[T]]*EXP(-Table2[[#This Row],[Rate]]/100*Table2[[#This Row],[T]])*_xlfn.NORM.DIST(Table2[[#This Row],[d2]],0,1,TRUE)</f>
        <v>556.36100855540167</v>
      </c>
      <c r="O876" s="4"/>
    </row>
    <row r="877" spans="2:15" x14ac:dyDescent="0.2">
      <c r="B877" s="6">
        <f>Index!B898</f>
        <v>43014</v>
      </c>
      <c r="C877" s="4">
        <f>Index!J898</f>
        <v>137.31137301703015</v>
      </c>
      <c r="D877" s="5">
        <f>VLOOKUP(Table2[[#This Row],[Date]],Table1[#All],16,FALSE)</f>
        <v>-0.26244444444444448</v>
      </c>
      <c r="E877" s="5">
        <f>DAYS360(B877,Summary!$G$10)/Summary!$G$6</f>
        <v>0.55277777777777781</v>
      </c>
      <c r="F877" s="4">
        <f>Summary!$G$7*C877/Summary!$G$11*(1-0.011)^4</f>
        <v>1302.2726284231958</v>
      </c>
      <c r="G877" s="7">
        <f>VLOOKUP(Table2[[#This Row],[Date]],Table3[#All],11,FALSE)</f>
        <v>4.5489792045812542E-2</v>
      </c>
      <c r="H877" s="5">
        <f>(LN(F877/Summary!$G$7)+(D877/100+G877^2/2)*E877)/(G877*SQRT(E877))</f>
        <v>7.783046707674746</v>
      </c>
      <c r="I877" s="5">
        <f t="shared" si="55"/>
        <v>7.7492254900208222</v>
      </c>
      <c r="J877" s="4">
        <f>_xlfn.NORM.DIST(H877,0,1,TRUE)*F877-_xlfn.NORM.DIST(I877,0,1,TRUE)*Summary!$G$7*EXP(-D877/100*E877)</f>
        <v>300.82084103084003</v>
      </c>
      <c r="K877" s="5">
        <f t="shared" si="52"/>
        <v>0.99999999999999645</v>
      </c>
      <c r="L877" s="7">
        <f t="shared" si="53"/>
        <v>6.355468777697015E-16</v>
      </c>
      <c r="M877" s="4">
        <f t="shared" si="54"/>
        <v>2.7102911168738007E-11</v>
      </c>
      <c r="N877" s="57">
        <f>Summary!$G$7*Table2[[#This Row],[T]]*EXP(-Table2[[#This Row],[Rate]]/100*Table2[[#This Row],[T]])*_xlfn.NORM.DIST(Table2[[#This Row],[d2]],0,1,TRUE)</f>
        <v>553.58029358632746</v>
      </c>
      <c r="O877" s="4"/>
    </row>
    <row r="878" spans="2:15" x14ac:dyDescent="0.2">
      <c r="B878" s="6">
        <f>Index!B899</f>
        <v>43017</v>
      </c>
      <c r="C878" s="4">
        <f>Index!J899</f>
        <v>137.63060305721734</v>
      </c>
      <c r="D878" s="5">
        <f>VLOOKUP(Table2[[#This Row],[Date]],Table1[#All],16,FALSE)</f>
        <v>-0.26528888888888891</v>
      </c>
      <c r="E878" s="5">
        <f>DAYS360(B878,Summary!$G$10)/Summary!$G$6</f>
        <v>0.5444444444444444</v>
      </c>
      <c r="F878" s="4">
        <f>Summary!$G$7*C878/Summary!$G$11*(1-0.011)^4</f>
        <v>1305.3002330153854</v>
      </c>
      <c r="G878" s="7">
        <f>VLOOKUP(Table2[[#This Row],[Date]],Table3[#All],11,FALSE)</f>
        <v>4.5628853660042802E-2</v>
      </c>
      <c r="H878" s="5">
        <f>(LN(F878/Summary!$G$7)+(D878/100+G878^2/2)*E878)/(G878*SQRT(E878))</f>
        <v>7.8874922223005841</v>
      </c>
      <c r="I878" s="5">
        <f t="shared" si="55"/>
        <v>7.8538242978966606</v>
      </c>
      <c r="J878" s="4">
        <f>_xlfn.NORM.DIST(H878,0,1,TRUE)*F878-_xlfn.NORM.DIST(I878,0,1,TRUE)*Summary!$G$7*EXP(-D878/100*E878)</f>
        <v>303.85483882137896</v>
      </c>
      <c r="K878" s="5">
        <f t="shared" si="52"/>
        <v>0.99999999999999845</v>
      </c>
      <c r="L878" s="7">
        <f t="shared" si="53"/>
        <v>2.8099804115390667E-16</v>
      </c>
      <c r="M878" s="4">
        <f t="shared" si="54"/>
        <v>1.1893707456550656E-11</v>
      </c>
      <c r="N878" s="57">
        <f>Summary!$G$7*Table2[[#This Row],[T]]*EXP(-Table2[[#This Row],[Rate]]/100*Table2[[#This Row],[T]])*_xlfn.NORM.DIST(Table2[[#This Row],[d2]],0,1,TRUE)</f>
        <v>545.23138128340224</v>
      </c>
      <c r="O878" s="4"/>
    </row>
    <row r="879" spans="2:15" x14ac:dyDescent="0.2">
      <c r="B879" s="6">
        <f>Index!B900</f>
        <v>43018</v>
      </c>
      <c r="C879" s="4">
        <f>Index!J900</f>
        <v>137.61809336728098</v>
      </c>
      <c r="D879" s="5">
        <f>VLOOKUP(Table2[[#This Row],[Date]],Table1[#All],16,FALSE)</f>
        <v>-0.26625000000000004</v>
      </c>
      <c r="E879" s="5">
        <f>DAYS360(B879,Summary!$G$10)/Summary!$G$6</f>
        <v>0.54166666666666663</v>
      </c>
      <c r="F879" s="4">
        <f>Summary!$G$7*C879/Summary!$G$11*(1-0.011)^4</f>
        <v>1305.1815900622473</v>
      </c>
      <c r="G879" s="7">
        <f>VLOOKUP(Table2[[#This Row],[Date]],Table3[#All],11,FALSE)</f>
        <v>4.5585404938615265E-2</v>
      </c>
      <c r="H879" s="5">
        <f>(LN(F879/Summary!$G$7)+(D879/100+G879^2/2)*E879)/(G879*SQRT(E879))</f>
        <v>7.9124647175853253</v>
      </c>
      <c r="I879" s="5">
        <f t="shared" si="55"/>
        <v>7.8789147679676113</v>
      </c>
      <c r="J879" s="4">
        <f>_xlfn.NORM.DIST(H879,0,1,TRUE)*F879-_xlfn.NORM.DIST(I879,0,1,TRUE)*Summary!$G$7*EXP(-D879/100*E879)</f>
        <v>303.73836210973911</v>
      </c>
      <c r="K879" s="5">
        <f t="shared" si="52"/>
        <v>0.99999999999999878</v>
      </c>
      <c r="L879" s="7">
        <f t="shared" si="53"/>
        <v>2.3152008844350979E-16</v>
      </c>
      <c r="M879" s="4">
        <f t="shared" si="54"/>
        <v>9.7384196638019971E-12</v>
      </c>
      <c r="N879" s="57">
        <f>Summary!$G$7*Table2[[#This Row],[T]]*EXP(-Table2[[#This Row],[Rate]]/100*Table2[[#This Row],[T]])*_xlfn.NORM.DIST(Table2[[#This Row],[d2]],0,1,TRUE)</f>
        <v>542.44841514094105</v>
      </c>
      <c r="O879" s="4"/>
    </row>
    <row r="880" spans="2:15" x14ac:dyDescent="0.2">
      <c r="B880" s="6">
        <f>Index!B901</f>
        <v>43019</v>
      </c>
      <c r="C880" s="4">
        <f>Index!J901</f>
        <v>137.61880248273431</v>
      </c>
      <c r="D880" s="5">
        <f>VLOOKUP(Table2[[#This Row],[Date]],Table1[#All],16,FALSE)</f>
        <v>-0.26676666666666671</v>
      </c>
      <c r="E880" s="5">
        <f>DAYS360(B880,Summary!$G$10)/Summary!$G$6</f>
        <v>0.53888888888888886</v>
      </c>
      <c r="F880" s="4">
        <f>Summary!$G$7*C880/Summary!$G$11*(1-0.011)^4</f>
        <v>1305.1883153729407</v>
      </c>
      <c r="G880" s="7">
        <f>VLOOKUP(Table2[[#This Row],[Date]],Table3[#All],11,FALSE)</f>
        <v>4.5505501118770941E-2</v>
      </c>
      <c r="H880" s="5">
        <f>(LN(F880/Summary!$G$7)+(D880/100+G880^2/2)*E880)/(G880*SQRT(E880))</f>
        <v>7.9469080322437184</v>
      </c>
      <c r="I880" s="5">
        <f t="shared" si="55"/>
        <v>7.913502875347179</v>
      </c>
      <c r="J880" s="4">
        <f>_xlfn.NORM.DIST(H880,0,1,TRUE)*F880-_xlfn.NORM.DIST(I880,0,1,TRUE)*Summary!$G$7*EXP(-D880/100*E880)</f>
        <v>303.74970563941019</v>
      </c>
      <c r="K880" s="5">
        <f t="shared" si="52"/>
        <v>0.999999999999999</v>
      </c>
      <c r="L880" s="7">
        <f t="shared" si="53"/>
        <v>1.7694905826232224E-16</v>
      </c>
      <c r="M880" s="4">
        <f t="shared" si="54"/>
        <v>7.3919282095041337E-12</v>
      </c>
      <c r="N880" s="57">
        <f>Summary!$G$7*Table2[[#This Row],[T]]*EXP(-Table2[[#This Row],[Rate]]/100*Table2[[#This Row],[T]])*_xlfn.NORM.DIST(Table2[[#This Row],[d2]],0,1,TRUE)</f>
        <v>539.66413968973518</v>
      </c>
      <c r="O880" s="4"/>
    </row>
    <row r="881" spans="2:15" x14ac:dyDescent="0.2">
      <c r="B881" s="6">
        <f>Index!B902</f>
        <v>43020</v>
      </c>
      <c r="C881" s="4">
        <f>Index!J902</f>
        <v>137.96329607129903</v>
      </c>
      <c r="D881" s="5">
        <f>VLOOKUP(Table2[[#This Row],[Date]],Table1[#All],16,FALSE)</f>
        <v>-0.26728333333333337</v>
      </c>
      <c r="E881" s="5">
        <f>DAYS360(B881,Summary!$G$10)/Summary!$G$6</f>
        <v>0.53611111111111109</v>
      </c>
      <c r="F881" s="4">
        <f>Summary!$G$7*C881/Summary!$G$11*(1-0.011)^4</f>
        <v>1308.4555215860739</v>
      </c>
      <c r="G881" s="7">
        <f>VLOOKUP(Table2[[#This Row],[Date]],Table3[#All],11,FALSE)</f>
        <v>4.5514411753251348E-2</v>
      </c>
      <c r="H881" s="5">
        <f>(LN(F881/Summary!$G$7)+(D881/100+G881^2/2)*E881)/(G881*SQRT(E881))</f>
        <v>8.0409901037005316</v>
      </c>
      <c r="I881" s="5">
        <f t="shared" si="55"/>
        <v>8.0076646294725062</v>
      </c>
      <c r="J881" s="4">
        <f>_xlfn.NORM.DIST(H881,0,1,TRUE)*F881-_xlfn.NORM.DIST(I881,0,1,TRUE)*Summary!$G$7*EXP(-D881/100*E881)</f>
        <v>307.02155879508859</v>
      </c>
      <c r="K881" s="5">
        <f t="shared" si="52"/>
        <v>0.99999999999999956</v>
      </c>
      <c r="L881" s="7">
        <f t="shared" si="53"/>
        <v>8.340119767897642E-17</v>
      </c>
      <c r="M881" s="4">
        <f t="shared" si="54"/>
        <v>3.4841268479160919E-12</v>
      </c>
      <c r="N881" s="57">
        <f>Summary!$G$7*Table2[[#This Row],[T]]*EXP(-Table2[[#This Row],[Rate]]/100*Table2[[#This Row],[T]])*_xlfn.NORM.DIST(Table2[[#This Row],[d2]],0,1,TRUE)</f>
        <v>536.87987449627781</v>
      </c>
      <c r="O881" s="4"/>
    </row>
    <row r="882" spans="2:15" x14ac:dyDescent="0.2">
      <c r="B882" s="6">
        <f>Index!B903</f>
        <v>43021</v>
      </c>
      <c r="C882" s="4">
        <f>Index!J903</f>
        <v>138.40071326556856</v>
      </c>
      <c r="D882" s="5">
        <f>VLOOKUP(Table2[[#This Row],[Date]],Table1[#All],16,FALSE)</f>
        <v>-0.26780000000000004</v>
      </c>
      <c r="E882" s="5">
        <f>DAYS360(B882,Summary!$G$10)/Summary!$G$6</f>
        <v>0.53333333333333333</v>
      </c>
      <c r="F882" s="4">
        <f>Summary!$G$7*C882/Summary!$G$11*(1-0.011)^4</f>
        <v>1312.6040231033387</v>
      </c>
      <c r="G882" s="7">
        <f>VLOOKUP(Table2[[#This Row],[Date]],Table3[#All],11,FALSE)</f>
        <v>4.5619350480182147E-2</v>
      </c>
      <c r="H882" s="5">
        <f>(LN(F882/Summary!$G$7)+(D882/100+G882^2/2)*E882)/(G882*SQRT(E882))</f>
        <v>8.1385043231350469</v>
      </c>
      <c r="I882" s="5">
        <f t="shared" si="55"/>
        <v>8.105188660046073</v>
      </c>
      <c r="J882" s="4">
        <f>_xlfn.NORM.DIST(H882,0,1,TRUE)*F882-_xlfn.NORM.DIST(I882,0,1,TRUE)*Summary!$G$7*EXP(-D882/100*E882)</f>
        <v>311.1747359780652</v>
      </c>
      <c r="K882" s="5">
        <f t="shared" si="52"/>
        <v>0.99999999999999978</v>
      </c>
      <c r="L882" s="7">
        <f t="shared" si="53"/>
        <v>3.7785529594420118E-17</v>
      </c>
      <c r="M882" s="4">
        <f t="shared" si="54"/>
        <v>1.5839475669822748E-12</v>
      </c>
      <c r="N882" s="57">
        <f>Summary!$G$7*Table2[[#This Row],[T]]*EXP(-Table2[[#This Row],[Rate]]/100*Table2[[#This Row],[T]])*_xlfn.NORM.DIST(Table2[[#This Row],[d2]],0,1,TRUE)</f>
        <v>534.09561980014576</v>
      </c>
      <c r="O882" s="4"/>
    </row>
    <row r="883" spans="2:15" x14ac:dyDescent="0.2">
      <c r="B883" s="6">
        <f>Index!B904</f>
        <v>43024</v>
      </c>
      <c r="C883" s="4">
        <f>Index!J904</f>
        <v>138.87976155533272</v>
      </c>
      <c r="D883" s="5">
        <f>VLOOKUP(Table2[[#This Row],[Date]],Table1[#All],16,FALSE)</f>
        <v>-0.26940000000000003</v>
      </c>
      <c r="E883" s="5">
        <f>DAYS360(B883,Summary!$G$10)/Summary!$G$6</f>
        <v>0.52500000000000002</v>
      </c>
      <c r="F883" s="4">
        <f>Summary!$G$7*C883/Summary!$G$11*(1-0.011)^4</f>
        <v>1317.147357437163</v>
      </c>
      <c r="G883" s="7">
        <f>VLOOKUP(Table2[[#This Row],[Date]],Table3[#All],11,FALSE)</f>
        <v>4.5506540463493117E-2</v>
      </c>
      <c r="H883" s="5">
        <f>(LN(F883/Summary!$G$7)+(D883/100+G883^2/2)*E883)/(G883*SQRT(E883))</f>
        <v>8.3280474167370357</v>
      </c>
      <c r="I883" s="5">
        <f t="shared" si="55"/>
        <v>8.2950747956234263</v>
      </c>
      <c r="J883" s="4">
        <f>_xlfn.NORM.DIST(H883,0,1,TRUE)*F883-_xlfn.NORM.DIST(I883,0,1,TRUE)*Summary!$G$7*EXP(-D883/100*E883)</f>
        <v>315.73200677249395</v>
      </c>
      <c r="K883" s="5">
        <f t="shared" si="52"/>
        <v>1</v>
      </c>
      <c r="L883" s="7">
        <f t="shared" si="53"/>
        <v>7.9905563958432358E-18</v>
      </c>
      <c r="M883" s="4">
        <f t="shared" si="54"/>
        <v>3.3119126553929345E-13</v>
      </c>
      <c r="N883" s="57">
        <f>Summary!$G$7*Table2[[#This Row],[T]]*EXP(-Table2[[#This Row],[Rate]]/100*Table2[[#This Row],[T]])*_xlfn.NORM.DIST(Table2[[#This Row],[d2]],0,1,TRUE)</f>
        <v>525.74305909895122</v>
      </c>
      <c r="O883" s="4"/>
    </row>
    <row r="884" spans="2:15" x14ac:dyDescent="0.2">
      <c r="B884" s="6">
        <f>Index!B905</f>
        <v>43025</v>
      </c>
      <c r="C884" s="4">
        <f>Index!J905</f>
        <v>139.05289426937526</v>
      </c>
      <c r="D884" s="5">
        <f>VLOOKUP(Table2[[#This Row],[Date]],Table1[#All],16,FALSE)</f>
        <v>-0.26995555555555556</v>
      </c>
      <c r="E884" s="5">
        <f>DAYS360(B884,Summary!$G$10)/Summary!$G$6</f>
        <v>0.52222222222222225</v>
      </c>
      <c r="F884" s="4">
        <f>Summary!$G$7*C884/Summary!$G$11*(1-0.011)^4</f>
        <v>1318.7893626813627</v>
      </c>
      <c r="G884" s="7">
        <f>VLOOKUP(Table2[[#This Row],[Date]],Table3[#All],11,FALSE)</f>
        <v>4.5511760766459144E-2</v>
      </c>
      <c r="H884" s="5">
        <f>(LN(F884/Summary!$G$7)+(D884/100+G884^2/2)*E884)/(G884*SQRT(E884))</f>
        <v>8.3871456881035051</v>
      </c>
      <c r="I884" s="5">
        <f t="shared" si="55"/>
        <v>8.354256639385973</v>
      </c>
      <c r="J884" s="4">
        <f>_xlfn.NORM.DIST(H884,0,1,TRUE)*F884-_xlfn.NORM.DIST(I884,0,1,TRUE)*Summary!$G$7*EXP(-D884/100*E884)</f>
        <v>317.37860059022307</v>
      </c>
      <c r="K884" s="5">
        <f t="shared" si="52"/>
        <v>1</v>
      </c>
      <c r="L884" s="7">
        <f t="shared" si="53"/>
        <v>4.8823801716232952E-18</v>
      </c>
      <c r="M884" s="4">
        <f t="shared" si="54"/>
        <v>2.0181872145025168E-13</v>
      </c>
      <c r="N884" s="57">
        <f>Summary!$G$7*Table2[[#This Row],[T]]*EXP(-Table2[[#This Row],[Rate]]/100*Table2[[#This Row],[T]])*_xlfn.NORM.DIST(Table2[[#This Row],[d2]],0,1,TRUE)</f>
        <v>522.95895353648416</v>
      </c>
      <c r="O884" s="4"/>
    </row>
    <row r="885" spans="2:15" x14ac:dyDescent="0.2">
      <c r="B885" s="6">
        <f>Index!B906</f>
        <v>43026</v>
      </c>
      <c r="C885" s="4">
        <f>Index!J906</f>
        <v>138.70863608613411</v>
      </c>
      <c r="D885" s="5">
        <f>VLOOKUP(Table2[[#This Row],[Date]],Table1[#All],16,FALSE)</f>
        <v>-0.2704611111111111</v>
      </c>
      <c r="E885" s="5">
        <f>DAYS360(B885,Summary!$G$10)/Summary!$G$6</f>
        <v>0.51944444444444449</v>
      </c>
      <c r="F885" s="4">
        <f>Summary!$G$7*C885/Summary!$G$11*(1-0.011)^4</f>
        <v>1315.5243890721479</v>
      </c>
      <c r="G885" s="7">
        <f>VLOOKUP(Table2[[#This Row],[Date]],Table3[#All],11,FALSE)</f>
        <v>4.5553810357869831E-2</v>
      </c>
      <c r="H885" s="5">
        <f>(LN(F885/Summary!$G$7)+(D885/100+G885^2/2)*E885)/(G885*SQRT(E885))</f>
        <v>8.3263695490441858</v>
      </c>
      <c r="I885" s="5">
        <f t="shared" si="55"/>
        <v>8.2935377816395413</v>
      </c>
      <c r="J885" s="4">
        <f>_xlfn.NORM.DIST(H885,0,1,TRUE)*F885-_xlfn.NORM.DIST(I885,0,1,TRUE)*Summary!$G$7*EXP(-D885/100*E885)</f>
        <v>314.11850652850467</v>
      </c>
      <c r="K885" s="5">
        <f t="shared" si="52"/>
        <v>1</v>
      </c>
      <c r="L885" s="7">
        <f t="shared" si="53"/>
        <v>8.1477863824919332E-18</v>
      </c>
      <c r="M885" s="4">
        <f t="shared" si="54"/>
        <v>3.3365778131439684E-13</v>
      </c>
      <c r="N885" s="57">
        <f>Summary!$G$7*Table2[[#This Row],[T]]*EXP(-Table2[[#This Row],[Rate]]/100*Table2[[#This Row],[T]])*_xlfn.NORM.DIST(Table2[[#This Row],[d2]],0,1,TRUE)</f>
        <v>520.17472232128137</v>
      </c>
      <c r="O885" s="4"/>
    </row>
    <row r="886" spans="2:15" x14ac:dyDescent="0.2">
      <c r="B886" s="6">
        <f>Index!B907</f>
        <v>43027</v>
      </c>
      <c r="C886" s="4">
        <f>Index!J907</f>
        <v>138.7093546739294</v>
      </c>
      <c r="D886" s="5">
        <f>VLOOKUP(Table2[[#This Row],[Date]],Table1[#All],16,FALSE)</f>
        <v>-0.27096666666666669</v>
      </c>
      <c r="E886" s="5">
        <f>DAYS360(B886,Summary!$G$10)/Summary!$G$6</f>
        <v>0.51666666666666672</v>
      </c>
      <c r="F886" s="4">
        <f>Summary!$G$7*C886/Summary!$G$11*(1-0.011)^4</f>
        <v>1315.5312042193304</v>
      </c>
      <c r="G886" s="7">
        <f>VLOOKUP(Table2[[#This Row],[Date]],Table3[#All],11,FALSE)</f>
        <v>4.5553810467370677E-2</v>
      </c>
      <c r="H886" s="5">
        <f>(LN(F886/Summary!$G$7)+(D886/100+G886^2/2)*E886)/(G886*SQRT(E886))</f>
        <v>8.348942102119409</v>
      </c>
      <c r="I886" s="5">
        <f t="shared" si="55"/>
        <v>8.3161982377855086</v>
      </c>
      <c r="J886" s="4">
        <f>_xlfn.NORM.DIST(H886,0,1,TRUE)*F886-_xlfn.NORM.DIST(I886,0,1,TRUE)*Summary!$G$7*EXP(-D886/100*E886)</f>
        <v>314.13022932517583</v>
      </c>
      <c r="K886" s="5">
        <f t="shared" si="52"/>
        <v>1</v>
      </c>
      <c r="L886" s="7">
        <f t="shared" si="53"/>
        <v>6.7680965700662362E-18</v>
      </c>
      <c r="M886" s="4">
        <f t="shared" si="54"/>
        <v>2.756792056047155E-13</v>
      </c>
      <c r="N886" s="57">
        <f>Summary!$G$7*Table2[[#This Row],[T]]*EXP(-Table2[[#This Row],[Rate]]/100*Table2[[#This Row],[T]])*_xlfn.NORM.DIST(Table2[[#This Row],[d2]],0,1,TRUE)</f>
        <v>517.39050369531333</v>
      </c>
      <c r="O886" s="4"/>
    </row>
    <row r="887" spans="2:15" x14ac:dyDescent="0.2">
      <c r="B887" s="6">
        <f>Index!B908</f>
        <v>43028</v>
      </c>
      <c r="C887" s="4">
        <f>Index!J908</f>
        <v>138.17977115760769</v>
      </c>
      <c r="D887" s="5">
        <f>VLOOKUP(Table2[[#This Row],[Date]],Table1[#All],16,FALSE)</f>
        <v>-0.27147222222222223</v>
      </c>
      <c r="E887" s="5">
        <f>DAYS360(B887,Summary!$G$10)/Summary!$G$6</f>
        <v>0.51388888888888884</v>
      </c>
      <c r="F887" s="4">
        <f>Summary!$G$7*C887/Summary!$G$11*(1-0.011)^4</f>
        <v>1310.508589539887</v>
      </c>
      <c r="G887" s="7">
        <f>VLOOKUP(Table2[[#This Row],[Date]],Table3[#All],11,FALSE)</f>
        <v>4.5631038838255041E-2</v>
      </c>
      <c r="H887" s="5">
        <f>(LN(F887/Summary!$G$7)+(D887/100+G887^2/2)*E887)/(G887*SQRT(E887))</f>
        <v>8.2404856810972191</v>
      </c>
      <c r="I887" s="5">
        <f t="shared" si="55"/>
        <v>8.2077745945672422</v>
      </c>
      <c r="J887" s="4">
        <f>_xlfn.NORM.DIST(H887,0,1,TRUE)*F887-_xlfn.NORM.DIST(I887,0,1,TRUE)*Summary!$G$7*EXP(-D887/100*E887)</f>
        <v>309.11255039679952</v>
      </c>
      <c r="K887" s="5">
        <f t="shared" si="52"/>
        <v>0.99999999999999989</v>
      </c>
      <c r="L887" s="7">
        <f t="shared" si="53"/>
        <v>1.6720937125942911E-17</v>
      </c>
      <c r="M887" s="4">
        <f t="shared" si="54"/>
        <v>6.7339508335616918E-13</v>
      </c>
      <c r="N887" s="57">
        <f>Summary!$G$7*Table2[[#This Row],[T]]*EXP(-Table2[[#This Row],[Rate]]/100*Table2[[#This Row],[T]])*_xlfn.NORM.DIST(Table2[[#This Row],[d2]],0,1,TRUE)</f>
        <v>514.60629789297525</v>
      </c>
      <c r="O887" s="4"/>
    </row>
    <row r="888" spans="2:15" x14ac:dyDescent="0.2">
      <c r="B888" s="6">
        <f>Index!B909</f>
        <v>43031</v>
      </c>
      <c r="C888" s="4">
        <f>Index!J909</f>
        <v>138.61886125120625</v>
      </c>
      <c r="D888" s="5">
        <f>VLOOKUP(Table2[[#This Row],[Date]],Table1[#All],16,FALSE)</f>
        <v>-0.27298888888888889</v>
      </c>
      <c r="E888" s="5">
        <f>DAYS360(B888,Summary!$G$10)/Summary!$G$6</f>
        <v>0.50555555555555554</v>
      </c>
      <c r="F888" s="4">
        <f>Summary!$G$7*C888/Summary!$G$11*(1-0.011)^4</f>
        <v>1314.672956975309</v>
      </c>
      <c r="G888" s="7">
        <f>VLOOKUP(Table2[[#This Row],[Date]],Table3[#All],11,FALSE)</f>
        <v>4.4105794481574388E-2</v>
      </c>
      <c r="H888" s="5">
        <f>(LN(F888/Summary!$G$7)+(D888/100+G888^2/2)*E888)/(G888*SQRT(E888))</f>
        <v>8.6956957926387553</v>
      </c>
      <c r="I888" s="5">
        <f t="shared" si="55"/>
        <v>8.6643355009802274</v>
      </c>
      <c r="J888" s="4">
        <f>_xlfn.NORM.DIST(H888,0,1,TRUE)*F888-_xlfn.NORM.DIST(I888,0,1,TRUE)*Summary!$G$7*EXP(-D888/100*E888)</f>
        <v>313.29189369072583</v>
      </c>
      <c r="K888" s="5">
        <f t="shared" si="52"/>
        <v>1</v>
      </c>
      <c r="L888" s="7">
        <f t="shared" si="53"/>
        <v>3.6821070124805921E-19</v>
      </c>
      <c r="M888" s="4">
        <f t="shared" si="54"/>
        <v>1.4190457649782205E-14</v>
      </c>
      <c r="N888" s="57">
        <f>Summary!$G$7*Table2[[#This Row],[T]]*EXP(-Table2[[#This Row],[Rate]]/100*Table2[[#This Row],[T]])*_xlfn.NORM.DIST(Table2[[#This Row],[d2]],0,1,TRUE)</f>
        <v>506.25375977165038</v>
      </c>
      <c r="O888" s="4"/>
    </row>
    <row r="889" spans="2:15" x14ac:dyDescent="0.2">
      <c r="B889" s="6">
        <f>Index!B910</f>
        <v>43032</v>
      </c>
      <c r="C889" s="4">
        <f>Index!J910</f>
        <v>138.14240601332864</v>
      </c>
      <c r="D889" s="5">
        <f>VLOOKUP(Table2[[#This Row],[Date]],Table1[#All],16,FALSE)</f>
        <v>-0.27349444444444448</v>
      </c>
      <c r="E889" s="5">
        <f>DAYS360(B889,Summary!$G$10)/Summary!$G$6</f>
        <v>0.50277777777777777</v>
      </c>
      <c r="F889" s="4">
        <f>Summary!$G$7*C889/Summary!$G$11*(1-0.011)^4</f>
        <v>1310.1542153640082</v>
      </c>
      <c r="G889" s="7">
        <f>VLOOKUP(Table2[[#This Row],[Date]],Table3[#All],11,FALSE)</f>
        <v>4.4513148657222432E-2</v>
      </c>
      <c r="H889" s="5">
        <f>(LN(F889/Summary!$G$7)+(D889/100+G889^2/2)*E889)/(G889*SQRT(E889))</f>
        <v>8.5311624984031038</v>
      </c>
      <c r="I889" s="5">
        <f t="shared" si="55"/>
        <v>8.4995996381516168</v>
      </c>
      <c r="J889" s="4">
        <f>_xlfn.NORM.DIST(H889,0,1,TRUE)*F889-_xlfn.NORM.DIST(I889,0,1,TRUE)*Summary!$G$7*EXP(-D889/100*E889)</f>
        <v>308.77820023262586</v>
      </c>
      <c r="K889" s="5">
        <f t="shared" si="52"/>
        <v>1</v>
      </c>
      <c r="L889" s="7">
        <f t="shared" si="53"/>
        <v>1.5145227620579683E-18</v>
      </c>
      <c r="M889" s="4">
        <f t="shared" si="54"/>
        <v>5.8181515747533426E-14</v>
      </c>
      <c r="N889" s="57">
        <f>Summary!$G$7*Table2[[#This Row],[T]]*EXP(-Table2[[#This Row],[Rate]]/100*Table2[[#This Row],[T]])*_xlfn.NORM.DIST(Table2[[#This Row],[d2]],0,1,TRUE)</f>
        <v>503.46960760772282</v>
      </c>
      <c r="O889" s="4"/>
    </row>
    <row r="890" spans="2:15" x14ac:dyDescent="0.2">
      <c r="B890" s="6">
        <f>Index!B911</f>
        <v>43033</v>
      </c>
      <c r="C890" s="4">
        <f>Index!J911</f>
        <v>138.14311974909305</v>
      </c>
      <c r="D890" s="5">
        <f>VLOOKUP(Table2[[#This Row],[Date]],Table1[#All],16,FALSE)</f>
        <v>-0.27400000000000002</v>
      </c>
      <c r="E890" s="5">
        <f>DAYS360(B890,Summary!$G$10)/Summary!$G$6</f>
        <v>0.5</v>
      </c>
      <c r="F890" s="4">
        <f>Summary!$G$7*C890/Summary!$G$11*(1-0.011)^4</f>
        <v>1310.1609844941211</v>
      </c>
      <c r="G890" s="7">
        <f>VLOOKUP(Table2[[#This Row],[Date]],Table3[#All],11,FALSE)</f>
        <v>4.4484718606055719E-2</v>
      </c>
      <c r="H890" s="5">
        <f>(LN(F890/Summary!$G$7)+(D890/100+G890^2/2)*E890)/(G890*SQRT(E890))</f>
        <v>8.5605125277475214</v>
      </c>
      <c r="I890" s="5">
        <f t="shared" si="55"/>
        <v>8.5290570815620033</v>
      </c>
      <c r="J890" s="4">
        <f>_xlfn.NORM.DIST(H890,0,1,TRUE)*F890-_xlfn.NORM.DIST(I890,0,1,TRUE)*Summary!$G$7*EXP(-D890/100*E890)</f>
        <v>308.79004561541535</v>
      </c>
      <c r="K890" s="5">
        <f t="shared" si="52"/>
        <v>1</v>
      </c>
      <c r="L890" s="7">
        <f t="shared" si="53"/>
        <v>1.1825624069588511E-18</v>
      </c>
      <c r="M890" s="4">
        <f t="shared" si="54"/>
        <v>4.5149635201831058E-14</v>
      </c>
      <c r="N890" s="57">
        <f>Summary!$G$7*Table2[[#This Row],[T]]*EXP(-Table2[[#This Row],[Rate]]/100*Table2[[#This Row],[T]])*_xlfn.NORM.DIST(Table2[[#This Row],[d2]],0,1,TRUE)</f>
        <v>500.68546943935286</v>
      </c>
      <c r="O890" s="4"/>
    </row>
    <row r="891" spans="2:15" x14ac:dyDescent="0.2">
      <c r="B891" s="6">
        <f>Index!B912</f>
        <v>43034</v>
      </c>
      <c r="C891" s="4">
        <f>Index!J912</f>
        <v>138.89849879858338</v>
      </c>
      <c r="D891" s="5">
        <f>VLOOKUP(Table2[[#This Row],[Date]],Table1[#All],16,FALSE)</f>
        <v>-0.27463333333333334</v>
      </c>
      <c r="E891" s="5">
        <f>DAYS360(B891,Summary!$G$10)/Summary!$G$6</f>
        <v>0.49722222222222223</v>
      </c>
      <c r="F891" s="4">
        <f>Summary!$G$7*C891/Summary!$G$11*(1-0.011)^4</f>
        <v>1317.3250630305256</v>
      </c>
      <c r="G891" s="7">
        <f>VLOOKUP(Table2[[#This Row],[Date]],Table3[#All],11,FALSE)</f>
        <v>4.514167684066208E-2</v>
      </c>
      <c r="H891" s="5">
        <f>(LN(F891/Summary!$G$7)+(D891/100+G891^2/2)*E891)/(G891*SQRT(E891))</f>
        <v>8.6312902085118743</v>
      </c>
      <c r="I891" s="5">
        <f t="shared" si="55"/>
        <v>8.5994590128223187</v>
      </c>
      <c r="J891" s="4">
        <f>_xlfn.NORM.DIST(H891,0,1,TRUE)*F891-_xlfn.NORM.DIST(I891,0,1,TRUE)*Summary!$G$7*EXP(-D891/100*E891)</f>
        <v>315.95859229606845</v>
      </c>
      <c r="K891" s="5">
        <f t="shared" si="52"/>
        <v>1</v>
      </c>
      <c r="L891" s="7">
        <f t="shared" si="53"/>
        <v>6.3252077714894078E-19</v>
      </c>
      <c r="M891" s="4">
        <f t="shared" si="54"/>
        <v>2.4637062362112278E-14</v>
      </c>
      <c r="N891" s="57">
        <f>Summary!$G$7*Table2[[#This Row],[T]]*EXP(-Table2[[#This Row],[Rate]]/100*Table2[[#This Row],[T]])*_xlfn.NORM.DIST(Table2[[#This Row],[d2]],0,1,TRUE)</f>
        <v>497.90166183741064</v>
      </c>
      <c r="O891" s="4"/>
    </row>
    <row r="892" spans="2:15" x14ac:dyDescent="0.2">
      <c r="B892" s="6">
        <f>Index!B913</f>
        <v>43035</v>
      </c>
      <c r="C892" s="4">
        <f>Index!J913</f>
        <v>139.08490769189331</v>
      </c>
      <c r="D892" s="5">
        <f>VLOOKUP(Table2[[#This Row],[Date]],Table1[#All],16,FALSE)</f>
        <v>-0.27624444444444446</v>
      </c>
      <c r="E892" s="5">
        <f>DAYS360(B892,Summary!$G$10)/Summary!$G$6</f>
        <v>0.49444444444444446</v>
      </c>
      <c r="F892" s="4">
        <f>Summary!$G$7*C892/Summary!$G$11*(1-0.011)^4</f>
        <v>1319.092980677246</v>
      </c>
      <c r="G892" s="7">
        <f>VLOOKUP(Table2[[#This Row],[Date]],Table3[#All],11,FALSE)</f>
        <v>4.5182519589120188E-2</v>
      </c>
      <c r="H892" s="5">
        <f>(LN(F892/Summary!$G$7)+(D892/100+G892^2/2)*E892)/(G892*SQRT(E892))</f>
        <v>8.6898195453329929</v>
      </c>
      <c r="I892" s="5">
        <f t="shared" si="55"/>
        <v>8.6580486688367166</v>
      </c>
      <c r="J892" s="4">
        <f>_xlfn.NORM.DIST(H892,0,1,TRUE)*F892-_xlfn.NORM.DIST(I892,0,1,TRUE)*Summary!$G$7*EXP(-D892/100*E892)</f>
        <v>317.72617213607998</v>
      </c>
      <c r="K892" s="5">
        <f t="shared" si="52"/>
        <v>1</v>
      </c>
      <c r="L892" s="7">
        <f t="shared" si="53"/>
        <v>3.8121829094807654E-19</v>
      </c>
      <c r="M892" s="4">
        <f t="shared" si="54"/>
        <v>1.4818781543425656E-14</v>
      </c>
      <c r="N892" s="57">
        <f>Summary!$G$7*Table2[[#This Row],[T]]*EXP(-Table2[[#This Row],[Rate]]/100*Table2[[#This Row],[T]])*_xlfn.NORM.DIST(Table2[[#This Row],[d2]],0,1,TRUE)</f>
        <v>495.12025533424321</v>
      </c>
      <c r="O892" s="4"/>
    </row>
    <row r="893" spans="2:15" x14ac:dyDescent="0.2">
      <c r="B893" s="6">
        <f>Index!B914</f>
        <v>43038</v>
      </c>
      <c r="C893" s="4">
        <f>Index!J914</f>
        <v>139.59131485883631</v>
      </c>
      <c r="D893" s="5">
        <f>VLOOKUP(Table2[[#This Row],[Date]],Table1[#All],16,FALSE)</f>
        <v>-0.27905555555555556</v>
      </c>
      <c r="E893" s="5">
        <f>DAYS360(B893,Summary!$G$10)/Summary!$G$6</f>
        <v>0.4861111111111111</v>
      </c>
      <c r="F893" s="4">
        <f>Summary!$G$7*C893/Summary!$G$11*(1-0.011)^4</f>
        <v>1323.8957889068704</v>
      </c>
      <c r="G893" s="7">
        <f>VLOOKUP(Table2[[#This Row],[Date]],Table3[#All],11,FALSE)</f>
        <v>4.5549677808744506E-2</v>
      </c>
      <c r="H893" s="5">
        <f>(LN(F893/Summary!$G$7)+(D893/100+G893^2/2)*E893)/(G893*SQRT(E893))</f>
        <v>8.8080656692326293</v>
      </c>
      <c r="I893" s="5">
        <f t="shared" si="55"/>
        <v>8.7763076736958929</v>
      </c>
      <c r="J893" s="4">
        <f>_xlfn.NORM.DIST(H893,0,1,TRUE)*F893-_xlfn.NORM.DIST(I893,0,1,TRUE)*Summary!$G$7*EXP(-D893/100*E893)</f>
        <v>322.5383483556293</v>
      </c>
      <c r="K893" s="5">
        <f t="shared" si="52"/>
        <v>1</v>
      </c>
      <c r="L893" s="7">
        <f t="shared" si="53"/>
        <v>1.3504590210202268E-19</v>
      </c>
      <c r="M893" s="4">
        <f t="shared" si="54"/>
        <v>5.2409482216904702E-15</v>
      </c>
      <c r="N893" s="57">
        <f>Summary!$G$7*Table2[[#This Row],[T]]*EXP(-Table2[[#This Row],[Rate]]/100*Table2[[#This Row],[T]])*_xlfn.NORM.DIST(Table2[[#This Row],[d2]],0,1,TRUE)</f>
        <v>486.7709780457422</v>
      </c>
      <c r="O893" s="4"/>
    </row>
    <row r="894" spans="2:15" x14ac:dyDescent="0.2">
      <c r="B894" s="6">
        <f>Index!B915</f>
        <v>43039</v>
      </c>
      <c r="C894" s="4">
        <f>Index!J915</f>
        <v>139.85775558860979</v>
      </c>
      <c r="D894" s="5">
        <f>VLOOKUP(Table2[[#This Row],[Date]],Table1[#All],16,FALSE)</f>
        <v>-0.27905555555555556</v>
      </c>
      <c r="E894" s="5">
        <f>DAYS360(B894,Summary!$G$10)/Summary!$G$6</f>
        <v>0.4861111111111111</v>
      </c>
      <c r="F894" s="4">
        <f>Summary!$G$7*C894/Summary!$G$11*(1-0.011)^4</f>
        <v>1326.422735232271</v>
      </c>
      <c r="G894" s="7">
        <f>VLOOKUP(Table2[[#This Row],[Date]],Table3[#All],11,FALSE)</f>
        <v>4.5640042484641138E-2</v>
      </c>
      <c r="H894" s="5">
        <f>(LN(F894/Summary!$G$7)+(D894/100+G894^2/2)*E894)/(G894*SQRT(E894))</f>
        <v>8.8506150016284906</v>
      </c>
      <c r="I894" s="5">
        <f t="shared" si="55"/>
        <v>8.8187940023316429</v>
      </c>
      <c r="J894" s="4">
        <f>_xlfn.NORM.DIST(H894,0,1,TRUE)*F894-_xlfn.NORM.DIST(I894,0,1,TRUE)*Summary!$G$7*EXP(-D894/100*E894)</f>
        <v>325.06529468102985</v>
      </c>
      <c r="K894" s="5">
        <f t="shared" si="52"/>
        <v>1</v>
      </c>
      <c r="L894" s="7">
        <f t="shared" si="53"/>
        <v>9.2392277031403759E-20</v>
      </c>
      <c r="M894" s="4">
        <f t="shared" si="54"/>
        <v>3.6064604414009079E-15</v>
      </c>
      <c r="N894" s="57">
        <f>Summary!$G$7*Table2[[#This Row],[T]]*EXP(-Table2[[#This Row],[Rate]]/100*Table2[[#This Row],[T]])*_xlfn.NORM.DIST(Table2[[#This Row],[d2]],0,1,TRUE)</f>
        <v>486.7709780457422</v>
      </c>
      <c r="O894" s="4"/>
    </row>
    <row r="895" spans="2:15" x14ac:dyDescent="0.2">
      <c r="B895" s="6">
        <f>Index!B916</f>
        <v>43041</v>
      </c>
      <c r="C895" s="4">
        <f>Index!J916</f>
        <v>139.9788509565484</v>
      </c>
      <c r="D895" s="5">
        <f>VLOOKUP(Table2[[#This Row],[Date]],Table1[#All],16,FALSE)</f>
        <v>-0.28012222222222227</v>
      </c>
      <c r="E895" s="5">
        <f>DAYS360(B895,Summary!$G$10)/Summary!$G$6</f>
        <v>0.48055555555555557</v>
      </c>
      <c r="F895" s="4">
        <f>Summary!$G$7*C895/Summary!$G$11*(1-0.011)^4</f>
        <v>1327.5712139025393</v>
      </c>
      <c r="G895" s="7">
        <f>VLOOKUP(Table2[[#This Row],[Date]],Table3[#All],11,FALSE)</f>
        <v>4.0599348834999015E-2</v>
      </c>
      <c r="H895" s="5">
        <f>(LN(F895/Summary!$G$7)+(D895/100+G895^2/2)*E895)/(G895*SQRT(E895))</f>
        <v>10.03403015200688</v>
      </c>
      <c r="I895" s="5">
        <f t="shared" si="55"/>
        <v>10.005885824930585</v>
      </c>
      <c r="J895" s="4">
        <f>_xlfn.NORM.DIST(H895,0,1,TRUE)*F895-_xlfn.NORM.DIST(I895,0,1,TRUE)*Summary!$G$7*EXP(-D895/100*E895)</f>
        <v>326.22416454425468</v>
      </c>
      <c r="K895" s="5">
        <f t="shared" si="52"/>
        <v>1</v>
      </c>
      <c r="L895" s="7">
        <f t="shared" si="53"/>
        <v>1.4645180696978053E-24</v>
      </c>
      <c r="M895" s="4">
        <f t="shared" si="54"/>
        <v>5.0358531681327784E-20</v>
      </c>
      <c r="N895" s="57">
        <f>Summary!$G$7*Table2[[#This Row],[T]]*EXP(-Table2[[#This Row],[Rate]]/100*Table2[[#This Row],[T]])*_xlfn.NORM.DIST(Table2[[#This Row],[d2]],0,1,TRUE)</f>
        <v>481.20288760828674</v>
      </c>
      <c r="O895" s="4"/>
    </row>
    <row r="896" spans="2:15" x14ac:dyDescent="0.2">
      <c r="B896" s="6">
        <f>Index!B917</f>
        <v>43042</v>
      </c>
      <c r="C896" s="4">
        <f>Index!J917</f>
        <v>140.08596129895221</v>
      </c>
      <c r="D896" s="5">
        <f>VLOOKUP(Table2[[#This Row],[Date]],Table1[#All],16,FALSE)</f>
        <v>-0.28071111111111113</v>
      </c>
      <c r="E896" s="5">
        <f>DAYS360(B896,Summary!$G$10)/Summary!$G$6</f>
        <v>0.4777777777777778</v>
      </c>
      <c r="F896" s="4">
        <f>Summary!$G$7*C896/Summary!$G$11*(1-0.011)^4</f>
        <v>1328.5870574125752</v>
      </c>
      <c r="G896" s="7">
        <f>VLOOKUP(Table2[[#This Row],[Date]],Table3[#All],11,FALSE)</f>
        <v>4.0453231455365467E-2</v>
      </c>
      <c r="H896" s="5">
        <f>(LN(F896/Summary!$G$7)+(D896/100+G896^2/2)*E896)/(G896*SQRT(E896))</f>
        <v>10.126854368983693</v>
      </c>
      <c r="I896" s="5">
        <f t="shared" si="55"/>
        <v>10.098892500262801</v>
      </c>
      <c r="J896" s="4">
        <f>_xlfn.NORM.DIST(H896,0,1,TRUE)*F896-_xlfn.NORM.DIST(I896,0,1,TRUE)*Summary!$G$7*EXP(-D896/100*E896)</f>
        <v>327.24498232612063</v>
      </c>
      <c r="K896" s="5">
        <f t="shared" si="52"/>
        <v>1</v>
      </c>
      <c r="L896" s="7">
        <f t="shared" si="53"/>
        <v>5.7784837485063274E-25</v>
      </c>
      <c r="M896" s="4">
        <f t="shared" si="54"/>
        <v>1.9713924839874549E-20</v>
      </c>
      <c r="N896" s="57">
        <f>Summary!$G$7*Table2[[#This Row],[T]]*EXP(-Table2[[#This Row],[Rate]]/100*Table2[[#This Row],[T]])*_xlfn.NORM.DIST(Table2[[#This Row],[d2]],0,1,TRUE)</f>
        <v>478.41899143019504</v>
      </c>
      <c r="O896" s="4"/>
    </row>
    <row r="897" spans="2:15" x14ac:dyDescent="0.2">
      <c r="B897" s="6">
        <f>Index!B918</f>
        <v>43045</v>
      </c>
      <c r="C897" s="4">
        <f>Index!J918</f>
        <v>140.34086732129475</v>
      </c>
      <c r="D897" s="5">
        <f>VLOOKUP(Table2[[#This Row],[Date]],Table1[#All],16,FALSE)</f>
        <v>-0.28247777777777783</v>
      </c>
      <c r="E897" s="5">
        <f>DAYS360(B897,Summary!$G$10)/Summary!$G$6</f>
        <v>0.46944444444444444</v>
      </c>
      <c r="F897" s="4">
        <f>Summary!$G$7*C897/Summary!$G$11*(1-0.011)^4</f>
        <v>1331.0046076010494</v>
      </c>
      <c r="G897" s="7">
        <f>VLOOKUP(Table2[[#This Row],[Date]],Table3[#All],11,FALSE)</f>
        <v>3.7447404853330056E-2</v>
      </c>
      <c r="H897" s="5">
        <f>(LN(F897/Summary!$G$7)+(D897/100+G897^2/2)*E897)/(G897*SQRT(E897))</f>
        <v>11.105423840929577</v>
      </c>
      <c r="I897" s="5">
        <f t="shared" si="55"/>
        <v>11.079766371039801</v>
      </c>
      <c r="J897" s="4">
        <f>_xlfn.NORM.DIST(H897,0,1,TRUE)*F897-_xlfn.NORM.DIST(I897,0,1,TRUE)*Summary!$G$7*EXP(-D897/100*E897)</f>
        <v>329.67765173861676</v>
      </c>
      <c r="K897" s="5">
        <f t="shared" si="52"/>
        <v>1</v>
      </c>
      <c r="L897" s="7">
        <f t="shared" si="53"/>
        <v>1.934871790449562E-29</v>
      </c>
      <c r="M897" s="4">
        <f t="shared" si="54"/>
        <v>6.0258350674993428E-25</v>
      </c>
      <c r="N897" s="57">
        <f>Summary!$G$7*Table2[[#This Row],[T]]*EXP(-Table2[[#This Row],[Rate]]/100*Table2[[#This Row],[T]])*_xlfn.NORM.DIST(Table2[[#This Row],[d2]],0,1,TRUE)</f>
        <v>470.06737650208646</v>
      </c>
      <c r="O897" s="4"/>
    </row>
    <row r="898" spans="2:15" x14ac:dyDescent="0.2">
      <c r="B898" s="6">
        <f>Index!B919</f>
        <v>43046</v>
      </c>
      <c r="C898" s="4">
        <f>Index!J919</f>
        <v>140.74089111337634</v>
      </c>
      <c r="D898" s="5">
        <f>VLOOKUP(Table2[[#This Row],[Date]],Table1[#All],16,FALSE)</f>
        <v>-0.28220000000000001</v>
      </c>
      <c r="E898" s="5">
        <f>DAYS360(B898,Summary!$G$10)/Summary!$G$6</f>
        <v>0.46666666666666667</v>
      </c>
      <c r="F898" s="4">
        <f>Summary!$G$7*C898/Summary!$G$11*(1-0.011)^4</f>
        <v>1334.7984669420471</v>
      </c>
      <c r="G898" s="7">
        <f>VLOOKUP(Table2[[#This Row],[Date]],Table3[#All],11,FALSE)</f>
        <v>3.7546574516105019E-2</v>
      </c>
      <c r="H898" s="5">
        <f>(LN(F898/Summary!$G$7)+(D898/100+G898^2/2)*E898)/(G898*SQRT(E898))</f>
        <v>11.220326599723265</v>
      </c>
      <c r="I898" s="5">
        <f t="shared" si="55"/>
        <v>11.194677406356801</v>
      </c>
      <c r="J898" s="4">
        <f>_xlfn.NORM.DIST(H898,0,1,TRUE)*F898-_xlfn.NORM.DIST(I898,0,1,TRUE)*Summary!$G$7*EXP(-D898/100*E898)</f>
        <v>333.4806660712236</v>
      </c>
      <c r="K898" s="5">
        <f t="shared" si="52"/>
        <v>1</v>
      </c>
      <c r="L898" s="7">
        <f t="shared" si="53"/>
        <v>5.3519303643855322E-30</v>
      </c>
      <c r="M898" s="4">
        <f t="shared" si="54"/>
        <v>1.6707787945078779E-25</v>
      </c>
      <c r="N898" s="57">
        <f>Summary!$G$7*Table2[[#This Row],[T]]*EXP(-Table2[[#This Row],[Rate]]/100*Table2[[#This Row],[T]])*_xlfn.NORM.DIST(Table2[[#This Row],[d2]],0,1,TRUE)</f>
        <v>467.28164040638427</v>
      </c>
      <c r="O898" s="4"/>
    </row>
    <row r="899" spans="2:15" x14ac:dyDescent="0.2">
      <c r="B899" s="6">
        <f>Index!B920</f>
        <v>43047</v>
      </c>
      <c r="C899" s="4">
        <f>Index!J920</f>
        <v>140.44851910723943</v>
      </c>
      <c r="D899" s="5">
        <f>VLOOKUP(Table2[[#This Row],[Date]],Table1[#All],16,FALSE)</f>
        <v>-0.28365555555555555</v>
      </c>
      <c r="E899" s="5">
        <f>DAYS360(B899,Summary!$G$10)/Summary!$G$6</f>
        <v>0.46388888888888891</v>
      </c>
      <c r="F899" s="4">
        <f>Summary!$G$7*C899/Summary!$G$11*(1-0.011)^4</f>
        <v>1332.0255862072368</v>
      </c>
      <c r="G899" s="7">
        <f>VLOOKUP(Table2[[#This Row],[Date]],Table3[#All],11,FALSE)</f>
        <v>3.7788243292112264E-2</v>
      </c>
      <c r="H899" s="5">
        <f>(LN(F899/Summary!$G$7)+(D899/100+G899^2/2)*E899)/(G899*SQRT(E899))</f>
        <v>11.101229614370048</v>
      </c>
      <c r="I899" s="5">
        <f t="shared" si="55"/>
        <v>11.075492272697428</v>
      </c>
      <c r="J899" s="4">
        <f>_xlfn.NORM.DIST(H899,0,1,TRUE)*F899-_xlfn.NORM.DIST(I899,0,1,TRUE)*Summary!$G$7*EXP(-D899/100*E899)</f>
        <v>330.7088734963088</v>
      </c>
      <c r="K899" s="5">
        <f t="shared" ref="K899:K962" si="56">_xlfn.NORM.DIST(H899,0,1,TRUE)</f>
        <v>1</v>
      </c>
      <c r="L899" s="7">
        <f t="shared" ref="L899:L962" si="57">_xlfn.NORM.DIST(H899,0,1,FALSE)/(G899*F899*SQRT(E899))</f>
        <v>2.0192698519267834E-29</v>
      </c>
      <c r="M899" s="4">
        <f t="shared" ref="M899:M962" si="58">SQRT(E899)*F899*_xlfn.NORM.DIST(H899,0,1,FALSE)</f>
        <v>6.2804414112564202E-25</v>
      </c>
      <c r="N899" s="57">
        <f>Summary!$G$7*Table2[[#This Row],[T]]*EXP(-Table2[[#This Row],[Rate]]/100*Table2[[#This Row],[T]])*_xlfn.NORM.DIST(Table2[[#This Row],[d2]],0,1,TRUE)</f>
        <v>464.49969728534717</v>
      </c>
      <c r="O899" s="4"/>
    </row>
    <row r="900" spans="2:15" x14ac:dyDescent="0.2">
      <c r="B900" s="6">
        <f>Index!B921</f>
        <v>43048</v>
      </c>
      <c r="C900" s="4">
        <f>Index!J921</f>
        <v>139.73031591264299</v>
      </c>
      <c r="D900" s="5">
        <f>VLOOKUP(Table2[[#This Row],[Date]],Table1[#All],16,FALSE)</f>
        <v>-0.28424444444444447</v>
      </c>
      <c r="E900" s="5">
        <f>DAYS360(B900,Summary!$G$10)/Summary!$G$6</f>
        <v>0.46111111111111114</v>
      </c>
      <c r="F900" s="4">
        <f>Summary!$G$7*C900/Summary!$G$11*(1-0.011)^4</f>
        <v>1325.2140866102366</v>
      </c>
      <c r="G900" s="7">
        <f>VLOOKUP(Table2[[#This Row],[Date]],Table3[#All],11,FALSE)</f>
        <v>3.8925709914140204E-2</v>
      </c>
      <c r="H900" s="5">
        <f>(LN(F900/Summary!$G$7)+(D900/100+G900^2/2)*E900)/(G900*SQRT(E900))</f>
        <v>10.6161721936737</v>
      </c>
      <c r="I900" s="5">
        <f t="shared" ref="I900:I963" si="59">H900-G900*SQRT(E900)</f>
        <v>10.589739627053614</v>
      </c>
      <c r="J900" s="4">
        <f>_xlfn.NORM.DIST(H900,0,1,TRUE)*F900-_xlfn.NORM.DIST(I900,0,1,TRUE)*Summary!$G$7*EXP(-D900/100*E900)</f>
        <v>323.90254457420508</v>
      </c>
      <c r="K900" s="5">
        <f t="shared" si="56"/>
        <v>1</v>
      </c>
      <c r="L900" s="7">
        <f t="shared" si="57"/>
        <v>3.831023881982374E-27</v>
      </c>
      <c r="M900" s="4">
        <f t="shared" si="58"/>
        <v>1.2076166040953005E-22</v>
      </c>
      <c r="N900" s="57">
        <f>Summary!$G$7*Table2[[#This Row],[T]]*EXP(-Table2[[#This Row],[Rate]]/100*Table2[[#This Row],[T]])*_xlfn.NORM.DIST(Table2[[#This Row],[d2]],0,1,TRUE)</f>
        <v>461.71587771661456</v>
      </c>
      <c r="O900" s="4"/>
    </row>
    <row r="901" spans="2:15" x14ac:dyDescent="0.2">
      <c r="B901" s="6">
        <f>Index!B922</f>
        <v>43049</v>
      </c>
      <c r="C901" s="4">
        <f>Index!J922</f>
        <v>139.33231275299602</v>
      </c>
      <c r="D901" s="5">
        <f>VLOOKUP(Table2[[#This Row],[Date]],Table1[#All],16,FALSE)</f>
        <v>-0.28400000000000003</v>
      </c>
      <c r="E901" s="5">
        <f>DAYS360(B901,Summary!$G$10)/Summary!$G$6</f>
        <v>0.45833333333333331</v>
      </c>
      <c r="F901" s="4">
        <f>Summary!$G$7*C901/Summary!$G$11*(1-0.011)^4</f>
        <v>1321.4393911174611</v>
      </c>
      <c r="G901" s="7">
        <f>VLOOKUP(Table2[[#This Row],[Date]],Table3[#All],11,FALSE)</f>
        <v>3.9298989610362697E-2</v>
      </c>
      <c r="H901" s="5">
        <f>(LN(F901/Summary!$G$7)+(D901/100+G901^2/2)*E901)/(G901*SQRT(E901))</f>
        <v>10.440450857974481</v>
      </c>
      <c r="I901" s="5">
        <f t="shared" si="59"/>
        <v>10.413845316236316</v>
      </c>
      <c r="J901" s="4">
        <f>_xlfn.NORM.DIST(H901,0,1,TRUE)*F901-_xlfn.NORM.DIST(I901,0,1,TRUE)*Summary!$G$7*EXP(-D901/100*E901)</f>
        <v>320.13687691504231</v>
      </c>
      <c r="K901" s="5">
        <f t="shared" si="56"/>
        <v>1</v>
      </c>
      <c r="L901" s="7">
        <f t="shared" si="57"/>
        <v>2.4276548409598704E-26</v>
      </c>
      <c r="M901" s="4">
        <f t="shared" si="58"/>
        <v>7.6356192665153881E-22</v>
      </c>
      <c r="N901" s="57">
        <f>Summary!$G$7*Table2[[#This Row],[T]]*EXP(-Table2[[#This Row],[Rate]]/100*Table2[[#This Row],[T]])*_xlfn.NORM.DIST(Table2[[#This Row],[d2]],0,1,TRUE)</f>
        <v>458.93031900944192</v>
      </c>
      <c r="O901" s="4"/>
    </row>
    <row r="902" spans="2:15" x14ac:dyDescent="0.2">
      <c r="B902" s="6">
        <f>Index!B923</f>
        <v>43052</v>
      </c>
      <c r="C902" s="4">
        <f>Index!J923</f>
        <v>139.38757929696587</v>
      </c>
      <c r="D902" s="5">
        <f>VLOOKUP(Table2[[#This Row],[Date]],Table1[#All],16,FALSE)</f>
        <v>-0.2858</v>
      </c>
      <c r="E902" s="5">
        <f>DAYS360(B902,Summary!$G$10)/Summary!$G$6</f>
        <v>0.45</v>
      </c>
      <c r="F902" s="4">
        <f>Summary!$G$7*C902/Summary!$G$11*(1-0.011)^4</f>
        <v>1321.9635436759718</v>
      </c>
      <c r="G902" s="7">
        <f>VLOOKUP(Table2[[#This Row],[Date]],Table3[#All],11,FALSE)</f>
        <v>3.6791657727751816E-2</v>
      </c>
      <c r="H902" s="5">
        <f>(LN(F902/Summary!$G$7)+(D902/100+G902^2/2)*E902)/(G902*SQRT(E902))</f>
        <v>11.269446222907428</v>
      </c>
      <c r="I902" s="5">
        <f t="shared" si="59"/>
        <v>11.244765628602181</v>
      </c>
      <c r="J902" s="4">
        <f>_xlfn.NORM.DIST(H902,0,1,TRUE)*F902-_xlfn.NORM.DIST(I902,0,1,TRUE)*Summary!$G$7*EXP(-D902/100*E902)</f>
        <v>320.67661629470649</v>
      </c>
      <c r="K902" s="5">
        <f t="shared" si="56"/>
        <v>1</v>
      </c>
      <c r="L902" s="7">
        <f t="shared" si="57"/>
        <v>3.2325449186796604E-30</v>
      </c>
      <c r="M902" s="4">
        <f t="shared" si="58"/>
        <v>9.3528807216229003E-26</v>
      </c>
      <c r="N902" s="57">
        <f>Summary!$G$7*Table2[[#This Row],[T]]*EXP(-Table2[[#This Row],[Rate]]/100*Table2[[#This Row],[T]])*_xlfn.NORM.DIST(Table2[[#This Row],[d2]],0,1,TRUE)</f>
        <v>450.57911732156936</v>
      </c>
      <c r="O902" s="4"/>
    </row>
    <row r="903" spans="2:15" x14ac:dyDescent="0.2">
      <c r="B903" s="6">
        <f>Index!B924</f>
        <v>43053</v>
      </c>
      <c r="C903" s="4">
        <f>Index!J924</f>
        <v>139.52109819643786</v>
      </c>
      <c r="D903" s="5">
        <f>VLOOKUP(Table2[[#This Row],[Date]],Table1[#All],16,FALSE)</f>
        <v>-0.28639999999999999</v>
      </c>
      <c r="E903" s="5">
        <f>DAYS360(B903,Summary!$G$10)/Summary!$G$6</f>
        <v>0.44722222222222224</v>
      </c>
      <c r="F903" s="4">
        <f>Summary!$G$7*C903/Summary!$G$11*(1-0.011)^4</f>
        <v>1323.2298481658265</v>
      </c>
      <c r="G903" s="7">
        <f>VLOOKUP(Table2[[#This Row],[Date]],Table3[#All],11,FALSE)</f>
        <v>3.6583919108686712E-2</v>
      </c>
      <c r="H903" s="5">
        <f>(LN(F903/Summary!$G$7)+(D903/100+G903^2/2)*E903)/(G903*SQRT(E903))</f>
        <v>11.407714394295583</v>
      </c>
      <c r="I903" s="5">
        <f t="shared" si="59"/>
        <v>11.383249017109224</v>
      </c>
      <c r="J903" s="4">
        <f>_xlfn.NORM.DIST(H903,0,1,TRUE)*F903-_xlfn.NORM.DIST(I903,0,1,TRUE)*Summary!$G$7*EXP(-D903/100*E903)</f>
        <v>321.94818308980689</v>
      </c>
      <c r="K903" s="5">
        <f t="shared" si="56"/>
        <v>1</v>
      </c>
      <c r="L903" s="7">
        <f t="shared" si="57"/>
        <v>6.7929883424670019E-31</v>
      </c>
      <c r="M903" s="4">
        <f t="shared" si="58"/>
        <v>1.9460099213392338E-26</v>
      </c>
      <c r="N903" s="57">
        <f>Summary!$G$7*Table2[[#This Row],[T]]*EXP(-Table2[[#This Row],[Rate]]/100*Table2[[#This Row],[T]])*_xlfn.NORM.DIST(Table2[[#This Row],[d2]],0,1,TRUE)</f>
        <v>447.79541132566436</v>
      </c>
      <c r="O903" s="4"/>
    </row>
    <row r="904" spans="2:15" x14ac:dyDescent="0.2">
      <c r="B904" s="6">
        <f>Index!B925</f>
        <v>43054</v>
      </c>
      <c r="C904" s="4">
        <f>Index!J925</f>
        <v>139.61480950428762</v>
      </c>
      <c r="D904" s="5">
        <f>VLOOKUP(Table2[[#This Row],[Date]],Table1[#All],16,FALSE)</f>
        <v>-0.28700000000000003</v>
      </c>
      <c r="E904" s="5">
        <f>DAYS360(B904,Summary!$G$10)/Summary!$G$6</f>
        <v>0.44444444444444442</v>
      </c>
      <c r="F904" s="4">
        <f>Summary!$G$7*C904/Summary!$G$11*(1-0.011)^4</f>
        <v>1324.1186141034543</v>
      </c>
      <c r="G904" s="7">
        <f>VLOOKUP(Table2[[#This Row],[Date]],Table3[#All],11,FALSE)</f>
        <v>3.6151457734107502E-2</v>
      </c>
      <c r="H904" s="5">
        <f>(LN(F904/Summary!$G$7)+(D904/100+G904^2/2)*E904)/(G904*SQRT(E904))</f>
        <v>11.607910092463976</v>
      </c>
      <c r="I904" s="5">
        <f t="shared" si="59"/>
        <v>11.583809120641238</v>
      </c>
      <c r="J904" s="4">
        <f>_xlfn.NORM.DIST(H904,0,1,TRUE)*F904-_xlfn.NORM.DIST(I904,0,1,TRUE)*Summary!$G$7*EXP(-D904/100*E904)</f>
        <v>322.84224468090372</v>
      </c>
      <c r="K904" s="5">
        <f t="shared" si="56"/>
        <v>1</v>
      </c>
      <c r="L904" s="7">
        <f t="shared" si="57"/>
        <v>6.8826026996044756E-32</v>
      </c>
      <c r="M904" s="4">
        <f t="shared" si="58"/>
        <v>1.9388748533740138E-27</v>
      </c>
      <c r="N904" s="57">
        <f>Summary!$G$7*Table2[[#This Row],[T]]*EXP(-Table2[[#This Row],[Rate]]/100*Table2[[#This Row],[T]])*_xlfn.NORM.DIST(Table2[[#This Row],[d2]],0,1,TRUE)</f>
        <v>445.0117197433558</v>
      </c>
      <c r="O904" s="4"/>
    </row>
    <row r="905" spans="2:15" x14ac:dyDescent="0.2">
      <c r="B905" s="6">
        <f>Index!B926</f>
        <v>43055</v>
      </c>
      <c r="C905" s="4">
        <f>Index!J926</f>
        <v>139.62881821592742</v>
      </c>
      <c r="D905" s="5">
        <f>VLOOKUP(Table2[[#This Row],[Date]],Table1[#All],16,FALSE)</f>
        <v>-0.28760000000000002</v>
      </c>
      <c r="E905" s="5">
        <f>DAYS360(B905,Summary!$G$10)/Summary!$G$6</f>
        <v>0.44166666666666665</v>
      </c>
      <c r="F905" s="4">
        <f>Summary!$G$7*C905/Summary!$G$11*(1-0.011)^4</f>
        <v>1324.2514739047012</v>
      </c>
      <c r="G905" s="7">
        <f>VLOOKUP(Table2[[#This Row],[Date]],Table3[#All],11,FALSE)</f>
        <v>3.602820939390497E-2</v>
      </c>
      <c r="H905" s="5">
        <f>(LN(F905/Summary!$G$7)+(D905/100+G905^2/2)*E905)/(G905*SQRT(E905))</f>
        <v>11.688444551944318</v>
      </c>
      <c r="I905" s="5">
        <f t="shared" si="59"/>
        <v>11.664500922098549</v>
      </c>
      <c r="J905" s="4">
        <f>_xlfn.NORM.DIST(H905,0,1,TRUE)*F905-_xlfn.NORM.DIST(I905,0,1,TRUE)*Summary!$G$7*EXP(-D905/100*E905)</f>
        <v>322.98043348331339</v>
      </c>
      <c r="K905" s="5">
        <f t="shared" si="56"/>
        <v>1</v>
      </c>
      <c r="L905" s="7">
        <f t="shared" si="57"/>
        <v>2.7111332880475095E-32</v>
      </c>
      <c r="M905" s="4">
        <f t="shared" si="58"/>
        <v>7.5653513287991852E-28</v>
      </c>
      <c r="N905" s="57">
        <f>Summary!$G$7*Table2[[#This Row],[T]]*EXP(-Table2[[#This Row],[Rate]]/100*Table2[[#This Row],[T]])*_xlfn.NORM.DIST(Table2[[#This Row],[d2]],0,1,TRUE)</f>
        <v>442.22804285277959</v>
      </c>
      <c r="O905" s="4"/>
    </row>
    <row r="906" spans="2:15" x14ac:dyDescent="0.2">
      <c r="B906" s="6">
        <f>Index!B927</f>
        <v>43056</v>
      </c>
      <c r="C906" s="4">
        <f>Index!J927</f>
        <v>139.85543322776445</v>
      </c>
      <c r="D906" s="5">
        <f>VLOOKUP(Table2[[#This Row],[Date]],Table1[#All],16,FALSE)</f>
        <v>-0.28744444444444445</v>
      </c>
      <c r="E906" s="5">
        <f>DAYS360(B906,Summary!$G$10)/Summary!$G$6</f>
        <v>0.43888888888888888</v>
      </c>
      <c r="F906" s="4">
        <f>Summary!$G$7*C906/Summary!$G$11*(1-0.011)^4</f>
        <v>1326.4007097663846</v>
      </c>
      <c r="G906" s="7">
        <f>VLOOKUP(Table2[[#This Row],[Date]],Table3[#All],11,FALSE)</f>
        <v>3.5466624140798673E-2</v>
      </c>
      <c r="H906" s="5">
        <f>(LN(F906/Summary!$G$7)+(D906/100+G906^2/2)*E906)/(G906*SQRT(E906))</f>
        <v>11.979972420762618</v>
      </c>
      <c r="I906" s="5">
        <f t="shared" si="59"/>
        <v>11.956476246983369</v>
      </c>
      <c r="J906" s="4">
        <f>_xlfn.NORM.DIST(H906,0,1,TRUE)*F906-_xlfn.NORM.DIST(I906,0,1,TRUE)*Summary!$G$7*EXP(-D906/100*E906)</f>
        <v>325.1383519342495</v>
      </c>
      <c r="K906" s="5">
        <f t="shared" si="56"/>
        <v>1</v>
      </c>
      <c r="L906" s="7">
        <f t="shared" si="57"/>
        <v>8.7563433935892372E-34</v>
      </c>
      <c r="M906" s="4">
        <f t="shared" si="58"/>
        <v>2.3979863942122575E-29</v>
      </c>
      <c r="N906" s="57">
        <f>Summary!$G$7*Table2[[#This Row],[T]]*EXP(-Table2[[#This Row],[Rate]]/100*Table2[[#This Row],[T]])*_xlfn.NORM.DIST(Table2[[#This Row],[d2]],0,1,TRUE)</f>
        <v>439.44292371521482</v>
      </c>
      <c r="O906" s="4"/>
    </row>
    <row r="907" spans="2:15" x14ac:dyDescent="0.2">
      <c r="B907" s="6">
        <f>Index!B928</f>
        <v>43059</v>
      </c>
      <c r="C907" s="4">
        <f>Index!J928</f>
        <v>140.08362326319653</v>
      </c>
      <c r="D907" s="5">
        <f>VLOOKUP(Table2[[#This Row],[Date]],Table1[#All],16,FALSE)</f>
        <v>-0.2892777777777778</v>
      </c>
      <c r="E907" s="5">
        <f>DAYS360(B907,Summary!$G$10)/Summary!$G$6</f>
        <v>0.43055555555555558</v>
      </c>
      <c r="F907" s="4">
        <f>Summary!$G$7*C907/Summary!$G$11*(1-0.011)^4</f>
        <v>1328.5648832845188</v>
      </c>
      <c r="G907" s="7">
        <f>VLOOKUP(Table2[[#This Row],[Date]],Table3[#All],11,FALSE)</f>
        <v>3.5239394527463157E-2</v>
      </c>
      <c r="H907" s="5">
        <f>(LN(F907/Summary!$G$7)+(D907/100+G907^2/2)*E907)/(G907*SQRT(E907))</f>
        <v>12.244168274685975</v>
      </c>
      <c r="I907" s="5">
        <f t="shared" si="59"/>
        <v>12.221045335520587</v>
      </c>
      <c r="J907" s="4">
        <f>_xlfn.NORM.DIST(H907,0,1,TRUE)*F907-_xlfn.NORM.DIST(I907,0,1,TRUE)*Summary!$G$7*EXP(-D907/100*E907)</f>
        <v>327.31860578214253</v>
      </c>
      <c r="K907" s="5">
        <f t="shared" si="56"/>
        <v>1</v>
      </c>
      <c r="L907" s="7">
        <f t="shared" si="57"/>
        <v>3.6211326563292683E-35</v>
      </c>
      <c r="M907" s="4">
        <f t="shared" si="58"/>
        <v>9.6976746158615146E-31</v>
      </c>
      <c r="N907" s="57">
        <f>Summary!$G$7*Table2[[#This Row],[T]]*EXP(-Table2[[#This Row],[Rate]]/100*Table2[[#This Row],[T]])*_xlfn.NORM.DIST(Table2[[#This Row],[d2]],0,1,TRUE)</f>
        <v>431.09214725796761</v>
      </c>
      <c r="O907" s="4"/>
    </row>
    <row r="908" spans="2:15" x14ac:dyDescent="0.2">
      <c r="B908" s="6">
        <f>Index!B929</f>
        <v>43060</v>
      </c>
      <c r="C908" s="4">
        <f>Index!J929</f>
        <v>140.51002529628622</v>
      </c>
      <c r="D908" s="5">
        <f>VLOOKUP(Table2[[#This Row],[Date]],Table1[#All],16,FALSE)</f>
        <v>-0.28917777777777781</v>
      </c>
      <c r="E908" s="5">
        <f>DAYS360(B908,Summary!$G$10)/Summary!$G$6</f>
        <v>0.42777777777777776</v>
      </c>
      <c r="F908" s="4">
        <f>Summary!$G$7*C908/Summary!$G$11*(1-0.011)^4</f>
        <v>1332.6089160852675</v>
      </c>
      <c r="G908" s="7">
        <f>VLOOKUP(Table2[[#This Row],[Date]],Table3[#All],11,FALSE)</f>
        <v>3.5439603586863606E-2</v>
      </c>
      <c r="H908" s="5">
        <f>(LN(F908/Summary!$G$7)+(D908/100+G908^2/2)*E908)/(G908*SQRT(E908))</f>
        <v>12.346005263250994</v>
      </c>
      <c r="I908" s="5">
        <f t="shared" si="59"/>
        <v>12.322826088727735</v>
      </c>
      <c r="J908" s="4">
        <f>_xlfn.NORM.DIST(H908,0,1,TRUE)*F908-_xlfn.NORM.DIST(I908,0,1,TRUE)*Summary!$G$7*EXP(-D908/100*E908)</f>
        <v>331.3711123662232</v>
      </c>
      <c r="K908" s="5">
        <f t="shared" si="56"/>
        <v>1</v>
      </c>
      <c r="L908" s="7">
        <f t="shared" si="57"/>
        <v>1.0296551124880056E-35</v>
      </c>
      <c r="M908" s="4">
        <f t="shared" si="58"/>
        <v>2.7720705885041352E-31</v>
      </c>
      <c r="N908" s="57">
        <f>Summary!$G$7*Table2[[#This Row],[T]]*EXP(-Table2[[#This Row],[Rate]]/100*Table2[[#This Row],[T]])*_xlfn.NORM.DIST(Table2[[#This Row],[d2]],0,1,TRUE)</f>
        <v>428.30728270203565</v>
      </c>
      <c r="O908" s="4"/>
    </row>
    <row r="909" spans="2:15" x14ac:dyDescent="0.2">
      <c r="B909" s="6">
        <f>Index!B930</f>
        <v>43061</v>
      </c>
      <c r="C909" s="4">
        <f>Index!J930</f>
        <v>140.65722684077937</v>
      </c>
      <c r="D909" s="5">
        <f>VLOOKUP(Table2[[#This Row],[Date]],Table1[#All],16,FALSE)</f>
        <v>-0.28910000000000002</v>
      </c>
      <c r="E909" s="5">
        <f>DAYS360(B909,Summary!$G$10)/Summary!$G$6</f>
        <v>0.42499999999999999</v>
      </c>
      <c r="F909" s="4">
        <f>Summary!$G$7*C909/Summary!$G$11*(1-0.011)^4</f>
        <v>1334.0049879330907</v>
      </c>
      <c r="G909" s="7">
        <f>VLOOKUP(Table2[[#This Row],[Date]],Table3[#All],11,FALSE)</f>
        <v>3.5325144169967293E-2</v>
      </c>
      <c r="H909" s="5">
        <f>(LN(F909/Summary!$G$7)+(D909/100+G909^2/2)*E909)/(G909*SQRT(E909))</f>
        <v>12.472099610457061</v>
      </c>
      <c r="I909" s="5">
        <f t="shared" si="59"/>
        <v>12.449070433973363</v>
      </c>
      <c r="J909" s="4">
        <f>_xlfn.NORM.DIST(H909,0,1,TRUE)*F909-_xlfn.NORM.DIST(I909,0,1,TRUE)*Summary!$G$7*EXP(-D909/100*E909)</f>
        <v>332.77555780272451</v>
      </c>
      <c r="K909" s="5">
        <f t="shared" si="56"/>
        <v>1</v>
      </c>
      <c r="L909" s="7">
        <f t="shared" si="57"/>
        <v>2.1652651533940419E-36</v>
      </c>
      <c r="M909" s="4">
        <f t="shared" si="58"/>
        <v>5.784940101827468E-32</v>
      </c>
      <c r="N909" s="57">
        <f>Summary!$G$7*Table2[[#This Row],[T]]*EXP(-Table2[[#This Row],[Rate]]/100*Table2[[#This Row],[T]])*_xlfn.NORM.DIST(Table2[[#This Row],[d2]],0,1,TRUE)</f>
        <v>425.52250780540561</v>
      </c>
      <c r="O909" s="4"/>
    </row>
    <row r="910" spans="2:15" x14ac:dyDescent="0.2">
      <c r="B910" s="6">
        <f>Index!B931</f>
        <v>43062</v>
      </c>
      <c r="C910" s="4">
        <f>Index!J931</f>
        <v>140.56470703752481</v>
      </c>
      <c r="D910" s="5">
        <f>VLOOKUP(Table2[[#This Row],[Date]],Table1[#All],16,FALSE)</f>
        <v>-0.28904444444444444</v>
      </c>
      <c r="E910" s="5">
        <f>DAYS360(B910,Summary!$G$10)/Summary!$G$6</f>
        <v>0.42222222222222222</v>
      </c>
      <c r="F910" s="4">
        <f>Summary!$G$7*C910/Summary!$G$11*(1-0.011)^4</f>
        <v>1333.1275223254127</v>
      </c>
      <c r="G910" s="7">
        <f>VLOOKUP(Table2[[#This Row],[Date]],Table3[#All],11,FALSE)</f>
        <v>3.5184818355262361E-2</v>
      </c>
      <c r="H910" s="5">
        <f>(LN(F910/Summary!$G$7)+(D910/100+G910^2/2)*E910)/(G910*SQRT(E910))</f>
        <v>12.534378607825762</v>
      </c>
      <c r="I910" s="5">
        <f t="shared" si="59"/>
        <v>12.511515995254548</v>
      </c>
      <c r="J910" s="4">
        <f>_xlfn.NORM.DIST(H910,0,1,TRUE)*F910-_xlfn.NORM.DIST(I910,0,1,TRUE)*Summary!$G$7*EXP(-D910/100*E910)</f>
        <v>331.90636744569724</v>
      </c>
      <c r="K910" s="5">
        <f t="shared" si="56"/>
        <v>1</v>
      </c>
      <c r="L910" s="7">
        <f t="shared" si="57"/>
        <v>1.0017722010936329E-36</v>
      </c>
      <c r="M910" s="4">
        <f t="shared" si="58"/>
        <v>2.6448970086042876E-32</v>
      </c>
      <c r="N910" s="57">
        <f>Summary!$G$7*Table2[[#This Row],[T]]*EXP(-Table2[[#This Row],[Rate]]/100*Table2[[#This Row],[T]])*_xlfn.NORM.DIST(Table2[[#This Row],[d2]],0,1,TRUE)</f>
        <v>422.73782094921319</v>
      </c>
      <c r="O910" s="4"/>
    </row>
    <row r="911" spans="2:15" x14ac:dyDescent="0.2">
      <c r="B911" s="6">
        <f>Index!B932</f>
        <v>43063</v>
      </c>
      <c r="C911" s="4">
        <f>Index!J932</f>
        <v>140.32571328535215</v>
      </c>
      <c r="D911" s="5">
        <f>VLOOKUP(Table2[[#This Row],[Date]],Table1[#All],16,FALSE)</f>
        <v>-0.29036666666666666</v>
      </c>
      <c r="E911" s="5">
        <f>DAYS360(B911,Summary!$G$10)/Summary!$G$6</f>
        <v>0.41944444444444445</v>
      </c>
      <c r="F911" s="4">
        <f>Summary!$G$7*C911/Summary!$G$11*(1-0.011)^4</f>
        <v>1330.8608854476358</v>
      </c>
      <c r="G911" s="7">
        <f>VLOOKUP(Table2[[#This Row],[Date]],Table3[#All],11,FALSE)</f>
        <v>3.534596074111615E-2</v>
      </c>
      <c r="H911" s="5">
        <f>(LN(F911/Summary!$G$7)+(D911/100+G911^2/2)*E911)/(G911*SQRT(E911))</f>
        <v>12.444282371444173</v>
      </c>
      <c r="I911" s="5">
        <f t="shared" si="59"/>
        <v>12.421390725827898</v>
      </c>
      <c r="J911" s="4">
        <f>_xlfn.NORM.DIST(H911,0,1,TRUE)*F911-_xlfn.NORM.DIST(I911,0,1,TRUE)*Summary!$G$7*EXP(-D911/100*E911)</f>
        <v>329.64221662168279</v>
      </c>
      <c r="K911" s="5">
        <f t="shared" si="56"/>
        <v>1</v>
      </c>
      <c r="L911" s="7">
        <f t="shared" si="57"/>
        <v>3.0877569019056284E-36</v>
      </c>
      <c r="M911" s="4">
        <f t="shared" si="58"/>
        <v>8.1081665456229299E-32</v>
      </c>
      <c r="N911" s="57">
        <f>Summary!$G$7*Table2[[#This Row],[T]]*EXP(-Table2[[#This Row],[Rate]]/100*Table2[[#This Row],[T]])*_xlfn.NORM.DIST(Table2[[#This Row],[d2]],0,1,TRUE)</f>
        <v>419.95560831310809</v>
      </c>
      <c r="O911" s="4"/>
    </row>
    <row r="912" spans="2:15" x14ac:dyDescent="0.2">
      <c r="B912" s="6">
        <f>Index!B933</f>
        <v>43066</v>
      </c>
      <c r="C912" s="4">
        <f>Index!J933</f>
        <v>140.64733475342703</v>
      </c>
      <c r="D912" s="5">
        <f>VLOOKUP(Table2[[#This Row],[Date]],Table1[#All],16,FALSE)</f>
        <v>-0.29226666666666667</v>
      </c>
      <c r="E912" s="5">
        <f>DAYS360(B912,Summary!$G$10)/Summary!$G$6</f>
        <v>0.41111111111111109</v>
      </c>
      <c r="F912" s="4">
        <f>Summary!$G$7*C912/Summary!$G$11*(1-0.011)^4</f>
        <v>1333.9111705433593</v>
      </c>
      <c r="G912" s="7">
        <f>VLOOKUP(Table2[[#This Row],[Date]],Table3[#All],11,FALSE)</f>
        <v>3.5331385903585463E-2</v>
      </c>
      <c r="H912" s="5">
        <f>(LN(F912/Summary!$G$7)+(D912/100+G912^2/2)*E912)/(G912*SQRT(E912))</f>
        <v>12.67650146107967</v>
      </c>
      <c r="I912" s="5">
        <f t="shared" si="59"/>
        <v>12.653847701836785</v>
      </c>
      <c r="J912" s="4">
        <f>_xlfn.NORM.DIST(H912,0,1,TRUE)*F912-_xlfn.NORM.DIST(I912,0,1,TRUE)*Summary!$G$7*EXP(-D912/100*E912)</f>
        <v>332.70890766334514</v>
      </c>
      <c r="K912" s="5">
        <f t="shared" si="56"/>
        <v>1</v>
      </c>
      <c r="L912" s="7">
        <f t="shared" si="57"/>
        <v>1.6844247242559403E-37</v>
      </c>
      <c r="M912" s="4">
        <f t="shared" si="58"/>
        <v>4.3533673358660809E-33</v>
      </c>
      <c r="N912" s="57">
        <f>Summary!$G$7*Table2[[#This Row],[T]]*EXP(-Table2[[#This Row],[Rate]]/100*Table2[[#This Row],[T]])*_xlfn.NORM.DIST(Table2[[#This Row],[d2]],0,1,TRUE)</f>
        <v>411.60537473956134</v>
      </c>
      <c r="O912" s="4"/>
    </row>
    <row r="913" spans="2:15" x14ac:dyDescent="0.2">
      <c r="B913" s="6">
        <f>Index!B934</f>
        <v>43067</v>
      </c>
      <c r="C913" s="4">
        <f>Index!J934</f>
        <v>140.71466422275216</v>
      </c>
      <c r="D913" s="5">
        <f>VLOOKUP(Table2[[#This Row],[Date]],Table1[#All],16,FALSE)</f>
        <v>-0.29416666666666669</v>
      </c>
      <c r="E913" s="5">
        <f>DAYS360(B913,Summary!$G$10)/Summary!$G$6</f>
        <v>0.40833333333333333</v>
      </c>
      <c r="F913" s="4">
        <f>Summary!$G$7*C913/Summary!$G$11*(1-0.011)^4</f>
        <v>1334.5497289020868</v>
      </c>
      <c r="G913" s="7">
        <f>VLOOKUP(Table2[[#This Row],[Date]],Table3[#All],11,FALSE)</f>
        <v>3.525027597980962E-2</v>
      </c>
      <c r="H913" s="5">
        <f>(LN(F913/Summary!$G$7)+(D913/100+G913^2/2)*E913)/(G913*SQRT(E913))</f>
        <v>12.769947299017266</v>
      </c>
      <c r="I913" s="5">
        <f t="shared" si="59"/>
        <v>12.747422032486105</v>
      </c>
      <c r="J913" s="4">
        <f>_xlfn.NORM.DIST(H913,0,1,TRUE)*F913-_xlfn.NORM.DIST(I913,0,1,TRUE)*Summary!$G$7*EXP(-D913/100*E913)</f>
        <v>333.34782664023021</v>
      </c>
      <c r="K913" s="5">
        <f t="shared" si="56"/>
        <v>1</v>
      </c>
      <c r="L913" s="7">
        <f t="shared" si="57"/>
        <v>5.1566461713706379E-38</v>
      </c>
      <c r="M913" s="4">
        <f t="shared" si="58"/>
        <v>1.3219475099946393E-33</v>
      </c>
      <c r="N913" s="57">
        <f>Summary!$G$7*Table2[[#This Row],[T]]*EXP(-Table2[[#This Row],[Rate]]/100*Table2[[#This Row],[T]])*_xlfn.NORM.DIST(Table2[[#This Row],[d2]],0,1,TRUE)</f>
        <v>408.8241100902581</v>
      </c>
      <c r="O913" s="4"/>
    </row>
    <row r="914" spans="2:15" x14ac:dyDescent="0.2">
      <c r="B914" s="6">
        <f>Index!B935</f>
        <v>43068</v>
      </c>
      <c r="C914" s="4">
        <f>Index!J935</f>
        <v>140.26241650645775</v>
      </c>
      <c r="D914" s="5">
        <f>VLOOKUP(Table2[[#This Row],[Date]],Table1[#All],16,FALSE)</f>
        <v>-0.29477777777777781</v>
      </c>
      <c r="E914" s="5">
        <f>DAYS360(B914,Summary!$G$10)/Summary!$G$6</f>
        <v>0.40555555555555556</v>
      </c>
      <c r="F914" s="4">
        <f>Summary!$G$7*C914/Summary!$G$11*(1-0.011)^4</f>
        <v>1330.2605734646559</v>
      </c>
      <c r="G914" s="7">
        <f>VLOOKUP(Table2[[#This Row],[Date]],Table3[#All],11,FALSE)</f>
        <v>3.5769190736376959E-2</v>
      </c>
      <c r="H914" s="5">
        <f>(LN(F914/Summary!$G$7)+(D914/100+G914^2/2)*E914)/(G914*SQRT(E914))</f>
        <v>12.486897306156104</v>
      </c>
      <c r="I914" s="5">
        <f t="shared" si="59"/>
        <v>12.464118325172985</v>
      </c>
      <c r="J914" s="4">
        <f>_xlfn.NORM.DIST(H914,0,1,TRUE)*F914-_xlfn.NORM.DIST(I914,0,1,TRUE)*Summary!$G$7*EXP(-D914/100*E914)</f>
        <v>329.0643709301205</v>
      </c>
      <c r="K914" s="5">
        <f t="shared" si="56"/>
        <v>1</v>
      </c>
      <c r="L914" s="7">
        <f t="shared" si="57"/>
        <v>1.8250540085787778E-36</v>
      </c>
      <c r="M914" s="4">
        <f t="shared" si="58"/>
        <v>4.6849895839609415E-32</v>
      </c>
      <c r="N914" s="57">
        <f>Summary!$G$7*Table2[[#This Row],[T]]*EXP(-Table2[[#This Row],[Rate]]/100*Table2[[#This Row],[T]])*_xlfn.NORM.DIST(Table2[[#This Row],[d2]],0,1,TRUE)</f>
        <v>406.04068213900598</v>
      </c>
      <c r="O914" s="4"/>
    </row>
    <row r="915" spans="2:15" x14ac:dyDescent="0.2">
      <c r="B915" s="6">
        <f>Index!B936</f>
        <v>43069</v>
      </c>
      <c r="C915" s="4">
        <f>Index!J936</f>
        <v>140.70231880454946</v>
      </c>
      <c r="D915" s="5">
        <f>VLOOKUP(Table2[[#This Row],[Date]],Table1[#All],16,FALSE)</f>
        <v>-0.29416666666666669</v>
      </c>
      <c r="E915" s="5">
        <f>DAYS360(B915,Summary!$G$10)/Summary!$G$6</f>
        <v>0.40277777777777779</v>
      </c>
      <c r="F915" s="4">
        <f>Summary!$G$7*C915/Summary!$G$11*(1-0.011)^4</f>
        <v>1334.4326439159086</v>
      </c>
      <c r="G915" s="7">
        <f>VLOOKUP(Table2[[#This Row],[Date]],Table3[#All],11,FALSE)</f>
        <v>3.5030837382500297E-2</v>
      </c>
      <c r="H915" s="5">
        <f>(LN(F915/Summary!$G$7)+(D915/100+G915^2/2)*E915)/(G915*SQRT(E915))</f>
        <v>12.934750728630021</v>
      </c>
      <c r="I915" s="5">
        <f t="shared" si="59"/>
        <v>12.912518486195561</v>
      </c>
      <c r="J915" s="4">
        <f>_xlfn.NORM.DIST(H915,0,1,TRUE)*F915-_xlfn.NORM.DIST(I915,0,1,TRUE)*Summary!$G$7*EXP(-D915/100*E915)</f>
        <v>333.2471037551436</v>
      </c>
      <c r="K915" s="5">
        <f t="shared" si="56"/>
        <v>1</v>
      </c>
      <c r="L915" s="7">
        <f t="shared" si="57"/>
        <v>6.2835937804910755E-39</v>
      </c>
      <c r="M915" s="4">
        <f t="shared" si="58"/>
        <v>1.5787648058546702E-34</v>
      </c>
      <c r="N915" s="57">
        <f>Summary!$G$7*Table2[[#This Row],[T]]*EXP(-Table2[[#This Row],[Rate]]/100*Table2[[#This Row],[T]])*_xlfn.NORM.DIST(Table2[[#This Row],[d2]],0,1,TRUE)</f>
        <v>403.25528700919699</v>
      </c>
      <c r="O915" s="4"/>
    </row>
    <row r="916" spans="2:15" x14ac:dyDescent="0.2">
      <c r="B916" s="6">
        <f>Index!B937</f>
        <v>43070</v>
      </c>
      <c r="C916" s="4">
        <f>Index!J937</f>
        <v>141.51571027935654</v>
      </c>
      <c r="D916" s="5">
        <f>VLOOKUP(Table2[[#This Row],[Date]],Table1[#All],16,FALSE)</f>
        <v>-0.29300000000000004</v>
      </c>
      <c r="E916" s="5">
        <f>DAYS360(B916,Summary!$G$10)/Summary!$G$6</f>
        <v>0.4</v>
      </c>
      <c r="F916" s="4">
        <f>Summary!$G$7*C916/Summary!$G$11*(1-0.011)^4</f>
        <v>1342.1469171808235</v>
      </c>
      <c r="G916" s="7">
        <f>VLOOKUP(Table2[[#This Row],[Date]],Table3[#All],11,FALSE)</f>
        <v>3.614224305559656E-2</v>
      </c>
      <c r="H916" s="5">
        <f>(LN(F916/Summary!$G$7)+(D916/100+G916^2/2)*E916)/(G916*SQRT(E916))</f>
        <v>12.833805275841591</v>
      </c>
      <c r="I916" s="5">
        <f t="shared" si="59"/>
        <v>12.810946914280974</v>
      </c>
      <c r="J916" s="4">
        <f>_xlfn.NORM.DIST(H916,0,1,TRUE)*F916-_xlfn.NORM.DIST(I916,0,1,TRUE)*Summary!$G$7*EXP(-D916/100*E916)</f>
        <v>340.97423012043805</v>
      </c>
      <c r="K916" s="5">
        <f t="shared" si="56"/>
        <v>1</v>
      </c>
      <c r="L916" s="7">
        <f t="shared" si="57"/>
        <v>2.2309524001765348E-38</v>
      </c>
      <c r="M916" s="4">
        <f t="shared" si="58"/>
        <v>5.8098579502084521E-34</v>
      </c>
      <c r="N916" s="57">
        <f>Summary!$G$7*Table2[[#This Row],[T]]*EXP(-Table2[[#This Row],[Rate]]/100*Table2[[#This Row],[T]])*_xlfn.NORM.DIST(Table2[[#This Row],[d2]],0,1,TRUE)</f>
        <v>400.46907482415418</v>
      </c>
      <c r="O916" s="4"/>
    </row>
    <row r="917" spans="2:15" x14ac:dyDescent="0.2">
      <c r="B917" s="6">
        <f>Index!B938</f>
        <v>43073</v>
      </c>
      <c r="C917" s="4">
        <f>Index!J938</f>
        <v>141.21088161854402</v>
      </c>
      <c r="D917" s="5">
        <f>VLOOKUP(Table2[[#This Row],[Date]],Table1[#All],16,FALSE)</f>
        <v>-0.2954</v>
      </c>
      <c r="E917" s="5">
        <f>DAYS360(B917,Summary!$G$10)/Summary!$G$6</f>
        <v>0.39166666666666666</v>
      </c>
      <c r="F917" s="4">
        <f>Summary!$G$7*C917/Summary!$G$11*(1-0.011)^4</f>
        <v>1339.2558964837556</v>
      </c>
      <c r="G917" s="7">
        <f>VLOOKUP(Table2[[#This Row],[Date]],Table3[#All],11,FALSE)</f>
        <v>3.6307310722727831E-2</v>
      </c>
      <c r="H917" s="5">
        <f>(LN(F917/Summary!$G$7)+(D917/100+G917^2/2)*E917)/(G917*SQRT(E917))</f>
        <v>12.816275677718071</v>
      </c>
      <c r="I917" s="5">
        <f t="shared" si="59"/>
        <v>12.793553372567976</v>
      </c>
      <c r="J917" s="4">
        <f>_xlfn.NORM.DIST(H917,0,1,TRUE)*F917-_xlfn.NORM.DIST(I917,0,1,TRUE)*Summary!$G$7*EXP(-D917/100*E917)</f>
        <v>338.09824358700575</v>
      </c>
      <c r="K917" s="5">
        <f t="shared" si="56"/>
        <v>1</v>
      </c>
      <c r="L917" s="7">
        <f t="shared" si="57"/>
        <v>2.816155538360413E-38</v>
      </c>
      <c r="M917" s="4">
        <f t="shared" si="58"/>
        <v>7.1828114408738012E-34</v>
      </c>
      <c r="N917" s="57">
        <f>Summary!$G$7*Table2[[#This Row],[T]]*EXP(-Table2[[#This Row],[Rate]]/100*Table2[[#This Row],[T]])*_xlfn.NORM.DIST(Table2[[#This Row],[d2]],0,1,TRUE)</f>
        <v>392.1200807178937</v>
      </c>
      <c r="O917" s="4"/>
    </row>
    <row r="918" spans="2:15" x14ac:dyDescent="0.2">
      <c r="B918" s="6">
        <f>Index!B939</f>
        <v>43074</v>
      </c>
      <c r="C918" s="4">
        <f>Index!J939</f>
        <v>141.54506734672103</v>
      </c>
      <c r="D918" s="5">
        <f>VLOOKUP(Table2[[#This Row],[Date]],Table1[#All],16,FALSE)</f>
        <v>-0.29544444444444445</v>
      </c>
      <c r="E918" s="5">
        <f>DAYS360(B918,Summary!$G$10)/Summary!$G$6</f>
        <v>0.3888888888888889</v>
      </c>
      <c r="F918" s="4">
        <f>Summary!$G$7*C918/Summary!$G$11*(1-0.011)^4</f>
        <v>1342.425342080666</v>
      </c>
      <c r="G918" s="7">
        <f>VLOOKUP(Table2[[#This Row],[Date]],Table3[#All],11,FALSE)</f>
        <v>3.6383366906336756E-2</v>
      </c>
      <c r="H918" s="5">
        <f>(LN(F918/Summary!$G$7)+(D918/100+G918^2/2)*E918)/(G918*SQRT(E918))</f>
        <v>12.93958209302115</v>
      </c>
      <c r="I918" s="5">
        <f t="shared" si="59"/>
        <v>12.916893077431016</v>
      </c>
      <c r="J918" s="4">
        <f>_xlfn.NORM.DIST(H918,0,1,TRUE)*F918-_xlfn.NORM.DIST(I918,0,1,TRUE)*Summary!$G$7*EXP(-D918/100*E918)</f>
        <v>341.27573116676319</v>
      </c>
      <c r="K918" s="5">
        <f t="shared" si="56"/>
        <v>1</v>
      </c>
      <c r="L918" s="7">
        <f t="shared" si="57"/>
        <v>5.7495918813867168E-39</v>
      </c>
      <c r="M918" s="4">
        <f t="shared" si="58"/>
        <v>1.4660396755029227E-34</v>
      </c>
      <c r="N918" s="57">
        <f>Summary!$G$7*Table2[[#This Row],[T]]*EXP(-Table2[[#This Row],[Rate]]/100*Table2[[#This Row],[T]])*_xlfn.NORM.DIST(Table2[[#This Row],[d2]],0,1,TRUE)</f>
        <v>389.33595979985114</v>
      </c>
      <c r="O918" s="4"/>
    </row>
    <row r="919" spans="2:15" x14ac:dyDescent="0.2">
      <c r="B919" s="6">
        <f>Index!B940</f>
        <v>43075</v>
      </c>
      <c r="C919" s="4">
        <f>Index!J940</f>
        <v>141.70597815826525</v>
      </c>
      <c r="D919" s="5">
        <f>VLOOKUP(Table2[[#This Row],[Date]],Table1[#All],16,FALSE)</f>
        <v>-0.29605555555555557</v>
      </c>
      <c r="E919" s="5">
        <f>DAYS360(B919,Summary!$G$10)/Summary!$G$6</f>
        <v>0.38611111111111113</v>
      </c>
      <c r="F919" s="4">
        <f>Summary!$G$7*C919/Summary!$G$11*(1-0.011)^4</f>
        <v>1343.9514337720329</v>
      </c>
      <c r="G919" s="7">
        <f>VLOOKUP(Table2[[#This Row],[Date]],Table3[#All],11,FALSE)</f>
        <v>3.6346169069370132E-2</v>
      </c>
      <c r="H919" s="5">
        <f>(LN(F919/Summary!$G$7)+(D919/100+G919^2/2)*E919)/(G919*SQRT(E919))</f>
        <v>13.04979570354752</v>
      </c>
      <c r="I919" s="5">
        <f t="shared" si="59"/>
        <v>13.027210979307656</v>
      </c>
      <c r="J919" s="4">
        <f>_xlfn.NORM.DIST(H919,0,1,TRUE)*F919-_xlfn.NORM.DIST(I919,0,1,TRUE)*Summary!$G$7*EXP(-D919/100*E919)</f>
        <v>342.80767678526797</v>
      </c>
      <c r="K919" s="5">
        <f t="shared" si="56"/>
        <v>1</v>
      </c>
      <c r="L919" s="7">
        <f t="shared" si="57"/>
        <v>1.3776901278739149E-39</v>
      </c>
      <c r="M919" s="4">
        <f t="shared" si="58"/>
        <v>3.4921238534145898E-35</v>
      </c>
      <c r="N919" s="57">
        <f>Summary!$G$7*Table2[[#This Row],[T]]*EXP(-Table2[[#This Row],[Rate]]/100*Table2[[#This Row],[T]])*_xlfn.NORM.DIST(Table2[[#This Row],[d2]],0,1,TRUE)</f>
        <v>386.55272839211204</v>
      </c>
      <c r="O919" s="4"/>
    </row>
    <row r="920" spans="2:15" x14ac:dyDescent="0.2">
      <c r="B920" s="6">
        <f>Index!B941</f>
        <v>43076</v>
      </c>
      <c r="C920" s="4">
        <f>Index!J941</f>
        <v>141.84024256931502</v>
      </c>
      <c r="D920" s="5">
        <f>VLOOKUP(Table2[[#This Row],[Date]],Table1[#All],16,FALSE)</f>
        <v>-0.29620000000000002</v>
      </c>
      <c r="E920" s="5">
        <f>DAYS360(B920,Summary!$G$10)/Summary!$G$6</f>
        <v>0.38333333333333336</v>
      </c>
      <c r="F920" s="4">
        <f>Summary!$G$7*C920/Summary!$G$11*(1-0.011)^4</f>
        <v>1345.2248087564906</v>
      </c>
      <c r="G920" s="7">
        <f>VLOOKUP(Table2[[#This Row],[Date]],Table3[#All],11,FALSE)</f>
        <v>3.4808337301661746E-2</v>
      </c>
      <c r="H920" s="5">
        <f>(LN(F920/Summary!$G$7)+(D920/100+G920^2/2)*E920)/(G920*SQRT(E920))</f>
        <v>13.71885831182823</v>
      </c>
      <c r="I920" s="5">
        <f t="shared" si="59"/>
        <v>13.697307106157686</v>
      </c>
      <c r="J920" s="4">
        <f>_xlfn.NORM.DIST(H920,0,1,TRUE)*F920-_xlfn.NORM.DIST(I920,0,1,TRUE)*Summary!$G$7*EXP(-D920/100*E920)</f>
        <v>344.08873057469236</v>
      </c>
      <c r="K920" s="5">
        <f t="shared" si="56"/>
        <v>1</v>
      </c>
      <c r="L920" s="7">
        <f t="shared" si="57"/>
        <v>1.8620739060299887E-43</v>
      </c>
      <c r="M920" s="4">
        <f t="shared" si="58"/>
        <v>4.4962092484474647E-39</v>
      </c>
      <c r="N920" s="57">
        <f>Summary!$G$7*Table2[[#This Row],[T]]*EXP(-Table2[[#This Row],[Rate]]/100*Table2[[#This Row],[T]])*_xlfn.NORM.DIST(Table2[[#This Row],[d2]],0,1,TRUE)</f>
        <v>383.76882996968936</v>
      </c>
      <c r="O920" s="4"/>
    </row>
    <row r="921" spans="2:15" x14ac:dyDescent="0.2">
      <c r="B921" s="6">
        <f>Index!B942</f>
        <v>43077</v>
      </c>
      <c r="C921" s="4">
        <f>Index!J942</f>
        <v>141.76081276596571</v>
      </c>
      <c r="D921" s="5">
        <f>VLOOKUP(Table2[[#This Row],[Date]],Table1[#All],16,FALSE)</f>
        <v>-0.29727777777777781</v>
      </c>
      <c r="E921" s="5">
        <f>DAYS360(B921,Summary!$G$10)/Summary!$G$6</f>
        <v>0.38055555555555554</v>
      </c>
      <c r="F921" s="4">
        <f>Summary!$G$7*C921/Summary!$G$11*(1-0.011)^4</f>
        <v>1344.4714898105792</v>
      </c>
      <c r="G921" s="7">
        <f>VLOOKUP(Table2[[#This Row],[Date]],Table3[#All],11,FALSE)</f>
        <v>3.4848016270578229E-2</v>
      </c>
      <c r="H921" s="5">
        <f>(LN(F921/Summary!$G$7)+(D921/100+G921^2/2)*E921)/(G921*SQRT(E921))</f>
        <v>13.727239980688367</v>
      </c>
      <c r="I921" s="5">
        <f t="shared" si="59"/>
        <v>13.705742523435289</v>
      </c>
      <c r="J921" s="4">
        <f>_xlfn.NORM.DIST(H921,0,1,TRUE)*F921-_xlfn.NORM.DIST(I921,0,1,TRUE)*Summary!$G$7*EXP(-D921/100*E921)</f>
        <v>343.33954254255138</v>
      </c>
      <c r="K921" s="5">
        <f t="shared" si="56"/>
        <v>1</v>
      </c>
      <c r="L921" s="7">
        <f t="shared" si="57"/>
        <v>1.6648350834400231E-43</v>
      </c>
      <c r="M921" s="4">
        <f t="shared" si="58"/>
        <v>3.9908971988122162E-39</v>
      </c>
      <c r="N921" s="57">
        <f>Summary!$G$7*Table2[[#This Row],[T]]*EXP(-Table2[[#This Row],[Rate]]/100*Table2[[#This Row],[T]])*_xlfn.NORM.DIST(Table2[[#This Row],[d2]],0,1,TRUE)</f>
        <v>380.98632437699945</v>
      </c>
      <c r="O921" s="4"/>
    </row>
    <row r="922" spans="2:15" x14ac:dyDescent="0.2">
      <c r="B922" s="6">
        <f>Index!B943</f>
        <v>43080</v>
      </c>
      <c r="C922" s="4">
        <f>Index!J943</f>
        <v>141.88319653244108</v>
      </c>
      <c r="D922" s="5">
        <f>VLOOKUP(Table2[[#This Row],[Date]],Table1[#All],16,FALSE)</f>
        <v>-0.29962222222222223</v>
      </c>
      <c r="E922" s="5">
        <f>DAYS360(B922,Summary!$G$10)/Summary!$G$6</f>
        <v>0.37222222222222223</v>
      </c>
      <c r="F922" s="4">
        <f>Summary!$G$7*C922/Summary!$G$11*(1-0.011)^4</f>
        <v>1345.632187761101</v>
      </c>
      <c r="G922" s="7">
        <f>VLOOKUP(Table2[[#This Row],[Date]],Table3[#All],11,FALSE)</f>
        <v>3.4641384608818104E-2</v>
      </c>
      <c r="H922" s="5">
        <f>(LN(F922/Summary!$G$7)+(D922/100+G922^2/2)*E922)/(G922*SQRT(E922))</f>
        <v>14.004069202939709</v>
      </c>
      <c r="I922" s="5">
        <f t="shared" si="59"/>
        <v>13.982934488164897</v>
      </c>
      <c r="J922" s="4">
        <f>_xlfn.NORM.DIST(H922,0,1,TRUE)*F922-_xlfn.NORM.DIST(I922,0,1,TRUE)*Summary!$G$7*EXP(-D922/100*E922)</f>
        <v>344.51630513303019</v>
      </c>
      <c r="K922" s="5">
        <f t="shared" si="56"/>
        <v>1</v>
      </c>
      <c r="L922" s="7">
        <f t="shared" si="57"/>
        <v>3.6423630549394749E-45</v>
      </c>
      <c r="M922" s="4">
        <f t="shared" si="58"/>
        <v>8.5042007995180024E-41</v>
      </c>
      <c r="N922" s="57">
        <f>Summary!$G$7*Table2[[#This Row],[T]]*EXP(-Table2[[#This Row],[Rate]]/100*Table2[[#This Row],[T]])*_xlfn.NORM.DIST(Table2[[#This Row],[d2]],0,1,TRUE)</f>
        <v>372.63757853378195</v>
      </c>
      <c r="O922" s="4"/>
    </row>
    <row r="923" spans="2:15" x14ac:dyDescent="0.2">
      <c r="B923" s="6">
        <f>Index!B944</f>
        <v>43081</v>
      </c>
      <c r="C923" s="4">
        <f>Index!J944</f>
        <v>141.48312369361867</v>
      </c>
      <c r="D923" s="5">
        <f>VLOOKUP(Table2[[#This Row],[Date]],Table1[#All],16,FALSE)</f>
        <v>-0.30024444444444448</v>
      </c>
      <c r="E923" s="5">
        <f>DAYS360(B923,Summary!$G$10)/Summary!$G$6</f>
        <v>0.36944444444444446</v>
      </c>
      <c r="F923" s="4">
        <f>Summary!$G$7*C923/Summary!$G$11*(1-0.011)^4</f>
        <v>1341.8378632566819</v>
      </c>
      <c r="G923" s="7">
        <f>VLOOKUP(Table2[[#This Row],[Date]],Table3[#All],11,FALSE)</f>
        <v>3.4861509892991839E-2</v>
      </c>
      <c r="H923" s="5">
        <f>(LN(F923/Summary!$G$7)+(D923/100+G923^2/2)*E923)/(G923*SQRT(E923))</f>
        <v>13.834938934931223</v>
      </c>
      <c r="I923" s="5">
        <f t="shared" si="59"/>
        <v>13.813749432290466</v>
      </c>
      <c r="J923" s="4">
        <f>_xlfn.NORM.DIST(H923,0,1,TRUE)*F923-_xlfn.NORM.DIST(I923,0,1,TRUE)*Summary!$G$7*EXP(-D923/100*E923)</f>
        <v>340.7280114066798</v>
      </c>
      <c r="K923" s="5">
        <f t="shared" si="56"/>
        <v>1</v>
      </c>
      <c r="L923" s="7">
        <f t="shared" si="57"/>
        <v>3.8362363826671516E-44</v>
      </c>
      <c r="M923" s="4">
        <f t="shared" si="58"/>
        <v>8.8961229772327355E-40</v>
      </c>
      <c r="N923" s="57">
        <f>Summary!$G$7*Table2[[#This Row],[T]]*EXP(-Table2[[#This Row],[Rate]]/100*Table2[[#This Row],[T]])*_xlfn.NORM.DIST(Table2[[#This Row],[d2]],0,1,TRUE)</f>
        <v>369.85447304458415</v>
      </c>
      <c r="O923" s="4"/>
    </row>
    <row r="924" spans="2:15" x14ac:dyDescent="0.2">
      <c r="B924" s="6">
        <f>Index!B945</f>
        <v>43082</v>
      </c>
      <c r="C924" s="4">
        <f>Index!J945</f>
        <v>141.12346725314384</v>
      </c>
      <c r="D924" s="5">
        <f>VLOOKUP(Table2[[#This Row],[Date]],Table1[#All],16,FALSE)</f>
        <v>-0.30286666666666667</v>
      </c>
      <c r="E924" s="5">
        <f>DAYS360(B924,Summary!$G$10)/Summary!$G$6</f>
        <v>0.36666666666666664</v>
      </c>
      <c r="F924" s="4">
        <f>Summary!$G$7*C924/Summary!$G$11*(1-0.011)^4</f>
        <v>1338.4268512787564</v>
      </c>
      <c r="G924" s="7">
        <f>VLOOKUP(Table2[[#This Row],[Date]],Table3[#All],11,FALSE)</f>
        <v>3.5137079489674407E-2</v>
      </c>
      <c r="H924" s="5">
        <f>(LN(F924/Summary!$G$7)+(D924/100+G924^2/2)*E924)/(G924*SQRT(E924))</f>
        <v>13.65873015739273</v>
      </c>
      <c r="I924" s="5">
        <f t="shared" si="59"/>
        <v>13.637453599160958</v>
      </c>
      <c r="J924" s="4">
        <f>_xlfn.NORM.DIST(H924,0,1,TRUE)*F924-_xlfn.NORM.DIST(I924,0,1,TRUE)*Summary!$G$7*EXP(-D924/100*E924)</f>
        <v>337.31572332186443</v>
      </c>
      <c r="K924" s="5">
        <f t="shared" si="56"/>
        <v>1</v>
      </c>
      <c r="L924" s="7">
        <f t="shared" si="57"/>
        <v>4.3174496210705657E-43</v>
      </c>
      <c r="M924" s="4">
        <f t="shared" si="58"/>
        <v>9.9644573301007123E-39</v>
      </c>
      <c r="N924" s="57">
        <f>Summary!$G$7*Table2[[#This Row],[T]]*EXP(-Table2[[#This Row],[Rate]]/100*Table2[[#This Row],[T]])*_xlfn.NORM.DIST(Table2[[#This Row],[d2]],0,1,TRUE)</f>
        <v>367.07408025086039</v>
      </c>
      <c r="O924" s="4"/>
    </row>
    <row r="925" spans="2:15" x14ac:dyDescent="0.2">
      <c r="B925" s="6">
        <f>Index!B946</f>
        <v>43083</v>
      </c>
      <c r="C925" s="4">
        <f>Index!J946</f>
        <v>141.27089242191749</v>
      </c>
      <c r="D925" s="5">
        <f>VLOOKUP(Table2[[#This Row],[Date]],Table1[#All],16,FALSE)</f>
        <v>-0.3036666666666667</v>
      </c>
      <c r="E925" s="5">
        <f>DAYS360(B925,Summary!$G$10)/Summary!$G$6</f>
        <v>0.36388888888888887</v>
      </c>
      <c r="F925" s="4">
        <f>Summary!$G$7*C925/Summary!$G$11*(1-0.011)^4</f>
        <v>1339.8250439980934</v>
      </c>
      <c r="G925" s="7">
        <f>VLOOKUP(Table2[[#This Row],[Date]],Table3[#All],11,FALSE)</f>
        <v>3.497939464525391E-2</v>
      </c>
      <c r="H925" s="5">
        <f>(LN(F925/Summary!$G$7)+(D925/100+G925^2/2)*E925)/(G925*SQRT(E925))</f>
        <v>13.822137176321057</v>
      </c>
      <c r="I925" s="5">
        <f t="shared" si="59"/>
        <v>13.801036484881816</v>
      </c>
      <c r="J925" s="4">
        <f>_xlfn.NORM.DIST(H925,0,1,TRUE)*F925-_xlfn.NORM.DIST(I925,0,1,TRUE)*Summary!$G$7*EXP(-D925/100*E925)</f>
        <v>338.71942399116278</v>
      </c>
      <c r="K925" s="5">
        <f t="shared" si="56"/>
        <v>1</v>
      </c>
      <c r="L925" s="7">
        <f t="shared" si="57"/>
        <v>4.6053683109883661E-44</v>
      </c>
      <c r="M925" s="4">
        <f t="shared" si="58"/>
        <v>1.052305003062637E-39</v>
      </c>
      <c r="N925" s="57">
        <f>Summary!$G$7*Table2[[#This Row],[T]]*EXP(-Table2[[#This Row],[Rate]]/100*Table2[[#This Row],[T]])*_xlfn.NORM.DIST(Table2[[#This Row],[d2]],0,1,TRUE)</f>
        <v>364.29121172474413</v>
      </c>
      <c r="O925" s="4"/>
    </row>
    <row r="926" spans="2:15" x14ac:dyDescent="0.2">
      <c r="B926" s="6">
        <f>Index!B947</f>
        <v>43084</v>
      </c>
      <c r="C926" s="4">
        <f>Index!J947</f>
        <v>141.36500643160778</v>
      </c>
      <c r="D926" s="5">
        <f>VLOOKUP(Table2[[#This Row],[Date]],Table1[#All],16,FALSE)</f>
        <v>-0.3036666666666667</v>
      </c>
      <c r="E926" s="5">
        <f>DAYS360(B926,Summary!$G$10)/Summary!$G$6</f>
        <v>0.3611111111111111</v>
      </c>
      <c r="F926" s="4">
        <f>Summary!$G$7*C926/Summary!$G$11*(1-0.011)^4</f>
        <v>1340.7176291938997</v>
      </c>
      <c r="G926" s="7">
        <f>VLOOKUP(Table2[[#This Row],[Date]],Table3[#All],11,FALSE)</f>
        <v>3.4657763376146004E-2</v>
      </c>
      <c r="H926" s="5">
        <f>(LN(F926/Summary!$G$7)+(D926/100+G926^2/2)*E926)/(G926*SQRT(E926))</f>
        <v>14.036068245296015</v>
      </c>
      <c r="I926" s="5">
        <f t="shared" si="59"/>
        <v>14.015241521471749</v>
      </c>
      <c r="J926" s="4">
        <f>_xlfn.NORM.DIST(H926,0,1,TRUE)*F926-_xlfn.NORM.DIST(I926,0,1,TRUE)*Summary!$G$7*EXP(-D926/100*E926)</f>
        <v>339.62045366264829</v>
      </c>
      <c r="K926" s="5">
        <f t="shared" si="56"/>
        <v>1</v>
      </c>
      <c r="L926" s="7">
        <f t="shared" si="57"/>
        <v>2.3687035546873824E-45</v>
      </c>
      <c r="M926" s="4">
        <f t="shared" si="58"/>
        <v>5.3287670542652048E-41</v>
      </c>
      <c r="N926" s="57">
        <f>Summary!$G$7*Table2[[#This Row],[T]]*EXP(-Table2[[#This Row],[Rate]]/100*Table2[[#This Row],[T]])*_xlfn.NORM.DIST(Table2[[#This Row],[d2]],0,1,TRUE)</f>
        <v>361.5073133862852</v>
      </c>
      <c r="O926" s="4"/>
    </row>
    <row r="927" spans="2:15" x14ac:dyDescent="0.2">
      <c r="B927" s="6">
        <f>Index!B948</f>
        <v>43087</v>
      </c>
      <c r="C927" s="4">
        <f>Index!J948</f>
        <v>141.40722332249283</v>
      </c>
      <c r="D927" s="5">
        <f>VLOOKUP(Table2[[#This Row],[Date]],Table1[#All],16,FALSE)</f>
        <v>-0.30515555555555557</v>
      </c>
      <c r="E927" s="5">
        <f>DAYS360(B927,Summary!$G$10)/Summary!$G$6</f>
        <v>0.3527777777777778</v>
      </c>
      <c r="F927" s="4">
        <f>Summary!$G$7*C927/Summary!$G$11*(1-0.011)^4</f>
        <v>1341.1180177432873</v>
      </c>
      <c r="G927" s="7">
        <f>VLOOKUP(Table2[[#This Row],[Date]],Table3[#All],11,FALSE)</f>
        <v>3.4653023272987866E-2</v>
      </c>
      <c r="H927" s="5">
        <f>(LN(F927/Summary!$G$7)+(D927/100+G927^2/2)*E927)/(G927*SQRT(E927))</f>
        <v>14.218059113057356</v>
      </c>
      <c r="I927" s="5">
        <f t="shared" si="59"/>
        <v>14.197476915599582</v>
      </c>
      <c r="J927" s="4">
        <f>_xlfn.NORM.DIST(H927,0,1,TRUE)*F927-_xlfn.NORM.DIST(I927,0,1,TRUE)*Summary!$G$7*EXP(-D927/100*E927)</f>
        <v>340.04091709892884</v>
      </c>
      <c r="K927" s="5">
        <f t="shared" si="56"/>
        <v>1</v>
      </c>
      <c r="L927" s="7">
        <f t="shared" si="57"/>
        <v>1.8320639348019503E-46</v>
      </c>
      <c r="M927" s="4">
        <f t="shared" si="58"/>
        <v>4.0282551443049688E-42</v>
      </c>
      <c r="N927" s="57">
        <f>Summary!$G$7*Table2[[#This Row],[T]]*EXP(-Table2[[#This Row],[Rate]]/100*Table2[[#This Row],[T]])*_xlfn.NORM.DIST(Table2[[#This Row],[d2]],0,1,TRUE)</f>
        <v>353.1577549495376</v>
      </c>
      <c r="O927" s="4"/>
    </row>
    <row r="928" spans="2:15" x14ac:dyDescent="0.2">
      <c r="B928" s="6">
        <f>Index!B949</f>
        <v>43088</v>
      </c>
      <c r="C928" s="4">
        <f>Index!J949</f>
        <v>140.36701347347753</v>
      </c>
      <c r="D928" s="5">
        <f>VLOOKUP(Table2[[#This Row],[Date]],Table1[#All],16,FALSE)</f>
        <v>-0.30700000000000005</v>
      </c>
      <c r="E928" s="5">
        <f>DAYS360(B928,Summary!$G$10)/Summary!$G$6</f>
        <v>0.35</v>
      </c>
      <c r="F928" s="4">
        <f>Summary!$G$7*C928/Summary!$G$11*(1-0.011)^4</f>
        <v>1331.25257991083</v>
      </c>
      <c r="G928" s="7">
        <f>VLOOKUP(Table2[[#This Row],[Date]],Table3[#All],11,FALSE)</f>
        <v>3.6855103275222185E-2</v>
      </c>
      <c r="H928" s="5">
        <f>(LN(F928/Summary!$G$7)+(D928/100+G928^2/2)*E928)/(G928*SQRT(E928))</f>
        <v>13.084134056843736</v>
      </c>
      <c r="I928" s="5">
        <f t="shared" si="59"/>
        <v>13.062330283704677</v>
      </c>
      <c r="J928" s="4">
        <f>_xlfn.NORM.DIST(H928,0,1,TRUE)*F928-_xlfn.NORM.DIST(I928,0,1,TRUE)*Summary!$G$7*EXP(-D928/100*E928)</f>
        <v>330.17750242888883</v>
      </c>
      <c r="K928" s="5">
        <f t="shared" si="56"/>
        <v>1</v>
      </c>
      <c r="L928" s="7">
        <f t="shared" si="57"/>
        <v>9.1979428408957645E-40</v>
      </c>
      <c r="M928" s="4">
        <f t="shared" si="58"/>
        <v>2.102699968109037E-35</v>
      </c>
      <c r="N928" s="57">
        <f>Summary!$G$7*Table2[[#This Row],[T]]*EXP(-Table2[[#This Row],[Rate]]/100*Table2[[#This Row],[T]])*_xlfn.NORM.DIST(Table2[[#This Row],[d2]],0,1,TRUE)</f>
        <v>350.37627711867941</v>
      </c>
      <c r="O928" s="4"/>
    </row>
    <row r="929" spans="2:15" x14ac:dyDescent="0.2">
      <c r="B929" s="6">
        <f>Index!B950</f>
        <v>43089</v>
      </c>
      <c r="C929" s="4">
        <f>Index!J950</f>
        <v>140.07485977585108</v>
      </c>
      <c r="D929" s="5">
        <f>VLOOKUP(Table2[[#This Row],[Date]],Table1[#All],16,FALSE)</f>
        <v>-0.30644444444444446</v>
      </c>
      <c r="E929" s="5">
        <f>DAYS360(B929,Summary!$G$10)/Summary!$G$6</f>
        <v>0.34722222222222221</v>
      </c>
      <c r="F929" s="4">
        <f>Summary!$G$7*C929/Summary!$G$11*(1-0.011)^4</f>
        <v>1328.4817696323225</v>
      </c>
      <c r="G929" s="7">
        <f>VLOOKUP(Table2[[#This Row],[Date]],Table3[#All],11,FALSE)</f>
        <v>3.7016096954676947E-2</v>
      </c>
      <c r="H929" s="5">
        <f>(LN(F929/Summary!$G$7)+(D929/100+G929^2/2)*E929)/(G929*SQRT(E929))</f>
        <v>12.984197871162941</v>
      </c>
      <c r="I929" s="5">
        <f t="shared" si="59"/>
        <v>12.962385926854848</v>
      </c>
      <c r="J929" s="4">
        <f>_xlfn.NORM.DIST(H929,0,1,TRUE)*F929-_xlfn.NORM.DIST(I929,0,1,TRUE)*Summary!$G$7*EXP(-D929/100*E929)</f>
        <v>327.41716012763345</v>
      </c>
      <c r="K929" s="5">
        <f t="shared" si="56"/>
        <v>1</v>
      </c>
      <c r="L929" s="7">
        <f t="shared" si="57"/>
        <v>3.389520369339608E-39</v>
      </c>
      <c r="M929" s="4">
        <f t="shared" si="58"/>
        <v>7.6886055820446569E-35</v>
      </c>
      <c r="N929" s="57">
        <f>Summary!$G$7*Table2[[#This Row],[T]]*EXP(-Table2[[#This Row],[Rate]]/100*Table2[[#This Row],[T]])*_xlfn.NORM.DIST(Table2[[#This Row],[d2]],0,1,TRUE)</f>
        <v>347.59187830023927</v>
      </c>
      <c r="O929" s="4"/>
    </row>
    <row r="930" spans="2:15" x14ac:dyDescent="0.2">
      <c r="B930" s="6">
        <f>Index!B951</f>
        <v>43090</v>
      </c>
      <c r="C930" s="4">
        <f>Index!J951</f>
        <v>140.06227630692501</v>
      </c>
      <c r="D930" s="5">
        <f>VLOOKUP(Table2[[#This Row],[Date]],Table1[#All],16,FALSE)</f>
        <v>-0.30708888888888891</v>
      </c>
      <c r="E930" s="5">
        <f>DAYS360(B930,Summary!$G$10)/Summary!$G$6</f>
        <v>0.34444444444444444</v>
      </c>
      <c r="F930" s="4">
        <f>Summary!$G$7*C930/Summary!$G$11*(1-0.011)^4</f>
        <v>1328.3624269530314</v>
      </c>
      <c r="G930" s="7">
        <f>VLOOKUP(Table2[[#This Row],[Date]],Table3[#All],11,FALSE)</f>
        <v>3.6596615542052055E-2</v>
      </c>
      <c r="H930" s="5">
        <f>(LN(F930/Summary!$G$7)+(D930/100+G930^2/2)*E930)/(G930*SQRT(E930))</f>
        <v>13.181650112415824</v>
      </c>
      <c r="I930" s="5">
        <f t="shared" si="59"/>
        <v>13.160171782162308</v>
      </c>
      <c r="J930" s="4">
        <f>_xlfn.NORM.DIST(H930,0,1,TRUE)*F930-_xlfn.NORM.DIST(I930,0,1,TRUE)*Summary!$G$7*EXP(-D930/100*E930)</f>
        <v>327.30411672026946</v>
      </c>
      <c r="K930" s="5">
        <f t="shared" si="56"/>
        <v>1</v>
      </c>
      <c r="L930" s="7">
        <f t="shared" si="57"/>
        <v>2.6000323470365045E-40</v>
      </c>
      <c r="M930" s="4">
        <f t="shared" si="58"/>
        <v>5.7832507798611995E-36</v>
      </c>
      <c r="N930" s="57">
        <f>Summary!$G$7*Table2[[#This Row],[T]]*EXP(-Table2[[#This Row],[Rate]]/100*Table2[[#This Row],[T]])*_xlfn.NORM.DIST(Table2[[#This Row],[d2]],0,1,TRUE)</f>
        <v>344.80897352461801</v>
      </c>
      <c r="O930" s="4"/>
    </row>
    <row r="931" spans="2:15" x14ac:dyDescent="0.2">
      <c r="B931" s="6">
        <f>Index!B952</f>
        <v>43091</v>
      </c>
      <c r="C931" s="4">
        <f>Index!J952</f>
        <v>139.98317645454279</v>
      </c>
      <c r="D931" s="5">
        <f>VLOOKUP(Table2[[#This Row],[Date]],Table1[#All],16,FALSE)</f>
        <v>-0.30773333333333336</v>
      </c>
      <c r="E931" s="5">
        <f>DAYS360(B931,Summary!$G$10)/Summary!$G$6</f>
        <v>0.34166666666666667</v>
      </c>
      <c r="F931" s="4">
        <f>Summary!$G$7*C931/Summary!$G$11*(1-0.011)^4</f>
        <v>1327.612237289886</v>
      </c>
      <c r="G931" s="7">
        <f>VLOOKUP(Table2[[#This Row],[Date]],Table3[#All],11,FALSE)</f>
        <v>3.6536847093915775E-2</v>
      </c>
      <c r="H931" s="5">
        <f>(LN(F931/Summary!$G$7)+(D931/100+G931^2/2)*E931)/(G931*SQRT(E931))</f>
        <v>13.230499230446133</v>
      </c>
      <c r="I931" s="5">
        <f t="shared" si="59"/>
        <v>13.209142617688384</v>
      </c>
      <c r="J931" s="4">
        <f>_xlfn.NORM.DIST(H931,0,1,TRUE)*F931-_xlfn.NORM.DIST(I931,0,1,TRUE)*Summary!$G$7*EXP(-D931/100*E931)</f>
        <v>326.56026212954566</v>
      </c>
      <c r="K931" s="5">
        <f t="shared" si="56"/>
        <v>1</v>
      </c>
      <c r="L931" s="7">
        <f t="shared" si="57"/>
        <v>1.3725451663602935E-40</v>
      </c>
      <c r="M931" s="4">
        <f t="shared" si="58"/>
        <v>3.0199713075509061E-36</v>
      </c>
      <c r="N931" s="57">
        <f>Summary!$G$7*Table2[[#This Row],[T]]*EXP(-Table2[[#This Row],[Rate]]/100*Table2[[#This Row],[T]])*_xlfn.NORM.DIST(Table2[[#This Row],[d2]],0,1,TRUE)</f>
        <v>342.02609151311634</v>
      </c>
      <c r="O931" s="4"/>
    </row>
    <row r="932" spans="2:15" x14ac:dyDescent="0.2">
      <c r="B932" s="6">
        <f>Index!B953</f>
        <v>43096</v>
      </c>
      <c r="C932" s="4">
        <f>Index!J953</f>
        <v>140.22615282043799</v>
      </c>
      <c r="D932" s="5">
        <f>VLOOKUP(Table2[[#This Row],[Date]],Table1[#All],16,FALSE)</f>
        <v>-0.3109555555555556</v>
      </c>
      <c r="E932" s="5">
        <f>DAYS360(B932,Summary!$G$10)/Summary!$G$6</f>
        <v>0.32777777777777778</v>
      </c>
      <c r="F932" s="4">
        <f>Summary!$G$7*C932/Summary!$G$11*(1-0.011)^4</f>
        <v>1329.916645611692</v>
      </c>
      <c r="G932" s="7">
        <f>VLOOKUP(Table2[[#This Row],[Date]],Table3[#All],11,FALSE)</f>
        <v>3.6618239083211934E-2</v>
      </c>
      <c r="H932" s="5">
        <f>(LN(F932/Summary!$G$7)+(D932/100+G932^2/2)*E932)/(G932*SQRT(E932))</f>
        <v>13.561736018737303</v>
      </c>
      <c r="I932" s="5">
        <f t="shared" si="59"/>
        <v>13.540771388393718</v>
      </c>
      <c r="J932" s="4">
        <f>_xlfn.NORM.DIST(H932,0,1,TRUE)*F932-_xlfn.NORM.DIST(I932,0,1,TRUE)*Summary!$G$7*EXP(-D932/100*E932)</f>
        <v>328.89688279693542</v>
      </c>
      <c r="K932" s="5">
        <f t="shared" si="56"/>
        <v>1</v>
      </c>
      <c r="L932" s="7">
        <f t="shared" si="57"/>
        <v>1.6509327568949688E-42</v>
      </c>
      <c r="M932" s="4">
        <f t="shared" si="58"/>
        <v>3.5047350404668632E-38</v>
      </c>
      <c r="N932" s="57">
        <f>Summary!$G$7*Table2[[#This Row],[T]]*EXP(-Table2[[#This Row],[Rate]]/100*Table2[[#This Row],[T]])*_xlfn.NORM.DIST(Table2[[#This Row],[d2]],0,1,TRUE)</f>
        <v>328.1120333670591</v>
      </c>
      <c r="O932" s="4"/>
    </row>
    <row r="933" spans="2:15" x14ac:dyDescent="0.2">
      <c r="B933" s="6">
        <f>Index!B954</f>
        <v>43097</v>
      </c>
      <c r="C933" s="4">
        <f>Index!J954</f>
        <v>139.58806643140665</v>
      </c>
      <c r="D933" s="5">
        <f>VLOOKUP(Table2[[#This Row],[Date]],Table1[#All],16,FALSE)</f>
        <v>-0.31159999999999999</v>
      </c>
      <c r="E933" s="5">
        <f>DAYS360(B933,Summary!$G$10)/Summary!$G$6</f>
        <v>0.32500000000000001</v>
      </c>
      <c r="F933" s="4">
        <f>Summary!$G$7*C933/Summary!$G$11*(1-0.011)^4</f>
        <v>1323.864980547489</v>
      </c>
      <c r="G933" s="7">
        <f>VLOOKUP(Table2[[#This Row],[Date]],Table3[#All],11,FALSE)</f>
        <v>3.7454340163020176E-2</v>
      </c>
      <c r="H933" s="5">
        <f>(LN(F933/Summary!$G$7)+(D933/100+G933^2/2)*E933)/(G933*SQRT(E933))</f>
        <v>13.102629184945735</v>
      </c>
      <c r="I933" s="5">
        <f t="shared" si="59"/>
        <v>13.081276925837146</v>
      </c>
      <c r="J933" s="4">
        <f>_xlfn.NORM.DIST(H933,0,1,TRUE)*F933-_xlfn.NORM.DIST(I933,0,1,TRUE)*Summary!$G$7*EXP(-D933/100*E933)</f>
        <v>322.85176759370256</v>
      </c>
      <c r="K933" s="5">
        <f t="shared" si="56"/>
        <v>1</v>
      </c>
      <c r="L933" s="7">
        <f t="shared" si="57"/>
        <v>7.4135276078039053E-40</v>
      </c>
      <c r="M933" s="4">
        <f t="shared" si="58"/>
        <v>1.581604197807526E-35</v>
      </c>
      <c r="N933" s="57">
        <f>Summary!$G$7*Table2[[#This Row],[T]]*EXP(-Table2[[#This Row],[Rate]]/100*Table2[[#This Row],[T]])*_xlfn.NORM.DIST(Table2[[#This Row],[d2]],0,1,TRUE)</f>
        <v>325.32929420998062</v>
      </c>
      <c r="O933" s="4"/>
    </row>
    <row r="934" spans="2:15" x14ac:dyDescent="0.2">
      <c r="B934" s="6">
        <f>Index!B955</f>
        <v>43098</v>
      </c>
      <c r="C934" s="4">
        <f>Index!J955</f>
        <v>139.26986124599745</v>
      </c>
      <c r="D934" s="5">
        <f>VLOOKUP(Table2[[#This Row],[Date]],Table1[#All],16,FALSE)</f>
        <v>-0.31224444444444444</v>
      </c>
      <c r="E934" s="5">
        <f>DAYS360(B934,Summary!$G$10)/Summary!$G$6</f>
        <v>0.32222222222222224</v>
      </c>
      <c r="F934" s="4">
        <f>Summary!$G$7*C934/Summary!$G$11*(1-0.011)^4</f>
        <v>1320.8470957643449</v>
      </c>
      <c r="G934" s="7">
        <f>VLOOKUP(Table2[[#This Row],[Date]],Table3[#All],11,FALSE)</f>
        <v>3.7516558400907493E-2</v>
      </c>
      <c r="H934" s="5">
        <f>(LN(F934/Summary!$G$7)+(D934/100+G934^2/2)*E934)/(G934*SQRT(E934))</f>
        <v>13.030249253414384</v>
      </c>
      <c r="I934" s="5">
        <f t="shared" si="59"/>
        <v>13.008953121143421</v>
      </c>
      <c r="J934" s="4">
        <f>_xlfn.NORM.DIST(H934,0,1,TRUE)*F934-_xlfn.NORM.DIST(I934,0,1,TRUE)*Summary!$G$7*EXP(-D934/100*E934)</f>
        <v>319.84046846718104</v>
      </c>
      <c r="K934" s="5">
        <f t="shared" si="56"/>
        <v>1</v>
      </c>
      <c r="L934" s="7">
        <f t="shared" si="57"/>
        <v>1.9181929055637726E-39</v>
      </c>
      <c r="M934" s="4">
        <f t="shared" si="58"/>
        <v>4.0455339623799882E-35</v>
      </c>
      <c r="N934" s="57">
        <f>Summary!$G$7*Table2[[#This Row],[T]]*EXP(-Table2[[#This Row],[Rate]]/100*Table2[[#This Row],[T]])*_xlfn.NORM.DIST(Table2[[#This Row],[d2]],0,1,TRUE)</f>
        <v>322.54657990686388</v>
      </c>
      <c r="O934" s="4"/>
    </row>
    <row r="935" spans="2:15" x14ac:dyDescent="0.2">
      <c r="B935" s="6">
        <f>Index!B956</f>
        <v>43102</v>
      </c>
      <c r="C935" s="4">
        <f>Index!J956</f>
        <v>138.60880212808337</v>
      </c>
      <c r="D935" s="5">
        <f>VLOOKUP(Table2[[#This Row],[Date]],Table1[#All],16,FALSE)</f>
        <v>-0.31417777777777778</v>
      </c>
      <c r="E935" s="5">
        <f>DAYS360(B935,Summary!$G$10)/Summary!$G$6</f>
        <v>0.31388888888888888</v>
      </c>
      <c r="F935" s="4">
        <f>Summary!$G$7*C935/Summary!$G$11*(1-0.011)^4</f>
        <v>1314.5775554042586</v>
      </c>
      <c r="G935" s="7">
        <f>VLOOKUP(Table2[[#This Row],[Date]],Table3[#All],11,FALSE)</f>
        <v>3.8387781380796598E-2</v>
      </c>
      <c r="H935" s="5">
        <f>(LN(F935/Summary!$G$7)+(D935/100+G935^2/2)*E935)/(G935*SQRT(E935))</f>
        <v>12.682370823758008</v>
      </c>
      <c r="I935" s="5">
        <f t="shared" si="59"/>
        <v>12.660863766853781</v>
      </c>
      <c r="J935" s="4">
        <f>_xlfn.NORM.DIST(H935,0,1,TRUE)*F935-_xlfn.NORM.DIST(I935,0,1,TRUE)*Summary!$G$7*EXP(-D935/100*E935)</f>
        <v>313.59089984378818</v>
      </c>
      <c r="K935" s="5">
        <f t="shared" si="56"/>
        <v>1</v>
      </c>
      <c r="L935" s="7">
        <f t="shared" si="57"/>
        <v>1.6712111100139667E-37</v>
      </c>
      <c r="M935" s="4">
        <f t="shared" si="58"/>
        <v>3.4799475294637629E-33</v>
      </c>
      <c r="N935" s="57">
        <f>Summary!$G$7*Table2[[#This Row],[T]]*EXP(-Table2[[#This Row],[Rate]]/100*Table2[[#This Row],[T]])*_xlfn.NORM.DIST(Table2[[#This Row],[d2]],0,1,TRUE)</f>
        <v>314.19858910648099</v>
      </c>
      <c r="O935" s="4"/>
    </row>
    <row r="936" spans="2:15" x14ac:dyDescent="0.2">
      <c r="B936" s="6">
        <f>Index!B957</f>
        <v>43103</v>
      </c>
      <c r="C936" s="4">
        <f>Index!J957</f>
        <v>139.13979993911704</v>
      </c>
      <c r="D936" s="5">
        <f>VLOOKUP(Table2[[#This Row],[Date]],Table1[#All],16,FALSE)</f>
        <v>-0.31482222222222223</v>
      </c>
      <c r="E936" s="5">
        <f>DAYS360(B936,Summary!$G$10)/Summary!$G$6</f>
        <v>0.31111111111111112</v>
      </c>
      <c r="F936" s="4">
        <f>Summary!$G$7*C936/Summary!$G$11*(1-0.011)^4</f>
        <v>1319.6135833738867</v>
      </c>
      <c r="G936" s="7">
        <f>VLOOKUP(Table2[[#This Row],[Date]],Table3[#All],11,FALSE)</f>
        <v>3.8886006928755538E-2</v>
      </c>
      <c r="H936" s="5">
        <f>(LN(F936/Summary!$G$7)+(D936/100+G936^2/2)*E936)/(G936*SQRT(E936))</f>
        <v>12.752425190535293</v>
      </c>
      <c r="I936" s="5">
        <f t="shared" si="59"/>
        <v>12.730735612142748</v>
      </c>
      <c r="J936" s="4">
        <f>_xlfn.NORM.DIST(H936,0,1,TRUE)*F936-_xlfn.NORM.DIST(I936,0,1,TRUE)*Summary!$G$7*EXP(-D936/100*E936)</f>
        <v>318.63365664553999</v>
      </c>
      <c r="K936" s="5">
        <f t="shared" si="56"/>
        <v>1</v>
      </c>
      <c r="L936" s="7">
        <f t="shared" si="57"/>
        <v>6.773040093475221E-38</v>
      </c>
      <c r="M936" s="4">
        <f t="shared" si="58"/>
        <v>1.426875470833577E-33</v>
      </c>
      <c r="N936" s="57">
        <f>Summary!$G$7*Table2[[#This Row],[T]]*EXP(-Table2[[#This Row],[Rate]]/100*Table2[[#This Row],[T]])*_xlfn.NORM.DIST(Table2[[#This Row],[d2]],0,1,TRUE)</f>
        <v>311.4159772043746</v>
      </c>
      <c r="O936" s="4"/>
    </row>
    <row r="937" spans="2:15" x14ac:dyDescent="0.2">
      <c r="B937" s="6">
        <f>Index!B958</f>
        <v>43104</v>
      </c>
      <c r="C937" s="4">
        <f>Index!J958</f>
        <v>139.44581689838068</v>
      </c>
      <c r="D937" s="5">
        <f>VLOOKUP(Table2[[#This Row],[Date]],Table1[#All],16,FALSE)</f>
        <v>-0.31546666666666667</v>
      </c>
      <c r="E937" s="5">
        <f>DAYS360(B937,Summary!$G$10)/Summary!$G$6</f>
        <v>0.30833333333333335</v>
      </c>
      <c r="F937" s="4">
        <f>Summary!$G$7*C937/Summary!$G$11*(1-0.011)^4</f>
        <v>1322.5158739935641</v>
      </c>
      <c r="G937" s="7">
        <f>VLOOKUP(Table2[[#This Row],[Date]],Table3[#All],11,FALSE)</f>
        <v>3.9029769142944155E-2</v>
      </c>
      <c r="H937" s="5">
        <f>(LN(F937/Summary!$G$7)+(D937/100+G937^2/2)*E937)/(G937*SQRT(E937))</f>
        <v>12.864221274334358</v>
      </c>
      <c r="I937" s="5">
        <f t="shared" si="59"/>
        <v>12.842548913569242</v>
      </c>
      <c r="J937" s="4">
        <f>_xlfn.NORM.DIST(H937,0,1,TRUE)*F937-_xlfn.NORM.DIST(I937,0,1,TRUE)*Summary!$G$7*EXP(-D937/100*E937)</f>
        <v>321.54271188941993</v>
      </c>
      <c r="K937" s="5">
        <f t="shared" si="56"/>
        <v>1</v>
      </c>
      <c r="L937" s="7">
        <f t="shared" si="57"/>
        <v>1.615471499319287E-38</v>
      </c>
      <c r="M937" s="4">
        <f t="shared" si="58"/>
        <v>3.4003024470676508E-34</v>
      </c>
      <c r="N937" s="57">
        <f>Summary!$G$7*Table2[[#This Row],[T]]*EXP(-Table2[[#This Row],[Rate]]/100*Table2[[#This Row],[T]])*_xlfn.NORM.DIST(Table2[[#This Row],[d2]],0,1,TRUE)</f>
        <v>308.63339164877783</v>
      </c>
      <c r="O937" s="4"/>
    </row>
    <row r="938" spans="2:15" x14ac:dyDescent="0.2">
      <c r="B938" s="6">
        <f>Index!B959</f>
        <v>43105</v>
      </c>
      <c r="C938" s="4">
        <f>Index!J959</f>
        <v>139.512949259876</v>
      </c>
      <c r="D938" s="5">
        <f>VLOOKUP(Table2[[#This Row],[Date]],Table1[#All],16,FALSE)</f>
        <v>-0.31611111111111112</v>
      </c>
      <c r="E938" s="5">
        <f>DAYS360(B938,Summary!$G$10)/Summary!$G$6</f>
        <v>0.30555555555555558</v>
      </c>
      <c r="F938" s="4">
        <f>Summary!$G$7*C938/Summary!$G$11*(1-0.011)^4</f>
        <v>1323.1525629650296</v>
      </c>
      <c r="G938" s="7">
        <f>VLOOKUP(Table2[[#This Row],[Date]],Table3[#All],11,FALSE)</f>
        <v>3.9015417609887658E-2</v>
      </c>
      <c r="H938" s="5">
        <f>(LN(F938/Summary!$G$7)+(D938/100+G938^2/2)*E938)/(G938*SQRT(E938))</f>
        <v>12.949842406236494</v>
      </c>
      <c r="I938" s="5">
        <f t="shared" si="59"/>
        <v>12.928275822694657</v>
      </c>
      <c r="J938" s="4">
        <f>_xlfn.NORM.DIST(H938,0,1,TRUE)*F938-_xlfn.NORM.DIST(I938,0,1,TRUE)*Summary!$G$7*EXP(-D938/100*E938)</f>
        <v>322.18620127644067</v>
      </c>
      <c r="K938" s="5">
        <f t="shared" si="56"/>
        <v>1</v>
      </c>
      <c r="L938" s="7">
        <f t="shared" si="57"/>
        <v>5.3736569201269019E-39</v>
      </c>
      <c r="M938" s="4">
        <f t="shared" si="58"/>
        <v>1.1215437628987769E-34</v>
      </c>
      <c r="N938" s="57">
        <f>Summary!$G$7*Table2[[#This Row],[T]]*EXP(-Table2[[#This Row],[Rate]]/100*Table2[[#This Row],[T]])*_xlfn.NORM.DIST(Table2[[#This Row],[d2]],0,1,TRUE)</f>
        <v>305.85083273817997</v>
      </c>
      <c r="O938" s="4"/>
    </row>
    <row r="939" spans="2:15" x14ac:dyDescent="0.2">
      <c r="B939" s="6">
        <f>Index!B960</f>
        <v>43108</v>
      </c>
      <c r="C939" s="4">
        <f>Index!J960</f>
        <v>139.76753024721251</v>
      </c>
      <c r="D939" s="5">
        <f>VLOOKUP(Table2[[#This Row],[Date]],Table1[#All],16,FALSE)</f>
        <v>-0.31804444444444446</v>
      </c>
      <c r="E939" s="5">
        <f>DAYS360(B939,Summary!$G$10)/Summary!$G$6</f>
        <v>0.29722222222222222</v>
      </c>
      <c r="F939" s="4">
        <f>Summary!$G$7*C939/Summary!$G$11*(1-0.011)^4</f>
        <v>1325.5670304941264</v>
      </c>
      <c r="G939" s="7">
        <f>VLOOKUP(Table2[[#This Row],[Date]],Table3[#All],11,FALSE)</f>
        <v>3.8785899840371577E-2</v>
      </c>
      <c r="H939" s="5">
        <f>(LN(F939/Summary!$G$7)+(D939/100+G939^2/2)*E939)/(G939*SQRT(E939))</f>
        <v>13.294592777379002</v>
      </c>
      <c r="I939" s="5">
        <f t="shared" si="59"/>
        <v>13.273447445294451</v>
      </c>
      <c r="J939" s="4">
        <f>_xlfn.NORM.DIST(H939,0,1,TRUE)*F939-_xlfn.NORM.DIST(I939,0,1,TRUE)*Summary!$G$7*EXP(-D939/100*E939)</f>
        <v>324.62128479299815</v>
      </c>
      <c r="K939" s="5">
        <f t="shared" si="56"/>
        <v>1</v>
      </c>
      <c r="L939" s="7">
        <f t="shared" si="57"/>
        <v>5.9339626643687579E-41</v>
      </c>
      <c r="M939" s="4">
        <f t="shared" si="58"/>
        <v>1.2019968943058553E-36</v>
      </c>
      <c r="N939" s="57">
        <f>Summary!$G$7*Table2[[#This Row],[T]]*EXP(-Table2[[#This Row],[Rate]]/100*Table2[[#This Row],[T]])*_xlfn.NORM.DIST(Table2[[#This Row],[d2]],0,1,TRUE)</f>
        <v>297.50331886116868</v>
      </c>
      <c r="O939" s="4"/>
    </row>
    <row r="940" spans="2:15" x14ac:dyDescent="0.2">
      <c r="B940" s="6">
        <f>Index!B961</f>
        <v>43109</v>
      </c>
      <c r="C940" s="4">
        <f>Index!J961</f>
        <v>139.28964939370479</v>
      </c>
      <c r="D940" s="5">
        <f>VLOOKUP(Table2[[#This Row],[Date]],Table1[#All],16,FALSE)</f>
        <v>-0.31868888888888891</v>
      </c>
      <c r="E940" s="5">
        <f>DAYS360(B940,Summary!$G$10)/Summary!$G$6</f>
        <v>0.29444444444444445</v>
      </c>
      <c r="F940" s="4">
        <f>Summary!$G$7*C940/Summary!$G$11*(1-0.011)^4</f>
        <v>1321.0347682240997</v>
      </c>
      <c r="G940" s="7">
        <f>VLOOKUP(Table2[[#This Row],[Date]],Table3[#All],11,FALSE)</f>
        <v>3.9179415919322759E-2</v>
      </c>
      <c r="H940" s="5">
        <f>(LN(F940/Summary!$G$7)+(D940/100+G940^2/2)*E940)/(G940*SQRT(E940))</f>
        <v>13.062337172434336</v>
      </c>
      <c r="I940" s="5">
        <f t="shared" si="59"/>
        <v>13.041077349673982</v>
      </c>
      <c r="J940" s="4">
        <f>_xlfn.NORM.DIST(H940,0,1,TRUE)*F940-_xlfn.NORM.DIST(I940,0,1,TRUE)*Summary!$G$7*EXP(-D940/100*E940)</f>
        <v>320.09596609659764</v>
      </c>
      <c r="K940" s="5">
        <f t="shared" si="56"/>
        <v>1</v>
      </c>
      <c r="L940" s="7">
        <f t="shared" si="57"/>
        <v>1.2640483030739214E-39</v>
      </c>
      <c r="M940" s="4">
        <f t="shared" si="58"/>
        <v>2.5447990128359718E-35</v>
      </c>
      <c r="N940" s="57">
        <f>Summary!$G$7*Table2[[#This Row],[T]]*EXP(-Table2[[#This Row],[Rate]]/100*Table2[[#This Row],[T]])*_xlfn.NORM.DIST(Table2[[#This Row],[d2]],0,1,TRUE)</f>
        <v>294.72086951532009</v>
      </c>
      <c r="O940" s="4"/>
    </row>
    <row r="941" spans="2:15" x14ac:dyDescent="0.2">
      <c r="B941" s="6">
        <f>Index!B962</f>
        <v>43110</v>
      </c>
      <c r="C941" s="4">
        <f>Index!J962</f>
        <v>139.21068822808209</v>
      </c>
      <c r="D941" s="5">
        <f>VLOOKUP(Table2[[#This Row],[Date]],Table1[#All],16,FALSE)</f>
        <v>-0.31933333333333336</v>
      </c>
      <c r="E941" s="5">
        <f>DAYS360(B941,Summary!$G$10)/Summary!$G$6</f>
        <v>0.29166666666666669</v>
      </c>
      <c r="F941" s="4">
        <f>Summary!$G$7*C941/Summary!$G$11*(1-0.011)^4</f>
        <v>1320.2858938778645</v>
      </c>
      <c r="G941" s="7">
        <f>VLOOKUP(Table2[[#This Row],[Date]],Table3[#All],11,FALSE)</f>
        <v>3.9159622670934945E-2</v>
      </c>
      <c r="H941" s="5">
        <f>(LN(F941/Summary!$G$7)+(D941/100+G941^2/2)*E941)/(G941*SQRT(E941))</f>
        <v>13.104430899178443</v>
      </c>
      <c r="I941" s="5">
        <f t="shared" si="59"/>
        <v>13.083282285813624</v>
      </c>
      <c r="J941" s="4">
        <f>_xlfn.NORM.DIST(H941,0,1,TRUE)*F941-_xlfn.NORM.DIST(I941,0,1,TRUE)*Summary!$G$7*EXP(-D941/100*E941)</f>
        <v>319.35407111165205</v>
      </c>
      <c r="K941" s="5">
        <f t="shared" si="56"/>
        <v>1</v>
      </c>
      <c r="L941" s="7">
        <f t="shared" si="57"/>
        <v>7.3300911430574511E-40</v>
      </c>
      <c r="M941" s="4">
        <f t="shared" si="58"/>
        <v>1.4593875532974496E-35</v>
      </c>
      <c r="N941" s="57">
        <f>Summary!$G$7*Table2[[#This Row],[T]]*EXP(-Table2[[#This Row],[Rate]]/100*Table2[[#This Row],[T]])*_xlfn.NORM.DIST(Table2[[#This Row],[d2]],0,1,TRUE)</f>
        <v>291.93844830681201</v>
      </c>
      <c r="O941" s="4"/>
    </row>
    <row r="942" spans="2:15" x14ac:dyDescent="0.2">
      <c r="B942" s="6">
        <f>Index!B963</f>
        <v>43111</v>
      </c>
      <c r="C942" s="4">
        <f>Index!J963</f>
        <v>138.81310050214563</v>
      </c>
      <c r="D942" s="5">
        <f>VLOOKUP(Table2[[#This Row],[Date]],Table1[#All],16,FALSE)</f>
        <v>-0.31997777777777781</v>
      </c>
      <c r="E942" s="5">
        <f>DAYS360(B942,Summary!$G$10)/Summary!$G$6</f>
        <v>0.28888888888888886</v>
      </c>
      <c r="F942" s="4">
        <f>Summary!$G$7*C942/Summary!$G$11*(1-0.011)^4</f>
        <v>1316.5151383933944</v>
      </c>
      <c r="G942" s="7">
        <f>VLOOKUP(Table2[[#This Row],[Date]],Table3[#All],11,FALSE)</f>
        <v>3.9251011871242004E-2</v>
      </c>
      <c r="H942" s="5">
        <f>(LN(F942/Summary!$G$7)+(D942/100+G942^2/2)*E942)/(G942*SQRT(E942))</f>
        <v>13.001334380398703</v>
      </c>
      <c r="I942" s="5">
        <f t="shared" si="59"/>
        <v>12.980237595426203</v>
      </c>
      <c r="J942" s="4">
        <f>_xlfn.NORM.DIST(H942,0,1,TRUE)*F942-_xlfn.NORM.DIST(I942,0,1,TRUE)*Summary!$G$7*EXP(-D942/100*E942)</f>
        <v>315.59033077538606</v>
      </c>
      <c r="K942" s="5">
        <f t="shared" si="56"/>
        <v>1</v>
      </c>
      <c r="L942" s="7">
        <f t="shared" si="57"/>
        <v>2.8304151622462164E-39</v>
      </c>
      <c r="M942" s="4">
        <f t="shared" si="58"/>
        <v>5.5626732763054458E-35</v>
      </c>
      <c r="N942" s="57">
        <f>Summary!$G$7*Table2[[#This Row],[T]]*EXP(-Table2[[#This Row],[Rate]]/100*Table2[[#This Row],[T]])*_xlfn.NORM.DIST(Table2[[#This Row],[d2]],0,1,TRUE)</f>
        <v>289.15605553409131</v>
      </c>
      <c r="O942" s="4"/>
    </row>
    <row r="943" spans="2:15" x14ac:dyDescent="0.2">
      <c r="B943" s="6">
        <f>Index!B964</f>
        <v>43112</v>
      </c>
      <c r="C943" s="4">
        <f>Index!J964</f>
        <v>139.17194229069204</v>
      </c>
      <c r="D943" s="5">
        <f>VLOOKUP(Table2[[#This Row],[Date]],Table1[#All],16,FALSE)</f>
        <v>-0.32062222222222225</v>
      </c>
      <c r="E943" s="5">
        <f>DAYS360(B943,Summary!$G$10)/Summary!$G$6</f>
        <v>0.28611111111111109</v>
      </c>
      <c r="F943" s="4">
        <f>Summary!$G$7*C943/Summary!$G$11*(1-0.011)^4</f>
        <v>1319.9184241438068</v>
      </c>
      <c r="G943" s="7">
        <f>VLOOKUP(Table2[[#This Row],[Date]],Table3[#All],11,FALSE)</f>
        <v>3.9374058818825199E-2</v>
      </c>
      <c r="H943" s="5">
        <f>(LN(F943/Summary!$G$7)+(D943/100+G943^2/2)*E943)/(G943*SQRT(E943))</f>
        <v>13.14635101380072</v>
      </c>
      <c r="I943" s="5">
        <f t="shared" si="59"/>
        <v>13.125290083654116</v>
      </c>
      <c r="J943" s="4">
        <f>_xlfn.NORM.DIST(H943,0,1,TRUE)*F943-_xlfn.NORM.DIST(I943,0,1,TRUE)*Summary!$G$7*EXP(-D943/100*E943)</f>
        <v>319.00066746016387</v>
      </c>
      <c r="K943" s="5">
        <f t="shared" si="56"/>
        <v>1</v>
      </c>
      <c r="L943" s="7">
        <f t="shared" si="57"/>
        <v>4.2469585459275209E-40</v>
      </c>
      <c r="M943" s="4">
        <f t="shared" si="58"/>
        <v>8.3352208930796425E-36</v>
      </c>
      <c r="N943" s="57">
        <f>Summary!$G$7*Table2[[#This Row],[T]]*EXP(-Table2[[#This Row],[Rate]]/100*Table2[[#This Row],[T]])*_xlfn.NORM.DIST(Table2[[#This Row],[d2]],0,1,TRUE)</f>
        <v>286.37369149559782</v>
      </c>
      <c r="O943" s="4"/>
    </row>
    <row r="944" spans="2:15" x14ac:dyDescent="0.2">
      <c r="B944" s="6">
        <f>Index!B965</f>
        <v>43115</v>
      </c>
      <c r="C944" s="4">
        <f>Index!J965</f>
        <v>139.00150000050235</v>
      </c>
      <c r="D944" s="5">
        <f>VLOOKUP(Table2[[#This Row],[Date]],Table1[#All],16,FALSE)</f>
        <v>-0.32288888888888889</v>
      </c>
      <c r="E944" s="5">
        <f>DAYS360(B944,Summary!$G$10)/Summary!$G$6</f>
        <v>0.27777777777777779</v>
      </c>
      <c r="F944" s="4">
        <f>Summary!$G$7*C944/Summary!$G$11*(1-0.011)^4</f>
        <v>1318.3019351060611</v>
      </c>
      <c r="G944" s="7">
        <f>VLOOKUP(Table2[[#This Row],[Date]],Table3[#All],11,FALSE)</f>
        <v>3.9098263714053082E-2</v>
      </c>
      <c r="H944" s="5">
        <f>(LN(F944/Summary!$G$7)+(D944/100+G944^2/2)*E944)/(G944*SQRT(E944))</f>
        <v>13.37726621495653</v>
      </c>
      <c r="I944" s="5">
        <f t="shared" si="59"/>
        <v>13.356659620640809</v>
      </c>
      <c r="J944" s="4">
        <f>_xlfn.NORM.DIST(H944,0,1,TRUE)*F944-_xlfn.NORM.DIST(I944,0,1,TRUE)*Summary!$G$7*EXP(-D944/100*E944)</f>
        <v>317.4046191785477</v>
      </c>
      <c r="K944" s="5">
        <f t="shared" si="56"/>
        <v>1</v>
      </c>
      <c r="L944" s="7">
        <f t="shared" si="57"/>
        <v>2.032911402472384E-41</v>
      </c>
      <c r="M944" s="4">
        <f t="shared" si="58"/>
        <v>3.8371007429593211E-37</v>
      </c>
      <c r="N944" s="57">
        <f>Summary!$G$7*Table2[[#This Row],[T]]*EXP(-Table2[[#This Row],[Rate]]/100*Table2[[#This Row],[T]])*_xlfn.NORM.DIST(Table2[[#This Row],[d2]],0,1,TRUE)</f>
        <v>278.02703220208707</v>
      </c>
      <c r="O944" s="4"/>
    </row>
    <row r="945" spans="2:15" x14ac:dyDescent="0.2">
      <c r="B945" s="6">
        <f>Index!B966</f>
        <v>43116</v>
      </c>
      <c r="C945" s="4">
        <f>Index!J966</f>
        <v>139.46667131585446</v>
      </c>
      <c r="D945" s="5">
        <f>VLOOKUP(Table2[[#This Row],[Date]],Table1[#All],16,FALSE)</f>
        <v>-0.32330000000000003</v>
      </c>
      <c r="E945" s="5">
        <f>DAYS360(B945,Summary!$G$10)/Summary!$G$6</f>
        <v>0.27500000000000002</v>
      </c>
      <c r="F945" s="4">
        <f>Summary!$G$7*C945/Summary!$G$11*(1-0.011)^4</f>
        <v>1322.7136590456037</v>
      </c>
      <c r="G945" s="7">
        <f>VLOOKUP(Table2[[#This Row],[Date]],Table3[#All],11,FALSE)</f>
        <v>3.9341785677803234E-2</v>
      </c>
      <c r="H945" s="5">
        <f>(LN(F945/Summary!$G$7)+(D945/100+G945^2/2)*E945)/(G945*SQRT(E945))</f>
        <v>13.523779044855955</v>
      </c>
      <c r="I945" s="5">
        <f t="shared" si="59"/>
        <v>13.503148038395107</v>
      </c>
      <c r="J945" s="4">
        <f>_xlfn.NORM.DIST(H945,0,1,TRUE)*F945-_xlfn.NORM.DIST(I945,0,1,TRUE)*Summary!$G$7*EXP(-D945/100*E945)</f>
        <v>321.82418870127094</v>
      </c>
      <c r="K945" s="5">
        <f t="shared" si="56"/>
        <v>1</v>
      </c>
      <c r="L945" s="7">
        <f t="shared" si="57"/>
        <v>2.8203331173661278E-42</v>
      </c>
      <c r="M945" s="4">
        <f t="shared" si="58"/>
        <v>5.3384950664294776E-38</v>
      </c>
      <c r="N945" s="57">
        <f>Summary!$G$7*Table2[[#This Row],[T]]*EXP(-Table2[[#This Row],[Rate]]/100*Table2[[#This Row],[T]])*_xlfn.NORM.DIST(Table2[[#This Row],[d2]],0,1,TRUE)</f>
        <v>275.24460434469148</v>
      </c>
      <c r="O945" s="4"/>
    </row>
    <row r="946" spans="2:15" x14ac:dyDescent="0.2">
      <c r="B946" s="6">
        <f>Index!B967</f>
        <v>43117</v>
      </c>
      <c r="C946" s="4">
        <f>Index!J967</f>
        <v>139.44081594131501</v>
      </c>
      <c r="D946" s="5">
        <f>VLOOKUP(Table2[[#This Row],[Date]],Table1[#All],16,FALSE)</f>
        <v>-0.32320000000000004</v>
      </c>
      <c r="E946" s="5">
        <f>DAYS360(B946,Summary!$G$10)/Summary!$G$6</f>
        <v>0.2722222222222222</v>
      </c>
      <c r="F946" s="4">
        <f>Summary!$G$7*C946/Summary!$G$11*(1-0.011)^4</f>
        <v>1322.4684444954864</v>
      </c>
      <c r="G946" s="7">
        <f>VLOOKUP(Table2[[#This Row],[Date]],Table3[#All],11,FALSE)</f>
        <v>3.840548016433127E-2</v>
      </c>
      <c r="H946" s="5">
        <f>(LN(F946/Summary!$G$7)+(D946/100+G946^2/2)*E946)/(G946*SQRT(E946))</f>
        <v>13.914590705847596</v>
      </c>
      <c r="I946" s="5">
        <f t="shared" si="59"/>
        <v>13.89455267749787</v>
      </c>
      <c r="J946" s="4">
        <f>_xlfn.NORM.DIST(H946,0,1,TRUE)*F946-_xlfn.NORM.DIST(I946,0,1,TRUE)*Summary!$G$7*EXP(-D946/100*E946)</f>
        <v>321.5882351161581</v>
      </c>
      <c r="K946" s="5">
        <f t="shared" si="56"/>
        <v>1</v>
      </c>
      <c r="L946" s="7">
        <f t="shared" si="57"/>
        <v>1.3630930150894478E-44</v>
      </c>
      <c r="M946" s="4">
        <f t="shared" si="58"/>
        <v>2.4923722243560992E-40</v>
      </c>
      <c r="N946" s="57">
        <f>Summary!$G$7*Table2[[#This Row],[T]]*EXP(-Table2[[#This Row],[Rate]]/100*Table2[[#This Row],[T]])*_xlfn.NORM.DIST(Table2[[#This Row],[d2]],0,1,TRUE)</f>
        <v>272.46183477548379</v>
      </c>
      <c r="O946" s="4"/>
    </row>
    <row r="947" spans="2:15" x14ac:dyDescent="0.2">
      <c r="B947" s="6">
        <f>Index!B968</f>
        <v>43118</v>
      </c>
      <c r="C947" s="4">
        <f>Index!J968</f>
        <v>139.45481487044191</v>
      </c>
      <c r="D947" s="5">
        <f>VLOOKUP(Table2[[#This Row],[Date]],Table1[#All],16,FALSE)</f>
        <v>-0.32387777777777782</v>
      </c>
      <c r="E947" s="5">
        <f>DAYS360(B947,Summary!$G$10)/Summary!$G$6</f>
        <v>0.26944444444444443</v>
      </c>
      <c r="F947" s="4">
        <f>Summary!$G$7*C947/Summary!$G$11*(1-0.011)^4</f>
        <v>1322.601211518557</v>
      </c>
      <c r="G947" s="7">
        <f>VLOOKUP(Table2[[#This Row],[Date]],Table3[#All],11,FALSE)</f>
        <v>3.8284842134543071E-2</v>
      </c>
      <c r="H947" s="5">
        <f>(LN(F947/Summary!$G$7)+(D947/100+G947^2/2)*E947)/(G947*SQRT(E947))</f>
        <v>14.035448275155932</v>
      </c>
      <c r="I947" s="5">
        <f t="shared" si="59"/>
        <v>14.015575364621817</v>
      </c>
      <c r="J947" s="4">
        <f>_xlfn.NORM.DIST(H947,0,1,TRUE)*F947-_xlfn.NORM.DIST(I947,0,1,TRUE)*Summary!$G$7*EXP(-D947/100*E947)</f>
        <v>321.72815995169913</v>
      </c>
      <c r="K947" s="5">
        <f t="shared" si="56"/>
        <v>1</v>
      </c>
      <c r="L947" s="7">
        <f t="shared" si="57"/>
        <v>2.5383863206655437E-45</v>
      </c>
      <c r="M947" s="4">
        <f t="shared" si="58"/>
        <v>4.5804868978138039E-41</v>
      </c>
      <c r="N947" s="57">
        <f>Summary!$G$7*Table2[[#This Row],[T]]*EXP(-Table2[[#This Row],[Rate]]/100*Table2[[#This Row],[T]])*_xlfn.NORM.DIST(Table2[[#This Row],[d2]],0,1,TRUE)</f>
        <v>269.67968333884778</v>
      </c>
      <c r="O947" s="4"/>
    </row>
    <row r="948" spans="2:15" x14ac:dyDescent="0.2">
      <c r="B948" s="6">
        <f>Index!B969</f>
        <v>43119</v>
      </c>
      <c r="C948" s="4">
        <f>Index!J969</f>
        <v>139.66808613402657</v>
      </c>
      <c r="D948" s="5">
        <f>VLOOKUP(Table2[[#This Row],[Date]],Table1[#All],16,FALSE)</f>
        <v>-0.32453333333333334</v>
      </c>
      <c r="E948" s="5">
        <f>DAYS360(B948,Summary!$G$10)/Summary!$G$6</f>
        <v>0.26666666666666666</v>
      </c>
      <c r="F948" s="4">
        <f>Summary!$G$7*C948/Summary!$G$11*(1-0.011)^4</f>
        <v>1324.6238941477741</v>
      </c>
      <c r="G948" s="7">
        <f>VLOOKUP(Table2[[#This Row],[Date]],Table3[#All],11,FALSE)</f>
        <v>3.8291723462612573E-2</v>
      </c>
      <c r="H948" s="5">
        <f>(LN(F948/Summary!$G$7)+(D948/100+G948^2/2)*E948)/(G948*SQRT(E948))</f>
        <v>14.183373850741257</v>
      </c>
      <c r="I948" s="5">
        <f t="shared" si="59"/>
        <v>14.163600089772153</v>
      </c>
      <c r="J948" s="4">
        <f>_xlfn.NORM.DIST(H948,0,1,TRUE)*F948-_xlfn.NORM.DIST(I948,0,1,TRUE)*Summary!$G$7*EXP(-D948/100*E948)</f>
        <v>323.75809733969004</v>
      </c>
      <c r="K948" s="5">
        <f t="shared" si="56"/>
        <v>1</v>
      </c>
      <c r="L948" s="7">
        <f t="shared" si="57"/>
        <v>3.1595968130268637E-46</v>
      </c>
      <c r="M948" s="4">
        <f t="shared" si="58"/>
        <v>5.6609651691462919E-42</v>
      </c>
      <c r="N948" s="57">
        <f>Summary!$G$7*Table2[[#This Row],[T]]*EXP(-Table2[[#This Row],[Rate]]/100*Table2[[#This Row],[T]])*_xlfn.NORM.DIST(Table2[[#This Row],[d2]],0,1,TRUE)</f>
        <v>266.89754581548908</v>
      </c>
      <c r="O948" s="4"/>
    </row>
    <row r="949" spans="2:15" x14ac:dyDescent="0.2">
      <c r="B949" s="6">
        <f>Index!B970</f>
        <v>43122</v>
      </c>
      <c r="C949" s="4">
        <f>Index!J970</f>
        <v>139.97594022870797</v>
      </c>
      <c r="D949" s="5">
        <f>VLOOKUP(Table2[[#This Row],[Date]],Table1[#All],16,FALSE)</f>
        <v>-0.32630000000000003</v>
      </c>
      <c r="E949" s="5">
        <f>DAYS360(B949,Summary!$G$10)/Summary!$G$6</f>
        <v>0.25833333333333336</v>
      </c>
      <c r="F949" s="4">
        <f>Summary!$G$7*C949/Summary!$G$11*(1-0.011)^4</f>
        <v>1327.5436083145089</v>
      </c>
      <c r="G949" s="7">
        <f>VLOOKUP(Table2[[#This Row],[Date]],Table3[#All],11,FALSE)</f>
        <v>3.7563874117800537E-2</v>
      </c>
      <c r="H949" s="5">
        <f>(LN(F949/Summary!$G$7)+(D949/100+G949^2/2)*E949)/(G949*SQRT(E949))</f>
        <v>14.805346236054037</v>
      </c>
      <c r="I949" s="5">
        <f t="shared" si="59"/>
        <v>14.786253832721631</v>
      </c>
      <c r="J949" s="4">
        <f>_xlfn.NORM.DIST(H949,0,1,TRUE)*F949-_xlfn.NORM.DIST(I949,0,1,TRUE)*Summary!$G$7*EXP(-D949/100*E949)</f>
        <v>326.70031127266896</v>
      </c>
      <c r="K949" s="5">
        <f t="shared" si="56"/>
        <v>1</v>
      </c>
      <c r="L949" s="7">
        <f t="shared" si="57"/>
        <v>3.9691687248998051E-50</v>
      </c>
      <c r="M949" s="4">
        <f t="shared" si="58"/>
        <v>6.7880960224527248E-46</v>
      </c>
      <c r="N949" s="57">
        <f>Summary!$G$7*Table2[[#This Row],[T]]*EXP(-Table2[[#This Row],[Rate]]/100*Table2[[#This Row],[T]])*_xlfn.NORM.DIST(Table2[[#This Row],[d2]],0,1,TRUE)</f>
        <v>258.55118506914204</v>
      </c>
      <c r="O949" s="4"/>
    </row>
    <row r="950" spans="2:15" x14ac:dyDescent="0.2">
      <c r="B950" s="6">
        <f>Index!B971</f>
        <v>43123</v>
      </c>
      <c r="C950" s="4">
        <f>Index!J971</f>
        <v>140.20278281768114</v>
      </c>
      <c r="D950" s="5">
        <f>VLOOKUP(Table2[[#This Row],[Date]],Table1[#All],16,FALSE)</f>
        <v>-0.32684444444444444</v>
      </c>
      <c r="E950" s="5">
        <f>DAYS360(B950,Summary!$G$10)/Summary!$G$6</f>
        <v>0.25555555555555554</v>
      </c>
      <c r="F950" s="4">
        <f>Summary!$G$7*C950/Summary!$G$11*(1-0.011)^4</f>
        <v>1329.6950025369217</v>
      </c>
      <c r="G950" s="7">
        <f>VLOOKUP(Table2[[#This Row],[Date]],Table3[#All],11,FALSE)</f>
        <v>3.7630307573818425E-2</v>
      </c>
      <c r="H950" s="5">
        <f>(LN(F950/Summary!$G$7)+(D950/100+G950^2/2)*E950)/(G950*SQRT(E950))</f>
        <v>14.944768545421143</v>
      </c>
      <c r="I950" s="5">
        <f t="shared" si="59"/>
        <v>14.925745483070902</v>
      </c>
      <c r="J950" s="4">
        <f>_xlfn.NORM.DIST(H950,0,1,TRUE)*F950-_xlfn.NORM.DIST(I950,0,1,TRUE)*Summary!$G$7*EXP(-D950/100*E950)</f>
        <v>328.85938446671014</v>
      </c>
      <c r="K950" s="5">
        <f t="shared" si="56"/>
        <v>1</v>
      </c>
      <c r="L950" s="7">
        <f t="shared" si="57"/>
        <v>4.9990411590177386E-51</v>
      </c>
      <c r="M950" s="4">
        <f t="shared" si="58"/>
        <v>8.4999012495360539E-47</v>
      </c>
      <c r="N950" s="57">
        <f>Summary!$G$7*Table2[[#This Row],[T]]*EXP(-Table2[[#This Row],[Rate]]/100*Table2[[#This Row],[T]])*_xlfn.NORM.DIST(Table2[[#This Row],[d2]],0,1,TRUE)</f>
        <v>255.76910239572072</v>
      </c>
      <c r="O950" s="4"/>
    </row>
    <row r="951" spans="2:15" x14ac:dyDescent="0.2">
      <c r="B951" s="6">
        <f>Index!B972</f>
        <v>43124</v>
      </c>
      <c r="C951" s="4">
        <f>Index!J972</f>
        <v>139.97725335277579</v>
      </c>
      <c r="D951" s="5">
        <f>VLOOKUP(Table2[[#This Row],[Date]],Table1[#All],16,FALSE)</f>
        <v>-0.32744444444444448</v>
      </c>
      <c r="E951" s="5">
        <f>DAYS360(B951,Summary!$G$10)/Summary!$G$6</f>
        <v>0.25277777777777777</v>
      </c>
      <c r="F951" s="4">
        <f>Summary!$G$7*C951/Summary!$G$11*(1-0.011)^4</f>
        <v>1327.556062093782</v>
      </c>
      <c r="G951" s="7">
        <f>VLOOKUP(Table2[[#This Row],[Date]],Table3[#All],11,FALSE)</f>
        <v>3.7675301964083772E-2</v>
      </c>
      <c r="H951" s="5">
        <f>(LN(F951/Summary!$G$7)+(D951/100+G951^2/2)*E951)/(G951*SQRT(E951))</f>
        <v>14.924040041553626</v>
      </c>
      <c r="I951" s="5">
        <f t="shared" si="59"/>
        <v>14.905098026055612</v>
      </c>
      <c r="J951" s="4">
        <f>_xlfn.NORM.DIST(H951,0,1,TRUE)*F951-_xlfn.NORM.DIST(I951,0,1,TRUE)*Summary!$G$7*EXP(-D951/100*E951)</f>
        <v>326.72801265986368</v>
      </c>
      <c r="K951" s="5">
        <f t="shared" si="56"/>
        <v>1</v>
      </c>
      <c r="L951" s="7">
        <f t="shared" si="57"/>
        <v>6.8530473844043764E-51</v>
      </c>
      <c r="M951" s="4">
        <f t="shared" si="58"/>
        <v>1.1502311068504855E-46</v>
      </c>
      <c r="N951" s="57">
        <f>Summary!$G$7*Table2[[#This Row],[T]]*EXP(-Table2[[#This Row],[Rate]]/100*Table2[[#This Row],[T]])*_xlfn.NORM.DIST(Table2[[#This Row],[d2]],0,1,TRUE)</f>
        <v>252.98709027357378</v>
      </c>
      <c r="O951" s="4"/>
    </row>
    <row r="952" spans="2:15" x14ac:dyDescent="0.2">
      <c r="B952" s="6">
        <f>Index!B973</f>
        <v>43125</v>
      </c>
      <c r="C952" s="4">
        <f>Index!J973</f>
        <v>139.67203375547888</v>
      </c>
      <c r="D952" s="5">
        <f>VLOOKUP(Table2[[#This Row],[Date]],Table1[#All],16,FALSE)</f>
        <v>-0.32700000000000001</v>
      </c>
      <c r="E952" s="5">
        <f>DAYS360(B952,Summary!$G$10)/Summary!$G$6</f>
        <v>0.25</v>
      </c>
      <c r="F952" s="4">
        <f>Summary!$G$7*C952/Summary!$G$11*(1-0.011)^4</f>
        <v>1324.6613337221647</v>
      </c>
      <c r="G952" s="7">
        <f>VLOOKUP(Table2[[#This Row],[Date]],Table3[#All],11,FALSE)</f>
        <v>3.7838301964918893E-2</v>
      </c>
      <c r="H952" s="5">
        <f>(LN(F952/Summary!$G$7)+(D952/100+G952^2/2)*E952)/(G952*SQRT(E952))</f>
        <v>14.827213809639947</v>
      </c>
      <c r="I952" s="5">
        <f t="shared" si="59"/>
        <v>14.808294658657488</v>
      </c>
      <c r="J952" s="4">
        <f>_xlfn.NORM.DIST(H952,0,1,TRUE)*F952-_xlfn.NORM.DIST(I952,0,1,TRUE)*Summary!$G$7*EXP(-D952/100*E952)</f>
        <v>323.84349947796454</v>
      </c>
      <c r="K952" s="5">
        <f t="shared" si="56"/>
        <v>1</v>
      </c>
      <c r="L952" s="7">
        <f t="shared" si="57"/>
        <v>2.9033055131344734E-50</v>
      </c>
      <c r="M952" s="4">
        <f t="shared" si="58"/>
        <v>4.8191906264160224E-46</v>
      </c>
      <c r="N952" s="57">
        <f>Summary!$G$7*Table2[[#This Row],[T]]*EXP(-Table2[[#This Row],[Rate]]/100*Table2[[#This Row],[T]])*_xlfn.NORM.DIST(Table2[[#This Row],[d2]],0,1,TRUE)</f>
        <v>250.20445856105005</v>
      </c>
      <c r="O952" s="4"/>
    </row>
    <row r="953" spans="2:15" x14ac:dyDescent="0.2">
      <c r="B953" s="6">
        <f>Index!B974</f>
        <v>43126</v>
      </c>
      <c r="C953" s="4">
        <f>Index!J974</f>
        <v>139.47337000610105</v>
      </c>
      <c r="D953" s="5">
        <f>VLOOKUP(Table2[[#This Row],[Date]],Table1[#All],16,FALSE)</f>
        <v>-0.32868333333333333</v>
      </c>
      <c r="E953" s="5">
        <f>DAYS360(B953,Summary!$G$10)/Summary!$G$6</f>
        <v>0.24722222222222223</v>
      </c>
      <c r="F953" s="4">
        <f>Summary!$G$7*C953/Summary!$G$11*(1-0.011)^4</f>
        <v>1322.7771899881816</v>
      </c>
      <c r="G953" s="7">
        <f>VLOOKUP(Table2[[#This Row],[Date]],Table3[#All],11,FALSE)</f>
        <v>3.792781723689382E-2</v>
      </c>
      <c r="H953" s="5">
        <f>(LN(F953/Summary!$G$7)+(D953/100+G953^2/2)*E953)/(G953*SQRT(E953))</f>
        <v>14.79981226384651</v>
      </c>
      <c r="I953" s="5">
        <f t="shared" si="59"/>
        <v>14.780954004566082</v>
      </c>
      <c r="J953" s="4">
        <f>_xlfn.NORM.DIST(H953,0,1,TRUE)*F953-_xlfn.NORM.DIST(I953,0,1,TRUE)*Summary!$G$7*EXP(-D953/100*E953)</f>
        <v>321.96428151630209</v>
      </c>
      <c r="K953" s="5">
        <f t="shared" si="56"/>
        <v>1</v>
      </c>
      <c r="L953" s="7">
        <f t="shared" si="57"/>
        <v>4.3772039793081267E-50</v>
      </c>
      <c r="M953" s="4">
        <f t="shared" si="58"/>
        <v>7.1815061290286107E-46</v>
      </c>
      <c r="N953" s="57">
        <f>Summary!$G$7*Table2[[#This Row],[T]]*EXP(-Table2[[#This Row],[Rate]]/100*Table2[[#This Row],[T]])*_xlfn.NORM.DIST(Table2[[#This Row],[d2]],0,1,TRUE)</f>
        <v>247.42319126110357</v>
      </c>
      <c r="O953" s="4"/>
    </row>
    <row r="954" spans="2:15" x14ac:dyDescent="0.2">
      <c r="B954" s="6">
        <f>Index!B975</f>
        <v>43129</v>
      </c>
      <c r="C954" s="4">
        <f>Index!J975</f>
        <v>138.95737176959184</v>
      </c>
      <c r="D954" s="5">
        <f>VLOOKUP(Table2[[#This Row],[Date]],Table1[#All],16,FALSE)</f>
        <v>-0.33073333333333332</v>
      </c>
      <c r="E954" s="5">
        <f>DAYS360(B954,Summary!$G$10)/Summary!$G$6</f>
        <v>0.2388888888888889</v>
      </c>
      <c r="F954" s="4">
        <f>Summary!$G$7*C954/Summary!$G$11*(1-0.011)^4</f>
        <v>1317.8834192468662</v>
      </c>
      <c r="G954" s="7">
        <f>VLOOKUP(Table2[[#This Row],[Date]],Table3[#All],11,FALSE)</f>
        <v>3.8435760676286984E-2</v>
      </c>
      <c r="H954" s="5">
        <f>(LN(F954/Summary!$G$7)+(D954/100+G954^2/2)*E954)/(G954*SQRT(E954))</f>
        <v>14.660592845438249</v>
      </c>
      <c r="I954" s="5">
        <f t="shared" si="59"/>
        <v>14.641806882734546</v>
      </c>
      <c r="J954" s="4">
        <f>_xlfn.NORM.DIST(H954,0,1,TRUE)*F954-_xlfn.NORM.DIST(I954,0,1,TRUE)*Summary!$G$7*EXP(-D954/100*E954)</f>
        <v>317.09302186216519</v>
      </c>
      <c r="K954" s="5">
        <f t="shared" si="56"/>
        <v>1</v>
      </c>
      <c r="L954" s="7">
        <f t="shared" si="57"/>
        <v>3.4284313630116824E-49</v>
      </c>
      <c r="M954" s="4">
        <f t="shared" si="58"/>
        <v>5.4674003769407886E-45</v>
      </c>
      <c r="N954" s="57">
        <f>Summary!$G$7*Table2[[#This Row],[T]]*EXP(-Table2[[#This Row],[Rate]]/100*Table2[[#This Row],[T]])*_xlfn.NORM.DIST(Table2[[#This Row],[d2]],0,1,TRUE)</f>
        <v>239.07770604190083</v>
      </c>
      <c r="O954" s="4"/>
    </row>
    <row r="955" spans="2:15" x14ac:dyDescent="0.2">
      <c r="B955" s="6">
        <f>Index!B976</f>
        <v>43130</v>
      </c>
      <c r="C955" s="4">
        <f>Index!J976</f>
        <v>138.93154508506609</v>
      </c>
      <c r="D955" s="5">
        <f>VLOOKUP(Table2[[#This Row],[Date]],Table1[#All],16,FALSE)</f>
        <v>-0.33141666666666669</v>
      </c>
      <c r="E955" s="5">
        <f>DAYS360(B955,Summary!$G$10)/Summary!$G$6</f>
        <v>0.2361111111111111</v>
      </c>
      <c r="F955" s="4">
        <f>Summary!$G$7*C955/Summary!$G$11*(1-0.011)^4</f>
        <v>1317.6384767952554</v>
      </c>
      <c r="G955" s="7">
        <f>VLOOKUP(Table2[[#This Row],[Date]],Table3[#All],11,FALSE)</f>
        <v>3.8438459873583707E-2</v>
      </c>
      <c r="H955" s="5">
        <f>(LN(F955/Summary!$G$7)+(D955/100+G955^2/2)*E955)/(G955*SQRT(E955))</f>
        <v>14.735889051133871</v>
      </c>
      <c r="I955" s="5">
        <f t="shared" si="59"/>
        <v>14.717211316930969</v>
      </c>
      <c r="J955" s="4">
        <f>_xlfn.NORM.DIST(H955,0,1,TRUE)*F955-_xlfn.NORM.DIST(I955,0,1,TRUE)*Summary!$G$7*EXP(-D955/100*E955)</f>
        <v>316.85565897912545</v>
      </c>
      <c r="K955" s="5">
        <f t="shared" si="56"/>
        <v>1</v>
      </c>
      <c r="L955" s="7">
        <f t="shared" si="57"/>
        <v>1.1403608279905333E-49</v>
      </c>
      <c r="M955" s="4">
        <f t="shared" si="58"/>
        <v>1.7968723693761839E-45</v>
      </c>
      <c r="N955" s="57">
        <f>Summary!$G$7*Table2[[#This Row],[T]]*EXP(-Table2[[#This Row],[Rate]]/100*Table2[[#This Row],[T]])*_xlfn.NORM.DIST(Table2[[#This Row],[d2]],0,1,TRUE)</f>
        <v>236.29594309547514</v>
      </c>
      <c r="O955" s="4"/>
    </row>
    <row r="956" spans="2:15" x14ac:dyDescent="0.2">
      <c r="B956" s="6">
        <f>Index!B977</f>
        <v>43131</v>
      </c>
      <c r="C956" s="4">
        <f>Index!J977</f>
        <v>138.94552575291399</v>
      </c>
      <c r="D956" s="5">
        <f>VLOOKUP(Table2[[#This Row],[Date]],Table1[#All],16,FALSE)</f>
        <v>-0.33141666666666669</v>
      </c>
      <c r="E956" s="5">
        <f>DAYS360(B956,Summary!$G$10)/Summary!$G$6</f>
        <v>0.2361111111111111</v>
      </c>
      <c r="F956" s="4">
        <f>Summary!$G$7*C956/Summary!$G$11*(1-0.011)^4</f>
        <v>1317.7710706268176</v>
      </c>
      <c r="G956" s="7">
        <f>VLOOKUP(Table2[[#This Row],[Date]],Table3[#All],11,FALSE)</f>
        <v>3.8335584833808611E-2</v>
      </c>
      <c r="H956" s="5">
        <f>(LN(F956/Summary!$G$7)+(D956/100+G956^2/2)*E956)/(G956*SQRT(E956))</f>
        <v>14.780785209366009</v>
      </c>
      <c r="I956" s="5">
        <f t="shared" si="59"/>
        <v>14.762157463447117</v>
      </c>
      <c r="J956" s="4">
        <f>_xlfn.NORM.DIST(H956,0,1,TRUE)*F956-_xlfn.NORM.DIST(I956,0,1,TRUE)*Summary!$G$7*EXP(-D956/100*E956)</f>
        <v>316.98825281068764</v>
      </c>
      <c r="K956" s="5">
        <f t="shared" si="56"/>
        <v>1</v>
      </c>
      <c r="L956" s="7">
        <f t="shared" si="57"/>
        <v>5.8938916557984099E-50</v>
      </c>
      <c r="M956" s="4">
        <f t="shared" si="58"/>
        <v>9.2640439018606496E-46</v>
      </c>
      <c r="N956" s="57">
        <f>Summary!$G$7*Table2[[#This Row],[T]]*EXP(-Table2[[#This Row],[Rate]]/100*Table2[[#This Row],[T]])*_xlfn.NORM.DIST(Table2[[#This Row],[d2]],0,1,TRUE)</f>
        <v>236.29594309547514</v>
      </c>
      <c r="O956" s="4"/>
    </row>
    <row r="957" spans="2:15" x14ac:dyDescent="0.2">
      <c r="B957" s="6">
        <f>Index!B978</f>
        <v>43132</v>
      </c>
      <c r="C957" s="4">
        <f>Index!J978</f>
        <v>139.02585265307397</v>
      </c>
      <c r="D957" s="5">
        <f>VLOOKUP(Table2[[#This Row],[Date]],Table1[#All],16,FALSE)</f>
        <v>-0.33210000000000001</v>
      </c>
      <c r="E957" s="5">
        <f>DAYS360(B957,Summary!$G$10)/Summary!$G$6</f>
        <v>0.23333333333333334</v>
      </c>
      <c r="F957" s="4">
        <f>Summary!$G$7*C957/Summary!$G$11*(1-0.011)^4</f>
        <v>1318.5328977144504</v>
      </c>
      <c r="G957" s="7">
        <f>VLOOKUP(Table2[[#This Row],[Date]],Table3[#All],11,FALSE)</f>
        <v>3.8335431905735982E-2</v>
      </c>
      <c r="H957" s="5">
        <f>(LN(F957/Summary!$G$7)+(D957/100+G957^2/2)*E957)/(G957*SQRT(E957))</f>
        <v>14.900076433148945</v>
      </c>
      <c r="I957" s="5">
        <f t="shared" si="59"/>
        <v>14.881558660266482</v>
      </c>
      <c r="J957" s="4">
        <f>_xlfn.NORM.DIST(H957,0,1,TRUE)*F957-_xlfn.NORM.DIST(I957,0,1,TRUE)*Summary!$G$7*EXP(-D957/100*E957)</f>
        <v>317.75769740187968</v>
      </c>
      <c r="K957" s="5">
        <f t="shared" si="56"/>
        <v>1</v>
      </c>
      <c r="L957" s="7">
        <f t="shared" si="57"/>
        <v>1.0089665760780106E-50</v>
      </c>
      <c r="M957" s="4">
        <f t="shared" si="58"/>
        <v>1.5690466846783296E-46</v>
      </c>
      <c r="N957" s="57">
        <f>Summary!$G$7*Table2[[#This Row],[T]]*EXP(-Table2[[#This Row],[Rate]]/100*Table2[[#This Row],[T]])*_xlfn.NORM.DIST(Table2[[#This Row],[d2]],0,1,TRUE)</f>
        <v>233.51421340626652</v>
      </c>
      <c r="O957" s="4"/>
    </row>
    <row r="958" spans="2:15" x14ac:dyDescent="0.2">
      <c r="B958" s="6">
        <f>Index!B979</f>
        <v>43133</v>
      </c>
      <c r="C958" s="4">
        <f>Index!J979</f>
        <v>138.34970665309351</v>
      </c>
      <c r="D958" s="5">
        <f>VLOOKUP(Table2[[#This Row],[Date]],Table1[#All],16,FALSE)</f>
        <v>-0.33390000000000003</v>
      </c>
      <c r="E958" s="5">
        <f>DAYS360(B958,Summary!$G$10)/Summary!$G$6</f>
        <v>0.23055555555555557</v>
      </c>
      <c r="F958" s="4">
        <f>Summary!$G$7*C958/Summary!$G$11*(1-0.011)^4</f>
        <v>1312.1202720939698</v>
      </c>
      <c r="G958" s="7">
        <f>VLOOKUP(Table2[[#This Row],[Date]],Table3[#All],11,FALSE)</f>
        <v>3.9025731331918861E-2</v>
      </c>
      <c r="H958" s="5">
        <f>(LN(F958/Summary!$G$7)+(D958/100+G958^2/2)*E958)/(G958*SQRT(E958))</f>
        <v>14.464743185836053</v>
      </c>
      <c r="I958" s="5">
        <f t="shared" si="59"/>
        <v>14.446004512249852</v>
      </c>
      <c r="J958" s="4">
        <f>_xlfn.NORM.DIST(H958,0,1,TRUE)*F958-_xlfn.NORM.DIST(I958,0,1,TRUE)*Summary!$G$7*EXP(-D958/100*E958)</f>
        <v>311.35015070265285</v>
      </c>
      <c r="K958" s="5">
        <f t="shared" si="56"/>
        <v>1</v>
      </c>
      <c r="L958" s="7">
        <f t="shared" si="57"/>
        <v>5.9805609194561068E-48</v>
      </c>
      <c r="M958" s="4">
        <f t="shared" si="58"/>
        <v>9.2643691396470029E-44</v>
      </c>
      <c r="N958" s="57">
        <f>Summary!$G$7*Table2[[#This Row],[T]]*EXP(-Table2[[#This Row],[Rate]]/100*Table2[[#This Row],[T]])*_xlfn.NORM.DIST(Table2[[#This Row],[d2]],0,1,TRUE)</f>
        <v>230.73311132077586</v>
      </c>
      <c r="O958" s="4"/>
    </row>
    <row r="959" spans="2:15" x14ac:dyDescent="0.2">
      <c r="B959" s="6">
        <f>Index!B980</f>
        <v>43136</v>
      </c>
      <c r="C959" s="4">
        <f>Index!J980</f>
        <v>138.64334960724855</v>
      </c>
      <c r="D959" s="5">
        <f>VLOOKUP(Table2[[#This Row],[Date]],Table1[#All],16,FALSE)</f>
        <v>-0.33566666666666667</v>
      </c>
      <c r="E959" s="5">
        <f>DAYS360(B959,Summary!$G$10)/Summary!$G$6</f>
        <v>0.22222222222222221</v>
      </c>
      <c r="F959" s="4">
        <f>Summary!$G$7*C959/Summary!$G$11*(1-0.011)^4</f>
        <v>1314.9052066068452</v>
      </c>
      <c r="G959" s="7">
        <f>VLOOKUP(Table2[[#This Row],[Date]],Table3[#All],11,FALSE)</f>
        <v>3.916957300949199E-2</v>
      </c>
      <c r="H959" s="5">
        <f>(LN(F959/Summary!$G$7)+(D959/100+G959^2/2)*E959)/(G959*SQRT(E959))</f>
        <v>14.795199467946395</v>
      </c>
      <c r="I959" s="5">
        <f t="shared" si="59"/>
        <v>14.776734754152265</v>
      </c>
      <c r="J959" s="4">
        <f>_xlfn.NORM.DIST(H959,0,1,TRUE)*F959-_xlfn.NORM.DIST(I959,0,1,TRUE)*Summary!$G$7*EXP(-D959/100*E959)</f>
        <v>314.15900240899009</v>
      </c>
      <c r="K959" s="5">
        <f t="shared" si="56"/>
        <v>1</v>
      </c>
      <c r="L959" s="7">
        <f t="shared" si="57"/>
        <v>4.8149532851611744E-50</v>
      </c>
      <c r="M959" s="4">
        <f t="shared" si="58"/>
        <v>7.2463163765614986E-46</v>
      </c>
      <c r="N959" s="57">
        <f>Summary!$G$7*Table2[[#This Row],[T]]*EXP(-Table2[[#This Row],[Rate]]/100*Table2[[#This Row],[T]])*_xlfn.NORM.DIST(Table2[[#This Row],[d2]],0,1,TRUE)</f>
        <v>222.38804537730113</v>
      </c>
      <c r="O959" s="4"/>
    </row>
    <row r="960" spans="2:15" x14ac:dyDescent="0.2">
      <c r="B960" s="6">
        <f>Index!B981</f>
        <v>43137</v>
      </c>
      <c r="C960" s="4">
        <f>Index!J981</f>
        <v>139.10814940807381</v>
      </c>
      <c r="D960" s="5">
        <f>VLOOKUP(Table2[[#This Row],[Date]],Table1[#All],16,FALSE)</f>
        <v>-0.33633333333333337</v>
      </c>
      <c r="E960" s="5">
        <f>DAYS360(B960,Summary!$G$10)/Summary!$G$6</f>
        <v>0.21944444444444444</v>
      </c>
      <c r="F960" s="4">
        <f>Summary!$G$7*C960/Summary!$G$11*(1-0.011)^4</f>
        <v>1319.3134070713195</v>
      </c>
      <c r="G960" s="7">
        <f>VLOOKUP(Table2[[#This Row],[Date]],Table3[#All],11,FALSE)</f>
        <v>3.9080615229051055E-2</v>
      </c>
      <c r="H960" s="5">
        <f>(LN(F960/Summary!$G$7)+(D960/100+G960^2/2)*E960)/(G960*SQRT(E960))</f>
        <v>15.105523892199852</v>
      </c>
      <c r="I960" s="5">
        <f t="shared" si="59"/>
        <v>15.087216617958916</v>
      </c>
      <c r="J960" s="4">
        <f>_xlfn.NORM.DIST(H960,0,1,TRUE)*F960-_xlfn.NORM.DIST(I960,0,1,TRUE)*Summary!$G$7*EXP(-D960/100*E960)</f>
        <v>318.57506981964809</v>
      </c>
      <c r="K960" s="5">
        <f t="shared" si="56"/>
        <v>1</v>
      </c>
      <c r="L960" s="7">
        <f t="shared" si="57"/>
        <v>4.6769694094538129E-52</v>
      </c>
      <c r="M960" s="4">
        <f t="shared" si="58"/>
        <v>6.9814633668178251E-48</v>
      </c>
      <c r="N960" s="57">
        <f>Summary!$G$7*Table2[[#This Row],[T]]*EXP(-Table2[[#This Row],[Rate]]/100*Table2[[#This Row],[T]])*_xlfn.NORM.DIST(Table2[[#This Row],[d2]],0,1,TRUE)</f>
        <v>219.60646845245009</v>
      </c>
      <c r="O960" s="4"/>
    </row>
    <row r="961" spans="2:15" x14ac:dyDescent="0.2">
      <c r="B961" s="6">
        <f>Index!B982</f>
        <v>43138</v>
      </c>
      <c r="C961" s="4">
        <f>Index!J982</f>
        <v>139.02921520045598</v>
      </c>
      <c r="D961" s="5">
        <f>VLOOKUP(Table2[[#This Row],[Date]],Table1[#All],16,FALSE)</f>
        <v>-0.33700000000000002</v>
      </c>
      <c r="E961" s="5">
        <f>DAYS360(B961,Summary!$G$10)/Summary!$G$6</f>
        <v>0.21666666666666667</v>
      </c>
      <c r="F961" s="4">
        <f>Summary!$G$7*C961/Summary!$G$11*(1-0.011)^4</f>
        <v>1318.564788397073</v>
      </c>
      <c r="G961" s="7">
        <f>VLOOKUP(Table2[[#This Row],[Date]],Table3[#All],11,FALSE)</f>
        <v>3.9099279557799231E-2</v>
      </c>
      <c r="H961" s="5">
        <f>(LN(F961/Summary!$G$7)+(D961/100+G961^2/2)*E961)/(G961*SQRT(E961))</f>
        <v>15.163928266400914</v>
      </c>
      <c r="I961" s="5">
        <f t="shared" si="59"/>
        <v>15.145728542224797</v>
      </c>
      <c r="J961" s="4">
        <f>_xlfn.NORM.DIST(H961,0,1,TRUE)*F961-_xlfn.NORM.DIST(I961,0,1,TRUE)*Summary!$G$7*EXP(-D961/100*E961)</f>
        <v>317.83435509383344</v>
      </c>
      <c r="K961" s="5">
        <f t="shared" si="56"/>
        <v>1</v>
      </c>
      <c r="L961" s="7">
        <f t="shared" si="57"/>
        <v>1.9448323263812984E-52</v>
      </c>
      <c r="M961" s="4">
        <f t="shared" si="58"/>
        <v>2.8644811560350351E-48</v>
      </c>
      <c r="N961" s="57">
        <f>Summary!$G$7*Table2[[#This Row],[T]]*EXP(-Table2[[#This Row],[Rate]]/100*Table2[[#This Row],[T]])*_xlfn.NORM.DIST(Table2[[#This Row],[d2]],0,1,TRUE)</f>
        <v>216.82492721570193</v>
      </c>
      <c r="O961" s="4"/>
    </row>
    <row r="962" spans="2:15" x14ac:dyDescent="0.2">
      <c r="B962" s="6">
        <f>Index!B983</f>
        <v>43139</v>
      </c>
      <c r="C962" s="4">
        <f>Index!J983</f>
        <v>138.76448659643611</v>
      </c>
      <c r="D962" s="5">
        <f>VLOOKUP(Table2[[#This Row],[Date]],Table1[#All],16,FALSE)</f>
        <v>-0.33766666666666667</v>
      </c>
      <c r="E962" s="5">
        <f>DAYS360(B962,Summary!$G$10)/Summary!$G$6</f>
        <v>0.21388888888888888</v>
      </c>
      <c r="F962" s="4">
        <f>Summary!$G$7*C962/Summary!$G$11*(1-0.011)^4</f>
        <v>1316.0540800165447</v>
      </c>
      <c r="G962" s="7">
        <f>VLOOKUP(Table2[[#This Row],[Date]],Table3[#All],11,FALSE)</f>
        <v>3.9133337616392955E-2</v>
      </c>
      <c r="H962" s="5">
        <f>(LN(F962/Summary!$G$7)+(D962/100+G962^2/2)*E962)/(G962*SQRT(E962))</f>
        <v>15.143822345684844</v>
      </c>
      <c r="I962" s="5">
        <f t="shared" si="59"/>
        <v>15.125723911536731</v>
      </c>
      <c r="J962" s="4">
        <f>_xlfn.NORM.DIST(H962,0,1,TRUE)*F962-_xlfn.NORM.DIST(I962,0,1,TRUE)*Summary!$G$7*EXP(-D962/100*E962)</f>
        <v>315.33158766310726</v>
      </c>
      <c r="K962" s="5">
        <f t="shared" si="56"/>
        <v>1</v>
      </c>
      <c r="L962" s="7">
        <f t="shared" si="57"/>
        <v>2.6573923807323343E-52</v>
      </c>
      <c r="M962" s="4">
        <f t="shared" si="58"/>
        <v>3.8524611821965542E-48</v>
      </c>
      <c r="N962" s="57">
        <f>Summary!$G$7*Table2[[#This Row],[T]]*EXP(-Table2[[#This Row],[Rate]]/100*Table2[[#This Row],[T]])*_xlfn.NORM.DIST(Table2[[#This Row],[d2]],0,1,TRUE)</f>
        <v>214.04342197559635</v>
      </c>
      <c r="O962" s="4"/>
    </row>
    <row r="963" spans="2:15" x14ac:dyDescent="0.2">
      <c r="B963" s="6">
        <f>Index!B984</f>
        <v>43140</v>
      </c>
      <c r="C963" s="4">
        <f>Index!J984</f>
        <v>138.63256109209536</v>
      </c>
      <c r="D963" s="5">
        <f>VLOOKUP(Table2[[#This Row],[Date]],Table1[#All],16,FALSE)</f>
        <v>-0.33856666666666668</v>
      </c>
      <c r="E963" s="5">
        <f>DAYS360(B963,Summary!$G$10)/Summary!$G$6</f>
        <v>0.21111111111111111</v>
      </c>
      <c r="F963" s="4">
        <f>Summary!$G$7*C963/Summary!$G$11*(1-0.011)^4</f>
        <v>1314.8028874203378</v>
      </c>
      <c r="G963" s="7">
        <f>VLOOKUP(Table2[[#This Row],[Date]],Table3[#All],11,FALSE)</f>
        <v>3.9162132354072982E-2</v>
      </c>
      <c r="H963" s="5">
        <f>(LN(F963/Summary!$G$7)+(D963/100+G963^2/2)*E963)/(G963*SQRT(E963))</f>
        <v>15.179369084393404</v>
      </c>
      <c r="I963" s="5">
        <f t="shared" si="59"/>
        <v>15.161375326339925</v>
      </c>
      <c r="J963" s="4">
        <f>_xlfn.NORM.DIST(H963,0,1,TRUE)*F963-_xlfn.NORM.DIST(I963,0,1,TRUE)*Summary!$G$7*EXP(-D963/100*E963)</f>
        <v>314.08788007251258</v>
      </c>
      <c r="K963" s="5">
        <f t="shared" ref="K963:K1013" si="60">_xlfn.NORM.DIST(H963,0,1,TRUE)</f>
        <v>1</v>
      </c>
      <c r="L963" s="7">
        <f t="shared" ref="L963:L1013" si="61">_xlfn.NORM.DIST(H963,0,1,FALSE)/(G963*F963*SQRT(E963))</f>
        <v>1.5607269721797073E-52</v>
      </c>
      <c r="M963" s="4">
        <f t="shared" ref="M963:M1013" si="62">SQRT(E963)*F963*_xlfn.NORM.DIST(H963,0,1,FALSE)</f>
        <v>2.2306203322542736E-48</v>
      </c>
      <c r="N963" s="57">
        <f>Summary!$G$7*Table2[[#This Row],[T]]*EXP(-Table2[[#This Row],[Rate]]/100*Table2[[#This Row],[T]])*_xlfn.NORM.DIST(Table2[[#This Row],[d2]],0,1,TRUE)</f>
        <v>211.26205710676311</v>
      </c>
      <c r="O963" s="4"/>
    </row>
    <row r="964" spans="2:15" x14ac:dyDescent="0.2">
      <c r="B964" s="6">
        <f>Index!B985</f>
        <v>43143</v>
      </c>
      <c r="C964" s="4">
        <f>Index!J985</f>
        <v>138.50210327831454</v>
      </c>
      <c r="D964" s="5">
        <f>VLOOKUP(Table2[[#This Row],[Date]],Table1[#All],16,FALSE)</f>
        <v>-0.34033333333333332</v>
      </c>
      <c r="E964" s="5">
        <f>DAYS360(B964,Summary!$G$10)/Summary!$G$6</f>
        <v>0.20277777777777778</v>
      </c>
      <c r="F964" s="4">
        <f>Summary!$G$7*C964/Summary!$G$11*(1-0.011)^4</f>
        <v>1313.5656145250359</v>
      </c>
      <c r="G964" s="7">
        <f>VLOOKUP(Table2[[#This Row],[Date]],Table3[#All],11,FALSE)</f>
        <v>3.9167990432202059E-2</v>
      </c>
      <c r="H964" s="5">
        <f>(LN(F964/Summary!$G$7)+(D964/100+G964^2/2)*E964)/(G964*SQRT(E964))</f>
        <v>15.433475355993167</v>
      </c>
      <c r="I964" s="5">
        <f t="shared" ref="I964:I1013" si="63">H964-G964*SQRT(E964)</f>
        <v>15.415837675555608</v>
      </c>
      <c r="J964" s="4">
        <f>_xlfn.NORM.DIST(H964,0,1,TRUE)*F964-_xlfn.NORM.DIST(I964,0,1,TRUE)*Summary!$G$7*EXP(-D964/100*E964)</f>
        <v>312.87525596681314</v>
      </c>
      <c r="K964" s="5">
        <f t="shared" si="60"/>
        <v>1</v>
      </c>
      <c r="L964" s="7">
        <f t="shared" si="61"/>
        <v>3.2602141262873356E-54</v>
      </c>
      <c r="M964" s="4">
        <f t="shared" si="62"/>
        <v>4.4678781144099674E-50</v>
      </c>
      <c r="N964" s="57">
        <f>Summary!$G$7*Table2[[#This Row],[T]]*EXP(-Table2[[#This Row],[Rate]]/100*Table2[[#This Row],[T]])*_xlfn.NORM.DIST(Table2[[#This Row],[d2]],0,1,TRUE)</f>
        <v>202.91776715208405</v>
      </c>
      <c r="O964" s="4"/>
    </row>
    <row r="965" spans="2:15" x14ac:dyDescent="0.2">
      <c r="B965" s="6">
        <f>Index!B986</f>
        <v>43144</v>
      </c>
      <c r="C965" s="4">
        <f>Index!J986</f>
        <v>138.07863770713467</v>
      </c>
      <c r="D965" s="5">
        <f>VLOOKUP(Table2[[#This Row],[Date]],Table1[#All],16,FALSE)</f>
        <v>-0.34100000000000003</v>
      </c>
      <c r="E965" s="5">
        <f>DAYS360(B965,Summary!$G$10)/Summary!$G$6</f>
        <v>0.2</v>
      </c>
      <c r="F965" s="4">
        <f>Summary!$G$7*C965/Summary!$G$11*(1-0.011)^4</f>
        <v>1309.5494313763993</v>
      </c>
      <c r="G965" s="7">
        <f>VLOOKUP(Table2[[#This Row],[Date]],Table3[#All],11,FALSE)</f>
        <v>3.9486177964962489E-2</v>
      </c>
      <c r="H965" s="5">
        <f>(LN(F965/Summary!$G$7)+(D965/100+G965^2/2)*E965)/(G965*SQRT(E965))</f>
        <v>15.242129975015189</v>
      </c>
      <c r="I965" s="5">
        <f t="shared" si="63"/>
        <v>15.224471219394927</v>
      </c>
      <c r="J965" s="4">
        <f>_xlfn.NORM.DIST(H965,0,1,TRUE)*F965-_xlfn.NORM.DIST(I965,0,1,TRUE)*Summary!$G$7*EXP(-D965/100*E965)</f>
        <v>308.86719876152119</v>
      </c>
      <c r="K965" s="5">
        <f t="shared" si="60"/>
        <v>1</v>
      </c>
      <c r="L965" s="7">
        <f t="shared" si="61"/>
        <v>6.1465653479429696E-53</v>
      </c>
      <c r="M965" s="4">
        <f t="shared" si="62"/>
        <v>8.3243702817728459E-49</v>
      </c>
      <c r="N965" s="57">
        <f>Summary!$G$7*Table2[[#This Row],[T]]*EXP(-Table2[[#This Row],[Rate]]/100*Table2[[#This Row],[T]])*_xlfn.NORM.DIST(Table2[[#This Row],[d2]],0,1,TRUE)</f>
        <v>200.13644652297563</v>
      </c>
      <c r="O965" s="4"/>
    </row>
    <row r="966" spans="2:15" x14ac:dyDescent="0.2">
      <c r="B966" s="6">
        <f>Index!B987</f>
        <v>43145</v>
      </c>
      <c r="C966" s="4">
        <f>Index!J987</f>
        <v>138.10582933899838</v>
      </c>
      <c r="D966" s="5">
        <f>VLOOKUP(Table2[[#This Row],[Date]],Table1[#All],16,FALSE)</f>
        <v>-0.34098333333333336</v>
      </c>
      <c r="E966" s="5">
        <f>DAYS360(B966,Summary!$G$10)/Summary!$G$6</f>
        <v>0.19722222222222222</v>
      </c>
      <c r="F966" s="4">
        <f>Summary!$G$7*C966/Summary!$G$11*(1-0.011)^4</f>
        <v>1309.8073191035423</v>
      </c>
      <c r="G966" s="7">
        <f>VLOOKUP(Table2[[#This Row],[Date]],Table3[#All],11,FALSE)</f>
        <v>3.9362979798880531E-2</v>
      </c>
      <c r="H966" s="5">
        <f>(LN(F966/Summary!$G$7)+(D966/100+G966^2/2)*E966)/(G966*SQRT(E966))</f>
        <v>15.408762419977489</v>
      </c>
      <c r="I966" s="5">
        <f t="shared" si="63"/>
        <v>15.391281435333537</v>
      </c>
      <c r="J966" s="4">
        <f>_xlfn.NORM.DIST(H966,0,1,TRUE)*F966-_xlfn.NORM.DIST(I966,0,1,TRUE)*Summary!$G$7*EXP(-D966/100*E966)</f>
        <v>309.13459802073692</v>
      </c>
      <c r="K966" s="5">
        <f t="shared" si="60"/>
        <v>1</v>
      </c>
      <c r="L966" s="7">
        <f t="shared" si="61"/>
        <v>4.8292109536751139E-54</v>
      </c>
      <c r="M966" s="4">
        <f t="shared" si="62"/>
        <v>6.4318338667030522E-50</v>
      </c>
      <c r="N966" s="57">
        <f>Summary!$G$7*Table2[[#This Row],[T]]*EXP(-Table2[[#This Row],[Rate]]/100*Table2[[#This Row],[T]])*_xlfn.NORM.DIST(Table2[[#This Row],[d2]],0,1,TRUE)</f>
        <v>197.35489776910887</v>
      </c>
      <c r="O966" s="4"/>
    </row>
    <row r="967" spans="2:15" x14ac:dyDescent="0.2">
      <c r="B967" s="6">
        <f>Index!B988</f>
        <v>43146</v>
      </c>
      <c r="C967" s="4">
        <f>Index!J988</f>
        <v>138.185994554122</v>
      </c>
      <c r="D967" s="5">
        <f>VLOOKUP(Table2[[#This Row],[Date]],Table1[#All],16,FALSE)</f>
        <v>-0.34166666666666667</v>
      </c>
      <c r="E967" s="5">
        <f>DAYS360(B967,Summary!$G$10)/Summary!$G$6</f>
        <v>0.19444444444444445</v>
      </c>
      <c r="F967" s="4">
        <f>Summary!$G$7*C967/Summary!$G$11*(1-0.011)^4</f>
        <v>1310.5676127566703</v>
      </c>
      <c r="G967" s="7">
        <f>VLOOKUP(Table2[[#This Row],[Date]],Table3[#All],11,FALSE)</f>
        <v>3.9371424344139885E-2</v>
      </c>
      <c r="H967" s="5">
        <f>(LN(F967/Summary!$G$7)+(D967/100+G967^2/2)*E967)/(G967*SQRT(E967))</f>
        <v>15.548879876973217</v>
      </c>
      <c r="I967" s="5">
        <f t="shared" si="63"/>
        <v>15.531518710710385</v>
      </c>
      <c r="J967" s="4">
        <f>_xlfn.NORM.DIST(H967,0,1,TRUE)*F967-_xlfn.NORM.DIST(I967,0,1,TRUE)*Summary!$G$7*EXP(-D967/100*E967)</f>
        <v>309.90304017424864</v>
      </c>
      <c r="K967" s="5">
        <f t="shared" si="60"/>
        <v>1</v>
      </c>
      <c r="L967" s="7">
        <f t="shared" si="61"/>
        <v>5.5550789956659131E-55</v>
      </c>
      <c r="M967" s="4">
        <f t="shared" si="62"/>
        <v>7.3044205162338783E-51</v>
      </c>
      <c r="N967" s="57">
        <f>Summary!$G$7*Table2[[#This Row],[T]]*EXP(-Table2[[#This Row],[Rate]]/100*Table2[[#This Row],[T]])*_xlfn.NORM.DIST(Table2[[#This Row],[d2]],0,1,TRUE)</f>
        <v>194.57366689102645</v>
      </c>
      <c r="O967" s="4"/>
    </row>
    <row r="968" spans="2:15" x14ac:dyDescent="0.2">
      <c r="B968" s="6">
        <f>Index!B989</f>
        <v>43147</v>
      </c>
      <c r="C968" s="4">
        <f>Index!J989</f>
        <v>138.95494235899326</v>
      </c>
      <c r="D968" s="5">
        <f>VLOOKUP(Table2[[#This Row],[Date]],Table1[#All],16,FALSE)</f>
        <v>-0.34234999999999999</v>
      </c>
      <c r="E968" s="5">
        <f>DAYS360(B968,Summary!$G$10)/Summary!$G$6</f>
        <v>0.19166666666666668</v>
      </c>
      <c r="F968" s="4">
        <f>Summary!$G$7*C968/Summary!$G$11*(1-0.011)^4</f>
        <v>1317.8603785121022</v>
      </c>
      <c r="G968" s="7">
        <f>VLOOKUP(Table2[[#This Row],[Date]],Table3[#All],11,FALSE)</f>
        <v>4.0259157244721219E-2</v>
      </c>
      <c r="H968" s="5">
        <f>(LN(F968/Summary!$G$7)+(D968/100+G968^2/2)*E968)/(G968*SQRT(E968))</f>
        <v>15.631378069292682</v>
      </c>
      <c r="I968" s="5">
        <f t="shared" si="63"/>
        <v>15.613752710178783</v>
      </c>
      <c r="J968" s="4">
        <f>_xlfn.NORM.DIST(H968,0,1,TRUE)*F968-_xlfn.NORM.DIST(I968,0,1,TRUE)*Summary!$G$7*EXP(-D968/100*E968)</f>
        <v>317.20399235159312</v>
      </c>
      <c r="K968" s="5">
        <f t="shared" si="60"/>
        <v>1</v>
      </c>
      <c r="L968" s="7">
        <f t="shared" si="61"/>
        <v>1.5036615831877587E-55</v>
      </c>
      <c r="M968" s="4">
        <f t="shared" si="62"/>
        <v>2.0151165775185635E-51</v>
      </c>
      <c r="N968" s="57">
        <f>Summary!$G$7*Table2[[#This Row],[T]]*EXP(-Table2[[#This Row],[Rate]]/100*Table2[[#This Row],[T]])*_xlfn.NORM.DIST(Table2[[#This Row],[d2]],0,1,TRUE)</f>
        <v>191.79247401409759</v>
      </c>
      <c r="O968" s="4"/>
    </row>
    <row r="969" spans="2:15" x14ac:dyDescent="0.2">
      <c r="B969" s="6">
        <f>Index!B990</f>
        <v>43150</v>
      </c>
      <c r="C969" s="4">
        <f>Index!J990</f>
        <v>138.50589765795971</v>
      </c>
      <c r="D969" s="5">
        <f>VLOOKUP(Table2[[#This Row],[Date]],Table1[#All],16,FALSE)</f>
        <v>-0.34500000000000003</v>
      </c>
      <c r="E969" s="5">
        <f>DAYS360(B969,Summary!$G$10)/Summary!$G$6</f>
        <v>0.18333333333333332</v>
      </c>
      <c r="F969" s="4">
        <f>Summary!$G$7*C969/Summary!$G$11*(1-0.011)^4</f>
        <v>1313.6016007412184</v>
      </c>
      <c r="G969" s="7">
        <f>VLOOKUP(Table2[[#This Row],[Date]],Table3[#All],11,FALSE)</f>
        <v>4.0644612300791881E-2</v>
      </c>
      <c r="H969" s="5">
        <f>(LN(F969/Summary!$G$7)+(D969/100+G969^2/2)*E969)/(G969*SQRT(E969))</f>
        <v>15.646260529536196</v>
      </c>
      <c r="I969" s="5">
        <f t="shared" si="63"/>
        <v>15.628857546267085</v>
      </c>
      <c r="J969" s="4">
        <f>_xlfn.NORM.DIST(H969,0,1,TRUE)*F969-_xlfn.NORM.DIST(I969,0,1,TRUE)*Summary!$G$7*EXP(-D969/100*E969)</f>
        <v>312.96890067091397</v>
      </c>
      <c r="K969" s="5">
        <f t="shared" si="60"/>
        <v>1</v>
      </c>
      <c r="L969" s="7">
        <f t="shared" si="61"/>
        <v>1.210572006231164E-55</v>
      </c>
      <c r="M969" s="4">
        <f t="shared" si="62"/>
        <v>1.5565475239509778E-51</v>
      </c>
      <c r="N969" s="57">
        <f>Summary!$G$7*Table2[[#This Row],[T]]*EXP(-Table2[[#This Row],[Rate]]/100*Table2[[#This Row],[T]])*_xlfn.NORM.DIST(Table2[[#This Row],[d2]],0,1,TRUE)</f>
        <v>183.44932834622244</v>
      </c>
      <c r="O969" s="4"/>
    </row>
    <row r="970" spans="2:15" x14ac:dyDescent="0.2">
      <c r="B970" s="6">
        <f>Index!B991</f>
        <v>43151</v>
      </c>
      <c r="C970" s="4">
        <f>Index!J991</f>
        <v>138.33428152580291</v>
      </c>
      <c r="D970" s="5">
        <f>VLOOKUP(Table2[[#This Row],[Date]],Table1[#All],16,FALSE)</f>
        <v>-0.34608333333333335</v>
      </c>
      <c r="E970" s="5">
        <f>DAYS360(B970,Summary!$G$10)/Summary!$G$6</f>
        <v>0.18055555555555555</v>
      </c>
      <c r="F970" s="4">
        <f>Summary!$G$7*C970/Summary!$G$11*(1-0.011)^4</f>
        <v>1311.973978887376</v>
      </c>
      <c r="G970" s="7">
        <f>VLOOKUP(Table2[[#This Row],[Date]],Table3[#All],11,FALSE)</f>
        <v>4.0703919059037051E-2</v>
      </c>
      <c r="H970" s="5">
        <f>(LN(F970/Summary!$G$7)+(D970/100+G970^2/2)*E970)/(G970*SQRT(E970))</f>
        <v>15.67183557990862</v>
      </c>
      <c r="I970" s="5">
        <f t="shared" si="63"/>
        <v>15.65453974011181</v>
      </c>
      <c r="J970" s="4">
        <f>_xlfn.NORM.DIST(H970,0,1,TRUE)*F970-_xlfn.NORM.DIST(I970,0,1,TRUE)*Summary!$G$7*EXP(-D970/100*E970)</f>
        <v>311.34891092858288</v>
      </c>
      <c r="K970" s="5">
        <f t="shared" si="60"/>
        <v>1</v>
      </c>
      <c r="L970" s="7">
        <f t="shared" si="61"/>
        <v>8.1711740167141302E-56</v>
      </c>
      <c r="M970" s="4">
        <f t="shared" si="62"/>
        <v>1.0336701724167446E-51</v>
      </c>
      <c r="N970" s="57">
        <f>Summary!$G$7*Table2[[#This Row],[T]]*EXP(-Table2[[#This Row],[Rate]]/100*Table2[[#This Row],[T]])*_xlfn.NORM.DIST(Table2[[#This Row],[d2]],0,1,TRUE)</f>
        <v>180.66841504811541</v>
      </c>
      <c r="O970" s="4"/>
    </row>
    <row r="971" spans="2:15" x14ac:dyDescent="0.2">
      <c r="B971" s="6">
        <f>Index!B992</f>
        <v>43152</v>
      </c>
      <c r="C971" s="4">
        <f>Index!J992</f>
        <v>138.52049815181491</v>
      </c>
      <c r="D971" s="5">
        <f>VLOOKUP(Table2[[#This Row],[Date]],Table1[#All],16,FALSE)</f>
        <v>-0.34676666666666667</v>
      </c>
      <c r="E971" s="5">
        <f>DAYS360(B971,Summary!$G$10)/Summary!$G$6</f>
        <v>0.17777777777777778</v>
      </c>
      <c r="F971" s="4">
        <f>Summary!$G$7*C971/Summary!$G$11*(1-0.011)^4</f>
        <v>1313.7400730548463</v>
      </c>
      <c r="G971" s="7">
        <f>VLOOKUP(Table2[[#This Row],[Date]],Table3[#All],11,FALSE)</f>
        <v>4.0553100962819479E-2</v>
      </c>
      <c r="H971" s="5">
        <f>(LN(F971/Summary!$G$7)+(D971/100+G971^2/2)*E971)/(G971*SQRT(E971))</f>
        <v>15.931502135955022</v>
      </c>
      <c r="I971" s="5">
        <f t="shared" si="63"/>
        <v>15.914403447258318</v>
      </c>
      <c r="J971" s="4">
        <f>_xlfn.NORM.DIST(H971,0,1,TRUE)*F971-_xlfn.NORM.DIST(I971,0,1,TRUE)*Summary!$G$7*EXP(-D971/100*E971)</f>
        <v>313.1234089215767</v>
      </c>
      <c r="K971" s="5">
        <f t="shared" si="60"/>
        <v>1</v>
      </c>
      <c r="L971" s="7">
        <f t="shared" si="61"/>
        <v>1.3636320300442578E-57</v>
      </c>
      <c r="M971" s="4">
        <f t="shared" si="62"/>
        <v>1.6967491123204768E-53</v>
      </c>
      <c r="N971" s="57">
        <f>Summary!$G$7*Table2[[#This Row],[T]]*EXP(-Table2[[#This Row],[Rate]]/100*Table2[[#This Row],[T]])*_xlfn.NORM.DIST(Table2[[#This Row],[d2]],0,1,TRUE)</f>
        <v>177.88740695702572</v>
      </c>
      <c r="O971" s="4"/>
    </row>
    <row r="972" spans="2:15" x14ac:dyDescent="0.2">
      <c r="B972" s="6">
        <f>Index!B993</f>
        <v>43153</v>
      </c>
      <c r="C972" s="4">
        <f>Index!J993</f>
        <v>138.49469720173281</v>
      </c>
      <c r="D972" s="5">
        <f>VLOOKUP(Table2[[#This Row],[Date]],Table1[#All],16,FALSE)</f>
        <v>-0.34689999999999999</v>
      </c>
      <c r="E972" s="5">
        <f>DAYS360(B972,Summary!$G$10)/Summary!$G$6</f>
        <v>0.17499999999999999</v>
      </c>
      <c r="F972" s="4">
        <f>Summary!$G$7*C972/Summary!$G$11*(1-0.011)^4</f>
        <v>1313.4953746708672</v>
      </c>
      <c r="G972" s="7">
        <f>VLOOKUP(Table2[[#This Row],[Date]],Table3[#All],11,FALSE)</f>
        <v>4.0208802526082908E-2</v>
      </c>
      <c r="H972" s="5">
        <f>(LN(F972/Summary!$G$7)+(D972/100+G972^2/2)*E972)/(G972*SQRT(E972))</f>
        <v>16.184144816257078</v>
      </c>
      <c r="I972" s="5">
        <f t="shared" si="63"/>
        <v>16.16732426736289</v>
      </c>
      <c r="J972" s="4">
        <f>_xlfn.NORM.DIST(H972,0,1,TRUE)*F972-_xlfn.NORM.DIST(I972,0,1,TRUE)*Summary!$G$7*EXP(-D972/100*E972)</f>
        <v>312.88811536354513</v>
      </c>
      <c r="K972" s="5">
        <f t="shared" si="60"/>
        <v>1</v>
      </c>
      <c r="L972" s="7">
        <f t="shared" si="61"/>
        <v>2.3989164121396664E-59</v>
      </c>
      <c r="M972" s="4">
        <f t="shared" si="62"/>
        <v>2.9122684101157162E-55</v>
      </c>
      <c r="N972" s="57">
        <f>Summary!$G$7*Table2[[#This Row],[T]]*EXP(-Table2[[#This Row],[Rate]]/100*Table2[[#This Row],[T]])*_xlfn.NORM.DIST(Table2[[#This Row],[d2]],0,1,TRUE)</f>
        <v>175.10627037878137</v>
      </c>
      <c r="O972" s="4"/>
    </row>
    <row r="973" spans="2:15" x14ac:dyDescent="0.2">
      <c r="B973" s="6">
        <f>Index!B994</f>
        <v>43154</v>
      </c>
      <c r="C973" s="4">
        <f>Index!J994</f>
        <v>138.95935554172479</v>
      </c>
      <c r="D973" s="5">
        <f>VLOOKUP(Table2[[#This Row],[Date]],Table1[#All],16,FALSE)</f>
        <v>-0.34760000000000002</v>
      </c>
      <c r="E973" s="5">
        <f>DAYS360(B973,Summary!$G$10)/Summary!$G$6</f>
        <v>0.17222222222222222</v>
      </c>
      <c r="F973" s="4">
        <f>Summary!$G$7*C973/Summary!$G$11*(1-0.011)^4</f>
        <v>1317.9022335088825</v>
      </c>
      <c r="G973" s="7">
        <f>VLOOKUP(Table2[[#This Row],[Date]],Table3[#All],11,FALSE)</f>
        <v>4.0183369805727856E-2</v>
      </c>
      <c r="H973" s="5">
        <f>(LN(F973/Summary!$G$7)+(D973/100+G973^2/2)*E973)/(G973*SQRT(E973))</f>
        <v>16.52568061932719</v>
      </c>
      <c r="I973" s="5">
        <f t="shared" si="63"/>
        <v>16.509004655340853</v>
      </c>
      <c r="J973" s="4">
        <f>_xlfn.NORM.DIST(H973,0,1,TRUE)*F973-_xlfn.NORM.DIST(I973,0,1,TRUE)*Summary!$G$7*EXP(-D973/100*E973)</f>
        <v>317.30340984109068</v>
      </c>
      <c r="K973" s="5">
        <f t="shared" si="60"/>
        <v>1</v>
      </c>
      <c r="L973" s="7">
        <f t="shared" si="61"/>
        <v>9.0455019368522119E-62</v>
      </c>
      <c r="M973" s="4">
        <f t="shared" si="62"/>
        <v>1.0872629820071438E-57</v>
      </c>
      <c r="N973" s="57">
        <f>Summary!$G$7*Table2[[#This Row],[T]]*EXP(-Table2[[#This Row],[Rate]]/100*Table2[[#This Row],[T]])*_xlfn.NORM.DIST(Table2[[#This Row],[d2]],0,1,TRUE)</f>
        <v>172.32535296500859</v>
      </c>
      <c r="O973" s="4"/>
    </row>
    <row r="974" spans="2:15" x14ac:dyDescent="0.2">
      <c r="B974" s="6">
        <f>Index!B995</f>
        <v>43157</v>
      </c>
      <c r="C974" s="4">
        <f>Index!J995</f>
        <v>139.29325920142171</v>
      </c>
      <c r="D974" s="5">
        <f>VLOOKUP(Table2[[#This Row],[Date]],Table1[#All],16,FALSE)</f>
        <v>-0.35021666666666668</v>
      </c>
      <c r="E974" s="5">
        <f>DAYS360(B974,Summary!$G$10)/Summary!$G$6</f>
        <v>0.16388888888888889</v>
      </c>
      <c r="F974" s="4">
        <f>Summary!$G$7*C974/Summary!$G$11*(1-0.011)^4</f>
        <v>1321.0690039445672</v>
      </c>
      <c r="G974" s="7">
        <f>VLOOKUP(Table2[[#This Row],[Date]],Table3[#All],11,FALSE)</f>
        <v>4.0330469903541381E-2</v>
      </c>
      <c r="H974" s="5">
        <f>(LN(F974/Summary!$G$7)+(D974/100+G974^2/2)*E974)/(G974*SQRT(E974))</f>
        <v>17.026981545989464</v>
      </c>
      <c r="I974" s="5">
        <f t="shared" si="63"/>
        <v>17.010654484153036</v>
      </c>
      <c r="J974" s="4">
        <f>_xlfn.NORM.DIST(H974,0,1,TRUE)*F974-_xlfn.NORM.DIST(I974,0,1,TRUE)*Summary!$G$7*EXP(-D974/100*E974)</f>
        <v>320.49487299074303</v>
      </c>
      <c r="K974" s="5">
        <f t="shared" si="60"/>
        <v>1</v>
      </c>
      <c r="L974" s="7">
        <f t="shared" si="61"/>
        <v>2.051922176377966E-65</v>
      </c>
      <c r="M974" s="4">
        <f t="shared" si="62"/>
        <v>2.3669805213175037E-61</v>
      </c>
      <c r="N974" s="57">
        <f>Summary!$G$7*Table2[[#This Row],[T]]*EXP(-Table2[[#This Row],[Rate]]/100*Table2[[#This Row],[T]])*_xlfn.NORM.DIST(Table2[[#This Row],[d2]],0,1,TRUE)</f>
        <v>163.98298257298782</v>
      </c>
      <c r="O974" s="4"/>
    </row>
    <row r="975" spans="2:15" x14ac:dyDescent="0.2">
      <c r="B975" s="6">
        <f>Index!B996</f>
        <v>43158</v>
      </c>
      <c r="C975" s="4">
        <f>Index!J996</f>
        <v>139.14788371339057</v>
      </c>
      <c r="D975" s="5">
        <f>VLOOKUP(Table2[[#This Row],[Date]],Table1[#All],16,FALSE)</f>
        <v>-0.35093333333333332</v>
      </c>
      <c r="E975" s="5">
        <f>DAYS360(B975,Summary!$G$10)/Summary!$G$6</f>
        <v>0.16111111111111112</v>
      </c>
      <c r="F975" s="4">
        <f>Summary!$G$7*C975/Summary!$G$11*(1-0.011)^4</f>
        <v>1319.6902505700514</v>
      </c>
      <c r="G975" s="7">
        <f>VLOOKUP(Table2[[#This Row],[Date]],Table3[#All],11,FALSE)</f>
        <v>4.0150094880573577E-2</v>
      </c>
      <c r="H975" s="5">
        <f>(LN(F975/Summary!$G$7)+(D975/100+G975^2/2)*E975)/(G975*SQRT(E975))</f>
        <v>17.185813917772325</v>
      </c>
      <c r="I975" s="5">
        <f t="shared" si="63"/>
        <v>17.169698212277261</v>
      </c>
      <c r="J975" s="4">
        <f>_xlfn.NORM.DIST(H975,0,1,TRUE)*F975-_xlfn.NORM.DIST(I975,0,1,TRUE)*Summary!$G$7*EXP(-D975/100*E975)</f>
        <v>319.12469811293965</v>
      </c>
      <c r="K975" s="5">
        <f t="shared" si="60"/>
        <v>1</v>
      </c>
      <c r="L975" s="7">
        <f t="shared" si="61"/>
        <v>1.3749072203882815E-66</v>
      </c>
      <c r="M975" s="4">
        <f t="shared" si="62"/>
        <v>1.5489217492472861E-62</v>
      </c>
      <c r="N975" s="57">
        <f>Summary!$G$7*Table2[[#This Row],[T]]*EXP(-Table2[[#This Row],[Rate]]/100*Table2[[#This Row],[T]])*_xlfn.NORM.DIST(Table2[[#This Row],[d2]],0,1,TRUE)</f>
        <v>161.20222789586802</v>
      </c>
      <c r="O975" s="4"/>
    </row>
    <row r="976" spans="2:15" x14ac:dyDescent="0.2">
      <c r="B976" s="6">
        <f>Index!B997</f>
        <v>43159</v>
      </c>
      <c r="C976" s="4">
        <f>Index!J997</f>
        <v>139.53362284379097</v>
      </c>
      <c r="D976" s="5">
        <f>VLOOKUP(Table2[[#This Row],[Date]],Table1[#All],16,FALSE)</f>
        <v>-0.35208333333333336</v>
      </c>
      <c r="E976" s="5">
        <f>DAYS360(B976,Summary!$G$10)/Summary!$G$6</f>
        <v>0.15277777777777779</v>
      </c>
      <c r="F976" s="4">
        <f>Summary!$G$7*C976/Summary!$G$11*(1-0.011)^4</f>
        <v>1323.3486329763648</v>
      </c>
      <c r="G976" s="7">
        <f>VLOOKUP(Table2[[#This Row],[Date]],Table3[#All],11,FALSE)</f>
        <v>4.0409756510730928E-2</v>
      </c>
      <c r="H976" s="5">
        <f>(LN(F976/Summary!$G$7)+(D976/100+G976^2/2)*E976)/(G976*SQRT(E976))</f>
        <v>17.711575093841553</v>
      </c>
      <c r="I976" s="5">
        <f t="shared" si="63"/>
        <v>17.695780213942506</v>
      </c>
      <c r="J976" s="4">
        <f>_xlfn.NORM.DIST(H976,0,1,TRUE)*F976-_xlfn.NORM.DIST(I976,0,1,TRUE)*Summary!$G$7*EXP(-D976/100*E976)</f>
        <v>322.81058318688451</v>
      </c>
      <c r="K976" s="5">
        <f t="shared" si="60"/>
        <v>1</v>
      </c>
      <c r="L976" s="7">
        <f t="shared" si="61"/>
        <v>1.4509530640756251E-70</v>
      </c>
      <c r="M976" s="4">
        <f t="shared" si="62"/>
        <v>1.5687304713657495E-66</v>
      </c>
      <c r="N976" s="57">
        <f>Summary!$G$7*Table2[[#This Row],[T]]*EXP(-Table2[[#This Row],[Rate]]/100*Table2[[#This Row],[T]])*_xlfn.NORM.DIST(Table2[[#This Row],[d2]],0,1,TRUE)</f>
        <v>152.85997982894838</v>
      </c>
      <c r="O976" s="4"/>
    </row>
    <row r="977" spans="2:15" x14ac:dyDescent="0.2">
      <c r="B977" s="6">
        <f>Index!B998</f>
        <v>43160</v>
      </c>
      <c r="C977" s="4">
        <f>Index!J998</f>
        <v>139.69380688911079</v>
      </c>
      <c r="D977" s="5">
        <f>VLOOKUP(Table2[[#This Row],[Date]],Table1[#All],16,FALSE)</f>
        <v>-0.35339999999999999</v>
      </c>
      <c r="E977" s="5">
        <f>DAYS360(B977,Summary!$G$10)/Summary!$G$6</f>
        <v>0.15</v>
      </c>
      <c r="F977" s="4">
        <f>Summary!$G$7*C977/Summary!$G$11*(1-0.011)^4</f>
        <v>1324.8678319556382</v>
      </c>
      <c r="G977" s="7">
        <f>VLOOKUP(Table2[[#This Row],[Date]],Table3[#All],11,FALSE)</f>
        <v>3.9908513936221739E-2</v>
      </c>
      <c r="H977" s="5">
        <f>(LN(F977/Summary!$G$7)+(D977/100+G977^2/2)*E977)/(G977*SQRT(E977))</f>
        <v>18.173715835496431</v>
      </c>
      <c r="I977" s="5">
        <f t="shared" si="63"/>
        <v>18.158259334511744</v>
      </c>
      <c r="J977" s="4">
        <f>_xlfn.NORM.DIST(H977,0,1,TRUE)*F977-_xlfn.NORM.DIST(I977,0,1,TRUE)*Summary!$G$7*EXP(-D977/100*E977)</f>
        <v>324.33759142780309</v>
      </c>
      <c r="K977" s="5">
        <f t="shared" si="60"/>
        <v>1</v>
      </c>
      <c r="L977" s="7">
        <f t="shared" si="61"/>
        <v>3.7100387381770842E-74</v>
      </c>
      <c r="M977" s="4">
        <f t="shared" si="62"/>
        <v>3.8983458932309584E-70</v>
      </c>
      <c r="N977" s="57">
        <f>Summary!$G$7*Table2[[#This Row],[T]]*EXP(-Table2[[#This Row],[Rate]]/100*Table2[[#This Row],[T]])*_xlfn.NORM.DIST(Table2[[#This Row],[d2]],0,1,TRUE)</f>
        <v>150.07953607917526</v>
      </c>
      <c r="O977" s="4"/>
    </row>
    <row r="978" spans="2:15" x14ac:dyDescent="0.2">
      <c r="B978" s="6">
        <f>Index!B999</f>
        <v>43161</v>
      </c>
      <c r="C978" s="4">
        <f>Index!J999</f>
        <v>139.48182200761798</v>
      </c>
      <c r="D978" s="5">
        <f>VLOOKUP(Table2[[#This Row],[Date]],Table1[#All],16,FALSE)</f>
        <v>-0.35351666666666665</v>
      </c>
      <c r="E978" s="5">
        <f>DAYS360(B978,Summary!$G$10)/Summary!$G$6</f>
        <v>0.14722222222222223</v>
      </c>
      <c r="F978" s="4">
        <f>Summary!$G$7*C978/Summary!$G$11*(1-0.011)^4</f>
        <v>1322.8573494825412</v>
      </c>
      <c r="G978" s="7">
        <f>VLOOKUP(Table2[[#This Row],[Date]],Table3[#All],11,FALSE)</f>
        <v>3.9663937653325917E-2</v>
      </c>
      <c r="H978" s="5">
        <f>(LN(F978/Summary!$G$7)+(D978/100+G978^2/2)*E978)/(G978*SQRT(E978))</f>
        <v>18.358087093929651</v>
      </c>
      <c r="I978" s="5">
        <f t="shared" si="63"/>
        <v>18.342868220289144</v>
      </c>
      <c r="J978" s="4">
        <f>_xlfn.NORM.DIST(H978,0,1,TRUE)*F978-_xlfn.NORM.DIST(I978,0,1,TRUE)*Summary!$G$7*EXP(-D978/100*E978)</f>
        <v>322.33675892969757</v>
      </c>
      <c r="K978" s="5">
        <f t="shared" si="60"/>
        <v>1</v>
      </c>
      <c r="L978" s="7">
        <f t="shared" si="61"/>
        <v>1.3007384828673159E-75</v>
      </c>
      <c r="M978" s="4">
        <f t="shared" si="62"/>
        <v>1.3291843335472902E-71</v>
      </c>
      <c r="N978" s="57">
        <f>Summary!$G$7*Table2[[#This Row],[T]]*EXP(-Table2[[#This Row],[Rate]]/100*Table2[[#This Row],[T]])*_xlfn.NORM.DIST(Table2[[#This Row],[d2]],0,1,TRUE)</f>
        <v>147.29886472027977</v>
      </c>
      <c r="O978" s="4"/>
    </row>
    <row r="979" spans="2:15" x14ac:dyDescent="0.2">
      <c r="B979" s="6">
        <f>Index!B1000</f>
        <v>43164</v>
      </c>
      <c r="C979" s="4">
        <f>Index!J1000</f>
        <v>139.49725970998929</v>
      </c>
      <c r="D979" s="5">
        <f>VLOOKUP(Table2[[#This Row],[Date]],Table1[#All],16,FALSE)</f>
        <v>-0.35566666666666669</v>
      </c>
      <c r="E979" s="5">
        <f>DAYS360(B979,Summary!$G$10)/Summary!$G$6</f>
        <v>0.1388888888888889</v>
      </c>
      <c r="F979" s="4">
        <f>Summary!$G$7*C979/Summary!$G$11*(1-0.011)^4</f>
        <v>1323.0037619522602</v>
      </c>
      <c r="G979" s="7">
        <f>VLOOKUP(Table2[[#This Row],[Date]],Table3[#All],11,FALSE)</f>
        <v>3.9216935719243493E-2</v>
      </c>
      <c r="H979" s="5">
        <f>(LN(F979/Summary!$G$7)+(D979/100+G979^2/2)*E979)/(G979*SQRT(E979))</f>
        <v>19.125010121049055</v>
      </c>
      <c r="I979" s="5">
        <f t="shared" si="63"/>
        <v>19.110394832026145</v>
      </c>
      <c r="J979" s="4">
        <f>_xlfn.NORM.DIST(H979,0,1,TRUE)*F979-_xlfn.NORM.DIST(I979,0,1,TRUE)*Summary!$G$7*EXP(-D979/100*E979)</f>
        <v>322.50965844183418</v>
      </c>
      <c r="K979" s="5">
        <f t="shared" si="60"/>
        <v>1</v>
      </c>
      <c r="L979" s="7">
        <f t="shared" si="61"/>
        <v>7.7528469509785052E-82</v>
      </c>
      <c r="M979" s="4">
        <f t="shared" si="62"/>
        <v>7.3913629514682905E-78</v>
      </c>
      <c r="N979" s="57">
        <f>Summary!$G$7*Table2[[#This Row],[T]]*EXP(-Table2[[#This Row],[Rate]]/100*Table2[[#This Row],[T]])*_xlfn.NORM.DIST(Table2[[#This Row],[d2]],0,1,TRUE)</f>
        <v>138.95751437644805</v>
      </c>
      <c r="O979" s="4"/>
    </row>
    <row r="980" spans="2:15" x14ac:dyDescent="0.2">
      <c r="B980" s="6">
        <f>Index!B1001</f>
        <v>43165</v>
      </c>
      <c r="C980" s="4">
        <f>Index!J1001</f>
        <v>139.39167269610442</v>
      </c>
      <c r="D980" s="5">
        <f>VLOOKUP(Table2[[#This Row],[Date]],Table1[#All],16,FALSE)</f>
        <v>-0.3570666666666667</v>
      </c>
      <c r="E980" s="5">
        <f>DAYS360(B980,Summary!$G$10)/Summary!$G$6</f>
        <v>0.1361111111111111</v>
      </c>
      <c r="F980" s="4">
        <f>Summary!$G$7*C980/Summary!$G$11*(1-0.011)^4</f>
        <v>1322.0023658182183</v>
      </c>
      <c r="G980" s="7">
        <f>VLOOKUP(Table2[[#This Row],[Date]],Table3[#All],11,FALSE)</f>
        <v>3.9243508166355204E-2</v>
      </c>
      <c r="H980" s="5">
        <f>(LN(F980/Summary!$G$7)+(D980/100+G980^2/2)*E980)/(G980*SQRT(E980))</f>
        <v>19.254210171961333</v>
      </c>
      <c r="I980" s="5">
        <f t="shared" si="63"/>
        <v>19.239731970556871</v>
      </c>
      <c r="J980" s="4">
        <f>_xlfn.NORM.DIST(H980,0,1,TRUE)*F980-_xlfn.NORM.DIST(I980,0,1,TRUE)*Summary!$G$7*EXP(-D980/100*E980)</f>
        <v>321.51624029007576</v>
      </c>
      <c r="K980" s="5">
        <f t="shared" si="60"/>
        <v>1</v>
      </c>
      <c r="L980" s="7">
        <f t="shared" si="61"/>
        <v>6.5635250540017882E-83</v>
      </c>
      <c r="M980" s="4">
        <f t="shared" si="62"/>
        <v>6.1272135288564856E-79</v>
      </c>
      <c r="N980" s="57">
        <f>Summary!$G$7*Table2[[#This Row],[T]]*EXP(-Table2[[#This Row],[Rate]]/100*Table2[[#This Row],[T]])*_xlfn.NORM.DIST(Table2[[#This Row],[d2]],0,1,TRUE)</f>
        <v>136.17727819688605</v>
      </c>
      <c r="O980" s="4"/>
    </row>
    <row r="981" spans="2:15" x14ac:dyDescent="0.2">
      <c r="B981" s="6">
        <f>Index!B1002</f>
        <v>43166</v>
      </c>
      <c r="C981" s="4">
        <f>Index!J1002</f>
        <v>139.77764654240474</v>
      </c>
      <c r="D981" s="5">
        <f>VLOOKUP(Table2[[#This Row],[Date]],Table1[#All],16,FALSE)</f>
        <v>-0.35780000000000001</v>
      </c>
      <c r="E981" s="5">
        <f>DAYS360(B981,Summary!$G$10)/Summary!$G$6</f>
        <v>0.13333333333333333</v>
      </c>
      <c r="F981" s="4">
        <f>Summary!$G$7*C981/Summary!$G$11*(1-0.011)^4</f>
        <v>1325.6629742898983</v>
      </c>
      <c r="G981" s="7">
        <f>VLOOKUP(Table2[[#This Row],[Date]],Table3[#All],11,FALSE)</f>
        <v>3.8450578789755538E-2</v>
      </c>
      <c r="H981" s="5">
        <f>(LN(F981/Summary!$G$7)+(D981/100+G981^2/2)*E981)/(G981*SQRT(E981))</f>
        <v>20.052055225952</v>
      </c>
      <c r="I981" s="5">
        <f t="shared" si="63"/>
        <v>20.038015059717146</v>
      </c>
      <c r="J981" s="4">
        <f>_xlfn.NORM.DIST(H981,0,1,TRUE)*F981-_xlfn.NORM.DIST(I981,0,1,TRUE)*Summary!$G$7*EXP(-D981/100*E981)</f>
        <v>325.18579380883102</v>
      </c>
      <c r="K981" s="5">
        <f t="shared" si="60"/>
        <v>1</v>
      </c>
      <c r="L981" s="7">
        <f t="shared" si="61"/>
        <v>1.0458609481833303E-89</v>
      </c>
      <c r="M981" s="4">
        <f t="shared" si="62"/>
        <v>9.4228400337839842E-86</v>
      </c>
      <c r="N981" s="57">
        <f>Summary!$G$7*Table2[[#This Row],[T]]*EXP(-Table2[[#This Row],[Rate]]/100*Table2[[#This Row],[T]])*_xlfn.NORM.DIST(Table2[[#This Row],[d2]],0,1,TRUE)</f>
        <v>133.39695739747563</v>
      </c>
      <c r="O981" s="4"/>
    </row>
    <row r="982" spans="2:15" x14ac:dyDescent="0.2">
      <c r="B982" s="6">
        <f>Index!B1003</f>
        <v>43167</v>
      </c>
      <c r="C982" s="4">
        <f>Index!J1003</f>
        <v>140.36343303820652</v>
      </c>
      <c r="D982" s="5">
        <f>VLOOKUP(Table2[[#This Row],[Date]],Table1[#All],16,FALSE)</f>
        <v>-0.35853333333333332</v>
      </c>
      <c r="E982" s="5">
        <f>DAYS360(B982,Summary!$G$10)/Summary!$G$6</f>
        <v>0.13055555555555556</v>
      </c>
      <c r="F982" s="4">
        <f>Summary!$G$7*C982/Summary!$G$11*(1-0.011)^4</f>
        <v>1331.2186227611137</v>
      </c>
      <c r="G982" s="7">
        <f>VLOOKUP(Table2[[#This Row],[Date]],Table3[#All],11,FALSE)</f>
        <v>3.9008250009177833E-2</v>
      </c>
      <c r="H982" s="5">
        <f>(LN(F982/Summary!$G$7)+(D982/100+G982^2/2)*E982)/(G982*SQRT(E982))</f>
        <v>20.271955911717662</v>
      </c>
      <c r="I982" s="5">
        <f t="shared" si="63"/>
        <v>20.257861266582736</v>
      </c>
      <c r="J982" s="4">
        <f>_xlfn.NORM.DIST(H982,0,1,TRUE)*F982-_xlfn.NORM.DIST(I982,0,1,TRUE)*Summary!$G$7*EXP(-D982/100*E982)</f>
        <v>330.75042800696292</v>
      </c>
      <c r="K982" s="5">
        <f t="shared" si="60"/>
        <v>1</v>
      </c>
      <c r="L982" s="7">
        <f t="shared" si="61"/>
        <v>1.2316034741597294E-91</v>
      </c>
      <c r="M982" s="4">
        <f t="shared" si="62"/>
        <v>1.1115307935291129E-87</v>
      </c>
      <c r="N982" s="57">
        <f>Summary!$G$7*Table2[[#This Row],[T]]*EXP(-Table2[[#This Row],[Rate]]/100*Table2[[#This Row],[T]])*_xlfn.NORM.DIST(Table2[[#This Row],[d2]],0,1,TRUE)</f>
        <v>130.61668098179192</v>
      </c>
      <c r="O982" s="4"/>
    </row>
    <row r="983" spans="2:15" x14ac:dyDescent="0.2">
      <c r="B983" s="6">
        <f>Index!B1004</f>
        <v>43168</v>
      </c>
      <c r="C983" s="4">
        <f>Index!J1004</f>
        <v>140.04458359618175</v>
      </c>
      <c r="D983" s="5">
        <f>VLOOKUP(Table2[[#This Row],[Date]],Table1[#All],16,FALSE)</f>
        <v>-0.35926666666666668</v>
      </c>
      <c r="E983" s="5">
        <f>DAYS360(B983,Summary!$G$10)/Summary!$G$6</f>
        <v>0.12777777777777777</v>
      </c>
      <c r="F983" s="4">
        <f>Summary!$G$7*C983/Summary!$G$11*(1-0.011)^4</f>
        <v>1328.1946277939574</v>
      </c>
      <c r="G983" s="7">
        <f>VLOOKUP(Table2[[#This Row],[Date]],Table3[#All],11,FALSE)</f>
        <v>3.874432532919167E-2</v>
      </c>
      <c r="H983" s="5">
        <f>(LN(F983/Summary!$G$7)+(D983/100+G983^2/2)*E983)/(G983*SQRT(E983))</f>
        <v>20.466901127653401</v>
      </c>
      <c r="I983" s="5">
        <f t="shared" si="63"/>
        <v>20.453051574283158</v>
      </c>
      <c r="J983" s="4">
        <f>_xlfn.NORM.DIST(H983,0,1,TRUE)*F983-_xlfn.NORM.DIST(I983,0,1,TRUE)*Summary!$G$7*EXP(-D983/100*E983)</f>
        <v>327.73545944546686</v>
      </c>
      <c r="K983" s="5">
        <f t="shared" si="60"/>
        <v>1</v>
      </c>
      <c r="L983" s="7">
        <f t="shared" si="61"/>
        <v>2.3687932512969382E-93</v>
      </c>
      <c r="M983" s="4">
        <f t="shared" si="62"/>
        <v>2.0687786677844441E-89</v>
      </c>
      <c r="N983" s="57">
        <f>Summary!$G$7*Table2[[#This Row],[T]]*EXP(-Table2[[#This Row],[Rate]]/100*Table2[[#This Row],[T]])*_xlfn.NORM.DIST(Table2[[#This Row],[d2]],0,1,TRUE)</f>
        <v>127.83644928897378</v>
      </c>
      <c r="O983" s="4"/>
    </row>
    <row r="984" spans="2:15" x14ac:dyDescent="0.2">
      <c r="B984" s="6">
        <f>Index!B1005</f>
        <v>43171</v>
      </c>
      <c r="C984" s="4">
        <f>Index!J1005</f>
        <v>140.32616347504637</v>
      </c>
      <c r="D984" s="5">
        <f>VLOOKUP(Table2[[#This Row],[Date]],Table1[#All],16,FALSE)</f>
        <v>-0.36068333333333336</v>
      </c>
      <c r="E984" s="5">
        <f>DAYS360(B984,Summary!$G$10)/Summary!$G$6</f>
        <v>0.11944444444444445</v>
      </c>
      <c r="F984" s="4">
        <f>Summary!$G$7*C984/Summary!$G$11*(1-0.011)^4</f>
        <v>1330.8651550846182</v>
      </c>
      <c r="G984" s="7">
        <f>VLOOKUP(Table2[[#This Row],[Date]],Table3[#All],11,FALSE)</f>
        <v>3.8758625326709047E-2</v>
      </c>
      <c r="H984" s="5">
        <f>(LN(F984/Summary!$G$7)+(D984/100+G984^2/2)*E984)/(G984*SQRT(E984))</f>
        <v>21.312613225351537</v>
      </c>
      <c r="I984" s="5">
        <f t="shared" si="63"/>
        <v>21.299217959334488</v>
      </c>
      <c r="J984" s="4">
        <f>_xlfn.NORM.DIST(H984,0,1,TRUE)*F984-_xlfn.NORM.DIST(I984,0,1,TRUE)*Summary!$G$7*EXP(-D984/100*E984)</f>
        <v>330.43424606628571</v>
      </c>
      <c r="K984" s="5">
        <f t="shared" si="60"/>
        <v>1</v>
      </c>
      <c r="L984" s="7">
        <f t="shared" si="61"/>
        <v>5.1949345558805257E-101</v>
      </c>
      <c r="M984" s="4">
        <f t="shared" si="62"/>
        <v>4.2597342891921029E-97</v>
      </c>
      <c r="N984" s="57">
        <f>Summary!$G$7*Table2[[#This Row],[T]]*EXP(-Table2[[#This Row],[Rate]]/100*Table2[[#This Row],[T]])*_xlfn.NORM.DIST(Table2[[#This Row],[d2]],0,1,TRUE)</f>
        <v>119.49591413274528</v>
      </c>
      <c r="O984" s="4"/>
    </row>
    <row r="985" spans="2:15" x14ac:dyDescent="0.2">
      <c r="B985" s="6">
        <f>Index!B1006</f>
        <v>43172</v>
      </c>
      <c r="C985" s="4">
        <f>Index!J1006</f>
        <v>140.39345719514449</v>
      </c>
      <c r="D985" s="5">
        <f>VLOOKUP(Table2[[#This Row],[Date]],Table1[#All],16,FALSE)</f>
        <v>-0.36220000000000002</v>
      </c>
      <c r="E985" s="5">
        <f>DAYS360(B985,Summary!$G$10)/Summary!$G$6</f>
        <v>0.11666666666666667</v>
      </c>
      <c r="F985" s="4">
        <f>Summary!$G$7*C985/Summary!$G$11*(1-0.011)^4</f>
        <v>1331.5033743946656</v>
      </c>
      <c r="G985" s="7">
        <f>VLOOKUP(Table2[[#This Row],[Date]],Table3[#All],11,FALSE)</f>
        <v>3.8740708530599757E-2</v>
      </c>
      <c r="H985" s="5">
        <f>(LN(F985/Summary!$G$7)+(D985/100+G985^2/2)*E985)/(G985*SQRT(E985))</f>
        <v>21.61150709509343</v>
      </c>
      <c r="I985" s="5">
        <f t="shared" si="63"/>
        <v>21.598274623995049</v>
      </c>
      <c r="J985" s="4">
        <f>_xlfn.NORM.DIST(H985,0,1,TRUE)*F985-_xlfn.NORM.DIST(I985,0,1,TRUE)*Summary!$G$7*EXP(-D985/100*E985)</f>
        <v>331.08071843412802</v>
      </c>
      <c r="K985" s="5">
        <f t="shared" si="60"/>
        <v>1</v>
      </c>
      <c r="L985" s="7">
        <f t="shared" si="61"/>
        <v>8.604706116025105E-104</v>
      </c>
      <c r="M985" s="4">
        <f t="shared" si="62"/>
        <v>6.8950105305058356E-100</v>
      </c>
      <c r="N985" s="57">
        <f>Summary!$G$7*Table2[[#This Row],[T]]*EXP(-Table2[[#This Row],[Rate]]/100*Table2[[#This Row],[T]])*_xlfn.NORM.DIST(Table2[[#This Row],[d2]],0,1,TRUE)</f>
        <v>116.71597652872939</v>
      </c>
      <c r="O985" s="4"/>
    </row>
    <row r="986" spans="2:15" x14ac:dyDescent="0.2">
      <c r="B986" s="6">
        <f>Index!B1007</f>
        <v>43173</v>
      </c>
      <c r="C986" s="4">
        <f>Index!J1007</f>
        <v>140.47408077045176</v>
      </c>
      <c r="D986" s="5">
        <f>VLOOKUP(Table2[[#This Row],[Date]],Table1[#All],16,FALSE)</f>
        <v>-0.36293333333333333</v>
      </c>
      <c r="E986" s="5">
        <f>DAYS360(B986,Summary!$G$10)/Summary!$G$6</f>
        <v>0.11388888888888889</v>
      </c>
      <c r="F986" s="4">
        <f>Summary!$G$7*C986/Summary!$G$11*(1-0.011)^4</f>
        <v>1332.2680151743862</v>
      </c>
      <c r="G986" s="7">
        <f>VLOOKUP(Table2[[#This Row],[Date]],Table3[#All],11,FALSE)</f>
        <v>3.8731847040103691E-2</v>
      </c>
      <c r="H986" s="5">
        <f>(LN(F986/Summary!$G$7)+(D986/100+G986^2/2)*E986)/(G986*SQRT(E986))</f>
        <v>21.922944088090105</v>
      </c>
      <c r="I986" s="5">
        <f t="shared" si="63"/>
        <v>21.909873085941513</v>
      </c>
      <c r="J986" s="4">
        <f>_xlfn.NORM.DIST(H986,0,1,TRUE)*F986-_xlfn.NORM.DIST(I986,0,1,TRUE)*Summary!$G$7*EXP(-D986/100*E986)</f>
        <v>331.85458899659022</v>
      </c>
      <c r="K986" s="5">
        <f t="shared" si="60"/>
        <v>1</v>
      </c>
      <c r="L986" s="7">
        <f t="shared" si="61"/>
        <v>9.9011281752391255E-107</v>
      </c>
      <c r="M986" s="4">
        <f t="shared" si="62"/>
        <v>7.7520657908161692E-103</v>
      </c>
      <c r="N986" s="57">
        <f>Summary!$G$7*Table2[[#This Row],[T]]*EXP(-Table2[[#This Row],[Rate]]/100*Table2[[#This Row],[T]])*_xlfn.NORM.DIST(Table2[[#This Row],[d2]],0,1,TRUE)</f>
        <v>113.93597353691564</v>
      </c>
      <c r="O986" s="4"/>
    </row>
    <row r="987" spans="2:15" x14ac:dyDescent="0.2">
      <c r="B987" s="6">
        <f>Index!B1008</f>
        <v>43174</v>
      </c>
      <c r="C987" s="4">
        <f>Index!J1008</f>
        <v>140.6612746208954</v>
      </c>
      <c r="D987" s="5">
        <f>VLOOKUP(Table2[[#This Row],[Date]],Table1[#All],16,FALSE)</f>
        <v>-0.36383333333333334</v>
      </c>
      <c r="E987" s="5">
        <f>DAYS360(B987,Summary!$G$10)/Summary!$G$6</f>
        <v>0.1111111111111111</v>
      </c>
      <c r="F987" s="4">
        <f>Summary!$G$7*C987/Summary!$G$11*(1-0.011)^4</f>
        <v>1334.0433774206849</v>
      </c>
      <c r="G987" s="7">
        <f>VLOOKUP(Table2[[#This Row],[Date]],Table3[#All],11,FALSE)</f>
        <v>3.8676792454834547E-2</v>
      </c>
      <c r="H987" s="5">
        <f>(LN(F987/Summary!$G$7)+(D987/100+G987^2/2)*E987)/(G987*SQRT(E987))</f>
        <v>22.330702067884189</v>
      </c>
      <c r="I987" s="5">
        <f t="shared" si="63"/>
        <v>22.31780980373258</v>
      </c>
      <c r="J987" s="4">
        <f>_xlfn.NORM.DIST(H987,0,1,TRUE)*F987-_xlfn.NORM.DIST(I987,0,1,TRUE)*Summary!$G$7*EXP(-D987/100*E987)</f>
        <v>333.63903643763911</v>
      </c>
      <c r="K987" s="5">
        <f t="shared" si="60"/>
        <v>1</v>
      </c>
      <c r="L987" s="7">
        <f t="shared" si="61"/>
        <v>1.2097967336110488E-110</v>
      </c>
      <c r="M987" s="4">
        <f t="shared" si="62"/>
        <v>9.2525246455686847E-107</v>
      </c>
      <c r="N987" s="57">
        <f>Summary!$G$7*Table2[[#This Row],[T]]*EXP(-Table2[[#This Row],[Rate]]/100*Table2[[#This Row],[T]])*_xlfn.NORM.DIST(Table2[[#This Row],[d2]],0,1,TRUE)</f>
        <v>111.15603788700508</v>
      </c>
      <c r="O987" s="4"/>
    </row>
    <row r="988" spans="2:15" x14ac:dyDescent="0.2">
      <c r="B988" s="6">
        <f>Index!B1009</f>
        <v>43175</v>
      </c>
      <c r="C988" s="4">
        <f>Index!J1009</f>
        <v>140.82190234399965</v>
      </c>
      <c r="D988" s="5">
        <f>VLOOKUP(Table2[[#This Row],[Date]],Table1[#All],16,FALSE)</f>
        <v>-0.36370000000000002</v>
      </c>
      <c r="E988" s="5">
        <f>DAYS360(B988,Summary!$G$10)/Summary!$G$6</f>
        <v>0.10833333333333334</v>
      </c>
      <c r="F988" s="4">
        <f>Summary!$G$7*C988/Summary!$G$11*(1-0.011)^4</f>
        <v>1335.5667842774403</v>
      </c>
      <c r="G988" s="7">
        <f>VLOOKUP(Table2[[#This Row],[Date]],Table3[#All],11,FALSE)</f>
        <v>3.8428684513364189E-2</v>
      </c>
      <c r="H988" s="5">
        <f>(LN(F988/Summary!$G$7)+(D988/100+G988^2/2)*E988)/(G988*SQRT(E988))</f>
        <v>22.851988419672175</v>
      </c>
      <c r="I988" s="5">
        <f t="shared" si="63"/>
        <v>22.839339991141799</v>
      </c>
      <c r="J988" s="4">
        <f>_xlfn.NORM.DIST(H988,0,1,TRUE)*F988-_xlfn.NORM.DIST(I988,0,1,TRUE)*Summary!$G$7*EXP(-D988/100*E988)</f>
        <v>335.1726983126282</v>
      </c>
      <c r="K988" s="5">
        <f t="shared" si="60"/>
        <v>1</v>
      </c>
      <c r="L988" s="7">
        <f t="shared" si="61"/>
        <v>9.4626847954609271E-116</v>
      </c>
      <c r="M988" s="4">
        <f t="shared" si="62"/>
        <v>7.0268910056739242E-112</v>
      </c>
      <c r="N988" s="57">
        <f>Summary!$G$7*Table2[[#This Row],[T]]*EXP(-Table2[[#This Row],[Rate]]/100*Table2[[#This Row],[T]])*_xlfn.NORM.DIST(Table2[[#This Row],[d2]],0,1,TRUE)</f>
        <v>108.37602597952133</v>
      </c>
      <c r="O988" s="4"/>
    </row>
    <row r="989" spans="2:15" x14ac:dyDescent="0.2">
      <c r="B989" s="6">
        <f>Index!B1010</f>
        <v>43178</v>
      </c>
      <c r="C989" s="4">
        <f>Index!J1010</f>
        <v>140.87739478049099</v>
      </c>
      <c r="D989" s="5">
        <f>VLOOKUP(Table2[[#This Row],[Date]],Table1[#All],16,FALSE)</f>
        <v>-0.3659</v>
      </c>
      <c r="E989" s="5">
        <f>DAYS360(B989,Summary!$G$10)/Summary!$G$6</f>
        <v>0.1</v>
      </c>
      <c r="F989" s="4">
        <f>Summary!$G$7*C989/Summary!$G$11*(1-0.011)^4</f>
        <v>1336.0930792196532</v>
      </c>
      <c r="G989" s="7">
        <f>VLOOKUP(Table2[[#This Row],[Date]],Table3[#All],11,FALSE)</f>
        <v>3.8270903971309264E-2</v>
      </c>
      <c r="H989" s="5">
        <f>(LN(F989/Summary!$G$7)+(D989/100+G989^2/2)*E989)/(G989*SQRT(E989))</f>
        <v>23.917481679483089</v>
      </c>
      <c r="I989" s="5">
        <f t="shared" si="63"/>
        <v>23.905379357016798</v>
      </c>
      <c r="J989" s="4">
        <f>_xlfn.NORM.DIST(H989,0,1,TRUE)*F989-_xlfn.NORM.DIST(I989,0,1,TRUE)*Summary!$G$7*EXP(-D989/100*E989)</f>
        <v>335.72711227008278</v>
      </c>
      <c r="K989" s="5">
        <f t="shared" si="60"/>
        <v>1</v>
      </c>
      <c r="L989" s="7">
        <f t="shared" si="61"/>
        <v>1.4928262323385627E-126</v>
      </c>
      <c r="M989" s="4">
        <f t="shared" si="62"/>
        <v>1.019885476561445E-122</v>
      </c>
      <c r="N989" s="57">
        <f>Summary!$G$7*Table2[[#This Row],[T]]*EXP(-Table2[[#This Row],[Rate]]/100*Table2[[#This Row],[T]])*_xlfn.NORM.DIST(Table2[[#This Row],[d2]],0,1,TRUE)</f>
        <v>100.03659669495704</v>
      </c>
      <c r="O989" s="4"/>
    </row>
    <row r="990" spans="2:15" x14ac:dyDescent="0.2">
      <c r="B990" s="6">
        <f>Index!B1011</f>
        <v>43179</v>
      </c>
      <c r="C990" s="4">
        <f>Index!J1011</f>
        <v>140.98477669827233</v>
      </c>
      <c r="D990" s="5">
        <f>VLOOKUP(Table2[[#This Row],[Date]],Table1[#All],16,FALSE)</f>
        <v>-0.36658333333333332</v>
      </c>
      <c r="E990" s="5">
        <f>DAYS360(B990,Summary!$G$10)/Summary!$G$6</f>
        <v>9.7222222222222224E-2</v>
      </c>
      <c r="F990" s="4">
        <f>Summary!$G$7*C990/Summary!$G$11*(1-0.011)^4</f>
        <v>1337.1114983734467</v>
      </c>
      <c r="G990" s="7">
        <f>VLOOKUP(Table2[[#This Row],[Date]],Table3[#All],11,FALSE)</f>
        <v>3.7282130651100358E-2</v>
      </c>
      <c r="H990" s="5">
        <f>(LN(F990/Summary!$G$7)+(D990/100+G990^2/2)*E990)/(G990*SQRT(E990))</f>
        <v>24.965951109304168</v>
      </c>
      <c r="I990" s="5">
        <f t="shared" si="63"/>
        <v>24.954326362675388</v>
      </c>
      <c r="J990" s="4">
        <f>_xlfn.NORM.DIST(H990,0,1,TRUE)*F990-_xlfn.NORM.DIST(I990,0,1,TRUE)*Summary!$G$7*EXP(-D990/100*E990)</f>
        <v>336.75503439229294</v>
      </c>
      <c r="K990" s="5">
        <f t="shared" si="60"/>
        <v>1</v>
      </c>
      <c r="L990" s="7">
        <f t="shared" si="61"/>
        <v>1.1528232870755727E-137</v>
      </c>
      <c r="M990" s="4">
        <f t="shared" si="62"/>
        <v>7.4707508912081675E-134</v>
      </c>
      <c r="N990" s="57">
        <f>Summary!$G$7*Table2[[#This Row],[T]]*EXP(-Table2[[#This Row],[Rate]]/100*Table2[[#This Row],[T]])*_xlfn.NORM.DIST(Table2[[#This Row],[d2]],0,1,TRUE)</f>
        <v>97.256878442612177</v>
      </c>
      <c r="O990" s="4"/>
    </row>
    <row r="991" spans="2:15" x14ac:dyDescent="0.2">
      <c r="B991" s="6">
        <f>Index!B1012</f>
        <v>43180</v>
      </c>
      <c r="C991" s="4">
        <f>Index!J1012</f>
        <v>140.87881578778772</v>
      </c>
      <c r="D991" s="5">
        <f>VLOOKUP(Table2[[#This Row],[Date]],Table1[#All],16,FALSE)</f>
        <v>-0.36726666666666669</v>
      </c>
      <c r="E991" s="5">
        <f>DAYS360(B991,Summary!$G$10)/Summary!$G$6</f>
        <v>9.4444444444444442E-2</v>
      </c>
      <c r="F991" s="4">
        <f>Summary!$G$7*C991/Summary!$G$11*(1-0.011)^4</f>
        <v>1336.1065561725572</v>
      </c>
      <c r="G991" s="7">
        <f>VLOOKUP(Table2[[#This Row],[Date]],Table3[#All],11,FALSE)</f>
        <v>3.6976134720691736E-2</v>
      </c>
      <c r="H991" s="5">
        <f>(LN(F991/Summary!$G$7)+(D991/100+G991^2/2)*E991)/(G991*SQRT(E991))</f>
        <v>25.474469011122689</v>
      </c>
      <c r="I991" s="5">
        <f t="shared" si="63"/>
        <v>25.463105573858815</v>
      </c>
      <c r="J991" s="4">
        <f>_xlfn.NORM.DIST(H991,0,1,TRUE)*F991-_xlfn.NORM.DIST(I991,0,1,TRUE)*Summary!$G$7*EXP(-D991/100*E991)</f>
        <v>335.75963304568074</v>
      </c>
      <c r="K991" s="5">
        <f t="shared" si="60"/>
        <v>1</v>
      </c>
      <c r="L991" s="7">
        <f t="shared" si="61"/>
        <v>3.1780992326434057E-143</v>
      </c>
      <c r="M991" s="4">
        <f t="shared" si="62"/>
        <v>1.9812878226462975E-139</v>
      </c>
      <c r="N991" s="57">
        <f>Summary!$G$7*Table2[[#This Row],[T]]*EXP(-Table2[[#This Row],[Rate]]/100*Table2[[#This Row],[T]])*_xlfn.NORM.DIST(Table2[[#This Row],[d2]],0,1,TRUE)</f>
        <v>94.477209406427221</v>
      </c>
      <c r="O991" s="4"/>
    </row>
    <row r="992" spans="2:15" x14ac:dyDescent="0.2">
      <c r="B992" s="6">
        <f>Index!B1013</f>
        <v>43181</v>
      </c>
      <c r="C992" s="4">
        <f>Index!J1013</f>
        <v>141.50616161039025</v>
      </c>
      <c r="D992" s="5">
        <f>VLOOKUP(Table2[[#This Row],[Date]],Table1[#All],16,FALSE)</f>
        <v>-0.36890000000000001</v>
      </c>
      <c r="E992" s="5">
        <f>DAYS360(B992,Summary!$G$10)/Summary!$G$6</f>
        <v>9.166666666666666E-2</v>
      </c>
      <c r="F992" s="4">
        <f>Summary!$G$7*C992/Summary!$G$11*(1-0.011)^4</f>
        <v>1342.0563567999939</v>
      </c>
      <c r="G992" s="7">
        <f>VLOOKUP(Table2[[#This Row],[Date]],Table3[#All],11,FALSE)</f>
        <v>3.7676784019376061E-2</v>
      </c>
      <c r="H992" s="5">
        <f>(LN(F992/Summary!$G$7)+(D992/100+G992^2/2)*E992)/(G992*SQRT(E992))</f>
        <v>25.767024789029012</v>
      </c>
      <c r="I992" s="5">
        <f t="shared" si="63"/>
        <v>25.755617576181262</v>
      </c>
      <c r="J992" s="4">
        <f>_xlfn.NORM.DIST(H992,0,1,TRUE)*F992-_xlfn.NORM.DIST(I992,0,1,TRUE)*Summary!$G$7*EXP(-D992/100*E992)</f>
        <v>341.71814128468611</v>
      </c>
      <c r="K992" s="5">
        <f t="shared" si="60"/>
        <v>1</v>
      </c>
      <c r="L992" s="7">
        <f t="shared" si="61"/>
        <v>1.751115320861691E-146</v>
      </c>
      <c r="M992" s="4">
        <f t="shared" si="62"/>
        <v>1.0892849905500997E-142</v>
      </c>
      <c r="N992" s="57">
        <f>Summary!$G$7*Table2[[#This Row],[T]]*EXP(-Table2[[#This Row],[Rate]]/100*Table2[[#This Row],[T]])*_xlfn.NORM.DIST(Table2[[#This Row],[d2]],0,1,TRUE)</f>
        <v>91.697669755569876</v>
      </c>
      <c r="O992" s="4"/>
    </row>
    <row r="993" spans="2:15" x14ac:dyDescent="0.2">
      <c r="B993" s="6">
        <f>Index!B1014</f>
        <v>43182</v>
      </c>
      <c r="C993" s="4">
        <f>Index!J1014</f>
        <v>141.53359507452066</v>
      </c>
      <c r="D993" s="5">
        <f>VLOOKUP(Table2[[#This Row],[Date]],Table1[#All],16,FALSE)</f>
        <v>-0.36863333333333331</v>
      </c>
      <c r="E993" s="5">
        <f>DAYS360(B993,Summary!$G$10)/Summary!$G$6</f>
        <v>8.8888888888888892E-2</v>
      </c>
      <c r="F993" s="4">
        <f>Summary!$G$7*C993/Summary!$G$11*(1-0.011)^4</f>
        <v>1342.3165380847254</v>
      </c>
      <c r="G993" s="7">
        <f>VLOOKUP(Table2[[#This Row],[Date]],Table3[#All],11,FALSE)</f>
        <v>3.7653251624706036E-2</v>
      </c>
      <c r="H993" s="5">
        <f>(LN(F993/Summary!$G$7)+(D993/100+G993^2/2)*E993)/(G993*SQRT(E993))</f>
        <v>26.200909917514014</v>
      </c>
      <c r="I993" s="5">
        <f t="shared" si="63"/>
        <v>26.189683886819783</v>
      </c>
      <c r="J993" s="4">
        <f>_xlfn.NORM.DIST(H993,0,1,TRUE)*F993-_xlfn.NORM.DIST(I993,0,1,TRUE)*Summary!$G$7*EXP(-D993/100*E993)</f>
        <v>341.98881031963765</v>
      </c>
      <c r="K993" s="5">
        <f t="shared" si="60"/>
        <v>1</v>
      </c>
      <c r="L993" s="7">
        <f t="shared" si="61"/>
        <v>2.2590358883412404E-151</v>
      </c>
      <c r="M993" s="4">
        <f t="shared" si="62"/>
        <v>1.3623320581397425E-147</v>
      </c>
      <c r="N993" s="57">
        <f>Summary!$G$7*Table2[[#This Row],[T]]*EXP(-Table2[[#This Row],[Rate]]/100*Table2[[#This Row],[T]])*_xlfn.NORM.DIST(Table2[[#This Row],[d2]],0,1,TRUE)</f>
        <v>88.91802024578557</v>
      </c>
      <c r="O993" s="4"/>
    </row>
    <row r="994" spans="2:15" x14ac:dyDescent="0.2">
      <c r="B994" s="6">
        <f>Index!B1015</f>
        <v>43185</v>
      </c>
      <c r="C994" s="4">
        <f>Index!J1015</f>
        <v>141.52242398501215</v>
      </c>
      <c r="D994" s="5">
        <f>VLOOKUP(Table2[[#This Row],[Date]],Table1[#All],16,FALSE)</f>
        <v>-0.37068333333333331</v>
      </c>
      <c r="E994" s="5">
        <f>DAYS360(B994,Summary!$G$10)/Summary!$G$6</f>
        <v>8.0555555555555561E-2</v>
      </c>
      <c r="F994" s="4">
        <f>Summary!$G$7*C994/Summary!$G$11*(1-0.011)^4</f>
        <v>1342.2105905308053</v>
      </c>
      <c r="G994" s="7">
        <f>VLOOKUP(Table2[[#This Row],[Date]],Table3[#All],11,FALSE)</f>
        <v>3.7645426813159119E-2</v>
      </c>
      <c r="H994" s="5">
        <f>(LN(F994/Summary!$G$7)+(D994/100+G994^2/2)*E994)/(G994*SQRT(E994))</f>
        <v>27.523282930061377</v>
      </c>
      <c r="I994" s="5">
        <f t="shared" si="63"/>
        <v>27.512598288092853</v>
      </c>
      <c r="J994" s="4">
        <f>_xlfn.NORM.DIST(H994,0,1,TRUE)*F994-_xlfn.NORM.DIST(I994,0,1,TRUE)*Summary!$G$7*EXP(-D994/100*E994)</f>
        <v>341.91193992507169</v>
      </c>
      <c r="K994" s="5">
        <f t="shared" si="60"/>
        <v>1</v>
      </c>
      <c r="L994" s="7">
        <f t="shared" si="61"/>
        <v>8.8826065399708948E-167</v>
      </c>
      <c r="M994" s="4">
        <f t="shared" si="62"/>
        <v>4.8527673415256058E-163</v>
      </c>
      <c r="N994" s="57">
        <f>Summary!$G$7*Table2[[#This Row],[T]]*EXP(-Table2[[#This Row],[Rate]]/100*Table2[[#This Row],[T]])*_xlfn.NORM.DIST(Table2[[#This Row],[d2]],0,1,TRUE)</f>
        <v>80.579613521017436</v>
      </c>
      <c r="O994" s="4"/>
    </row>
    <row r="995" spans="2:15" x14ac:dyDescent="0.2">
      <c r="B995" s="6">
        <f>Index!B1016</f>
        <v>43186</v>
      </c>
      <c r="C995" s="4">
        <f>Index!J1016</f>
        <v>141.92373680336556</v>
      </c>
      <c r="D995" s="5">
        <f>VLOOKUP(Table2[[#This Row],[Date]],Table1[#All],16,FALSE)</f>
        <v>-0.34626666666666667</v>
      </c>
      <c r="E995" s="5">
        <f>DAYS360(B995,Summary!$G$10)/Summary!$G$6</f>
        <v>7.7777777777777779E-2</v>
      </c>
      <c r="F995" s="4">
        <f>Summary!$G$7*C995/Summary!$G$11*(1-0.011)^4</f>
        <v>1346.016675105549</v>
      </c>
      <c r="G995" s="7">
        <f>VLOOKUP(Table2[[#This Row],[Date]],Table3[#All],11,FALSE)</f>
        <v>3.7911783810474532E-2</v>
      </c>
      <c r="H995" s="5">
        <f>(LN(F995/Summary!$G$7)+(D995/100+G995^2/2)*E995)/(G995*SQRT(E995))</f>
        <v>28.084141768596773</v>
      </c>
      <c r="I995" s="5">
        <f t="shared" si="63"/>
        <v>28.073568677247163</v>
      </c>
      <c r="J995" s="4">
        <f>_xlfn.NORM.DIST(H995,0,1,TRUE)*F995-_xlfn.NORM.DIST(I995,0,1,TRUE)*Summary!$G$7*EXP(-D995/100*E995)</f>
        <v>345.7473203175424</v>
      </c>
      <c r="K995" s="5">
        <f t="shared" si="60"/>
        <v>1</v>
      </c>
      <c r="L995" s="7">
        <f t="shared" si="61"/>
        <v>1.5118155416521961E-173</v>
      </c>
      <c r="M995" s="4">
        <f t="shared" si="62"/>
        <v>8.0766160134401126E-170</v>
      </c>
      <c r="N995" s="57">
        <f>Summary!$G$7*Table2[[#This Row],[T]]*EXP(-Table2[[#This Row],[Rate]]/100*Table2[[#This Row],[T]])*_xlfn.NORM.DIST(Table2[[#This Row],[d2]],0,1,TRUE)</f>
        <v>77.798727594622747</v>
      </c>
      <c r="O995" s="4"/>
    </row>
    <row r="996" spans="2:15" x14ac:dyDescent="0.2">
      <c r="B996" s="6">
        <f>Index!B1017</f>
        <v>43187</v>
      </c>
      <c r="C996" s="4">
        <f>Index!J1017</f>
        <v>141.97793008505491</v>
      </c>
      <c r="D996" s="5">
        <f>VLOOKUP(Table2[[#This Row],[Date]],Table1[#All],16,FALSE)</f>
        <v>-0.33389999999999997</v>
      </c>
      <c r="E996" s="5">
        <f>DAYS360(B996,Summary!$G$10)/Summary!$G$6</f>
        <v>7.4999999999999997E-2</v>
      </c>
      <c r="F996" s="4">
        <f>Summary!$G$7*C996/Summary!$G$11*(1-0.011)^4</f>
        <v>1346.5306487541829</v>
      </c>
      <c r="G996" s="7">
        <f>VLOOKUP(Table2[[#This Row],[Date]],Table3[#All],11,FALSE)</f>
        <v>3.7835202140521877E-2</v>
      </c>
      <c r="H996" s="5">
        <f>(LN(F996/Summary!$G$7)+(D996/100+G996^2/2)*E996)/(G996*SQRT(E996))</f>
        <v>28.695832866052058</v>
      </c>
      <c r="I996" s="5">
        <f t="shared" si="63"/>
        <v>28.685471269211991</v>
      </c>
      <c r="J996" s="4">
        <f>_xlfn.NORM.DIST(H996,0,1,TRUE)*F996-_xlfn.NORM.DIST(I996,0,1,TRUE)*Summary!$G$7*EXP(-D996/100*E996)</f>
        <v>346.28019239522496</v>
      </c>
      <c r="K996" s="5">
        <f t="shared" si="60"/>
        <v>1</v>
      </c>
      <c r="L996" s="7">
        <f t="shared" si="61"/>
        <v>4.4278476385768719E-181</v>
      </c>
      <c r="M996" s="4">
        <f t="shared" si="62"/>
        <v>2.2781508418124683E-177</v>
      </c>
      <c r="N996" s="57">
        <f>Summary!$G$7*Table2[[#This Row],[T]]*EXP(-Table2[[#This Row],[Rate]]/100*Table2[[#This Row],[T]])*_xlfn.NORM.DIST(Table2[[#This Row],[d2]],0,1,TRUE)</f>
        <v>75.018784226921852</v>
      </c>
      <c r="O996" s="4"/>
    </row>
    <row r="997" spans="2:15" x14ac:dyDescent="0.2">
      <c r="B997" s="6">
        <f>Index!B1018</f>
        <v>43188</v>
      </c>
      <c r="C997" s="4">
        <f>Index!J1018</f>
        <v>142.28610822540233</v>
      </c>
      <c r="D997" s="5">
        <f>VLOOKUP(Table2[[#This Row],[Date]],Table1[#All],16,FALSE)</f>
        <v>-0.32240000000000002</v>
      </c>
      <c r="E997" s="5">
        <f>DAYS360(B997,Summary!$G$10)/Summary!$G$6</f>
        <v>7.2222222222222215E-2</v>
      </c>
      <c r="F997" s="4">
        <f>Summary!$G$7*C997/Summary!$G$11*(1-0.011)^4</f>
        <v>1349.4534361973106</v>
      </c>
      <c r="G997" s="7">
        <f>VLOOKUP(Table2[[#This Row],[Date]],Table3[#All],11,FALSE)</f>
        <v>3.7904836613919898E-2</v>
      </c>
      <c r="H997" s="5">
        <f>(LN(F997/Summary!$G$7)+(D997/100+G997^2/2)*E997)/(G997*SQRT(E997))</f>
        <v>29.403150811654537</v>
      </c>
      <c r="I997" s="5">
        <f t="shared" si="63"/>
        <v>29.392964192898251</v>
      </c>
      <c r="J997" s="4">
        <f>_xlfn.NORM.DIST(H997,0,1,TRUE)*F997-_xlfn.NORM.DIST(I997,0,1,TRUE)*Summary!$G$7*EXP(-D997/100*E997)</f>
        <v>349.2205646424942</v>
      </c>
      <c r="K997" s="5">
        <f t="shared" si="60"/>
        <v>1</v>
      </c>
      <c r="L997" s="7">
        <f t="shared" si="61"/>
        <v>5.3592052425394522E-190</v>
      </c>
      <c r="M997" s="4">
        <f t="shared" si="62"/>
        <v>2.6716629811245291E-186</v>
      </c>
      <c r="N997" s="57">
        <f>Summary!$G$7*Table2[[#This Row],[T]]*EXP(-Table2[[#This Row],[Rate]]/100*Table2[[#This Row],[T]])*_xlfn.NORM.DIST(Table2[[#This Row],[d2]],0,1,TRUE)</f>
        <v>72.239040723403392</v>
      </c>
      <c r="O997" s="4"/>
    </row>
    <row r="998" spans="2:15" x14ac:dyDescent="0.2">
      <c r="B998" s="6">
        <f>Index!B1019</f>
        <v>43193</v>
      </c>
      <c r="C998" s="4">
        <f>Index!J1019</f>
        <v>142.19614533273116</v>
      </c>
      <c r="D998" s="5">
        <f>VLOOKUP(Table2[[#This Row],[Date]],Table1[#All],16,FALSE)</f>
        <v>-0.27280000000000004</v>
      </c>
      <c r="E998" s="5">
        <f>DAYS360(B998,Summary!$G$10)/Summary!$G$6</f>
        <v>6.1111111111111109E-2</v>
      </c>
      <c r="F998" s="4">
        <f>Summary!$G$7*C998/Summary!$G$11*(1-0.011)^4</f>
        <v>1348.6002205449925</v>
      </c>
      <c r="G998" s="7">
        <f>VLOOKUP(Table2[[#This Row],[Date]],Table3[#All],11,FALSE)</f>
        <v>3.7615373424118893E-2</v>
      </c>
      <c r="H998" s="5">
        <f>(LN(F998/Summary!$G$7)+(D998/100+G998^2/2)*E998)/(G998*SQRT(E998))</f>
        <v>32.148738981006524</v>
      </c>
      <c r="I998" s="5">
        <f t="shared" si="63"/>
        <v>32.139440211823874</v>
      </c>
      <c r="J998" s="4">
        <f>_xlfn.NORM.DIST(H998,0,1,TRUE)*F998-_xlfn.NORM.DIST(I998,0,1,TRUE)*Summary!$G$7*EXP(-D998/100*E998)</f>
        <v>348.43349553681173</v>
      </c>
      <c r="K998" s="5">
        <f t="shared" si="60"/>
        <v>1</v>
      </c>
      <c r="L998" s="7">
        <f t="shared" si="61"/>
        <v>1.1801413538504469E-226</v>
      </c>
      <c r="M998" s="4">
        <f t="shared" si="62"/>
        <v>4.9338511074828658E-223</v>
      </c>
      <c r="N998" s="57">
        <f>Summary!$G$7*Table2[[#This Row],[T]]*EXP(-Table2[[#This Row],[Rate]]/100*Table2[[#This Row],[T]])*_xlfn.NORM.DIST(Table2[[#This Row],[d2]],0,1,TRUE)</f>
        <v>61.121299861611043</v>
      </c>
      <c r="O998" s="4"/>
    </row>
    <row r="999" spans="2:15" x14ac:dyDescent="0.2">
      <c r="B999" s="6">
        <f>Index!B1020</f>
        <v>43194</v>
      </c>
      <c r="C999" s="4">
        <f>Index!J1020</f>
        <v>142.42424405256867</v>
      </c>
      <c r="D999" s="5">
        <f>VLOOKUP(Table2[[#This Row],[Date]],Table1[#All],16,FALSE)</f>
        <v>-0.26040000000000002</v>
      </c>
      <c r="E999" s="5">
        <f>DAYS360(B999,Summary!$G$10)/Summary!$G$6</f>
        <v>5.8333333333333334E-2</v>
      </c>
      <c r="F999" s="4">
        <f>Summary!$G$7*C999/Summary!$G$11*(1-0.011)^4</f>
        <v>1350.7635280183354</v>
      </c>
      <c r="G999" s="7">
        <f>VLOOKUP(Table2[[#This Row],[Date]],Table3[#All],11,FALSE)</f>
        <v>3.7665082023354085E-2</v>
      </c>
      <c r="H999" s="5">
        <f>(LN(F999/Summary!$G$7)+(D999/100+G999^2/2)*E999)/(G999*SQRT(E999))</f>
        <v>33.039474065040672</v>
      </c>
      <c r="I999" s="5">
        <f t="shared" si="63"/>
        <v>33.030377083477731</v>
      </c>
      <c r="J999" s="4">
        <f>_xlfn.NORM.DIST(H999,0,1,TRUE)*F999-_xlfn.NORM.DIST(I999,0,1,TRUE)*Summary!$G$7*EXP(-D999/100*E999)</f>
        <v>350.61161648094628</v>
      </c>
      <c r="K999" s="5">
        <f t="shared" si="60"/>
        <v>1</v>
      </c>
      <c r="L999" s="7">
        <f t="shared" si="61"/>
        <v>2.964957724362808E-239</v>
      </c>
      <c r="M999" s="4">
        <f t="shared" si="62"/>
        <v>1.1885921792743318E-235</v>
      </c>
      <c r="N999" s="57">
        <f>Summary!$G$7*Table2[[#This Row],[T]]*EXP(-Table2[[#This Row],[Rate]]/100*Table2[[#This Row],[T]])*_xlfn.NORM.DIST(Table2[[#This Row],[d2]],0,1,TRUE)</f>
        <v>58.342194839681035</v>
      </c>
      <c r="O999" s="4"/>
    </row>
    <row r="1000" spans="2:15" x14ac:dyDescent="0.2">
      <c r="B1000" s="6">
        <f>Index!B1021</f>
        <v>43195</v>
      </c>
      <c r="C1000" s="4">
        <f>Index!J1021</f>
        <v>141.99677047085456</v>
      </c>
      <c r="D1000" s="5">
        <f>VLOOKUP(Table2[[#This Row],[Date]],Table1[#All],16,FALSE)</f>
        <v>-0.248</v>
      </c>
      <c r="E1000" s="5">
        <f>DAYS360(B1000,Summary!$G$10)/Summary!$G$6</f>
        <v>5.5555555555555552E-2</v>
      </c>
      <c r="F1000" s="4">
        <f>Summary!$G$7*C1000/Summary!$G$11*(1-0.011)^4</f>
        <v>1346.7093325601686</v>
      </c>
      <c r="G1000" s="7">
        <f>VLOOKUP(Table2[[#This Row],[Date]],Table3[#All],11,FALSE)</f>
        <v>3.8008495609289733E-2</v>
      </c>
      <c r="H1000" s="5">
        <f>(LN(F1000/Summary!$G$7)+(D1000/100+G1000^2/2)*E1000)/(G1000*SQRT(E1000))</f>
        <v>33.215402269675685</v>
      </c>
      <c r="I1000" s="5">
        <f t="shared" si="63"/>
        <v>33.206443581346342</v>
      </c>
      <c r="J1000" s="4">
        <f>_xlfn.NORM.DIST(H1000,0,1,TRUE)*F1000-_xlfn.NORM.DIST(I1000,0,1,TRUE)*Summary!$G$7*EXP(-D1000/100*E1000)</f>
        <v>346.57154529059676</v>
      </c>
      <c r="K1000" s="5">
        <f t="shared" si="60"/>
        <v>1</v>
      </c>
      <c r="L1000" s="7">
        <f t="shared" si="61"/>
        <v>8.8896892446974965E-242</v>
      </c>
      <c r="M1000" s="4">
        <f t="shared" si="62"/>
        <v>3.4044149930124813E-238</v>
      </c>
      <c r="N1000" s="57">
        <f>Summary!$G$7*Table2[[#This Row],[T]]*EXP(-Table2[[#This Row],[Rate]]/100*Table2[[#This Row],[T]])*_xlfn.NORM.DIST(Table2[[#This Row],[d2]],0,1,TRUE)</f>
        <v>55.563210403865092</v>
      </c>
      <c r="O1000" s="4"/>
    </row>
    <row r="1001" spans="2:15" x14ac:dyDescent="0.2">
      <c r="B1001" s="6">
        <f>Index!B1022</f>
        <v>43196</v>
      </c>
      <c r="C1001" s="4">
        <f>Index!J1022</f>
        <v>142.26486765024757</v>
      </c>
      <c r="D1001" s="5">
        <f>VLOOKUP(Table2[[#This Row],[Date]],Table1[#All],16,FALSE)</f>
        <v>-0.23560000000000003</v>
      </c>
      <c r="E1001" s="5">
        <f>DAYS360(B1001,Summary!$G$10)/Summary!$G$6</f>
        <v>5.2777777777777778E-2</v>
      </c>
      <c r="F1001" s="4">
        <f>Summary!$G$7*C1001/Summary!$G$11*(1-0.011)^4</f>
        <v>1349.2519887932956</v>
      </c>
      <c r="G1001" s="7">
        <f>VLOOKUP(Table2[[#This Row],[Date]],Table3[#All],11,FALSE)</f>
        <v>3.7997401213228324E-2</v>
      </c>
      <c r="H1001" s="5">
        <f>(LN(F1001/Summary!$G$7)+(D1001/100+G1001^2/2)*E1001)/(G1001*SQRT(E1001))</f>
        <v>34.305625286963341</v>
      </c>
      <c r="I1001" s="5">
        <f t="shared" si="63"/>
        <v>34.296895986450409</v>
      </c>
      <c r="J1001" s="4">
        <f>_xlfn.NORM.DIST(H1001,0,1,TRUE)*F1001-_xlfn.NORM.DIST(I1001,0,1,TRUE)*Summary!$G$7*EXP(-D1001/100*E1001)</f>
        <v>349.12763661776023</v>
      </c>
      <c r="K1001" s="5">
        <f t="shared" si="60"/>
        <v>1</v>
      </c>
      <c r="L1001" s="7">
        <f t="shared" si="61"/>
        <v>9.4292512802708142E-258</v>
      </c>
      <c r="M1001" s="4">
        <f t="shared" si="62"/>
        <v>3.4424555240407613E-254</v>
      </c>
      <c r="N1001" s="57">
        <f>Summary!$G$7*Table2[[#This Row],[T]]*EXP(-Table2[[#This Row],[Rate]]/100*Table2[[#This Row],[T]])*_xlfn.NORM.DIST(Table2[[#This Row],[d2]],0,1,TRUE)</f>
        <v>52.784340809264371</v>
      </c>
      <c r="O1001" s="4"/>
    </row>
    <row r="1002" spans="2:15" x14ac:dyDescent="0.2">
      <c r="B1002" s="6">
        <f>Index!B1023</f>
        <v>43199</v>
      </c>
      <c r="C1002" s="4">
        <f>Index!J1023</f>
        <v>142.29382600605351</v>
      </c>
      <c r="D1002" s="5">
        <f>VLOOKUP(Table2[[#This Row],[Date]],Table1[#All],16,FALSE)</f>
        <v>-0.19840000000000002</v>
      </c>
      <c r="E1002" s="5">
        <f>DAYS360(B1002,Summary!$G$10)/Summary!$G$6</f>
        <v>4.4444444444444446E-2</v>
      </c>
      <c r="F1002" s="4">
        <f>Summary!$G$7*C1002/Summary!$G$11*(1-0.011)^4</f>
        <v>1349.5266322791308</v>
      </c>
      <c r="G1002" s="7">
        <f>VLOOKUP(Table2[[#This Row],[Date]],Table3[#All],11,FALSE)</f>
        <v>3.782520016809942E-2</v>
      </c>
      <c r="H1002" s="5">
        <f>(LN(F1002/Summary!$G$7)+(D1002/100+G1002^2/2)*E1002)/(G1002*SQRT(E1002))</f>
        <v>37.583147740925639</v>
      </c>
      <c r="I1002" s="5">
        <f t="shared" si="63"/>
        <v>37.575173488560111</v>
      </c>
      <c r="J1002" s="4">
        <f>_xlfn.NORM.DIST(H1002,0,1,TRUE)*F1002-_xlfn.NORM.DIST(I1002,0,1,TRUE)*Summary!$G$7*EXP(-D1002/100*E1002)</f>
        <v>349.43845061357854</v>
      </c>
      <c r="K1002" s="5">
        <f t="shared" si="60"/>
        <v>1</v>
      </c>
      <c r="L1002" s="7">
        <f t="shared" si="61"/>
        <v>0</v>
      </c>
      <c r="M1002" s="4">
        <f t="shared" si="62"/>
        <v>2.1679223888566707E-305</v>
      </c>
      <c r="N1002" s="57">
        <f>Summary!$G$7*Table2[[#This Row],[T]]*EXP(-Table2[[#This Row],[Rate]]/100*Table2[[#This Row],[T]])*_xlfn.NORM.DIST(Table2[[#This Row],[d2]],0,1,TRUE)</f>
        <v>44.448363629580101</v>
      </c>
      <c r="O1002" s="4"/>
    </row>
    <row r="1003" spans="2:15" x14ac:dyDescent="0.2">
      <c r="B1003" s="6">
        <f>Index!B1024</f>
        <v>43200</v>
      </c>
      <c r="C1003" s="4">
        <f>Index!J1024</f>
        <v>142.16078448194679</v>
      </c>
      <c r="D1003" s="5">
        <f>VLOOKUP(Table2[[#This Row],[Date]],Table1[#All],16,FALSE)</f>
        <v>-0.186</v>
      </c>
      <c r="E1003" s="5">
        <f>DAYS360(B1003,Summary!$G$10)/Summary!$G$6</f>
        <v>4.1666666666666664E-2</v>
      </c>
      <c r="F1003" s="4">
        <f>Summary!$G$7*C1003/Summary!$G$11*(1-0.011)^4</f>
        <v>1348.2648552574531</v>
      </c>
      <c r="G1003" s="7">
        <f>VLOOKUP(Table2[[#This Row],[Date]],Table3[#All],11,FALSE)</f>
        <v>3.7862475441733184E-2</v>
      </c>
      <c r="H1003" s="5">
        <f>(LN(F1003/Summary!$G$7)+(D1003/100+G1003^2/2)*E1003)/(G1003*SQRT(E1003))</f>
        <v>38.657594245910332</v>
      </c>
      <c r="I1003" s="5">
        <f t="shared" si="63"/>
        <v>38.649865600474421</v>
      </c>
      <c r="J1003" s="4">
        <f>_xlfn.NORM.DIST(H1003,0,1,TRUE)*F1003-_xlfn.NORM.DIST(I1003,0,1,TRUE)*Summary!$G$7*EXP(-D1003/100*E1003)</f>
        <v>348.18735225425053</v>
      </c>
      <c r="K1003" s="5">
        <f t="shared" si="60"/>
        <v>1</v>
      </c>
      <c r="L1003" s="7">
        <f t="shared" si="61"/>
        <v>0</v>
      </c>
      <c r="M1003" s="4">
        <f t="shared" si="62"/>
        <v>0</v>
      </c>
      <c r="N1003" s="57">
        <f>Summary!$G$7*Table2[[#This Row],[T]]*EXP(-Table2[[#This Row],[Rate]]/100*Table2[[#This Row],[T]])*_xlfn.NORM.DIST(Table2[[#This Row],[d2]],0,1,TRUE)</f>
        <v>41.669895958466768</v>
      </c>
      <c r="O1003" s="4"/>
    </row>
    <row r="1004" spans="2:15" x14ac:dyDescent="0.2">
      <c r="B1004" s="6">
        <f>Index!B1025</f>
        <v>43201</v>
      </c>
      <c r="C1004" s="4">
        <f>Index!J1025</f>
        <v>142.26850734018521</v>
      </c>
      <c r="D1004" s="5">
        <f>VLOOKUP(Table2[[#This Row],[Date]],Table1[#All],16,FALSE)</f>
        <v>-0.17360000000000003</v>
      </c>
      <c r="E1004" s="5">
        <f>DAYS360(B1004,Summary!$G$10)/Summary!$G$6</f>
        <v>3.888888888888889E-2</v>
      </c>
      <c r="F1004" s="4">
        <f>Summary!$G$7*C1004/Summary!$G$11*(1-0.011)^4</f>
        <v>1349.2865079192613</v>
      </c>
      <c r="G1004" s="7">
        <f>VLOOKUP(Table2[[#This Row],[Date]],Table3[#All],11,FALSE)</f>
        <v>3.7454382643181544E-2</v>
      </c>
      <c r="H1004" s="5">
        <f>(LN(F1004/Summary!$G$7)+(D1004/100+G1004^2/2)*E1004)/(G1004*SQRT(E1004))</f>
        <v>40.553952628218916</v>
      </c>
      <c r="I1004" s="5">
        <f t="shared" si="63"/>
        <v>40.54656652435412</v>
      </c>
      <c r="J1004" s="4">
        <f>_xlfn.NORM.DIST(H1004,0,1,TRUE)*F1004-_xlfn.NORM.DIST(I1004,0,1,TRUE)*Summary!$G$7*EXP(-D1004/100*E1004)</f>
        <v>349.21899452922389</v>
      </c>
      <c r="K1004" s="5">
        <f t="shared" si="60"/>
        <v>1</v>
      </c>
      <c r="L1004" s="7">
        <f t="shared" si="61"/>
        <v>0</v>
      </c>
      <c r="M1004" s="4">
        <f t="shared" si="62"/>
        <v>0</v>
      </c>
      <c r="N1004" s="57">
        <f>Summary!$G$7*Table2[[#This Row],[T]]*EXP(-Table2[[#This Row],[Rate]]/100*Table2[[#This Row],[T]])*_xlfn.NORM.DIST(Table2[[#This Row],[d2]],0,1,TRUE)</f>
        <v>38.891514409612569</v>
      </c>
      <c r="O1004" s="4"/>
    </row>
    <row r="1005" spans="2:15" x14ac:dyDescent="0.2">
      <c r="B1005" s="6">
        <f>Index!B1026</f>
        <v>43202</v>
      </c>
      <c r="C1005" s="4">
        <f>Index!J1026</f>
        <v>142.18898058971044</v>
      </c>
      <c r="D1005" s="5">
        <f>VLOOKUP(Table2[[#This Row],[Date]],Table1[#All],16,FALSE)</f>
        <v>-0.16076666666666664</v>
      </c>
      <c r="E1005" s="5">
        <f>DAYS360(B1005,Summary!$G$10)/Summary!$G$6</f>
        <v>3.6111111111111108E-2</v>
      </c>
      <c r="F1005" s="4">
        <f>Summary!$G$7*C1005/Summary!$G$11*(1-0.011)^4</f>
        <v>1348.5322695186458</v>
      </c>
      <c r="G1005" s="7">
        <f>VLOOKUP(Table2[[#This Row],[Date]],Table3[#All],11,FALSE)</f>
        <v>3.7132125611387012E-2</v>
      </c>
      <c r="H1005" s="5">
        <f>(LN(F1005/Summary!$G$7)+(D1005/100+G1005^2/2)*E1005)/(G1005*SQRT(E1005))</f>
        <v>42.371825868607907</v>
      </c>
      <c r="I1005" s="5">
        <f t="shared" si="63"/>
        <v>42.364769679090607</v>
      </c>
      <c r="J1005" s="4">
        <f>_xlfn.NORM.DIST(H1005,0,1,TRUE)*F1005-_xlfn.NORM.DIST(I1005,0,1,TRUE)*Summary!$G$7*EXP(-D1005/100*E1005)</f>
        <v>348.47421320381352</v>
      </c>
      <c r="K1005" s="5">
        <f t="shared" si="60"/>
        <v>1</v>
      </c>
      <c r="L1005" s="7">
        <f t="shared" si="61"/>
        <v>0</v>
      </c>
      <c r="M1005" s="4">
        <f t="shared" si="62"/>
        <v>0</v>
      </c>
      <c r="N1005" s="57">
        <f>Summary!$G$7*Table2[[#This Row],[T]]*EXP(-Table2[[#This Row],[Rate]]/100*Table2[[#This Row],[T]])*_xlfn.NORM.DIST(Table2[[#This Row],[d2]],0,1,TRUE)</f>
        <v>36.113207589146718</v>
      </c>
      <c r="O1005" s="4"/>
    </row>
    <row r="1006" spans="2:15" x14ac:dyDescent="0.2">
      <c r="B1006" s="6">
        <f>Index!B1027</f>
        <v>43203</v>
      </c>
      <c r="C1006" s="4">
        <f>Index!J1027</f>
        <v>142.39033105834804</v>
      </c>
      <c r="D1006" s="5">
        <f>VLOOKUP(Table2[[#This Row],[Date]],Table1[#All],16,FALSE)</f>
        <v>-0.1484</v>
      </c>
      <c r="E1006" s="5">
        <f>DAYS360(B1006,Summary!$G$10)/Summary!$G$6</f>
        <v>3.3333333333333333E-2</v>
      </c>
      <c r="F1006" s="4">
        <f>Summary!$G$7*C1006/Summary!$G$11*(1-0.011)^4</f>
        <v>1350.4418943244104</v>
      </c>
      <c r="G1006" s="7">
        <f>VLOOKUP(Table2[[#This Row],[Date]],Table3[#All],11,FALSE)</f>
        <v>3.5947206174653405E-2</v>
      </c>
      <c r="H1006" s="5">
        <f>(LN(F1006/Summary!$G$7)+(D1006/100+G1006^2/2)*E1006)/(G1006*SQRT(E1006))</f>
        <v>45.77212827942224</v>
      </c>
      <c r="I1006" s="5">
        <f t="shared" si="63"/>
        <v>45.765565247521856</v>
      </c>
      <c r="J1006" s="4">
        <f>_xlfn.NORM.DIST(H1006,0,1,TRUE)*F1006-_xlfn.NORM.DIST(I1006,0,1,TRUE)*Summary!$G$7*EXP(-D1006/100*E1006)</f>
        <v>350.39242643424814</v>
      </c>
      <c r="K1006" s="5">
        <f t="shared" si="60"/>
        <v>1</v>
      </c>
      <c r="L1006" s="7">
        <f t="shared" si="61"/>
        <v>0</v>
      </c>
      <c r="M1006" s="4">
        <f t="shared" si="62"/>
        <v>0</v>
      </c>
      <c r="N1006" s="57">
        <f>Summary!$G$7*Table2[[#This Row],[T]]*EXP(-Table2[[#This Row],[Rate]]/100*Table2[[#This Row],[T]])*_xlfn.NORM.DIST(Table2[[#This Row],[d2]],0,1,TRUE)</f>
        <v>33.334982263005415</v>
      </c>
      <c r="O1006" s="4"/>
    </row>
    <row r="1007" spans="2:15" x14ac:dyDescent="0.2">
      <c r="B1007" s="6">
        <f>Index!B1028</f>
        <v>43206</v>
      </c>
      <c r="C1007" s="4">
        <f>Index!J1028</f>
        <v>142.35238955621793</v>
      </c>
      <c r="D1007" s="5">
        <f>VLOOKUP(Table2[[#This Row],[Date]],Table1[#All],16,FALSE)</f>
        <v>-0.11130000000000001</v>
      </c>
      <c r="E1007" s="5">
        <f>DAYS360(B1007,Summary!$G$10)/Summary!$G$6</f>
        <v>2.5000000000000001E-2</v>
      </c>
      <c r="F1007" s="4">
        <f>Summary!$G$7*C1007/Summary!$G$11*(1-0.011)^4</f>
        <v>1350.0820539221215</v>
      </c>
      <c r="G1007" s="7">
        <f>VLOOKUP(Table2[[#This Row],[Date]],Table3[#All],11,FALSE)</f>
        <v>3.575463831447856E-2</v>
      </c>
      <c r="H1007" s="5">
        <f>(LN(F1007/Summary!$G$7)+(D1007/100+G1007^2/2)*E1007)/(G1007*SQRT(E1007))</f>
        <v>53.093463411197611</v>
      </c>
      <c r="I1007" s="5">
        <f t="shared" si="63"/>
        <v>53.087810106498146</v>
      </c>
      <c r="J1007" s="4">
        <f>_xlfn.NORM.DIST(H1007,0,1,TRUE)*F1007-_xlfn.NORM.DIST(I1007,0,1,TRUE)*Summary!$G$7*EXP(-D1007/100*E1007)</f>
        <v>350.05422853500261</v>
      </c>
      <c r="K1007" s="5">
        <f t="shared" si="60"/>
        <v>1</v>
      </c>
      <c r="L1007" s="7">
        <f t="shared" si="61"/>
        <v>0</v>
      </c>
      <c r="M1007" s="4">
        <f t="shared" si="62"/>
        <v>0</v>
      </c>
      <c r="N1007" s="57">
        <f>Summary!$G$7*Table2[[#This Row],[T]]*EXP(-Table2[[#This Row],[Rate]]/100*Table2[[#This Row],[T]])*_xlfn.NORM.DIST(Table2[[#This Row],[d2]],0,1,TRUE)</f>
        <v>25.000695634677971</v>
      </c>
      <c r="O1007" s="4"/>
    </row>
    <row r="1008" spans="2:15" x14ac:dyDescent="0.2">
      <c r="B1008" s="6">
        <f>Index!B1029</f>
        <v>43207</v>
      </c>
      <c r="C1008" s="4">
        <f>Index!J1029</f>
        <v>142.7411379135992</v>
      </c>
      <c r="D1008" s="5">
        <f>VLOOKUP(Table2[[#This Row],[Date]],Table1[#All],16,FALSE)</f>
        <v>-9.8933333333333331E-2</v>
      </c>
      <c r="E1008" s="5">
        <f>DAYS360(B1008,Summary!$G$10)/Summary!$G$6</f>
        <v>2.2222222222222223E-2</v>
      </c>
      <c r="F1008" s="4">
        <f>Summary!$G$7*C1008/Summary!$G$11*(1-0.011)^4</f>
        <v>1353.7689760906101</v>
      </c>
      <c r="G1008" s="7">
        <f>VLOOKUP(Table2[[#This Row],[Date]],Table3[#All],11,FALSE)</f>
        <v>3.5825389002533195E-2</v>
      </c>
      <c r="H1008" s="5">
        <f>(LN(F1008/Summary!$G$7)+(D1008/100+G1008^2/2)*E1008)/(G1008*SQRT(E1008))</f>
        <v>56.71433428545447</v>
      </c>
      <c r="I1008" s="5">
        <f t="shared" si="63"/>
        <v>56.708993751779133</v>
      </c>
      <c r="J1008" s="4">
        <f>_xlfn.NORM.DIST(H1008,0,1,TRUE)*F1008-_xlfn.NORM.DIST(I1008,0,1,TRUE)*Summary!$G$7*EXP(-D1008/100*E1008)</f>
        <v>353.74699066374899</v>
      </c>
      <c r="K1008" s="5">
        <f t="shared" si="60"/>
        <v>1</v>
      </c>
      <c r="L1008" s="7">
        <f t="shared" si="61"/>
        <v>0</v>
      </c>
      <c r="M1008" s="4">
        <f t="shared" si="62"/>
        <v>0</v>
      </c>
      <c r="N1008" s="57">
        <f>Summary!$G$7*Table2[[#This Row],[T]]*EXP(-Table2[[#This Row],[Rate]]/100*Table2[[#This Row],[T]])*_xlfn.NORM.DIST(Table2[[#This Row],[d2]],0,1,TRUE)</f>
        <v>22.22271078726358</v>
      </c>
      <c r="O1008" s="4"/>
    </row>
    <row r="1009" spans="2:15" x14ac:dyDescent="0.2">
      <c r="B1009" s="6">
        <f>Index!B1030</f>
        <v>43208</v>
      </c>
      <c r="C1009" s="4">
        <f>Index!J1030</f>
        <v>142.68830532416794</v>
      </c>
      <c r="D1009" s="5">
        <f>VLOOKUP(Table2[[#This Row],[Date]],Table1[#All],16,FALSE)</f>
        <v>-8.6566666666666667E-2</v>
      </c>
      <c r="E1009" s="5">
        <f>DAYS360(B1009,Summary!$G$10)/Summary!$G$6</f>
        <v>1.9444444444444445E-2</v>
      </c>
      <c r="F1009" s="4">
        <f>Summary!$G$7*C1009/Summary!$G$11*(1-0.011)^4</f>
        <v>1353.2679073619729</v>
      </c>
      <c r="G1009" s="7">
        <f>VLOOKUP(Table2[[#This Row],[Date]],Table3[#All],11,FALSE)</f>
        <v>3.5790153798928838E-2</v>
      </c>
      <c r="H1009" s="5">
        <f>(LN(F1009/Summary!$G$7)+(D1009/100+G1009^2/2)*E1009)/(G1009*SQRT(E1009))</f>
        <v>60.616356671913387</v>
      </c>
      <c r="I1009" s="5">
        <f t="shared" si="63"/>
        <v>60.611365973408873</v>
      </c>
      <c r="J1009" s="4">
        <f>_xlfn.NORM.DIST(H1009,0,1,TRUE)*F1009-_xlfn.NORM.DIST(I1009,0,1,TRUE)*Summary!$G$7*EXP(-D1009/100*E1009)</f>
        <v>353.25107481289967</v>
      </c>
      <c r="K1009" s="5">
        <f t="shared" si="60"/>
        <v>1</v>
      </c>
      <c r="L1009" s="7">
        <f t="shared" si="61"/>
        <v>0</v>
      </c>
      <c r="M1009" s="4">
        <f t="shared" si="62"/>
        <v>0</v>
      </c>
      <c r="N1009" s="57">
        <f>Summary!$G$7*Table2[[#This Row],[T]]*EXP(-Table2[[#This Row],[Rate]]/100*Table2[[#This Row],[T]])*_xlfn.NORM.DIST(Table2[[#This Row],[d2]],0,1,TRUE)</f>
        <v>19.44477174400976</v>
      </c>
      <c r="O1009" s="4"/>
    </row>
    <row r="1010" spans="2:15" x14ac:dyDescent="0.2">
      <c r="B1010" s="6">
        <f>Index!B1031</f>
        <v>43209</v>
      </c>
      <c r="C1010" s="4">
        <f>Index!J1031</f>
        <v>141.81866332748982</v>
      </c>
      <c r="D1010" s="5">
        <f>VLOOKUP(Table2[[#This Row],[Date]],Table1[#All],16,FALSE)</f>
        <v>-7.4400000000000008E-2</v>
      </c>
      <c r="E1010" s="5">
        <f>DAYS360(B1010,Summary!$G$10)/Summary!$G$6</f>
        <v>1.6666666666666666E-2</v>
      </c>
      <c r="F1010" s="4">
        <f>Summary!$G$7*C1010/Summary!$G$11*(1-0.011)^4</f>
        <v>1345.0201494092448</v>
      </c>
      <c r="G1010" s="7">
        <f>VLOOKUP(Table2[[#This Row],[Date]],Table3[#All],11,FALSE)</f>
        <v>3.7217872414868514E-2</v>
      </c>
      <c r="H1010" s="5">
        <f>(LN(F1010/Summary!$G$7)+(D1010/100+G1010^2/2)*E1010)/(G1010*SQRT(E1010))</f>
        <v>61.689919589126575</v>
      </c>
      <c r="I1010" s="5">
        <f t="shared" si="63"/>
        <v>61.685114782458442</v>
      </c>
      <c r="J1010" s="4">
        <f>_xlfn.NORM.DIST(H1010,0,1,TRUE)*F1010-_xlfn.NORM.DIST(I1010,0,1,TRUE)*Summary!$G$7*EXP(-D1010/100*E1010)</f>
        <v>345.00774933236437</v>
      </c>
      <c r="K1010" s="5">
        <f t="shared" si="60"/>
        <v>1</v>
      </c>
      <c r="L1010" s="7">
        <f t="shared" si="61"/>
        <v>0</v>
      </c>
      <c r="M1010" s="4">
        <f t="shared" si="62"/>
        <v>0</v>
      </c>
      <c r="N1010" s="57">
        <f>Summary!$G$7*Table2[[#This Row],[T]]*EXP(-Table2[[#This Row],[Rate]]/100*Table2[[#This Row],[T]])*_xlfn.NORM.DIST(Table2[[#This Row],[d2]],0,1,TRUE)</f>
        <v>16.666873334614674</v>
      </c>
      <c r="O1010" s="4"/>
    </row>
    <row r="1011" spans="2:15" x14ac:dyDescent="0.2">
      <c r="B1011" s="6">
        <f>Index!B1032</f>
        <v>43210</v>
      </c>
      <c r="C1011" s="4">
        <f>Index!J1032</f>
        <v>141.89957496107266</v>
      </c>
      <c r="D1011" s="5">
        <f>VLOOKUP(Table2[[#This Row],[Date]],Table1[#All],16,FALSE)</f>
        <v>-6.2E-2</v>
      </c>
      <c r="E1011" s="5">
        <f>DAYS360(B1011,Summary!$G$10)/Summary!$G$6</f>
        <v>1.3888888888888888E-2</v>
      </c>
      <c r="F1011" s="4">
        <f>Summary!$G$7*C1011/Summary!$G$11*(1-0.011)^4</f>
        <v>1345.7875221579163</v>
      </c>
      <c r="G1011" s="7">
        <f>VLOOKUP(Table2[[#This Row],[Date]],Table3[#All],11,FALSE)</f>
        <v>3.7217696701121482E-2</v>
      </c>
      <c r="H1011" s="5">
        <f>(LN(F1011/Summary!$G$7)+(D1011/100+G1011^2/2)*E1011)/(G1011*SQRT(E1011))</f>
        <v>67.708703361046148</v>
      </c>
      <c r="I1011" s="5">
        <f t="shared" si="63"/>
        <v>67.704317213426563</v>
      </c>
      <c r="J1011" s="4">
        <f>_xlfn.NORM.DIST(H1011,0,1,TRUE)*F1011-_xlfn.NORM.DIST(I1011,0,1,TRUE)*Summary!$G$7*EXP(-D1011/100*E1011)</f>
        <v>345.77891100972954</v>
      </c>
      <c r="K1011" s="5">
        <f t="shared" si="60"/>
        <v>1</v>
      </c>
      <c r="L1011" s="7">
        <f t="shared" si="61"/>
        <v>0</v>
      </c>
      <c r="M1011" s="4">
        <f t="shared" si="62"/>
        <v>0</v>
      </c>
      <c r="N1011" s="57">
        <f>Summary!$G$7*Table2[[#This Row],[T]]*EXP(-Table2[[#This Row],[Rate]]/100*Table2[[#This Row],[T]])*_xlfn.NORM.DIST(Table2[[#This Row],[d2]],0,1,TRUE)</f>
        <v>13.889008488169258</v>
      </c>
      <c r="O1011" s="4"/>
    </row>
    <row r="1012" spans="2:15" x14ac:dyDescent="0.2">
      <c r="B1012" s="6">
        <f>Index!B1033</f>
        <v>43213</v>
      </c>
      <c r="C1012" s="4">
        <f>Index!J1033</f>
        <v>141.5141680301796</v>
      </c>
      <c r="D1012" s="5">
        <f>VLOOKUP(Table2[[#This Row],[Date]],Table1[#All],16,FALSE)</f>
        <v>-2.4800000000000003E-2</v>
      </c>
      <c r="E1012" s="5">
        <f>DAYS360(B1012,Summary!$G$10)/Summary!$G$6</f>
        <v>5.5555555555555558E-3</v>
      </c>
      <c r="F1012" s="4">
        <f>Summary!$G$7*C1012/Summary!$G$11*(1-0.011)^4</f>
        <v>1342.1322903597145</v>
      </c>
      <c r="G1012" s="7">
        <f>VLOOKUP(Table2[[#This Row],[Date]],Table3[#All],11,FALSE)</f>
        <v>3.7467407075566624E-2</v>
      </c>
      <c r="H1012" s="5">
        <f>(LN(F1012/Summary!$G$7)+(D1012/100+G1012^2/2)*E1012)/(G1012*SQRT(E1012))</f>
        <v>105.37000277271122</v>
      </c>
      <c r="I1012" s="5">
        <f t="shared" si="63"/>
        <v>105.3672101170725</v>
      </c>
      <c r="J1012" s="4">
        <f>_xlfn.NORM.DIST(H1012,0,1,TRUE)*F1012-_xlfn.NORM.DIST(I1012,0,1,TRUE)*Summary!$G$7*EXP(-D1012/100*E1012)</f>
        <v>342.13091258098757</v>
      </c>
      <c r="K1012" s="5">
        <f t="shared" si="60"/>
        <v>1</v>
      </c>
      <c r="L1012" s="7">
        <f t="shared" si="61"/>
        <v>0</v>
      </c>
      <c r="M1012" s="4">
        <f t="shared" si="62"/>
        <v>0</v>
      </c>
      <c r="N1012" s="57">
        <f>Summary!$G$7*Table2[[#This Row],[T]]*EXP(-Table2[[#This Row],[Rate]]/100*Table2[[#This Row],[T]])*_xlfn.NORM.DIST(Table2[[#This Row],[d2]],0,1,TRUE)</f>
        <v>5.5555632098818162</v>
      </c>
      <c r="O1012" s="4"/>
    </row>
    <row r="1013" spans="2:15" x14ac:dyDescent="0.2">
      <c r="B1013" s="6">
        <f>Index!B1034</f>
        <v>43214</v>
      </c>
      <c r="C1013" s="4">
        <f>Index!J1034</f>
        <v>141.66179046580964</v>
      </c>
      <c r="D1013" s="5">
        <f>VLOOKUP(Table2[[#This Row],[Date]],Table1[#All],16,FALSE)</f>
        <v>-1.2400000000000001E-2</v>
      </c>
      <c r="E1013" s="5">
        <f>DAYS360(B1013,Summary!$G$10)/Summary!$G$6</f>
        <v>2.7777777777777779E-3</v>
      </c>
      <c r="F1013" s="4">
        <f>Summary!$G$7*C1013/Summary!$G$11*(1-0.011)^4</f>
        <v>1343.532353974535</v>
      </c>
      <c r="G1013" s="7">
        <f>VLOOKUP(Table2[[#This Row],[Date]],Table3[#All],11,FALSE)</f>
        <v>3.7208578929207529E-2</v>
      </c>
      <c r="H1013" s="5">
        <f>(LN(F1013/Summary!$G$7)+(D1013/100+G1013^2/2)*E1013)/(G1013*SQRT(E1013))</f>
        <v>150.58344048028212</v>
      </c>
      <c r="I1013" s="5">
        <f t="shared" si="63"/>
        <v>150.58147941598355</v>
      </c>
      <c r="J1013" s="4">
        <f>_xlfn.NORM.DIST(H1013,0,1,TRUE)*F1013-_xlfn.NORM.DIST(I1013,0,1,TRUE)*Summary!$G$7*EXP(-D1013/100*E1013)</f>
        <v>343.53200953003125</v>
      </c>
      <c r="K1013" s="5">
        <f t="shared" si="60"/>
        <v>1</v>
      </c>
      <c r="L1013" s="7">
        <f t="shared" si="61"/>
        <v>0</v>
      </c>
      <c r="M1013" s="4">
        <f t="shared" si="62"/>
        <v>0</v>
      </c>
      <c r="N1013" s="57">
        <f>Summary!$G$7*Table2[[#This Row],[T]]*EXP(-Table2[[#This Row],[Rate]]/100*Table2[[#This Row],[T]])*_xlfn.NORM.DIST(Table2[[#This Row],[d2]],0,1,TRUE)</f>
        <v>2.777778734568066</v>
      </c>
      <c r="O1013" s="4"/>
    </row>
    <row r="1014" spans="2:15" x14ac:dyDescent="0.2">
      <c r="B1014" s="58">
        <f>Index!B1035</f>
        <v>43215</v>
      </c>
      <c r="C1014" s="11">
        <f>Index!J1035</f>
        <v>141.58237175237085</v>
      </c>
      <c r="D1014" s="12">
        <f>VLOOKUP(Table2[[#This Row],[Date]],Table1[#All],16,FALSE)</f>
        <v>0</v>
      </c>
      <c r="E1014" s="12">
        <f>DAYS360(B1014,Summary!$G$10)/Summary!$G$6</f>
        <v>0</v>
      </c>
      <c r="F1014" s="11">
        <f>Summary!$G$7*C1014/Summary!$G$11*(1-0.011)^4</f>
        <v>1342.7791402062689</v>
      </c>
      <c r="G1014" s="13">
        <f>VLOOKUP(Table2[[#This Row],[Date]],Table3[#All],11,FALSE)</f>
        <v>3.6969717731287648E-2</v>
      </c>
      <c r="H1014" s="12"/>
      <c r="I1014" s="12"/>
      <c r="J1014" s="11">
        <f>MAX(Table2[[#This Row],[S]]-Summary!$G$7,0)</f>
        <v>342.77914020626895</v>
      </c>
      <c r="K1014" s="12"/>
      <c r="L1014" s="13"/>
      <c r="M1014" s="11"/>
      <c r="N1014" s="59"/>
      <c r="O1014" s="4"/>
    </row>
  </sheetData>
  <mergeCells count="1">
    <mergeCell ref="P2:Q2"/>
  </mergeCells>
  <phoneticPr fontId="11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7D7E7-59C1-4E1D-A7A3-4E898C7517AA}">
  <dimension ref="B2:H1014"/>
  <sheetViews>
    <sheetView zoomScaleNormal="100" workbookViewId="0">
      <selection activeCell="M36" sqref="M36"/>
    </sheetView>
  </sheetViews>
  <sheetFormatPr baseColWidth="10" defaultColWidth="8.83203125" defaultRowHeight="15" x14ac:dyDescent="0.2"/>
  <cols>
    <col min="2" max="2" width="11.33203125" bestFit="1" customWidth="1"/>
    <col min="4" max="4" width="19.5" customWidth="1"/>
    <col min="6" max="6" width="12.5" bestFit="1" customWidth="1"/>
    <col min="7" max="7" width="20" customWidth="1"/>
    <col min="8" max="8" width="16.5" customWidth="1"/>
    <col min="14" max="14" width="16.6640625" customWidth="1"/>
  </cols>
  <sheetData>
    <row r="2" spans="2:8" x14ac:dyDescent="0.2">
      <c r="B2" s="71" t="s">
        <v>8</v>
      </c>
      <c r="C2" s="72" t="s">
        <v>40</v>
      </c>
      <c r="D2" s="72" t="s">
        <v>64</v>
      </c>
      <c r="E2" s="72" t="s">
        <v>65</v>
      </c>
      <c r="F2" s="72" t="s">
        <v>66</v>
      </c>
      <c r="G2" s="72" t="s">
        <v>67</v>
      </c>
      <c r="H2" s="73" t="s">
        <v>68</v>
      </c>
    </row>
    <row r="3" spans="2:8" x14ac:dyDescent="0.2">
      <c r="B3" s="1">
        <f>Index!B24</f>
        <v>41743</v>
      </c>
      <c r="C3" s="69">
        <f>VLOOKUP(B3,Table2[#All],5,FALSE)</f>
        <v>948.40842372297925</v>
      </c>
      <c r="D3" s="70"/>
      <c r="E3" s="70"/>
      <c r="F3" s="70"/>
      <c r="G3" s="70"/>
      <c r="H3" s="70"/>
    </row>
    <row r="4" spans="2:8" x14ac:dyDescent="0.2">
      <c r="B4" s="51">
        <f>Index!B25</f>
        <v>41744</v>
      </c>
      <c r="C4" s="46">
        <f>VLOOKUP(B4,Table2[#All],5,FALSE)</f>
        <v>954.82900671196342</v>
      </c>
      <c r="D4" s="47">
        <f>LN(C4/C3)</f>
        <v>6.7470376980311754E-3</v>
      </c>
      <c r="E4" s="48">
        <f>_xlfn.RANK.AVG(D4,D4:D1014,1)</f>
        <v>983</v>
      </c>
      <c r="F4" s="49">
        <f>(E4-0.5)/COUNT(D4:D1014)</f>
        <v>0.97181008902077148</v>
      </c>
      <c r="G4" s="50">
        <f>_xlfn.NORM.S.INV(F4)</f>
        <v>1.9080881660805966</v>
      </c>
      <c r="H4" s="50">
        <f>STANDARDIZE(D4,AVERAGE($D$4:$D$1014),STDEV($D$4:$D$1014))</f>
        <v>1.9563199230745447</v>
      </c>
    </row>
    <row r="5" spans="2:8" x14ac:dyDescent="0.2">
      <c r="B5" s="51">
        <f>Index!B26</f>
        <v>41745</v>
      </c>
      <c r="C5" s="46">
        <f>VLOOKUP(B5,Table2[#All],5,FALSE)</f>
        <v>955.7293017376121</v>
      </c>
      <c r="D5" s="47">
        <f t="shared" ref="D5:D68" si="0">LN(C5/C4)</f>
        <v>9.4244189073280883E-4</v>
      </c>
      <c r="E5" s="48">
        <f t="shared" ref="E5:E68" si="1">_xlfn.RANK.AVG(D5,D5:D1015,1)</f>
        <v>615</v>
      </c>
      <c r="F5" s="49">
        <f t="shared" ref="F5:F68" si="2">(E5-0.5)/COUNT(D5:D1015)</f>
        <v>0.6084158415841584</v>
      </c>
      <c r="G5" s="50">
        <f t="shared" ref="G5:G68" si="3">_xlfn.NORM.S.INV(F5)</f>
        <v>0.27519254153474582</v>
      </c>
      <c r="H5" s="50">
        <f t="shared" ref="H5:H68" si="4">STANDARDIZE(D5,AVERAGE($D$4:$D$1014),STDEV($D$4:$D$1014))</f>
        <v>0.18286179712228007</v>
      </c>
    </row>
    <row r="6" spans="2:8" x14ac:dyDescent="0.2">
      <c r="B6" s="51">
        <f>Index!B27</f>
        <v>41746</v>
      </c>
      <c r="C6" s="46">
        <f>VLOOKUP(B6,Table2[#All],5,FALSE)</f>
        <v>953.80521082192979</v>
      </c>
      <c r="D6" s="47">
        <f t="shared" si="0"/>
        <v>-2.0152467045832763E-3</v>
      </c>
      <c r="E6" s="48">
        <f t="shared" si="1"/>
        <v>189</v>
      </c>
      <c r="F6" s="49">
        <f t="shared" si="2"/>
        <v>0.18681863230921705</v>
      </c>
      <c r="G6" s="50">
        <f t="shared" si="3"/>
        <v>-0.88968087777660043</v>
      </c>
      <c r="H6" s="50">
        <f t="shared" si="4"/>
        <v>-0.7207905927313708</v>
      </c>
    </row>
    <row r="7" spans="2:8" x14ac:dyDescent="0.2">
      <c r="B7" s="51">
        <f>Index!B28</f>
        <v>41751</v>
      </c>
      <c r="C7" s="46">
        <f>VLOOKUP(B7,Table2[#All],5,FALSE)</f>
        <v>954.91803654243051</v>
      </c>
      <c r="D7" s="47">
        <f t="shared" si="0"/>
        <v>1.1660421154565128E-3</v>
      </c>
      <c r="E7" s="48">
        <f t="shared" si="1"/>
        <v>655</v>
      </c>
      <c r="F7" s="49">
        <f t="shared" si="2"/>
        <v>0.64930555555555558</v>
      </c>
      <c r="G7" s="50">
        <f t="shared" si="3"/>
        <v>0.3834462871495749</v>
      </c>
      <c r="H7" s="50">
        <f t="shared" si="4"/>
        <v>0.25117760216117896</v>
      </c>
    </row>
    <row r="8" spans="2:8" x14ac:dyDescent="0.2">
      <c r="B8" s="51">
        <f>Index!B29</f>
        <v>41752</v>
      </c>
      <c r="C8" s="46">
        <f>VLOOKUP(B8,Table2[#All],5,FALSE)</f>
        <v>956.27020236475119</v>
      </c>
      <c r="D8" s="47">
        <f t="shared" si="0"/>
        <v>1.4150003860484027E-3</v>
      </c>
      <c r="E8" s="48">
        <f t="shared" si="1"/>
        <v>692</v>
      </c>
      <c r="F8" s="49">
        <f t="shared" si="2"/>
        <v>0.68669314796425029</v>
      </c>
      <c r="G8" s="50">
        <f t="shared" si="3"/>
        <v>0.48649859102248272</v>
      </c>
      <c r="H8" s="50">
        <f t="shared" si="4"/>
        <v>0.32724096344622683</v>
      </c>
    </row>
    <row r="9" spans="2:8" x14ac:dyDescent="0.2">
      <c r="B9" s="51">
        <f>Index!B30</f>
        <v>41753</v>
      </c>
      <c r="C9" s="46">
        <f>VLOOKUP(B9,Table2[#All],5,FALSE)</f>
        <v>955.02375867899025</v>
      </c>
      <c r="D9" s="47">
        <f t="shared" si="0"/>
        <v>-1.3042932043612985E-3</v>
      </c>
      <c r="E9" s="48">
        <f t="shared" si="1"/>
        <v>255</v>
      </c>
      <c r="F9" s="49">
        <f t="shared" si="2"/>
        <v>0.25298210735586479</v>
      </c>
      <c r="G9" s="50">
        <f t="shared" si="3"/>
        <v>-0.66513489916339952</v>
      </c>
      <c r="H9" s="50">
        <f t="shared" si="4"/>
        <v>-0.50357542323454629</v>
      </c>
    </row>
    <row r="10" spans="2:8" x14ac:dyDescent="0.2">
      <c r="B10" s="51">
        <f>Index!B31</f>
        <v>41754</v>
      </c>
      <c r="C10" s="46">
        <f>VLOOKUP(B10,Table2[#All],5,FALSE)</f>
        <v>958.97383301581874</v>
      </c>
      <c r="D10" s="47">
        <f t="shared" si="0"/>
        <v>4.1275704442176389E-3</v>
      </c>
      <c r="E10" s="48">
        <f t="shared" si="1"/>
        <v>911</v>
      </c>
      <c r="F10" s="49">
        <f t="shared" si="2"/>
        <v>0.90597014925373132</v>
      </c>
      <c r="G10" s="50">
        <f t="shared" si="3"/>
        <v>1.3163407436140777</v>
      </c>
      <c r="H10" s="50">
        <f t="shared" si="4"/>
        <v>1.1560031325237756</v>
      </c>
    </row>
    <row r="11" spans="2:8" x14ac:dyDescent="0.2">
      <c r="B11" s="51">
        <f>Index!B32</f>
        <v>41757</v>
      </c>
      <c r="C11" s="46">
        <f>VLOOKUP(B11,Table2[#All],5,FALSE)</f>
        <v>957.37949951363976</v>
      </c>
      <c r="D11" s="47">
        <f t="shared" si="0"/>
        <v>-1.6639247501607159E-3</v>
      </c>
      <c r="E11" s="48">
        <f t="shared" si="1"/>
        <v>216</v>
      </c>
      <c r="F11" s="49">
        <f t="shared" si="2"/>
        <v>0.21464143426294821</v>
      </c>
      <c r="G11" s="50">
        <f t="shared" si="3"/>
        <v>-0.79041941303515062</v>
      </c>
      <c r="H11" s="50">
        <f t="shared" si="4"/>
        <v>-0.61345240837187975</v>
      </c>
    </row>
    <row r="12" spans="2:8" x14ac:dyDescent="0.2">
      <c r="B12" s="51">
        <f>Index!B33</f>
        <v>41758</v>
      </c>
      <c r="C12" s="46">
        <f>VLOOKUP(B12,Table2[#All],5,FALSE)</f>
        <v>957.03677379483327</v>
      </c>
      <c r="D12" s="47">
        <f t="shared" si="0"/>
        <v>-3.5804723063240744E-4</v>
      </c>
      <c r="E12" s="48">
        <f t="shared" si="1"/>
        <v>382</v>
      </c>
      <c r="F12" s="49">
        <f t="shared" si="2"/>
        <v>0.38035892323030907</v>
      </c>
      <c r="G12" s="50">
        <f t="shared" si="3"/>
        <v>-0.30453826305187254</v>
      </c>
      <c r="H12" s="50">
        <f t="shared" si="4"/>
        <v>-0.21447215627681365</v>
      </c>
    </row>
    <row r="13" spans="2:8" x14ac:dyDescent="0.2">
      <c r="B13" s="51">
        <f>Index!B34</f>
        <v>41759</v>
      </c>
      <c r="C13" s="46">
        <f>VLOOKUP(B13,Table2[#All],5,FALSE)</f>
        <v>961.10248841839393</v>
      </c>
      <c r="D13" s="47">
        <f t="shared" si="0"/>
        <v>4.2392341290693851E-3</v>
      </c>
      <c r="E13" s="48">
        <f t="shared" si="1"/>
        <v>912</v>
      </c>
      <c r="F13" s="49">
        <f t="shared" si="2"/>
        <v>0.90968063872255489</v>
      </c>
      <c r="G13" s="50">
        <f t="shared" si="3"/>
        <v>1.3387909968141118</v>
      </c>
      <c r="H13" s="50">
        <f t="shared" si="4"/>
        <v>1.1901193528168597</v>
      </c>
    </row>
    <row r="14" spans="2:8" x14ac:dyDescent="0.2">
      <c r="B14" s="51">
        <f>Index!B35</f>
        <v>41761</v>
      </c>
      <c r="C14" s="46">
        <f>VLOOKUP(B14,Table2[#All],5,FALSE)</f>
        <v>964.26498528979812</v>
      </c>
      <c r="D14" s="47">
        <f t="shared" si="0"/>
        <v>3.285086882035933E-3</v>
      </c>
      <c r="E14" s="48">
        <f t="shared" si="1"/>
        <v>859</v>
      </c>
      <c r="F14" s="49">
        <f t="shared" si="2"/>
        <v>0.85764235764235763</v>
      </c>
      <c r="G14" s="50">
        <f t="shared" si="3"/>
        <v>1.0697868011086256</v>
      </c>
      <c r="H14" s="50">
        <f t="shared" si="4"/>
        <v>0.89860203709285025</v>
      </c>
    </row>
    <row r="15" spans="2:8" x14ac:dyDescent="0.2">
      <c r="B15" s="51">
        <f>Index!B36</f>
        <v>41764</v>
      </c>
      <c r="C15" s="46">
        <f>VLOOKUP(B15,Table2[#All],5,FALSE)</f>
        <v>964.36793795248286</v>
      </c>
      <c r="D15" s="47">
        <f t="shared" si="0"/>
        <v>1.0676232013022693E-4</v>
      </c>
      <c r="E15" s="48">
        <f t="shared" si="1"/>
        <v>470</v>
      </c>
      <c r="F15" s="49">
        <f t="shared" si="2"/>
        <v>0.46949999999999997</v>
      </c>
      <c r="G15" s="50">
        <f t="shared" si="3"/>
        <v>-7.6526791416292372E-2</v>
      </c>
      <c r="H15" s="50">
        <f t="shared" si="4"/>
        <v>-7.2460498241337268E-2</v>
      </c>
    </row>
    <row r="16" spans="2:8" x14ac:dyDescent="0.2">
      <c r="B16" s="51">
        <f>Index!B37</f>
        <v>41765</v>
      </c>
      <c r="C16" s="46">
        <f>VLOOKUP(B16,Table2[#All],5,FALSE)</f>
        <v>966.97088213300901</v>
      </c>
      <c r="D16" s="47">
        <f t="shared" si="0"/>
        <v>2.6954832880261943E-3</v>
      </c>
      <c r="E16" s="48">
        <f t="shared" si="1"/>
        <v>816</v>
      </c>
      <c r="F16" s="49">
        <f t="shared" si="2"/>
        <v>0.81631631631631629</v>
      </c>
      <c r="G16" s="50">
        <f t="shared" si="3"/>
        <v>0.90141564272360641</v>
      </c>
      <c r="H16" s="50">
        <f t="shared" si="4"/>
        <v>0.71846248567524651</v>
      </c>
    </row>
    <row r="17" spans="2:8" x14ac:dyDescent="0.2">
      <c r="B17" s="51">
        <f>Index!B38</f>
        <v>41766</v>
      </c>
      <c r="C17" s="46">
        <f>VLOOKUP(B17,Table2[#All],5,FALSE)</f>
        <v>966.17346794243974</v>
      </c>
      <c r="D17" s="47">
        <f t="shared" si="0"/>
        <v>-8.2499192133856129E-4</v>
      </c>
      <c r="E17" s="48">
        <f t="shared" si="1"/>
        <v>318</v>
      </c>
      <c r="F17" s="49">
        <f t="shared" si="2"/>
        <v>0.31813627254509019</v>
      </c>
      <c r="G17" s="50">
        <f t="shared" si="3"/>
        <v>-0.47291679092985894</v>
      </c>
      <c r="H17" s="50">
        <f t="shared" si="4"/>
        <v>-0.35713615625108941</v>
      </c>
    </row>
    <row r="18" spans="2:8" x14ac:dyDescent="0.2">
      <c r="B18" s="51">
        <f>Index!B39</f>
        <v>41767</v>
      </c>
      <c r="C18" s="46">
        <f>VLOOKUP(B18,Table2[#All],5,FALSE)</f>
        <v>973.65380891054679</v>
      </c>
      <c r="D18" s="47">
        <f t="shared" si="0"/>
        <v>7.7124166009423564E-3</v>
      </c>
      <c r="E18" s="48">
        <f t="shared" si="1"/>
        <v>978</v>
      </c>
      <c r="F18" s="49">
        <f t="shared" si="2"/>
        <v>0.98044132397191575</v>
      </c>
      <c r="G18" s="50">
        <f t="shared" si="3"/>
        <v>2.0629502826254398</v>
      </c>
      <c r="H18" s="50">
        <f t="shared" si="4"/>
        <v>2.2512688078596095</v>
      </c>
    </row>
    <row r="19" spans="2:8" x14ac:dyDescent="0.2">
      <c r="B19" s="51">
        <f>Index!B40</f>
        <v>41768</v>
      </c>
      <c r="C19" s="46">
        <f>VLOOKUP(B19,Table2[#All],5,FALSE)</f>
        <v>970.58083495448955</v>
      </c>
      <c r="D19" s="47">
        <f t="shared" si="0"/>
        <v>-3.1611169204144658E-3</v>
      </c>
      <c r="E19" s="48">
        <f t="shared" si="1"/>
        <v>109</v>
      </c>
      <c r="F19" s="49">
        <f t="shared" si="2"/>
        <v>0.10893574297188754</v>
      </c>
      <c r="G19" s="50">
        <f t="shared" si="3"/>
        <v>-1.232207758275359</v>
      </c>
      <c r="H19" s="50">
        <f t="shared" si="4"/>
        <v>-1.0708843654962867</v>
      </c>
    </row>
    <row r="20" spans="2:8" x14ac:dyDescent="0.2">
      <c r="B20" s="51">
        <f>Index!B41</f>
        <v>41771</v>
      </c>
      <c r="C20" s="46">
        <f>VLOOKUP(B20,Table2[#All],5,FALSE)</f>
        <v>969.20732768129278</v>
      </c>
      <c r="D20" s="47">
        <f t="shared" si="0"/>
        <v>-1.4161417511415516E-3</v>
      </c>
      <c r="E20" s="48">
        <f t="shared" si="1"/>
        <v>245</v>
      </c>
      <c r="F20" s="49">
        <f t="shared" si="2"/>
        <v>0.2457286432160804</v>
      </c>
      <c r="G20" s="50">
        <f t="shared" si="3"/>
        <v>-0.68799284606178301</v>
      </c>
      <c r="H20" s="50">
        <f t="shared" si="4"/>
        <v>-0.53774812375470771</v>
      </c>
    </row>
    <row r="21" spans="2:8" x14ac:dyDescent="0.2">
      <c r="B21" s="51">
        <f>Index!B42</f>
        <v>41772</v>
      </c>
      <c r="C21" s="46">
        <f>VLOOKUP(B21,Table2[#All],5,FALSE)</f>
        <v>974.08457930848954</v>
      </c>
      <c r="D21" s="47">
        <f t="shared" si="0"/>
        <v>5.0195874848831075E-3</v>
      </c>
      <c r="E21" s="48">
        <f t="shared" si="1"/>
        <v>933</v>
      </c>
      <c r="F21" s="49">
        <f t="shared" si="2"/>
        <v>0.93812877263581484</v>
      </c>
      <c r="G21" s="50">
        <f t="shared" si="3"/>
        <v>1.5392533626205793</v>
      </c>
      <c r="H21" s="50">
        <f t="shared" si="4"/>
        <v>1.4285380207010037</v>
      </c>
    </row>
    <row r="22" spans="2:8" x14ac:dyDescent="0.2">
      <c r="B22" s="51">
        <f>Index!B43</f>
        <v>41773</v>
      </c>
      <c r="C22" s="46">
        <f>VLOOKUP(B22,Table2[#All],5,FALSE)</f>
        <v>979.42473713347624</v>
      </c>
      <c r="D22" s="47">
        <f t="shared" si="0"/>
        <v>5.4672594411391256E-3</v>
      </c>
      <c r="E22" s="48">
        <f t="shared" si="1"/>
        <v>945</v>
      </c>
      <c r="F22" s="49">
        <f t="shared" si="2"/>
        <v>0.95115810674723067</v>
      </c>
      <c r="G22" s="50">
        <f t="shared" si="3"/>
        <v>1.6561878325904211</v>
      </c>
      <c r="H22" s="50">
        <f t="shared" si="4"/>
        <v>1.5653136886269154</v>
      </c>
    </row>
    <row r="23" spans="2:8" x14ac:dyDescent="0.2">
      <c r="B23" s="51">
        <f>Index!B44</f>
        <v>41774</v>
      </c>
      <c r="C23" s="46">
        <f>VLOOKUP(B23,Table2[#All],5,FALSE)</f>
        <v>973.83985092368664</v>
      </c>
      <c r="D23" s="47">
        <f t="shared" si="0"/>
        <v>-5.7185303655057544E-3</v>
      </c>
      <c r="E23" s="48">
        <f t="shared" si="1"/>
        <v>26</v>
      </c>
      <c r="F23" s="49">
        <f t="shared" si="2"/>
        <v>2.5705645161290324E-2</v>
      </c>
      <c r="G23" s="50">
        <f t="shared" si="3"/>
        <v>-1.9480306960968461</v>
      </c>
      <c r="H23" s="50">
        <f t="shared" si="4"/>
        <v>-1.8522420700093363</v>
      </c>
    </row>
    <row r="24" spans="2:8" x14ac:dyDescent="0.2">
      <c r="B24" s="51">
        <f>Index!B45</f>
        <v>41775</v>
      </c>
      <c r="C24" s="46">
        <f>VLOOKUP(B24,Table2[#All],5,FALSE)</f>
        <v>974.0637211069735</v>
      </c>
      <c r="D24" s="47">
        <f t="shared" si="0"/>
        <v>2.2985756326643326E-4</v>
      </c>
      <c r="E24" s="48">
        <f t="shared" si="1"/>
        <v>486</v>
      </c>
      <c r="F24" s="49">
        <f t="shared" si="2"/>
        <v>0.48990918264379413</v>
      </c>
      <c r="G24" s="50">
        <f t="shared" si="3"/>
        <v>-2.5296625806667479E-2</v>
      </c>
      <c r="H24" s="50">
        <f t="shared" si="4"/>
        <v>-3.48516333947115E-2</v>
      </c>
    </row>
    <row r="25" spans="2:8" x14ac:dyDescent="0.2">
      <c r="B25" s="51">
        <f>Index!B46</f>
        <v>41778</v>
      </c>
      <c r="C25" s="46">
        <f>VLOOKUP(B25,Table2[#All],5,FALSE)</f>
        <v>969.05070661619607</v>
      </c>
      <c r="D25" s="47">
        <f t="shared" si="0"/>
        <v>-5.1597842527400378E-3</v>
      </c>
      <c r="E25" s="48">
        <f t="shared" si="1"/>
        <v>38</v>
      </c>
      <c r="F25" s="49">
        <f t="shared" si="2"/>
        <v>3.787878787878788E-2</v>
      </c>
      <c r="G25" s="50">
        <f t="shared" si="3"/>
        <v>-1.7758504138140867</v>
      </c>
      <c r="H25" s="50">
        <f t="shared" si="4"/>
        <v>-1.6815302983502858</v>
      </c>
    </row>
    <row r="26" spans="2:8" x14ac:dyDescent="0.2">
      <c r="B26" s="51">
        <f>Index!B47</f>
        <v>41779</v>
      </c>
      <c r="C26" s="46">
        <f>VLOOKUP(B26,Table2[#All],5,FALSE)</f>
        <v>961.21584699273637</v>
      </c>
      <c r="D26" s="47">
        <f t="shared" si="0"/>
        <v>-8.1179489287799417E-3</v>
      </c>
      <c r="E26" s="48">
        <f t="shared" si="1"/>
        <v>11</v>
      </c>
      <c r="F26" s="49">
        <f t="shared" si="2"/>
        <v>1.0616784630940344E-2</v>
      </c>
      <c r="G26" s="50">
        <f t="shared" si="3"/>
        <v>-2.3038054107965125</v>
      </c>
      <c r="H26" s="50">
        <f t="shared" si="4"/>
        <v>-2.5853281435045803</v>
      </c>
    </row>
    <row r="27" spans="2:8" x14ac:dyDescent="0.2">
      <c r="B27" s="51">
        <f>Index!B48</f>
        <v>41780</v>
      </c>
      <c r="C27" s="46">
        <f>VLOOKUP(B27,Table2[#All],5,FALSE)</f>
        <v>962.23114608426442</v>
      </c>
      <c r="D27" s="47">
        <f t="shared" si="0"/>
        <v>1.0557079966121955E-3</v>
      </c>
      <c r="E27" s="48">
        <f t="shared" si="1"/>
        <v>626</v>
      </c>
      <c r="F27" s="49">
        <f t="shared" si="2"/>
        <v>0.6330971659919028</v>
      </c>
      <c r="G27" s="50">
        <f t="shared" si="3"/>
        <v>0.34006753715288218</v>
      </c>
      <c r="H27" s="50">
        <f t="shared" si="4"/>
        <v>0.21746759958215192</v>
      </c>
    </row>
    <row r="28" spans="2:8" x14ac:dyDescent="0.2">
      <c r="B28" s="51">
        <f>Index!B49</f>
        <v>41781</v>
      </c>
      <c r="C28" s="46">
        <f>VLOOKUP(B28,Table2[#All],5,FALSE)</f>
        <v>962.11445441833257</v>
      </c>
      <c r="D28" s="47">
        <f t="shared" si="0"/>
        <v>-1.212793232612284E-4</v>
      </c>
      <c r="E28" s="48">
        <f t="shared" si="1"/>
        <v>412</v>
      </c>
      <c r="F28" s="49">
        <f t="shared" si="2"/>
        <v>0.41691995947315097</v>
      </c>
      <c r="G28" s="50">
        <f t="shared" si="3"/>
        <v>-0.20977931389322102</v>
      </c>
      <c r="H28" s="50">
        <f t="shared" si="4"/>
        <v>-0.14213327459892405</v>
      </c>
    </row>
    <row r="29" spans="2:8" x14ac:dyDescent="0.2">
      <c r="B29" s="51">
        <f>Index!B50</f>
        <v>41782</v>
      </c>
      <c r="C29" s="46">
        <f>VLOOKUP(B29,Table2[#All],5,FALSE)</f>
        <v>966.45624072995565</v>
      </c>
      <c r="D29" s="47">
        <f t="shared" si="0"/>
        <v>4.5026025312785338E-3</v>
      </c>
      <c r="E29" s="48">
        <f t="shared" si="1"/>
        <v>913</v>
      </c>
      <c r="F29" s="49">
        <f t="shared" si="2"/>
        <v>0.92545638945233266</v>
      </c>
      <c r="G29" s="50">
        <f t="shared" si="3"/>
        <v>1.4427630860018215</v>
      </c>
      <c r="H29" s="50">
        <f t="shared" si="4"/>
        <v>1.2705853918870749</v>
      </c>
    </row>
    <row r="30" spans="2:8" x14ac:dyDescent="0.2">
      <c r="B30" s="51">
        <f>Index!B51</f>
        <v>41785</v>
      </c>
      <c r="C30" s="46">
        <f>VLOOKUP(B30,Table2[#All],5,FALSE)</f>
        <v>974.06314363834952</v>
      </c>
      <c r="D30" s="47">
        <f t="shared" si="0"/>
        <v>7.8401091319021537E-3</v>
      </c>
      <c r="E30" s="48">
        <f t="shared" si="1"/>
        <v>967</v>
      </c>
      <c r="F30" s="49">
        <f t="shared" si="2"/>
        <v>0.98121827411167517</v>
      </c>
      <c r="G30" s="50">
        <f t="shared" si="3"/>
        <v>2.0795867670674704</v>
      </c>
      <c r="H30" s="50">
        <f t="shared" si="4"/>
        <v>2.2902822661902187</v>
      </c>
    </row>
    <row r="31" spans="2:8" x14ac:dyDescent="0.2">
      <c r="B31" s="51">
        <f>Index!B52</f>
        <v>41786</v>
      </c>
      <c r="C31" s="46">
        <f>VLOOKUP(B31,Table2[#All],5,FALSE)</f>
        <v>976.13530705546498</v>
      </c>
      <c r="D31" s="47">
        <f t="shared" si="0"/>
        <v>2.1250803436918459E-3</v>
      </c>
      <c r="E31" s="48">
        <f t="shared" si="1"/>
        <v>764</v>
      </c>
      <c r="F31" s="49">
        <f t="shared" si="2"/>
        <v>0.77591463414634143</v>
      </c>
      <c r="G31" s="50">
        <f t="shared" si="3"/>
        <v>0.75846821919935548</v>
      </c>
      <c r="H31" s="50">
        <f t="shared" si="4"/>
        <v>0.54418924249353562</v>
      </c>
    </row>
    <row r="32" spans="2:8" x14ac:dyDescent="0.2">
      <c r="B32" s="51">
        <f>Index!B53</f>
        <v>41787</v>
      </c>
      <c r="C32" s="46">
        <f>VLOOKUP(B32,Table2[#All],5,FALSE)</f>
        <v>982.21790607569892</v>
      </c>
      <c r="D32" s="47">
        <f t="shared" si="0"/>
        <v>6.211972936603128E-3</v>
      </c>
      <c r="E32" s="48">
        <f t="shared" si="1"/>
        <v>950</v>
      </c>
      <c r="F32" s="49">
        <f t="shared" si="2"/>
        <v>0.96592065106815872</v>
      </c>
      <c r="G32" s="50">
        <f t="shared" si="3"/>
        <v>1.8239561758936469</v>
      </c>
      <c r="H32" s="50">
        <f t="shared" si="4"/>
        <v>1.7928434329678316</v>
      </c>
    </row>
    <row r="33" spans="2:8" x14ac:dyDescent="0.2">
      <c r="B33" s="51">
        <f>Index!B54</f>
        <v>41789</v>
      </c>
      <c r="C33" s="46">
        <f>VLOOKUP(B33,Table2[#All],5,FALSE)</f>
        <v>980.30709067731118</v>
      </c>
      <c r="D33" s="47">
        <f t="shared" si="0"/>
        <v>-1.9473036066958672E-3</v>
      </c>
      <c r="E33" s="48">
        <f t="shared" si="1"/>
        <v>191</v>
      </c>
      <c r="F33" s="49">
        <f t="shared" si="2"/>
        <v>0.1939918533604888</v>
      </c>
      <c r="G33" s="50">
        <f t="shared" si="3"/>
        <v>-0.86327969255272841</v>
      </c>
      <c r="H33" s="50">
        <f t="shared" si="4"/>
        <v>-0.70003217249833871</v>
      </c>
    </row>
    <row r="34" spans="2:8" x14ac:dyDescent="0.2">
      <c r="B34" s="51">
        <f>Index!B55</f>
        <v>41792</v>
      </c>
      <c r="C34" s="46">
        <f>VLOOKUP(B34,Table2[#All],5,FALSE)</f>
        <v>979.89650014250844</v>
      </c>
      <c r="D34" s="47">
        <f t="shared" si="0"/>
        <v>-4.1892642451067056E-4</v>
      </c>
      <c r="E34" s="48">
        <f t="shared" si="1"/>
        <v>365</v>
      </c>
      <c r="F34" s="49">
        <f t="shared" si="2"/>
        <v>0.37155963302752293</v>
      </c>
      <c r="G34" s="50">
        <f t="shared" si="3"/>
        <v>-0.32772544049374186</v>
      </c>
      <c r="H34" s="50">
        <f t="shared" si="4"/>
        <v>-0.23307236629472361</v>
      </c>
    </row>
    <row r="35" spans="2:8" x14ac:dyDescent="0.2">
      <c r="B35" s="51">
        <f>Index!B56</f>
        <v>41793</v>
      </c>
      <c r="C35" s="46">
        <f>VLOOKUP(B35,Table2[#All],5,FALSE)</f>
        <v>977.55791403199498</v>
      </c>
      <c r="D35" s="47">
        <f t="shared" si="0"/>
        <v>-2.3894167917497375E-3</v>
      </c>
      <c r="E35" s="48">
        <f t="shared" si="1"/>
        <v>144</v>
      </c>
      <c r="F35" s="49">
        <f t="shared" si="2"/>
        <v>0.14642857142857144</v>
      </c>
      <c r="G35" s="50">
        <f t="shared" si="3"/>
        <v>-1.0518744778426077</v>
      </c>
      <c r="H35" s="50">
        <f t="shared" si="4"/>
        <v>-0.83510948824159503</v>
      </c>
    </row>
    <row r="36" spans="2:8" x14ac:dyDescent="0.2">
      <c r="B36" s="51">
        <f>Index!B57</f>
        <v>41794</v>
      </c>
      <c r="C36" s="46">
        <f>VLOOKUP(B36,Table2[#All],5,FALSE)</f>
        <v>975.90656490579352</v>
      </c>
      <c r="D36" s="47">
        <f t="shared" si="0"/>
        <v>-1.6906880440992588E-3</v>
      </c>
      <c r="E36" s="48">
        <f t="shared" si="1"/>
        <v>208</v>
      </c>
      <c r="F36" s="49">
        <f t="shared" si="2"/>
        <v>0.21195097037793667</v>
      </c>
      <c r="G36" s="50">
        <f t="shared" si="3"/>
        <v>-0.7996701347153895</v>
      </c>
      <c r="H36" s="50">
        <f t="shared" si="4"/>
        <v>-0.6216293052116012</v>
      </c>
    </row>
    <row r="37" spans="2:8" x14ac:dyDescent="0.2">
      <c r="B37" s="51">
        <f>Index!B58</f>
        <v>41795</v>
      </c>
      <c r="C37" s="46">
        <f>VLOOKUP(B37,Table2[#All],5,FALSE)</f>
        <v>980.28923472307758</v>
      </c>
      <c r="D37" s="47">
        <f t="shared" si="0"/>
        <v>4.4808164407124391E-3</v>
      </c>
      <c r="E37" s="48">
        <f t="shared" si="1"/>
        <v>904</v>
      </c>
      <c r="F37" s="49">
        <f t="shared" si="2"/>
        <v>0.92382413087934556</v>
      </c>
      <c r="G37" s="50">
        <f t="shared" si="3"/>
        <v>1.4312738750652052</v>
      </c>
      <c r="H37" s="50">
        <f t="shared" si="4"/>
        <v>1.2639291628179306</v>
      </c>
    </row>
    <row r="38" spans="2:8" x14ac:dyDescent="0.2">
      <c r="B38" s="51">
        <f>Index!B59</f>
        <v>41796</v>
      </c>
      <c r="C38" s="46">
        <f>VLOOKUP(B38,Table2[#All],5,FALSE)</f>
        <v>991.52284914511642</v>
      </c>
      <c r="D38" s="47">
        <f t="shared" si="0"/>
        <v>1.1394327129521903E-2</v>
      </c>
      <c r="E38" s="48">
        <f t="shared" si="1"/>
        <v>972</v>
      </c>
      <c r="F38" s="49">
        <f t="shared" si="2"/>
        <v>0.99437052200614129</v>
      </c>
      <c r="G38" s="50">
        <f t="shared" si="3"/>
        <v>2.5345571505711928</v>
      </c>
      <c r="H38" s="50">
        <f t="shared" si="4"/>
        <v>3.3761902257692782</v>
      </c>
    </row>
    <row r="39" spans="2:8" x14ac:dyDescent="0.2">
      <c r="B39" s="51">
        <f>Index!B60</f>
        <v>41800</v>
      </c>
      <c r="C39" s="46">
        <f>VLOOKUP(B39,Table2[#All],5,FALSE)</f>
        <v>990.46111362221529</v>
      </c>
      <c r="D39" s="47">
        <f t="shared" si="0"/>
        <v>-1.0713866957630478E-3</v>
      </c>
      <c r="E39" s="48">
        <f t="shared" si="1"/>
        <v>272</v>
      </c>
      <c r="F39" s="49">
        <f t="shared" si="2"/>
        <v>0.2781762295081967</v>
      </c>
      <c r="G39" s="50">
        <f t="shared" si="3"/>
        <v>-0.5882679432690695</v>
      </c>
      <c r="H39" s="50">
        <f t="shared" si="4"/>
        <v>-0.43241630139846715</v>
      </c>
    </row>
    <row r="40" spans="2:8" x14ac:dyDescent="0.2">
      <c r="B40" s="51">
        <f>Index!B61</f>
        <v>41801</v>
      </c>
      <c r="C40" s="46">
        <f>VLOOKUP(B40,Table2[#All],5,FALSE)</f>
        <v>991.02256197793679</v>
      </c>
      <c r="D40" s="47">
        <f t="shared" si="0"/>
        <v>5.6669492427381717E-4</v>
      </c>
      <c r="E40" s="48">
        <f t="shared" si="1"/>
        <v>520</v>
      </c>
      <c r="F40" s="49">
        <f t="shared" si="2"/>
        <v>0.53282051282051279</v>
      </c>
      <c r="G40" s="50">
        <f t="shared" si="3"/>
        <v>8.2361847325718759E-2</v>
      </c>
      <c r="H40" s="50">
        <f t="shared" si="4"/>
        <v>6.8061123123454081E-2</v>
      </c>
    </row>
    <row r="41" spans="2:8" x14ac:dyDescent="0.2">
      <c r="B41" s="51">
        <f>Index!B62</f>
        <v>41802</v>
      </c>
      <c r="C41" s="46">
        <f>VLOOKUP(B41,Table2[#All],5,FALSE)</f>
        <v>989.43867480339293</v>
      </c>
      <c r="D41" s="47">
        <f t="shared" si="0"/>
        <v>-1.5995137726690575E-3</v>
      </c>
      <c r="E41" s="48">
        <f t="shared" si="1"/>
        <v>218</v>
      </c>
      <c r="F41" s="49">
        <f t="shared" si="2"/>
        <v>0.22330595482546201</v>
      </c>
      <c r="G41" s="50">
        <f t="shared" si="3"/>
        <v>-0.76107560626621018</v>
      </c>
      <c r="H41" s="50">
        <f t="shared" si="4"/>
        <v>-0.59377314469438414</v>
      </c>
    </row>
    <row r="42" spans="2:8" x14ac:dyDescent="0.2">
      <c r="B42" s="51">
        <f>Index!B63</f>
        <v>41803</v>
      </c>
      <c r="C42" s="46">
        <f>VLOOKUP(B42,Table2[#All],5,FALSE)</f>
        <v>992.47367985122912</v>
      </c>
      <c r="D42" s="47">
        <f t="shared" si="0"/>
        <v>3.062705990113857E-3</v>
      </c>
      <c r="E42" s="48">
        <f t="shared" si="1"/>
        <v>826</v>
      </c>
      <c r="F42" s="49">
        <f t="shared" si="2"/>
        <v>0.8484069886947585</v>
      </c>
      <c r="G42" s="50">
        <f t="shared" si="3"/>
        <v>1.0296251113398969</v>
      </c>
      <c r="H42" s="50">
        <f t="shared" si="4"/>
        <v>0.83065877059704307</v>
      </c>
    </row>
    <row r="43" spans="2:8" x14ac:dyDescent="0.2">
      <c r="B43" s="51">
        <f>Index!B64</f>
        <v>41806</v>
      </c>
      <c r="C43" s="46">
        <f>VLOOKUP(B43,Table2[#All],5,FALSE)</f>
        <v>993.7455029863238</v>
      </c>
      <c r="D43" s="47">
        <f t="shared" si="0"/>
        <v>1.2806474933945902E-3</v>
      </c>
      <c r="E43" s="48">
        <f t="shared" si="1"/>
        <v>655</v>
      </c>
      <c r="F43" s="49">
        <f t="shared" si="2"/>
        <v>0.67335390946502061</v>
      </c>
      <c r="G43" s="50">
        <f t="shared" si="3"/>
        <v>0.44919335439369956</v>
      </c>
      <c r="H43" s="50">
        <f t="shared" si="4"/>
        <v>0.28619258779145512</v>
      </c>
    </row>
    <row r="44" spans="2:8" x14ac:dyDescent="0.2">
      <c r="B44" s="51">
        <f>Index!B65</f>
        <v>41807</v>
      </c>
      <c r="C44" s="46">
        <f>VLOOKUP(B44,Table2[#All],5,FALSE)</f>
        <v>989.90687488323215</v>
      </c>
      <c r="D44" s="47">
        <f t="shared" si="0"/>
        <v>-3.8702677318611669E-3</v>
      </c>
      <c r="E44" s="48">
        <f t="shared" si="1"/>
        <v>67</v>
      </c>
      <c r="F44" s="49">
        <f t="shared" si="2"/>
        <v>6.8486096807415034E-2</v>
      </c>
      <c r="G44" s="50">
        <f t="shared" si="3"/>
        <v>-1.4871613791987641</v>
      </c>
      <c r="H44" s="50">
        <f t="shared" si="4"/>
        <v>-1.2875487657124911</v>
      </c>
    </row>
    <row r="45" spans="2:8" x14ac:dyDescent="0.2">
      <c r="B45" s="51">
        <f>Index!B66</f>
        <v>41808</v>
      </c>
      <c r="C45" s="46">
        <f>VLOOKUP(B45,Table2[#All],5,FALSE)</f>
        <v>989.90644180043103</v>
      </c>
      <c r="D45" s="47">
        <f t="shared" si="0"/>
        <v>-4.3749862421855401E-7</v>
      </c>
      <c r="E45" s="48">
        <f t="shared" si="1"/>
        <v>419</v>
      </c>
      <c r="F45" s="49">
        <f t="shared" si="2"/>
        <v>0.43144329896907219</v>
      </c>
      <c r="G45" s="50">
        <f t="shared" si="3"/>
        <v>-0.17270082161907122</v>
      </c>
      <c r="H45" s="50">
        <f t="shared" si="4"/>
        <v>-0.10521288893004679</v>
      </c>
    </row>
    <row r="46" spans="2:8" x14ac:dyDescent="0.2">
      <c r="B46" s="51">
        <f>Index!B67</f>
        <v>41809</v>
      </c>
      <c r="C46" s="46">
        <f>VLOOKUP(B46,Table2[#All],5,FALSE)</f>
        <v>994.41934756387434</v>
      </c>
      <c r="D46" s="47">
        <f t="shared" si="0"/>
        <v>4.548561096578199E-3</v>
      </c>
      <c r="E46" s="48">
        <f t="shared" si="1"/>
        <v>902</v>
      </c>
      <c r="F46" s="49">
        <f t="shared" si="2"/>
        <v>0.93034055727554177</v>
      </c>
      <c r="G46" s="50">
        <f t="shared" si="3"/>
        <v>1.4783321909422971</v>
      </c>
      <c r="H46" s="50">
        <f t="shared" si="4"/>
        <v>1.2846269537448909</v>
      </c>
    </row>
    <row r="47" spans="2:8" x14ac:dyDescent="0.2">
      <c r="B47" s="51">
        <f>Index!B68</f>
        <v>41810</v>
      </c>
      <c r="C47" s="46">
        <f>VLOOKUP(B47,Table2[#All],5,FALSE)</f>
        <v>992.07626666072406</v>
      </c>
      <c r="D47" s="47">
        <f t="shared" si="0"/>
        <v>-2.3590104835493754E-3</v>
      </c>
      <c r="E47" s="48">
        <f t="shared" si="1"/>
        <v>145</v>
      </c>
      <c r="F47" s="49">
        <f t="shared" si="2"/>
        <v>0.14927685950413222</v>
      </c>
      <c r="G47" s="50">
        <f t="shared" si="3"/>
        <v>-1.0395398838656973</v>
      </c>
      <c r="H47" s="50">
        <f t="shared" si="4"/>
        <v>-0.82581955382612038</v>
      </c>
    </row>
    <row r="48" spans="2:8" x14ac:dyDescent="0.2">
      <c r="B48" s="51">
        <f>Index!B69</f>
        <v>41814</v>
      </c>
      <c r="C48" s="46">
        <f>VLOOKUP(B48,Table2[#All],5,FALSE)</f>
        <v>997.30655609366534</v>
      </c>
      <c r="D48" s="47">
        <f t="shared" si="0"/>
        <v>5.2582151851914647E-3</v>
      </c>
      <c r="E48" s="48">
        <f t="shared" si="1"/>
        <v>915</v>
      </c>
      <c r="F48" s="49">
        <f t="shared" si="2"/>
        <v>0.94570837642192351</v>
      </c>
      <c r="G48" s="50">
        <f t="shared" si="3"/>
        <v>1.6045937073965506</v>
      </c>
      <c r="H48" s="50">
        <f t="shared" si="4"/>
        <v>1.5014451184970388</v>
      </c>
    </row>
    <row r="49" spans="2:8" x14ac:dyDescent="0.2">
      <c r="B49" s="51">
        <f>Index!B70</f>
        <v>41815</v>
      </c>
      <c r="C49" s="46">
        <f>VLOOKUP(B49,Table2[#All],5,FALSE)</f>
        <v>1001.8489898629882</v>
      </c>
      <c r="D49" s="47">
        <f t="shared" si="0"/>
        <v>4.5443603382809856E-3</v>
      </c>
      <c r="E49" s="48">
        <f t="shared" si="1"/>
        <v>900</v>
      </c>
      <c r="F49" s="49">
        <f t="shared" si="2"/>
        <v>0.9311594202898551</v>
      </c>
      <c r="G49" s="50">
        <f t="shared" si="3"/>
        <v>1.4844817568379214</v>
      </c>
      <c r="H49" s="50">
        <f t="shared" si="4"/>
        <v>1.2833435105587196</v>
      </c>
    </row>
    <row r="50" spans="2:8" x14ac:dyDescent="0.2">
      <c r="B50" s="51">
        <f>Index!B71</f>
        <v>41816</v>
      </c>
      <c r="C50" s="46">
        <f>VLOOKUP(B50,Table2[#All],5,FALSE)</f>
        <v>1002.8080944967743</v>
      </c>
      <c r="D50" s="47">
        <f t="shared" si="0"/>
        <v>9.5687657949038022E-4</v>
      </c>
      <c r="E50" s="48">
        <f t="shared" si="1"/>
        <v>596</v>
      </c>
      <c r="F50" s="49">
        <f t="shared" si="2"/>
        <v>0.61709844559585492</v>
      </c>
      <c r="G50" s="50">
        <f t="shared" si="3"/>
        <v>0.29786905259825608</v>
      </c>
      <c r="H50" s="50">
        <f t="shared" si="4"/>
        <v>0.18727197776578322</v>
      </c>
    </row>
    <row r="51" spans="2:8" x14ac:dyDescent="0.2">
      <c r="B51" s="51">
        <f>Index!B72</f>
        <v>41817</v>
      </c>
      <c r="C51" s="46">
        <f>VLOOKUP(B51,Table2[#All],5,FALSE)</f>
        <v>1002.0570724648138</v>
      </c>
      <c r="D51" s="47">
        <f t="shared" si="0"/>
        <v>-7.4919957657569353E-4</v>
      </c>
      <c r="E51" s="48">
        <f t="shared" si="1"/>
        <v>317</v>
      </c>
      <c r="F51" s="49">
        <f t="shared" si="2"/>
        <v>0.3283195020746888</v>
      </c>
      <c r="G51" s="50">
        <f t="shared" si="3"/>
        <v>-0.44455827824458943</v>
      </c>
      <c r="H51" s="50">
        <f t="shared" si="4"/>
        <v>-0.33397958270712658</v>
      </c>
    </row>
    <row r="52" spans="2:8" x14ac:dyDescent="0.2">
      <c r="B52" s="51">
        <f>Index!B73</f>
        <v>41820</v>
      </c>
      <c r="C52" s="46">
        <f>VLOOKUP(B52,Table2[#All],5,FALSE)</f>
        <v>1002.8959449581324</v>
      </c>
      <c r="D52" s="47">
        <f t="shared" si="0"/>
        <v>8.3680019928598394E-4</v>
      </c>
      <c r="E52" s="48">
        <f t="shared" si="1"/>
        <v>572</v>
      </c>
      <c r="F52" s="49">
        <f t="shared" si="2"/>
        <v>0.59345794392523366</v>
      </c>
      <c r="G52" s="50">
        <f t="shared" si="3"/>
        <v>0.23644921297564919</v>
      </c>
      <c r="H52" s="50">
        <f t="shared" si="4"/>
        <v>0.15058545569293383</v>
      </c>
    </row>
    <row r="53" spans="2:8" x14ac:dyDescent="0.2">
      <c r="B53" s="51">
        <f>Index!B74</f>
        <v>41821</v>
      </c>
      <c r="C53" s="46">
        <f>VLOOKUP(B53,Table2[#All],5,FALSE)</f>
        <v>1003.6796300849561</v>
      </c>
      <c r="D53" s="47">
        <f t="shared" si="0"/>
        <v>7.8111701987961554E-4</v>
      </c>
      <c r="E53" s="48">
        <f t="shared" si="1"/>
        <v>566</v>
      </c>
      <c r="F53" s="49">
        <f t="shared" si="2"/>
        <v>0.58783783783783783</v>
      </c>
      <c r="G53" s="50">
        <f t="shared" si="3"/>
        <v>0.22198658770862004</v>
      </c>
      <c r="H53" s="50">
        <f t="shared" si="4"/>
        <v>0.13357276604572069</v>
      </c>
    </row>
    <row r="54" spans="2:8" x14ac:dyDescent="0.2">
      <c r="B54" s="51">
        <f>Index!B75</f>
        <v>41822</v>
      </c>
      <c r="C54" s="46">
        <f>VLOOKUP(B54,Table2[#All],5,FALSE)</f>
        <v>998.03392193321599</v>
      </c>
      <c r="D54" s="47">
        <f t="shared" si="0"/>
        <v>-5.6408901427554498E-3</v>
      </c>
      <c r="E54" s="48">
        <f t="shared" si="1"/>
        <v>28</v>
      </c>
      <c r="F54" s="49">
        <f t="shared" si="2"/>
        <v>2.8616024973985431E-2</v>
      </c>
      <c r="G54" s="50">
        <f t="shared" si="3"/>
        <v>-1.9015344090680402</v>
      </c>
      <c r="H54" s="50">
        <f t="shared" si="4"/>
        <v>-1.8285209206807049</v>
      </c>
    </row>
    <row r="55" spans="2:8" x14ac:dyDescent="0.2">
      <c r="B55" s="51">
        <f>Index!B76</f>
        <v>41823</v>
      </c>
      <c r="C55" s="46">
        <f>VLOOKUP(B55,Table2[#All],5,FALSE)</f>
        <v>999.94722332460321</v>
      </c>
      <c r="D55" s="47">
        <f t="shared" si="0"/>
        <v>1.9152352671403905E-3</v>
      </c>
      <c r="E55" s="48">
        <f t="shared" si="1"/>
        <v>723</v>
      </c>
      <c r="F55" s="49">
        <f t="shared" si="2"/>
        <v>0.75260416666666663</v>
      </c>
      <c r="G55" s="50">
        <f t="shared" si="3"/>
        <v>0.68270753625561342</v>
      </c>
      <c r="H55" s="50">
        <f t="shared" si="4"/>
        <v>0.48007600040812942</v>
      </c>
    </row>
    <row r="56" spans="2:8" x14ac:dyDescent="0.2">
      <c r="B56" s="51">
        <f>Index!B77</f>
        <v>41824</v>
      </c>
      <c r="C56" s="46">
        <f>VLOOKUP(B56,Table2[#All],5,FALSE)</f>
        <v>1001.9968326632138</v>
      </c>
      <c r="D56" s="47">
        <f t="shared" si="0"/>
        <v>2.0476197110549693E-3</v>
      </c>
      <c r="E56" s="48">
        <f t="shared" si="1"/>
        <v>737</v>
      </c>
      <c r="F56" s="49">
        <f t="shared" si="2"/>
        <v>0.76798748696558916</v>
      </c>
      <c r="G56" s="50">
        <f t="shared" si="3"/>
        <v>0.73223519502441026</v>
      </c>
      <c r="H56" s="50">
        <f t="shared" si="4"/>
        <v>0.5205229627125133</v>
      </c>
    </row>
    <row r="57" spans="2:8" x14ac:dyDescent="0.2">
      <c r="B57" s="51">
        <f>Index!B78</f>
        <v>41827</v>
      </c>
      <c r="C57" s="46">
        <f>VLOOKUP(B57,Table2[#All],5,FALSE)</f>
        <v>1002.8496351165244</v>
      </c>
      <c r="D57" s="47">
        <f t="shared" si="0"/>
        <v>8.5074096041916694E-4</v>
      </c>
      <c r="E57" s="48">
        <f t="shared" si="1"/>
        <v>570</v>
      </c>
      <c r="F57" s="49">
        <f t="shared" si="2"/>
        <v>0.5944676409185804</v>
      </c>
      <c r="G57" s="50">
        <f t="shared" si="3"/>
        <v>0.23905270033306392</v>
      </c>
      <c r="H57" s="50">
        <f t="shared" si="4"/>
        <v>0.15484472833385005</v>
      </c>
    </row>
    <row r="58" spans="2:8" x14ac:dyDescent="0.2">
      <c r="B58" s="51">
        <f>Index!B79</f>
        <v>41828</v>
      </c>
      <c r="C58" s="46">
        <f>VLOOKUP(B58,Table2[#All],5,FALSE)</f>
        <v>1003.4296379611027</v>
      </c>
      <c r="D58" s="47">
        <f t="shared" si="0"/>
        <v>5.7818756194052392E-4</v>
      </c>
      <c r="E58" s="48">
        <f t="shared" si="1"/>
        <v>517</v>
      </c>
      <c r="F58" s="49">
        <f t="shared" si="2"/>
        <v>0.53970741901776387</v>
      </c>
      <c r="G58" s="50">
        <f t="shared" si="3"/>
        <v>9.9696647784655201E-2</v>
      </c>
      <c r="H58" s="50">
        <f t="shared" si="4"/>
        <v>7.1572429049875236E-2</v>
      </c>
    </row>
    <row r="59" spans="2:8" x14ac:dyDescent="0.2">
      <c r="B59" s="51">
        <f>Index!B80</f>
        <v>41829</v>
      </c>
      <c r="C59" s="46">
        <f>VLOOKUP(B59,Table2[#All],5,FALSE)</f>
        <v>1001.0726056030685</v>
      </c>
      <c r="D59" s="47">
        <f t="shared" si="0"/>
        <v>-2.3517393925939186E-3</v>
      </c>
      <c r="E59" s="48">
        <f t="shared" si="1"/>
        <v>144</v>
      </c>
      <c r="F59" s="49">
        <f t="shared" si="2"/>
        <v>0.15010460251046026</v>
      </c>
      <c r="G59" s="50">
        <f t="shared" si="3"/>
        <v>-1.0359848616505087</v>
      </c>
      <c r="H59" s="50">
        <f t="shared" si="4"/>
        <v>-0.82359804249827229</v>
      </c>
    </row>
    <row r="60" spans="2:8" x14ac:dyDescent="0.2">
      <c r="B60" s="51">
        <f>Index!B81</f>
        <v>41830</v>
      </c>
      <c r="C60" s="46">
        <f>VLOOKUP(B60,Table2[#All],5,FALSE)</f>
        <v>999.37250476562792</v>
      </c>
      <c r="D60" s="47">
        <f t="shared" si="0"/>
        <v>-1.6997229645903111E-3</v>
      </c>
      <c r="E60" s="48">
        <f t="shared" si="1"/>
        <v>203</v>
      </c>
      <c r="F60" s="49">
        <f t="shared" si="2"/>
        <v>0.21204188481675393</v>
      </c>
      <c r="G60" s="50">
        <f t="shared" si="3"/>
        <v>-0.79935642499265336</v>
      </c>
      <c r="H60" s="50">
        <f t="shared" si="4"/>
        <v>-0.62438971329066884</v>
      </c>
    </row>
    <row r="61" spans="2:8" x14ac:dyDescent="0.2">
      <c r="B61" s="51">
        <f>Index!B82</f>
        <v>41831</v>
      </c>
      <c r="C61" s="46">
        <f>VLOOKUP(B61,Table2[#All],5,FALSE)</f>
        <v>1001.8862074766645</v>
      </c>
      <c r="D61" s="47">
        <f t="shared" si="0"/>
        <v>2.512123012989473E-3</v>
      </c>
      <c r="E61" s="48">
        <f t="shared" si="1"/>
        <v>768</v>
      </c>
      <c r="F61" s="49">
        <f t="shared" si="2"/>
        <v>0.8045073375262054</v>
      </c>
      <c r="G61" s="50">
        <f t="shared" si="3"/>
        <v>0.85783184089666853</v>
      </c>
      <c r="H61" s="50">
        <f t="shared" si="4"/>
        <v>0.66244105360036365</v>
      </c>
    </row>
    <row r="62" spans="2:8" x14ac:dyDescent="0.2">
      <c r="B62" s="51">
        <f>Index!B83</f>
        <v>41834</v>
      </c>
      <c r="C62" s="46">
        <f>VLOOKUP(B62,Table2[#All],5,FALSE)</f>
        <v>1001.9967392758116</v>
      </c>
      <c r="D62" s="47">
        <f t="shared" si="0"/>
        <v>1.103176205360159E-4</v>
      </c>
      <c r="E62" s="48">
        <f t="shared" si="1"/>
        <v>450</v>
      </c>
      <c r="F62" s="49">
        <f t="shared" si="2"/>
        <v>0.47166841552990557</v>
      </c>
      <c r="G62" s="50">
        <f t="shared" si="3"/>
        <v>-7.1076550362302565E-2</v>
      </c>
      <c r="H62" s="50">
        <f t="shared" si="4"/>
        <v>-7.1374259577325544E-2</v>
      </c>
    </row>
    <row r="63" spans="2:8" x14ac:dyDescent="0.2">
      <c r="B63" s="51">
        <f>Index!B84</f>
        <v>41835</v>
      </c>
      <c r="C63" s="46">
        <f>VLOOKUP(B63,Table2[#All],5,FALSE)</f>
        <v>1004.6270734034817</v>
      </c>
      <c r="D63" s="47">
        <f t="shared" si="0"/>
        <v>2.6216529651324149E-3</v>
      </c>
      <c r="E63" s="48">
        <f t="shared" si="1"/>
        <v>777</v>
      </c>
      <c r="F63" s="49">
        <f t="shared" si="2"/>
        <v>0.81565126050420167</v>
      </c>
      <c r="G63" s="50">
        <f t="shared" si="3"/>
        <v>0.89891586089600439</v>
      </c>
      <c r="H63" s="50">
        <f t="shared" si="4"/>
        <v>0.69590536190221441</v>
      </c>
    </row>
    <row r="64" spans="2:8" x14ac:dyDescent="0.2">
      <c r="B64" s="51">
        <f>Index!B85</f>
        <v>41836</v>
      </c>
      <c r="C64" s="46">
        <f>VLOOKUP(B64,Table2[#All],5,FALSE)</f>
        <v>1007.9468078524806</v>
      </c>
      <c r="D64" s="47">
        <f t="shared" si="0"/>
        <v>3.2989968624200297E-3</v>
      </c>
      <c r="E64" s="48">
        <f t="shared" si="1"/>
        <v>821</v>
      </c>
      <c r="F64" s="49">
        <f t="shared" si="2"/>
        <v>0.86277602523659302</v>
      </c>
      <c r="G64" s="50">
        <f t="shared" si="3"/>
        <v>1.0928766775655416</v>
      </c>
      <c r="H64" s="50">
        <f t="shared" si="4"/>
        <v>0.90285190539771931</v>
      </c>
    </row>
    <row r="65" spans="2:8" x14ac:dyDescent="0.2">
      <c r="B65" s="51">
        <f>Index!B86</f>
        <v>41837</v>
      </c>
      <c r="C65" s="46">
        <f>VLOOKUP(B65,Table2[#All],5,FALSE)</f>
        <v>1011.8434173895665</v>
      </c>
      <c r="D65" s="47">
        <f t="shared" si="0"/>
        <v>3.8584347251755767E-3</v>
      </c>
      <c r="E65" s="48">
        <f t="shared" si="1"/>
        <v>852</v>
      </c>
      <c r="F65" s="49">
        <f t="shared" si="2"/>
        <v>0.89631578947368418</v>
      </c>
      <c r="G65" s="50">
        <f t="shared" si="3"/>
        <v>1.2608346664015921</v>
      </c>
      <c r="H65" s="50">
        <f t="shared" si="4"/>
        <v>1.0737750250440059</v>
      </c>
    </row>
    <row r="66" spans="2:8" x14ac:dyDescent="0.2">
      <c r="B66" s="51">
        <f>Index!B87</f>
        <v>41838</v>
      </c>
      <c r="C66" s="46">
        <f>VLOOKUP(B66,Table2[#All],5,FALSE)</f>
        <v>1012.4160929737852</v>
      </c>
      <c r="D66" s="47">
        <f t="shared" si="0"/>
        <v>5.658124332034312E-4</v>
      </c>
      <c r="E66" s="48">
        <f t="shared" si="1"/>
        <v>510</v>
      </c>
      <c r="F66" s="49">
        <f t="shared" si="2"/>
        <v>0.53688092729188619</v>
      </c>
      <c r="G66" s="50">
        <f t="shared" si="3"/>
        <v>9.2578851777771573E-2</v>
      </c>
      <c r="H66" s="50">
        <f t="shared" si="4"/>
        <v>6.7791498672103212E-2</v>
      </c>
    </row>
    <row r="67" spans="2:8" x14ac:dyDescent="0.2">
      <c r="B67" s="51">
        <f>Index!B88</f>
        <v>41841</v>
      </c>
      <c r="C67" s="46">
        <f>VLOOKUP(B67,Table2[#All],5,FALSE)</f>
        <v>1013.9047737610849</v>
      </c>
      <c r="D67" s="47">
        <f t="shared" si="0"/>
        <v>1.4693438532598607E-3</v>
      </c>
      <c r="E67" s="48">
        <f t="shared" si="1"/>
        <v>661</v>
      </c>
      <c r="F67" s="49">
        <f t="shared" si="2"/>
        <v>0.69672995780590719</v>
      </c>
      <c r="G67" s="50">
        <f t="shared" si="3"/>
        <v>0.51501851151672151</v>
      </c>
      <c r="H67" s="50">
        <f t="shared" si="4"/>
        <v>0.34384433544973536</v>
      </c>
    </row>
    <row r="68" spans="2:8" x14ac:dyDescent="0.2">
      <c r="B68" s="51">
        <f>Index!B89</f>
        <v>41842</v>
      </c>
      <c r="C68" s="46">
        <f>VLOOKUP(B68,Table2[#All],5,FALSE)</f>
        <v>1012.8696065975867</v>
      </c>
      <c r="D68" s="47">
        <f t="shared" si="0"/>
        <v>-1.0214923412707178E-3</v>
      </c>
      <c r="E68" s="48">
        <f t="shared" si="1"/>
        <v>277</v>
      </c>
      <c r="F68" s="49">
        <f t="shared" si="2"/>
        <v>0.29197465681098206</v>
      </c>
      <c r="G68" s="50">
        <f t="shared" si="3"/>
        <v>-0.54762515452682869</v>
      </c>
      <c r="H68" s="50">
        <f t="shared" si="4"/>
        <v>-0.41717225145061221</v>
      </c>
    </row>
    <row r="69" spans="2:8" x14ac:dyDescent="0.2">
      <c r="B69" s="51">
        <f>Index!B90</f>
        <v>41843</v>
      </c>
      <c r="C69" s="46">
        <f>VLOOKUP(B69,Table2[#All],5,FALSE)</f>
        <v>1014.9351807044408</v>
      </c>
      <c r="D69" s="47">
        <f t="shared" ref="D69:D132" si="5">LN(C69/C68)</f>
        <v>2.0372521400493352E-3</v>
      </c>
      <c r="E69" s="48">
        <f t="shared" ref="E69:E132" si="6">_xlfn.RANK.AVG(D69,D69:D1079,1)</f>
        <v>727</v>
      </c>
      <c r="F69" s="49">
        <f t="shared" ref="F69:F132" si="7">(E69-0.5)/COUNT(D69:D1079)</f>
        <v>0.76797040169133191</v>
      </c>
      <c r="G69" s="50">
        <f t="shared" ref="G69:G132" si="8">_xlfn.NORM.S.INV(F69)</f>
        <v>0.7321792024455186</v>
      </c>
      <c r="H69" s="50">
        <f t="shared" ref="H69:H132" si="9">STANDARDIZE(D69,AVERAGE($D$4:$D$1014),STDEV($D$4:$D$1014))</f>
        <v>0.51735539452056256</v>
      </c>
    </row>
    <row r="70" spans="2:8" x14ac:dyDescent="0.2">
      <c r="B70" s="51">
        <f>Index!B91</f>
        <v>41844</v>
      </c>
      <c r="C70" s="46">
        <f>VLOOKUP(B70,Table2[#All],5,FALSE)</f>
        <v>1013.8996363137601</v>
      </c>
      <c r="D70" s="47">
        <f t="shared" si="5"/>
        <v>-1.0208268035639808E-3</v>
      </c>
      <c r="E70" s="48">
        <f t="shared" si="6"/>
        <v>277</v>
      </c>
      <c r="F70" s="49">
        <f t="shared" si="7"/>
        <v>0.29259259259259257</v>
      </c>
      <c r="G70" s="50">
        <f t="shared" si="8"/>
        <v>-0.5458265295688951</v>
      </c>
      <c r="H70" s="50">
        <f t="shared" si="9"/>
        <v>-0.41696891201177372</v>
      </c>
    </row>
    <row r="71" spans="2:8" x14ac:dyDescent="0.2">
      <c r="B71" s="51">
        <f>Index!B92</f>
        <v>41845</v>
      </c>
      <c r="C71" s="46">
        <f>VLOOKUP(B71,Table2[#All],5,FALSE)</f>
        <v>1016.7699367910172</v>
      </c>
      <c r="D71" s="47">
        <f t="shared" si="5"/>
        <v>2.8269516880642582E-3</v>
      </c>
      <c r="E71" s="48">
        <f t="shared" si="6"/>
        <v>785</v>
      </c>
      <c r="F71" s="49">
        <f t="shared" si="7"/>
        <v>0.83103813559322037</v>
      </c>
      <c r="G71" s="50">
        <f t="shared" si="8"/>
        <v>0.95827574964014151</v>
      </c>
      <c r="H71" s="50">
        <f t="shared" si="9"/>
        <v>0.75862957225521011</v>
      </c>
    </row>
    <row r="72" spans="2:8" x14ac:dyDescent="0.2">
      <c r="B72" s="51">
        <f>Index!B93</f>
        <v>41848</v>
      </c>
      <c r="C72" s="46">
        <f>VLOOKUP(B72,Table2[#All],5,FALSE)</f>
        <v>1019.5251211108636</v>
      </c>
      <c r="D72" s="47">
        <f t="shared" si="5"/>
        <v>2.7060773835034706E-3</v>
      </c>
      <c r="E72" s="48">
        <f t="shared" si="6"/>
        <v>778</v>
      </c>
      <c r="F72" s="49">
        <f t="shared" si="7"/>
        <v>0.82449628844114531</v>
      </c>
      <c r="G72" s="50">
        <f t="shared" si="8"/>
        <v>0.93263699954091805</v>
      </c>
      <c r="H72" s="50">
        <f t="shared" si="9"/>
        <v>0.72169926310730592</v>
      </c>
    </row>
    <row r="73" spans="2:8" x14ac:dyDescent="0.2">
      <c r="B73" s="51">
        <f>Index!B94</f>
        <v>41849</v>
      </c>
      <c r="C73" s="46">
        <f>VLOOKUP(B73,Table2[#All],5,FALSE)</f>
        <v>1024.9324423459436</v>
      </c>
      <c r="D73" s="47">
        <f t="shared" si="5"/>
        <v>5.2897491642270615E-3</v>
      </c>
      <c r="E73" s="48">
        <f t="shared" si="6"/>
        <v>892</v>
      </c>
      <c r="F73" s="49">
        <f t="shared" si="7"/>
        <v>0.94639065817409762</v>
      </c>
      <c r="G73" s="50">
        <f t="shared" si="8"/>
        <v>1.610821270350886</v>
      </c>
      <c r="H73" s="50">
        <f t="shared" si="9"/>
        <v>1.5110795862913289</v>
      </c>
    </row>
    <row r="74" spans="2:8" x14ac:dyDescent="0.2">
      <c r="B74" s="51">
        <f>Index!B95</f>
        <v>41850</v>
      </c>
      <c r="C74" s="46">
        <f>VLOOKUP(B74,Table2[#All],5,FALSE)</f>
        <v>1019.6280682676544</v>
      </c>
      <c r="D74" s="47">
        <f t="shared" si="5"/>
        <v>-5.1887786658705928E-3</v>
      </c>
      <c r="E74" s="48">
        <f t="shared" si="6"/>
        <v>35</v>
      </c>
      <c r="F74" s="49">
        <f t="shared" si="7"/>
        <v>3.6663124335812966E-2</v>
      </c>
      <c r="G74" s="50">
        <f t="shared" si="8"/>
        <v>-1.7907946839174591</v>
      </c>
      <c r="H74" s="50">
        <f t="shared" si="9"/>
        <v>-1.6903888613373841</v>
      </c>
    </row>
    <row r="75" spans="2:8" x14ac:dyDescent="0.2">
      <c r="B75" s="51">
        <f>Index!B96</f>
        <v>41851</v>
      </c>
      <c r="C75" s="46">
        <f>VLOOKUP(B75,Table2[#All],5,FALSE)</f>
        <v>1022.3886526345143</v>
      </c>
      <c r="D75" s="47">
        <f t="shared" si="5"/>
        <v>2.7037839801811515E-3</v>
      </c>
      <c r="E75" s="48">
        <f t="shared" si="6"/>
        <v>775</v>
      </c>
      <c r="F75" s="49">
        <f t="shared" si="7"/>
        <v>0.82393617021276599</v>
      </c>
      <c r="G75" s="50">
        <f t="shared" si="8"/>
        <v>0.93047025193860189</v>
      </c>
      <c r="H75" s="50">
        <f t="shared" si="9"/>
        <v>0.72099856750453217</v>
      </c>
    </row>
    <row r="76" spans="2:8" x14ac:dyDescent="0.2">
      <c r="B76" s="51">
        <f>Index!B97</f>
        <v>41852</v>
      </c>
      <c r="C76" s="46">
        <f>VLOOKUP(B76,Table2[#All],5,FALSE)</f>
        <v>1019.9683604522437</v>
      </c>
      <c r="D76" s="47">
        <f t="shared" si="5"/>
        <v>-2.3700981755238513E-3</v>
      </c>
      <c r="E76" s="48">
        <f t="shared" si="6"/>
        <v>142</v>
      </c>
      <c r="F76" s="49">
        <f t="shared" si="7"/>
        <v>0.15069222577209798</v>
      </c>
      <c r="G76" s="50">
        <f t="shared" si="8"/>
        <v>-1.0334690406336022</v>
      </c>
      <c r="H76" s="50">
        <f t="shared" si="9"/>
        <v>-0.82920713809261937</v>
      </c>
    </row>
    <row r="77" spans="2:8" x14ac:dyDescent="0.2">
      <c r="B77" s="51">
        <f>Index!B98</f>
        <v>41855</v>
      </c>
      <c r="C77" s="46">
        <f>VLOOKUP(B77,Table2[#All],5,FALSE)</f>
        <v>1024.5680221489633</v>
      </c>
      <c r="D77" s="47">
        <f t="shared" si="5"/>
        <v>4.4994743023164903E-3</v>
      </c>
      <c r="E77" s="48">
        <f t="shared" si="6"/>
        <v>871</v>
      </c>
      <c r="F77" s="49">
        <f t="shared" si="7"/>
        <v>0.92803837953091683</v>
      </c>
      <c r="G77" s="50">
        <f t="shared" si="8"/>
        <v>1.4613360509570776</v>
      </c>
      <c r="H77" s="50">
        <f t="shared" si="9"/>
        <v>1.2696296348874918</v>
      </c>
    </row>
    <row r="78" spans="2:8" x14ac:dyDescent="0.2">
      <c r="B78" s="51">
        <f>Index!B99</f>
        <v>41856</v>
      </c>
      <c r="C78" s="46">
        <f>VLOOKUP(B78,Table2[#All],5,FALSE)</f>
        <v>1019.8407179076511</v>
      </c>
      <c r="D78" s="47">
        <f t="shared" si="5"/>
        <v>-4.6246257648857045E-3</v>
      </c>
      <c r="E78" s="48">
        <f t="shared" si="6"/>
        <v>50</v>
      </c>
      <c r="F78" s="49">
        <f t="shared" si="7"/>
        <v>5.2828175026680899E-2</v>
      </c>
      <c r="G78" s="50">
        <f t="shared" si="8"/>
        <v>-1.6180289907304064</v>
      </c>
      <c r="H78" s="50">
        <f t="shared" si="9"/>
        <v>-1.5180251723319895</v>
      </c>
    </row>
    <row r="79" spans="2:8" x14ac:dyDescent="0.2">
      <c r="B79" s="51">
        <f>Index!B100</f>
        <v>41857</v>
      </c>
      <c r="C79" s="46">
        <f>VLOOKUP(B79,Table2[#All],5,FALSE)</f>
        <v>1020.6449659491052</v>
      </c>
      <c r="D79" s="47">
        <f t="shared" si="5"/>
        <v>7.8829083630788728E-4</v>
      </c>
      <c r="E79" s="48">
        <f t="shared" si="6"/>
        <v>556</v>
      </c>
      <c r="F79" s="49">
        <f t="shared" si="7"/>
        <v>0.59348290598290598</v>
      </c>
      <c r="G79" s="50">
        <f t="shared" si="8"/>
        <v>0.23651355784722597</v>
      </c>
      <c r="H79" s="50">
        <f t="shared" si="9"/>
        <v>0.13576455742296215</v>
      </c>
    </row>
    <row r="80" spans="2:8" x14ac:dyDescent="0.2">
      <c r="B80" s="51">
        <f>Index!B101</f>
        <v>41858</v>
      </c>
      <c r="C80" s="46">
        <f>VLOOKUP(B80,Table2[#All],5,FALSE)</f>
        <v>1020.068010138807</v>
      </c>
      <c r="D80" s="47">
        <f t="shared" si="5"/>
        <v>-5.6544534428020138E-4</v>
      </c>
      <c r="E80" s="48">
        <f t="shared" si="6"/>
        <v>328</v>
      </c>
      <c r="F80" s="49">
        <f t="shared" si="7"/>
        <v>0.3502673796791444</v>
      </c>
      <c r="G80" s="50">
        <f t="shared" si="8"/>
        <v>-0.38459869739602109</v>
      </c>
      <c r="H80" s="50">
        <f t="shared" si="9"/>
        <v>-0.27783778623047656</v>
      </c>
    </row>
    <row r="81" spans="2:8" x14ac:dyDescent="0.2">
      <c r="B81" s="51">
        <f>Index!B102</f>
        <v>41859</v>
      </c>
      <c r="C81" s="46">
        <f>VLOOKUP(B81,Table2[#All],5,FALSE)</f>
        <v>1024.6705375619174</v>
      </c>
      <c r="D81" s="47">
        <f t="shared" si="5"/>
        <v>4.5018324727872849E-3</v>
      </c>
      <c r="E81" s="48">
        <f t="shared" si="6"/>
        <v>868</v>
      </c>
      <c r="F81" s="49">
        <f t="shared" si="7"/>
        <v>0.92880085653104927</v>
      </c>
      <c r="G81" s="50">
        <f t="shared" si="8"/>
        <v>1.4669182807019316</v>
      </c>
      <c r="H81" s="50">
        <f t="shared" si="9"/>
        <v>1.2703501185736348</v>
      </c>
    </row>
    <row r="82" spans="2:8" x14ac:dyDescent="0.2">
      <c r="B82" s="51">
        <f>Index!B103</f>
        <v>41862</v>
      </c>
      <c r="C82" s="46">
        <f>VLOOKUP(B82,Table2[#All],5,FALSE)</f>
        <v>1025.7039513169073</v>
      </c>
      <c r="D82" s="47">
        <f t="shared" si="5"/>
        <v>1.0080244834301682E-3</v>
      </c>
      <c r="E82" s="48">
        <f t="shared" si="6"/>
        <v>592</v>
      </c>
      <c r="F82" s="49">
        <f t="shared" si="7"/>
        <v>0.63397642015005362</v>
      </c>
      <c r="G82" s="50">
        <f t="shared" si="8"/>
        <v>0.34240362651095047</v>
      </c>
      <c r="H82" s="50">
        <f t="shared" si="9"/>
        <v>0.20289902035045221</v>
      </c>
    </row>
    <row r="83" spans="2:8" x14ac:dyDescent="0.2">
      <c r="B83" s="51">
        <f>Index!B104</f>
        <v>41863</v>
      </c>
      <c r="C83" s="46">
        <f>VLOOKUP(B83,Table2[#All],5,FALSE)</f>
        <v>1027.6628783297999</v>
      </c>
      <c r="D83" s="47">
        <f t="shared" si="5"/>
        <v>1.908015244916442E-3</v>
      </c>
      <c r="E83" s="48">
        <f t="shared" si="6"/>
        <v>707</v>
      </c>
      <c r="F83" s="49">
        <f t="shared" si="7"/>
        <v>0.75804721030042921</v>
      </c>
      <c r="G83" s="50">
        <f t="shared" si="8"/>
        <v>0.70003478789089191</v>
      </c>
      <c r="H83" s="50">
        <f t="shared" si="9"/>
        <v>0.47787009193358626</v>
      </c>
    </row>
    <row r="84" spans="2:8" x14ac:dyDescent="0.2">
      <c r="B84" s="51">
        <f>Index!B105</f>
        <v>41864</v>
      </c>
      <c r="C84" s="46">
        <f>VLOOKUP(B84,Table2[#All],5,FALSE)</f>
        <v>1031.3537814361775</v>
      </c>
      <c r="D84" s="47">
        <f t="shared" si="5"/>
        <v>3.5851162662074451E-3</v>
      </c>
      <c r="E84" s="48">
        <f t="shared" si="6"/>
        <v>818</v>
      </c>
      <c r="F84" s="49">
        <f t="shared" si="7"/>
        <v>0.87808807733619765</v>
      </c>
      <c r="G84" s="50">
        <f t="shared" si="8"/>
        <v>1.1654822393272288</v>
      </c>
      <c r="H84" s="50">
        <f t="shared" si="9"/>
        <v>0.9902689794688212</v>
      </c>
    </row>
    <row r="85" spans="2:8" x14ac:dyDescent="0.2">
      <c r="B85" s="51">
        <f>Index!B106</f>
        <v>41865</v>
      </c>
      <c r="C85" s="46">
        <f>VLOOKUP(B85,Table2[#All],5,FALSE)</f>
        <v>1035.2801388130399</v>
      </c>
      <c r="D85" s="47">
        <f t="shared" si="5"/>
        <v>3.7997654664657012E-3</v>
      </c>
      <c r="E85" s="48">
        <f t="shared" si="6"/>
        <v>830</v>
      </c>
      <c r="F85" s="49">
        <f t="shared" si="7"/>
        <v>0.89193548387096777</v>
      </c>
      <c r="G85" s="50">
        <f t="shared" si="8"/>
        <v>1.2368870126803899</v>
      </c>
      <c r="H85" s="50">
        <f t="shared" si="9"/>
        <v>1.055850008891839</v>
      </c>
    </row>
    <row r="86" spans="2:8" x14ac:dyDescent="0.2">
      <c r="B86" s="51">
        <f>Index!B107</f>
        <v>41869</v>
      </c>
      <c r="C86" s="46">
        <f>VLOOKUP(B86,Table2[#All],5,FALSE)</f>
        <v>1038.1666484997463</v>
      </c>
      <c r="D86" s="47">
        <f t="shared" si="5"/>
        <v>2.7842639310387703E-3</v>
      </c>
      <c r="E86" s="48">
        <f t="shared" si="6"/>
        <v>774</v>
      </c>
      <c r="F86" s="49">
        <f t="shared" si="7"/>
        <v>0.83261571582346605</v>
      </c>
      <c r="G86" s="50">
        <f t="shared" si="8"/>
        <v>0.96455336259242719</v>
      </c>
      <c r="H86" s="50">
        <f t="shared" si="9"/>
        <v>0.74558732916218717</v>
      </c>
    </row>
    <row r="87" spans="2:8" x14ac:dyDescent="0.2">
      <c r="B87" s="51">
        <f>Index!B108</f>
        <v>41870</v>
      </c>
      <c r="C87" s="46">
        <f>VLOOKUP(B87,Table2[#All],5,FALSE)</f>
        <v>1042.217387293997</v>
      </c>
      <c r="D87" s="47">
        <f t="shared" si="5"/>
        <v>3.8942270693080767E-3</v>
      </c>
      <c r="E87" s="48">
        <f t="shared" si="6"/>
        <v>835</v>
      </c>
      <c r="F87" s="49">
        <f t="shared" si="7"/>
        <v>0.89924568965517238</v>
      </c>
      <c r="G87" s="50">
        <f t="shared" si="8"/>
        <v>1.2772652411586594</v>
      </c>
      <c r="H87" s="50">
        <f t="shared" si="9"/>
        <v>1.0847105364311813</v>
      </c>
    </row>
    <row r="88" spans="2:8" x14ac:dyDescent="0.2">
      <c r="B88" s="51">
        <f>Index!B109</f>
        <v>41871</v>
      </c>
      <c r="C88" s="46">
        <f>VLOOKUP(B88,Table2[#All],5,FALSE)</f>
        <v>1045.4619480774807</v>
      </c>
      <c r="D88" s="47">
        <f t="shared" si="5"/>
        <v>3.1082967013084709E-3</v>
      </c>
      <c r="E88" s="48">
        <f t="shared" si="6"/>
        <v>792</v>
      </c>
      <c r="F88" s="49">
        <f t="shared" si="7"/>
        <v>0.85382955771305291</v>
      </c>
      <c r="G88" s="50">
        <f t="shared" si="8"/>
        <v>1.053000234564849</v>
      </c>
      <c r="H88" s="50">
        <f t="shared" si="9"/>
        <v>0.84458794325956865</v>
      </c>
    </row>
    <row r="89" spans="2:8" x14ac:dyDescent="0.2">
      <c r="B89" s="51">
        <f>Index!B110</f>
        <v>41872</v>
      </c>
      <c r="C89" s="46">
        <f>VLOOKUP(B89,Table2[#All],5,FALSE)</f>
        <v>1046.7371914578059</v>
      </c>
      <c r="D89" s="47">
        <f t="shared" si="5"/>
        <v>1.2190460402675106E-3</v>
      </c>
      <c r="E89" s="48">
        <f t="shared" si="6"/>
        <v>622</v>
      </c>
      <c r="F89" s="49">
        <f t="shared" si="7"/>
        <v>0.6711663066954644</v>
      </c>
      <c r="G89" s="50">
        <f t="shared" si="8"/>
        <v>0.4431359733851109</v>
      </c>
      <c r="H89" s="50">
        <f t="shared" si="9"/>
        <v>0.26737170839769525</v>
      </c>
    </row>
    <row r="90" spans="2:8" x14ac:dyDescent="0.2">
      <c r="B90" s="51">
        <f>Index!B111</f>
        <v>41873</v>
      </c>
      <c r="C90" s="46">
        <f>VLOOKUP(B90,Table2[#All],5,FALSE)</f>
        <v>1049.8704209952155</v>
      </c>
      <c r="D90" s="47">
        <f t="shared" si="5"/>
        <v>2.9888586221850414E-3</v>
      </c>
      <c r="E90" s="48">
        <f t="shared" si="6"/>
        <v>783</v>
      </c>
      <c r="F90" s="49">
        <f t="shared" si="7"/>
        <v>0.84594594594594597</v>
      </c>
      <c r="G90" s="50">
        <f t="shared" si="8"/>
        <v>1.0191998284253914</v>
      </c>
      <c r="H90" s="50">
        <f t="shared" si="9"/>
        <v>0.80809643911327689</v>
      </c>
    </row>
    <row r="91" spans="2:8" x14ac:dyDescent="0.2">
      <c r="B91" s="51">
        <f>Index!B112</f>
        <v>41876</v>
      </c>
      <c r="C91" s="46">
        <f>VLOOKUP(B91,Table2[#All],5,FALSE)</f>
        <v>1058.5823151099078</v>
      </c>
      <c r="D91" s="47">
        <f t="shared" si="5"/>
        <v>8.2638264012185082E-3</v>
      </c>
      <c r="E91" s="48">
        <f t="shared" si="6"/>
        <v>910</v>
      </c>
      <c r="F91" s="49">
        <f t="shared" si="7"/>
        <v>0.98430735930735935</v>
      </c>
      <c r="G91" s="50">
        <f t="shared" si="8"/>
        <v>2.1521533124711287</v>
      </c>
      <c r="H91" s="50">
        <f t="shared" si="9"/>
        <v>2.4197391412805689</v>
      </c>
    </row>
    <row r="92" spans="2:8" x14ac:dyDescent="0.2">
      <c r="B92" s="51">
        <f>Index!B113</f>
        <v>41877</v>
      </c>
      <c r="C92" s="46">
        <f>VLOOKUP(B92,Table2[#All],5,FALSE)</f>
        <v>1066.388339668837</v>
      </c>
      <c r="D92" s="47">
        <f t="shared" si="5"/>
        <v>7.3469811493427264E-3</v>
      </c>
      <c r="E92" s="48">
        <f t="shared" si="6"/>
        <v>903</v>
      </c>
      <c r="F92" s="49">
        <f t="shared" si="7"/>
        <v>0.97778981581798485</v>
      </c>
      <c r="G92" s="50">
        <f t="shared" si="8"/>
        <v>2.0101022464541245</v>
      </c>
      <c r="H92" s="50">
        <f t="shared" si="9"/>
        <v>2.1396185754118076</v>
      </c>
    </row>
    <row r="93" spans="2:8" x14ac:dyDescent="0.2">
      <c r="B93" s="51">
        <f>Index!B114</f>
        <v>41878</v>
      </c>
      <c r="C93" s="46">
        <f>VLOOKUP(B93,Table2[#All],5,FALSE)</f>
        <v>1072.6949743418609</v>
      </c>
      <c r="D93" s="47">
        <f t="shared" si="5"/>
        <v>5.8965940270633566E-3</v>
      </c>
      <c r="E93" s="48">
        <f t="shared" si="6"/>
        <v>889</v>
      </c>
      <c r="F93" s="49">
        <f t="shared" si="7"/>
        <v>0.96366594360086766</v>
      </c>
      <c r="G93" s="50">
        <f t="shared" si="8"/>
        <v>1.7949095457984823</v>
      </c>
      <c r="H93" s="50">
        <f t="shared" si="9"/>
        <v>1.6964868030756992</v>
      </c>
    </row>
    <row r="94" spans="2:8" x14ac:dyDescent="0.2">
      <c r="B94" s="51">
        <f>Index!B115</f>
        <v>41879</v>
      </c>
      <c r="C94" s="46">
        <f>VLOOKUP(B94,Table2[#All],5,FALSE)</f>
        <v>1071.8746782867504</v>
      </c>
      <c r="D94" s="47">
        <f t="shared" si="5"/>
        <v>-7.6499832412495195E-4</v>
      </c>
      <c r="E94" s="48">
        <f t="shared" si="6"/>
        <v>304</v>
      </c>
      <c r="F94" s="49">
        <f t="shared" si="7"/>
        <v>0.3295331161780673</v>
      </c>
      <c r="G94" s="50">
        <f t="shared" si="8"/>
        <v>-0.44120273642908253</v>
      </c>
      <c r="H94" s="50">
        <f t="shared" si="9"/>
        <v>-0.33880651952602997</v>
      </c>
    </row>
    <row r="95" spans="2:8" x14ac:dyDescent="0.2">
      <c r="B95" s="51">
        <f>Index!B116</f>
        <v>41880</v>
      </c>
      <c r="C95" s="46">
        <f>VLOOKUP(B95,Table2[#All],5,FALSE)</f>
        <v>1070.8205906272203</v>
      </c>
      <c r="D95" s="47">
        <f t="shared" si="5"/>
        <v>-9.8388955243031476E-4</v>
      </c>
      <c r="E95" s="48">
        <f t="shared" si="6"/>
        <v>276</v>
      </c>
      <c r="F95" s="49">
        <f t="shared" si="7"/>
        <v>0.29945652173913045</v>
      </c>
      <c r="G95" s="50">
        <f t="shared" si="8"/>
        <v>-0.52596425413949444</v>
      </c>
      <c r="H95" s="50">
        <f t="shared" si="9"/>
        <v>-0.40568360113948609</v>
      </c>
    </row>
    <row r="96" spans="2:8" x14ac:dyDescent="0.2">
      <c r="B96" s="51">
        <f>Index!B117</f>
        <v>41883</v>
      </c>
      <c r="C96" s="46">
        <f>VLOOKUP(B96,Table2[#All],5,FALSE)</f>
        <v>1068.1272931860283</v>
      </c>
      <c r="D96" s="47">
        <f t="shared" si="5"/>
        <v>-2.5183398669874116E-3</v>
      </c>
      <c r="E96" s="48">
        <f t="shared" si="6"/>
        <v>134</v>
      </c>
      <c r="F96" s="49">
        <f t="shared" si="7"/>
        <v>0.14526659412404788</v>
      </c>
      <c r="G96" s="50">
        <f t="shared" si="8"/>
        <v>-1.0569526710624031</v>
      </c>
      <c r="H96" s="50">
        <f t="shared" si="9"/>
        <v>-0.87449891051894468</v>
      </c>
    </row>
    <row r="97" spans="2:8" x14ac:dyDescent="0.2">
      <c r="B97" s="51">
        <f>Index!B118</f>
        <v>41884</v>
      </c>
      <c r="C97" s="46">
        <f>VLOOKUP(B97,Table2[#All],5,FALSE)</f>
        <v>1061.4646404558475</v>
      </c>
      <c r="D97" s="47">
        <f t="shared" si="5"/>
        <v>-6.257231128134655E-3</v>
      </c>
      <c r="E97" s="48">
        <f t="shared" si="6"/>
        <v>21</v>
      </c>
      <c r="F97" s="49">
        <f t="shared" si="7"/>
        <v>2.2331154684095862E-2</v>
      </c>
      <c r="G97" s="50">
        <f t="shared" si="8"/>
        <v>-2.0078210665838885</v>
      </c>
      <c r="H97" s="50">
        <f t="shared" si="9"/>
        <v>-2.016829455015487</v>
      </c>
    </row>
    <row r="98" spans="2:8" x14ac:dyDescent="0.2">
      <c r="B98" s="51">
        <f>Index!B119</f>
        <v>41885</v>
      </c>
      <c r="C98" s="46">
        <f>VLOOKUP(B98,Table2[#All],5,FALSE)</f>
        <v>1061.9302654128753</v>
      </c>
      <c r="D98" s="47">
        <f t="shared" si="5"/>
        <v>4.3856652684249816E-4</v>
      </c>
      <c r="E98" s="48">
        <f t="shared" si="6"/>
        <v>483</v>
      </c>
      <c r="F98" s="49">
        <f t="shared" si="7"/>
        <v>0.52617230098146128</v>
      </c>
      <c r="G98" s="50">
        <f t="shared" si="8"/>
        <v>6.5651359843661647E-2</v>
      </c>
      <c r="H98" s="50">
        <f t="shared" si="9"/>
        <v>2.8914496013930351E-2</v>
      </c>
    </row>
    <row r="99" spans="2:8" x14ac:dyDescent="0.2">
      <c r="B99" s="51">
        <f>Index!B120</f>
        <v>41886</v>
      </c>
      <c r="C99" s="46">
        <f>VLOOKUP(B99,Table2[#All],5,FALSE)</f>
        <v>1067.4116507037668</v>
      </c>
      <c r="D99" s="47">
        <f t="shared" si="5"/>
        <v>5.1484426780649553E-3</v>
      </c>
      <c r="E99" s="48">
        <f t="shared" si="6"/>
        <v>866</v>
      </c>
      <c r="F99" s="49">
        <f t="shared" si="7"/>
        <v>0.94486899563318782</v>
      </c>
      <c r="G99" s="50">
        <f t="shared" si="8"/>
        <v>1.5970165922187307</v>
      </c>
      <c r="H99" s="50">
        <f t="shared" si="9"/>
        <v>1.4679067032080904</v>
      </c>
    </row>
    <row r="100" spans="2:8" x14ac:dyDescent="0.2">
      <c r="B100" s="51">
        <f>Index!B121</f>
        <v>41887</v>
      </c>
      <c r="C100" s="46">
        <f>VLOOKUP(B100,Table2[#All],5,FALSE)</f>
        <v>1078.0436075394023</v>
      </c>
      <c r="D100" s="47">
        <f t="shared" si="5"/>
        <v>9.911224042694379E-3</v>
      </c>
      <c r="E100" s="48">
        <f t="shared" si="6"/>
        <v>908</v>
      </c>
      <c r="F100" s="49">
        <f t="shared" si="7"/>
        <v>0.99180327868852458</v>
      </c>
      <c r="G100" s="50">
        <f t="shared" si="8"/>
        <v>2.4000363771273889</v>
      </c>
      <c r="H100" s="50">
        <f t="shared" si="9"/>
        <v>2.923062857684136</v>
      </c>
    </row>
    <row r="101" spans="2:8" x14ac:dyDescent="0.2">
      <c r="B101" s="51">
        <f>Index!B122</f>
        <v>41890</v>
      </c>
      <c r="C101" s="46">
        <f>VLOOKUP(B101,Table2[#All],5,FALSE)</f>
        <v>1072.884650702857</v>
      </c>
      <c r="D101" s="47">
        <f t="shared" si="5"/>
        <v>-4.7969677365657425E-3</v>
      </c>
      <c r="E101" s="48">
        <f t="shared" si="6"/>
        <v>41</v>
      </c>
      <c r="F101" s="49">
        <f t="shared" si="7"/>
        <v>4.4310722100656452E-2</v>
      </c>
      <c r="G101" s="50">
        <f t="shared" si="8"/>
        <v>-1.7027148513950821</v>
      </c>
      <c r="H101" s="50">
        <f t="shared" si="9"/>
        <v>-1.5706802202053147</v>
      </c>
    </row>
    <row r="102" spans="2:8" x14ac:dyDescent="0.2">
      <c r="B102" s="51">
        <f>Index!B123</f>
        <v>41891</v>
      </c>
      <c r="C102" s="46">
        <f>VLOOKUP(B102,Table2[#All],5,FALSE)</f>
        <v>1064.574477693038</v>
      </c>
      <c r="D102" s="47">
        <f t="shared" si="5"/>
        <v>-7.775788337466367E-3</v>
      </c>
      <c r="E102" s="48">
        <f t="shared" si="6"/>
        <v>12</v>
      </c>
      <c r="F102" s="49">
        <f t="shared" si="7"/>
        <v>1.2595837897042717E-2</v>
      </c>
      <c r="G102" s="50">
        <f t="shared" si="8"/>
        <v>-2.2384507483387108</v>
      </c>
      <c r="H102" s="50">
        <f t="shared" si="9"/>
        <v>-2.4807889988008736</v>
      </c>
    </row>
    <row r="103" spans="2:8" x14ac:dyDescent="0.2">
      <c r="B103" s="51">
        <f>Index!B124</f>
        <v>41892</v>
      </c>
      <c r="C103" s="46">
        <f>VLOOKUP(B103,Table2[#All],5,FALSE)</f>
        <v>1060.7219695280075</v>
      </c>
      <c r="D103" s="47">
        <f t="shared" si="5"/>
        <v>-3.625388250818172E-3</v>
      </c>
      <c r="E103" s="48">
        <f t="shared" si="6"/>
        <v>74</v>
      </c>
      <c r="F103" s="49">
        <f t="shared" si="7"/>
        <v>8.0592105263157895E-2</v>
      </c>
      <c r="G103" s="50">
        <f t="shared" si="8"/>
        <v>-1.4010998698681321</v>
      </c>
      <c r="H103" s="50">
        <f t="shared" si="9"/>
        <v>-1.212731582922842</v>
      </c>
    </row>
    <row r="104" spans="2:8" x14ac:dyDescent="0.2">
      <c r="B104" s="51">
        <f>Index!B125</f>
        <v>41893</v>
      </c>
      <c r="C104" s="46">
        <f>VLOOKUP(B104,Table2[#All],5,FALSE)</f>
        <v>1059.5130809169102</v>
      </c>
      <c r="D104" s="47">
        <f t="shared" si="5"/>
        <v>-1.1403346452961577E-3</v>
      </c>
      <c r="E104" s="48">
        <f t="shared" si="6"/>
        <v>254</v>
      </c>
      <c r="F104" s="49">
        <f t="shared" si="7"/>
        <v>0.27826564215148186</v>
      </c>
      <c r="G104" s="50">
        <f t="shared" si="8"/>
        <v>-0.58800150252844918</v>
      </c>
      <c r="H104" s="50">
        <f t="shared" si="9"/>
        <v>-0.4534817304871725</v>
      </c>
    </row>
    <row r="105" spans="2:8" x14ac:dyDescent="0.2">
      <c r="B105" s="51">
        <f>Index!B126</f>
        <v>41894</v>
      </c>
      <c r="C105" s="46">
        <f>VLOOKUP(B105,Table2[#All],5,FALSE)</f>
        <v>1057.3918384797855</v>
      </c>
      <c r="D105" s="47">
        <f t="shared" si="5"/>
        <v>-2.0040986514510556E-3</v>
      </c>
      <c r="E105" s="48">
        <f t="shared" si="6"/>
        <v>174</v>
      </c>
      <c r="F105" s="49">
        <f t="shared" si="7"/>
        <v>0.19065934065934065</v>
      </c>
      <c r="G105" s="50">
        <f t="shared" si="8"/>
        <v>-0.87546916393370466</v>
      </c>
      <c r="H105" s="50">
        <f t="shared" si="9"/>
        <v>-0.71738456652864602</v>
      </c>
    </row>
    <row r="106" spans="2:8" x14ac:dyDescent="0.2">
      <c r="B106" s="51">
        <f>Index!B127</f>
        <v>41897</v>
      </c>
      <c r="C106" s="46">
        <f>VLOOKUP(B106,Table2[#All],5,FALSE)</f>
        <v>1057.6714558682538</v>
      </c>
      <c r="D106" s="47">
        <f t="shared" si="5"/>
        <v>2.6440569494499267E-4</v>
      </c>
      <c r="E106" s="48">
        <f t="shared" si="6"/>
        <v>455</v>
      </c>
      <c r="F106" s="49">
        <f t="shared" si="7"/>
        <v>0.5</v>
      </c>
      <c r="G106" s="50">
        <f t="shared" si="8"/>
        <v>0</v>
      </c>
      <c r="H106" s="50">
        <f t="shared" si="9"/>
        <v>-2.4296261944941808E-2</v>
      </c>
    </row>
    <row r="107" spans="2:8" x14ac:dyDescent="0.2">
      <c r="B107" s="51">
        <f>Index!B128</f>
        <v>41898</v>
      </c>
      <c r="C107" s="46">
        <f>VLOOKUP(B107,Table2[#All],5,FALSE)</f>
        <v>1057.2995494720994</v>
      </c>
      <c r="D107" s="47">
        <f t="shared" si="5"/>
        <v>-3.5168936032563627E-4</v>
      </c>
      <c r="E107" s="48">
        <f t="shared" si="6"/>
        <v>349</v>
      </c>
      <c r="F107" s="49">
        <f t="shared" si="7"/>
        <v>0.38381057268722468</v>
      </c>
      <c r="G107" s="50">
        <f t="shared" si="8"/>
        <v>-0.29548796407534911</v>
      </c>
      <c r="H107" s="50">
        <f t="shared" si="9"/>
        <v>-0.21252965810232974</v>
      </c>
    </row>
    <row r="108" spans="2:8" x14ac:dyDescent="0.2">
      <c r="B108" s="51">
        <f>Index!B129</f>
        <v>41899</v>
      </c>
      <c r="C108" s="46">
        <f>VLOOKUP(B108,Table2[#All],5,FALSE)</f>
        <v>1060.069113430272</v>
      </c>
      <c r="D108" s="47">
        <f t="shared" si="5"/>
        <v>2.6160447032204412E-3</v>
      </c>
      <c r="E108" s="48">
        <f t="shared" si="6"/>
        <v>749</v>
      </c>
      <c r="F108" s="49">
        <f t="shared" si="7"/>
        <v>0.82524807056229332</v>
      </c>
      <c r="G108" s="50">
        <f t="shared" si="8"/>
        <v>0.93555207629939474</v>
      </c>
      <c r="H108" s="50">
        <f t="shared" si="9"/>
        <v>0.69419188899377293</v>
      </c>
    </row>
    <row r="109" spans="2:8" x14ac:dyDescent="0.2">
      <c r="B109" s="51">
        <f>Index!B130</f>
        <v>41900</v>
      </c>
      <c r="C109" s="46">
        <f>VLOOKUP(B109,Table2[#All],5,FALSE)</f>
        <v>1058.3087020198429</v>
      </c>
      <c r="D109" s="47">
        <f t="shared" si="5"/>
        <v>-1.662037624102556E-3</v>
      </c>
      <c r="E109" s="48">
        <f t="shared" si="6"/>
        <v>195</v>
      </c>
      <c r="F109" s="49">
        <f t="shared" si="7"/>
        <v>0.21467991169977924</v>
      </c>
      <c r="G109" s="50">
        <f t="shared" si="8"/>
        <v>-0.79028760588355118</v>
      </c>
      <c r="H109" s="50">
        <f t="shared" si="9"/>
        <v>-0.61287584125960426</v>
      </c>
    </row>
    <row r="110" spans="2:8" x14ac:dyDescent="0.2">
      <c r="B110" s="51">
        <f>Index!B131</f>
        <v>41901</v>
      </c>
      <c r="C110" s="46">
        <f>VLOOKUP(B110,Table2[#All],5,FALSE)</f>
        <v>1062.9815437932027</v>
      </c>
      <c r="D110" s="47">
        <f t="shared" si="5"/>
        <v>4.4056671083687647E-3</v>
      </c>
      <c r="E110" s="48">
        <f t="shared" si="6"/>
        <v>839</v>
      </c>
      <c r="F110" s="49">
        <f t="shared" si="7"/>
        <v>0.92651933701657463</v>
      </c>
      <c r="G110" s="50">
        <f t="shared" si="8"/>
        <v>1.4503486244975763</v>
      </c>
      <c r="H110" s="50">
        <f t="shared" si="9"/>
        <v>1.2409690466394354</v>
      </c>
    </row>
    <row r="111" spans="2:8" x14ac:dyDescent="0.2">
      <c r="B111" s="51">
        <f>Index!B132</f>
        <v>41904</v>
      </c>
      <c r="C111" s="46">
        <f>VLOOKUP(B111,Table2[#All],5,FALSE)</f>
        <v>1064.8499291060944</v>
      </c>
      <c r="D111" s="47">
        <f t="shared" si="5"/>
        <v>1.7561407629013419E-3</v>
      </c>
      <c r="E111" s="48">
        <f t="shared" si="6"/>
        <v>677</v>
      </c>
      <c r="F111" s="49">
        <f t="shared" si="7"/>
        <v>0.74834070796460173</v>
      </c>
      <c r="G111" s="50">
        <f t="shared" si="8"/>
        <v>0.66927733182250804</v>
      </c>
      <c r="H111" s="50">
        <f t="shared" si="9"/>
        <v>0.43146840554642835</v>
      </c>
    </row>
    <row r="112" spans="2:8" x14ac:dyDescent="0.2">
      <c r="B112" s="51">
        <f>Index!B133</f>
        <v>41905</v>
      </c>
      <c r="C112" s="46">
        <f>VLOOKUP(B112,Table2[#All],5,FALSE)</f>
        <v>1065.4062575891242</v>
      </c>
      <c r="D112" s="47">
        <f t="shared" si="5"/>
        <v>5.2231135311516452E-4</v>
      </c>
      <c r="E112" s="48">
        <f t="shared" si="6"/>
        <v>486</v>
      </c>
      <c r="F112" s="49">
        <f t="shared" si="7"/>
        <v>0.53765227021040973</v>
      </c>
      <c r="G112" s="50">
        <f t="shared" si="8"/>
        <v>9.4520801035740953E-2</v>
      </c>
      <c r="H112" s="50">
        <f t="shared" si="9"/>
        <v>5.4500763790402036E-2</v>
      </c>
    </row>
    <row r="113" spans="2:8" x14ac:dyDescent="0.2">
      <c r="B113" s="51">
        <f>Index!B134</f>
        <v>41906</v>
      </c>
      <c r="C113" s="46">
        <f>VLOOKUP(B113,Table2[#All],5,FALSE)</f>
        <v>1066.7700290674416</v>
      </c>
      <c r="D113" s="47">
        <f t="shared" si="5"/>
        <v>1.279229745521809E-3</v>
      </c>
      <c r="E113" s="48">
        <f t="shared" si="6"/>
        <v>617</v>
      </c>
      <c r="F113" s="49">
        <f t="shared" si="7"/>
        <v>0.68348115299334811</v>
      </c>
      <c r="G113" s="50">
        <f t="shared" si="8"/>
        <v>0.47745565093990011</v>
      </c>
      <c r="H113" s="50">
        <f t="shared" si="9"/>
        <v>0.28575942817638361</v>
      </c>
    </row>
    <row r="114" spans="2:8" x14ac:dyDescent="0.2">
      <c r="B114" s="51">
        <f>Index!B135</f>
        <v>41907</v>
      </c>
      <c r="C114" s="46">
        <f>VLOOKUP(B114,Table2[#All],5,FALSE)</f>
        <v>1068.5170230037249</v>
      </c>
      <c r="D114" s="47">
        <f t="shared" si="5"/>
        <v>1.6363086399907346E-3</v>
      </c>
      <c r="E114" s="48">
        <f t="shared" si="6"/>
        <v>659</v>
      </c>
      <c r="F114" s="49">
        <f t="shared" si="7"/>
        <v>0.73085460599334073</v>
      </c>
      <c r="G114" s="50">
        <f t="shared" si="8"/>
        <v>0.61539970222879881</v>
      </c>
      <c r="H114" s="50">
        <f t="shared" si="9"/>
        <v>0.39485651056164406</v>
      </c>
    </row>
    <row r="115" spans="2:8" x14ac:dyDescent="0.2">
      <c r="B115" s="51">
        <f>Index!B136</f>
        <v>41908</v>
      </c>
      <c r="C115" s="46">
        <f>VLOOKUP(B115,Table2[#All],5,FALSE)</f>
        <v>1069.346697486872</v>
      </c>
      <c r="D115" s="47">
        <f t="shared" si="5"/>
        <v>7.7617157431281191E-4</v>
      </c>
      <c r="E115" s="48">
        <f t="shared" si="6"/>
        <v>538</v>
      </c>
      <c r="F115" s="49">
        <f t="shared" si="7"/>
        <v>0.59722222222222221</v>
      </c>
      <c r="G115" s="50">
        <f t="shared" si="8"/>
        <v>0.24616364666135951</v>
      </c>
      <c r="H115" s="50">
        <f t="shared" si="9"/>
        <v>0.13206180112790938</v>
      </c>
    </row>
    <row r="116" spans="2:8" x14ac:dyDescent="0.2">
      <c r="B116" s="51">
        <f>Index!B137</f>
        <v>41911</v>
      </c>
      <c r="C116" s="46">
        <f>VLOOKUP(B116,Table2[#All],5,FALSE)</f>
        <v>1069.2376598793269</v>
      </c>
      <c r="D116" s="47">
        <f t="shared" si="5"/>
        <v>-1.0197176208084876E-4</v>
      </c>
      <c r="E116" s="48">
        <f t="shared" si="6"/>
        <v>384</v>
      </c>
      <c r="F116" s="49">
        <f t="shared" si="7"/>
        <v>0.42658509454949944</v>
      </c>
      <c r="G116" s="50">
        <f t="shared" si="8"/>
        <v>-0.18507502659980288</v>
      </c>
      <c r="H116" s="50">
        <f t="shared" si="9"/>
        <v>-0.13623430205985218</v>
      </c>
    </row>
    <row r="117" spans="2:8" x14ac:dyDescent="0.2">
      <c r="B117" s="51">
        <f>Index!B138</f>
        <v>41912</v>
      </c>
      <c r="C117" s="46">
        <f>VLOOKUP(B117,Table2[#All],5,FALSE)</f>
        <v>1073.2388506033303</v>
      </c>
      <c r="D117" s="47">
        <f t="shared" si="5"/>
        <v>3.7351124795671712E-3</v>
      </c>
      <c r="E117" s="48">
        <f t="shared" si="6"/>
        <v>802</v>
      </c>
      <c r="F117" s="49">
        <f t="shared" si="7"/>
        <v>0.89253897550111361</v>
      </c>
      <c r="G117" s="50">
        <f t="shared" si="8"/>
        <v>1.240144237878845</v>
      </c>
      <c r="H117" s="50">
        <f t="shared" si="9"/>
        <v>1.0360968049154109</v>
      </c>
    </row>
    <row r="118" spans="2:8" x14ac:dyDescent="0.2">
      <c r="B118" s="51">
        <f>Index!B139</f>
        <v>41913</v>
      </c>
      <c r="C118" s="46">
        <f>VLOOKUP(B118,Table2[#All],5,FALSE)</f>
        <v>1079.7359851888334</v>
      </c>
      <c r="D118" s="47">
        <f t="shared" si="5"/>
        <v>6.035513467506858E-3</v>
      </c>
      <c r="E118" s="48">
        <f t="shared" si="6"/>
        <v>868</v>
      </c>
      <c r="F118" s="49">
        <f t="shared" si="7"/>
        <v>0.9671125975473801</v>
      </c>
      <c r="G118" s="50">
        <f t="shared" si="8"/>
        <v>1.839955267662454</v>
      </c>
      <c r="H118" s="50">
        <f t="shared" si="9"/>
        <v>1.7389303803179768</v>
      </c>
    </row>
    <row r="119" spans="2:8" x14ac:dyDescent="0.2">
      <c r="B119" s="51">
        <f>Index!B140</f>
        <v>41914</v>
      </c>
      <c r="C119" s="46">
        <f>VLOOKUP(B119,Table2[#All],5,FALSE)</f>
        <v>1079.187925468503</v>
      </c>
      <c r="D119" s="47">
        <f t="shared" si="5"/>
        <v>-5.0771565352353428E-4</v>
      </c>
      <c r="E119" s="48">
        <f t="shared" si="6"/>
        <v>326</v>
      </c>
      <c r="F119" s="49">
        <f t="shared" si="7"/>
        <v>0.36328125</v>
      </c>
      <c r="G119" s="50">
        <f t="shared" si="8"/>
        <v>-0.3497018035538953</v>
      </c>
      <c r="H119" s="50">
        <f t="shared" si="9"/>
        <v>-0.26019983303270278</v>
      </c>
    </row>
    <row r="120" spans="2:8" x14ac:dyDescent="0.2">
      <c r="B120" s="51">
        <f>Index!B141</f>
        <v>41915</v>
      </c>
      <c r="C120" s="46">
        <f>VLOOKUP(B120,Table2[#All],5,FALSE)</f>
        <v>1079.879540760204</v>
      </c>
      <c r="D120" s="47">
        <f t="shared" si="5"/>
        <v>6.4066114299338834E-4</v>
      </c>
      <c r="E120" s="48">
        <f t="shared" si="6"/>
        <v>504</v>
      </c>
      <c r="F120" s="49">
        <f t="shared" si="7"/>
        <v>0.56256983240223468</v>
      </c>
      <c r="G120" s="50">
        <f t="shared" si="8"/>
        <v>0.15748791028532991</v>
      </c>
      <c r="H120" s="50">
        <f t="shared" si="9"/>
        <v>9.0659766679178119E-2</v>
      </c>
    </row>
    <row r="121" spans="2:8" x14ac:dyDescent="0.2">
      <c r="B121" s="51">
        <f>Index!B142</f>
        <v>41918</v>
      </c>
      <c r="C121" s="46">
        <f>VLOOKUP(B121,Table2[#All],5,FALSE)</f>
        <v>1080.0982385436696</v>
      </c>
      <c r="D121" s="47">
        <f t="shared" si="5"/>
        <v>2.0250003153599161E-4</v>
      </c>
      <c r="E121" s="48">
        <f t="shared" si="6"/>
        <v>444</v>
      </c>
      <c r="F121" s="49">
        <f t="shared" si="7"/>
        <v>0.49608501118568232</v>
      </c>
      <c r="G121" s="50">
        <f t="shared" si="8"/>
        <v>-9.8135791728664722E-3</v>
      </c>
      <c r="H121" s="50">
        <f t="shared" si="9"/>
        <v>-4.3210085656339367E-2</v>
      </c>
    </row>
    <row r="122" spans="2:8" x14ac:dyDescent="0.2">
      <c r="B122" s="51">
        <f>Index!B143</f>
        <v>41919</v>
      </c>
      <c r="C122" s="46">
        <f>VLOOKUP(B122,Table2[#All],5,FALSE)</f>
        <v>1079.1990057735957</v>
      </c>
      <c r="D122" s="47">
        <f t="shared" si="5"/>
        <v>-8.3289396531634023E-4</v>
      </c>
      <c r="E122" s="48">
        <f t="shared" si="6"/>
        <v>288</v>
      </c>
      <c r="F122" s="49">
        <f t="shared" si="7"/>
        <v>0.32194848824188133</v>
      </c>
      <c r="G122" s="50">
        <f t="shared" si="8"/>
        <v>-0.46225707712433911</v>
      </c>
      <c r="H122" s="50">
        <f t="shared" si="9"/>
        <v>-0.35955044047849494</v>
      </c>
    </row>
    <row r="123" spans="2:8" x14ac:dyDescent="0.2">
      <c r="B123" s="51">
        <f>Index!B144</f>
        <v>41920</v>
      </c>
      <c r="C123" s="46">
        <f>VLOOKUP(B123,Table2[#All],5,FALSE)</f>
        <v>1079.7841224445895</v>
      </c>
      <c r="D123" s="47">
        <f t="shared" si="5"/>
        <v>5.4202988219009926E-4</v>
      </c>
      <c r="E123" s="48">
        <f t="shared" si="6"/>
        <v>485</v>
      </c>
      <c r="F123" s="49">
        <f t="shared" si="7"/>
        <v>0.54316143497757852</v>
      </c>
      <c r="G123" s="50">
        <f t="shared" si="8"/>
        <v>0.10840160246437579</v>
      </c>
      <c r="H123" s="50">
        <f t="shared" si="9"/>
        <v>6.0525297932090209E-2</v>
      </c>
    </row>
    <row r="124" spans="2:8" x14ac:dyDescent="0.2">
      <c r="B124" s="51">
        <f>Index!B145</f>
        <v>41921</v>
      </c>
      <c r="C124" s="46">
        <f>VLOOKUP(B124,Table2[#All],5,FALSE)</f>
        <v>1081.4229068895336</v>
      </c>
      <c r="D124" s="47">
        <f t="shared" si="5"/>
        <v>1.5165458346091613E-3</v>
      </c>
      <c r="E124" s="48">
        <f t="shared" si="6"/>
        <v>633</v>
      </c>
      <c r="F124" s="49">
        <f t="shared" si="7"/>
        <v>0.70987654320987659</v>
      </c>
      <c r="G124" s="50">
        <f t="shared" si="8"/>
        <v>0.55302409142754982</v>
      </c>
      <c r="H124" s="50">
        <f t="shared" si="9"/>
        <v>0.35826579392229796</v>
      </c>
    </row>
    <row r="125" spans="2:8" x14ac:dyDescent="0.2">
      <c r="B125" s="51">
        <f>Index!B146</f>
        <v>41922</v>
      </c>
      <c r="C125" s="46">
        <f>VLOOKUP(B125,Table2[#All],5,FALSE)</f>
        <v>1082.3597896866745</v>
      </c>
      <c r="D125" s="47">
        <f t="shared" si="5"/>
        <v>8.6596760124826421E-4</v>
      </c>
      <c r="E125" s="48">
        <f t="shared" si="6"/>
        <v>542</v>
      </c>
      <c r="F125" s="49">
        <f t="shared" si="7"/>
        <v>0.60842696629213489</v>
      </c>
      <c r="G125" s="50">
        <f t="shared" si="8"/>
        <v>0.27522150330126455</v>
      </c>
      <c r="H125" s="50">
        <f t="shared" si="9"/>
        <v>0.15949687136082297</v>
      </c>
    </row>
    <row r="126" spans="2:8" x14ac:dyDescent="0.2">
      <c r="B126" s="51">
        <f>Index!B147</f>
        <v>41925</v>
      </c>
      <c r="C126" s="46">
        <f>VLOOKUP(B126,Table2[#All],5,FALSE)</f>
        <v>1079.547789234646</v>
      </c>
      <c r="D126" s="47">
        <f t="shared" si="5"/>
        <v>-2.6014081871542152E-3</v>
      </c>
      <c r="E126" s="48">
        <f t="shared" si="6"/>
        <v>121</v>
      </c>
      <c r="F126" s="49">
        <f t="shared" si="7"/>
        <v>0.13554555680539931</v>
      </c>
      <c r="G126" s="50">
        <f t="shared" si="8"/>
        <v>-1.1005533147508113</v>
      </c>
      <c r="H126" s="50">
        <f t="shared" si="9"/>
        <v>-0.89987848771944379</v>
      </c>
    </row>
    <row r="127" spans="2:8" x14ac:dyDescent="0.2">
      <c r="B127" s="51">
        <f>Index!B148</f>
        <v>41926</v>
      </c>
      <c r="C127" s="46">
        <f>VLOOKUP(B127,Table2[#All],5,FALSE)</f>
        <v>1089.8484299488496</v>
      </c>
      <c r="D127" s="47">
        <f t="shared" si="5"/>
        <v>9.496391699740642E-3</v>
      </c>
      <c r="E127" s="48">
        <f t="shared" si="6"/>
        <v>881</v>
      </c>
      <c r="F127" s="49">
        <f t="shared" si="7"/>
        <v>0.99155405405405406</v>
      </c>
      <c r="G127" s="50">
        <f t="shared" si="8"/>
        <v>2.3890524225267851</v>
      </c>
      <c r="H127" s="50">
        <f t="shared" si="9"/>
        <v>2.7963205634844073</v>
      </c>
    </row>
    <row r="128" spans="2:8" x14ac:dyDescent="0.2">
      <c r="B128" s="51">
        <f>Index!B149</f>
        <v>41927</v>
      </c>
      <c r="C128" s="46">
        <f>VLOOKUP(B128,Table2[#All],5,FALSE)</f>
        <v>1095.6020697798231</v>
      </c>
      <c r="D128" s="47">
        <f t="shared" si="5"/>
        <v>5.2654161005233338E-3</v>
      </c>
      <c r="E128" s="48">
        <f t="shared" si="6"/>
        <v>843</v>
      </c>
      <c r="F128" s="49">
        <f t="shared" si="7"/>
        <v>0.94983089064261561</v>
      </c>
      <c r="G128" s="50">
        <f t="shared" si="8"/>
        <v>1.643216154253319</v>
      </c>
      <c r="H128" s="50">
        <f t="shared" si="9"/>
        <v>1.5036451893087808</v>
      </c>
    </row>
    <row r="129" spans="2:8" x14ac:dyDescent="0.2">
      <c r="B129" s="51">
        <f>Index!B150</f>
        <v>41928</v>
      </c>
      <c r="C129" s="46">
        <f>VLOOKUP(B129,Table2[#All],5,FALSE)</f>
        <v>1078.8985756550062</v>
      </c>
      <c r="D129" s="47">
        <f t="shared" si="5"/>
        <v>-1.5363364188023105E-2</v>
      </c>
      <c r="E129" s="48">
        <f t="shared" si="6"/>
        <v>3</v>
      </c>
      <c r="F129" s="49">
        <f t="shared" si="7"/>
        <v>2.8216704288939053E-3</v>
      </c>
      <c r="G129" s="50">
        <f t="shared" si="8"/>
        <v>-2.7678154120613256</v>
      </c>
      <c r="H129" s="50">
        <f t="shared" si="9"/>
        <v>-4.7989948644926583</v>
      </c>
    </row>
    <row r="130" spans="2:8" x14ac:dyDescent="0.2">
      <c r="B130" s="51">
        <f>Index!B151</f>
        <v>41929</v>
      </c>
      <c r="C130" s="46">
        <f>VLOOKUP(B130,Table2[#All],5,FALSE)</f>
        <v>1076.0898698871069</v>
      </c>
      <c r="D130" s="47">
        <f t="shared" si="5"/>
        <v>-2.6067029399768123E-3</v>
      </c>
      <c r="E130" s="48">
        <f t="shared" si="6"/>
        <v>119</v>
      </c>
      <c r="F130" s="49">
        <f t="shared" si="7"/>
        <v>0.13389830508474576</v>
      </c>
      <c r="G130" s="50">
        <f t="shared" si="8"/>
        <v>-1.1081509961526537</v>
      </c>
      <c r="H130" s="50">
        <f t="shared" si="9"/>
        <v>-0.90149617527769488</v>
      </c>
    </row>
    <row r="131" spans="2:8" x14ac:dyDescent="0.2">
      <c r="B131" s="51">
        <f>Index!B152</f>
        <v>41932</v>
      </c>
      <c r="C131" s="46">
        <f>VLOOKUP(B131,Table2[#All],5,FALSE)</f>
        <v>1074.3357419676847</v>
      </c>
      <c r="D131" s="47">
        <f t="shared" si="5"/>
        <v>-1.631424308573787E-3</v>
      </c>
      <c r="E131" s="48">
        <f t="shared" si="6"/>
        <v>194</v>
      </c>
      <c r="F131" s="49">
        <f t="shared" si="7"/>
        <v>0.21889140271493213</v>
      </c>
      <c r="G131" s="50">
        <f t="shared" si="8"/>
        <v>-0.77594272314746815</v>
      </c>
      <c r="H131" s="50">
        <f t="shared" si="9"/>
        <v>-0.60352266060944204</v>
      </c>
    </row>
    <row r="132" spans="2:8" x14ac:dyDescent="0.2">
      <c r="B132" s="51">
        <f>Index!B153</f>
        <v>41933</v>
      </c>
      <c r="C132" s="46">
        <f>VLOOKUP(B132,Table2[#All],5,FALSE)</f>
        <v>1075.8408748038601</v>
      </c>
      <c r="D132" s="47">
        <f t="shared" si="5"/>
        <v>1.4000087902330792E-3</v>
      </c>
      <c r="E132" s="48">
        <f t="shared" si="6"/>
        <v>619</v>
      </c>
      <c r="F132" s="49">
        <f t="shared" si="7"/>
        <v>0.70045300113250286</v>
      </c>
      <c r="G132" s="50">
        <f t="shared" si="8"/>
        <v>0.52570383657750575</v>
      </c>
      <c r="H132" s="50">
        <f t="shared" si="9"/>
        <v>0.32266063291119657</v>
      </c>
    </row>
    <row r="133" spans="2:8" x14ac:dyDescent="0.2">
      <c r="B133" s="51">
        <f>Index!B154</f>
        <v>41934</v>
      </c>
      <c r="C133" s="46">
        <f>VLOOKUP(B133,Table2[#All],5,FALSE)</f>
        <v>1077.7410439439443</v>
      </c>
      <c r="D133" s="47">
        <f t="shared" ref="D133:D196" si="10">LN(C133/C132)</f>
        <v>1.7646597202921914E-3</v>
      </c>
      <c r="E133" s="48">
        <f t="shared" ref="E133:E196" si="11">_xlfn.RANK.AVG(D133,D133:D1143,1)</f>
        <v>660</v>
      </c>
      <c r="F133" s="49">
        <f t="shared" ref="F133:F196" si="12">(E133-0.5)/COUNT(D133:D1143)</f>
        <v>0.74773242630385484</v>
      </c>
      <c r="G133" s="50">
        <f t="shared" ref="G133:G196" si="13">_xlfn.NORM.S.INV(F133)</f>
        <v>0.6673710589012628</v>
      </c>
      <c r="H133" s="50">
        <f t="shared" ref="H133:H196" si="14">STANDARDIZE(D133,AVERAGE($D$4:$D$1014),STDEV($D$4:$D$1014))</f>
        <v>0.4340711732000257</v>
      </c>
    </row>
    <row r="134" spans="2:8" x14ac:dyDescent="0.2">
      <c r="B134" s="51">
        <f>Index!B155</f>
        <v>41935</v>
      </c>
      <c r="C134" s="46">
        <f>VLOOKUP(B134,Table2[#All],5,FALSE)</f>
        <v>1076.6039454014108</v>
      </c>
      <c r="D134" s="47">
        <f t="shared" si="10"/>
        <v>-1.0556328292376867E-3</v>
      </c>
      <c r="E134" s="48">
        <f t="shared" si="11"/>
        <v>254</v>
      </c>
      <c r="F134" s="49">
        <f t="shared" si="12"/>
        <v>0.28774120317820656</v>
      </c>
      <c r="G134" s="50">
        <f t="shared" si="13"/>
        <v>-0.55999564771822397</v>
      </c>
      <c r="H134" s="50">
        <f t="shared" si="14"/>
        <v>-0.42760307692391536</v>
      </c>
    </row>
    <row r="135" spans="2:8" x14ac:dyDescent="0.2">
      <c r="B135" s="51">
        <f>Index!B156</f>
        <v>41936</v>
      </c>
      <c r="C135" s="46">
        <f>VLOOKUP(B135,Table2[#All],5,FALSE)</f>
        <v>1077.0767988507528</v>
      </c>
      <c r="D135" s="47">
        <f t="shared" si="10"/>
        <v>4.3911193263155044E-4</v>
      </c>
      <c r="E135" s="48">
        <f t="shared" si="11"/>
        <v>466</v>
      </c>
      <c r="F135" s="49">
        <f t="shared" si="12"/>
        <v>0.52897727272727268</v>
      </c>
      <c r="G135" s="50">
        <f t="shared" si="13"/>
        <v>7.2699238488671492E-2</v>
      </c>
      <c r="H135" s="50">
        <f t="shared" si="14"/>
        <v>2.9081131962521295E-2</v>
      </c>
    </row>
    <row r="136" spans="2:8" x14ac:dyDescent="0.2">
      <c r="B136" s="51">
        <f>Index!B157</f>
        <v>41939</v>
      </c>
      <c r="C136" s="46">
        <f>VLOOKUP(B136,Table2[#All],5,FALSE)</f>
        <v>1078.0209909876367</v>
      </c>
      <c r="D136" s="47">
        <f t="shared" si="10"/>
        <v>8.7624069937647993E-4</v>
      </c>
      <c r="E136" s="48">
        <f t="shared" si="11"/>
        <v>538</v>
      </c>
      <c r="F136" s="49">
        <f t="shared" si="12"/>
        <v>0.61149032992036401</v>
      </c>
      <c r="G136" s="50">
        <f t="shared" si="13"/>
        <v>0.28320546390031592</v>
      </c>
      <c r="H136" s="50">
        <f t="shared" si="14"/>
        <v>0.16263557558055206</v>
      </c>
    </row>
    <row r="137" spans="2:8" x14ac:dyDescent="0.2">
      <c r="B137" s="51">
        <f>Index!B158</f>
        <v>41940</v>
      </c>
      <c r="C137" s="46">
        <f>VLOOKUP(B137,Table2[#All],5,FALSE)</f>
        <v>1078.7754648627165</v>
      </c>
      <c r="D137" s="47">
        <f t="shared" si="10"/>
        <v>6.9962457867352623E-4</v>
      </c>
      <c r="E137" s="48">
        <f t="shared" si="11"/>
        <v>511</v>
      </c>
      <c r="F137" s="49">
        <f t="shared" si="12"/>
        <v>0.58143507972665143</v>
      </c>
      <c r="G137" s="50">
        <f t="shared" si="13"/>
        <v>0.20556612518274694</v>
      </c>
      <c r="H137" s="50">
        <f t="shared" si="14"/>
        <v>0.10867466170589556</v>
      </c>
    </row>
    <row r="138" spans="2:8" x14ac:dyDescent="0.2">
      <c r="B138" s="51">
        <f>Index!B159</f>
        <v>41941</v>
      </c>
      <c r="C138" s="46">
        <f>VLOOKUP(B138,Table2[#All],5,FALSE)</f>
        <v>1079.3414850491388</v>
      </c>
      <c r="D138" s="47">
        <f t="shared" si="10"/>
        <v>5.245500707678467E-4</v>
      </c>
      <c r="E138" s="48">
        <f t="shared" si="11"/>
        <v>477</v>
      </c>
      <c r="F138" s="49">
        <f t="shared" si="12"/>
        <v>0.54332953249714933</v>
      </c>
      <c r="G138" s="50">
        <f t="shared" si="13"/>
        <v>0.108825453166013</v>
      </c>
      <c r="H138" s="50">
        <f t="shared" si="14"/>
        <v>5.5184751469246104E-2</v>
      </c>
    </row>
    <row r="139" spans="2:8" x14ac:dyDescent="0.2">
      <c r="B139" s="51">
        <f>Index!B160</f>
        <v>41942</v>
      </c>
      <c r="C139" s="46">
        <f>VLOOKUP(B139,Table2[#All],5,FALSE)</f>
        <v>1083.3985008160982</v>
      </c>
      <c r="D139" s="47">
        <f t="shared" si="10"/>
        <v>3.7517413579119755E-3</v>
      </c>
      <c r="E139" s="48">
        <f t="shared" si="11"/>
        <v>785</v>
      </c>
      <c r="F139" s="49">
        <f t="shared" si="12"/>
        <v>0.89554794520547942</v>
      </c>
      <c r="G139" s="50">
        <f t="shared" si="13"/>
        <v>1.2565845571256156</v>
      </c>
      <c r="H139" s="50">
        <f t="shared" si="14"/>
        <v>1.0411773687315831</v>
      </c>
    </row>
    <row r="140" spans="2:8" x14ac:dyDescent="0.2">
      <c r="B140" s="51">
        <f>Index!B161</f>
        <v>41943</v>
      </c>
      <c r="C140" s="46">
        <f>VLOOKUP(B140,Table2[#All],5,FALSE)</f>
        <v>1088.1900789154658</v>
      </c>
      <c r="D140" s="47">
        <f t="shared" si="10"/>
        <v>4.4129775963715739E-3</v>
      </c>
      <c r="E140" s="48">
        <f t="shared" si="11"/>
        <v>813</v>
      </c>
      <c r="F140" s="49">
        <f t="shared" si="12"/>
        <v>0.9285714285714286</v>
      </c>
      <c r="G140" s="50">
        <f t="shared" si="13"/>
        <v>1.4652337926855228</v>
      </c>
      <c r="H140" s="50">
        <f t="shared" si="14"/>
        <v>1.243202594811206</v>
      </c>
    </row>
    <row r="141" spans="2:8" x14ac:dyDescent="0.2">
      <c r="B141" s="51">
        <f>Index!B162</f>
        <v>41946</v>
      </c>
      <c r="C141" s="46">
        <f>VLOOKUP(B141,Table2[#All],5,FALSE)</f>
        <v>1085.4696999003509</v>
      </c>
      <c r="D141" s="47">
        <f t="shared" si="10"/>
        <v>-2.5030416093089944E-3</v>
      </c>
      <c r="E141" s="48">
        <f t="shared" si="11"/>
        <v>127</v>
      </c>
      <c r="F141" s="49">
        <f t="shared" si="12"/>
        <v>0.14473684210526316</v>
      </c>
      <c r="G141" s="50">
        <f t="shared" si="13"/>
        <v>-1.0592769170824312</v>
      </c>
      <c r="H141" s="50">
        <f t="shared" si="14"/>
        <v>-0.86982488664314128</v>
      </c>
    </row>
    <row r="142" spans="2:8" x14ac:dyDescent="0.2">
      <c r="B142" s="51">
        <f>Index!B163</f>
        <v>41947</v>
      </c>
      <c r="C142" s="46">
        <f>VLOOKUP(B142,Table2[#All],5,FALSE)</f>
        <v>1088.3181704716651</v>
      </c>
      <c r="D142" s="47">
        <f t="shared" si="10"/>
        <v>2.6207453270717237E-3</v>
      </c>
      <c r="E142" s="48">
        <f t="shared" si="11"/>
        <v>723</v>
      </c>
      <c r="F142" s="49">
        <f t="shared" si="12"/>
        <v>0.8276059564719358</v>
      </c>
      <c r="G142" s="50">
        <f t="shared" si="13"/>
        <v>0.94474693882656635</v>
      </c>
      <c r="H142" s="50">
        <f t="shared" si="14"/>
        <v>0.69562805437769515</v>
      </c>
    </row>
    <row r="143" spans="2:8" x14ac:dyDescent="0.2">
      <c r="B143" s="51">
        <f>Index!B164</f>
        <v>41948</v>
      </c>
      <c r="C143" s="46">
        <f>VLOOKUP(B143,Table2[#All],5,FALSE)</f>
        <v>1086.1235003133272</v>
      </c>
      <c r="D143" s="47">
        <f t="shared" si="10"/>
        <v>-2.0186063696776219E-3</v>
      </c>
      <c r="E143" s="48">
        <f t="shared" si="11"/>
        <v>167</v>
      </c>
      <c r="F143" s="49">
        <f t="shared" si="12"/>
        <v>0.19094036697247707</v>
      </c>
      <c r="G143" s="50">
        <f t="shared" si="13"/>
        <v>-0.8744362305686032</v>
      </c>
      <c r="H143" s="50">
        <f t="shared" si="14"/>
        <v>-0.72181705961379417</v>
      </c>
    </row>
    <row r="144" spans="2:8" x14ac:dyDescent="0.2">
      <c r="B144" s="51">
        <f>Index!B165</f>
        <v>41949</v>
      </c>
      <c r="C144" s="46">
        <f>VLOOKUP(B144,Table2[#All],5,FALSE)</f>
        <v>1086.9708694241699</v>
      </c>
      <c r="D144" s="47">
        <f t="shared" si="10"/>
        <v>7.798733139167055E-4</v>
      </c>
      <c r="E144" s="48">
        <f t="shared" si="11"/>
        <v>522</v>
      </c>
      <c r="F144" s="49">
        <f t="shared" si="12"/>
        <v>0.59873708381171065</v>
      </c>
      <c r="G144" s="50">
        <f t="shared" si="13"/>
        <v>0.25007954737751792</v>
      </c>
      <c r="H144" s="50">
        <f t="shared" si="14"/>
        <v>0.13319278085477168</v>
      </c>
    </row>
    <row r="145" spans="2:8" x14ac:dyDescent="0.2">
      <c r="B145" s="51">
        <f>Index!B166</f>
        <v>41950</v>
      </c>
      <c r="C145" s="46">
        <f>VLOOKUP(B145,Table2[#All],5,FALSE)</f>
        <v>1088.0006622833894</v>
      </c>
      <c r="D145" s="47">
        <f t="shared" si="10"/>
        <v>9.4694842774622578E-4</v>
      </c>
      <c r="E145" s="48">
        <f t="shared" si="11"/>
        <v>542</v>
      </c>
      <c r="F145" s="49">
        <f t="shared" si="12"/>
        <v>0.62241379310344824</v>
      </c>
      <c r="G145" s="50">
        <f t="shared" si="13"/>
        <v>0.31182646001905823</v>
      </c>
      <c r="H145" s="50">
        <f t="shared" si="14"/>
        <v>0.18423866382440252</v>
      </c>
    </row>
    <row r="146" spans="2:8" x14ac:dyDescent="0.2">
      <c r="B146" s="51">
        <f>Index!B167</f>
        <v>41953</v>
      </c>
      <c r="C146" s="46">
        <f>VLOOKUP(B146,Table2[#All],5,FALSE)</f>
        <v>1088.8350141277067</v>
      </c>
      <c r="D146" s="47">
        <f t="shared" si="10"/>
        <v>7.6657314487859403E-4</v>
      </c>
      <c r="E146" s="48">
        <f t="shared" si="11"/>
        <v>519</v>
      </c>
      <c r="F146" s="49">
        <f t="shared" si="12"/>
        <v>0.59666283084004601</v>
      </c>
      <c r="G146" s="50">
        <f t="shared" si="13"/>
        <v>0.24471858299322596</v>
      </c>
      <c r="H146" s="50">
        <f t="shared" si="14"/>
        <v>0.12912922610604652</v>
      </c>
    </row>
    <row r="147" spans="2:8" x14ac:dyDescent="0.2">
      <c r="B147" s="51">
        <f>Index!B168</f>
        <v>41954</v>
      </c>
      <c r="C147" s="46">
        <f>VLOOKUP(B147,Table2[#All],5,FALSE)</f>
        <v>1090.3201567690946</v>
      </c>
      <c r="D147" s="47">
        <f t="shared" si="10"/>
        <v>1.3630446249615577E-3</v>
      </c>
      <c r="E147" s="48">
        <f t="shared" si="11"/>
        <v>604</v>
      </c>
      <c r="F147" s="49">
        <f t="shared" si="12"/>
        <v>0.69527649769585254</v>
      </c>
      <c r="G147" s="50">
        <f t="shared" si="13"/>
        <v>0.51086298073890879</v>
      </c>
      <c r="H147" s="50">
        <f t="shared" si="14"/>
        <v>0.31136709905524779</v>
      </c>
    </row>
    <row r="148" spans="2:8" x14ac:dyDescent="0.2">
      <c r="B148" s="51">
        <f>Index!B169</f>
        <v>41955</v>
      </c>
      <c r="C148" s="46">
        <f>VLOOKUP(B148,Table2[#All],5,FALSE)</f>
        <v>1091.1553467811652</v>
      </c>
      <c r="D148" s="47">
        <f t="shared" si="10"/>
        <v>7.657111450652032E-4</v>
      </c>
      <c r="E148" s="48">
        <f t="shared" si="11"/>
        <v>518</v>
      </c>
      <c r="F148" s="49">
        <f t="shared" si="12"/>
        <v>0.59688581314878897</v>
      </c>
      <c r="G148" s="50">
        <f t="shared" si="13"/>
        <v>0.24529454695360908</v>
      </c>
      <c r="H148" s="50">
        <f t="shared" si="14"/>
        <v>0.1288658622777322</v>
      </c>
    </row>
    <row r="149" spans="2:8" x14ac:dyDescent="0.2">
      <c r="B149" s="51">
        <f>Index!B170</f>
        <v>41956</v>
      </c>
      <c r="C149" s="46">
        <f>VLOOKUP(B149,Table2[#All],5,FALSE)</f>
        <v>1091.5304586032205</v>
      </c>
      <c r="D149" s="47">
        <f t="shared" si="10"/>
        <v>3.4371582462571214E-4</v>
      </c>
      <c r="E149" s="48">
        <f t="shared" si="11"/>
        <v>455</v>
      </c>
      <c r="F149" s="49">
        <f t="shared" si="12"/>
        <v>0.52482678983833719</v>
      </c>
      <c r="G149" s="50">
        <f t="shared" si="13"/>
        <v>6.2271755919159996E-2</v>
      </c>
      <c r="H149" s="50">
        <f t="shared" si="14"/>
        <v>-6.4911714534622906E-5</v>
      </c>
    </row>
    <row r="150" spans="2:8" x14ac:dyDescent="0.2">
      <c r="B150" s="51">
        <f>Index!B171</f>
        <v>41957</v>
      </c>
      <c r="C150" s="46">
        <f>VLOOKUP(B150,Table2[#All],5,FALSE)</f>
        <v>1093.1900180927323</v>
      </c>
      <c r="D150" s="47">
        <f t="shared" si="10"/>
        <v>1.5192422338839494E-3</v>
      </c>
      <c r="E150" s="48">
        <f t="shared" si="11"/>
        <v>614</v>
      </c>
      <c r="F150" s="49">
        <f t="shared" si="12"/>
        <v>0.70924855491329475</v>
      </c>
      <c r="G150" s="50">
        <f t="shared" si="13"/>
        <v>0.55119079404104809</v>
      </c>
      <c r="H150" s="50">
        <f t="shared" si="14"/>
        <v>0.35908961548773277</v>
      </c>
    </row>
    <row r="151" spans="2:8" x14ac:dyDescent="0.2">
      <c r="B151" s="51">
        <f>Index!B172</f>
        <v>41960</v>
      </c>
      <c r="C151" s="46">
        <f>VLOOKUP(B151,Table2[#All],5,FALSE)</f>
        <v>1092.6513548671974</v>
      </c>
      <c r="D151" s="47">
        <f t="shared" si="10"/>
        <v>-4.928658072838101E-4</v>
      </c>
      <c r="E151" s="48">
        <f t="shared" si="11"/>
        <v>320</v>
      </c>
      <c r="F151" s="49">
        <f t="shared" si="12"/>
        <v>0.36979166666666669</v>
      </c>
      <c r="G151" s="50">
        <f t="shared" si="13"/>
        <v>-0.33240517246377799</v>
      </c>
      <c r="H151" s="50">
        <f t="shared" si="14"/>
        <v>-0.2556628107563424</v>
      </c>
    </row>
    <row r="152" spans="2:8" x14ac:dyDescent="0.2">
      <c r="B152" s="51">
        <f>Index!B173</f>
        <v>41961</v>
      </c>
      <c r="C152" s="46">
        <f>VLOOKUP(B152,Table2[#All],5,FALSE)</f>
        <v>1091.5963998451648</v>
      </c>
      <c r="D152" s="47">
        <f t="shared" si="10"/>
        <v>-9.6596652260476292E-4</v>
      </c>
      <c r="E152" s="48">
        <f t="shared" si="11"/>
        <v>261</v>
      </c>
      <c r="F152" s="49">
        <f t="shared" si="12"/>
        <v>0.30185399768250287</v>
      </c>
      <c r="G152" s="50">
        <f t="shared" si="13"/>
        <v>-0.51907563939581636</v>
      </c>
      <c r="H152" s="50">
        <f t="shared" si="14"/>
        <v>-0.40020763968738216</v>
      </c>
    </row>
    <row r="153" spans="2:8" x14ac:dyDescent="0.2">
      <c r="B153" s="51">
        <f>Index!B174</f>
        <v>41962</v>
      </c>
      <c r="C153" s="46">
        <f>VLOOKUP(B153,Table2[#All],5,FALSE)</f>
        <v>1087.4954540223146</v>
      </c>
      <c r="D153" s="47">
        <f t="shared" si="10"/>
        <v>-3.7639080308433616E-3</v>
      </c>
      <c r="E153" s="48">
        <f t="shared" si="11"/>
        <v>66</v>
      </c>
      <c r="F153" s="49">
        <f t="shared" si="12"/>
        <v>7.5986078886310898E-2</v>
      </c>
      <c r="G153" s="50">
        <f t="shared" si="13"/>
        <v>-1.4326000838929338</v>
      </c>
      <c r="H153" s="50">
        <f t="shared" si="14"/>
        <v>-1.255053053296699</v>
      </c>
    </row>
    <row r="154" spans="2:8" x14ac:dyDescent="0.2">
      <c r="B154" s="51">
        <f>Index!B175</f>
        <v>41963</v>
      </c>
      <c r="C154" s="46">
        <f>VLOOKUP(B154,Table2[#All],5,FALSE)</f>
        <v>1091.7079977494575</v>
      </c>
      <c r="D154" s="47">
        <f t="shared" si="10"/>
        <v>3.866136473668669E-3</v>
      </c>
      <c r="E154" s="48">
        <f t="shared" si="11"/>
        <v>778</v>
      </c>
      <c r="F154" s="49">
        <f t="shared" si="12"/>
        <v>0.90301974448315914</v>
      </c>
      <c r="G154" s="50">
        <f t="shared" si="13"/>
        <v>1.2989516836609321</v>
      </c>
      <c r="H154" s="50">
        <f t="shared" si="14"/>
        <v>1.0761281136831737</v>
      </c>
    </row>
    <row r="155" spans="2:8" x14ac:dyDescent="0.2">
      <c r="B155" s="51">
        <f>Index!B176</f>
        <v>41964</v>
      </c>
      <c r="C155" s="46">
        <f>VLOOKUP(B155,Table2[#All],5,FALSE)</f>
        <v>1096.8633226376655</v>
      </c>
      <c r="D155" s="47">
        <f t="shared" si="10"/>
        <v>4.7111413508173538E-3</v>
      </c>
      <c r="E155" s="48">
        <f t="shared" si="11"/>
        <v>809</v>
      </c>
      <c r="F155" s="49">
        <f t="shared" si="12"/>
        <v>0.94011627906976747</v>
      </c>
      <c r="G155" s="50">
        <f t="shared" si="13"/>
        <v>1.5557504626025889</v>
      </c>
      <c r="H155" s="50">
        <f t="shared" si="14"/>
        <v>1.3342995377751665</v>
      </c>
    </row>
    <row r="156" spans="2:8" x14ac:dyDescent="0.2">
      <c r="B156" s="51">
        <f>Index!B177</f>
        <v>41967</v>
      </c>
      <c r="C156" s="46">
        <f>VLOOKUP(B156,Table2[#All],5,FALSE)</f>
        <v>1098.0364455392812</v>
      </c>
      <c r="D156" s="47">
        <f t="shared" si="10"/>
        <v>1.0689536081158147E-3</v>
      </c>
      <c r="E156" s="48">
        <f t="shared" si="11"/>
        <v>556</v>
      </c>
      <c r="F156" s="49">
        <f t="shared" si="12"/>
        <v>0.64668218859138538</v>
      </c>
      <c r="G156" s="50">
        <f t="shared" si="13"/>
        <v>0.37637837166553001</v>
      </c>
      <c r="H156" s="50">
        <f t="shared" si="14"/>
        <v>0.22151448555563602</v>
      </c>
    </row>
    <row r="157" spans="2:8" x14ac:dyDescent="0.2">
      <c r="B157" s="51">
        <f>Index!B178</f>
        <v>41968</v>
      </c>
      <c r="C157" s="46">
        <f>VLOOKUP(B157,Table2[#All],5,FALSE)</f>
        <v>1102.732116319818</v>
      </c>
      <c r="D157" s="47">
        <f t="shared" si="10"/>
        <v>4.2673073285034299E-3</v>
      </c>
      <c r="E157" s="48">
        <f t="shared" si="11"/>
        <v>794</v>
      </c>
      <c r="F157" s="49">
        <f t="shared" si="12"/>
        <v>0.92482517482517479</v>
      </c>
      <c r="G157" s="50">
        <f t="shared" si="13"/>
        <v>1.4382975373141362</v>
      </c>
      <c r="H157" s="50">
        <f t="shared" si="14"/>
        <v>1.198696460562275</v>
      </c>
    </row>
    <row r="158" spans="2:8" x14ac:dyDescent="0.2">
      <c r="B158" s="51">
        <f>Index!B179</f>
        <v>41969</v>
      </c>
      <c r="C158" s="46">
        <f>VLOOKUP(B158,Table2[#All],5,FALSE)</f>
        <v>1104.8480955458685</v>
      </c>
      <c r="D158" s="47">
        <f t="shared" si="10"/>
        <v>1.9170129018959013E-3</v>
      </c>
      <c r="E158" s="48">
        <f t="shared" si="11"/>
        <v>656</v>
      </c>
      <c r="F158" s="49">
        <f t="shared" si="12"/>
        <v>0.76487747957993002</v>
      </c>
      <c r="G158" s="50">
        <f t="shared" si="13"/>
        <v>0.72208041133077938</v>
      </c>
      <c r="H158" s="50">
        <f t="shared" si="14"/>
        <v>0.48061911502054949</v>
      </c>
    </row>
    <row r="159" spans="2:8" x14ac:dyDescent="0.2">
      <c r="B159" s="51">
        <f>Index!B180</f>
        <v>41970</v>
      </c>
      <c r="C159" s="46">
        <f>VLOOKUP(B159,Table2[#All],5,FALSE)</f>
        <v>1114.0236549965621</v>
      </c>
      <c r="D159" s="47">
        <f t="shared" si="10"/>
        <v>8.2705201418056696E-3</v>
      </c>
      <c r="E159" s="48">
        <f t="shared" si="11"/>
        <v>845</v>
      </c>
      <c r="F159" s="49">
        <f t="shared" si="12"/>
        <v>0.9865654205607477</v>
      </c>
      <c r="G159" s="50">
        <f t="shared" si="13"/>
        <v>2.2134133823827193</v>
      </c>
      <c r="H159" s="50">
        <f t="shared" si="14"/>
        <v>2.4217842567427672</v>
      </c>
    </row>
    <row r="160" spans="2:8" x14ac:dyDescent="0.2">
      <c r="B160" s="51">
        <f>Index!B181</f>
        <v>41971</v>
      </c>
      <c r="C160" s="46">
        <f>VLOOKUP(B160,Table2[#All],5,FALSE)</f>
        <v>1116.2646663773987</v>
      </c>
      <c r="D160" s="47">
        <f t="shared" si="10"/>
        <v>2.0096165267642625E-3</v>
      </c>
      <c r="E160" s="48">
        <f t="shared" si="11"/>
        <v>664</v>
      </c>
      <c r="F160" s="49">
        <f t="shared" si="12"/>
        <v>0.7760233918128655</v>
      </c>
      <c r="G160" s="50">
        <f t="shared" si="13"/>
        <v>0.75883173966442652</v>
      </c>
      <c r="H160" s="50">
        <f t="shared" si="14"/>
        <v>0.50891198096117862</v>
      </c>
    </row>
    <row r="161" spans="2:8" x14ac:dyDescent="0.2">
      <c r="B161" s="51">
        <f>Index!B182</f>
        <v>41974</v>
      </c>
      <c r="C161" s="46">
        <f>VLOOKUP(B161,Table2[#All],5,FALSE)</f>
        <v>1116.0276562133026</v>
      </c>
      <c r="D161" s="47">
        <f t="shared" si="10"/>
        <v>-2.1234688896986989E-4</v>
      </c>
      <c r="E161" s="48">
        <f t="shared" si="11"/>
        <v>349</v>
      </c>
      <c r="F161" s="49">
        <f t="shared" si="12"/>
        <v>0.40807962529274006</v>
      </c>
      <c r="G161" s="50">
        <f t="shared" si="13"/>
        <v>-0.2324876857358304</v>
      </c>
      <c r="H161" s="50">
        <f t="shared" si="14"/>
        <v>-0.1699568336852631</v>
      </c>
    </row>
    <row r="162" spans="2:8" x14ac:dyDescent="0.2">
      <c r="B162" s="51">
        <f>Index!B183</f>
        <v>41975</v>
      </c>
      <c r="C162" s="46">
        <f>VLOOKUP(B162,Table2[#All],5,FALSE)</f>
        <v>1114.3748889947035</v>
      </c>
      <c r="D162" s="47">
        <f t="shared" si="10"/>
        <v>-1.4820351820934346E-3</v>
      </c>
      <c r="E162" s="48">
        <f t="shared" si="11"/>
        <v>206</v>
      </c>
      <c r="F162" s="49">
        <f t="shared" si="12"/>
        <v>0.24091441969519342</v>
      </c>
      <c r="G162" s="50">
        <f t="shared" si="13"/>
        <v>-0.70336415431110855</v>
      </c>
      <c r="H162" s="50">
        <f t="shared" si="14"/>
        <v>-0.55788031632211432</v>
      </c>
    </row>
    <row r="163" spans="2:8" x14ac:dyDescent="0.2">
      <c r="B163" s="51">
        <f>Index!B184</f>
        <v>41976</v>
      </c>
      <c r="C163" s="46">
        <f>VLOOKUP(B163,Table2[#All],5,FALSE)</f>
        <v>1114.4925216956897</v>
      </c>
      <c r="D163" s="47">
        <f t="shared" si="10"/>
        <v>1.0555378981374142E-4</v>
      </c>
      <c r="E163" s="48">
        <f t="shared" si="11"/>
        <v>417</v>
      </c>
      <c r="F163" s="49">
        <f t="shared" si="12"/>
        <v>0.48884976525821594</v>
      </c>
      <c r="G163" s="50">
        <f t="shared" si="13"/>
        <v>-2.7953133571658184E-2</v>
      </c>
      <c r="H163" s="50">
        <f t="shared" si="14"/>
        <v>-7.2829736338421658E-2</v>
      </c>
    </row>
    <row r="164" spans="2:8" x14ac:dyDescent="0.2">
      <c r="B164" s="51">
        <f>Index!B185</f>
        <v>41977</v>
      </c>
      <c r="C164" s="46">
        <f>VLOOKUP(B164,Table2[#All],5,FALSE)</f>
        <v>1110.5989292280135</v>
      </c>
      <c r="D164" s="47">
        <f t="shared" si="10"/>
        <v>-3.4997181263068961E-3</v>
      </c>
      <c r="E164" s="48">
        <f t="shared" si="11"/>
        <v>76</v>
      </c>
      <c r="F164" s="49">
        <f t="shared" si="12"/>
        <v>8.8719153936545239E-2</v>
      </c>
      <c r="G164" s="50">
        <f t="shared" si="13"/>
        <v>-1.3486845570374735</v>
      </c>
      <c r="H164" s="50">
        <f t="shared" si="14"/>
        <v>-1.1743360234553368</v>
      </c>
    </row>
    <row r="165" spans="2:8" x14ac:dyDescent="0.2">
      <c r="B165" s="51">
        <f>Index!B186</f>
        <v>41978</v>
      </c>
      <c r="C165" s="46">
        <f>VLOOKUP(B165,Table2[#All],5,FALSE)</f>
        <v>1115.0764945940512</v>
      </c>
      <c r="D165" s="47">
        <f t="shared" si="10"/>
        <v>4.0235618893382803E-3</v>
      </c>
      <c r="E165" s="48">
        <f t="shared" si="11"/>
        <v>779</v>
      </c>
      <c r="F165" s="49">
        <f t="shared" si="12"/>
        <v>0.91588235294117648</v>
      </c>
      <c r="G165" s="50">
        <f t="shared" si="13"/>
        <v>1.3778963432935223</v>
      </c>
      <c r="H165" s="50">
        <f t="shared" si="14"/>
        <v>1.1242257576741044</v>
      </c>
    </row>
    <row r="166" spans="2:8" x14ac:dyDescent="0.2">
      <c r="B166" s="51">
        <f>Index!B187</f>
        <v>41981</v>
      </c>
      <c r="C166" s="46">
        <f>VLOOKUP(B166,Table2[#All],5,FALSE)</f>
        <v>1120.8573505607148</v>
      </c>
      <c r="D166" s="47">
        <f t="shared" si="10"/>
        <v>5.1708764638793148E-3</v>
      </c>
      <c r="E166" s="48">
        <f t="shared" si="11"/>
        <v>805</v>
      </c>
      <c r="F166" s="49">
        <f t="shared" si="12"/>
        <v>0.94758539458186097</v>
      </c>
      <c r="G166" s="50">
        <f t="shared" si="13"/>
        <v>1.6218792240392144</v>
      </c>
      <c r="H166" s="50">
        <f t="shared" si="14"/>
        <v>1.4747608203713087</v>
      </c>
    </row>
    <row r="167" spans="2:8" x14ac:dyDescent="0.2">
      <c r="B167" s="51">
        <f>Index!B188</f>
        <v>41982</v>
      </c>
      <c r="C167" s="46">
        <f>VLOOKUP(B167,Table2[#All],5,FALSE)</f>
        <v>1118.6111957529179</v>
      </c>
      <c r="D167" s="47">
        <f t="shared" si="10"/>
        <v>-2.0059719657064142E-3</v>
      </c>
      <c r="E167" s="48">
        <f t="shared" si="11"/>
        <v>166</v>
      </c>
      <c r="F167" s="49">
        <f t="shared" si="12"/>
        <v>0.19516509433962265</v>
      </c>
      <c r="G167" s="50">
        <f t="shared" si="13"/>
        <v>-0.85901871889278869</v>
      </c>
      <c r="H167" s="50">
        <f t="shared" si="14"/>
        <v>-0.71795691376847459</v>
      </c>
    </row>
    <row r="168" spans="2:8" x14ac:dyDescent="0.2">
      <c r="B168" s="51">
        <f>Index!B189</f>
        <v>41983</v>
      </c>
      <c r="C168" s="46">
        <f>VLOOKUP(B168,Table2[#All],5,FALSE)</f>
        <v>1116.3665131972707</v>
      </c>
      <c r="D168" s="47">
        <f t="shared" si="10"/>
        <v>-2.0086851885798762E-3</v>
      </c>
      <c r="E168" s="48">
        <f t="shared" si="11"/>
        <v>165</v>
      </c>
      <c r="F168" s="49">
        <f t="shared" si="12"/>
        <v>0.19421487603305784</v>
      </c>
      <c r="G168" s="50">
        <f t="shared" si="13"/>
        <v>-0.86246851428971405</v>
      </c>
      <c r="H168" s="50">
        <f t="shared" si="14"/>
        <v>-0.71878587538995575</v>
      </c>
    </row>
    <row r="169" spans="2:8" x14ac:dyDescent="0.2">
      <c r="B169" s="51">
        <f>Index!B190</f>
        <v>41984</v>
      </c>
      <c r="C169" s="46">
        <f>VLOOKUP(B169,Table2[#All],5,FALSE)</f>
        <v>1116.3661720852804</v>
      </c>
      <c r="D169" s="47">
        <f t="shared" si="10"/>
        <v>-3.0555560242840356E-7</v>
      </c>
      <c r="E169" s="48">
        <f t="shared" si="11"/>
        <v>379</v>
      </c>
      <c r="F169" s="49">
        <f t="shared" si="12"/>
        <v>0.44739952718676124</v>
      </c>
      <c r="G169" s="50">
        <f t="shared" si="13"/>
        <v>-0.13223419566259556</v>
      </c>
      <c r="H169" s="50">
        <f t="shared" si="14"/>
        <v>-0.10517257683392078</v>
      </c>
    </row>
    <row r="170" spans="2:8" x14ac:dyDescent="0.2">
      <c r="B170" s="51">
        <f>Index!B191</f>
        <v>41985</v>
      </c>
      <c r="C170" s="46">
        <f>VLOOKUP(B170,Table2[#All],5,FALSE)</f>
        <v>1119.5529753389278</v>
      </c>
      <c r="D170" s="47">
        <f t="shared" si="10"/>
        <v>2.8505551421446787E-3</v>
      </c>
      <c r="E170" s="48">
        <f t="shared" si="11"/>
        <v>716</v>
      </c>
      <c r="F170" s="49">
        <f t="shared" si="12"/>
        <v>0.84674556213017749</v>
      </c>
      <c r="G170" s="50">
        <f t="shared" si="13"/>
        <v>1.0225749136954727</v>
      </c>
      <c r="H170" s="50">
        <f t="shared" si="14"/>
        <v>0.76584105412735548</v>
      </c>
    </row>
    <row r="171" spans="2:8" x14ac:dyDescent="0.2">
      <c r="B171" s="51">
        <f>Index!B192</f>
        <v>41988</v>
      </c>
      <c r="C171" s="46">
        <f>VLOOKUP(B171,Table2[#All],5,FALSE)</f>
        <v>1123.9236177742669</v>
      </c>
      <c r="D171" s="47">
        <f t="shared" si="10"/>
        <v>3.8963169734734754E-3</v>
      </c>
      <c r="E171" s="48">
        <f t="shared" si="11"/>
        <v>767</v>
      </c>
      <c r="F171" s="49">
        <f t="shared" si="12"/>
        <v>0.90817535545023698</v>
      </c>
      <c r="G171" s="50">
        <f t="shared" si="13"/>
        <v>1.3296024541857998</v>
      </c>
      <c r="H171" s="50">
        <f t="shared" si="14"/>
        <v>1.0853490576387954</v>
      </c>
    </row>
    <row r="172" spans="2:8" x14ac:dyDescent="0.2">
      <c r="B172" s="51">
        <f>Index!B193</f>
        <v>41989</v>
      </c>
      <c r="C172" s="46">
        <f>VLOOKUP(B172,Table2[#All],5,FALSE)</f>
        <v>1124.9880128762154</v>
      </c>
      <c r="D172" s="47">
        <f t="shared" si="10"/>
        <v>9.465869329137517E-4</v>
      </c>
      <c r="E172" s="48">
        <f t="shared" si="11"/>
        <v>528</v>
      </c>
      <c r="F172" s="49">
        <f t="shared" si="12"/>
        <v>0.62574139976275212</v>
      </c>
      <c r="G172" s="50">
        <f t="shared" si="13"/>
        <v>0.32059516719021769</v>
      </c>
      <c r="H172" s="50">
        <f t="shared" si="14"/>
        <v>0.18412821755571751</v>
      </c>
    </row>
    <row r="173" spans="2:8" x14ac:dyDescent="0.2">
      <c r="B173" s="51">
        <f>Index!B194</f>
        <v>41990</v>
      </c>
      <c r="C173" s="46">
        <f>VLOOKUP(B173,Table2[#All],5,FALSE)</f>
        <v>1127.4728682337493</v>
      </c>
      <c r="D173" s="47">
        <f t="shared" si="10"/>
        <v>2.2063480759111267E-3</v>
      </c>
      <c r="E173" s="48">
        <f t="shared" si="11"/>
        <v>676</v>
      </c>
      <c r="F173" s="49">
        <f t="shared" si="12"/>
        <v>0.80225653206650827</v>
      </c>
      <c r="G173" s="50">
        <f t="shared" si="13"/>
        <v>0.84970892373868867</v>
      </c>
      <c r="H173" s="50">
        <f t="shared" si="14"/>
        <v>0.56901869227206825</v>
      </c>
    </row>
    <row r="174" spans="2:8" x14ac:dyDescent="0.2">
      <c r="B174" s="51">
        <f>Index!B195</f>
        <v>41991</v>
      </c>
      <c r="C174" s="46">
        <f>VLOOKUP(B174,Table2[#All],5,FALSE)</f>
        <v>1125.5775487071826</v>
      </c>
      <c r="D174" s="47">
        <f t="shared" si="10"/>
        <v>-1.6824479020928684E-3</v>
      </c>
      <c r="E174" s="48">
        <f t="shared" si="11"/>
        <v>185</v>
      </c>
      <c r="F174" s="49">
        <f t="shared" si="12"/>
        <v>0.21938168846611178</v>
      </c>
      <c r="G174" s="50">
        <f t="shared" si="13"/>
        <v>-0.7742831312756282</v>
      </c>
      <c r="H174" s="50">
        <f t="shared" si="14"/>
        <v>-0.61911172306025486</v>
      </c>
    </row>
    <row r="175" spans="2:8" x14ac:dyDescent="0.2">
      <c r="B175" s="51">
        <f>Index!B196</f>
        <v>41992</v>
      </c>
      <c r="C175" s="46">
        <f>VLOOKUP(B175,Table2[#All],5,FALSE)</f>
        <v>1127.7077379303753</v>
      </c>
      <c r="D175" s="47">
        <f t="shared" si="10"/>
        <v>1.8907413725432537E-3</v>
      </c>
      <c r="E175" s="48">
        <f t="shared" si="11"/>
        <v>645</v>
      </c>
      <c r="F175" s="49">
        <f t="shared" si="12"/>
        <v>0.76726190476190481</v>
      </c>
      <c r="G175" s="50">
        <f t="shared" si="13"/>
        <v>0.72985930342769523</v>
      </c>
      <c r="H175" s="50">
        <f t="shared" si="14"/>
        <v>0.47259246531772864</v>
      </c>
    </row>
    <row r="176" spans="2:8" x14ac:dyDescent="0.2">
      <c r="B176" s="51">
        <f>Index!B197</f>
        <v>41995</v>
      </c>
      <c r="C176" s="46">
        <f>VLOOKUP(B176,Table2[#All],5,FALSE)</f>
        <v>1129.2462376368287</v>
      </c>
      <c r="D176" s="47">
        <f t="shared" si="10"/>
        <v>1.3633418859307796E-3</v>
      </c>
      <c r="E176" s="48">
        <f t="shared" si="11"/>
        <v>589</v>
      </c>
      <c r="F176" s="49">
        <f t="shared" si="12"/>
        <v>0.701430274135876</v>
      </c>
      <c r="G176" s="50">
        <f t="shared" si="13"/>
        <v>0.52851858433214938</v>
      </c>
      <c r="H176" s="50">
        <f t="shared" si="14"/>
        <v>0.31145792017335772</v>
      </c>
    </row>
    <row r="177" spans="2:8" x14ac:dyDescent="0.2">
      <c r="B177" s="51">
        <f>Index!B198</f>
        <v>41996</v>
      </c>
      <c r="C177" s="46">
        <f>VLOOKUP(B177,Table2[#All],5,FALSE)</f>
        <v>1130.0752866911839</v>
      </c>
      <c r="D177" s="47">
        <f t="shared" si="10"/>
        <v>7.3389208453817625E-4</v>
      </c>
      <c r="E177" s="48">
        <f t="shared" si="11"/>
        <v>501</v>
      </c>
      <c r="F177" s="49">
        <f t="shared" si="12"/>
        <v>0.597255369928401</v>
      </c>
      <c r="G177" s="50">
        <f t="shared" si="13"/>
        <v>0.24624929251947561</v>
      </c>
      <c r="H177" s="50">
        <f t="shared" si="14"/>
        <v>0.11914429451915177</v>
      </c>
    </row>
    <row r="178" spans="2:8" x14ac:dyDescent="0.2">
      <c r="B178" s="51">
        <f>Index!B199</f>
        <v>42002</v>
      </c>
      <c r="C178" s="46">
        <f>VLOOKUP(B178,Table2[#All],5,FALSE)</f>
        <v>1134.3398469490373</v>
      </c>
      <c r="D178" s="47">
        <f t="shared" si="10"/>
        <v>3.7665931801583036E-3</v>
      </c>
      <c r="E178" s="48">
        <f t="shared" si="11"/>
        <v>755</v>
      </c>
      <c r="F178" s="49">
        <f t="shared" si="12"/>
        <v>0.90143369175627241</v>
      </c>
      <c r="G178" s="50">
        <f t="shared" si="13"/>
        <v>1.289763983720845</v>
      </c>
      <c r="H178" s="50">
        <f t="shared" si="14"/>
        <v>1.0457149947304221</v>
      </c>
    </row>
    <row r="179" spans="2:8" x14ac:dyDescent="0.2">
      <c r="B179" s="51">
        <f>Index!B200</f>
        <v>42003</v>
      </c>
      <c r="C179" s="46">
        <f>VLOOKUP(B179,Table2[#All],5,FALSE)</f>
        <v>1138.1369519333664</v>
      </c>
      <c r="D179" s="47">
        <f t="shared" si="10"/>
        <v>3.3418237932877431E-3</v>
      </c>
      <c r="E179" s="48">
        <f t="shared" si="11"/>
        <v>737</v>
      </c>
      <c r="F179" s="49">
        <f t="shared" si="12"/>
        <v>0.88098086124401909</v>
      </c>
      <c r="G179" s="50">
        <f t="shared" si="13"/>
        <v>1.1799043048988731</v>
      </c>
      <c r="H179" s="50">
        <f t="shared" si="14"/>
        <v>0.91593666979448307</v>
      </c>
    </row>
    <row r="180" spans="2:8" x14ac:dyDescent="0.2">
      <c r="B180" s="51">
        <f>Index!B201</f>
        <v>42004</v>
      </c>
      <c r="C180" s="46">
        <f>VLOOKUP(B180,Table2[#All],5,FALSE)</f>
        <v>1138.1366515916707</v>
      </c>
      <c r="D180" s="47">
        <f t="shared" si="10"/>
        <v>-2.6388892378146114E-7</v>
      </c>
      <c r="E180" s="48">
        <f t="shared" si="11"/>
        <v>378</v>
      </c>
      <c r="F180" s="49">
        <f t="shared" si="12"/>
        <v>0.45209580838323354</v>
      </c>
      <c r="G180" s="50">
        <f t="shared" si="13"/>
        <v>-0.12036802853035915</v>
      </c>
      <c r="H180" s="50">
        <f t="shared" si="14"/>
        <v>-0.10515984655738111</v>
      </c>
    </row>
    <row r="181" spans="2:8" x14ac:dyDescent="0.2">
      <c r="B181" s="51">
        <f>Index!B202</f>
        <v>42006</v>
      </c>
      <c r="C181" s="46">
        <f>VLOOKUP(B181,Table2[#All],5,FALSE)</f>
        <v>1147.996765412918</v>
      </c>
      <c r="D181" s="47">
        <f t="shared" si="10"/>
        <v>8.6260713290119938E-3</v>
      </c>
      <c r="E181" s="48">
        <f t="shared" si="11"/>
        <v>825</v>
      </c>
      <c r="F181" s="49">
        <f t="shared" si="12"/>
        <v>0.98860911270983209</v>
      </c>
      <c r="G181" s="50">
        <f t="shared" si="13"/>
        <v>2.2770745431665156</v>
      </c>
      <c r="H181" s="50">
        <f t="shared" si="14"/>
        <v>2.5304145840000425</v>
      </c>
    </row>
    <row r="182" spans="2:8" x14ac:dyDescent="0.2">
      <c r="B182" s="51">
        <f>Index!B203</f>
        <v>42009</v>
      </c>
      <c r="C182" s="46">
        <f>VLOOKUP(B182,Table2[#All],5,FALSE)</f>
        <v>1143.5876543763222</v>
      </c>
      <c r="D182" s="47">
        <f t="shared" si="10"/>
        <v>-3.8480943047958355E-3</v>
      </c>
      <c r="E182" s="48">
        <f t="shared" si="11"/>
        <v>60</v>
      </c>
      <c r="F182" s="49">
        <f t="shared" si="12"/>
        <v>7.1428571428571425E-2</v>
      </c>
      <c r="G182" s="50">
        <f t="shared" si="13"/>
        <v>-1.4652337926855223</v>
      </c>
      <c r="H182" s="50">
        <f t="shared" si="14"/>
        <v>-1.2807741950593925</v>
      </c>
    </row>
    <row r="183" spans="2:8" x14ac:dyDescent="0.2">
      <c r="B183" s="51">
        <f>Index!B204</f>
        <v>42010</v>
      </c>
      <c r="C183" s="46">
        <f>VLOOKUP(B183,Table2[#All],5,FALSE)</f>
        <v>1151.7978297129639</v>
      </c>
      <c r="D183" s="47">
        <f t="shared" si="10"/>
        <v>7.1536658277697495E-3</v>
      </c>
      <c r="E183" s="48">
        <f t="shared" si="11"/>
        <v>816</v>
      </c>
      <c r="F183" s="49">
        <f t="shared" si="12"/>
        <v>0.98016826923076927</v>
      </c>
      <c r="G183" s="50">
        <f t="shared" si="13"/>
        <v>2.057236714351482</v>
      </c>
      <c r="H183" s="50">
        <f t="shared" si="14"/>
        <v>2.0805556123225246</v>
      </c>
    </row>
    <row r="184" spans="2:8" x14ac:dyDescent="0.2">
      <c r="B184" s="51">
        <f>Index!B205</f>
        <v>42011</v>
      </c>
      <c r="C184" s="46">
        <f>VLOOKUP(B184,Table2[#All],5,FALSE)</f>
        <v>1145.2374709458791</v>
      </c>
      <c r="D184" s="47">
        <f t="shared" si="10"/>
        <v>-5.712038123636836E-3</v>
      </c>
      <c r="E184" s="48">
        <f t="shared" si="11"/>
        <v>22</v>
      </c>
      <c r="F184" s="49">
        <f t="shared" si="12"/>
        <v>2.5872442839951864E-2</v>
      </c>
      <c r="G184" s="50">
        <f t="shared" si="13"/>
        <v>-1.9452500916248627</v>
      </c>
      <c r="H184" s="50">
        <f t="shared" si="14"/>
        <v>-1.8502585177551716</v>
      </c>
    </row>
    <row r="185" spans="2:8" x14ac:dyDescent="0.2">
      <c r="B185" s="51">
        <f>Index!B206</f>
        <v>42012</v>
      </c>
      <c r="C185" s="46">
        <f>VLOOKUP(B185,Table2[#All],5,FALSE)</f>
        <v>1144.0468045314433</v>
      </c>
      <c r="D185" s="47">
        <f t="shared" si="10"/>
        <v>-1.0402085355251435E-3</v>
      </c>
      <c r="E185" s="48">
        <f t="shared" si="11"/>
        <v>249</v>
      </c>
      <c r="F185" s="49">
        <f t="shared" si="12"/>
        <v>0.29939759036144581</v>
      </c>
      <c r="G185" s="50">
        <f t="shared" si="13"/>
        <v>-0.52613389371207975</v>
      </c>
      <c r="H185" s="50">
        <f t="shared" si="14"/>
        <v>-0.42289054569354262</v>
      </c>
    </row>
    <row r="186" spans="2:8" x14ac:dyDescent="0.2">
      <c r="B186" s="51">
        <f>Index!B207</f>
        <v>42013</v>
      </c>
      <c r="C186" s="46">
        <f>VLOOKUP(B186,Table2[#All],5,FALSE)</f>
        <v>1143.4516143576916</v>
      </c>
      <c r="D186" s="47">
        <f t="shared" si="10"/>
        <v>-5.2038522279915017E-4</v>
      </c>
      <c r="E186" s="48">
        <f t="shared" si="11"/>
        <v>306</v>
      </c>
      <c r="F186" s="49">
        <f t="shared" si="12"/>
        <v>0.36851628468033776</v>
      </c>
      <c r="G186" s="50">
        <f t="shared" si="13"/>
        <v>-0.33578557415599025</v>
      </c>
      <c r="H186" s="50">
        <f t="shared" si="14"/>
        <v>-0.26407072281212635</v>
      </c>
    </row>
    <row r="187" spans="2:8" x14ac:dyDescent="0.2">
      <c r="B187" s="51">
        <f>Index!B208</f>
        <v>42016</v>
      </c>
      <c r="C187" s="46">
        <f>VLOOKUP(B187,Table2[#All],5,FALSE)</f>
        <v>1149.5194511546204</v>
      </c>
      <c r="D187" s="47">
        <f t="shared" si="10"/>
        <v>5.2925665327104568E-3</v>
      </c>
      <c r="E187" s="48">
        <f t="shared" si="11"/>
        <v>788</v>
      </c>
      <c r="F187" s="49">
        <f t="shared" si="12"/>
        <v>0.95108695652173914</v>
      </c>
      <c r="G187" s="50">
        <f t="shared" si="13"/>
        <v>1.6554853438349768</v>
      </c>
      <c r="H187" s="50">
        <f t="shared" si="14"/>
        <v>1.5119403671616174</v>
      </c>
    </row>
    <row r="188" spans="2:8" x14ac:dyDescent="0.2">
      <c r="B188" s="51">
        <f>Index!B209</f>
        <v>42017</v>
      </c>
      <c r="C188" s="46">
        <f>VLOOKUP(B188,Table2[#All],5,FALSE)</f>
        <v>1149.4001121669751</v>
      </c>
      <c r="D188" s="47">
        <f t="shared" si="10"/>
        <v>-1.038218036477006E-4</v>
      </c>
      <c r="E188" s="48">
        <f t="shared" si="11"/>
        <v>361</v>
      </c>
      <c r="F188" s="49">
        <f t="shared" si="12"/>
        <v>0.435912938331318</v>
      </c>
      <c r="G188" s="50">
        <f t="shared" si="13"/>
        <v>-0.16133967470718241</v>
      </c>
      <c r="H188" s="50">
        <f t="shared" si="14"/>
        <v>-0.13679953887547294</v>
      </c>
    </row>
    <row r="189" spans="2:8" x14ac:dyDescent="0.2">
      <c r="B189" s="51">
        <f>Index!B210</f>
        <v>42018</v>
      </c>
      <c r="C189" s="46">
        <f>VLOOKUP(B189,Table2[#All],5,FALSE)</f>
        <v>1158.220130494602</v>
      </c>
      <c r="D189" s="47">
        <f t="shared" si="10"/>
        <v>7.6442918245262009E-3</v>
      </c>
      <c r="E189" s="48">
        <f t="shared" si="11"/>
        <v>813</v>
      </c>
      <c r="F189" s="49">
        <f t="shared" si="12"/>
        <v>0.98365617433414043</v>
      </c>
      <c r="G189" s="50">
        <f t="shared" si="13"/>
        <v>2.1358989485417395</v>
      </c>
      <c r="H189" s="50">
        <f t="shared" si="14"/>
        <v>2.2304548800126431</v>
      </c>
    </row>
    <row r="190" spans="2:8" x14ac:dyDescent="0.2">
      <c r="B190" s="51">
        <f>Index!B211</f>
        <v>42019</v>
      </c>
      <c r="C190" s="46">
        <f>VLOOKUP(B190,Table2[#All],5,FALSE)</f>
        <v>1156.6666057800514</v>
      </c>
      <c r="D190" s="47">
        <f t="shared" si="10"/>
        <v>-1.3422038525089479E-3</v>
      </c>
      <c r="E190" s="48">
        <f t="shared" si="11"/>
        <v>211</v>
      </c>
      <c r="F190" s="49">
        <f t="shared" si="12"/>
        <v>0.25515151515151513</v>
      </c>
      <c r="G190" s="50">
        <f t="shared" si="13"/>
        <v>-0.65836591766056451</v>
      </c>
      <c r="H190" s="50">
        <f t="shared" si="14"/>
        <v>-0.51515813273742528</v>
      </c>
    </row>
    <row r="191" spans="2:8" x14ac:dyDescent="0.2">
      <c r="B191" s="51">
        <f>Index!B212</f>
        <v>42020</v>
      </c>
      <c r="C191" s="46">
        <f>VLOOKUP(B191,Table2[#All],5,FALSE)</f>
        <v>1162.877425121125</v>
      </c>
      <c r="D191" s="47">
        <f t="shared" si="10"/>
        <v>5.3552199064514239E-3</v>
      </c>
      <c r="E191" s="48">
        <f t="shared" si="11"/>
        <v>787</v>
      </c>
      <c r="F191" s="49">
        <f t="shared" si="12"/>
        <v>0.95449029126213591</v>
      </c>
      <c r="G191" s="50">
        <f t="shared" si="13"/>
        <v>1.6900446256285271</v>
      </c>
      <c r="H191" s="50">
        <f t="shared" si="14"/>
        <v>1.5310826362304706</v>
      </c>
    </row>
    <row r="192" spans="2:8" x14ac:dyDescent="0.2">
      <c r="B192" s="51">
        <f>Index!B213</f>
        <v>42023</v>
      </c>
      <c r="C192" s="46">
        <f>VLOOKUP(B192,Table2[#All],5,FALSE)</f>
        <v>1165.270408387099</v>
      </c>
      <c r="D192" s="47">
        <f t="shared" si="10"/>
        <v>2.0556977303933873E-3</v>
      </c>
      <c r="E192" s="48">
        <f t="shared" si="11"/>
        <v>649</v>
      </c>
      <c r="F192" s="49">
        <f t="shared" si="12"/>
        <v>0.78797083839611182</v>
      </c>
      <c r="G192" s="50">
        <f t="shared" si="13"/>
        <v>0.79940032302665165</v>
      </c>
      <c r="H192" s="50">
        <f t="shared" si="14"/>
        <v>0.52299101208458232</v>
      </c>
    </row>
    <row r="193" spans="2:8" x14ac:dyDescent="0.2">
      <c r="B193" s="51">
        <f>Index!B214</f>
        <v>42024</v>
      </c>
      <c r="C193" s="46">
        <f>VLOOKUP(B193,Table2[#All],5,FALSE)</f>
        <v>1164.5520249675667</v>
      </c>
      <c r="D193" s="47">
        <f t="shared" si="10"/>
        <v>-6.1668514476849608E-4</v>
      </c>
      <c r="E193" s="48">
        <f t="shared" si="11"/>
        <v>293</v>
      </c>
      <c r="F193" s="49">
        <f t="shared" si="12"/>
        <v>0.35583941605839414</v>
      </c>
      <c r="G193" s="50">
        <f t="shared" si="13"/>
        <v>-0.36960230672370054</v>
      </c>
      <c r="H193" s="50">
        <f t="shared" si="14"/>
        <v>-0.29349290565048552</v>
      </c>
    </row>
    <row r="194" spans="2:8" x14ac:dyDescent="0.2">
      <c r="B194" s="51">
        <f>Index!B215</f>
        <v>42025</v>
      </c>
      <c r="C194" s="46">
        <f>VLOOKUP(B194,Table2[#All],5,FALSE)</f>
        <v>1156.531445305433</v>
      </c>
      <c r="D194" s="47">
        <f t="shared" si="10"/>
        <v>-6.911092762392556E-3</v>
      </c>
      <c r="E194" s="48">
        <f t="shared" si="11"/>
        <v>16</v>
      </c>
      <c r="F194" s="49">
        <f t="shared" si="12"/>
        <v>1.8879415347137638E-2</v>
      </c>
      <c r="G194" s="50">
        <f t="shared" si="13"/>
        <v>-2.0774631743824488</v>
      </c>
      <c r="H194" s="50">
        <f t="shared" si="14"/>
        <v>-2.2166015437223514</v>
      </c>
    </row>
    <row r="195" spans="2:8" x14ac:dyDescent="0.2">
      <c r="B195" s="51">
        <f>Index!B216</f>
        <v>42026</v>
      </c>
      <c r="C195" s="46">
        <f>VLOOKUP(B195,Table2[#All],5,FALSE)</f>
        <v>1175.2828455550748</v>
      </c>
      <c r="D195" s="47">
        <f t="shared" si="10"/>
        <v>1.608344586852764E-2</v>
      </c>
      <c r="E195" s="48">
        <f t="shared" si="11"/>
        <v>820</v>
      </c>
      <c r="F195" s="49">
        <f t="shared" si="12"/>
        <v>0.99939024390243902</v>
      </c>
      <c r="G195" s="50">
        <f t="shared" si="13"/>
        <v>3.2342767542843971</v>
      </c>
      <c r="H195" s="50">
        <f t="shared" si="14"/>
        <v>4.8088404924405177</v>
      </c>
    </row>
    <row r="196" spans="2:8" x14ac:dyDescent="0.2">
      <c r="B196" s="51">
        <f>Index!B217</f>
        <v>42027</v>
      </c>
      <c r="C196" s="46">
        <f>VLOOKUP(B196,Table2[#All],5,FALSE)</f>
        <v>1194.2545302067788</v>
      </c>
      <c r="D196" s="47">
        <f t="shared" si="10"/>
        <v>1.6013328380374663E-2</v>
      </c>
      <c r="E196" s="48">
        <f t="shared" si="11"/>
        <v>819</v>
      </c>
      <c r="F196" s="49">
        <f t="shared" si="12"/>
        <v>0.99938949938949939</v>
      </c>
      <c r="G196" s="50">
        <f t="shared" si="13"/>
        <v>3.2339282596090375</v>
      </c>
      <c r="H196" s="50">
        <f t="shared" si="14"/>
        <v>4.7874177382532395</v>
      </c>
    </row>
    <row r="197" spans="2:8" x14ac:dyDescent="0.2">
      <c r="B197" s="51">
        <f>Index!B218</f>
        <v>42030</v>
      </c>
      <c r="C197" s="46">
        <f>VLOOKUP(B197,Table2[#All],5,FALSE)</f>
        <v>1201.9069814226807</v>
      </c>
      <c r="D197" s="47">
        <f t="shared" ref="D197:D260" si="15">LN(C197/C196)</f>
        <v>6.3872799854144098E-3</v>
      </c>
      <c r="E197" s="48">
        <f t="shared" ref="E197:E260" si="16">_xlfn.RANK.AVG(D197,D197:D1207,1)</f>
        <v>799</v>
      </c>
      <c r="F197" s="49">
        <f t="shared" ref="F197:F260" si="17">(E197-0.5)/COUNT(D197:D1207)</f>
        <v>0.97616136919315399</v>
      </c>
      <c r="G197" s="50">
        <f t="shared" ref="G197:G260" si="18">_xlfn.NORM.S.INV(F197)</f>
        <v>1.9802338170260187</v>
      </c>
      <c r="H197" s="50">
        <f t="shared" ref="H197:H260" si="19">STANDARDIZE(D197,AVERAGE($D$4:$D$1014),STDEV($D$4:$D$1014))</f>
        <v>1.8464043906248953</v>
      </c>
    </row>
    <row r="198" spans="2:8" x14ac:dyDescent="0.2">
      <c r="B198" s="51">
        <f>Index!B219</f>
        <v>42031</v>
      </c>
      <c r="C198" s="46">
        <f>VLOOKUP(B198,Table2[#All],5,FALSE)</f>
        <v>1201.0323195613007</v>
      </c>
      <c r="D198" s="47">
        <f t="shared" si="15"/>
        <v>-7.279933368694796E-4</v>
      </c>
      <c r="E198" s="48">
        <f t="shared" si="16"/>
        <v>280</v>
      </c>
      <c r="F198" s="49">
        <f t="shared" si="17"/>
        <v>0.34210526315789475</v>
      </c>
      <c r="G198" s="50">
        <f t="shared" si="18"/>
        <v>-0.40672425187136374</v>
      </c>
      <c r="H198" s="50">
        <f t="shared" si="19"/>
        <v>-0.32750051347019704</v>
      </c>
    </row>
    <row r="199" spans="2:8" x14ac:dyDescent="0.2">
      <c r="B199" s="51">
        <f>Index!B220</f>
        <v>42032</v>
      </c>
      <c r="C199" s="46">
        <f>VLOOKUP(B199,Table2[#All],5,FALSE)</f>
        <v>1199.8222921369406</v>
      </c>
      <c r="D199" s="47">
        <f t="shared" si="15"/>
        <v>-1.0079973363810197E-3</v>
      </c>
      <c r="E199" s="48">
        <f t="shared" si="16"/>
        <v>249</v>
      </c>
      <c r="F199" s="49">
        <f t="shared" si="17"/>
        <v>0.30453431372549017</v>
      </c>
      <c r="G199" s="50">
        <f t="shared" si="18"/>
        <v>-0.51140338170561594</v>
      </c>
      <c r="H199" s="50">
        <f t="shared" si="19"/>
        <v>-0.41304916917650986</v>
      </c>
    </row>
    <row r="200" spans="2:8" x14ac:dyDescent="0.2">
      <c r="B200" s="51">
        <f>Index!B221</f>
        <v>42033</v>
      </c>
      <c r="C200" s="46">
        <f>VLOOKUP(B200,Table2[#All],5,FALSE)</f>
        <v>1197.570232703192</v>
      </c>
      <c r="D200" s="47">
        <f t="shared" si="15"/>
        <v>-1.8787579195686098E-3</v>
      </c>
      <c r="E200" s="48">
        <f t="shared" si="16"/>
        <v>170</v>
      </c>
      <c r="F200" s="49">
        <f t="shared" si="17"/>
        <v>0.20797546012269938</v>
      </c>
      <c r="G200" s="50">
        <f t="shared" si="18"/>
        <v>-0.81346602086270015</v>
      </c>
      <c r="H200" s="50">
        <f t="shared" si="19"/>
        <v>-0.67908964525432802</v>
      </c>
    </row>
    <row r="201" spans="2:8" x14ac:dyDescent="0.2">
      <c r="B201" s="51">
        <f>Index!B222</f>
        <v>42034</v>
      </c>
      <c r="C201" s="46">
        <f>VLOOKUP(B201,Table2[#All],5,FALSE)</f>
        <v>1205.3727301913418</v>
      </c>
      <c r="D201" s="47">
        <f t="shared" si="15"/>
        <v>6.494140751906124E-3</v>
      </c>
      <c r="E201" s="48">
        <f t="shared" si="16"/>
        <v>797</v>
      </c>
      <c r="F201" s="49">
        <f t="shared" si="17"/>
        <v>0.97850122850122845</v>
      </c>
      <c r="G201" s="50">
        <f t="shared" si="18"/>
        <v>2.0237338570258232</v>
      </c>
      <c r="H201" s="50">
        <f t="shared" si="19"/>
        <v>1.8790531918458064</v>
      </c>
    </row>
    <row r="202" spans="2:8" x14ac:dyDescent="0.2">
      <c r="B202" s="51">
        <f>Index!B223</f>
        <v>42037</v>
      </c>
      <c r="C202" s="46">
        <f>VLOOKUP(B202,Table2[#All],5,FALSE)</f>
        <v>1205.5928398481203</v>
      </c>
      <c r="D202" s="47">
        <f t="shared" si="15"/>
        <v>1.8259046095494704E-4</v>
      </c>
      <c r="E202" s="48">
        <f t="shared" si="16"/>
        <v>407</v>
      </c>
      <c r="F202" s="49">
        <f t="shared" si="17"/>
        <v>0.5</v>
      </c>
      <c r="G202" s="50">
        <f t="shared" si="18"/>
        <v>0</v>
      </c>
      <c r="H202" s="50">
        <f t="shared" si="19"/>
        <v>-4.9292988050125067E-2</v>
      </c>
    </row>
    <row r="203" spans="2:8" x14ac:dyDescent="0.2">
      <c r="B203" s="51">
        <f>Index!B224</f>
        <v>42038</v>
      </c>
      <c r="C203" s="46">
        <f>VLOOKUP(B203,Table2[#All],5,FALSE)</f>
        <v>1204.3649784796912</v>
      </c>
      <c r="D203" s="47">
        <f t="shared" si="15"/>
        <v>-1.0189900132990494E-3</v>
      </c>
      <c r="E203" s="48">
        <f t="shared" si="16"/>
        <v>247</v>
      </c>
      <c r="F203" s="49">
        <f t="shared" si="17"/>
        <v>0.30357142857142855</v>
      </c>
      <c r="G203" s="50">
        <f t="shared" si="18"/>
        <v>-0.51415610074453411</v>
      </c>
      <c r="H203" s="50">
        <f t="shared" si="19"/>
        <v>-0.41640772382069985</v>
      </c>
    </row>
    <row r="204" spans="2:8" x14ac:dyDescent="0.2">
      <c r="B204" s="51">
        <f>Index!B225</f>
        <v>42039</v>
      </c>
      <c r="C204" s="46">
        <f>VLOOKUP(B204,Table2[#All],5,FALSE)</f>
        <v>1205.004303427578</v>
      </c>
      <c r="D204" s="47">
        <f t="shared" si="15"/>
        <v>5.3069902375925653E-4</v>
      </c>
      <c r="E204" s="48">
        <f t="shared" si="16"/>
        <v>449</v>
      </c>
      <c r="F204" s="49">
        <f t="shared" si="17"/>
        <v>0.55302096177558568</v>
      </c>
      <c r="G204" s="50">
        <f t="shared" si="18"/>
        <v>0.13329753568443398</v>
      </c>
      <c r="H204" s="50">
        <f t="shared" si="19"/>
        <v>5.70634198573194E-2</v>
      </c>
    </row>
    <row r="205" spans="2:8" x14ac:dyDescent="0.2">
      <c r="B205" s="51">
        <f>Index!B226</f>
        <v>42040</v>
      </c>
      <c r="C205" s="46">
        <f>VLOOKUP(B205,Table2[#All],5,FALSE)</f>
        <v>1205.2949861919187</v>
      </c>
      <c r="D205" s="47">
        <f t="shared" si="15"/>
        <v>2.4120055712747028E-4</v>
      </c>
      <c r="E205" s="48">
        <f t="shared" si="16"/>
        <v>416</v>
      </c>
      <c r="F205" s="49">
        <f t="shared" si="17"/>
        <v>0.51296296296296295</v>
      </c>
      <c r="G205" s="50">
        <f t="shared" si="18"/>
        <v>3.2499049431889415E-2</v>
      </c>
      <c r="H205" s="50">
        <f t="shared" si="19"/>
        <v>-3.1386047623831528E-2</v>
      </c>
    </row>
    <row r="206" spans="2:8" x14ac:dyDescent="0.2">
      <c r="B206" s="51">
        <f>Index!B227</f>
        <v>42041</v>
      </c>
      <c r="C206" s="46">
        <f>VLOOKUP(B206,Table2[#All],5,FALSE)</f>
        <v>1203.9116999130142</v>
      </c>
      <c r="D206" s="47">
        <f t="shared" si="15"/>
        <v>-1.1483335480436179E-3</v>
      </c>
      <c r="E206" s="48">
        <f t="shared" si="16"/>
        <v>234</v>
      </c>
      <c r="F206" s="49">
        <f t="shared" si="17"/>
        <v>0.28862793572311496</v>
      </c>
      <c r="G206" s="50">
        <f t="shared" si="18"/>
        <v>-0.55739750256365439</v>
      </c>
      <c r="H206" s="50">
        <f t="shared" si="19"/>
        <v>-0.45592560764022927</v>
      </c>
    </row>
    <row r="207" spans="2:8" x14ac:dyDescent="0.2">
      <c r="B207" s="51">
        <f>Index!B228</f>
        <v>42044</v>
      </c>
      <c r="C207" s="46">
        <f>VLOOKUP(B207,Table2[#All],5,FALSE)</f>
        <v>1201.7834146434964</v>
      </c>
      <c r="D207" s="47">
        <f t="shared" si="15"/>
        <v>-1.769372861829625E-3</v>
      </c>
      <c r="E207" s="48">
        <f t="shared" si="16"/>
        <v>176</v>
      </c>
      <c r="F207" s="49">
        <f t="shared" si="17"/>
        <v>0.2172029702970297</v>
      </c>
      <c r="G207" s="50">
        <f t="shared" si="18"/>
        <v>-0.78167441644280278</v>
      </c>
      <c r="H207" s="50">
        <f t="shared" si="19"/>
        <v>-0.6456696060397028</v>
      </c>
    </row>
    <row r="208" spans="2:8" x14ac:dyDescent="0.2">
      <c r="B208" s="51">
        <f>Index!B229</f>
        <v>42045</v>
      </c>
      <c r="C208" s="46">
        <f>VLOOKUP(B208,Table2[#All],5,FALSE)</f>
        <v>1200.6361902852027</v>
      </c>
      <c r="D208" s="47">
        <f t="shared" si="15"/>
        <v>-9.5505751213657418E-4</v>
      </c>
      <c r="E208" s="48">
        <f t="shared" si="16"/>
        <v>247</v>
      </c>
      <c r="F208" s="49">
        <f t="shared" si="17"/>
        <v>0.30545229244114003</v>
      </c>
      <c r="G208" s="50">
        <f t="shared" si="18"/>
        <v>-0.50878264592119848</v>
      </c>
      <c r="H208" s="50">
        <f t="shared" si="19"/>
        <v>-0.39687464736488792</v>
      </c>
    </row>
    <row r="209" spans="2:8" x14ac:dyDescent="0.2">
      <c r="B209" s="51">
        <f>Index!B230</f>
        <v>42046</v>
      </c>
      <c r="C209" s="46">
        <f>VLOOKUP(B209,Table2[#All],5,FALSE)</f>
        <v>1201.0157385694974</v>
      </c>
      <c r="D209" s="47">
        <f t="shared" si="15"/>
        <v>3.1607268554986284E-4</v>
      </c>
      <c r="E209" s="48">
        <f t="shared" si="16"/>
        <v>425</v>
      </c>
      <c r="F209" s="49">
        <f t="shared" si="17"/>
        <v>0.52667493796526055</v>
      </c>
      <c r="G209" s="50">
        <f t="shared" si="18"/>
        <v>6.6914054718249877E-2</v>
      </c>
      <c r="H209" s="50">
        <f t="shared" si="19"/>
        <v>-8.5106246028038828E-3</v>
      </c>
    </row>
    <row r="210" spans="2:8" x14ac:dyDescent="0.2">
      <c r="B210" s="51">
        <f>Index!B231</f>
        <v>42047</v>
      </c>
      <c r="C210" s="46">
        <f>VLOOKUP(B210,Table2[#All],5,FALSE)</f>
        <v>1205.2093389106137</v>
      </c>
      <c r="D210" s="47">
        <f t="shared" si="15"/>
        <v>3.4856295250586997E-3</v>
      </c>
      <c r="E210" s="48">
        <f t="shared" si="16"/>
        <v>721</v>
      </c>
      <c r="F210" s="49">
        <f t="shared" si="17"/>
        <v>0.89503105590062115</v>
      </c>
      <c r="G210" s="50">
        <f t="shared" si="18"/>
        <v>1.2537362477444258</v>
      </c>
      <c r="H210" s="50">
        <f t="shared" si="19"/>
        <v>0.95987313876395897</v>
      </c>
    </row>
    <row r="211" spans="2:8" x14ac:dyDescent="0.2">
      <c r="B211" s="51">
        <f>Index!B232</f>
        <v>42048</v>
      </c>
      <c r="C211" s="46">
        <f>VLOOKUP(B211,Table2[#All],5,FALSE)</f>
        <v>1205.3582238611011</v>
      </c>
      <c r="D211" s="47">
        <f t="shared" si="15"/>
        <v>1.2352688468568994E-4</v>
      </c>
      <c r="E211" s="48">
        <f t="shared" si="16"/>
        <v>401</v>
      </c>
      <c r="F211" s="49">
        <f t="shared" si="17"/>
        <v>0.49813432835820898</v>
      </c>
      <c r="G211" s="50">
        <f t="shared" si="18"/>
        <v>-4.6765623346877814E-3</v>
      </c>
      <c r="H211" s="50">
        <f t="shared" si="19"/>
        <v>-6.7338478685461417E-2</v>
      </c>
    </row>
    <row r="212" spans="2:8" x14ac:dyDescent="0.2">
      <c r="B212" s="51">
        <f>Index!B233</f>
        <v>42051</v>
      </c>
      <c r="C212" s="46">
        <f>VLOOKUP(B212,Table2[#All],5,FALSE)</f>
        <v>1204.2950863604706</v>
      </c>
      <c r="D212" s="47">
        <f t="shared" si="15"/>
        <v>-8.8239877919628535E-4</v>
      </c>
      <c r="E212" s="48">
        <f t="shared" si="16"/>
        <v>255</v>
      </c>
      <c r="F212" s="49">
        <f t="shared" si="17"/>
        <v>0.31693648816936487</v>
      </c>
      <c r="G212" s="50">
        <f t="shared" si="18"/>
        <v>-0.47628271728332305</v>
      </c>
      <c r="H212" s="50">
        <f t="shared" si="19"/>
        <v>-0.37467547542731167</v>
      </c>
    </row>
    <row r="213" spans="2:8" x14ac:dyDescent="0.2">
      <c r="B213" s="51">
        <f>Index!B234</f>
        <v>42052</v>
      </c>
      <c r="C213" s="46">
        <f>VLOOKUP(B213,Table2[#All],5,FALSE)</f>
        <v>1201.5645148318326</v>
      </c>
      <c r="D213" s="47">
        <f t="shared" si="15"/>
        <v>-2.2699352029917409E-3</v>
      </c>
      <c r="E213" s="48">
        <f t="shared" si="16"/>
        <v>136</v>
      </c>
      <c r="F213" s="49">
        <f t="shared" si="17"/>
        <v>0.16895261845386533</v>
      </c>
      <c r="G213" s="50">
        <f t="shared" si="18"/>
        <v>-0.95831243171632197</v>
      </c>
      <c r="H213" s="50">
        <f t="shared" si="19"/>
        <v>-0.79860469074680129</v>
      </c>
    </row>
    <row r="214" spans="2:8" x14ac:dyDescent="0.2">
      <c r="B214" s="51">
        <f>Index!B235</f>
        <v>42053</v>
      </c>
      <c r="C214" s="46">
        <f>VLOOKUP(B214,Table2[#All],5,FALSE)</f>
        <v>1201.0307516436312</v>
      </c>
      <c r="D214" s="47">
        <f t="shared" si="15"/>
        <v>-4.4432219144911186E-4</v>
      </c>
      <c r="E214" s="48">
        <f t="shared" si="16"/>
        <v>305</v>
      </c>
      <c r="F214" s="49">
        <f t="shared" si="17"/>
        <v>0.38014981273408238</v>
      </c>
      <c r="G214" s="50">
        <f t="shared" si="18"/>
        <v>-0.30508734998133991</v>
      </c>
      <c r="H214" s="50">
        <f t="shared" si="19"/>
        <v>-0.24083144732929623</v>
      </c>
    </row>
    <row r="215" spans="2:8" x14ac:dyDescent="0.2">
      <c r="B215" s="51">
        <f>Index!B236</f>
        <v>42054</v>
      </c>
      <c r="C215" s="46">
        <f>VLOOKUP(B215,Table2[#All],5,FALSE)</f>
        <v>1200.7279416226961</v>
      </c>
      <c r="D215" s="47">
        <f t="shared" si="15"/>
        <v>-2.521569076765251E-4</v>
      </c>
      <c r="E215" s="48">
        <f t="shared" si="16"/>
        <v>326</v>
      </c>
      <c r="F215" s="49">
        <f t="shared" si="17"/>
        <v>0.40687499999999999</v>
      </c>
      <c r="G215" s="50">
        <f t="shared" si="18"/>
        <v>-0.23559107456914447</v>
      </c>
      <c r="H215" s="50">
        <f t="shared" si="19"/>
        <v>-0.1821198513205064</v>
      </c>
    </row>
    <row r="216" spans="2:8" x14ac:dyDescent="0.2">
      <c r="B216" s="51">
        <f>Index!B237</f>
        <v>42055</v>
      </c>
      <c r="C216" s="46">
        <f>VLOOKUP(B216,Table2[#All],5,FALSE)</f>
        <v>1201.920683440019</v>
      </c>
      <c r="D216" s="47">
        <f t="shared" si="15"/>
        <v>9.9285588650891376E-4</v>
      </c>
      <c r="E216" s="48">
        <f t="shared" si="16"/>
        <v>514</v>
      </c>
      <c r="F216" s="49">
        <f t="shared" si="17"/>
        <v>0.64267834793491863</v>
      </c>
      <c r="G216" s="50">
        <f t="shared" si="18"/>
        <v>0.3656271619755922</v>
      </c>
      <c r="H216" s="50">
        <f t="shared" si="19"/>
        <v>0.19826461127833911</v>
      </c>
    </row>
    <row r="217" spans="2:8" x14ac:dyDescent="0.2">
      <c r="B217" s="51">
        <f>Index!B238</f>
        <v>42058</v>
      </c>
      <c r="C217" s="46">
        <f>VLOOKUP(B217,Table2[#All],5,FALSE)</f>
        <v>1205.1275992601404</v>
      </c>
      <c r="D217" s="47">
        <f t="shared" si="15"/>
        <v>2.6646060576585922E-3</v>
      </c>
      <c r="E217" s="48">
        <f t="shared" si="16"/>
        <v>671</v>
      </c>
      <c r="F217" s="49">
        <f t="shared" si="17"/>
        <v>0.84022556390977443</v>
      </c>
      <c r="G217" s="50">
        <f t="shared" si="18"/>
        <v>0.99538536817708834</v>
      </c>
      <c r="H217" s="50">
        <f t="shared" si="19"/>
        <v>0.70902867203511799</v>
      </c>
    </row>
    <row r="218" spans="2:8" x14ac:dyDescent="0.2">
      <c r="B218" s="51">
        <f>Index!B239</f>
        <v>42059</v>
      </c>
      <c r="C218" s="46">
        <f>VLOOKUP(B218,Table2[#All],5,FALSE)</f>
        <v>1207.3839796253858</v>
      </c>
      <c r="D218" s="47">
        <f t="shared" si="15"/>
        <v>1.8705659636368806E-3</v>
      </c>
      <c r="E218" s="48">
        <f t="shared" si="16"/>
        <v>615</v>
      </c>
      <c r="F218" s="49">
        <f t="shared" si="17"/>
        <v>0.77101631116687575</v>
      </c>
      <c r="G218" s="50">
        <f t="shared" si="18"/>
        <v>0.74219800412846282</v>
      </c>
      <c r="H218" s="50">
        <f t="shared" si="19"/>
        <v>0.46642834225778557</v>
      </c>
    </row>
    <row r="219" spans="2:8" x14ac:dyDescent="0.2">
      <c r="B219" s="51">
        <f>Index!B240</f>
        <v>42060</v>
      </c>
      <c r="C219" s="46">
        <f>VLOOKUP(B219,Table2[#All],5,FALSE)</f>
        <v>1212.0996767570907</v>
      </c>
      <c r="D219" s="47">
        <f t="shared" si="15"/>
        <v>3.8981070118897527E-3</v>
      </c>
      <c r="E219" s="48">
        <f t="shared" si="16"/>
        <v>729</v>
      </c>
      <c r="F219" s="49">
        <f t="shared" si="17"/>
        <v>0.91520100502512558</v>
      </c>
      <c r="G219" s="50">
        <f t="shared" si="18"/>
        <v>1.3734966886312283</v>
      </c>
      <c r="H219" s="50">
        <f t="shared" si="19"/>
        <v>1.0858959618988857</v>
      </c>
    </row>
    <row r="220" spans="2:8" x14ac:dyDescent="0.2">
      <c r="B220" s="51">
        <f>Index!B241</f>
        <v>42061</v>
      </c>
      <c r="C220" s="46">
        <f>VLOOKUP(B220,Table2[#All],5,FALSE)</f>
        <v>1224.6912261189573</v>
      </c>
      <c r="D220" s="47">
        <f t="shared" si="15"/>
        <v>1.0334626098869022E-2</v>
      </c>
      <c r="E220" s="48">
        <f t="shared" si="16"/>
        <v>792</v>
      </c>
      <c r="F220" s="49">
        <f t="shared" si="17"/>
        <v>0.99559748427672956</v>
      </c>
      <c r="G220" s="50">
        <f t="shared" si="18"/>
        <v>2.6195327623367306</v>
      </c>
      <c r="H220" s="50">
        <f t="shared" si="19"/>
        <v>3.0524234267910662</v>
      </c>
    </row>
    <row r="221" spans="2:8" x14ac:dyDescent="0.2">
      <c r="B221" s="51">
        <f>Index!B242</f>
        <v>42062</v>
      </c>
      <c r="C221" s="46">
        <f>VLOOKUP(B221,Table2[#All],5,FALSE)</f>
        <v>1224.0838486050875</v>
      </c>
      <c r="D221" s="47">
        <f t="shared" si="15"/>
        <v>-4.9606640691048749E-4</v>
      </c>
      <c r="E221" s="48">
        <f t="shared" si="16"/>
        <v>296</v>
      </c>
      <c r="F221" s="49">
        <f t="shared" si="17"/>
        <v>0.37216624685138538</v>
      </c>
      <c r="G221" s="50">
        <f t="shared" si="18"/>
        <v>-0.32612141693284497</v>
      </c>
      <c r="H221" s="50">
        <f t="shared" si="19"/>
        <v>-0.25664067891534736</v>
      </c>
    </row>
    <row r="222" spans="2:8" x14ac:dyDescent="0.2">
      <c r="B222" s="51">
        <f>Index!B243</f>
        <v>42065</v>
      </c>
      <c r="C222" s="46">
        <f>VLOOKUP(B222,Table2[#All],5,FALSE)</f>
        <v>1221.6547231344541</v>
      </c>
      <c r="D222" s="47">
        <f t="shared" si="15"/>
        <v>-1.9864153082002028E-3</v>
      </c>
      <c r="E222" s="48">
        <f t="shared" si="16"/>
        <v>162</v>
      </c>
      <c r="F222" s="49">
        <f t="shared" si="17"/>
        <v>0.20365699873896595</v>
      </c>
      <c r="G222" s="50">
        <f t="shared" si="18"/>
        <v>-0.82862966322136955</v>
      </c>
      <c r="H222" s="50">
        <f t="shared" si="19"/>
        <v>-0.71198183568857676</v>
      </c>
    </row>
    <row r="223" spans="2:8" x14ac:dyDescent="0.2">
      <c r="B223" s="51">
        <f>Index!B244</f>
        <v>42066</v>
      </c>
      <c r="C223" s="46">
        <f>VLOOKUP(B223,Table2[#All],5,FALSE)</f>
        <v>1217.429632718045</v>
      </c>
      <c r="D223" s="47">
        <f t="shared" si="15"/>
        <v>-3.4644924291478965E-3</v>
      </c>
      <c r="E223" s="48">
        <f t="shared" si="16"/>
        <v>75</v>
      </c>
      <c r="F223" s="49">
        <f t="shared" si="17"/>
        <v>9.4065656565656561E-2</v>
      </c>
      <c r="G223" s="50">
        <f t="shared" si="18"/>
        <v>-1.3161273187220168</v>
      </c>
      <c r="H223" s="50">
        <f t="shared" si="19"/>
        <v>-1.1635736377625356</v>
      </c>
    </row>
    <row r="224" spans="2:8" x14ac:dyDescent="0.2">
      <c r="B224" s="51">
        <f>Index!B245</f>
        <v>42067</v>
      </c>
      <c r="C224" s="46">
        <f>VLOOKUP(B224,Table2[#All],5,FALSE)</f>
        <v>1216.338485246692</v>
      </c>
      <c r="D224" s="47">
        <f t="shared" si="15"/>
        <v>-8.9667338182937157E-4</v>
      </c>
      <c r="E224" s="48">
        <f t="shared" si="16"/>
        <v>250</v>
      </c>
      <c r="F224" s="49">
        <f t="shared" si="17"/>
        <v>0.31542351453855877</v>
      </c>
      <c r="G224" s="50">
        <f t="shared" si="18"/>
        <v>-0.48053499016671708</v>
      </c>
      <c r="H224" s="50">
        <f t="shared" si="19"/>
        <v>-0.37903674550964128</v>
      </c>
    </row>
    <row r="225" spans="2:8" x14ac:dyDescent="0.2">
      <c r="B225" s="51">
        <f>Index!B246</f>
        <v>42068</v>
      </c>
      <c r="C225" s="46">
        <f>VLOOKUP(B225,Table2[#All],5,FALSE)</f>
        <v>1225.6720369833313</v>
      </c>
      <c r="D225" s="47">
        <f t="shared" si="15"/>
        <v>7.6441908018740536E-3</v>
      </c>
      <c r="E225" s="48">
        <f t="shared" si="16"/>
        <v>780</v>
      </c>
      <c r="F225" s="49">
        <f t="shared" si="17"/>
        <v>0.98670886075949371</v>
      </c>
      <c r="G225" s="50">
        <f t="shared" si="18"/>
        <v>2.2175976469615719</v>
      </c>
      <c r="H225" s="50">
        <f t="shared" si="19"/>
        <v>2.2304240149103514</v>
      </c>
    </row>
    <row r="226" spans="2:8" x14ac:dyDescent="0.2">
      <c r="B226" s="51">
        <f>Index!B247</f>
        <v>42069</v>
      </c>
      <c r="C226" s="46">
        <f>VLOOKUP(B226,Table2[#All],5,FALSE)</f>
        <v>1222.6341033078393</v>
      </c>
      <c r="D226" s="47">
        <f t="shared" si="15"/>
        <v>-2.4816628808206022E-3</v>
      </c>
      <c r="E226" s="48">
        <f t="shared" si="16"/>
        <v>121</v>
      </c>
      <c r="F226" s="49">
        <f t="shared" si="17"/>
        <v>0.15272496831432192</v>
      </c>
      <c r="G226" s="50">
        <f t="shared" si="18"/>
        <v>-1.0248161669331242</v>
      </c>
      <c r="H226" s="50">
        <f t="shared" si="19"/>
        <v>-0.86329311750383353</v>
      </c>
    </row>
    <row r="227" spans="2:8" x14ac:dyDescent="0.2">
      <c r="B227" s="51">
        <f>Index!B248</f>
        <v>42072</v>
      </c>
      <c r="C227" s="46">
        <f>VLOOKUP(B227,Table2[#All],5,FALSE)</f>
        <v>1232.7124998529262</v>
      </c>
      <c r="D227" s="47">
        <f t="shared" si="15"/>
        <v>8.2093934388914186E-3</v>
      </c>
      <c r="E227" s="48">
        <f t="shared" si="16"/>
        <v>781</v>
      </c>
      <c r="F227" s="49">
        <f t="shared" si="17"/>
        <v>0.99048223350253806</v>
      </c>
      <c r="G227" s="50">
        <f t="shared" si="18"/>
        <v>2.3448343829991174</v>
      </c>
      <c r="H227" s="50">
        <f t="shared" si="19"/>
        <v>2.4031084261432194</v>
      </c>
    </row>
    <row r="228" spans="2:8" x14ac:dyDescent="0.2">
      <c r="B228" s="51">
        <f>Index!B249</f>
        <v>42073</v>
      </c>
      <c r="C228" s="46">
        <f>VLOOKUP(B228,Table2[#All],5,FALSE)</f>
        <v>1248.2970708745645</v>
      </c>
      <c r="D228" s="47">
        <f t="shared" si="15"/>
        <v>1.2563253433585699E-2</v>
      </c>
      <c r="E228" s="48">
        <f t="shared" si="16"/>
        <v>787</v>
      </c>
      <c r="F228" s="49">
        <f t="shared" si="17"/>
        <v>0.9993646759847522</v>
      </c>
      <c r="G228" s="50">
        <f t="shared" si="18"/>
        <v>3.22252787144952</v>
      </c>
      <c r="H228" s="50">
        <f t="shared" si="19"/>
        <v>3.7333282456077588</v>
      </c>
    </row>
    <row r="229" spans="2:8" x14ac:dyDescent="0.2">
      <c r="B229" s="51">
        <f>Index!B250</f>
        <v>42074</v>
      </c>
      <c r="C229" s="46">
        <f>VLOOKUP(B229,Table2[#All],5,FALSE)</f>
        <v>1263.8245264220868</v>
      </c>
      <c r="D229" s="47">
        <f t="shared" si="15"/>
        <v>1.2362182874020232E-2</v>
      </c>
      <c r="E229" s="48">
        <f t="shared" si="16"/>
        <v>786</v>
      </c>
      <c r="F229" s="49">
        <f t="shared" si="17"/>
        <v>0.99936386768447838</v>
      </c>
      <c r="G229" s="50">
        <f t="shared" si="18"/>
        <v>3.2221636096445012</v>
      </c>
      <c r="H229" s="50">
        <f t="shared" si="19"/>
        <v>3.6718958514171436</v>
      </c>
    </row>
    <row r="230" spans="2:8" x14ac:dyDescent="0.2">
      <c r="B230" s="51">
        <f>Index!B251</f>
        <v>42075</v>
      </c>
      <c r="C230" s="46">
        <f>VLOOKUP(B230,Table2[#All],5,FALSE)</f>
        <v>1263.58859560817</v>
      </c>
      <c r="D230" s="47">
        <f t="shared" si="15"/>
        <v>-1.8669746749804819E-4</v>
      </c>
      <c r="E230" s="48">
        <f t="shared" si="16"/>
        <v>332</v>
      </c>
      <c r="F230" s="49">
        <f t="shared" si="17"/>
        <v>0.42229299363057327</v>
      </c>
      <c r="G230" s="50">
        <f t="shared" si="18"/>
        <v>-0.19603089134145149</v>
      </c>
      <c r="H230" s="50">
        <f t="shared" si="19"/>
        <v>-0.16212025445644196</v>
      </c>
    </row>
    <row r="231" spans="2:8" x14ac:dyDescent="0.2">
      <c r="B231" s="51">
        <f>Index!B252</f>
        <v>42076</v>
      </c>
      <c r="C231" s="46">
        <f>VLOOKUP(B231,Table2[#All],5,FALSE)</f>
        <v>1262.2666508371235</v>
      </c>
      <c r="D231" s="47">
        <f t="shared" si="15"/>
        <v>-1.0467305231409041E-3</v>
      </c>
      <c r="E231" s="48">
        <f t="shared" si="16"/>
        <v>237</v>
      </c>
      <c r="F231" s="49">
        <f t="shared" si="17"/>
        <v>0.30165816326530615</v>
      </c>
      <c r="G231" s="50">
        <f t="shared" si="18"/>
        <v>-0.5196373987887255</v>
      </c>
      <c r="H231" s="50">
        <f t="shared" si="19"/>
        <v>-0.42488318606309045</v>
      </c>
    </row>
    <row r="232" spans="2:8" x14ac:dyDescent="0.2">
      <c r="B232" s="51">
        <f>Index!B253</f>
        <v>42079</v>
      </c>
      <c r="C232" s="46">
        <f>VLOOKUP(B232,Table2[#All],5,FALSE)</f>
        <v>1262.5415863897649</v>
      </c>
      <c r="D232" s="47">
        <f t="shared" si="15"/>
        <v>2.1778727562310029E-4</v>
      </c>
      <c r="E232" s="48">
        <f t="shared" si="16"/>
        <v>399</v>
      </c>
      <c r="F232" s="49">
        <f t="shared" si="17"/>
        <v>0.50893997445721584</v>
      </c>
      <c r="G232" s="50">
        <f t="shared" si="18"/>
        <v>2.2411068623210503E-2</v>
      </c>
      <c r="H232" s="50">
        <f t="shared" si="19"/>
        <v>-3.8539426725081753E-2</v>
      </c>
    </row>
    <row r="233" spans="2:8" x14ac:dyDescent="0.2">
      <c r="B233" s="51">
        <f>Index!B254</f>
        <v>42080</v>
      </c>
      <c r="C233" s="46">
        <f>VLOOKUP(B233,Table2[#All],5,FALSE)</f>
        <v>1256.2995471687032</v>
      </c>
      <c r="D233" s="47">
        <f t="shared" si="15"/>
        <v>-4.9562887597501305E-3</v>
      </c>
      <c r="E233" s="48">
        <f t="shared" si="16"/>
        <v>34</v>
      </c>
      <c r="F233" s="49">
        <f t="shared" si="17"/>
        <v>4.2838874680306907E-2</v>
      </c>
      <c r="G233" s="50">
        <f t="shared" si="18"/>
        <v>-1.718652042386718</v>
      </c>
      <c r="H233" s="50">
        <f t="shared" si="19"/>
        <v>-1.6193570226186922</v>
      </c>
    </row>
    <row r="234" spans="2:8" x14ac:dyDescent="0.2">
      <c r="B234" s="51">
        <f>Index!B255</f>
        <v>42081</v>
      </c>
      <c r="C234" s="46">
        <f>VLOOKUP(B234,Table2[#All],5,FALSE)</f>
        <v>1256.66358177041</v>
      </c>
      <c r="D234" s="47">
        <f t="shared" si="15"/>
        <v>2.897253843967853E-4</v>
      </c>
      <c r="E234" s="48">
        <f t="shared" si="16"/>
        <v>400</v>
      </c>
      <c r="F234" s="49">
        <f t="shared" si="17"/>
        <v>0.51152368758002564</v>
      </c>
      <c r="G234" s="50">
        <f t="shared" si="18"/>
        <v>2.8889619207715263E-2</v>
      </c>
      <c r="H234" s="50">
        <f t="shared" si="19"/>
        <v>-1.656042460232951E-2</v>
      </c>
    </row>
    <row r="235" spans="2:8" x14ac:dyDescent="0.2">
      <c r="B235" s="51">
        <f>Index!B256</f>
        <v>42082</v>
      </c>
      <c r="C235" s="46">
        <f>VLOOKUP(B235,Table2[#All],5,FALSE)</f>
        <v>1258.8687130791543</v>
      </c>
      <c r="D235" s="47">
        <f t="shared" si="15"/>
        <v>1.7532129307943267E-3</v>
      </c>
      <c r="E235" s="48">
        <f t="shared" si="16"/>
        <v>593</v>
      </c>
      <c r="F235" s="49">
        <f t="shared" si="17"/>
        <v>0.75961538461538458</v>
      </c>
      <c r="G235" s="50">
        <f t="shared" si="18"/>
        <v>0.70506589290002375</v>
      </c>
      <c r="H235" s="50">
        <f t="shared" si="19"/>
        <v>0.43057387510641365</v>
      </c>
    </row>
    <row r="236" spans="2:8" x14ac:dyDescent="0.2">
      <c r="B236" s="51">
        <f>Index!B257</f>
        <v>42083</v>
      </c>
      <c r="C236" s="46">
        <f>VLOOKUP(B236,Table2[#All],5,FALSE)</f>
        <v>1261.4237627811688</v>
      </c>
      <c r="D236" s="47">
        <f t="shared" si="15"/>
        <v>2.0275825935471485E-3</v>
      </c>
      <c r="E236" s="48">
        <f t="shared" si="16"/>
        <v>615</v>
      </c>
      <c r="F236" s="49">
        <f t="shared" si="17"/>
        <v>0.78883183568677795</v>
      </c>
      <c r="G236" s="50">
        <f t="shared" si="18"/>
        <v>0.80237455274766423</v>
      </c>
      <c r="H236" s="50">
        <f t="shared" si="19"/>
        <v>0.51440109134634071</v>
      </c>
    </row>
    <row r="237" spans="2:8" x14ac:dyDescent="0.2">
      <c r="B237" s="51">
        <f>Index!B258</f>
        <v>42086</v>
      </c>
      <c r="C237" s="46">
        <f>VLOOKUP(B237,Table2[#All],5,FALSE)</f>
        <v>1254.9601807814588</v>
      </c>
      <c r="D237" s="47">
        <f t="shared" si="15"/>
        <v>-5.1372098691308066E-3</v>
      </c>
      <c r="E237" s="48">
        <f t="shared" si="16"/>
        <v>30</v>
      </c>
      <c r="F237" s="49">
        <f t="shared" si="17"/>
        <v>3.7917737789203085E-2</v>
      </c>
      <c r="G237" s="50">
        <f t="shared" si="18"/>
        <v>-1.7753781121071788</v>
      </c>
      <c r="H237" s="50">
        <f t="shared" si="19"/>
        <v>-1.6746332248279885</v>
      </c>
    </row>
    <row r="238" spans="2:8" x14ac:dyDescent="0.2">
      <c r="B238" s="51">
        <f>Index!B259</f>
        <v>42087</v>
      </c>
      <c r="C238" s="46">
        <f>VLOOKUP(B238,Table2[#All],5,FALSE)</f>
        <v>1252.2861033553604</v>
      </c>
      <c r="D238" s="47">
        <f t="shared" si="15"/>
        <v>-2.1330799905416721E-3</v>
      </c>
      <c r="E238" s="48">
        <f t="shared" si="16"/>
        <v>147</v>
      </c>
      <c r="F238" s="49">
        <f t="shared" si="17"/>
        <v>0.18854568854568854</v>
      </c>
      <c r="G238" s="50">
        <f t="shared" si="18"/>
        <v>-0.88326820714661103</v>
      </c>
      <c r="H238" s="50">
        <f t="shared" si="19"/>
        <v>-0.75679178995992269</v>
      </c>
    </row>
    <row r="239" spans="2:8" x14ac:dyDescent="0.2">
      <c r="B239" s="51">
        <f>Index!B260</f>
        <v>42088</v>
      </c>
      <c r="C239" s="46">
        <f>VLOOKUP(B239,Table2[#All],5,FALSE)</f>
        <v>1253.3562113263554</v>
      </c>
      <c r="D239" s="47">
        <f t="shared" si="15"/>
        <v>8.5415865607492468E-4</v>
      </c>
      <c r="E239" s="48">
        <f t="shared" si="16"/>
        <v>474</v>
      </c>
      <c r="F239" s="49">
        <f t="shared" si="17"/>
        <v>0.61018041237113407</v>
      </c>
      <c r="G239" s="50">
        <f t="shared" si="18"/>
        <v>0.27978928186983187</v>
      </c>
      <c r="H239" s="50">
        <f t="shared" si="19"/>
        <v>0.15588892509344429</v>
      </c>
    </row>
    <row r="240" spans="2:8" x14ac:dyDescent="0.2">
      <c r="B240" s="51">
        <f>Index!B261</f>
        <v>42089</v>
      </c>
      <c r="C240" s="46">
        <f>VLOOKUP(B240,Table2[#All],5,FALSE)</f>
        <v>1254.8500063814483</v>
      </c>
      <c r="D240" s="47">
        <f t="shared" si="15"/>
        <v>1.1911263285777358E-3</v>
      </c>
      <c r="E240" s="48">
        <f t="shared" si="16"/>
        <v>526</v>
      </c>
      <c r="F240" s="49">
        <f t="shared" si="17"/>
        <v>0.67806451612903229</v>
      </c>
      <c r="G240" s="50">
        <f t="shared" si="18"/>
        <v>0.46229335010917783</v>
      </c>
      <c r="H240" s="50">
        <f t="shared" si="19"/>
        <v>0.25884149523311645</v>
      </c>
    </row>
    <row r="241" spans="2:8" x14ac:dyDescent="0.2">
      <c r="B241" s="51">
        <f>Index!B262</f>
        <v>42090</v>
      </c>
      <c r="C241" s="46">
        <f>VLOOKUP(B241,Table2[#All],5,FALSE)</f>
        <v>1253.708218307492</v>
      </c>
      <c r="D241" s="47">
        <f t="shared" si="15"/>
        <v>-9.103142526781763E-4</v>
      </c>
      <c r="E241" s="48">
        <f t="shared" si="16"/>
        <v>243</v>
      </c>
      <c r="F241" s="49">
        <f t="shared" si="17"/>
        <v>0.31330749354005166</v>
      </c>
      <c r="G241" s="50">
        <f t="shared" si="18"/>
        <v>-0.4864967810002227</v>
      </c>
      <c r="H241" s="50">
        <f t="shared" si="19"/>
        <v>-0.38320439370686138</v>
      </c>
    </row>
    <row r="242" spans="2:8" x14ac:dyDescent="0.2">
      <c r="B242" s="51">
        <f>Index!B263</f>
        <v>42093</v>
      </c>
      <c r="C242" s="46">
        <f>VLOOKUP(B242,Table2[#All],5,FALSE)</f>
        <v>1255.7551948496048</v>
      </c>
      <c r="D242" s="47">
        <f t="shared" si="15"/>
        <v>1.6314061288006971E-3</v>
      </c>
      <c r="E242" s="48">
        <f t="shared" si="16"/>
        <v>574</v>
      </c>
      <c r="F242" s="49">
        <f t="shared" si="17"/>
        <v>0.74191461836998707</v>
      </c>
      <c r="G242" s="50">
        <f t="shared" si="18"/>
        <v>0.64925933830746085</v>
      </c>
      <c r="H242" s="50">
        <f t="shared" si="19"/>
        <v>0.39335866323580404</v>
      </c>
    </row>
    <row r="243" spans="2:8" x14ac:dyDescent="0.2">
      <c r="B243" s="51">
        <f>Index!B264</f>
        <v>42094</v>
      </c>
      <c r="C243" s="46">
        <f>VLOOKUP(B243,Table2[#All],5,FALSE)</f>
        <v>1261.4509466625168</v>
      </c>
      <c r="D243" s="47">
        <f t="shared" si="15"/>
        <v>4.5254629246606172E-3</v>
      </c>
      <c r="E243" s="48">
        <f t="shared" si="16"/>
        <v>732</v>
      </c>
      <c r="F243" s="49">
        <f t="shared" si="17"/>
        <v>0.94753886010362698</v>
      </c>
      <c r="G243" s="50">
        <f t="shared" si="18"/>
        <v>1.6214447979327506</v>
      </c>
      <c r="H243" s="50">
        <f t="shared" si="19"/>
        <v>1.2775698489882819</v>
      </c>
    </row>
    <row r="244" spans="2:8" x14ac:dyDescent="0.2">
      <c r="B244" s="51">
        <f>Index!B265</f>
        <v>42095</v>
      </c>
      <c r="C244" s="46">
        <f>VLOOKUP(B244,Table2[#All],5,FALSE)</f>
        <v>1262.2373868052368</v>
      </c>
      <c r="D244" s="47">
        <f t="shared" si="15"/>
        <v>6.2324666461197119E-4</v>
      </c>
      <c r="E244" s="48">
        <f t="shared" si="16"/>
        <v>439</v>
      </c>
      <c r="F244" s="49">
        <f t="shared" si="17"/>
        <v>0.56874189364461736</v>
      </c>
      <c r="G244" s="50">
        <f t="shared" si="18"/>
        <v>0.17317202437634022</v>
      </c>
      <c r="H244" s="50">
        <f t="shared" si="19"/>
        <v>8.5339181194842975E-2</v>
      </c>
    </row>
    <row r="245" spans="2:8" x14ac:dyDescent="0.2">
      <c r="B245" s="51">
        <f>Index!B266</f>
        <v>42096</v>
      </c>
      <c r="C245" s="46">
        <f>VLOOKUP(B245,Table2[#All],5,FALSE)</f>
        <v>1258.5397921865595</v>
      </c>
      <c r="D245" s="47">
        <f t="shared" si="15"/>
        <v>-2.9336962437309256E-3</v>
      </c>
      <c r="E245" s="48">
        <f t="shared" si="16"/>
        <v>97</v>
      </c>
      <c r="F245" s="49">
        <f t="shared" si="17"/>
        <v>0.12532467532467531</v>
      </c>
      <c r="G245" s="50">
        <f t="shared" si="18"/>
        <v>-1.1487735935665166</v>
      </c>
      <c r="H245" s="50">
        <f t="shared" si="19"/>
        <v>-1.0014013109540782</v>
      </c>
    </row>
    <row r="246" spans="2:8" x14ac:dyDescent="0.2">
      <c r="B246" s="51">
        <f>Index!B267</f>
        <v>42101</v>
      </c>
      <c r="C246" s="46">
        <f>VLOOKUP(B246,Table2[#All],5,FALSE)</f>
        <v>1260.8328208426831</v>
      </c>
      <c r="D246" s="47">
        <f t="shared" si="15"/>
        <v>1.8203177072245256E-3</v>
      </c>
      <c r="E246" s="48">
        <f t="shared" si="16"/>
        <v>590</v>
      </c>
      <c r="F246" s="49">
        <f t="shared" si="17"/>
        <v>0.76657997399219768</v>
      </c>
      <c r="G246" s="50">
        <f t="shared" si="18"/>
        <v>0.72763009643815513</v>
      </c>
      <c r="H246" s="50">
        <f t="shared" si="19"/>
        <v>0.45107616587758381</v>
      </c>
    </row>
    <row r="247" spans="2:8" x14ac:dyDescent="0.2">
      <c r="B247" s="51">
        <f>Index!B268</f>
        <v>42102</v>
      </c>
      <c r="C247" s="46">
        <f>VLOOKUP(B247,Table2[#All],5,FALSE)</f>
        <v>1261.7200559673195</v>
      </c>
      <c r="D247" s="47">
        <f t="shared" si="15"/>
        <v>7.0344227023250779E-4</v>
      </c>
      <c r="E247" s="48">
        <f t="shared" si="16"/>
        <v>459</v>
      </c>
      <c r="F247" s="49">
        <f t="shared" si="17"/>
        <v>0.59700520833333337</v>
      </c>
      <c r="G247" s="50">
        <f t="shared" si="18"/>
        <v>0.24560297850839824</v>
      </c>
      <c r="H247" s="50">
        <f t="shared" si="19"/>
        <v>0.10984106783345784</v>
      </c>
    </row>
    <row r="248" spans="2:8" x14ac:dyDescent="0.2">
      <c r="B248" s="51">
        <f>Index!B269</f>
        <v>42103</v>
      </c>
      <c r="C248" s="46">
        <f>VLOOKUP(B248,Table2[#All],5,FALSE)</f>
        <v>1259.759311874107</v>
      </c>
      <c r="D248" s="47">
        <f t="shared" si="15"/>
        <v>-1.5552334184702732E-3</v>
      </c>
      <c r="E248" s="48">
        <f t="shared" si="16"/>
        <v>183</v>
      </c>
      <c r="F248" s="49">
        <f t="shared" si="17"/>
        <v>0.23794002607561929</v>
      </c>
      <c r="G248" s="50">
        <f t="shared" si="18"/>
        <v>-0.7129445791375334</v>
      </c>
      <c r="H248" s="50">
        <f t="shared" si="19"/>
        <v>-0.5802443208828898</v>
      </c>
    </row>
    <row r="249" spans="2:8" x14ac:dyDescent="0.2">
      <c r="B249" s="51">
        <f>Index!B270</f>
        <v>42104</v>
      </c>
      <c r="C249" s="46">
        <f>VLOOKUP(B249,Table2[#All],5,FALSE)</f>
        <v>1261.6551692079331</v>
      </c>
      <c r="D249" s="47">
        <f t="shared" si="15"/>
        <v>1.5038048724869268E-3</v>
      </c>
      <c r="E249" s="48">
        <f t="shared" si="16"/>
        <v>553</v>
      </c>
      <c r="F249" s="49">
        <f t="shared" si="17"/>
        <v>0.72127937336814618</v>
      </c>
      <c r="G249" s="50">
        <f t="shared" si="18"/>
        <v>0.58664634011710148</v>
      </c>
      <c r="H249" s="50">
        <f t="shared" si="19"/>
        <v>0.35437309173281623</v>
      </c>
    </row>
    <row r="250" spans="2:8" x14ac:dyDescent="0.2">
      <c r="B250" s="51">
        <f>Index!B271</f>
        <v>42107</v>
      </c>
      <c r="C250" s="46">
        <f>VLOOKUP(B250,Table2[#All],5,FALSE)</f>
        <v>1261.9393577797055</v>
      </c>
      <c r="D250" s="47">
        <f t="shared" si="15"/>
        <v>2.2522522531613333E-4</v>
      </c>
      <c r="E250" s="48">
        <f t="shared" si="16"/>
        <v>393</v>
      </c>
      <c r="F250" s="49">
        <f t="shared" si="17"/>
        <v>0.51307189542483655</v>
      </c>
      <c r="G250" s="50">
        <f t="shared" si="18"/>
        <v>3.2772248072927362E-2</v>
      </c>
      <c r="H250" s="50">
        <f t="shared" si="19"/>
        <v>-3.6266935622954001E-2</v>
      </c>
    </row>
    <row r="251" spans="2:8" x14ac:dyDescent="0.2">
      <c r="B251" s="51">
        <f>Index!B272</f>
        <v>42108</v>
      </c>
      <c r="C251" s="46">
        <f>VLOOKUP(B251,Table2[#All],5,FALSE)</f>
        <v>1261.2746302061501</v>
      </c>
      <c r="D251" s="47">
        <f t="shared" si="15"/>
        <v>-5.2688958772307616E-4</v>
      </c>
      <c r="E251" s="48">
        <f t="shared" si="16"/>
        <v>282</v>
      </c>
      <c r="F251" s="49">
        <f t="shared" si="17"/>
        <v>0.36845549738219896</v>
      </c>
      <c r="G251" s="50">
        <f t="shared" si="18"/>
        <v>-0.33594678650512377</v>
      </c>
      <c r="H251" s="50">
        <f t="shared" si="19"/>
        <v>-0.266057978981452</v>
      </c>
    </row>
    <row r="252" spans="2:8" x14ac:dyDescent="0.2">
      <c r="B252" s="51">
        <f>Index!B273</f>
        <v>42109</v>
      </c>
      <c r="C252" s="46">
        <f>VLOOKUP(B252,Table2[#All],5,FALSE)</f>
        <v>1270.2310095278604</v>
      </c>
      <c r="D252" s="47">
        <f t="shared" si="15"/>
        <v>7.0759602909881286E-3</v>
      </c>
      <c r="E252" s="48">
        <f t="shared" si="16"/>
        <v>755</v>
      </c>
      <c r="F252" s="49">
        <f t="shared" si="17"/>
        <v>0.98885976408912191</v>
      </c>
      <c r="G252" s="50">
        <f t="shared" si="18"/>
        <v>2.2855521569011485</v>
      </c>
      <c r="H252" s="50">
        <f t="shared" si="19"/>
        <v>2.0568145078232969</v>
      </c>
    </row>
    <row r="253" spans="2:8" x14ac:dyDescent="0.2">
      <c r="B253" s="51">
        <f>Index!B274</f>
        <v>42110</v>
      </c>
      <c r="C253" s="46">
        <f>VLOOKUP(B253,Table2[#All],5,FALSE)</f>
        <v>1267.5261110987017</v>
      </c>
      <c r="D253" s="47">
        <f t="shared" si="15"/>
        <v>-2.1317244518669989E-3</v>
      </c>
      <c r="E253" s="48">
        <f t="shared" si="16"/>
        <v>147</v>
      </c>
      <c r="F253" s="49">
        <f t="shared" si="17"/>
        <v>0.19225721784776903</v>
      </c>
      <c r="G253" s="50">
        <f t="shared" si="18"/>
        <v>-0.86960841829914381</v>
      </c>
      <c r="H253" s="50">
        <f t="shared" si="19"/>
        <v>-0.75637763690647164</v>
      </c>
    </row>
    <row r="254" spans="2:8" x14ac:dyDescent="0.2">
      <c r="B254" s="51">
        <f>Index!B275</f>
        <v>42111</v>
      </c>
      <c r="C254" s="46">
        <f>VLOOKUP(B254,Table2[#All],5,FALSE)</f>
        <v>1262.7341280695919</v>
      </c>
      <c r="D254" s="47">
        <f t="shared" si="15"/>
        <v>-3.7877437934208725E-3</v>
      </c>
      <c r="E254" s="48">
        <f t="shared" si="16"/>
        <v>60</v>
      </c>
      <c r="F254" s="49">
        <f t="shared" si="17"/>
        <v>7.8186596583442833E-2</v>
      </c>
      <c r="G254" s="50">
        <f t="shared" si="18"/>
        <v>-1.4173754269456822</v>
      </c>
      <c r="H254" s="50">
        <f t="shared" si="19"/>
        <v>-1.2623355115822881</v>
      </c>
    </row>
    <row r="255" spans="2:8" x14ac:dyDescent="0.2">
      <c r="B255" s="51">
        <f>Index!B276</f>
        <v>42114</v>
      </c>
      <c r="C255" s="46">
        <f>VLOOKUP(B255,Table2[#All],5,FALSE)</f>
        <v>1263.8404396370556</v>
      </c>
      <c r="D255" s="47">
        <f t="shared" si="15"/>
        <v>8.7574034212851515E-4</v>
      </c>
      <c r="E255" s="48">
        <f t="shared" si="16"/>
        <v>470</v>
      </c>
      <c r="F255" s="49">
        <f t="shared" si="17"/>
        <v>0.61776315789473679</v>
      </c>
      <c r="G255" s="50">
        <f t="shared" si="18"/>
        <v>0.2996112732317005</v>
      </c>
      <c r="H255" s="50">
        <f t="shared" si="19"/>
        <v>0.16248270315726179</v>
      </c>
    </row>
    <row r="256" spans="2:8" x14ac:dyDescent="0.2">
      <c r="B256" s="51">
        <f>Index!B277</f>
        <v>42115</v>
      </c>
      <c r="C256" s="46">
        <f>VLOOKUP(B256,Table2[#All],5,FALSE)</f>
        <v>1259.6669395370607</v>
      </c>
      <c r="D256" s="47">
        <f t="shared" si="15"/>
        <v>-3.3077009717396603E-3</v>
      </c>
      <c r="E256" s="48">
        <f t="shared" si="16"/>
        <v>81</v>
      </c>
      <c r="F256" s="49">
        <f t="shared" si="17"/>
        <v>0.10606060606060606</v>
      </c>
      <c r="G256" s="50">
        <f t="shared" si="18"/>
        <v>-1.2477538553513243</v>
      </c>
      <c r="H256" s="50">
        <f t="shared" si="19"/>
        <v>-1.1156696848514795</v>
      </c>
    </row>
    <row r="257" spans="2:8" x14ac:dyDescent="0.2">
      <c r="B257" s="51">
        <f>Index!B278</f>
        <v>42116</v>
      </c>
      <c r="C257" s="46">
        <f>VLOOKUP(B257,Table2[#All],5,FALSE)</f>
        <v>1255.4980760518747</v>
      </c>
      <c r="D257" s="47">
        <f t="shared" si="15"/>
        <v>-3.3149851218725618E-3</v>
      </c>
      <c r="E257" s="48">
        <f t="shared" si="16"/>
        <v>80</v>
      </c>
      <c r="F257" s="49">
        <f t="shared" si="17"/>
        <v>0.10488126649076517</v>
      </c>
      <c r="G257" s="50">
        <f t="shared" si="18"/>
        <v>-1.2542186772533845</v>
      </c>
      <c r="H257" s="50">
        <f t="shared" si="19"/>
        <v>-1.1178951861047464</v>
      </c>
    </row>
    <row r="258" spans="2:8" x14ac:dyDescent="0.2">
      <c r="B258" s="51">
        <f>Index!B279</f>
        <v>42117</v>
      </c>
      <c r="C258" s="46">
        <f>VLOOKUP(B258,Table2[#All],5,FALSE)</f>
        <v>1254.1512174979152</v>
      </c>
      <c r="D258" s="47">
        <f t="shared" si="15"/>
        <v>-1.0733441415317797E-3</v>
      </c>
      <c r="E258" s="48">
        <f t="shared" si="16"/>
        <v>222</v>
      </c>
      <c r="F258" s="49">
        <f t="shared" si="17"/>
        <v>0.29260237780713344</v>
      </c>
      <c r="G258" s="50">
        <f t="shared" si="18"/>
        <v>-0.54579806196912395</v>
      </c>
      <c r="H258" s="50">
        <f t="shared" si="19"/>
        <v>-0.43301435304924768</v>
      </c>
    </row>
    <row r="259" spans="2:8" x14ac:dyDescent="0.2">
      <c r="B259" s="51">
        <f>Index!B280</f>
        <v>42118</v>
      </c>
      <c r="C259" s="46">
        <f>VLOOKUP(B259,Table2[#All],5,FALSE)</f>
        <v>1252.1925811204885</v>
      </c>
      <c r="D259" s="47">
        <f t="shared" si="15"/>
        <v>-1.5629434215833791E-3</v>
      </c>
      <c r="E259" s="48">
        <f t="shared" si="16"/>
        <v>176</v>
      </c>
      <c r="F259" s="49">
        <f t="shared" si="17"/>
        <v>0.23214285714285715</v>
      </c>
      <c r="G259" s="50">
        <f t="shared" si="18"/>
        <v>-0.73180808385961749</v>
      </c>
      <c r="H259" s="50">
        <f t="shared" si="19"/>
        <v>-0.58259993152762457</v>
      </c>
    </row>
    <row r="260" spans="2:8" x14ac:dyDescent="0.2">
      <c r="B260" s="51">
        <f>Index!B281</f>
        <v>42121</v>
      </c>
      <c r="C260" s="46">
        <f>VLOOKUP(B260,Table2[#All],5,FALSE)</f>
        <v>1255.3764434592549</v>
      </c>
      <c r="D260" s="47">
        <f t="shared" si="15"/>
        <v>2.5394029185264789E-3</v>
      </c>
      <c r="E260" s="48">
        <f t="shared" si="16"/>
        <v>631</v>
      </c>
      <c r="F260" s="49">
        <f t="shared" si="17"/>
        <v>0.83509933774834433</v>
      </c>
      <c r="G260" s="50">
        <f t="shared" si="18"/>
        <v>0.97451413455041314</v>
      </c>
      <c r="H260" s="50">
        <f t="shared" si="19"/>
        <v>0.67077578899899093</v>
      </c>
    </row>
    <row r="261" spans="2:8" x14ac:dyDescent="0.2">
      <c r="B261" s="51">
        <f>Index!B282</f>
        <v>42122</v>
      </c>
      <c r="C261" s="46">
        <f>VLOOKUP(B261,Table2[#All],5,FALSE)</f>
        <v>1253.5396610090238</v>
      </c>
      <c r="D261" s="47">
        <f t="shared" ref="D261:D324" si="20">LN(C261/C260)</f>
        <v>-1.4642042235811889E-3</v>
      </c>
      <c r="E261" s="48">
        <f t="shared" ref="E261:E324" si="21">_xlfn.RANK.AVG(D261,D261:D1271,1)</f>
        <v>186</v>
      </c>
      <c r="F261" s="49">
        <f t="shared" ref="F261:F324" si="22">(E261-0.5)/COUNT(D261:D1271)</f>
        <v>0.2460212201591512</v>
      </c>
      <c r="G261" s="50">
        <f t="shared" ref="G261:G324" si="23">_xlfn.NORM.S.INV(F261)</f>
        <v>-0.68706393418043121</v>
      </c>
      <c r="H261" s="50">
        <f t="shared" ref="H261:H324" si="24">STANDARDIZE(D261,AVERAGE($D$4:$D$1014),STDEV($D$4:$D$1014))</f>
        <v>-0.55243248510063636</v>
      </c>
    </row>
    <row r="262" spans="2:8" x14ac:dyDescent="0.2">
      <c r="B262" s="51">
        <f>Index!B283</f>
        <v>42123</v>
      </c>
      <c r="C262" s="46">
        <f>VLOOKUP(B262,Table2[#All],5,FALSE)</f>
        <v>1233.0941216207145</v>
      </c>
      <c r="D262" s="47">
        <f t="shared" si="20"/>
        <v>-1.6444721602672227E-2</v>
      </c>
      <c r="E262" s="48">
        <f t="shared" si="21"/>
        <v>2</v>
      </c>
      <c r="F262" s="49">
        <f t="shared" si="22"/>
        <v>1.9920318725099601E-3</v>
      </c>
      <c r="G262" s="50">
        <f t="shared" si="23"/>
        <v>-2.8794207820270832</v>
      </c>
      <c r="H262" s="50">
        <f t="shared" si="24"/>
        <v>-5.1293782637393308</v>
      </c>
    </row>
    <row r="263" spans="2:8" x14ac:dyDescent="0.2">
      <c r="B263" s="51">
        <f>Index!B284</f>
        <v>42124</v>
      </c>
      <c r="C263" s="46">
        <f>VLOOKUP(B263,Table2[#All],5,FALSE)</f>
        <v>1230.2943150972435</v>
      </c>
      <c r="D263" s="47">
        <f t="shared" si="20"/>
        <v>-2.2731353994540327E-3</v>
      </c>
      <c r="E263" s="48">
        <f t="shared" si="21"/>
        <v>125</v>
      </c>
      <c r="F263" s="49">
        <f t="shared" si="22"/>
        <v>0.16555851063829788</v>
      </c>
      <c r="G263" s="50">
        <f t="shared" si="23"/>
        <v>-0.97186639201561209</v>
      </c>
      <c r="H263" s="50">
        <f t="shared" si="24"/>
        <v>-0.79958243572838283</v>
      </c>
    </row>
    <row r="264" spans="2:8" x14ac:dyDescent="0.2">
      <c r="B264" s="51">
        <f>Index!B285</f>
        <v>42128</v>
      </c>
      <c r="C264" s="46">
        <f>VLOOKUP(B264,Table2[#All],5,FALSE)</f>
        <v>1229.2020482108096</v>
      </c>
      <c r="D264" s="47">
        <f t="shared" si="20"/>
        <v>-8.8820375954750546E-4</v>
      </c>
      <c r="E264" s="48">
        <f t="shared" si="21"/>
        <v>233</v>
      </c>
      <c r="F264" s="49">
        <f t="shared" si="22"/>
        <v>0.30958721704394143</v>
      </c>
      <c r="G264" s="50">
        <f t="shared" si="23"/>
        <v>-0.49702072835532241</v>
      </c>
      <c r="H264" s="50">
        <f t="shared" si="24"/>
        <v>-0.37644905104164134</v>
      </c>
    </row>
    <row r="265" spans="2:8" x14ac:dyDescent="0.2">
      <c r="B265" s="51">
        <f>Index!B286</f>
        <v>42129</v>
      </c>
      <c r="C265" s="46">
        <f>VLOOKUP(B265,Table2[#All],5,FALSE)</f>
        <v>1217.1590135735203</v>
      </c>
      <c r="D265" s="47">
        <f t="shared" si="20"/>
        <v>-9.8457518080513479E-3</v>
      </c>
      <c r="E265" s="48">
        <f t="shared" si="21"/>
        <v>5</v>
      </c>
      <c r="F265" s="49">
        <f t="shared" si="22"/>
        <v>6.0000000000000001E-3</v>
      </c>
      <c r="G265" s="50">
        <f t="shared" si="23"/>
        <v>-2.5121443279304616</v>
      </c>
      <c r="H265" s="50">
        <f t="shared" si="24"/>
        <v>-3.1132177947417712</v>
      </c>
    </row>
    <row r="266" spans="2:8" x14ac:dyDescent="0.2">
      <c r="B266" s="51">
        <f>Index!B287</f>
        <v>42130</v>
      </c>
      <c r="C266" s="46">
        <f>VLOOKUP(B266,Table2[#All],5,FALSE)</f>
        <v>1211.7974592568007</v>
      </c>
      <c r="D266" s="47">
        <f t="shared" si="20"/>
        <v>-4.4147049027658553E-3</v>
      </c>
      <c r="E266" s="48">
        <f t="shared" si="21"/>
        <v>41</v>
      </c>
      <c r="F266" s="49">
        <f t="shared" si="22"/>
        <v>5.4072096128170898E-2</v>
      </c>
      <c r="G266" s="50">
        <f t="shared" si="23"/>
        <v>-1.6065906621664734</v>
      </c>
      <c r="H266" s="50">
        <f t="shared" si="24"/>
        <v>-1.4538887757434</v>
      </c>
    </row>
    <row r="267" spans="2:8" x14ac:dyDescent="0.2">
      <c r="B267" s="51">
        <f>Index!B288</f>
        <v>42131</v>
      </c>
      <c r="C267" s="46">
        <f>VLOOKUP(B267,Table2[#All],5,FALSE)</f>
        <v>1216.3412670919149</v>
      </c>
      <c r="D267" s="47">
        <f t="shared" si="20"/>
        <v>3.7426305916323527E-3</v>
      </c>
      <c r="E267" s="48">
        <f t="shared" si="21"/>
        <v>683</v>
      </c>
      <c r="F267" s="49">
        <f t="shared" si="22"/>
        <v>0.91243315508021394</v>
      </c>
      <c r="G267" s="50">
        <f t="shared" si="23"/>
        <v>1.3558915079963063</v>
      </c>
      <c r="H267" s="50">
        <f t="shared" si="24"/>
        <v>1.0383937877504692</v>
      </c>
    </row>
    <row r="268" spans="2:8" x14ac:dyDescent="0.2">
      <c r="B268" s="51">
        <f>Index!B289</f>
        <v>42132</v>
      </c>
      <c r="C268" s="46">
        <f>VLOOKUP(B268,Table2[#All],5,FALSE)</f>
        <v>1218.9583959692345</v>
      </c>
      <c r="D268" s="47">
        <f t="shared" si="20"/>
        <v>2.1493288275991527E-3</v>
      </c>
      <c r="E268" s="48">
        <f t="shared" si="21"/>
        <v>599</v>
      </c>
      <c r="F268" s="49">
        <f t="shared" si="22"/>
        <v>0.8012048192771084</v>
      </c>
      <c r="G268" s="50">
        <f t="shared" si="23"/>
        <v>0.84593257057242854</v>
      </c>
      <c r="H268" s="50">
        <f t="shared" si="24"/>
        <v>0.55159779810275911</v>
      </c>
    </row>
    <row r="269" spans="2:8" x14ac:dyDescent="0.2">
      <c r="B269" s="51">
        <f>Index!B290</f>
        <v>42135</v>
      </c>
      <c r="C269" s="46">
        <f>VLOOKUP(B269,Table2[#All],5,FALSE)</f>
        <v>1213.0084418682179</v>
      </c>
      <c r="D269" s="47">
        <f t="shared" si="20"/>
        <v>-4.8931308436874123E-3</v>
      </c>
      <c r="E269" s="48">
        <f t="shared" si="21"/>
        <v>31</v>
      </c>
      <c r="F269" s="49">
        <f t="shared" si="22"/>
        <v>4.0884718498659517E-2</v>
      </c>
      <c r="G269" s="50">
        <f t="shared" si="23"/>
        <v>-1.7405103915644435</v>
      </c>
      <c r="H269" s="50">
        <f t="shared" si="24"/>
        <v>-1.6000606024753969</v>
      </c>
    </row>
    <row r="270" spans="2:8" x14ac:dyDescent="0.2">
      <c r="B270" s="51">
        <f>Index!B291</f>
        <v>42136</v>
      </c>
      <c r="C270" s="46">
        <f>VLOOKUP(B270,Table2[#All],5,FALSE)</f>
        <v>1208.2542044360448</v>
      </c>
      <c r="D270" s="47">
        <f t="shared" si="20"/>
        <v>-3.9270779230765693E-3</v>
      </c>
      <c r="E270" s="48">
        <f t="shared" si="21"/>
        <v>49</v>
      </c>
      <c r="F270" s="49">
        <f t="shared" si="22"/>
        <v>6.5100671140939592E-2</v>
      </c>
      <c r="G270" s="50">
        <f t="shared" si="23"/>
        <v>-1.5133083909854028</v>
      </c>
      <c r="H270" s="50">
        <f t="shared" si="24"/>
        <v>-1.3049057873885188</v>
      </c>
    </row>
    <row r="271" spans="2:8" x14ac:dyDescent="0.2">
      <c r="B271" s="51">
        <f>Index!B292</f>
        <v>42137</v>
      </c>
      <c r="C271" s="46">
        <f>VLOOKUP(B271,Table2[#All],5,FALSE)</f>
        <v>1204.3154697750044</v>
      </c>
      <c r="D271" s="47">
        <f t="shared" si="20"/>
        <v>-3.2651808588273095E-3</v>
      </c>
      <c r="E271" s="48">
        <f t="shared" si="21"/>
        <v>75</v>
      </c>
      <c r="F271" s="49">
        <f t="shared" si="22"/>
        <v>0.10013440860215053</v>
      </c>
      <c r="G271" s="50">
        <f t="shared" si="23"/>
        <v>-1.2807860728135996</v>
      </c>
      <c r="H271" s="50">
        <f t="shared" si="24"/>
        <v>-1.1026786614858211</v>
      </c>
    </row>
    <row r="272" spans="2:8" x14ac:dyDescent="0.2">
      <c r="B272" s="51">
        <f>Index!B293</f>
        <v>42139</v>
      </c>
      <c r="C272" s="46">
        <f>VLOOKUP(B272,Table2[#All],5,FALSE)</f>
        <v>1211.5405532297964</v>
      </c>
      <c r="D272" s="47">
        <f t="shared" si="20"/>
        <v>5.981403632564988E-3</v>
      </c>
      <c r="E272" s="48">
        <f t="shared" si="21"/>
        <v>729</v>
      </c>
      <c r="F272" s="49">
        <f t="shared" si="22"/>
        <v>0.98048452220726778</v>
      </c>
      <c r="G272" s="50">
        <f t="shared" si="23"/>
        <v>2.0638603866032539</v>
      </c>
      <c r="H272" s="50">
        <f t="shared" si="24"/>
        <v>1.722398389175555</v>
      </c>
    </row>
    <row r="273" spans="2:8" x14ac:dyDescent="0.2">
      <c r="B273" s="51">
        <f>Index!B294</f>
        <v>42142</v>
      </c>
      <c r="C273" s="46">
        <f>VLOOKUP(B273,Table2[#All],5,FALSE)</f>
        <v>1207.1772457035547</v>
      </c>
      <c r="D273" s="47">
        <f t="shared" si="20"/>
        <v>-3.6079548109213141E-3</v>
      </c>
      <c r="E273" s="48">
        <f t="shared" si="21"/>
        <v>61</v>
      </c>
      <c r="F273" s="49">
        <f t="shared" si="22"/>
        <v>8.1536388140161731E-2</v>
      </c>
      <c r="G273" s="50">
        <f t="shared" si="23"/>
        <v>-1.3948112142813629</v>
      </c>
      <c r="H273" s="50">
        <f t="shared" si="24"/>
        <v>-1.2074052041921284</v>
      </c>
    </row>
    <row r="274" spans="2:8" x14ac:dyDescent="0.2">
      <c r="B274" s="51">
        <f>Index!B295</f>
        <v>42143</v>
      </c>
      <c r="C274" s="46">
        <f>VLOOKUP(B274,Table2[#All],5,FALSE)</f>
        <v>1211.9845193158149</v>
      </c>
      <c r="D274" s="47">
        <f t="shared" si="20"/>
        <v>3.9743352507311544E-3</v>
      </c>
      <c r="E274" s="48">
        <f t="shared" si="21"/>
        <v>685</v>
      </c>
      <c r="F274" s="49">
        <f t="shared" si="22"/>
        <v>0.92375168690958165</v>
      </c>
      <c r="G274" s="50">
        <f t="shared" si="23"/>
        <v>1.4307683171292824</v>
      </c>
      <c r="H274" s="50">
        <f t="shared" si="24"/>
        <v>1.1091857126564384</v>
      </c>
    </row>
    <row r="275" spans="2:8" x14ac:dyDescent="0.2">
      <c r="B275" s="51">
        <f>Index!B296</f>
        <v>42144</v>
      </c>
      <c r="C275" s="46">
        <f>VLOOKUP(B275,Table2[#All],5,FALSE)</f>
        <v>1208.928702370051</v>
      </c>
      <c r="D275" s="47">
        <f t="shared" si="20"/>
        <v>-2.5245172287314227E-3</v>
      </c>
      <c r="E275" s="48">
        <f t="shared" si="21"/>
        <v>106</v>
      </c>
      <c r="F275" s="49">
        <f t="shared" si="22"/>
        <v>0.14256756756756755</v>
      </c>
      <c r="G275" s="50">
        <f t="shared" si="23"/>
        <v>-1.0688547260934644</v>
      </c>
      <c r="H275" s="50">
        <f t="shared" si="24"/>
        <v>-0.87638625853516461</v>
      </c>
    </row>
    <row r="276" spans="2:8" x14ac:dyDescent="0.2">
      <c r="B276" s="51">
        <f>Index!B297</f>
        <v>42145</v>
      </c>
      <c r="C276" s="46">
        <f>VLOOKUP(B276,Table2[#All],5,FALSE)</f>
        <v>1209.0157275897134</v>
      </c>
      <c r="D276" s="47">
        <f t="shared" si="20"/>
        <v>7.1982812029579201E-5</v>
      </c>
      <c r="E276" s="48">
        <f t="shared" si="21"/>
        <v>348</v>
      </c>
      <c r="F276" s="49">
        <f t="shared" si="22"/>
        <v>0.47023004059539919</v>
      </c>
      <c r="G276" s="50">
        <f t="shared" si="23"/>
        <v>-7.4691612622267617E-2</v>
      </c>
      <c r="H276" s="50">
        <f t="shared" si="24"/>
        <v>-8.3086561330891831E-2</v>
      </c>
    </row>
    <row r="277" spans="2:8" x14ac:dyDescent="0.2">
      <c r="B277" s="51">
        <f>Index!B298</f>
        <v>42146</v>
      </c>
      <c r="C277" s="46">
        <f>VLOOKUP(B277,Table2[#All],5,FALSE)</f>
        <v>1209.8413882063148</v>
      </c>
      <c r="D277" s="47">
        <f t="shared" si="20"/>
        <v>6.8268658225149978E-4</v>
      </c>
      <c r="E277" s="48">
        <f t="shared" si="21"/>
        <v>426</v>
      </c>
      <c r="F277" s="49">
        <f t="shared" si="22"/>
        <v>0.57655826558265577</v>
      </c>
      <c r="G277" s="50">
        <f t="shared" si="23"/>
        <v>0.19309640402333295</v>
      </c>
      <c r="H277" s="50">
        <f t="shared" si="24"/>
        <v>0.10349965411032377</v>
      </c>
    </row>
    <row r="278" spans="2:8" x14ac:dyDescent="0.2">
      <c r="B278" s="51">
        <f>Index!B299</f>
        <v>42150</v>
      </c>
      <c r="C278" s="46">
        <f>VLOOKUP(B278,Table2[#All],5,FALSE)</f>
        <v>1209.675264313033</v>
      </c>
      <c r="D278" s="47">
        <f t="shared" si="20"/>
        <v>-1.3731990095617883E-4</v>
      </c>
      <c r="E278" s="48">
        <f t="shared" si="21"/>
        <v>314</v>
      </c>
      <c r="F278" s="49">
        <f t="shared" si="22"/>
        <v>0.42537313432835822</v>
      </c>
      <c r="G278" s="50">
        <f t="shared" si="23"/>
        <v>-0.1881663263148127</v>
      </c>
      <c r="H278" s="50">
        <f t="shared" si="24"/>
        <v>-0.14703409694771027</v>
      </c>
    </row>
    <row r="279" spans="2:8" x14ac:dyDescent="0.2">
      <c r="B279" s="51">
        <f>Index!B300</f>
        <v>42151</v>
      </c>
      <c r="C279" s="46">
        <f>VLOOKUP(B279,Table2[#All],5,FALSE)</f>
        <v>1212.2425858317838</v>
      </c>
      <c r="D279" s="47">
        <f t="shared" si="20"/>
        <v>2.1200739572664238E-3</v>
      </c>
      <c r="E279" s="48">
        <f t="shared" si="21"/>
        <v>587</v>
      </c>
      <c r="F279" s="49">
        <f t="shared" si="22"/>
        <v>0.796875</v>
      </c>
      <c r="G279" s="50">
        <f t="shared" si="23"/>
        <v>0.83051087820540004</v>
      </c>
      <c r="H279" s="50">
        <f t="shared" si="24"/>
        <v>0.54265965852549103</v>
      </c>
    </row>
    <row r="280" spans="2:8" x14ac:dyDescent="0.2">
      <c r="B280" s="51">
        <f>Index!B301</f>
        <v>42152</v>
      </c>
      <c r="C280" s="46">
        <f>VLOOKUP(B280,Table2[#All],5,FALSE)</f>
        <v>1212.078131592875</v>
      </c>
      <c r="D280" s="47">
        <f t="shared" si="20"/>
        <v>-1.3567036570619304E-4</v>
      </c>
      <c r="E280" s="48">
        <f t="shared" si="21"/>
        <v>314</v>
      </c>
      <c r="F280" s="49">
        <f t="shared" si="22"/>
        <v>0.42653061224489797</v>
      </c>
      <c r="G280" s="50">
        <f t="shared" si="23"/>
        <v>-0.18521395431146812</v>
      </c>
      <c r="H280" s="50">
        <f t="shared" si="24"/>
        <v>-0.14653012013515532</v>
      </c>
    </row>
    <row r="281" spans="2:8" x14ac:dyDescent="0.2">
      <c r="B281" s="51">
        <f>Index!B302</f>
        <v>42153</v>
      </c>
      <c r="C281" s="46">
        <f>VLOOKUP(B281,Table2[#All],5,FALSE)</f>
        <v>1215.8539513595001</v>
      </c>
      <c r="D281" s="47">
        <f t="shared" si="20"/>
        <v>3.1103199608464266E-3</v>
      </c>
      <c r="E281" s="48">
        <f t="shared" si="21"/>
        <v>642</v>
      </c>
      <c r="F281" s="49">
        <f t="shared" si="22"/>
        <v>0.87397820163487738</v>
      </c>
      <c r="G281" s="50">
        <f t="shared" si="23"/>
        <v>1.1453997623719323</v>
      </c>
      <c r="H281" s="50">
        <f t="shared" si="24"/>
        <v>0.84520610276414365</v>
      </c>
    </row>
    <row r="282" spans="2:8" x14ac:dyDescent="0.2">
      <c r="B282" s="51">
        <f>Index!B303</f>
        <v>42156</v>
      </c>
      <c r="C282" s="46">
        <f>VLOOKUP(B282,Table2[#All],5,FALSE)</f>
        <v>1208.8503346509842</v>
      </c>
      <c r="D282" s="47">
        <f t="shared" si="20"/>
        <v>-5.7768992501897086E-3</v>
      </c>
      <c r="E282" s="48">
        <f t="shared" si="21"/>
        <v>18</v>
      </c>
      <c r="F282" s="49">
        <f t="shared" si="22"/>
        <v>2.3874488403819918E-2</v>
      </c>
      <c r="G282" s="50">
        <f t="shared" si="23"/>
        <v>-1.9795956977865721</v>
      </c>
      <c r="H282" s="50">
        <f t="shared" si="24"/>
        <v>-1.8700753139219228</v>
      </c>
    </row>
    <row r="283" spans="2:8" x14ac:dyDescent="0.2">
      <c r="B283" s="51">
        <f>Index!B304</f>
        <v>42157</v>
      </c>
      <c r="C283" s="46">
        <f>VLOOKUP(B283,Table2[#All],5,FALSE)</f>
        <v>1198.0048169540983</v>
      </c>
      <c r="D283" s="47">
        <f t="shared" si="20"/>
        <v>-9.0122507756505328E-3</v>
      </c>
      <c r="E283" s="48">
        <f t="shared" si="21"/>
        <v>5</v>
      </c>
      <c r="F283" s="49">
        <f t="shared" si="22"/>
        <v>6.1475409836065573E-3</v>
      </c>
      <c r="G283" s="50">
        <f t="shared" si="23"/>
        <v>-2.5035600336567549</v>
      </c>
      <c r="H283" s="50">
        <f t="shared" si="24"/>
        <v>-2.8585611006370328</v>
      </c>
    </row>
    <row r="284" spans="2:8" x14ac:dyDescent="0.2">
      <c r="B284" s="51">
        <f>Index!B305</f>
        <v>42158</v>
      </c>
      <c r="C284" s="46">
        <f>VLOOKUP(B284,Table2[#All],5,FALSE)</f>
        <v>1194.7632702274432</v>
      </c>
      <c r="D284" s="47">
        <f t="shared" si="20"/>
        <v>-2.7094549840212764E-3</v>
      </c>
      <c r="E284" s="48">
        <f t="shared" si="21"/>
        <v>94</v>
      </c>
      <c r="F284" s="49">
        <f t="shared" si="22"/>
        <v>0.12790697674418605</v>
      </c>
      <c r="G284" s="50">
        <f t="shared" si="23"/>
        <v>-1.1363408192553905</v>
      </c>
      <c r="H284" s="50">
        <f t="shared" si="24"/>
        <v>-0.93288965270806801</v>
      </c>
    </row>
    <row r="285" spans="2:8" x14ac:dyDescent="0.2">
      <c r="B285" s="51">
        <f>Index!B306</f>
        <v>42159</v>
      </c>
      <c r="C285" s="46">
        <f>VLOOKUP(B285,Table2[#All],5,FALSE)</f>
        <v>1196.3206431410547</v>
      </c>
      <c r="D285" s="47">
        <f t="shared" si="20"/>
        <v>1.3026503378902401E-3</v>
      </c>
      <c r="E285" s="48">
        <f t="shared" si="21"/>
        <v>509</v>
      </c>
      <c r="F285" s="49">
        <f t="shared" si="22"/>
        <v>0.69657534246575348</v>
      </c>
      <c r="G285" s="50">
        <f t="shared" si="23"/>
        <v>0.51457603516899697</v>
      </c>
      <c r="H285" s="50">
        <f t="shared" si="24"/>
        <v>0.29291504094070137</v>
      </c>
    </row>
    <row r="286" spans="2:8" x14ac:dyDescent="0.2">
      <c r="B286" s="51">
        <f>Index!B307</f>
        <v>42160</v>
      </c>
      <c r="C286" s="46">
        <f>VLOOKUP(B286,Table2[#All],5,FALSE)</f>
        <v>1194.0550307427638</v>
      </c>
      <c r="D286" s="47">
        <f t="shared" si="20"/>
        <v>-1.8956125612149231E-3</v>
      </c>
      <c r="E286" s="48">
        <f t="shared" si="21"/>
        <v>145</v>
      </c>
      <c r="F286" s="49">
        <f t="shared" si="22"/>
        <v>0.19821673525377229</v>
      </c>
      <c r="G286" s="50">
        <f t="shared" si="23"/>
        <v>-0.84800808066421995</v>
      </c>
      <c r="H286" s="50">
        <f t="shared" si="24"/>
        <v>-0.68423918575292475</v>
      </c>
    </row>
    <row r="287" spans="2:8" x14ac:dyDescent="0.2">
      <c r="B287" s="51">
        <f>Index!B308</f>
        <v>42163</v>
      </c>
      <c r="C287" s="46">
        <f>VLOOKUP(B287,Table2[#All],5,FALSE)</f>
        <v>1192.6034544157885</v>
      </c>
      <c r="D287" s="47">
        <f t="shared" si="20"/>
        <v>-1.216409063121102E-3</v>
      </c>
      <c r="E287" s="48">
        <f t="shared" si="21"/>
        <v>199</v>
      </c>
      <c r="F287" s="49">
        <f t="shared" si="22"/>
        <v>0.27266483516483514</v>
      </c>
      <c r="G287" s="50">
        <f t="shared" si="23"/>
        <v>-0.60477324925346432</v>
      </c>
      <c r="H287" s="50">
        <f t="shared" si="24"/>
        <v>-0.4767244848403871</v>
      </c>
    </row>
    <row r="288" spans="2:8" x14ac:dyDescent="0.2">
      <c r="B288" s="51">
        <f>Index!B309</f>
        <v>42164</v>
      </c>
      <c r="C288" s="46">
        <f>VLOOKUP(B288,Table2[#All],5,FALSE)</f>
        <v>1190.1482731485289</v>
      </c>
      <c r="D288" s="47">
        <f t="shared" si="20"/>
        <v>-2.060795598435256E-3</v>
      </c>
      <c r="E288" s="48">
        <f t="shared" si="21"/>
        <v>135</v>
      </c>
      <c r="F288" s="49">
        <f t="shared" si="22"/>
        <v>0.18500687757909215</v>
      </c>
      <c r="G288" s="50">
        <f t="shared" si="23"/>
        <v>-0.89644759877099311</v>
      </c>
      <c r="H288" s="50">
        <f t="shared" si="24"/>
        <v>-0.73470698908550858</v>
      </c>
    </row>
    <row r="289" spans="2:8" x14ac:dyDescent="0.2">
      <c r="B289" s="51">
        <f>Index!B310</f>
        <v>42165</v>
      </c>
      <c r="C289" s="46">
        <f>VLOOKUP(B289,Table2[#All],5,FALSE)</f>
        <v>1190.1484744826917</v>
      </c>
      <c r="D289" s="47">
        <f t="shared" si="20"/>
        <v>1.6916727964199317E-7</v>
      </c>
      <c r="E289" s="48">
        <f t="shared" si="21"/>
        <v>320</v>
      </c>
      <c r="F289" s="49">
        <f t="shared" si="22"/>
        <v>0.44008264462809915</v>
      </c>
      <c r="G289" s="50">
        <f t="shared" si="23"/>
        <v>-0.15075968518764507</v>
      </c>
      <c r="H289" s="50">
        <f t="shared" si="24"/>
        <v>-0.10502753638998071</v>
      </c>
    </row>
    <row r="290" spans="2:8" x14ac:dyDescent="0.2">
      <c r="B290" s="51">
        <f>Index!B311</f>
        <v>42166</v>
      </c>
      <c r="C290" s="46">
        <f>VLOOKUP(B290,Table2[#All],5,FALSE)</f>
        <v>1191.6108154589206</v>
      </c>
      <c r="D290" s="47">
        <f t="shared" si="20"/>
        <v>1.2279504198053695E-3</v>
      </c>
      <c r="E290" s="48">
        <f t="shared" si="21"/>
        <v>494</v>
      </c>
      <c r="F290" s="49">
        <f t="shared" si="22"/>
        <v>0.68068965517241375</v>
      </c>
      <c r="G290" s="50">
        <f t="shared" si="23"/>
        <v>0.469628177421753</v>
      </c>
      <c r="H290" s="50">
        <f t="shared" si="24"/>
        <v>0.27009223274981703</v>
      </c>
    </row>
    <row r="291" spans="2:8" x14ac:dyDescent="0.2">
      <c r="B291" s="51">
        <f>Index!B312</f>
        <v>42167</v>
      </c>
      <c r="C291" s="46">
        <f>VLOOKUP(B291,Table2[#All],5,FALSE)</f>
        <v>1190.0297010274053</v>
      </c>
      <c r="D291" s="47">
        <f t="shared" si="20"/>
        <v>-1.3277525746247776E-3</v>
      </c>
      <c r="E291" s="48">
        <f t="shared" si="21"/>
        <v>180</v>
      </c>
      <c r="F291" s="49">
        <f t="shared" si="22"/>
        <v>0.2479281767955801</v>
      </c>
      <c r="G291" s="50">
        <f t="shared" si="23"/>
        <v>-0.68102392231089881</v>
      </c>
      <c r="H291" s="50">
        <f t="shared" si="24"/>
        <v>-0.51074288367531961</v>
      </c>
    </row>
    <row r="292" spans="2:8" x14ac:dyDescent="0.2">
      <c r="B292" s="51">
        <f>Index!B313</f>
        <v>42170</v>
      </c>
      <c r="C292" s="46">
        <f>VLOOKUP(B292,Table2[#All],5,FALSE)</f>
        <v>1186.8968357472315</v>
      </c>
      <c r="D292" s="47">
        <f t="shared" si="20"/>
        <v>-2.636065562693747E-3</v>
      </c>
      <c r="E292" s="48">
        <f t="shared" si="21"/>
        <v>95</v>
      </c>
      <c r="F292" s="49">
        <f t="shared" si="22"/>
        <v>0.13070539419087138</v>
      </c>
      <c r="G292" s="50">
        <f t="shared" si="23"/>
        <v>-1.1230628833875851</v>
      </c>
      <c r="H292" s="50">
        <f t="shared" si="24"/>
        <v>-0.91046723606906721</v>
      </c>
    </row>
    <row r="293" spans="2:8" x14ac:dyDescent="0.2">
      <c r="B293" s="51">
        <f>Index!B314</f>
        <v>42171</v>
      </c>
      <c r="C293" s="46">
        <f>VLOOKUP(B293,Table2[#All],5,FALSE)</f>
        <v>1187.7586253583195</v>
      </c>
      <c r="D293" s="47">
        <f t="shared" si="20"/>
        <v>7.2582289349946288E-4</v>
      </c>
      <c r="E293" s="48">
        <f t="shared" si="21"/>
        <v>426</v>
      </c>
      <c r="F293" s="49">
        <f t="shared" si="22"/>
        <v>0.58933518005540164</v>
      </c>
      <c r="G293" s="50">
        <f t="shared" si="23"/>
        <v>0.22583514688830389</v>
      </c>
      <c r="H293" s="50">
        <f t="shared" si="24"/>
        <v>0.11667894242702602</v>
      </c>
    </row>
    <row r="294" spans="2:8" x14ac:dyDescent="0.2">
      <c r="B294" s="51">
        <f>Index!B315</f>
        <v>42172</v>
      </c>
      <c r="C294" s="46">
        <f>VLOOKUP(B294,Table2[#All],5,FALSE)</f>
        <v>1187.8559560855333</v>
      </c>
      <c r="D294" s="47">
        <f t="shared" si="20"/>
        <v>8.1941513601105771E-5</v>
      </c>
      <c r="E294" s="48">
        <f t="shared" si="21"/>
        <v>337</v>
      </c>
      <c r="F294" s="49">
        <f t="shared" si="22"/>
        <v>0.46671289875173372</v>
      </c>
      <c r="G294" s="50">
        <f t="shared" si="23"/>
        <v>-8.3535441645797431E-2</v>
      </c>
      <c r="H294" s="50">
        <f t="shared" si="24"/>
        <v>-8.0043913606178407E-2</v>
      </c>
    </row>
    <row r="295" spans="2:8" x14ac:dyDescent="0.2">
      <c r="B295" s="51">
        <f>Index!B316</f>
        <v>42173</v>
      </c>
      <c r="C295" s="46">
        <f>VLOOKUP(B295,Table2[#All],5,FALSE)</f>
        <v>1188.6081789362547</v>
      </c>
      <c r="D295" s="47">
        <f t="shared" si="20"/>
        <v>6.3306057495922656E-4</v>
      </c>
      <c r="E295" s="48">
        <f t="shared" si="21"/>
        <v>405</v>
      </c>
      <c r="F295" s="49">
        <f t="shared" si="22"/>
        <v>0.56180555555555556</v>
      </c>
      <c r="G295" s="50">
        <f t="shared" si="23"/>
        <v>0.15554854165287088</v>
      </c>
      <c r="H295" s="50">
        <f t="shared" si="24"/>
        <v>8.8337591356464143E-2</v>
      </c>
    </row>
    <row r="296" spans="2:8" x14ac:dyDescent="0.2">
      <c r="B296" s="51">
        <f>Index!B317</f>
        <v>42174</v>
      </c>
      <c r="C296" s="46">
        <f>VLOOKUP(B296,Table2[#All],5,FALSE)</f>
        <v>1189.5852903410562</v>
      </c>
      <c r="D296" s="47">
        <f t="shared" si="20"/>
        <v>8.2172579515139648E-4</v>
      </c>
      <c r="E296" s="48">
        <f t="shared" si="21"/>
        <v>432</v>
      </c>
      <c r="F296" s="49">
        <f t="shared" si="22"/>
        <v>0.60013908205841449</v>
      </c>
      <c r="G296" s="50">
        <f t="shared" si="23"/>
        <v>0.25370711631626752</v>
      </c>
      <c r="H296" s="50">
        <f t="shared" si="24"/>
        <v>0.1459798250178817</v>
      </c>
    </row>
    <row r="297" spans="2:8" x14ac:dyDescent="0.2">
      <c r="B297" s="51">
        <f>Index!B318</f>
        <v>42177</v>
      </c>
      <c r="C297" s="46">
        <f>VLOOKUP(B297,Table2[#All],5,FALSE)</f>
        <v>1188.7773039464157</v>
      </c>
      <c r="D297" s="47">
        <f t="shared" si="20"/>
        <v>-6.7944763987201325E-4</v>
      </c>
      <c r="E297" s="48">
        <f t="shared" si="21"/>
        <v>238</v>
      </c>
      <c r="F297" s="49">
        <f t="shared" si="22"/>
        <v>0.33077994428969359</v>
      </c>
      <c r="G297" s="50">
        <f t="shared" si="23"/>
        <v>-0.43776052611111987</v>
      </c>
      <c r="H297" s="50">
        <f t="shared" si="24"/>
        <v>-0.31266851419267216</v>
      </c>
    </row>
    <row r="298" spans="2:8" x14ac:dyDescent="0.2">
      <c r="B298" s="51">
        <f>Index!B319</f>
        <v>42179</v>
      </c>
      <c r="C298" s="46">
        <f>VLOOKUP(B298,Table2[#All],5,FALSE)</f>
        <v>1190.1690888600913</v>
      </c>
      <c r="D298" s="47">
        <f t="shared" si="20"/>
        <v>1.1700852752924533E-3</v>
      </c>
      <c r="E298" s="48">
        <f t="shared" si="21"/>
        <v>479</v>
      </c>
      <c r="F298" s="49">
        <f t="shared" si="22"/>
        <v>0.66736401673640167</v>
      </c>
      <c r="G298" s="50">
        <f t="shared" si="23"/>
        <v>0.43264599876575788</v>
      </c>
      <c r="H298" s="50">
        <f t="shared" si="24"/>
        <v>0.25241289483333312</v>
      </c>
    </row>
    <row r="299" spans="2:8" x14ac:dyDescent="0.2">
      <c r="B299" s="51">
        <f>Index!B320</f>
        <v>42180</v>
      </c>
      <c r="C299" s="46">
        <f>VLOOKUP(B299,Table2[#All],5,FALSE)</f>
        <v>1190.8620591246192</v>
      </c>
      <c r="D299" s="47">
        <f t="shared" si="20"/>
        <v>5.8207578231820852E-4</v>
      </c>
      <c r="E299" s="48">
        <f t="shared" si="21"/>
        <v>396</v>
      </c>
      <c r="F299" s="49">
        <f t="shared" si="22"/>
        <v>0.55237430167597767</v>
      </c>
      <c r="G299" s="50">
        <f t="shared" si="23"/>
        <v>0.13166231194793687</v>
      </c>
      <c r="H299" s="50">
        <f t="shared" si="24"/>
        <v>7.2760383604028311E-2</v>
      </c>
    </row>
    <row r="300" spans="2:8" x14ac:dyDescent="0.2">
      <c r="B300" s="51">
        <f>Index!B321</f>
        <v>42181</v>
      </c>
      <c r="C300" s="46">
        <f>VLOOKUP(B300,Table2[#All],5,FALSE)</f>
        <v>1187.6077911901716</v>
      </c>
      <c r="D300" s="47">
        <f t="shared" si="20"/>
        <v>-2.7364399550475534E-3</v>
      </c>
      <c r="E300" s="48">
        <f t="shared" si="21"/>
        <v>92</v>
      </c>
      <c r="F300" s="49">
        <f t="shared" si="22"/>
        <v>0.12797202797202797</v>
      </c>
      <c r="G300" s="50">
        <f t="shared" si="23"/>
        <v>-1.1360298878920996</v>
      </c>
      <c r="H300" s="50">
        <f t="shared" si="24"/>
        <v>-0.9411342777834204</v>
      </c>
    </row>
    <row r="301" spans="2:8" x14ac:dyDescent="0.2">
      <c r="B301" s="51">
        <f>Index!B322</f>
        <v>42184</v>
      </c>
      <c r="C301" s="46">
        <f>VLOOKUP(B301,Table2[#All],5,FALSE)</f>
        <v>1183.4626145502004</v>
      </c>
      <c r="D301" s="47">
        <f t="shared" si="20"/>
        <v>-3.4964637514962411E-3</v>
      </c>
      <c r="E301" s="48">
        <f t="shared" si="21"/>
        <v>62</v>
      </c>
      <c r="F301" s="49">
        <f t="shared" si="22"/>
        <v>8.6134453781512604E-2</v>
      </c>
      <c r="G301" s="50">
        <f t="shared" si="23"/>
        <v>-1.3649495483854179</v>
      </c>
      <c r="H301" s="50">
        <f t="shared" si="24"/>
        <v>-1.1733417255499436</v>
      </c>
    </row>
    <row r="302" spans="2:8" x14ac:dyDescent="0.2">
      <c r="B302" s="51">
        <f>Index!B323</f>
        <v>42185</v>
      </c>
      <c r="C302" s="46">
        <f>VLOOKUP(B302,Table2[#All],5,FALSE)</f>
        <v>1186.4156648851235</v>
      </c>
      <c r="D302" s="47">
        <f t="shared" si="20"/>
        <v>2.4921548831916122E-3</v>
      </c>
      <c r="E302" s="48">
        <f t="shared" si="21"/>
        <v>589</v>
      </c>
      <c r="F302" s="49">
        <f t="shared" si="22"/>
        <v>0.82538569424964936</v>
      </c>
      <c r="G302" s="50">
        <f t="shared" si="23"/>
        <v>0.93608658098661501</v>
      </c>
      <c r="H302" s="50">
        <f t="shared" si="24"/>
        <v>0.65634025981114574</v>
      </c>
    </row>
    <row r="303" spans="2:8" x14ac:dyDescent="0.2">
      <c r="B303" s="51">
        <f>Index!B324</f>
        <v>42186</v>
      </c>
      <c r="C303" s="46">
        <f>VLOOKUP(B303,Table2[#All],5,FALSE)</f>
        <v>1185.8262434781382</v>
      </c>
      <c r="D303" s="47">
        <f t="shared" si="20"/>
        <v>-4.9693196721358401E-4</v>
      </c>
      <c r="E303" s="48">
        <f t="shared" si="21"/>
        <v>255</v>
      </c>
      <c r="F303" s="49">
        <f t="shared" si="22"/>
        <v>0.3574438202247191</v>
      </c>
      <c r="G303" s="50">
        <f t="shared" si="23"/>
        <v>-0.36529978289567383</v>
      </c>
      <c r="H303" s="50">
        <f t="shared" si="24"/>
        <v>-0.25690513056779457</v>
      </c>
    </row>
    <row r="304" spans="2:8" x14ac:dyDescent="0.2">
      <c r="B304" s="51">
        <f>Index!B325</f>
        <v>42187</v>
      </c>
      <c r="C304" s="46">
        <f>VLOOKUP(B304,Table2[#All],5,FALSE)</f>
        <v>1183.2817389613688</v>
      </c>
      <c r="D304" s="47">
        <f t="shared" si="20"/>
        <v>-2.1480705092683139E-3</v>
      </c>
      <c r="E304" s="48">
        <f t="shared" si="21"/>
        <v>125</v>
      </c>
      <c r="F304" s="49">
        <f t="shared" si="22"/>
        <v>0.17510548523206751</v>
      </c>
      <c r="G304" s="50">
        <f t="shared" si="23"/>
        <v>-0.93418015536675203</v>
      </c>
      <c r="H304" s="50">
        <f t="shared" si="24"/>
        <v>-0.76137179141576494</v>
      </c>
    </row>
    <row r="305" spans="2:8" x14ac:dyDescent="0.2">
      <c r="B305" s="51">
        <f>Index!B326</f>
        <v>42188</v>
      </c>
      <c r="C305" s="46">
        <f>VLOOKUP(B305,Table2[#All],5,FALSE)</f>
        <v>1185.705430076536</v>
      </c>
      <c r="D305" s="47">
        <f t="shared" si="20"/>
        <v>2.0461841182460249E-3</v>
      </c>
      <c r="E305" s="48">
        <f t="shared" si="21"/>
        <v>557</v>
      </c>
      <c r="F305" s="49">
        <f t="shared" si="22"/>
        <v>0.78380281690140841</v>
      </c>
      <c r="G305" s="50">
        <f t="shared" si="23"/>
        <v>0.78510097828920311</v>
      </c>
      <c r="H305" s="50">
        <f t="shared" si="24"/>
        <v>0.52008435099567685</v>
      </c>
    </row>
    <row r="306" spans="2:8" x14ac:dyDescent="0.2">
      <c r="B306" s="51">
        <f>Index!B327</f>
        <v>42191</v>
      </c>
      <c r="C306" s="46">
        <f>VLOOKUP(B306,Table2[#All],5,FALSE)</f>
        <v>1182.6784155182429</v>
      </c>
      <c r="D306" s="47">
        <f t="shared" si="20"/>
        <v>-2.5561871756185368E-3</v>
      </c>
      <c r="E306" s="48">
        <f t="shared" si="21"/>
        <v>98</v>
      </c>
      <c r="F306" s="49">
        <f t="shared" si="22"/>
        <v>0.1375176304654443</v>
      </c>
      <c r="G306" s="50">
        <f t="shared" si="23"/>
        <v>-1.0915401820963415</v>
      </c>
      <c r="H306" s="50">
        <f t="shared" si="24"/>
        <v>-0.88606226811791799</v>
      </c>
    </row>
    <row r="307" spans="2:8" x14ac:dyDescent="0.2">
      <c r="B307" s="51">
        <f>Index!B328</f>
        <v>42192</v>
      </c>
      <c r="C307" s="46">
        <f>VLOOKUP(B307,Table2[#All],5,FALSE)</f>
        <v>1187.0394884206189</v>
      </c>
      <c r="D307" s="47">
        <f t="shared" si="20"/>
        <v>3.6806725547722024E-3</v>
      </c>
      <c r="E307" s="48">
        <f t="shared" si="21"/>
        <v>643</v>
      </c>
      <c r="F307" s="49">
        <f t="shared" si="22"/>
        <v>0.90748587570621464</v>
      </c>
      <c r="G307" s="50">
        <f t="shared" si="23"/>
        <v>1.3254309764951933</v>
      </c>
      <c r="H307" s="50">
        <f t="shared" si="24"/>
        <v>1.0194639625592774</v>
      </c>
    </row>
    <row r="308" spans="2:8" x14ac:dyDescent="0.2">
      <c r="B308" s="51">
        <f>Index!B329</f>
        <v>42193</v>
      </c>
      <c r="C308" s="46">
        <f>VLOOKUP(B308,Table2[#All],5,FALSE)</f>
        <v>1188.6169859854324</v>
      </c>
      <c r="D308" s="47">
        <f t="shared" si="20"/>
        <v>1.328052109944481E-3</v>
      </c>
      <c r="E308" s="48">
        <f t="shared" si="21"/>
        <v>490</v>
      </c>
      <c r="F308" s="49">
        <f t="shared" si="22"/>
        <v>0.69236209335219234</v>
      </c>
      <c r="G308" s="50">
        <f t="shared" si="23"/>
        <v>0.50255693528482281</v>
      </c>
      <c r="H308" s="50">
        <f t="shared" si="24"/>
        <v>0.30067595669758124</v>
      </c>
    </row>
    <row r="309" spans="2:8" x14ac:dyDescent="0.2">
      <c r="B309" s="51">
        <f>Index!B330</f>
        <v>42194</v>
      </c>
      <c r="C309" s="46">
        <f>VLOOKUP(B309,Table2[#All],5,FALSE)</f>
        <v>1186.9197872218556</v>
      </c>
      <c r="D309" s="47">
        <f t="shared" si="20"/>
        <v>-1.4288973098541761E-3</v>
      </c>
      <c r="E309" s="48">
        <f t="shared" si="21"/>
        <v>169</v>
      </c>
      <c r="F309" s="49">
        <f t="shared" si="22"/>
        <v>0.2386685552407932</v>
      </c>
      <c r="G309" s="50">
        <f t="shared" si="23"/>
        <v>-0.71059198626124898</v>
      </c>
      <c r="H309" s="50">
        <f t="shared" si="24"/>
        <v>-0.54164528559008007</v>
      </c>
    </row>
    <row r="310" spans="2:8" x14ac:dyDescent="0.2">
      <c r="B310" s="51">
        <f>Index!B331</f>
        <v>42195</v>
      </c>
      <c r="C310" s="46">
        <f>VLOOKUP(B310,Table2[#All],5,FALSE)</f>
        <v>1180.9794876327537</v>
      </c>
      <c r="D310" s="47">
        <f t="shared" si="20"/>
        <v>-5.0173688669380477E-3</v>
      </c>
      <c r="E310" s="48">
        <f t="shared" si="21"/>
        <v>28</v>
      </c>
      <c r="F310" s="49">
        <f t="shared" si="22"/>
        <v>3.9007092198581561E-2</v>
      </c>
      <c r="G310" s="50">
        <f t="shared" si="23"/>
        <v>-1.7623262904596069</v>
      </c>
      <c r="H310" s="50">
        <f t="shared" si="24"/>
        <v>-1.6380186169867699</v>
      </c>
    </row>
    <row r="311" spans="2:8" x14ac:dyDescent="0.2">
      <c r="B311" s="51">
        <f>Index!B332</f>
        <v>42198</v>
      </c>
      <c r="C311" s="46">
        <f>VLOOKUP(B311,Table2[#All],5,FALSE)</f>
        <v>1182.072445835724</v>
      </c>
      <c r="D311" s="47">
        <f t="shared" si="20"/>
        <v>9.2503957735945463E-4</v>
      </c>
      <c r="E311" s="48">
        <f t="shared" si="21"/>
        <v>436</v>
      </c>
      <c r="F311" s="49">
        <f t="shared" si="22"/>
        <v>0.61860795454545459</v>
      </c>
      <c r="G311" s="50">
        <f t="shared" si="23"/>
        <v>0.3018268114453409</v>
      </c>
      <c r="H311" s="50">
        <f t="shared" si="24"/>
        <v>0.17754492837087821</v>
      </c>
    </row>
    <row r="312" spans="2:8" x14ac:dyDescent="0.2">
      <c r="B312" s="51">
        <f>Index!B333</f>
        <v>42199</v>
      </c>
      <c r="C312" s="46">
        <f>VLOOKUP(B312,Table2[#All],5,FALSE)</f>
        <v>1183.8899489917812</v>
      </c>
      <c r="D312" s="47">
        <f t="shared" si="20"/>
        <v>1.5363756563003745E-3</v>
      </c>
      <c r="E312" s="48">
        <f t="shared" si="21"/>
        <v>503</v>
      </c>
      <c r="F312" s="49">
        <f t="shared" si="22"/>
        <v>0.71479374110953053</v>
      </c>
      <c r="G312" s="50">
        <f t="shared" si="23"/>
        <v>0.56744406681840831</v>
      </c>
      <c r="H312" s="50">
        <f t="shared" si="24"/>
        <v>0.36432433091297856</v>
      </c>
    </row>
    <row r="313" spans="2:8" x14ac:dyDescent="0.2">
      <c r="B313" s="51">
        <f>Index!B334</f>
        <v>42200</v>
      </c>
      <c r="C313" s="46">
        <f>VLOOKUP(B313,Table2[#All],5,FALSE)</f>
        <v>1188.6160149253758</v>
      </c>
      <c r="D313" s="47">
        <f t="shared" si="20"/>
        <v>3.984033976468594E-3</v>
      </c>
      <c r="E313" s="48">
        <f t="shared" si="21"/>
        <v>648</v>
      </c>
      <c r="F313" s="49">
        <f t="shared" si="22"/>
        <v>0.92236467236467234</v>
      </c>
      <c r="G313" s="50">
        <f t="shared" si="23"/>
        <v>1.4211586067764665</v>
      </c>
      <c r="H313" s="50">
        <f t="shared" si="24"/>
        <v>1.1121489308617125</v>
      </c>
    </row>
    <row r="314" spans="2:8" x14ac:dyDescent="0.2">
      <c r="B314" s="51">
        <f>Index!B335</f>
        <v>42201</v>
      </c>
      <c r="C314" s="46">
        <f>VLOOKUP(B314,Table2[#All],5,FALSE)</f>
        <v>1190.679509343976</v>
      </c>
      <c r="D314" s="47">
        <f t="shared" si="20"/>
        <v>1.7345427795002037E-3</v>
      </c>
      <c r="E314" s="48">
        <f t="shared" si="21"/>
        <v>526</v>
      </c>
      <c r="F314" s="49">
        <f t="shared" si="22"/>
        <v>0.74964336661911557</v>
      </c>
      <c r="G314" s="50">
        <f t="shared" si="23"/>
        <v>0.67336789737563985</v>
      </c>
      <c r="H314" s="50">
        <f t="shared" si="24"/>
        <v>0.42486964821025508</v>
      </c>
    </row>
    <row r="315" spans="2:8" x14ac:dyDescent="0.2">
      <c r="B315" s="51">
        <f>Index!B336</f>
        <v>42202</v>
      </c>
      <c r="C315" s="46">
        <f>VLOOKUP(B315,Table2[#All],5,FALSE)</f>
        <v>1195.5359757630565</v>
      </c>
      <c r="D315" s="47">
        <f t="shared" si="20"/>
        <v>4.0704397023189976E-3</v>
      </c>
      <c r="E315" s="48">
        <f t="shared" si="21"/>
        <v>648</v>
      </c>
      <c r="F315" s="49">
        <f t="shared" si="22"/>
        <v>0.92500000000000004</v>
      </c>
      <c r="G315" s="50">
        <f t="shared" si="23"/>
        <v>1.4395314709384563</v>
      </c>
      <c r="H315" s="50">
        <f t="shared" si="24"/>
        <v>1.1385481741036847</v>
      </c>
    </row>
    <row r="316" spans="2:8" x14ac:dyDescent="0.2">
      <c r="B316" s="51">
        <f>Index!B337</f>
        <v>42205</v>
      </c>
      <c r="C316" s="46">
        <f>VLOOKUP(B316,Table2[#All],5,FALSE)</f>
        <v>1197.4843138565682</v>
      </c>
      <c r="D316" s="47">
        <f t="shared" si="20"/>
        <v>1.6283510277526252E-3</v>
      </c>
      <c r="E316" s="48">
        <f t="shared" si="21"/>
        <v>515</v>
      </c>
      <c r="F316" s="49">
        <f t="shared" si="22"/>
        <v>0.73605150214592274</v>
      </c>
      <c r="G316" s="50">
        <f t="shared" si="23"/>
        <v>0.63121952724232322</v>
      </c>
      <c r="H316" s="50">
        <f t="shared" si="24"/>
        <v>0.39242524875542006</v>
      </c>
    </row>
    <row r="317" spans="2:8" x14ac:dyDescent="0.2">
      <c r="B317" s="51">
        <f>Index!B338</f>
        <v>42206</v>
      </c>
      <c r="C317" s="46">
        <f>VLOOKUP(B317,Table2[#All],5,FALSE)</f>
        <v>1193.350680307972</v>
      </c>
      <c r="D317" s="47">
        <f t="shared" si="20"/>
        <v>-3.4579029314342792E-3</v>
      </c>
      <c r="E317" s="48">
        <f t="shared" si="21"/>
        <v>63</v>
      </c>
      <c r="F317" s="49">
        <f t="shared" si="22"/>
        <v>8.9541547277936964E-2</v>
      </c>
      <c r="G317" s="50">
        <f t="shared" si="23"/>
        <v>-1.3435835416713415</v>
      </c>
      <c r="H317" s="50">
        <f t="shared" si="24"/>
        <v>-1.1615603712657601</v>
      </c>
    </row>
    <row r="318" spans="2:8" x14ac:dyDescent="0.2">
      <c r="B318" s="51">
        <f>Index!B339</f>
        <v>42207</v>
      </c>
      <c r="C318" s="46">
        <f>VLOOKUP(B318,Table2[#All],5,FALSE)</f>
        <v>1196.2672420578235</v>
      </c>
      <c r="D318" s="47">
        <f t="shared" si="20"/>
        <v>2.4410288948518949E-3</v>
      </c>
      <c r="E318" s="48">
        <f t="shared" si="21"/>
        <v>575</v>
      </c>
      <c r="F318" s="49">
        <f t="shared" si="22"/>
        <v>0.82424677187948348</v>
      </c>
      <c r="G318" s="50">
        <f t="shared" si="23"/>
        <v>0.93167123555812814</v>
      </c>
      <c r="H318" s="50">
        <f t="shared" si="24"/>
        <v>0.64071991302413789</v>
      </c>
    </row>
    <row r="319" spans="2:8" x14ac:dyDescent="0.2">
      <c r="B319" s="51">
        <f>Index!B340</f>
        <v>42208</v>
      </c>
      <c r="C319" s="46">
        <f>VLOOKUP(B319,Table2[#All],5,FALSE)</f>
        <v>1198.9430361721309</v>
      </c>
      <c r="D319" s="47">
        <f t="shared" si="20"/>
        <v>2.2342883643810324E-3</v>
      </c>
      <c r="E319" s="48">
        <f t="shared" si="21"/>
        <v>562</v>
      </c>
      <c r="F319" s="49">
        <f t="shared" si="22"/>
        <v>0.80675287356321834</v>
      </c>
      <c r="G319" s="50">
        <f t="shared" si="23"/>
        <v>0.86599253984357893</v>
      </c>
      <c r="H319" s="50">
        <f t="shared" si="24"/>
        <v>0.5775551921892722</v>
      </c>
    </row>
    <row r="320" spans="2:8" x14ac:dyDescent="0.2">
      <c r="B320" s="51">
        <f>Index!B341</f>
        <v>42209</v>
      </c>
      <c r="C320" s="46">
        <f>VLOOKUP(B320,Table2[#All],5,FALSE)</f>
        <v>1204.7840500762047</v>
      </c>
      <c r="D320" s="47">
        <f t="shared" si="20"/>
        <v>4.8599738582883294E-3</v>
      </c>
      <c r="E320" s="48">
        <f t="shared" si="21"/>
        <v>663</v>
      </c>
      <c r="F320" s="49">
        <f t="shared" si="22"/>
        <v>0.9532374100719424</v>
      </c>
      <c r="G320" s="50">
        <f t="shared" si="23"/>
        <v>1.6770884866424871</v>
      </c>
      <c r="H320" s="50">
        <f t="shared" si="24"/>
        <v>1.3797718201773932</v>
      </c>
    </row>
    <row r="321" spans="2:8" x14ac:dyDescent="0.2">
      <c r="B321" s="51">
        <f>Index!B342</f>
        <v>42212</v>
      </c>
      <c r="C321" s="46">
        <f>VLOOKUP(B321,Table2[#All],5,FALSE)</f>
        <v>1203.6910295150885</v>
      </c>
      <c r="D321" s="47">
        <f t="shared" si="20"/>
        <v>-9.0764537728940989E-4</v>
      </c>
      <c r="E321" s="48">
        <f t="shared" si="21"/>
        <v>210</v>
      </c>
      <c r="F321" s="49">
        <f t="shared" si="22"/>
        <v>0.30187319884726227</v>
      </c>
      <c r="G321" s="50">
        <f t="shared" si="23"/>
        <v>-0.51902056885398196</v>
      </c>
      <c r="H321" s="50">
        <f t="shared" si="24"/>
        <v>-0.38238898141934075</v>
      </c>
    </row>
    <row r="322" spans="2:8" x14ac:dyDescent="0.2">
      <c r="B322" s="51">
        <f>Index!B343</f>
        <v>42213</v>
      </c>
      <c r="C322" s="46">
        <f>VLOOKUP(B322,Table2[#All],5,FALSE)</f>
        <v>1204.6668494875491</v>
      </c>
      <c r="D322" s="47">
        <f t="shared" si="20"/>
        <v>8.103613124684308E-4</v>
      </c>
      <c r="E322" s="48">
        <f t="shared" si="21"/>
        <v>420</v>
      </c>
      <c r="F322" s="49">
        <f t="shared" si="22"/>
        <v>0.60533910533910529</v>
      </c>
      <c r="G322" s="50">
        <f t="shared" si="23"/>
        <v>0.26719141040571587</v>
      </c>
      <c r="H322" s="50">
        <f t="shared" si="24"/>
        <v>0.14250767384139354</v>
      </c>
    </row>
    <row r="323" spans="2:8" x14ac:dyDescent="0.2">
      <c r="B323" s="51">
        <f>Index!B344</f>
        <v>42214</v>
      </c>
      <c r="C323" s="46">
        <f>VLOOKUP(B323,Table2[#All],5,FALSE)</f>
        <v>1201.8653865304091</v>
      </c>
      <c r="D323" s="47">
        <f t="shared" si="20"/>
        <v>-2.3282166602026362E-3</v>
      </c>
      <c r="E323" s="48">
        <f t="shared" si="21"/>
        <v>104</v>
      </c>
      <c r="F323" s="49">
        <f t="shared" si="22"/>
        <v>0.14956647398843931</v>
      </c>
      <c r="G323" s="50">
        <f t="shared" si="23"/>
        <v>-1.0382945440811788</v>
      </c>
      <c r="H323" s="50">
        <f t="shared" si="24"/>
        <v>-0.81641122324524718</v>
      </c>
    </row>
    <row r="324" spans="2:8" x14ac:dyDescent="0.2">
      <c r="B324" s="51">
        <f>Index!B345</f>
        <v>42215</v>
      </c>
      <c r="C324" s="46">
        <f>VLOOKUP(B324,Table2[#All],5,FALSE)</f>
        <v>1209.5375848382953</v>
      </c>
      <c r="D324" s="47">
        <f t="shared" si="20"/>
        <v>6.3632866734802942E-3</v>
      </c>
      <c r="E324" s="48">
        <f t="shared" si="21"/>
        <v>679</v>
      </c>
      <c r="F324" s="49">
        <f t="shared" si="22"/>
        <v>0.98191027496382055</v>
      </c>
      <c r="G324" s="50">
        <f t="shared" si="23"/>
        <v>2.0949048676858011</v>
      </c>
      <c r="H324" s="50">
        <f t="shared" si="24"/>
        <v>1.8390737968280693</v>
      </c>
    </row>
    <row r="325" spans="2:8" x14ac:dyDescent="0.2">
      <c r="B325" s="51">
        <f>Index!B346</f>
        <v>42216</v>
      </c>
      <c r="C325" s="46">
        <f>VLOOKUP(B325,Table2[#All],5,FALSE)</f>
        <v>1213.0773904154985</v>
      </c>
      <c r="D325" s="47">
        <f t="shared" ref="D325:D388" si="25">LN(C325/C324)</f>
        <v>2.922303488156724E-3</v>
      </c>
      <c r="E325" s="48">
        <f t="shared" ref="E325:E388" si="26">_xlfn.RANK.AVG(D325,D325:D1335,1)</f>
        <v>594</v>
      </c>
      <c r="F325" s="49">
        <f t="shared" ref="F325:F388" si="27">(E325-0.5)/COUNT(D325:D1335)</f>
        <v>0.86014492753623184</v>
      </c>
      <c r="G325" s="50">
        <f t="shared" ref="G325:G388" si="28">_xlfn.NORM.S.INV(F325)</f>
        <v>1.0809707052088779</v>
      </c>
      <c r="H325" s="50">
        <f t="shared" ref="H325:H388" si="29">STANDARDIZE(D325,AVERAGE($D$4:$D$1014),STDEV($D$4:$D$1014))</f>
        <v>0.78776207868839532</v>
      </c>
    </row>
    <row r="326" spans="2:8" x14ac:dyDescent="0.2">
      <c r="B326" s="51">
        <f>Index!B347</f>
        <v>42219</v>
      </c>
      <c r="C326" s="46">
        <f>VLOOKUP(B326,Table2[#All],5,FALSE)</f>
        <v>1213.203319561685</v>
      </c>
      <c r="D326" s="47">
        <f t="shared" si="25"/>
        <v>1.0380426780949292E-4</v>
      </c>
      <c r="E326" s="48">
        <f t="shared" si="26"/>
        <v>336</v>
      </c>
      <c r="F326" s="49">
        <f t="shared" si="27"/>
        <v>0.48693759071117559</v>
      </c>
      <c r="G326" s="50">
        <f t="shared" si="28"/>
        <v>-3.2748457092882523E-2</v>
      </c>
      <c r="H326" s="50">
        <f t="shared" si="29"/>
        <v>-7.3364261758962671E-2</v>
      </c>
    </row>
    <row r="327" spans="2:8" x14ac:dyDescent="0.2">
      <c r="B327" s="51">
        <f>Index!B348</f>
        <v>42220</v>
      </c>
      <c r="C327" s="46">
        <f>VLOOKUP(B327,Table2[#All],5,FALSE)</f>
        <v>1211.7389207468093</v>
      </c>
      <c r="D327" s="47">
        <f t="shared" si="25"/>
        <v>-1.2077805141481274E-3</v>
      </c>
      <c r="E327" s="48">
        <f t="shared" si="26"/>
        <v>188</v>
      </c>
      <c r="F327" s="49">
        <f t="shared" si="27"/>
        <v>0.27252906976744184</v>
      </c>
      <c r="G327" s="50">
        <f t="shared" si="28"/>
        <v>-0.60518190203400191</v>
      </c>
      <c r="H327" s="50">
        <f t="shared" si="29"/>
        <v>-0.47408823404889211</v>
      </c>
    </row>
    <row r="328" spans="2:8" x14ac:dyDescent="0.2">
      <c r="B328" s="51">
        <f>Index!B349</f>
        <v>42221</v>
      </c>
      <c r="C328" s="46">
        <f>VLOOKUP(B328,Table2[#All],5,FALSE)</f>
        <v>1198.7983218729955</v>
      </c>
      <c r="D328" s="47">
        <f t="shared" si="25"/>
        <v>-1.073679589718479E-2</v>
      </c>
      <c r="E328" s="48">
        <f t="shared" si="26"/>
        <v>3</v>
      </c>
      <c r="F328" s="49">
        <f t="shared" si="27"/>
        <v>3.6390101892285298E-3</v>
      </c>
      <c r="G328" s="50">
        <f t="shared" si="28"/>
        <v>-2.6838479227514336</v>
      </c>
      <c r="H328" s="50">
        <f t="shared" si="29"/>
        <v>-3.3854554203949729</v>
      </c>
    </row>
    <row r="329" spans="2:8" x14ac:dyDescent="0.2">
      <c r="B329" s="51">
        <f>Index!B350</f>
        <v>42222</v>
      </c>
      <c r="C329" s="46">
        <f>VLOOKUP(B329,Table2[#All],5,FALSE)</f>
        <v>1204.1525016581759</v>
      </c>
      <c r="D329" s="47">
        <f t="shared" si="25"/>
        <v>4.4563447520198831E-3</v>
      </c>
      <c r="E329" s="48">
        <f t="shared" si="26"/>
        <v>648</v>
      </c>
      <c r="F329" s="49">
        <f t="shared" si="27"/>
        <v>0.94387755102040816</v>
      </c>
      <c r="G329" s="50">
        <f t="shared" si="28"/>
        <v>1.5881832925617605</v>
      </c>
      <c r="H329" s="50">
        <f t="shared" si="29"/>
        <v>1.2564524122209262</v>
      </c>
    </row>
    <row r="330" spans="2:8" x14ac:dyDescent="0.2">
      <c r="B330" s="51">
        <f>Index!B351</f>
        <v>42223</v>
      </c>
      <c r="C330" s="46">
        <f>VLOOKUP(B330,Table2[#All],5,FALSE)</f>
        <v>1208.0526133038545</v>
      </c>
      <c r="D330" s="47">
        <f t="shared" si="25"/>
        <v>3.2336512512530649E-3</v>
      </c>
      <c r="E330" s="48">
        <f t="shared" si="26"/>
        <v>609</v>
      </c>
      <c r="F330" s="49">
        <f t="shared" si="27"/>
        <v>0.88832116788321169</v>
      </c>
      <c r="G330" s="50">
        <f t="shared" si="28"/>
        <v>1.2176482664316035</v>
      </c>
      <c r="H330" s="50">
        <f t="shared" si="29"/>
        <v>0.88288708631873014</v>
      </c>
    </row>
    <row r="331" spans="2:8" x14ac:dyDescent="0.2">
      <c r="B331" s="51">
        <f>Index!B352</f>
        <v>42226</v>
      </c>
      <c r="C331" s="46">
        <f>VLOOKUP(B331,Table2[#All],5,FALSE)</f>
        <v>1207.202914319367</v>
      </c>
      <c r="D331" s="47">
        <f t="shared" si="25"/>
        <v>-7.03610040283002E-4</v>
      </c>
      <c r="E331" s="48">
        <f t="shared" si="26"/>
        <v>225</v>
      </c>
      <c r="F331" s="49">
        <f t="shared" si="27"/>
        <v>0.32821637426900585</v>
      </c>
      <c r="G331" s="50">
        <f t="shared" si="28"/>
        <v>-0.44484364838051949</v>
      </c>
      <c r="H331" s="50">
        <f t="shared" si="29"/>
        <v>-0.32005076900833085</v>
      </c>
    </row>
    <row r="332" spans="2:8" x14ac:dyDescent="0.2">
      <c r="B332" s="51">
        <f>Index!B353</f>
        <v>42227</v>
      </c>
      <c r="C332" s="46">
        <f>VLOOKUP(B332,Table2[#All],5,FALSE)</f>
        <v>1214.7665028433062</v>
      </c>
      <c r="D332" s="47">
        <f t="shared" si="25"/>
        <v>6.2458370106523078E-3</v>
      </c>
      <c r="E332" s="48">
        <f t="shared" si="26"/>
        <v>671</v>
      </c>
      <c r="F332" s="49">
        <f t="shared" si="27"/>
        <v>0.98169838945827237</v>
      </c>
      <c r="G332" s="50">
        <f t="shared" si="28"/>
        <v>2.0901623195687402</v>
      </c>
      <c r="H332" s="50">
        <f t="shared" si="29"/>
        <v>1.8031898066507079</v>
      </c>
    </row>
    <row r="333" spans="2:8" x14ac:dyDescent="0.2">
      <c r="B333" s="51">
        <f>Index!B354</f>
        <v>42228</v>
      </c>
      <c r="C333" s="46">
        <f>VLOOKUP(B333,Table2[#All],5,FALSE)</f>
        <v>1213.4238477505057</v>
      </c>
      <c r="D333" s="47">
        <f t="shared" si="25"/>
        <v>-1.1058896015381074E-3</v>
      </c>
      <c r="E333" s="48">
        <f t="shared" si="26"/>
        <v>192</v>
      </c>
      <c r="F333" s="49">
        <f t="shared" si="27"/>
        <v>0.28079178885630496</v>
      </c>
      <c r="G333" s="50">
        <f t="shared" si="28"/>
        <v>-0.58049096519466592</v>
      </c>
      <c r="H333" s="50">
        <f t="shared" si="29"/>
        <v>-0.44295785513401037</v>
      </c>
    </row>
    <row r="334" spans="2:8" x14ac:dyDescent="0.2">
      <c r="B334" s="51">
        <f>Index!B355</f>
        <v>42229</v>
      </c>
      <c r="C334" s="46">
        <f>VLOOKUP(B334,Table2[#All],5,FALSE)</f>
        <v>1213.0588254530041</v>
      </c>
      <c r="D334" s="47">
        <f t="shared" si="25"/>
        <v>-3.0086536721334522E-4</v>
      </c>
      <c r="E334" s="48">
        <f t="shared" si="26"/>
        <v>261</v>
      </c>
      <c r="F334" s="49">
        <f t="shared" si="27"/>
        <v>0.38252569750367105</v>
      </c>
      <c r="G334" s="50">
        <f t="shared" si="28"/>
        <v>-0.29885406759621336</v>
      </c>
      <c r="H334" s="50">
        <f t="shared" si="29"/>
        <v>-0.19700157887500358</v>
      </c>
    </row>
    <row r="335" spans="2:8" x14ac:dyDescent="0.2">
      <c r="B335" s="51">
        <f>Index!B356</f>
        <v>42230</v>
      </c>
      <c r="C335" s="46">
        <f>VLOOKUP(B335,Table2[#All],5,FALSE)</f>
        <v>1209.9338316031283</v>
      </c>
      <c r="D335" s="47">
        <f t="shared" si="25"/>
        <v>-2.5794511373955597E-3</v>
      </c>
      <c r="E335" s="48">
        <f t="shared" si="26"/>
        <v>93</v>
      </c>
      <c r="F335" s="49">
        <f t="shared" si="27"/>
        <v>0.13602941176470587</v>
      </c>
      <c r="G335" s="50">
        <f t="shared" si="28"/>
        <v>-1.0983336495201352</v>
      </c>
      <c r="H335" s="50">
        <f t="shared" si="29"/>
        <v>-0.89317002607815854</v>
      </c>
    </row>
    <row r="336" spans="2:8" x14ac:dyDescent="0.2">
      <c r="B336" s="51">
        <f>Index!B357</f>
        <v>42233</v>
      </c>
      <c r="C336" s="46">
        <f>VLOOKUP(B336,Table2[#All],5,FALSE)</f>
        <v>1214.8872973750067</v>
      </c>
      <c r="D336" s="47">
        <f t="shared" si="25"/>
        <v>4.0856396400844328E-3</v>
      </c>
      <c r="E336" s="48">
        <f t="shared" si="26"/>
        <v>632</v>
      </c>
      <c r="F336" s="49">
        <f t="shared" si="27"/>
        <v>0.93004418262150224</v>
      </c>
      <c r="G336" s="50">
        <f t="shared" si="28"/>
        <v>1.4761201712516969</v>
      </c>
      <c r="H336" s="50">
        <f t="shared" si="29"/>
        <v>1.1431921586357665</v>
      </c>
    </row>
    <row r="337" spans="2:8" x14ac:dyDescent="0.2">
      <c r="B337" s="51">
        <f>Index!B358</f>
        <v>42234</v>
      </c>
      <c r="C337" s="46">
        <f>VLOOKUP(B337,Table2[#All],5,FALSE)</f>
        <v>1210.6660648584427</v>
      </c>
      <c r="D337" s="47">
        <f t="shared" si="25"/>
        <v>-3.4806381454388093E-3</v>
      </c>
      <c r="E337" s="48">
        <f t="shared" si="26"/>
        <v>60</v>
      </c>
      <c r="F337" s="49">
        <f t="shared" si="27"/>
        <v>8.7758112094395282E-2</v>
      </c>
      <c r="G337" s="50">
        <f t="shared" si="28"/>
        <v>-1.3546903798395178</v>
      </c>
      <c r="H337" s="50">
        <f t="shared" si="29"/>
        <v>-1.168506582743724</v>
      </c>
    </row>
    <row r="338" spans="2:8" x14ac:dyDescent="0.2">
      <c r="B338" s="51">
        <f>Index!B359</f>
        <v>42235</v>
      </c>
      <c r="C338" s="46">
        <f>VLOOKUP(B338,Table2[#All],5,FALSE)</f>
        <v>1211.9918029498133</v>
      </c>
      <c r="D338" s="47">
        <f t="shared" si="25"/>
        <v>1.0944493990006096E-3</v>
      </c>
      <c r="E338" s="48">
        <f t="shared" si="26"/>
        <v>448</v>
      </c>
      <c r="F338" s="49">
        <f t="shared" si="27"/>
        <v>0.66100443131462339</v>
      </c>
      <c r="G338" s="50">
        <f t="shared" si="28"/>
        <v>0.41520595834154378</v>
      </c>
      <c r="H338" s="50">
        <f t="shared" si="29"/>
        <v>0.22930412656136592</v>
      </c>
    </row>
    <row r="339" spans="2:8" x14ac:dyDescent="0.2">
      <c r="B339" s="51">
        <f>Index!B360</f>
        <v>42236</v>
      </c>
      <c r="C339" s="46">
        <f>VLOOKUP(B339,Table2[#All],5,FALSE)</f>
        <v>1213.5300778836338</v>
      </c>
      <c r="D339" s="47">
        <f t="shared" si="25"/>
        <v>1.2684075556809839E-3</v>
      </c>
      <c r="E339" s="48">
        <f t="shared" si="26"/>
        <v>470</v>
      </c>
      <c r="F339" s="49">
        <f t="shared" si="27"/>
        <v>0.69452662721893488</v>
      </c>
      <c r="G339" s="50">
        <f t="shared" si="28"/>
        <v>0.50872250479078185</v>
      </c>
      <c r="H339" s="50">
        <f t="shared" si="29"/>
        <v>0.2824529618605589</v>
      </c>
    </row>
    <row r="340" spans="2:8" x14ac:dyDescent="0.2">
      <c r="B340" s="51">
        <f>Index!B361</f>
        <v>42237</v>
      </c>
      <c r="C340" s="46">
        <f>VLOOKUP(B340,Table2[#All],5,FALSE)</f>
        <v>1212.4680107736681</v>
      </c>
      <c r="D340" s="47">
        <f t="shared" si="25"/>
        <v>-8.7557132281507221E-4</v>
      </c>
      <c r="E340" s="48">
        <f t="shared" si="26"/>
        <v>204</v>
      </c>
      <c r="F340" s="49">
        <f t="shared" si="27"/>
        <v>0.30148148148148146</v>
      </c>
      <c r="G340" s="50">
        <f t="shared" si="28"/>
        <v>-0.52014435877958065</v>
      </c>
      <c r="H340" s="50">
        <f t="shared" si="29"/>
        <v>-0.37258950623999582</v>
      </c>
    </row>
    <row r="341" spans="2:8" x14ac:dyDescent="0.2">
      <c r="B341" s="51">
        <f>Index!B362</f>
        <v>42240</v>
      </c>
      <c r="C341" s="46">
        <f>VLOOKUP(B341,Table2[#All],5,FALSE)</f>
        <v>1208.1993595452204</v>
      </c>
      <c r="D341" s="47">
        <f t="shared" si="25"/>
        <v>-3.5268419820604778E-3</v>
      </c>
      <c r="E341" s="48">
        <f t="shared" si="26"/>
        <v>59</v>
      </c>
      <c r="F341" s="49">
        <f t="shared" si="27"/>
        <v>8.6795252225519287E-2</v>
      </c>
      <c r="G341" s="50">
        <f t="shared" si="28"/>
        <v>-1.3607569696417243</v>
      </c>
      <c r="H341" s="50">
        <f t="shared" si="29"/>
        <v>-1.1826230815021459</v>
      </c>
    </row>
    <row r="342" spans="2:8" x14ac:dyDescent="0.2">
      <c r="B342" s="51">
        <f>Index!B363</f>
        <v>42241</v>
      </c>
      <c r="C342" s="46">
        <f>VLOOKUP(B342,Table2[#All],5,FALSE)</f>
        <v>1195.4704792704606</v>
      </c>
      <c r="D342" s="47">
        <f t="shared" si="25"/>
        <v>-1.0591304228446329E-2</v>
      </c>
      <c r="E342" s="48">
        <f t="shared" si="26"/>
        <v>3</v>
      </c>
      <c r="F342" s="49">
        <f t="shared" si="27"/>
        <v>3.714710252600297E-3</v>
      </c>
      <c r="G342" s="50">
        <f t="shared" si="28"/>
        <v>-2.676956838244827</v>
      </c>
      <c r="H342" s="50">
        <f t="shared" si="29"/>
        <v>-3.3410038529218071</v>
      </c>
    </row>
    <row r="343" spans="2:8" x14ac:dyDescent="0.2">
      <c r="B343" s="51">
        <f>Index!B364</f>
        <v>42242</v>
      </c>
      <c r="C343" s="46">
        <f>VLOOKUP(B343,Table2[#All],5,FALSE)</f>
        <v>1197.5386786965869</v>
      </c>
      <c r="D343" s="47">
        <f t="shared" si="25"/>
        <v>1.728534915291543E-3</v>
      </c>
      <c r="E343" s="48">
        <f t="shared" si="26"/>
        <v>505</v>
      </c>
      <c r="F343" s="49">
        <f t="shared" si="27"/>
        <v>0.75074404761904767</v>
      </c>
      <c r="G343" s="50">
        <f t="shared" si="28"/>
        <v>0.67683302061681228</v>
      </c>
      <c r="H343" s="50">
        <f t="shared" si="29"/>
        <v>0.42303408619109251</v>
      </c>
    </row>
    <row r="344" spans="2:8" x14ac:dyDescent="0.2">
      <c r="B344" s="51">
        <f>Index!B365</f>
        <v>42243</v>
      </c>
      <c r="C344" s="46">
        <f>VLOOKUP(B344,Table2[#All],5,FALSE)</f>
        <v>1197.301453975859</v>
      </c>
      <c r="D344" s="47">
        <f t="shared" si="25"/>
        <v>-1.9811320034885543E-4</v>
      </c>
      <c r="E344" s="48">
        <f t="shared" si="26"/>
        <v>267</v>
      </c>
      <c r="F344" s="49">
        <f t="shared" si="27"/>
        <v>0.39716840536512665</v>
      </c>
      <c r="G344" s="50">
        <f t="shared" si="28"/>
        <v>-0.26068321550072227</v>
      </c>
      <c r="H344" s="50">
        <f t="shared" si="29"/>
        <v>-0.16560806391985181</v>
      </c>
    </row>
    <row r="345" spans="2:8" x14ac:dyDescent="0.2">
      <c r="B345" s="51">
        <f>Index!B366</f>
        <v>42244</v>
      </c>
      <c r="C345" s="46">
        <f>VLOOKUP(B345,Table2[#All],5,FALSE)</f>
        <v>1197.9106962500673</v>
      </c>
      <c r="D345" s="47">
        <f t="shared" si="25"/>
        <v>5.0871676422472765E-4</v>
      </c>
      <c r="E345" s="48">
        <f t="shared" si="26"/>
        <v>367</v>
      </c>
      <c r="F345" s="49">
        <f t="shared" si="27"/>
        <v>0.54701492537313434</v>
      </c>
      <c r="G345" s="50">
        <f t="shared" si="28"/>
        <v>0.11812306362506199</v>
      </c>
      <c r="H345" s="50">
        <f t="shared" si="29"/>
        <v>5.0347255960207934E-2</v>
      </c>
    </row>
    <row r="346" spans="2:8" x14ac:dyDescent="0.2">
      <c r="B346" s="51">
        <f>Index!B367</f>
        <v>42247</v>
      </c>
      <c r="C346" s="46">
        <f>VLOOKUP(B346,Table2[#All],5,FALSE)</f>
        <v>1193.5521122558268</v>
      </c>
      <c r="D346" s="47">
        <f t="shared" si="25"/>
        <v>-3.645123649635945E-3</v>
      </c>
      <c r="E346" s="48">
        <f t="shared" si="26"/>
        <v>53</v>
      </c>
      <c r="F346" s="49">
        <f t="shared" si="27"/>
        <v>7.847533632286996E-2</v>
      </c>
      <c r="G346" s="50">
        <f t="shared" si="28"/>
        <v>-1.4154019690331212</v>
      </c>
      <c r="H346" s="50">
        <f t="shared" si="29"/>
        <v>-1.2187612712188438</v>
      </c>
    </row>
    <row r="347" spans="2:8" x14ac:dyDescent="0.2">
      <c r="B347" s="51">
        <f>Index!B368</f>
        <v>42248</v>
      </c>
      <c r="C347" s="46">
        <f>VLOOKUP(B347,Table2[#All],5,FALSE)</f>
        <v>1192.0491948722965</v>
      </c>
      <c r="D347" s="47">
        <f t="shared" si="25"/>
        <v>-1.2599905758540594E-3</v>
      </c>
      <c r="E347" s="48">
        <f t="shared" si="26"/>
        <v>170</v>
      </c>
      <c r="F347" s="49">
        <f t="shared" si="27"/>
        <v>0.2537425149700599</v>
      </c>
      <c r="G347" s="50">
        <f t="shared" si="28"/>
        <v>-0.66275882235750538</v>
      </c>
      <c r="H347" s="50">
        <f t="shared" si="29"/>
        <v>-0.49003979403045606</v>
      </c>
    </row>
    <row r="348" spans="2:8" x14ac:dyDescent="0.2">
      <c r="B348" s="51">
        <f>Index!B369</f>
        <v>42249</v>
      </c>
      <c r="C348" s="46">
        <f>VLOOKUP(B348,Table2[#All],5,FALSE)</f>
        <v>1193.794693474299</v>
      </c>
      <c r="D348" s="47">
        <f t="shared" si="25"/>
        <v>1.4632130140224302E-3</v>
      </c>
      <c r="E348" s="48">
        <f t="shared" si="26"/>
        <v>477</v>
      </c>
      <c r="F348" s="49">
        <f t="shared" si="27"/>
        <v>0.7143928035982009</v>
      </c>
      <c r="G348" s="50">
        <f t="shared" si="28"/>
        <v>0.56626390613962341</v>
      </c>
      <c r="H348" s="50">
        <f t="shared" si="29"/>
        <v>0.34197120129440672</v>
      </c>
    </row>
    <row r="349" spans="2:8" x14ac:dyDescent="0.2">
      <c r="B349" s="51">
        <f>Index!B370</f>
        <v>42250</v>
      </c>
      <c r="C349" s="46">
        <f>VLOOKUP(B349,Table2[#All],5,FALSE)</f>
        <v>1199.2632738930558</v>
      </c>
      <c r="D349" s="47">
        <f t="shared" si="25"/>
        <v>4.5703781625546077E-3</v>
      </c>
      <c r="E349" s="48">
        <f t="shared" si="26"/>
        <v>633</v>
      </c>
      <c r="F349" s="49">
        <f t="shared" si="27"/>
        <v>0.9496996996996997</v>
      </c>
      <c r="G349" s="50">
        <f t="shared" si="28"/>
        <v>1.6419488707482022</v>
      </c>
      <c r="H349" s="50">
        <f t="shared" si="29"/>
        <v>1.2912926466242556</v>
      </c>
    </row>
    <row r="350" spans="2:8" x14ac:dyDescent="0.2">
      <c r="B350" s="51">
        <f>Index!B371</f>
        <v>42251</v>
      </c>
      <c r="C350" s="46">
        <f>VLOOKUP(B350,Table2[#All],5,FALSE)</f>
        <v>1203.6635354514997</v>
      </c>
      <c r="D350" s="47">
        <f t="shared" si="25"/>
        <v>3.6624223924317249E-3</v>
      </c>
      <c r="E350" s="48">
        <f t="shared" si="26"/>
        <v>608</v>
      </c>
      <c r="F350" s="49">
        <f t="shared" si="27"/>
        <v>0.9135338345864662</v>
      </c>
      <c r="G350" s="50">
        <f t="shared" si="28"/>
        <v>1.3628419377465026</v>
      </c>
      <c r="H350" s="50">
        <f t="shared" si="29"/>
        <v>1.0138880534387882</v>
      </c>
    </row>
    <row r="351" spans="2:8" x14ac:dyDescent="0.2">
      <c r="B351" s="51">
        <f>Index!B372</f>
        <v>42254</v>
      </c>
      <c r="C351" s="46">
        <f>VLOOKUP(B351,Table2[#All],5,FALSE)</f>
        <v>1200.1364458696157</v>
      </c>
      <c r="D351" s="47">
        <f t="shared" si="25"/>
        <v>-2.9345970051788267E-3</v>
      </c>
      <c r="E351" s="48">
        <f t="shared" si="26"/>
        <v>76</v>
      </c>
      <c r="F351" s="49">
        <f t="shared" si="27"/>
        <v>0.11370481927710843</v>
      </c>
      <c r="G351" s="50">
        <f t="shared" si="28"/>
        <v>-1.2070584403867846</v>
      </c>
      <c r="H351" s="50">
        <f t="shared" si="29"/>
        <v>-1.0016765174908222</v>
      </c>
    </row>
    <row r="352" spans="2:8" x14ac:dyDescent="0.2">
      <c r="B352" s="51">
        <f>Index!B373</f>
        <v>42255</v>
      </c>
      <c r="C352" s="46">
        <f>VLOOKUP(B352,Table2[#All],5,FALSE)</f>
        <v>1202.6935598275688</v>
      </c>
      <c r="D352" s="47">
        <f t="shared" si="25"/>
        <v>2.1284193365626908E-3</v>
      </c>
      <c r="E352" s="48">
        <f t="shared" si="26"/>
        <v>532</v>
      </c>
      <c r="F352" s="49">
        <f t="shared" si="27"/>
        <v>0.80165912518853699</v>
      </c>
      <c r="G352" s="50">
        <f t="shared" si="28"/>
        <v>0.84756235002608271</v>
      </c>
      <c r="H352" s="50">
        <f t="shared" si="29"/>
        <v>0.54520939346285047</v>
      </c>
    </row>
    <row r="353" spans="2:8" x14ac:dyDescent="0.2">
      <c r="B353" s="51">
        <f>Index!B374</f>
        <v>42256</v>
      </c>
      <c r="C353" s="46">
        <f>VLOOKUP(B353,Table2[#All],5,FALSE)</f>
        <v>1202.8170682523921</v>
      </c>
      <c r="D353" s="47">
        <f t="shared" si="25"/>
        <v>1.0268790625174647E-4</v>
      </c>
      <c r="E353" s="48">
        <f t="shared" si="26"/>
        <v>321</v>
      </c>
      <c r="F353" s="49">
        <f t="shared" si="27"/>
        <v>0.48413897280966767</v>
      </c>
      <c r="G353" s="50">
        <f t="shared" si="28"/>
        <v>-3.9768179016396829E-2</v>
      </c>
      <c r="H353" s="50">
        <f t="shared" si="29"/>
        <v>-7.3705339853254254E-2</v>
      </c>
    </row>
    <row r="354" spans="2:8" x14ac:dyDescent="0.2">
      <c r="B354" s="51">
        <f>Index!B375</f>
        <v>42257</v>
      </c>
      <c r="C354" s="46">
        <f>VLOOKUP(B354,Table2[#All],5,FALSE)</f>
        <v>1202.3359548244018</v>
      </c>
      <c r="D354" s="47">
        <f t="shared" si="25"/>
        <v>-4.000688769414685E-4</v>
      </c>
      <c r="E354" s="48">
        <f t="shared" si="26"/>
        <v>244</v>
      </c>
      <c r="F354" s="49">
        <f t="shared" si="27"/>
        <v>0.36838124054462934</v>
      </c>
      <c r="G354" s="50">
        <f t="shared" si="28"/>
        <v>-0.33614373290401039</v>
      </c>
      <c r="H354" s="50">
        <f t="shared" si="29"/>
        <v>-0.227310884861325</v>
      </c>
    </row>
    <row r="355" spans="2:8" x14ac:dyDescent="0.2">
      <c r="B355" s="51">
        <f>Index!B376</f>
        <v>42258</v>
      </c>
      <c r="C355" s="46">
        <f>VLOOKUP(B355,Table2[#All],5,FALSE)</f>
        <v>1204.4075888786917</v>
      </c>
      <c r="D355" s="47">
        <f t="shared" si="25"/>
        <v>1.7215249803768473E-3</v>
      </c>
      <c r="E355" s="48">
        <f t="shared" si="26"/>
        <v>495</v>
      </c>
      <c r="F355" s="49">
        <f t="shared" si="27"/>
        <v>0.74924242424242427</v>
      </c>
      <c r="G355" s="50">
        <f t="shared" si="28"/>
        <v>0.67210767389286852</v>
      </c>
      <c r="H355" s="50">
        <f t="shared" si="29"/>
        <v>0.42089236496715604</v>
      </c>
    </row>
    <row r="356" spans="2:8" x14ac:dyDescent="0.2">
      <c r="B356" s="51">
        <f>Index!B377</f>
        <v>42261</v>
      </c>
      <c r="C356" s="46">
        <f>VLOOKUP(B356,Table2[#All],5,FALSE)</f>
        <v>1204.1691487452117</v>
      </c>
      <c r="D356" s="47">
        <f t="shared" si="25"/>
        <v>-1.9799255762488293E-4</v>
      </c>
      <c r="E356" s="48">
        <f t="shared" si="26"/>
        <v>263</v>
      </c>
      <c r="F356" s="49">
        <f t="shared" si="27"/>
        <v>0.39833080424886191</v>
      </c>
      <c r="G356" s="50">
        <f t="shared" si="28"/>
        <v>-0.25766999025651044</v>
      </c>
      <c r="H356" s="50">
        <f t="shared" si="29"/>
        <v>-0.16557120436472186</v>
      </c>
    </row>
    <row r="357" spans="2:8" x14ac:dyDescent="0.2">
      <c r="B357" s="51">
        <f>Index!B378</f>
        <v>42262</v>
      </c>
      <c r="C357" s="46">
        <f>VLOOKUP(B357,Table2[#All],5,FALSE)</f>
        <v>1197.8361478563561</v>
      </c>
      <c r="D357" s="47">
        <f t="shared" si="25"/>
        <v>-5.2731070761976645E-3</v>
      </c>
      <c r="E357" s="48">
        <f t="shared" si="26"/>
        <v>21</v>
      </c>
      <c r="F357" s="49">
        <f t="shared" si="27"/>
        <v>3.115501519756839E-2</v>
      </c>
      <c r="G357" s="50">
        <f t="shared" si="28"/>
        <v>-1.8640831358516594</v>
      </c>
      <c r="H357" s="50">
        <f t="shared" si="29"/>
        <v>-1.7161534295361109</v>
      </c>
    </row>
    <row r="358" spans="2:8" x14ac:dyDescent="0.2">
      <c r="B358" s="51">
        <f>Index!B379</f>
        <v>42263</v>
      </c>
      <c r="C358" s="46">
        <f>VLOOKUP(B358,Table2[#All],5,FALSE)</f>
        <v>1195.1625079876949</v>
      </c>
      <c r="D358" s="47">
        <f t="shared" si="25"/>
        <v>-2.234552848276115E-3</v>
      </c>
      <c r="E358" s="48">
        <f t="shared" si="26"/>
        <v>105</v>
      </c>
      <c r="F358" s="49">
        <f t="shared" si="27"/>
        <v>0.15905631659056316</v>
      </c>
      <c r="G358" s="50">
        <f t="shared" si="28"/>
        <v>-0.99834388712804023</v>
      </c>
      <c r="H358" s="50">
        <f t="shared" si="29"/>
        <v>-0.78779444201133286</v>
      </c>
    </row>
    <row r="359" spans="2:8" x14ac:dyDescent="0.2">
      <c r="B359" s="51">
        <f>Index!B380</f>
        <v>42264</v>
      </c>
      <c r="C359" s="46">
        <f>VLOOKUP(B359,Table2[#All],5,FALSE)</f>
        <v>1195.528769437846</v>
      </c>
      <c r="D359" s="47">
        <f t="shared" si="25"/>
        <v>3.0640631559168495E-4</v>
      </c>
      <c r="E359" s="48">
        <f t="shared" si="26"/>
        <v>340</v>
      </c>
      <c r="F359" s="49">
        <f t="shared" si="27"/>
        <v>0.51753048780487809</v>
      </c>
      <c r="G359" s="50">
        <f t="shared" si="28"/>
        <v>4.3956567630413806E-2</v>
      </c>
      <c r="H359" s="50">
        <f t="shared" si="29"/>
        <v>-1.1463957258496622E-2</v>
      </c>
    </row>
    <row r="360" spans="2:8" x14ac:dyDescent="0.2">
      <c r="B360" s="51">
        <f>Index!B381</f>
        <v>42265</v>
      </c>
      <c r="C360" s="46">
        <f>VLOOKUP(B360,Table2[#All],5,FALSE)</f>
        <v>1209.8709915128927</v>
      </c>
      <c r="D360" s="47">
        <f t="shared" si="25"/>
        <v>1.1925162938965485E-2</v>
      </c>
      <c r="E360" s="48">
        <f t="shared" si="26"/>
        <v>655</v>
      </c>
      <c r="F360" s="49">
        <f t="shared" si="27"/>
        <v>0.99923664122137401</v>
      </c>
      <c r="G360" s="50">
        <f t="shared" si="28"/>
        <v>3.1695565319614687</v>
      </c>
      <c r="H360" s="50">
        <f t="shared" si="29"/>
        <v>3.5383746587698477</v>
      </c>
    </row>
    <row r="361" spans="2:8" x14ac:dyDescent="0.2">
      <c r="B361" s="51">
        <f>Index!B382</f>
        <v>42268</v>
      </c>
      <c r="C361" s="46">
        <f>VLOOKUP(B361,Table2[#All],5,FALSE)</f>
        <v>1206.4597974659821</v>
      </c>
      <c r="D361" s="47">
        <f t="shared" si="25"/>
        <v>-2.8234514319019043E-3</v>
      </c>
      <c r="E361" s="48">
        <f t="shared" si="26"/>
        <v>80</v>
      </c>
      <c r="F361" s="49">
        <f t="shared" si="27"/>
        <v>0.12155963302752294</v>
      </c>
      <c r="G361" s="50">
        <f t="shared" si="28"/>
        <v>-1.1672256225779603</v>
      </c>
      <c r="H361" s="50">
        <f t="shared" si="29"/>
        <v>-0.96771859403924554</v>
      </c>
    </row>
    <row r="362" spans="2:8" x14ac:dyDescent="0.2">
      <c r="B362" s="51">
        <f>Index!B383</f>
        <v>42269</v>
      </c>
      <c r="C362" s="46">
        <f>VLOOKUP(B362,Table2[#All],5,FALSE)</f>
        <v>1214.7505674332142</v>
      </c>
      <c r="D362" s="47">
        <f t="shared" si="25"/>
        <v>6.8484775149065787E-3</v>
      </c>
      <c r="E362" s="48">
        <f t="shared" si="26"/>
        <v>646</v>
      </c>
      <c r="F362" s="49">
        <f t="shared" si="27"/>
        <v>0.98851454823889739</v>
      </c>
      <c r="G362" s="50">
        <f t="shared" si="28"/>
        <v>2.2739182280196499</v>
      </c>
      <c r="H362" s="50">
        <f t="shared" si="29"/>
        <v>1.9873124802663131</v>
      </c>
    </row>
    <row r="363" spans="2:8" x14ac:dyDescent="0.2">
      <c r="B363" s="51">
        <f>Index!B384</f>
        <v>42270</v>
      </c>
      <c r="C363" s="46">
        <f>VLOOKUP(B363,Table2[#All],5,FALSE)</f>
        <v>1214.5433961402505</v>
      </c>
      <c r="D363" s="47">
        <f t="shared" si="25"/>
        <v>-1.7056090911385401E-4</v>
      </c>
      <c r="E363" s="48">
        <f t="shared" si="26"/>
        <v>275</v>
      </c>
      <c r="F363" s="49">
        <f t="shared" si="27"/>
        <v>0.42101226993865032</v>
      </c>
      <c r="G363" s="50">
        <f t="shared" si="28"/>
        <v>-0.19930452482857758</v>
      </c>
      <c r="H363" s="50">
        <f t="shared" si="29"/>
        <v>-0.15719010745889045</v>
      </c>
    </row>
    <row r="364" spans="2:8" x14ac:dyDescent="0.2">
      <c r="B364" s="51">
        <f>Index!B385</f>
        <v>42271</v>
      </c>
      <c r="C364" s="46">
        <f>VLOOKUP(B364,Table2[#All],5,FALSE)</f>
        <v>1213.8112529683983</v>
      </c>
      <c r="D364" s="47">
        <f t="shared" si="25"/>
        <v>-6.0299527855624637E-4</v>
      </c>
      <c r="E364" s="48">
        <f t="shared" si="26"/>
        <v>222</v>
      </c>
      <c r="F364" s="49">
        <f t="shared" si="27"/>
        <v>0.3402457757296467</v>
      </c>
      <c r="G364" s="50">
        <f t="shared" si="28"/>
        <v>-0.41179245578840612</v>
      </c>
      <c r="H364" s="50">
        <f t="shared" si="29"/>
        <v>-0.28931028806894993</v>
      </c>
    </row>
    <row r="365" spans="2:8" x14ac:dyDescent="0.2">
      <c r="B365" s="51">
        <f>Index!B386</f>
        <v>42272</v>
      </c>
      <c r="C365" s="46">
        <f>VLOOKUP(B365,Table2[#All],5,FALSE)</f>
        <v>1209.0811837435385</v>
      </c>
      <c r="D365" s="47">
        <f t="shared" si="25"/>
        <v>-3.9044863588262157E-3</v>
      </c>
      <c r="E365" s="48">
        <f t="shared" si="26"/>
        <v>43</v>
      </c>
      <c r="F365" s="49">
        <f t="shared" si="27"/>
        <v>6.5384615384615388E-2</v>
      </c>
      <c r="G365" s="50">
        <f t="shared" si="28"/>
        <v>-1.5110754421113992</v>
      </c>
      <c r="H365" s="50">
        <f t="shared" si="29"/>
        <v>-1.2980034647242282</v>
      </c>
    </row>
    <row r="366" spans="2:8" x14ac:dyDescent="0.2">
      <c r="B366" s="51">
        <f>Index!B387</f>
        <v>42275</v>
      </c>
      <c r="C366" s="46">
        <f>VLOOKUP(B366,Table2[#All],5,FALSE)</f>
        <v>1214.6388192759189</v>
      </c>
      <c r="D366" s="47">
        <f t="shared" si="25"/>
        <v>4.5860456373259979E-3</v>
      </c>
      <c r="E366" s="48">
        <f t="shared" si="26"/>
        <v>620</v>
      </c>
      <c r="F366" s="49">
        <f t="shared" si="27"/>
        <v>0.95454545454545459</v>
      </c>
      <c r="G366" s="50">
        <f t="shared" si="28"/>
        <v>1.6906216295848984</v>
      </c>
      <c r="H366" s="50">
        <f t="shared" si="29"/>
        <v>1.2960794761243455</v>
      </c>
    </row>
    <row r="367" spans="2:8" x14ac:dyDescent="0.2">
      <c r="B367" s="51">
        <f>Index!B388</f>
        <v>42276</v>
      </c>
      <c r="C367" s="46">
        <f>VLOOKUP(B367,Table2[#All],5,FALSE)</f>
        <v>1215.8213241672499</v>
      </c>
      <c r="D367" s="47">
        <f t="shared" si="25"/>
        <v>9.7307087123176688E-4</v>
      </c>
      <c r="E367" s="48">
        <f t="shared" si="26"/>
        <v>413</v>
      </c>
      <c r="F367" s="49">
        <f t="shared" si="27"/>
        <v>0.63657407407407407</v>
      </c>
      <c r="G367" s="50">
        <f t="shared" si="28"/>
        <v>0.34931631439235716</v>
      </c>
      <c r="H367" s="50">
        <f t="shared" si="29"/>
        <v>0.19221976383672601</v>
      </c>
    </row>
    <row r="368" spans="2:8" x14ac:dyDescent="0.2">
      <c r="B368" s="51">
        <f>Index!B389</f>
        <v>42277</v>
      </c>
      <c r="C368" s="46">
        <f>VLOOKUP(B368,Table2[#All],5,FALSE)</f>
        <v>1215.7086523806615</v>
      </c>
      <c r="D368" s="47">
        <f t="shared" si="25"/>
        <v>-9.267563036914202E-5</v>
      </c>
      <c r="E368" s="48">
        <f t="shared" si="26"/>
        <v>274</v>
      </c>
      <c r="F368" s="49">
        <f t="shared" si="27"/>
        <v>0.42272024729520863</v>
      </c>
      <c r="G368" s="50">
        <f t="shared" si="28"/>
        <v>-0.19493926525270228</v>
      </c>
      <c r="H368" s="50">
        <f t="shared" si="29"/>
        <v>-0.13339408701795039</v>
      </c>
    </row>
    <row r="369" spans="2:8" x14ac:dyDescent="0.2">
      <c r="B369" s="51">
        <f>Index!B390</f>
        <v>42278</v>
      </c>
      <c r="C369" s="46">
        <f>VLOOKUP(B369,Table2[#All],5,FALSE)</f>
        <v>1221.1567185904487</v>
      </c>
      <c r="D369" s="47">
        <f t="shared" si="25"/>
        <v>4.4713797912053479E-3</v>
      </c>
      <c r="E369" s="48">
        <f t="shared" si="26"/>
        <v>614</v>
      </c>
      <c r="F369" s="49">
        <f t="shared" si="27"/>
        <v>0.94969040247678016</v>
      </c>
      <c r="G369" s="50">
        <f t="shared" si="28"/>
        <v>1.6418591610684159</v>
      </c>
      <c r="H369" s="50">
        <f t="shared" si="29"/>
        <v>1.2610460158589172</v>
      </c>
    </row>
    <row r="370" spans="2:8" x14ac:dyDescent="0.2">
      <c r="B370" s="51">
        <f>Index!B391</f>
        <v>42279</v>
      </c>
      <c r="C370" s="46">
        <f>VLOOKUP(B370,Table2[#All],5,FALSE)</f>
        <v>1225.2573739684449</v>
      </c>
      <c r="D370" s="47">
        <f t="shared" si="25"/>
        <v>3.3523835812543801E-3</v>
      </c>
      <c r="E370" s="48">
        <f t="shared" si="26"/>
        <v>584</v>
      </c>
      <c r="F370" s="49">
        <f t="shared" si="27"/>
        <v>0.90465116279069768</v>
      </c>
      <c r="G370" s="50">
        <f t="shared" si="28"/>
        <v>1.3085179969580218</v>
      </c>
      <c r="H370" s="50">
        <f t="shared" si="29"/>
        <v>0.91916296537120845</v>
      </c>
    </row>
    <row r="371" spans="2:8" x14ac:dyDescent="0.2">
      <c r="B371" s="51">
        <f>Index!B392</f>
        <v>42282</v>
      </c>
      <c r="C371" s="46">
        <f>VLOOKUP(B371,Table2[#All],5,FALSE)</f>
        <v>1220.6963544375201</v>
      </c>
      <c r="D371" s="47">
        <f t="shared" si="25"/>
        <v>-3.7294448905263633E-3</v>
      </c>
      <c r="E371" s="48">
        <f t="shared" si="26"/>
        <v>48</v>
      </c>
      <c r="F371" s="49">
        <f t="shared" si="27"/>
        <v>7.375776397515528E-2</v>
      </c>
      <c r="G371" s="50">
        <f t="shared" si="28"/>
        <v>-1.4483631035644098</v>
      </c>
      <c r="H371" s="50">
        <f t="shared" si="29"/>
        <v>-1.2445236489643308</v>
      </c>
    </row>
    <row r="372" spans="2:8" x14ac:dyDescent="0.2">
      <c r="B372" s="51">
        <f>Index!B393</f>
        <v>42283</v>
      </c>
      <c r="C372" s="46">
        <f>VLOOKUP(B372,Table2[#All],5,FALSE)</f>
        <v>1217.4038445533824</v>
      </c>
      <c r="D372" s="47">
        <f t="shared" si="25"/>
        <v>-2.700883160592458E-3</v>
      </c>
      <c r="E372" s="48">
        <f t="shared" si="26"/>
        <v>80</v>
      </c>
      <c r="F372" s="49">
        <f t="shared" si="27"/>
        <v>0.12363919129082426</v>
      </c>
      <c r="G372" s="50">
        <f t="shared" si="28"/>
        <v>-1.1569852599908348</v>
      </c>
      <c r="H372" s="50">
        <f t="shared" si="29"/>
        <v>-0.93027073307632524</v>
      </c>
    </row>
    <row r="373" spans="2:8" x14ac:dyDescent="0.2">
      <c r="B373" s="51">
        <f>Index!B394</f>
        <v>42284</v>
      </c>
      <c r="C373" s="46">
        <f>VLOOKUP(B373,Table2[#All],5,FALSE)</f>
        <v>1218.2335114547438</v>
      </c>
      <c r="D373" s="47">
        <f t="shared" si="25"/>
        <v>6.8127295831165704E-4</v>
      </c>
      <c r="E373" s="48">
        <f t="shared" si="26"/>
        <v>371</v>
      </c>
      <c r="F373" s="49">
        <f t="shared" si="27"/>
        <v>0.57710280373831779</v>
      </c>
      <c r="G373" s="50">
        <f t="shared" si="28"/>
        <v>0.19448723164429624</v>
      </c>
      <c r="H373" s="50">
        <f t="shared" si="29"/>
        <v>0.10306775446625163</v>
      </c>
    </row>
    <row r="374" spans="2:8" x14ac:dyDescent="0.2">
      <c r="B374" s="51">
        <f>Index!B395</f>
        <v>42285</v>
      </c>
      <c r="C374" s="46">
        <f>VLOOKUP(B374,Table2[#All],5,FALSE)</f>
        <v>1219.7525915601195</v>
      </c>
      <c r="D374" s="47">
        <f t="shared" si="25"/>
        <v>1.246176342093102E-3</v>
      </c>
      <c r="E374" s="48">
        <f t="shared" si="26"/>
        <v>443</v>
      </c>
      <c r="F374" s="49">
        <f t="shared" si="27"/>
        <v>0.69032761310452417</v>
      </c>
      <c r="G374" s="50">
        <f t="shared" si="28"/>
        <v>0.49677918696788043</v>
      </c>
      <c r="H374" s="50">
        <f t="shared" si="29"/>
        <v>0.27566073589064083</v>
      </c>
    </row>
    <row r="375" spans="2:8" x14ac:dyDescent="0.2">
      <c r="B375" s="51">
        <f>Index!B396</f>
        <v>42286</v>
      </c>
      <c r="C375" s="46">
        <f>VLOOKUP(B375,Table2[#All],5,FALSE)</f>
        <v>1219.0651098025746</v>
      </c>
      <c r="D375" s="47">
        <f t="shared" si="25"/>
        <v>-5.6378283245235659E-4</v>
      </c>
      <c r="E375" s="48">
        <f t="shared" si="26"/>
        <v>224</v>
      </c>
      <c r="F375" s="49">
        <f t="shared" si="27"/>
        <v>0.34921875000000002</v>
      </c>
      <c r="G375" s="50">
        <f t="shared" si="28"/>
        <v>-0.38743053747326189</v>
      </c>
      <c r="H375" s="50">
        <f t="shared" si="29"/>
        <v>-0.27732984472886918</v>
      </c>
    </row>
    <row r="376" spans="2:8" x14ac:dyDescent="0.2">
      <c r="B376" s="51">
        <f>Index!B397</f>
        <v>42289</v>
      </c>
      <c r="C376" s="46">
        <f>VLOOKUP(B376,Table2[#All],5,FALSE)</f>
        <v>1222.1713441222523</v>
      </c>
      <c r="D376" s="47">
        <f t="shared" si="25"/>
        <v>2.5448055152737432E-3</v>
      </c>
      <c r="E376" s="48">
        <f t="shared" si="26"/>
        <v>537</v>
      </c>
      <c r="F376" s="49">
        <f t="shared" si="27"/>
        <v>0.83959311424100158</v>
      </c>
      <c r="G376" s="50">
        <f t="shared" si="28"/>
        <v>0.99278698975791924</v>
      </c>
      <c r="H376" s="50">
        <f t="shared" si="29"/>
        <v>0.6724264257393876</v>
      </c>
    </row>
    <row r="377" spans="2:8" x14ac:dyDescent="0.2">
      <c r="B377" s="51">
        <f>Index!B398</f>
        <v>42290</v>
      </c>
      <c r="C377" s="46">
        <f>VLOOKUP(B377,Table2[#All],5,FALSE)</f>
        <v>1222.1729187853657</v>
      </c>
      <c r="D377" s="47">
        <f t="shared" si="25"/>
        <v>1.2884135327494365E-6</v>
      </c>
      <c r="E377" s="48">
        <f t="shared" si="26"/>
        <v>281</v>
      </c>
      <c r="F377" s="49">
        <f t="shared" si="27"/>
        <v>0.43965517241379309</v>
      </c>
      <c r="G377" s="50">
        <f t="shared" si="28"/>
        <v>-0.15184353428158329</v>
      </c>
      <c r="H377" s="50">
        <f t="shared" si="29"/>
        <v>-0.10468557694467027</v>
      </c>
    </row>
    <row r="378" spans="2:8" x14ac:dyDescent="0.2">
      <c r="B378" s="51">
        <f>Index!B399</f>
        <v>42291</v>
      </c>
      <c r="C378" s="46">
        <f>VLOOKUP(B378,Table2[#All],5,FALSE)</f>
        <v>1225.5097644181271</v>
      </c>
      <c r="D378" s="47">
        <f t="shared" si="25"/>
        <v>2.7265361828435284E-3</v>
      </c>
      <c r="E378" s="48">
        <f t="shared" si="26"/>
        <v>543</v>
      </c>
      <c r="F378" s="49">
        <f t="shared" si="27"/>
        <v>0.85164835164835162</v>
      </c>
      <c r="G378" s="50">
        <f t="shared" si="28"/>
        <v>1.0435291298908727</v>
      </c>
      <c r="H378" s="50">
        <f t="shared" si="29"/>
        <v>0.72794996946850199</v>
      </c>
    </row>
    <row r="379" spans="2:8" x14ac:dyDescent="0.2">
      <c r="B379" s="51">
        <f>Index!B400</f>
        <v>42292</v>
      </c>
      <c r="C379" s="46">
        <f>VLOOKUP(B379,Table2[#All],5,FALSE)</f>
        <v>1224.2516409155237</v>
      </c>
      <c r="D379" s="47">
        <f t="shared" si="25"/>
        <v>-1.0271397128519912E-3</v>
      </c>
      <c r="E379" s="48">
        <f t="shared" si="26"/>
        <v>186</v>
      </c>
      <c r="F379" s="49">
        <f t="shared" si="27"/>
        <v>0.29166666666666669</v>
      </c>
      <c r="G379" s="50">
        <f t="shared" si="28"/>
        <v>-0.54852228269809788</v>
      </c>
      <c r="H379" s="50">
        <f t="shared" si="29"/>
        <v>-0.41889767340135142</v>
      </c>
    </row>
    <row r="380" spans="2:8" x14ac:dyDescent="0.2">
      <c r="B380" s="51">
        <f>Index!B401</f>
        <v>42293</v>
      </c>
      <c r="C380" s="46">
        <f>VLOOKUP(B380,Table2[#All],5,FALSE)</f>
        <v>1226.685368852721</v>
      </c>
      <c r="D380" s="47">
        <f t="shared" si="25"/>
        <v>1.9859578009460087E-3</v>
      </c>
      <c r="E380" s="48">
        <f t="shared" si="26"/>
        <v>501</v>
      </c>
      <c r="F380" s="49">
        <f t="shared" si="27"/>
        <v>0.78818897637795271</v>
      </c>
      <c r="G380" s="50">
        <f t="shared" si="28"/>
        <v>0.80015318941910885</v>
      </c>
      <c r="H380" s="50">
        <f t="shared" si="29"/>
        <v>0.50168361210571</v>
      </c>
    </row>
    <row r="381" spans="2:8" x14ac:dyDescent="0.2">
      <c r="B381" s="51">
        <f>Index!B402</f>
        <v>42296</v>
      </c>
      <c r="C381" s="46">
        <f>VLOOKUP(B381,Table2[#All],5,FALSE)</f>
        <v>1226.3236598593205</v>
      </c>
      <c r="D381" s="47">
        <f t="shared" si="25"/>
        <v>-2.9491044817875063E-4</v>
      </c>
      <c r="E381" s="48">
        <f t="shared" si="26"/>
        <v>243</v>
      </c>
      <c r="F381" s="49">
        <f t="shared" si="27"/>
        <v>0.38249211356466878</v>
      </c>
      <c r="G381" s="50">
        <f t="shared" si="28"/>
        <v>-0.29894209573408526</v>
      </c>
      <c r="H381" s="50">
        <f t="shared" si="29"/>
        <v>-0.19518219301216519</v>
      </c>
    </row>
    <row r="382" spans="2:8" x14ac:dyDescent="0.2">
      <c r="B382" s="51">
        <f>Index!B403</f>
        <v>42297</v>
      </c>
      <c r="C382" s="46">
        <f>VLOOKUP(B382,Table2[#All],5,FALSE)</f>
        <v>1220.0804080186119</v>
      </c>
      <c r="D382" s="47">
        <f t="shared" si="25"/>
        <v>-5.1040345103621895E-3</v>
      </c>
      <c r="E382" s="48">
        <f t="shared" si="26"/>
        <v>24</v>
      </c>
      <c r="F382" s="49">
        <f t="shared" si="27"/>
        <v>3.7124802527646127E-2</v>
      </c>
      <c r="G382" s="50">
        <f t="shared" si="28"/>
        <v>-1.785072209195649</v>
      </c>
      <c r="H382" s="50">
        <f t="shared" si="29"/>
        <v>-1.6644972719480982</v>
      </c>
    </row>
    <row r="383" spans="2:8" x14ac:dyDescent="0.2">
      <c r="B383" s="51">
        <f>Index!B404</f>
        <v>42298</v>
      </c>
      <c r="C383" s="46">
        <f>VLOOKUP(B383,Table2[#All],5,FALSE)</f>
        <v>1226.8103255240512</v>
      </c>
      <c r="D383" s="47">
        <f t="shared" si="25"/>
        <v>5.5008050691780289E-3</v>
      </c>
      <c r="E383" s="48">
        <f t="shared" si="26"/>
        <v>613</v>
      </c>
      <c r="F383" s="49">
        <f t="shared" si="27"/>
        <v>0.96914556962025311</v>
      </c>
      <c r="G383" s="50">
        <f t="shared" si="28"/>
        <v>1.8683818811982664</v>
      </c>
      <c r="H383" s="50">
        <f t="shared" si="29"/>
        <v>1.575562768599196</v>
      </c>
    </row>
    <row r="384" spans="2:8" x14ac:dyDescent="0.2">
      <c r="B384" s="51">
        <f>Index!B405</f>
        <v>42299</v>
      </c>
      <c r="C384" s="46">
        <f>VLOOKUP(B384,Table2[#All],5,FALSE)</f>
        <v>1239.3124679762382</v>
      </c>
      <c r="D384" s="47">
        <f t="shared" si="25"/>
        <v>1.0139194682476434E-2</v>
      </c>
      <c r="E384" s="48">
        <f t="shared" si="26"/>
        <v>631</v>
      </c>
      <c r="F384" s="49">
        <f t="shared" si="27"/>
        <v>0.99920760697305866</v>
      </c>
      <c r="G384" s="50">
        <f t="shared" si="28"/>
        <v>3.1586925052292179</v>
      </c>
      <c r="H384" s="50">
        <f t="shared" si="29"/>
        <v>2.9927139405539687</v>
      </c>
    </row>
    <row r="385" spans="2:8" x14ac:dyDescent="0.2">
      <c r="B385" s="51">
        <f>Index!B406</f>
        <v>42300</v>
      </c>
      <c r="C385" s="46">
        <f>VLOOKUP(B385,Table2[#All],5,FALSE)</f>
        <v>1237.1011483218795</v>
      </c>
      <c r="D385" s="47">
        <f t="shared" si="25"/>
        <v>-1.7859054138192696E-3</v>
      </c>
      <c r="E385" s="48">
        <f t="shared" si="26"/>
        <v>127</v>
      </c>
      <c r="F385" s="49">
        <f t="shared" si="27"/>
        <v>0.2007936507936508</v>
      </c>
      <c r="G385" s="50">
        <f t="shared" si="28"/>
        <v>-0.83878975356433472</v>
      </c>
      <c r="H385" s="50">
        <f t="shared" si="29"/>
        <v>-0.65072073959699517</v>
      </c>
    </row>
    <row r="386" spans="2:8" x14ac:dyDescent="0.2">
      <c r="B386" s="51">
        <f>Index!B407</f>
        <v>42303</v>
      </c>
      <c r="C386" s="46">
        <f>VLOOKUP(B386,Table2[#All],5,FALSE)</f>
        <v>1237.9675181795797</v>
      </c>
      <c r="D386" s="47">
        <f t="shared" si="25"/>
        <v>7.0007746032302277E-4</v>
      </c>
      <c r="E386" s="48">
        <f t="shared" si="26"/>
        <v>374</v>
      </c>
      <c r="F386" s="49">
        <f t="shared" si="27"/>
        <v>0.59379968203497613</v>
      </c>
      <c r="G386" s="50">
        <f t="shared" si="28"/>
        <v>0.23733019886822951</v>
      </c>
      <c r="H386" s="50">
        <f t="shared" si="29"/>
        <v>0.10881302907341914</v>
      </c>
    </row>
    <row r="387" spans="2:8" x14ac:dyDescent="0.2">
      <c r="B387" s="51">
        <f>Index!B408</f>
        <v>42304</v>
      </c>
      <c r="C387" s="46">
        <f>VLOOKUP(B387,Table2[#All],5,FALSE)</f>
        <v>1244.6072401086005</v>
      </c>
      <c r="D387" s="47">
        <f t="shared" si="25"/>
        <v>5.3490737698698313E-3</v>
      </c>
      <c r="E387" s="48">
        <f t="shared" si="26"/>
        <v>608</v>
      </c>
      <c r="F387" s="49">
        <f t="shared" si="27"/>
        <v>0.96735668789808915</v>
      </c>
      <c r="G387" s="50">
        <f t="shared" si="28"/>
        <v>1.8432903851578462</v>
      </c>
      <c r="H387" s="50">
        <f t="shared" si="29"/>
        <v>1.5292048283303696</v>
      </c>
    </row>
    <row r="388" spans="2:8" x14ac:dyDescent="0.2">
      <c r="B388" s="51">
        <f>Index!B409</f>
        <v>42305</v>
      </c>
      <c r="C388" s="46">
        <f>VLOOKUP(B388,Table2[#All],5,FALSE)</f>
        <v>1248.3034681198956</v>
      </c>
      <c r="D388" s="47">
        <f t="shared" si="25"/>
        <v>2.9653935920588618E-3</v>
      </c>
      <c r="E388" s="48">
        <f t="shared" si="26"/>
        <v>547</v>
      </c>
      <c r="F388" s="49">
        <f t="shared" si="27"/>
        <v>0.87161084529505584</v>
      </c>
      <c r="G388" s="50">
        <f t="shared" si="28"/>
        <v>1.1340387132642862</v>
      </c>
      <c r="H388" s="50">
        <f t="shared" si="29"/>
        <v>0.80092724943418425</v>
      </c>
    </row>
    <row r="389" spans="2:8" x14ac:dyDescent="0.2">
      <c r="B389" s="51">
        <f>Index!B410</f>
        <v>42306</v>
      </c>
      <c r="C389" s="46">
        <f>VLOOKUP(B389,Table2[#All],5,FALSE)</f>
        <v>1238.6911868888103</v>
      </c>
      <c r="D389" s="47">
        <f t="shared" ref="D389:D452" si="30">LN(C389/C388)</f>
        <v>-7.7300761994768584E-3</v>
      </c>
      <c r="E389" s="48">
        <f t="shared" ref="E389:E452" si="31">_xlfn.RANK.AVG(D389,D389:D1399,1)</f>
        <v>6</v>
      </c>
      <c r="F389" s="49">
        <f t="shared" ref="F389:F452" si="32">(E389-0.5)/COUNT(D389:D1399)</f>
        <v>8.7859424920127792E-3</v>
      </c>
      <c r="G389" s="50">
        <f t="shared" ref="G389:G452" si="33">_xlfn.NORM.S.INV(F389)</f>
        <v>-2.3745178832011802</v>
      </c>
      <c r="H389" s="50">
        <f t="shared" ref="H389:H452" si="34">STANDARDIZE(D389,AVERAGE($D$4:$D$1014),STDEV($D$4:$D$1014))</f>
        <v>-2.4668227270287351</v>
      </c>
    </row>
    <row r="390" spans="2:8" x14ac:dyDescent="0.2">
      <c r="B390" s="51">
        <f>Index!B411</f>
        <v>42307</v>
      </c>
      <c r="C390" s="46">
        <f>VLOOKUP(B390,Table2[#All],5,FALSE)</f>
        <v>1237.7096905822616</v>
      </c>
      <c r="D390" s="47">
        <f t="shared" si="30"/>
        <v>-7.9267970454271976E-4</v>
      </c>
      <c r="E390" s="48">
        <f t="shared" si="31"/>
        <v>195</v>
      </c>
      <c r="F390" s="49">
        <f t="shared" si="32"/>
        <v>0.31119999999999998</v>
      </c>
      <c r="G390" s="50">
        <f t="shared" si="33"/>
        <v>-0.49245178300119546</v>
      </c>
      <c r="H390" s="50">
        <f t="shared" si="34"/>
        <v>-0.34726391615952867</v>
      </c>
    </row>
    <row r="391" spans="2:8" x14ac:dyDescent="0.2">
      <c r="B391" s="51">
        <f>Index!B412</f>
        <v>42310</v>
      </c>
      <c r="C391" s="46">
        <f>VLOOKUP(B391,Table2[#All],5,FALSE)</f>
        <v>1230.4641024607336</v>
      </c>
      <c r="D391" s="47">
        <f t="shared" si="30"/>
        <v>-5.8712307502061115E-3</v>
      </c>
      <c r="E391" s="48">
        <f t="shared" si="31"/>
        <v>13</v>
      </c>
      <c r="F391" s="49">
        <f t="shared" si="32"/>
        <v>2.0032051282051284E-2</v>
      </c>
      <c r="G391" s="50">
        <f t="shared" si="33"/>
        <v>-2.05308739162873</v>
      </c>
      <c r="H391" s="50">
        <f t="shared" si="34"/>
        <v>-1.8988960915938171</v>
      </c>
    </row>
    <row r="392" spans="2:8" x14ac:dyDescent="0.2">
      <c r="B392" s="51">
        <f>Index!B413</f>
        <v>42311</v>
      </c>
      <c r="C392" s="46">
        <f>VLOOKUP(B392,Table2[#All],5,FALSE)</f>
        <v>1229.9938944833082</v>
      </c>
      <c r="D392" s="47">
        <f t="shared" si="30"/>
        <v>-3.8221175385527717E-4</v>
      </c>
      <c r="E392" s="48">
        <f t="shared" si="31"/>
        <v>232</v>
      </c>
      <c r="F392" s="49">
        <f t="shared" si="32"/>
        <v>0.37158908507223115</v>
      </c>
      <c r="G392" s="50">
        <f t="shared" si="33"/>
        <v>-0.32764754320955869</v>
      </c>
      <c r="H392" s="50">
        <f t="shared" si="34"/>
        <v>-0.2218550596678607</v>
      </c>
    </row>
    <row r="393" spans="2:8" x14ac:dyDescent="0.2">
      <c r="B393" s="51">
        <f>Index!B414</f>
        <v>42312</v>
      </c>
      <c r="C393" s="46">
        <f>VLOOKUP(B393,Table2[#All],5,FALSE)</f>
        <v>1228.684353955904</v>
      </c>
      <c r="D393" s="47">
        <f t="shared" si="30"/>
        <v>-1.0652395465468589E-3</v>
      </c>
      <c r="E393" s="48">
        <f t="shared" si="31"/>
        <v>176</v>
      </c>
      <c r="F393" s="49">
        <f t="shared" si="32"/>
        <v>0.28215434083601287</v>
      </c>
      <c r="G393" s="50">
        <f t="shared" si="33"/>
        <v>-0.57645351461407923</v>
      </c>
      <c r="H393" s="50">
        <f t="shared" si="34"/>
        <v>-0.43053818411161243</v>
      </c>
    </row>
    <row r="394" spans="2:8" x14ac:dyDescent="0.2">
      <c r="B394" s="51">
        <f>Index!B415</f>
        <v>42313</v>
      </c>
      <c r="C394" s="46">
        <f>VLOOKUP(B394,Table2[#All],5,FALSE)</f>
        <v>1225.459257576973</v>
      </c>
      <c r="D394" s="47">
        <f t="shared" si="30"/>
        <v>-2.6282881085917188E-3</v>
      </c>
      <c r="E394" s="48">
        <f t="shared" si="31"/>
        <v>77</v>
      </c>
      <c r="F394" s="49">
        <f t="shared" si="32"/>
        <v>0.12318840579710146</v>
      </c>
      <c r="G394" s="50">
        <f t="shared" si="33"/>
        <v>-1.1591947484370571</v>
      </c>
      <c r="H394" s="50">
        <f t="shared" si="34"/>
        <v>-0.90809101735645326</v>
      </c>
    </row>
    <row r="395" spans="2:8" x14ac:dyDescent="0.2">
      <c r="B395" s="51">
        <f>Index!B416</f>
        <v>42314</v>
      </c>
      <c r="C395" s="46">
        <f>VLOOKUP(B395,Table2[#All],5,FALSE)</f>
        <v>1219.6121909691258</v>
      </c>
      <c r="D395" s="47">
        <f t="shared" si="30"/>
        <v>-4.7827459251746475E-3</v>
      </c>
      <c r="E395" s="48">
        <f t="shared" si="31"/>
        <v>23</v>
      </c>
      <c r="F395" s="49">
        <f t="shared" si="32"/>
        <v>3.6290322580645164E-2</v>
      </c>
      <c r="G395" s="50">
        <f t="shared" si="33"/>
        <v>-1.7954587131451039</v>
      </c>
      <c r="H395" s="50">
        <f t="shared" si="34"/>
        <v>-1.5663350792489736</v>
      </c>
    </row>
    <row r="396" spans="2:8" x14ac:dyDescent="0.2">
      <c r="B396" s="51">
        <f>Index!B417</f>
        <v>42317</v>
      </c>
      <c r="C396" s="46">
        <f>VLOOKUP(B396,Table2[#All],5,FALSE)</f>
        <v>1220.5483936457636</v>
      </c>
      <c r="D396" s="47">
        <f t="shared" si="30"/>
        <v>7.6732878030767227E-4</v>
      </c>
      <c r="E396" s="48">
        <f t="shared" si="31"/>
        <v>372</v>
      </c>
      <c r="F396" s="49">
        <f t="shared" si="32"/>
        <v>0.60016155088852985</v>
      </c>
      <c r="G396" s="50">
        <f t="shared" si="33"/>
        <v>0.25376527984958153</v>
      </c>
      <c r="H396" s="50">
        <f t="shared" si="34"/>
        <v>0.12936009279107413</v>
      </c>
    </row>
    <row r="397" spans="2:8" x14ac:dyDescent="0.2">
      <c r="B397" s="51">
        <f>Index!B418</f>
        <v>42318</v>
      </c>
      <c r="C397" s="46">
        <f>VLOOKUP(B397,Table2[#All],5,FALSE)</f>
        <v>1222.2717616876419</v>
      </c>
      <c r="D397" s="47">
        <f t="shared" si="30"/>
        <v>1.4109661933369838E-3</v>
      </c>
      <c r="E397" s="48">
        <f t="shared" si="31"/>
        <v>442</v>
      </c>
      <c r="F397" s="49">
        <f t="shared" si="32"/>
        <v>0.71440129449838186</v>
      </c>
      <c r="G397" s="50">
        <f t="shared" si="33"/>
        <v>0.56628889094952051</v>
      </c>
      <c r="H397" s="50">
        <f t="shared" si="34"/>
        <v>0.32600841046868317</v>
      </c>
    </row>
    <row r="398" spans="2:8" x14ac:dyDescent="0.2">
      <c r="B398" s="51">
        <f>Index!B419</f>
        <v>42319</v>
      </c>
      <c r="C398" s="46">
        <f>VLOOKUP(B398,Table2[#All],5,FALSE)</f>
        <v>1224.1520716603973</v>
      </c>
      <c r="D398" s="47">
        <f t="shared" si="30"/>
        <v>1.5371909947750736E-3</v>
      </c>
      <c r="E398" s="48">
        <f t="shared" si="31"/>
        <v>448</v>
      </c>
      <c r="F398" s="49">
        <f t="shared" si="32"/>
        <v>0.72528363047001621</v>
      </c>
      <c r="G398" s="50">
        <f t="shared" si="33"/>
        <v>0.59861037022100871</v>
      </c>
      <c r="H398" s="50">
        <f t="shared" si="34"/>
        <v>0.36457343846350576</v>
      </c>
    </row>
    <row r="399" spans="2:8" x14ac:dyDescent="0.2">
      <c r="B399" s="51">
        <f>Index!B420</f>
        <v>42320</v>
      </c>
      <c r="C399" s="46">
        <f>VLOOKUP(B399,Table2[#All],5,FALSE)</f>
        <v>1225.3818569849486</v>
      </c>
      <c r="D399" s="47">
        <f t="shared" si="30"/>
        <v>1.0040974844181879E-3</v>
      </c>
      <c r="E399" s="48">
        <f t="shared" si="31"/>
        <v>399</v>
      </c>
      <c r="F399" s="49">
        <f t="shared" si="32"/>
        <v>0.64691558441558439</v>
      </c>
      <c r="G399" s="50">
        <f t="shared" si="33"/>
        <v>0.37700642366016796</v>
      </c>
      <c r="H399" s="50">
        <f t="shared" si="34"/>
        <v>0.20169921789398376</v>
      </c>
    </row>
    <row r="400" spans="2:8" x14ac:dyDescent="0.2">
      <c r="B400" s="51">
        <f>Index!B421</f>
        <v>42321</v>
      </c>
      <c r="C400" s="46">
        <f>VLOOKUP(B400,Table2[#All],5,FALSE)</f>
        <v>1229.8352635573422</v>
      </c>
      <c r="D400" s="47">
        <f t="shared" si="30"/>
        <v>3.627712937602029E-3</v>
      </c>
      <c r="E400" s="48">
        <f t="shared" si="31"/>
        <v>562</v>
      </c>
      <c r="F400" s="49">
        <f t="shared" si="32"/>
        <v>0.91300813008130077</v>
      </c>
      <c r="G400" s="50">
        <f t="shared" si="33"/>
        <v>1.3595140927944007</v>
      </c>
      <c r="H400" s="50">
        <f t="shared" si="34"/>
        <v>1.0032833934833612</v>
      </c>
    </row>
    <row r="401" spans="2:8" x14ac:dyDescent="0.2">
      <c r="B401" s="51">
        <f>Index!B422</f>
        <v>42324</v>
      </c>
      <c r="C401" s="46">
        <f>VLOOKUP(B401,Table2[#All],5,FALSE)</f>
        <v>1230.9636534425122</v>
      </c>
      <c r="D401" s="47">
        <f t="shared" si="30"/>
        <v>9.1709237716380745E-4</v>
      </c>
      <c r="E401" s="48">
        <f t="shared" si="31"/>
        <v>386</v>
      </c>
      <c r="F401" s="49">
        <f t="shared" si="32"/>
        <v>0.62785016286644946</v>
      </c>
      <c r="G401" s="50">
        <f t="shared" si="33"/>
        <v>0.32616479686348954</v>
      </c>
      <c r="H401" s="50">
        <f t="shared" si="34"/>
        <v>0.17511684772005687</v>
      </c>
    </row>
    <row r="402" spans="2:8" x14ac:dyDescent="0.2">
      <c r="B402" s="51">
        <f>Index!B423</f>
        <v>42325</v>
      </c>
      <c r="C402" s="46">
        <f>VLOOKUP(B402,Table2[#All],5,FALSE)</f>
        <v>1231.7517757129269</v>
      </c>
      <c r="D402" s="47">
        <f t="shared" si="30"/>
        <v>6.400433342718813E-4</v>
      </c>
      <c r="E402" s="48">
        <f t="shared" si="31"/>
        <v>351</v>
      </c>
      <c r="F402" s="49">
        <f t="shared" si="32"/>
        <v>0.57177814029363783</v>
      </c>
      <c r="G402" s="50">
        <f t="shared" si="33"/>
        <v>0.18090299316304523</v>
      </c>
      <c r="H402" s="50">
        <f t="shared" si="34"/>
        <v>9.0471009712489198E-2</v>
      </c>
    </row>
    <row r="403" spans="2:8" x14ac:dyDescent="0.2">
      <c r="B403" s="51">
        <f>Index!B424</f>
        <v>42326</v>
      </c>
      <c r="C403" s="46">
        <f>VLOOKUP(B403,Table2[#All],5,FALSE)</f>
        <v>1236.1732386489036</v>
      </c>
      <c r="D403" s="47">
        <f t="shared" si="30"/>
        <v>3.5831458742207911E-3</v>
      </c>
      <c r="E403" s="48">
        <f t="shared" si="31"/>
        <v>559</v>
      </c>
      <c r="F403" s="49">
        <f t="shared" si="32"/>
        <v>0.91258169934640521</v>
      </c>
      <c r="G403" s="50">
        <f t="shared" si="33"/>
        <v>1.3568256942493508</v>
      </c>
      <c r="H403" s="50">
        <f t="shared" si="34"/>
        <v>0.98966697240475499</v>
      </c>
    </row>
    <row r="404" spans="2:8" x14ac:dyDescent="0.2">
      <c r="B404" s="51">
        <f>Index!B425</f>
        <v>42327</v>
      </c>
      <c r="C404" s="46">
        <f>VLOOKUP(B404,Table2[#All],5,FALSE)</f>
        <v>1240.3750021410403</v>
      </c>
      <c r="D404" s="47">
        <f t="shared" si="30"/>
        <v>3.3932450453110483E-3</v>
      </c>
      <c r="E404" s="48">
        <f t="shared" si="31"/>
        <v>556</v>
      </c>
      <c r="F404" s="49">
        <f t="shared" si="32"/>
        <v>0.9091653027823241</v>
      </c>
      <c r="G404" s="50">
        <f t="shared" si="33"/>
        <v>1.3356325840486503</v>
      </c>
      <c r="H404" s="50">
        <f t="shared" si="34"/>
        <v>0.93164722747581352</v>
      </c>
    </row>
    <row r="405" spans="2:8" x14ac:dyDescent="0.2">
      <c r="B405" s="51">
        <f>Index!B426</f>
        <v>42328</v>
      </c>
      <c r="C405" s="46">
        <f>VLOOKUP(B405,Table2[#All],5,FALSE)</f>
        <v>1245.4633467844822</v>
      </c>
      <c r="D405" s="47">
        <f t="shared" si="30"/>
        <v>4.0938717936103179E-3</v>
      </c>
      <c r="E405" s="48">
        <f t="shared" si="31"/>
        <v>572</v>
      </c>
      <c r="F405" s="49">
        <f t="shared" si="32"/>
        <v>0.93688524590163935</v>
      </c>
      <c r="G405" s="50">
        <f t="shared" si="33"/>
        <v>1.5291409393251389</v>
      </c>
      <c r="H405" s="50">
        <f t="shared" si="34"/>
        <v>1.1457073000942313</v>
      </c>
    </row>
    <row r="406" spans="2:8" x14ac:dyDescent="0.2">
      <c r="B406" s="51">
        <f>Index!B427</f>
        <v>42331</v>
      </c>
      <c r="C406" s="46">
        <f>VLOOKUP(B406,Table2[#All],5,FALSE)</f>
        <v>1238.3813913105882</v>
      </c>
      <c r="D406" s="47">
        <f t="shared" si="30"/>
        <v>-5.7024294280629464E-3</v>
      </c>
      <c r="E406" s="48">
        <f t="shared" si="31"/>
        <v>13</v>
      </c>
      <c r="F406" s="49">
        <f t="shared" si="32"/>
        <v>2.0525451559934318E-2</v>
      </c>
      <c r="G406" s="50">
        <f t="shared" si="33"/>
        <v>-2.0430155065354496</v>
      </c>
      <c r="H406" s="50">
        <f t="shared" si="34"/>
        <v>-1.8473228061550822</v>
      </c>
    </row>
    <row r="407" spans="2:8" x14ac:dyDescent="0.2">
      <c r="B407" s="51">
        <f>Index!B428</f>
        <v>42332</v>
      </c>
      <c r="C407" s="46">
        <f>VLOOKUP(B407,Table2[#All],5,FALSE)</f>
        <v>1239.2438737493192</v>
      </c>
      <c r="D407" s="47">
        <f t="shared" si="30"/>
        <v>6.9621704761593502E-4</v>
      </c>
      <c r="E407" s="48">
        <f t="shared" si="31"/>
        <v>363</v>
      </c>
      <c r="F407" s="49">
        <f t="shared" si="32"/>
        <v>0.59621710526315785</v>
      </c>
      <c r="G407" s="50">
        <f t="shared" si="33"/>
        <v>0.24356751559462358</v>
      </c>
      <c r="H407" s="50">
        <f t="shared" si="34"/>
        <v>0.10763357050090216</v>
      </c>
    </row>
    <row r="408" spans="2:8" x14ac:dyDescent="0.2">
      <c r="B408" s="51">
        <f>Index!B429</f>
        <v>42333</v>
      </c>
      <c r="C408" s="46">
        <f>VLOOKUP(B408,Table2[#All],5,FALSE)</f>
        <v>1246.2495734253591</v>
      </c>
      <c r="D408" s="47">
        <f t="shared" si="30"/>
        <v>5.6372856157248345E-3</v>
      </c>
      <c r="E408" s="48">
        <f t="shared" si="31"/>
        <v>591</v>
      </c>
      <c r="F408" s="49">
        <f t="shared" si="32"/>
        <v>0.97281713344316312</v>
      </c>
      <c r="G408" s="50">
        <f t="shared" si="33"/>
        <v>1.923911056485105</v>
      </c>
      <c r="H408" s="50">
        <f t="shared" si="34"/>
        <v>1.6172611990055834</v>
      </c>
    </row>
    <row r="409" spans="2:8" x14ac:dyDescent="0.2">
      <c r="B409" s="51">
        <f>Index!B430</f>
        <v>42334</v>
      </c>
      <c r="C409" s="46">
        <f>VLOOKUP(B409,Table2[#All],5,FALSE)</f>
        <v>1245.8830023428218</v>
      </c>
      <c r="D409" s="47">
        <f t="shared" si="30"/>
        <v>-2.9418265203489324E-4</v>
      </c>
      <c r="E409" s="48">
        <f t="shared" si="31"/>
        <v>233</v>
      </c>
      <c r="F409" s="49">
        <f t="shared" si="32"/>
        <v>0.38366336633663367</v>
      </c>
      <c r="G409" s="50">
        <f t="shared" si="33"/>
        <v>-0.29587344334876298</v>
      </c>
      <c r="H409" s="50">
        <f t="shared" si="34"/>
        <v>-0.19495983196788061</v>
      </c>
    </row>
    <row r="410" spans="2:8" x14ac:dyDescent="0.2">
      <c r="B410" s="51">
        <f>Index!B431</f>
        <v>42335</v>
      </c>
      <c r="C410" s="46">
        <f>VLOOKUP(B410,Table2[#All],5,FALSE)</f>
        <v>1248.5935160863228</v>
      </c>
      <c r="D410" s="47">
        <f t="shared" si="30"/>
        <v>2.1732133297356474E-3</v>
      </c>
      <c r="E410" s="48">
        <f t="shared" si="31"/>
        <v>494</v>
      </c>
      <c r="F410" s="49">
        <f t="shared" si="32"/>
        <v>0.81570247933884299</v>
      </c>
      <c r="G410" s="50">
        <f t="shared" si="33"/>
        <v>0.89910818022619243</v>
      </c>
      <c r="H410" s="50">
        <f t="shared" si="34"/>
        <v>0.5588951476176095</v>
      </c>
    </row>
    <row r="411" spans="2:8" x14ac:dyDescent="0.2">
      <c r="B411" s="51">
        <f>Index!B432</f>
        <v>42338</v>
      </c>
      <c r="C411" s="46">
        <f>VLOOKUP(B411,Table2[#All],5,FALSE)</f>
        <v>1246.6311544988334</v>
      </c>
      <c r="D411" s="47">
        <f t="shared" si="30"/>
        <v>-1.5728940284980479E-3</v>
      </c>
      <c r="E411" s="48">
        <f t="shared" si="31"/>
        <v>133</v>
      </c>
      <c r="F411" s="49">
        <f t="shared" si="32"/>
        <v>0.21937086092715233</v>
      </c>
      <c r="G411" s="50">
        <f t="shared" si="33"/>
        <v>-0.77431975889888249</v>
      </c>
      <c r="H411" s="50">
        <f t="shared" si="34"/>
        <v>-0.58564010611976203</v>
      </c>
    </row>
    <row r="412" spans="2:8" x14ac:dyDescent="0.2">
      <c r="B412" s="51">
        <f>Index!B433</f>
        <v>42339</v>
      </c>
      <c r="C412" s="46">
        <f>VLOOKUP(B412,Table2[#All],5,FALSE)</f>
        <v>1247.3725649084602</v>
      </c>
      <c r="D412" s="47">
        <f t="shared" si="30"/>
        <v>5.9455439115660739E-4</v>
      </c>
      <c r="E412" s="48">
        <f t="shared" si="31"/>
        <v>346</v>
      </c>
      <c r="F412" s="49">
        <f t="shared" si="32"/>
        <v>0.57296849087893864</v>
      </c>
      <c r="G412" s="50">
        <f t="shared" si="33"/>
        <v>0.18393682146639379</v>
      </c>
      <c r="H412" s="50">
        <f t="shared" si="34"/>
        <v>7.6572929900053405E-2</v>
      </c>
    </row>
    <row r="413" spans="2:8" x14ac:dyDescent="0.2">
      <c r="B413" s="51">
        <f>Index!B434</f>
        <v>42340</v>
      </c>
      <c r="C413" s="46">
        <f>VLOOKUP(B413,Table2[#All],5,FALSE)</f>
        <v>1249.8379217522161</v>
      </c>
      <c r="D413" s="47">
        <f t="shared" si="30"/>
        <v>1.9744892614218584E-3</v>
      </c>
      <c r="E413" s="48">
        <f t="shared" si="31"/>
        <v>478</v>
      </c>
      <c r="F413" s="49">
        <f t="shared" si="32"/>
        <v>0.79318936877076407</v>
      </c>
      <c r="G413" s="50">
        <f t="shared" si="33"/>
        <v>0.8175376148901794</v>
      </c>
      <c r="H413" s="50">
        <f t="shared" si="34"/>
        <v>0.49817966880162395</v>
      </c>
    </row>
    <row r="414" spans="2:8" x14ac:dyDescent="0.2">
      <c r="B414" s="51">
        <f>Index!B435</f>
        <v>42341</v>
      </c>
      <c r="C414" s="46">
        <f>VLOOKUP(B414,Table2[#All],5,FALSE)</f>
        <v>1223.3507101296361</v>
      </c>
      <c r="D414" s="47">
        <f t="shared" si="30"/>
        <v>-2.1420302545931802E-2</v>
      </c>
      <c r="E414" s="48">
        <f t="shared" si="31"/>
        <v>1</v>
      </c>
      <c r="F414" s="49">
        <f t="shared" si="32"/>
        <v>8.3194675540765393E-4</v>
      </c>
      <c r="G414" s="50">
        <f t="shared" si="33"/>
        <v>-3.1444675721300674</v>
      </c>
      <c r="H414" s="50">
        <f t="shared" si="34"/>
        <v>-6.6495503391252093</v>
      </c>
    </row>
    <row r="415" spans="2:8" x14ac:dyDescent="0.2">
      <c r="B415" s="51">
        <f>Index!B436</f>
        <v>42342</v>
      </c>
      <c r="C415" s="46">
        <f>VLOOKUP(B415,Table2[#All],5,FALSE)</f>
        <v>1223.2312886716877</v>
      </c>
      <c r="D415" s="47">
        <f t="shared" si="30"/>
        <v>-9.7623098757174012E-5</v>
      </c>
      <c r="E415" s="48">
        <f t="shared" si="31"/>
        <v>255</v>
      </c>
      <c r="F415" s="49">
        <f t="shared" si="32"/>
        <v>0.42416666666666669</v>
      </c>
      <c r="G415" s="50">
        <f t="shared" si="33"/>
        <v>-0.19124540330606488</v>
      </c>
      <c r="H415" s="50">
        <f t="shared" si="34"/>
        <v>-0.13490566996135109</v>
      </c>
    </row>
    <row r="416" spans="2:8" x14ac:dyDescent="0.2">
      <c r="B416" s="51">
        <f>Index!B437</f>
        <v>42345</v>
      </c>
      <c r="C416" s="46">
        <f>VLOOKUP(B416,Table2[#All],5,FALSE)</f>
        <v>1233.8821164060632</v>
      </c>
      <c r="D416" s="47">
        <f t="shared" si="30"/>
        <v>8.6694366008459554E-3</v>
      </c>
      <c r="E416" s="48">
        <f t="shared" si="31"/>
        <v>598</v>
      </c>
      <c r="F416" s="49">
        <f t="shared" si="32"/>
        <v>0.9974958263772955</v>
      </c>
      <c r="G416" s="50">
        <f t="shared" si="33"/>
        <v>2.8064963977480715</v>
      </c>
      <c r="H416" s="50">
        <f t="shared" si="34"/>
        <v>2.5436638258544662</v>
      </c>
    </row>
    <row r="417" spans="2:8" x14ac:dyDescent="0.2">
      <c r="B417" s="51">
        <f>Index!B438</f>
        <v>42346</v>
      </c>
      <c r="C417" s="46">
        <f>VLOOKUP(B417,Table2[#All],5,FALSE)</f>
        <v>1236.3542071461432</v>
      </c>
      <c r="D417" s="47">
        <f t="shared" si="30"/>
        <v>2.0015020763627985E-3</v>
      </c>
      <c r="E417" s="48">
        <f t="shared" si="31"/>
        <v>476</v>
      </c>
      <c r="F417" s="49">
        <f t="shared" si="32"/>
        <v>0.79515050167224077</v>
      </c>
      <c r="G417" s="50">
        <f t="shared" si="33"/>
        <v>0.82442344718857785</v>
      </c>
      <c r="H417" s="50">
        <f t="shared" si="34"/>
        <v>0.50643280093213694</v>
      </c>
    </row>
    <row r="418" spans="2:8" x14ac:dyDescent="0.2">
      <c r="B418" s="51">
        <f>Index!B439</f>
        <v>42347</v>
      </c>
      <c r="C418" s="46">
        <f>VLOOKUP(B418,Table2[#All],5,FALSE)</f>
        <v>1234.0820634031181</v>
      </c>
      <c r="D418" s="47">
        <f t="shared" si="30"/>
        <v>-1.8394681221197916E-3</v>
      </c>
      <c r="E418" s="48">
        <f t="shared" si="31"/>
        <v>118</v>
      </c>
      <c r="F418" s="49">
        <f t="shared" si="32"/>
        <v>0.1968174204355109</v>
      </c>
      <c r="G418" s="50">
        <f t="shared" si="33"/>
        <v>-0.85304411456655804</v>
      </c>
      <c r="H418" s="50">
        <f t="shared" si="34"/>
        <v>-0.66708556902476257</v>
      </c>
    </row>
    <row r="419" spans="2:8" x14ac:dyDescent="0.2">
      <c r="B419" s="51">
        <f>Index!B440</f>
        <v>42348</v>
      </c>
      <c r="C419" s="46">
        <f>VLOOKUP(B419,Table2[#All],5,FALSE)</f>
        <v>1234.1617307188349</v>
      </c>
      <c r="D419" s="47">
        <f t="shared" si="30"/>
        <v>6.4553846693875564E-5</v>
      </c>
      <c r="E419" s="48">
        <f t="shared" si="31"/>
        <v>280</v>
      </c>
      <c r="F419" s="49">
        <f t="shared" si="32"/>
        <v>0.46895973154362414</v>
      </c>
      <c r="G419" s="50">
        <f t="shared" si="33"/>
        <v>-7.7885085913470625E-2</v>
      </c>
      <c r="H419" s="50">
        <f t="shared" si="34"/>
        <v>-8.5356307473328799E-2</v>
      </c>
    </row>
    <row r="420" spans="2:8" x14ac:dyDescent="0.2">
      <c r="B420" s="51">
        <f>Index!B441</f>
        <v>42349</v>
      </c>
      <c r="C420" s="46">
        <f>VLOOKUP(B420,Table2[#All],5,FALSE)</f>
        <v>1234.8774391140571</v>
      </c>
      <c r="D420" s="47">
        <f t="shared" si="30"/>
        <v>5.7974650545282067E-4</v>
      </c>
      <c r="E420" s="48">
        <f t="shared" si="31"/>
        <v>335</v>
      </c>
      <c r="F420" s="49">
        <f t="shared" si="32"/>
        <v>0.56218487394957983</v>
      </c>
      <c r="G420" s="50">
        <f t="shared" si="33"/>
        <v>0.15651099650430358</v>
      </c>
      <c r="H420" s="50">
        <f t="shared" si="34"/>
        <v>7.2048727681436636E-2</v>
      </c>
    </row>
    <row r="421" spans="2:8" x14ac:dyDescent="0.2">
      <c r="B421" s="51">
        <f>Index!B442</f>
        <v>42352</v>
      </c>
      <c r="C421" s="46">
        <f>VLOOKUP(B421,Table2[#All],5,FALSE)</f>
        <v>1228.3204981862252</v>
      </c>
      <c r="D421" s="47">
        <f t="shared" si="30"/>
        <v>-5.3239378908196949E-3</v>
      </c>
      <c r="E421" s="48">
        <f t="shared" si="31"/>
        <v>16</v>
      </c>
      <c r="F421" s="49">
        <f t="shared" si="32"/>
        <v>2.6094276094276093E-2</v>
      </c>
      <c r="G421" s="50">
        <f t="shared" si="33"/>
        <v>-1.94157516192347</v>
      </c>
      <c r="H421" s="50">
        <f t="shared" si="34"/>
        <v>-1.7316835929157675</v>
      </c>
    </row>
    <row r="422" spans="2:8" x14ac:dyDescent="0.2">
      <c r="B422" s="51">
        <f>Index!B443</f>
        <v>42353</v>
      </c>
      <c r="C422" s="46">
        <f>VLOOKUP(B422,Table2[#All],5,FALSE)</f>
        <v>1229.4265899937284</v>
      </c>
      <c r="D422" s="47">
        <f t="shared" si="30"/>
        <v>9.000860076272102E-4</v>
      </c>
      <c r="E422" s="48">
        <f t="shared" si="31"/>
        <v>373</v>
      </c>
      <c r="F422" s="49">
        <f t="shared" si="32"/>
        <v>0.62816188870151768</v>
      </c>
      <c r="G422" s="50">
        <f t="shared" si="33"/>
        <v>0.32698897678525729</v>
      </c>
      <c r="H422" s="50">
        <f t="shared" si="34"/>
        <v>0.16992095032273871</v>
      </c>
    </row>
    <row r="423" spans="2:8" x14ac:dyDescent="0.2">
      <c r="B423" s="51">
        <f>Index!B444</f>
        <v>42354</v>
      </c>
      <c r="C423" s="46">
        <f>VLOOKUP(B423,Table2[#All],5,FALSE)</f>
        <v>1228.7882437584105</v>
      </c>
      <c r="D423" s="47">
        <f t="shared" si="30"/>
        <v>-5.1935757680869241E-4</v>
      </c>
      <c r="E423" s="48">
        <f t="shared" si="31"/>
        <v>213</v>
      </c>
      <c r="F423" s="49">
        <f t="shared" si="32"/>
        <v>0.35895270270270269</v>
      </c>
      <c r="G423" s="50">
        <f t="shared" si="33"/>
        <v>-0.3612595817333103</v>
      </c>
      <c r="H423" s="50">
        <f t="shared" si="34"/>
        <v>-0.26375674967896034</v>
      </c>
    </row>
    <row r="424" spans="2:8" x14ac:dyDescent="0.2">
      <c r="B424" s="51">
        <f>Index!B445</f>
        <v>42355</v>
      </c>
      <c r="C424" s="46">
        <f>VLOOKUP(B424,Table2[#All],5,FALSE)</f>
        <v>1228.5596879697662</v>
      </c>
      <c r="D424" s="47">
        <f t="shared" si="30"/>
        <v>-1.8601825679821895E-4</v>
      </c>
      <c r="E424" s="48">
        <f t="shared" si="31"/>
        <v>247</v>
      </c>
      <c r="F424" s="49">
        <f t="shared" si="32"/>
        <v>0.41708967851099832</v>
      </c>
      <c r="G424" s="50">
        <f t="shared" si="33"/>
        <v>-0.20934444656898035</v>
      </c>
      <c r="H424" s="50">
        <f t="shared" si="34"/>
        <v>-0.16191273755520807</v>
      </c>
    </row>
    <row r="425" spans="2:8" x14ac:dyDescent="0.2">
      <c r="B425" s="51">
        <f>Index!B446</f>
        <v>42356</v>
      </c>
      <c r="C425" s="46">
        <f>VLOOKUP(B425,Table2[#All],5,FALSE)</f>
        <v>1230.6855895971323</v>
      </c>
      <c r="D425" s="47">
        <f t="shared" si="30"/>
        <v>1.7289061618260152E-3</v>
      </c>
      <c r="E425" s="48">
        <f t="shared" si="31"/>
        <v>448</v>
      </c>
      <c r="F425" s="49">
        <f t="shared" si="32"/>
        <v>0.75847457627118642</v>
      </c>
      <c r="G425" s="50">
        <f t="shared" si="33"/>
        <v>0.70140412655091222</v>
      </c>
      <c r="H425" s="50">
        <f t="shared" si="34"/>
        <v>0.42314751186363692</v>
      </c>
    </row>
    <row r="426" spans="2:8" x14ac:dyDescent="0.2">
      <c r="B426" s="51">
        <f>Index!B447</f>
        <v>42359</v>
      </c>
      <c r="C426" s="46">
        <f>VLOOKUP(B426,Table2[#All],5,FALSE)</f>
        <v>1229.3010078454126</v>
      </c>
      <c r="D426" s="47">
        <f t="shared" si="30"/>
        <v>-1.1256824727146324E-3</v>
      </c>
      <c r="E426" s="48">
        <f t="shared" si="31"/>
        <v>167</v>
      </c>
      <c r="F426" s="49">
        <f t="shared" si="32"/>
        <v>0.28268251273344652</v>
      </c>
      <c r="G426" s="50">
        <f t="shared" si="33"/>
        <v>-0.57489098760759128</v>
      </c>
      <c r="H426" s="50">
        <f t="shared" si="34"/>
        <v>-0.44900510276145061</v>
      </c>
    </row>
    <row r="427" spans="2:8" x14ac:dyDescent="0.2">
      <c r="B427" s="51">
        <f>Index!B448</f>
        <v>42360</v>
      </c>
      <c r="C427" s="46">
        <f>VLOOKUP(B427,Table2[#All],5,FALSE)</f>
        <v>1226.9657003771599</v>
      </c>
      <c r="D427" s="47">
        <f t="shared" si="30"/>
        <v>-1.9015102587114977E-3</v>
      </c>
      <c r="E427" s="48">
        <f t="shared" si="31"/>
        <v>114</v>
      </c>
      <c r="F427" s="49">
        <f t="shared" si="32"/>
        <v>0.19302721088435373</v>
      </c>
      <c r="G427" s="50">
        <f t="shared" si="33"/>
        <v>-0.86679485474768614</v>
      </c>
      <c r="H427" s="50">
        <f t="shared" si="34"/>
        <v>-0.68604108891671745</v>
      </c>
    </row>
    <row r="428" spans="2:8" x14ac:dyDescent="0.2">
      <c r="B428" s="51">
        <f>Index!B449</f>
        <v>42361</v>
      </c>
      <c r="C428" s="46">
        <f>VLOOKUP(B428,Table2[#All],5,FALSE)</f>
        <v>1225.5511845539447</v>
      </c>
      <c r="D428" s="47">
        <f t="shared" si="30"/>
        <v>-1.1535219094752352E-3</v>
      </c>
      <c r="E428" s="48">
        <f t="shared" si="31"/>
        <v>163</v>
      </c>
      <c r="F428" s="49">
        <f t="shared" si="32"/>
        <v>0.27683134582623509</v>
      </c>
      <c r="G428" s="50">
        <f t="shared" si="33"/>
        <v>-0.59228061931321618</v>
      </c>
      <c r="H428" s="50">
        <f t="shared" si="34"/>
        <v>-0.45751078980393989</v>
      </c>
    </row>
    <row r="429" spans="2:8" x14ac:dyDescent="0.2">
      <c r="B429" s="51">
        <f>Index!B450</f>
        <v>42366</v>
      </c>
      <c r="C429" s="46">
        <f>VLOOKUP(B429,Table2[#All],5,FALSE)</f>
        <v>1226.8330997081694</v>
      </c>
      <c r="D429" s="47">
        <f t="shared" si="30"/>
        <v>1.0454440433395136E-3</v>
      </c>
      <c r="E429" s="48">
        <f t="shared" si="31"/>
        <v>382</v>
      </c>
      <c r="F429" s="49">
        <f t="shared" si="32"/>
        <v>0.65102389078498291</v>
      </c>
      <c r="G429" s="50">
        <f t="shared" si="33"/>
        <v>0.388086234563711</v>
      </c>
      <c r="H429" s="50">
        <f t="shared" si="34"/>
        <v>0.21433168935857613</v>
      </c>
    </row>
    <row r="430" spans="2:8" x14ac:dyDescent="0.2">
      <c r="B430" s="51">
        <f>Index!B451</f>
        <v>42367</v>
      </c>
      <c r="C430" s="46">
        <f>VLOOKUP(B430,Table2[#All],5,FALSE)</f>
        <v>1226.9128404915539</v>
      </c>
      <c r="D430" s="47">
        <f t="shared" si="30"/>
        <v>6.4995142411566803E-5</v>
      </c>
      <c r="E430" s="48">
        <f t="shared" si="31"/>
        <v>274</v>
      </c>
      <c r="F430" s="49">
        <f t="shared" si="32"/>
        <v>0.46752136752136753</v>
      </c>
      <c r="G430" s="50">
        <f t="shared" si="33"/>
        <v>-8.1501999194431962E-2</v>
      </c>
      <c r="H430" s="50">
        <f t="shared" si="34"/>
        <v>-8.522147991556786E-2</v>
      </c>
    </row>
    <row r="431" spans="2:8" x14ac:dyDescent="0.2">
      <c r="B431" s="51">
        <f>Index!B452</f>
        <v>42368</v>
      </c>
      <c r="C431" s="46">
        <f>VLOOKUP(B431,Table2[#All],5,FALSE)</f>
        <v>1227.4075592457405</v>
      </c>
      <c r="D431" s="47">
        <f t="shared" si="30"/>
        <v>4.0314113914377981E-4</v>
      </c>
      <c r="E431" s="48">
        <f t="shared" si="31"/>
        <v>314</v>
      </c>
      <c r="F431" s="49">
        <f t="shared" si="32"/>
        <v>0.53681506849315064</v>
      </c>
      <c r="G431" s="50">
        <f t="shared" si="33"/>
        <v>9.2413060551723908E-2</v>
      </c>
      <c r="H431" s="50">
        <f t="shared" si="34"/>
        <v>1.8091099559640056E-2</v>
      </c>
    </row>
    <row r="432" spans="2:8" x14ac:dyDescent="0.2">
      <c r="B432" s="51">
        <f>Index!B453</f>
        <v>42369</v>
      </c>
      <c r="C432" s="46">
        <f>VLOOKUP(B432,Table2[#All],5,FALSE)</f>
        <v>1227.3255345776524</v>
      </c>
      <c r="D432" s="47">
        <f t="shared" si="30"/>
        <v>-6.6829805916544783E-5</v>
      </c>
      <c r="E432" s="48">
        <f t="shared" si="31"/>
        <v>257</v>
      </c>
      <c r="F432" s="49">
        <f t="shared" si="32"/>
        <v>0.43996569468267582</v>
      </c>
      <c r="G432" s="50">
        <f t="shared" si="33"/>
        <v>-0.15105619228822229</v>
      </c>
      <c r="H432" s="50">
        <f t="shared" si="34"/>
        <v>-0.12549750146417901</v>
      </c>
    </row>
    <row r="433" spans="2:8" x14ac:dyDescent="0.2">
      <c r="B433" s="51">
        <f>Index!B454</f>
        <v>42373</v>
      </c>
      <c r="C433" s="46">
        <f>VLOOKUP(B433,Table2[#All],5,FALSE)</f>
        <v>1228.8128542485849</v>
      </c>
      <c r="D433" s="47">
        <f t="shared" si="30"/>
        <v>1.211104276123432E-3</v>
      </c>
      <c r="E433" s="48">
        <f t="shared" si="31"/>
        <v>400</v>
      </c>
      <c r="F433" s="49">
        <f t="shared" si="32"/>
        <v>0.68642611683848798</v>
      </c>
      <c r="G433" s="50">
        <f t="shared" si="33"/>
        <v>0.48574529290938046</v>
      </c>
      <c r="H433" s="50">
        <f t="shared" si="34"/>
        <v>0.26494528860495042</v>
      </c>
    </row>
    <row r="434" spans="2:8" x14ac:dyDescent="0.2">
      <c r="B434" s="51">
        <f>Index!B455</f>
        <v>42374</v>
      </c>
      <c r="C434" s="46">
        <f>VLOOKUP(B434,Table2[#All],5,FALSE)</f>
        <v>1231.0397804730621</v>
      </c>
      <c r="D434" s="47">
        <f t="shared" si="30"/>
        <v>1.8106180845373274E-3</v>
      </c>
      <c r="E434" s="48">
        <f t="shared" si="31"/>
        <v>447</v>
      </c>
      <c r="F434" s="49">
        <f t="shared" si="32"/>
        <v>0.76850258175559383</v>
      </c>
      <c r="G434" s="50">
        <f t="shared" si="33"/>
        <v>0.73392436493840285</v>
      </c>
      <c r="H434" s="50">
        <f t="shared" si="34"/>
        <v>0.44811267363034518</v>
      </c>
    </row>
    <row r="435" spans="2:8" x14ac:dyDescent="0.2">
      <c r="B435" s="51">
        <f>Index!B456</f>
        <v>42375</v>
      </c>
      <c r="C435" s="46">
        <f>VLOOKUP(B435,Table2[#All],5,FALSE)</f>
        <v>1232.5263754690275</v>
      </c>
      <c r="D435" s="47">
        <f t="shared" si="30"/>
        <v>1.2068644252299404E-3</v>
      </c>
      <c r="E435" s="48">
        <f t="shared" si="31"/>
        <v>399</v>
      </c>
      <c r="F435" s="49">
        <f t="shared" si="32"/>
        <v>0.68706896551724139</v>
      </c>
      <c r="G435" s="50">
        <f t="shared" si="33"/>
        <v>0.48755924498926767</v>
      </c>
      <c r="H435" s="50">
        <f t="shared" si="34"/>
        <v>0.26364990159274287</v>
      </c>
    </row>
    <row r="436" spans="2:8" x14ac:dyDescent="0.2">
      <c r="B436" s="51">
        <f>Index!B457</f>
        <v>42376</v>
      </c>
      <c r="C436" s="46">
        <f>VLOOKUP(B436,Table2[#All],5,FALSE)</f>
        <v>1228.0633102705283</v>
      </c>
      <c r="D436" s="47">
        <f t="shared" si="30"/>
        <v>-3.6276426897025823E-3</v>
      </c>
      <c r="E436" s="48">
        <f t="shared" si="31"/>
        <v>44</v>
      </c>
      <c r="F436" s="49">
        <f t="shared" si="32"/>
        <v>7.512953367875648E-2</v>
      </c>
      <c r="G436" s="50">
        <f t="shared" si="33"/>
        <v>-1.4386169990406925</v>
      </c>
      <c r="H436" s="50">
        <f t="shared" si="34"/>
        <v>-1.2134203738553635</v>
      </c>
    </row>
    <row r="437" spans="2:8" x14ac:dyDescent="0.2">
      <c r="B437" s="51">
        <f>Index!B458</f>
        <v>42377</v>
      </c>
      <c r="C437" s="46">
        <f>VLOOKUP(B437,Table2[#All],5,FALSE)</f>
        <v>1229.6621284567816</v>
      </c>
      <c r="D437" s="47">
        <f t="shared" si="30"/>
        <v>1.3010553470234037E-3</v>
      </c>
      <c r="E437" s="48">
        <f t="shared" si="31"/>
        <v>406</v>
      </c>
      <c r="F437" s="49">
        <f t="shared" si="32"/>
        <v>0.70155709342560557</v>
      </c>
      <c r="G437" s="50">
        <f t="shared" si="33"/>
        <v>0.52888415670292488</v>
      </c>
      <c r="H437" s="50">
        <f t="shared" si="34"/>
        <v>0.29242772888530311</v>
      </c>
    </row>
    <row r="438" spans="2:8" x14ac:dyDescent="0.2">
      <c r="B438" s="51">
        <f>Index!B459</f>
        <v>42380</v>
      </c>
      <c r="C438" s="46">
        <f>VLOOKUP(B438,Table2[#All],5,FALSE)</f>
        <v>1225.008667159575</v>
      </c>
      <c r="D438" s="47">
        <f t="shared" si="30"/>
        <v>-3.7915201339559163E-3</v>
      </c>
      <c r="E438" s="48">
        <f t="shared" si="31"/>
        <v>40</v>
      </c>
      <c r="F438" s="49">
        <f t="shared" si="32"/>
        <v>6.8457538994800698E-2</v>
      </c>
      <c r="G438" s="50">
        <f t="shared" si="33"/>
        <v>-1.4873777198885747</v>
      </c>
      <c r="H438" s="50">
        <f t="shared" si="34"/>
        <v>-1.2634892838742047</v>
      </c>
    </row>
    <row r="439" spans="2:8" x14ac:dyDescent="0.2">
      <c r="B439" s="51">
        <f>Index!B460</f>
        <v>42381</v>
      </c>
      <c r="C439" s="46">
        <f>VLOOKUP(B439,Table2[#All],5,FALSE)</f>
        <v>1223.0508100936418</v>
      </c>
      <c r="D439" s="47">
        <f t="shared" si="30"/>
        <v>-1.5995179051404868E-3</v>
      </c>
      <c r="E439" s="48">
        <f t="shared" si="31"/>
        <v>126</v>
      </c>
      <c r="F439" s="49">
        <f t="shared" si="32"/>
        <v>0.21788194444444445</v>
      </c>
      <c r="G439" s="50">
        <f t="shared" si="33"/>
        <v>-0.77936643695415586</v>
      </c>
      <c r="H439" s="50">
        <f t="shared" si="34"/>
        <v>-0.59377440727411923</v>
      </c>
    </row>
    <row r="440" spans="2:8" x14ac:dyDescent="0.2">
      <c r="B440" s="51">
        <f>Index!B461</f>
        <v>42382</v>
      </c>
      <c r="C440" s="46">
        <f>VLOOKUP(B440,Table2[#All],5,FALSE)</f>
        <v>1228.078433435709</v>
      </c>
      <c r="D440" s="47">
        <f t="shared" si="30"/>
        <v>4.1022972624511983E-3</v>
      </c>
      <c r="E440" s="48">
        <f t="shared" si="31"/>
        <v>540</v>
      </c>
      <c r="F440" s="49">
        <f t="shared" si="32"/>
        <v>0.93826086956521737</v>
      </c>
      <c r="G440" s="50">
        <f t="shared" si="33"/>
        <v>1.5403368703267721</v>
      </c>
      <c r="H440" s="50">
        <f t="shared" si="34"/>
        <v>1.1482815045137758</v>
      </c>
    </row>
    <row r="441" spans="2:8" x14ac:dyDescent="0.2">
      <c r="B441" s="51">
        <f>Index!B462</f>
        <v>42383</v>
      </c>
      <c r="C441" s="46">
        <f>VLOOKUP(B441,Table2[#All],5,FALSE)</f>
        <v>1225.6281558567532</v>
      </c>
      <c r="D441" s="47">
        <f t="shared" si="30"/>
        <v>-1.9972057002469773E-3</v>
      </c>
      <c r="E441" s="48">
        <f t="shared" si="31"/>
        <v>107</v>
      </c>
      <c r="F441" s="49">
        <f t="shared" si="32"/>
        <v>0.18554006968641115</v>
      </c>
      <c r="G441" s="50">
        <f t="shared" si="33"/>
        <v>-0.89445192801533813</v>
      </c>
      <c r="H441" s="50">
        <f t="shared" si="34"/>
        <v>-0.71527858693411595</v>
      </c>
    </row>
    <row r="442" spans="2:8" x14ac:dyDescent="0.2">
      <c r="B442" s="51">
        <f>Index!B463</f>
        <v>42384</v>
      </c>
      <c r="C442" s="46">
        <f>VLOOKUP(B442,Table2[#All],5,FALSE)</f>
        <v>1228.2069386579612</v>
      </c>
      <c r="D442" s="47">
        <f t="shared" si="30"/>
        <v>2.1018394889991817E-3</v>
      </c>
      <c r="E442" s="48">
        <f t="shared" si="31"/>
        <v>458</v>
      </c>
      <c r="F442" s="49">
        <f t="shared" si="32"/>
        <v>0.79842931937172779</v>
      </c>
      <c r="G442" s="50">
        <f t="shared" si="33"/>
        <v>0.83602407154859704</v>
      </c>
      <c r="H442" s="50">
        <f t="shared" si="34"/>
        <v>0.53708854436103903</v>
      </c>
    </row>
    <row r="443" spans="2:8" x14ac:dyDescent="0.2">
      <c r="B443" s="51">
        <f>Index!B464</f>
        <v>42387</v>
      </c>
      <c r="C443" s="46">
        <f>VLOOKUP(B443,Table2[#All],5,FALSE)</f>
        <v>1228.0955422287457</v>
      </c>
      <c r="D443" s="47">
        <f t="shared" si="30"/>
        <v>-9.0702533713801751E-5</v>
      </c>
      <c r="E443" s="48">
        <f t="shared" si="31"/>
        <v>248</v>
      </c>
      <c r="F443" s="49">
        <f t="shared" si="32"/>
        <v>0.43269230769230771</v>
      </c>
      <c r="G443" s="50">
        <f t="shared" si="33"/>
        <v>-0.16952384856926506</v>
      </c>
      <c r="H443" s="50">
        <f t="shared" si="34"/>
        <v>-0.132791253605794</v>
      </c>
    </row>
    <row r="444" spans="2:8" x14ac:dyDescent="0.2">
      <c r="B444" s="51">
        <f>Index!B465</f>
        <v>42388</v>
      </c>
      <c r="C444" s="46">
        <f>VLOOKUP(B444,Table2[#All],5,FALSE)</f>
        <v>1228.9582513367452</v>
      </c>
      <c r="D444" s="47">
        <f t="shared" si="30"/>
        <v>7.0223057037743938E-4</v>
      </c>
      <c r="E444" s="48">
        <f t="shared" si="31"/>
        <v>342</v>
      </c>
      <c r="F444" s="49">
        <f t="shared" si="32"/>
        <v>0.59807355516637473</v>
      </c>
      <c r="G444" s="50">
        <f t="shared" si="33"/>
        <v>0.24836386459631696</v>
      </c>
      <c r="H444" s="50">
        <f t="shared" si="34"/>
        <v>0.10947086135818797</v>
      </c>
    </row>
    <row r="445" spans="2:8" x14ac:dyDescent="0.2">
      <c r="B445" s="51">
        <f>Index!B466</f>
        <v>42389</v>
      </c>
      <c r="C445" s="46">
        <f>VLOOKUP(B445,Table2[#All],5,FALSE)</f>
        <v>1227.1210578913265</v>
      </c>
      <c r="D445" s="47">
        <f t="shared" si="30"/>
        <v>-1.4960378365408023E-3</v>
      </c>
      <c r="E445" s="48">
        <f t="shared" si="31"/>
        <v>131</v>
      </c>
      <c r="F445" s="49">
        <f t="shared" si="32"/>
        <v>0.22894736842105262</v>
      </c>
      <c r="G445" s="50">
        <f t="shared" si="33"/>
        <v>-0.74231792017358056</v>
      </c>
      <c r="H445" s="50">
        <f t="shared" si="34"/>
        <v>-0.56215849901372605</v>
      </c>
    </row>
    <row r="446" spans="2:8" x14ac:dyDescent="0.2">
      <c r="B446" s="51">
        <f>Index!B467</f>
        <v>42390</v>
      </c>
      <c r="C446" s="46">
        <f>VLOOKUP(B446,Table2[#All],5,FALSE)</f>
        <v>1232.5224261215283</v>
      </c>
      <c r="D446" s="47">
        <f t="shared" si="30"/>
        <v>4.391999855145135E-3</v>
      </c>
      <c r="E446" s="48">
        <f t="shared" si="31"/>
        <v>540</v>
      </c>
      <c r="F446" s="49">
        <f t="shared" si="32"/>
        <v>0.94815465729349735</v>
      </c>
      <c r="G446" s="50">
        <f t="shared" si="33"/>
        <v>1.6272185685816871</v>
      </c>
      <c r="H446" s="50">
        <f t="shared" si="34"/>
        <v>1.2367933379262779</v>
      </c>
    </row>
    <row r="447" spans="2:8" x14ac:dyDescent="0.2">
      <c r="B447" s="51">
        <f>Index!B468</f>
        <v>42391</v>
      </c>
      <c r="C447" s="46">
        <f>VLOOKUP(B447,Table2[#All],5,FALSE)</f>
        <v>1230.9293012614633</v>
      </c>
      <c r="D447" s="47">
        <f t="shared" si="30"/>
        <v>-1.2934088088286646E-3</v>
      </c>
      <c r="E447" s="48">
        <f t="shared" si="31"/>
        <v>143</v>
      </c>
      <c r="F447" s="49">
        <f t="shared" si="32"/>
        <v>0.25088028169014087</v>
      </c>
      <c r="G447" s="50">
        <f t="shared" si="33"/>
        <v>-0.67172220361887236</v>
      </c>
      <c r="H447" s="50">
        <f t="shared" si="34"/>
        <v>-0.50024995142836859</v>
      </c>
    </row>
    <row r="448" spans="2:8" x14ac:dyDescent="0.2">
      <c r="B448" s="51">
        <f>Index!B469</f>
        <v>42394</v>
      </c>
      <c r="C448" s="46">
        <f>VLOOKUP(B448,Table2[#All],5,FALSE)</f>
        <v>1233.5199114586298</v>
      </c>
      <c r="D448" s="47">
        <f t="shared" si="30"/>
        <v>2.1023855050522717E-3</v>
      </c>
      <c r="E448" s="48">
        <f t="shared" si="31"/>
        <v>454</v>
      </c>
      <c r="F448" s="49">
        <f t="shared" si="32"/>
        <v>0.79982363315696647</v>
      </c>
      <c r="G448" s="50">
        <f t="shared" si="33"/>
        <v>0.84099143321776026</v>
      </c>
      <c r="H448" s="50">
        <f t="shared" si="34"/>
        <v>0.53725536676149543</v>
      </c>
    </row>
    <row r="449" spans="2:8" x14ac:dyDescent="0.2">
      <c r="B449" s="51">
        <f>Index!B470</f>
        <v>42395</v>
      </c>
      <c r="C449" s="46">
        <f>VLOOKUP(B449,Table2[#All],5,FALSE)</f>
        <v>1238.4392701232514</v>
      </c>
      <c r="D449" s="47">
        <f t="shared" si="30"/>
        <v>3.9801346198835835E-3</v>
      </c>
      <c r="E449" s="48">
        <f t="shared" si="31"/>
        <v>531</v>
      </c>
      <c r="F449" s="49">
        <f t="shared" si="32"/>
        <v>0.9372791519434629</v>
      </c>
      <c r="G449" s="50">
        <f t="shared" si="33"/>
        <v>1.5323272653617421</v>
      </c>
      <c r="H449" s="50">
        <f t="shared" si="34"/>
        <v>1.110957573900565</v>
      </c>
    </row>
    <row r="450" spans="2:8" x14ac:dyDescent="0.2">
      <c r="B450" s="51">
        <f>Index!B471</f>
        <v>42396</v>
      </c>
      <c r="C450" s="46">
        <f>VLOOKUP(B450,Table2[#All],5,FALSE)</f>
        <v>1238.5662916644635</v>
      </c>
      <c r="D450" s="47">
        <f t="shared" si="30"/>
        <v>1.025605620616119E-4</v>
      </c>
      <c r="E450" s="48">
        <f t="shared" si="31"/>
        <v>274</v>
      </c>
      <c r="F450" s="49">
        <f t="shared" si="32"/>
        <v>0.48407079646017698</v>
      </c>
      <c r="G450" s="50">
        <f t="shared" si="33"/>
        <v>-3.9939207551734579E-2</v>
      </c>
      <c r="H450" s="50">
        <f t="shared" si="34"/>
        <v>-7.3744246884214618E-2</v>
      </c>
    </row>
    <row r="451" spans="2:8" x14ac:dyDescent="0.2">
      <c r="B451" s="51">
        <f>Index!B472</f>
        <v>42397</v>
      </c>
      <c r="C451" s="46">
        <f>VLOOKUP(B451,Table2[#All],5,FALSE)</f>
        <v>1239.185528822773</v>
      </c>
      <c r="D451" s="47">
        <f t="shared" si="30"/>
        <v>4.9983793056404178E-4</v>
      </c>
      <c r="E451" s="48">
        <f t="shared" si="31"/>
        <v>313</v>
      </c>
      <c r="F451" s="49">
        <f t="shared" si="32"/>
        <v>0.55407801418439717</v>
      </c>
      <c r="G451" s="50">
        <f t="shared" si="33"/>
        <v>0.13597129730345422</v>
      </c>
      <c r="H451" s="50">
        <f t="shared" si="34"/>
        <v>4.7634536551782729E-2</v>
      </c>
    </row>
    <row r="452" spans="2:8" x14ac:dyDescent="0.2">
      <c r="B452" s="51">
        <f>Index!B473</f>
        <v>42398</v>
      </c>
      <c r="C452" s="46">
        <f>VLOOKUP(B452,Table2[#All],5,FALSE)</f>
        <v>1249.1584194525801</v>
      </c>
      <c r="D452" s="47">
        <f t="shared" si="30"/>
        <v>8.0157279179631623E-3</v>
      </c>
      <c r="E452" s="48">
        <f t="shared" si="31"/>
        <v>561</v>
      </c>
      <c r="F452" s="49">
        <f t="shared" si="32"/>
        <v>0.99555950266429838</v>
      </c>
      <c r="G452" s="50">
        <f t="shared" si="33"/>
        <v>2.6166015353110126</v>
      </c>
      <c r="H452" s="50">
        <f t="shared" si="34"/>
        <v>2.3439384678534192</v>
      </c>
    </row>
    <row r="453" spans="2:8" x14ac:dyDescent="0.2">
      <c r="B453" s="51">
        <f>Index!B474</f>
        <v>42401</v>
      </c>
      <c r="C453" s="46">
        <f>VLOOKUP(B453,Table2[#All],5,FALSE)</f>
        <v>1244.7278625673152</v>
      </c>
      <c r="D453" s="47">
        <f t="shared" ref="D453:D516" si="35">LN(C453/C452)</f>
        <v>-3.5531383916301809E-3</v>
      </c>
      <c r="E453" s="48">
        <f t="shared" ref="E453:E516" si="36">_xlfn.RANK.AVG(D453,D453:D1463,1)</f>
        <v>44</v>
      </c>
      <c r="F453" s="49">
        <f t="shared" ref="F453:F516" si="37">(E453-0.5)/COUNT(D453:D1463)</f>
        <v>7.7402135231316727E-2</v>
      </c>
      <c r="G453" s="50">
        <f t="shared" ref="G453:G516" si="38">_xlfn.NORM.S.INV(F453)</f>
        <v>-1.4227650696032639</v>
      </c>
      <c r="H453" s="50">
        <f t="shared" ref="H453:H516" si="39">STANDARDIZE(D453,AVERAGE($D$4:$D$1014),STDEV($D$4:$D$1014))</f>
        <v>-1.1906573327718246</v>
      </c>
    </row>
    <row r="454" spans="2:8" x14ac:dyDescent="0.2">
      <c r="B454" s="51">
        <f>Index!B475</f>
        <v>42402</v>
      </c>
      <c r="C454" s="46">
        <f>VLOOKUP(B454,Table2[#All],5,FALSE)</f>
        <v>1246.5807231661631</v>
      </c>
      <c r="D454" s="47">
        <f t="shared" si="35"/>
        <v>1.4874600048224581E-3</v>
      </c>
      <c r="E454" s="48">
        <f t="shared" si="36"/>
        <v>408</v>
      </c>
      <c r="F454" s="49">
        <f t="shared" si="37"/>
        <v>0.72638146167557938</v>
      </c>
      <c r="G454" s="50">
        <f t="shared" si="38"/>
        <v>0.60190544942081303</v>
      </c>
      <c r="H454" s="50">
        <f t="shared" si="39"/>
        <v>0.3493793007197159</v>
      </c>
    </row>
    <row r="455" spans="2:8" x14ac:dyDescent="0.2">
      <c r="B455" s="51">
        <f>Index!B476</f>
        <v>42403</v>
      </c>
      <c r="C455" s="46">
        <f>VLOOKUP(B455,Table2[#All],5,FALSE)</f>
        <v>1250.6542171583685</v>
      </c>
      <c r="D455" s="47">
        <f t="shared" si="35"/>
        <v>3.2624063834581869E-3</v>
      </c>
      <c r="E455" s="48">
        <f t="shared" si="36"/>
        <v>507</v>
      </c>
      <c r="F455" s="49">
        <f t="shared" si="37"/>
        <v>0.90446428571428572</v>
      </c>
      <c r="G455" s="50">
        <f t="shared" si="38"/>
        <v>1.3074161110421483</v>
      </c>
      <c r="H455" s="50">
        <f t="shared" si="39"/>
        <v>0.8916725426304144</v>
      </c>
    </row>
    <row r="456" spans="2:8" x14ac:dyDescent="0.2">
      <c r="B456" s="51">
        <f>Index!B477</f>
        <v>42404</v>
      </c>
      <c r="C456" s="46">
        <f>VLOOKUP(B456,Table2[#All],5,FALSE)</f>
        <v>1244.8559884031115</v>
      </c>
      <c r="D456" s="47">
        <f t="shared" si="35"/>
        <v>-4.646936867863511E-3</v>
      </c>
      <c r="E456" s="48">
        <f t="shared" si="36"/>
        <v>25</v>
      </c>
      <c r="F456" s="49">
        <f t="shared" si="37"/>
        <v>4.3828264758497319E-2</v>
      </c>
      <c r="G456" s="50">
        <f t="shared" si="38"/>
        <v>-1.7078912152358261</v>
      </c>
      <c r="H456" s="50">
        <f t="shared" si="39"/>
        <v>-1.5248418066315212</v>
      </c>
    </row>
    <row r="457" spans="2:8" x14ac:dyDescent="0.2">
      <c r="B457" s="51">
        <f>Index!B478</f>
        <v>42405</v>
      </c>
      <c r="C457" s="46">
        <f>VLOOKUP(B457,Table2[#All],5,FALSE)</f>
        <v>1245.7228626145566</v>
      </c>
      <c r="D457" s="47">
        <f t="shared" si="35"/>
        <v>6.9612270745578295E-4</v>
      </c>
      <c r="E457" s="48">
        <f t="shared" si="36"/>
        <v>334</v>
      </c>
      <c r="F457" s="49">
        <f t="shared" si="37"/>
        <v>0.5976702508960573</v>
      </c>
      <c r="G457" s="50">
        <f t="shared" si="38"/>
        <v>0.24732140014756335</v>
      </c>
      <c r="H457" s="50">
        <f t="shared" si="39"/>
        <v>0.10760474707732891</v>
      </c>
    </row>
    <row r="458" spans="2:8" x14ac:dyDescent="0.2">
      <c r="B458" s="51">
        <f>Index!B479</f>
        <v>42408</v>
      </c>
      <c r="C458" s="46">
        <f>VLOOKUP(B458,Table2[#All],5,FALSE)</f>
        <v>1247.461069386002</v>
      </c>
      <c r="D458" s="47">
        <f t="shared" si="35"/>
        <v>1.3943672833459809E-3</v>
      </c>
      <c r="E458" s="48">
        <f t="shared" si="36"/>
        <v>401</v>
      </c>
      <c r="F458" s="49">
        <f t="shared" si="37"/>
        <v>0.71903052064631956</v>
      </c>
      <c r="G458" s="50">
        <f t="shared" si="38"/>
        <v>0.57996390554079735</v>
      </c>
      <c r="H458" s="50">
        <f t="shared" si="39"/>
        <v>0.32093700278023024</v>
      </c>
    </row>
    <row r="459" spans="2:8" x14ac:dyDescent="0.2">
      <c r="B459" s="51">
        <f>Index!B480</f>
        <v>42409</v>
      </c>
      <c r="C459" s="46">
        <f>VLOOKUP(B459,Table2[#All],5,FALSE)</f>
        <v>1242.1611700324818</v>
      </c>
      <c r="D459" s="47">
        <f t="shared" si="35"/>
        <v>-4.2575996274548233E-3</v>
      </c>
      <c r="E459" s="48">
        <f t="shared" si="36"/>
        <v>29</v>
      </c>
      <c r="F459" s="49">
        <f t="shared" si="37"/>
        <v>5.1258992805755396E-2</v>
      </c>
      <c r="G459" s="50">
        <f t="shared" si="38"/>
        <v>-1.6327671160354806</v>
      </c>
      <c r="H459" s="50">
        <f t="shared" si="39"/>
        <v>-1.4058889431314554</v>
      </c>
    </row>
    <row r="460" spans="2:8" x14ac:dyDescent="0.2">
      <c r="B460" s="51">
        <f>Index!B481</f>
        <v>42410</v>
      </c>
      <c r="C460" s="46">
        <f>VLOOKUP(B460,Table2[#All],5,FALSE)</f>
        <v>1242.1652588129998</v>
      </c>
      <c r="D460" s="47">
        <f t="shared" si="35"/>
        <v>3.2916612490488244E-6</v>
      </c>
      <c r="E460" s="48">
        <f t="shared" si="36"/>
        <v>247</v>
      </c>
      <c r="F460" s="49">
        <f t="shared" si="37"/>
        <v>0.44414414414414416</v>
      </c>
      <c r="G460" s="50">
        <f t="shared" si="38"/>
        <v>-0.14047046287405621</v>
      </c>
      <c r="H460" s="50">
        <f t="shared" si="39"/>
        <v>-0.10407353158290718</v>
      </c>
    </row>
    <row r="461" spans="2:8" x14ac:dyDescent="0.2">
      <c r="B461" s="51">
        <f>Index!B482</f>
        <v>42411</v>
      </c>
      <c r="C461" s="46">
        <f>VLOOKUP(B461,Table2[#All],5,FALSE)</f>
        <v>1241.9230175480777</v>
      </c>
      <c r="D461" s="47">
        <f t="shared" si="35"/>
        <v>-1.9503434559479442E-4</v>
      </c>
      <c r="E461" s="48">
        <f t="shared" si="36"/>
        <v>225</v>
      </c>
      <c r="F461" s="49">
        <f t="shared" si="37"/>
        <v>0.40523465703971118</v>
      </c>
      <c r="G461" s="50">
        <f t="shared" si="38"/>
        <v>-0.23982062884148006</v>
      </c>
      <c r="H461" s="50">
        <f t="shared" si="39"/>
        <v>-0.16466739205164854</v>
      </c>
    </row>
    <row r="462" spans="2:8" x14ac:dyDescent="0.2">
      <c r="B462" s="51">
        <f>Index!B483</f>
        <v>42412</v>
      </c>
      <c r="C462" s="46">
        <f>VLOOKUP(B462,Table2[#All],5,FALSE)</f>
        <v>1238.7248261460513</v>
      </c>
      <c r="D462" s="47">
        <f t="shared" si="35"/>
        <v>-2.5785144652035138E-3</v>
      </c>
      <c r="E462" s="48">
        <f t="shared" si="36"/>
        <v>70</v>
      </c>
      <c r="F462" s="49">
        <f t="shared" si="37"/>
        <v>0.12567811934900541</v>
      </c>
      <c r="G462" s="50">
        <f t="shared" si="38"/>
        <v>-1.1470614166004001</v>
      </c>
      <c r="H462" s="50">
        <f t="shared" si="39"/>
        <v>-0.89288384785568031</v>
      </c>
    </row>
    <row r="463" spans="2:8" x14ac:dyDescent="0.2">
      <c r="B463" s="51">
        <f>Index!B484</f>
        <v>42415</v>
      </c>
      <c r="C463" s="46">
        <f>VLOOKUP(B463,Table2[#All],5,FALSE)</f>
        <v>1244.3979864921382</v>
      </c>
      <c r="D463" s="47">
        <f t="shared" si="35"/>
        <v>4.5693835102806318E-3</v>
      </c>
      <c r="E463" s="48">
        <f t="shared" si="36"/>
        <v>528</v>
      </c>
      <c r="F463" s="49">
        <f t="shared" si="37"/>
        <v>0.95561594202898548</v>
      </c>
      <c r="G463" s="50">
        <f t="shared" si="38"/>
        <v>1.7019320015868404</v>
      </c>
      <c r="H463" s="50">
        <f t="shared" si="39"/>
        <v>1.2909887539474283</v>
      </c>
    </row>
    <row r="464" spans="2:8" x14ac:dyDescent="0.2">
      <c r="B464" s="51">
        <f>Index!B485</f>
        <v>42416</v>
      </c>
      <c r="C464" s="46">
        <f>VLOOKUP(B464,Table2[#All],5,FALSE)</f>
        <v>1240.4582030495758</v>
      </c>
      <c r="D464" s="47">
        <f t="shared" si="35"/>
        <v>-3.1710380347259193E-3</v>
      </c>
      <c r="E464" s="48">
        <f t="shared" si="36"/>
        <v>53</v>
      </c>
      <c r="F464" s="49">
        <f t="shared" si="37"/>
        <v>9.5281306715063518E-2</v>
      </c>
      <c r="G464" s="50">
        <f t="shared" si="38"/>
        <v>-1.3089165689957991</v>
      </c>
      <c r="H464" s="50">
        <f t="shared" si="39"/>
        <v>-1.0739155293151397</v>
      </c>
    </row>
    <row r="465" spans="2:8" x14ac:dyDescent="0.2">
      <c r="B465" s="51">
        <f>Index!B486</f>
        <v>42417</v>
      </c>
      <c r="C465" s="46">
        <f>VLOOKUP(B465,Table2[#All],5,FALSE)</f>
        <v>1241.9398439999109</v>
      </c>
      <c r="D465" s="47">
        <f t="shared" si="35"/>
        <v>1.1937176054712078E-3</v>
      </c>
      <c r="E465" s="48">
        <f t="shared" si="36"/>
        <v>380</v>
      </c>
      <c r="F465" s="49">
        <f t="shared" si="37"/>
        <v>0.69</v>
      </c>
      <c r="G465" s="50">
        <f t="shared" si="38"/>
        <v>0.49585034734745331</v>
      </c>
      <c r="H465" s="50">
        <f t="shared" si="39"/>
        <v>0.25963319912015403</v>
      </c>
    </row>
    <row r="466" spans="2:8" x14ac:dyDescent="0.2">
      <c r="B466" s="51">
        <f>Index!B487</f>
        <v>42418</v>
      </c>
      <c r="C466" s="46">
        <f>VLOOKUP(B466,Table2[#All],5,FALSE)</f>
        <v>1248.7183563727797</v>
      </c>
      <c r="D466" s="47">
        <f t="shared" si="35"/>
        <v>5.4431628619340793E-3</v>
      </c>
      <c r="E466" s="48">
        <f t="shared" si="36"/>
        <v>533</v>
      </c>
      <c r="F466" s="49">
        <f t="shared" si="37"/>
        <v>0.9699453551912568</v>
      </c>
      <c r="G466" s="50">
        <f t="shared" si="38"/>
        <v>1.8799911093223483</v>
      </c>
      <c r="H466" s="50">
        <f t="shared" si="39"/>
        <v>1.5579515439371665</v>
      </c>
    </row>
    <row r="467" spans="2:8" x14ac:dyDescent="0.2">
      <c r="B467" s="51">
        <f>Index!B488</f>
        <v>42419</v>
      </c>
      <c r="C467" s="46">
        <f>VLOOKUP(B467,Table2[#All],5,FALSE)</f>
        <v>1249.9566556496782</v>
      </c>
      <c r="D467" s="47">
        <f t="shared" si="35"/>
        <v>9.911648152053133E-4</v>
      </c>
      <c r="E467" s="48">
        <f t="shared" si="36"/>
        <v>358</v>
      </c>
      <c r="F467" s="49">
        <f t="shared" si="37"/>
        <v>0.65237226277372262</v>
      </c>
      <c r="G467" s="50">
        <f t="shared" si="38"/>
        <v>0.39173304049174434</v>
      </c>
      <c r="H467" s="50">
        <f t="shared" si="39"/>
        <v>0.19774794409865984</v>
      </c>
    </row>
    <row r="468" spans="2:8" x14ac:dyDescent="0.2">
      <c r="B468" s="51">
        <f>Index!B489</f>
        <v>42422</v>
      </c>
      <c r="C468" s="46">
        <f>VLOOKUP(B468,Table2[#All],5,FALSE)</f>
        <v>1254.7837918937532</v>
      </c>
      <c r="D468" s="47">
        <f t="shared" si="35"/>
        <v>3.8544051340562808E-3</v>
      </c>
      <c r="E468" s="48">
        <f t="shared" si="36"/>
        <v>513</v>
      </c>
      <c r="F468" s="49">
        <f t="shared" si="37"/>
        <v>0.93692870201096889</v>
      </c>
      <c r="G468" s="50">
        <f t="shared" si="38"/>
        <v>1.5294916964999001</v>
      </c>
      <c r="H468" s="50">
        <f t="shared" si="39"/>
        <v>1.072543877975024</v>
      </c>
    </row>
    <row r="469" spans="2:8" x14ac:dyDescent="0.2">
      <c r="B469" s="51">
        <f>Index!B490</f>
        <v>42423</v>
      </c>
      <c r="C469" s="46">
        <f>VLOOKUP(B469,Table2[#All],5,FALSE)</f>
        <v>1254.4175135576809</v>
      </c>
      <c r="D469" s="47">
        <f t="shared" si="35"/>
        <v>-2.9194814930013914E-4</v>
      </c>
      <c r="E469" s="48">
        <f t="shared" si="36"/>
        <v>214</v>
      </c>
      <c r="F469" s="49">
        <f t="shared" si="37"/>
        <v>0.39102564102564102</v>
      </c>
      <c r="G469" s="50">
        <f t="shared" si="38"/>
        <v>-0.27664685643549236</v>
      </c>
      <c r="H469" s="50">
        <f t="shared" si="39"/>
        <v>-0.19427713205836589</v>
      </c>
    </row>
    <row r="470" spans="2:8" x14ac:dyDescent="0.2">
      <c r="B470" s="51">
        <f>Index!B491</f>
        <v>42424</v>
      </c>
      <c r="C470" s="46">
        <f>VLOOKUP(B470,Table2[#All],5,FALSE)</f>
        <v>1256.2757580532079</v>
      </c>
      <c r="D470" s="47">
        <f t="shared" si="35"/>
        <v>1.4802643204978724E-3</v>
      </c>
      <c r="E470" s="48">
        <f t="shared" si="36"/>
        <v>396</v>
      </c>
      <c r="F470" s="49">
        <f t="shared" si="37"/>
        <v>0.72568807339449537</v>
      </c>
      <c r="G470" s="50">
        <f t="shared" si="38"/>
        <v>0.59982352520853277</v>
      </c>
      <c r="H470" s="50">
        <f t="shared" si="39"/>
        <v>0.34718082811957751</v>
      </c>
    </row>
    <row r="471" spans="2:8" x14ac:dyDescent="0.2">
      <c r="B471" s="51">
        <f>Index!B492</f>
        <v>42425</v>
      </c>
      <c r="C471" s="46">
        <f>VLOOKUP(B471,Table2[#All],5,FALSE)</f>
        <v>1258.505868866464</v>
      </c>
      <c r="D471" s="47">
        <f t="shared" si="35"/>
        <v>1.7736024265346114E-3</v>
      </c>
      <c r="E471" s="48">
        <f t="shared" si="36"/>
        <v>419</v>
      </c>
      <c r="F471" s="49">
        <f t="shared" si="37"/>
        <v>0.76930147058823528</v>
      </c>
      <c r="G471" s="50">
        <f t="shared" si="38"/>
        <v>0.73654834280753323</v>
      </c>
      <c r="H471" s="50">
        <f t="shared" si="39"/>
        <v>0.43680340737793061</v>
      </c>
    </row>
    <row r="472" spans="2:8" x14ac:dyDescent="0.2">
      <c r="B472" s="51">
        <f>Index!B493</f>
        <v>42426</v>
      </c>
      <c r="C472" s="46">
        <f>VLOOKUP(B472,Table2[#All],5,FALSE)</f>
        <v>1260.1187362886449</v>
      </c>
      <c r="D472" s="47">
        <f t="shared" si="35"/>
        <v>1.2807527087195843E-3</v>
      </c>
      <c r="E472" s="48">
        <f t="shared" si="36"/>
        <v>385</v>
      </c>
      <c r="F472" s="49">
        <f t="shared" si="37"/>
        <v>0.70810313075506448</v>
      </c>
      <c r="G472" s="50">
        <f t="shared" si="38"/>
        <v>0.54785169617948737</v>
      </c>
      <c r="H472" s="50">
        <f t="shared" si="39"/>
        <v>0.28622473386661357</v>
      </c>
    </row>
    <row r="473" spans="2:8" x14ac:dyDescent="0.2">
      <c r="B473" s="51">
        <f>Index!B494</f>
        <v>42429</v>
      </c>
      <c r="C473" s="46">
        <f>VLOOKUP(B473,Table2[#All],5,FALSE)</f>
        <v>1265.3308349170452</v>
      </c>
      <c r="D473" s="47">
        <f t="shared" si="35"/>
        <v>4.1276658920247501E-3</v>
      </c>
      <c r="E473" s="48">
        <f t="shared" si="36"/>
        <v>513</v>
      </c>
      <c r="F473" s="49">
        <f t="shared" si="37"/>
        <v>0.94557195571955721</v>
      </c>
      <c r="G473" s="50">
        <f t="shared" si="38"/>
        <v>1.6033559585331363</v>
      </c>
      <c r="H473" s="50">
        <f t="shared" si="39"/>
        <v>1.156032294362902</v>
      </c>
    </row>
    <row r="474" spans="2:8" x14ac:dyDescent="0.2">
      <c r="B474" s="51">
        <f>Index!B495</f>
        <v>42430</v>
      </c>
      <c r="C474" s="46">
        <f>VLOOKUP(B474,Table2[#All],5,FALSE)</f>
        <v>1262.9806579774604</v>
      </c>
      <c r="D474" s="47">
        <f t="shared" si="35"/>
        <v>-1.8590886629925654E-3</v>
      </c>
      <c r="E474" s="48">
        <f t="shared" si="36"/>
        <v>107</v>
      </c>
      <c r="F474" s="49">
        <f t="shared" si="37"/>
        <v>0.19685767097966728</v>
      </c>
      <c r="G474" s="50">
        <f t="shared" si="38"/>
        <v>-0.85289895374011271</v>
      </c>
      <c r="H474" s="50">
        <f t="shared" si="39"/>
        <v>-0.67308016516919156</v>
      </c>
    </row>
    <row r="475" spans="2:8" x14ac:dyDescent="0.2">
      <c r="B475" s="51">
        <f>Index!B496</f>
        <v>42431</v>
      </c>
      <c r="C475" s="46">
        <f>VLOOKUP(B475,Table2[#All],5,FALSE)</f>
        <v>1254.686632721339</v>
      </c>
      <c r="D475" s="47">
        <f t="shared" si="35"/>
        <v>-6.5886825402921142E-3</v>
      </c>
      <c r="E475" s="48">
        <f t="shared" si="36"/>
        <v>9</v>
      </c>
      <c r="F475" s="49">
        <f t="shared" si="37"/>
        <v>1.5740740740740739E-2</v>
      </c>
      <c r="G475" s="50">
        <f t="shared" si="38"/>
        <v>-2.1509330874603001</v>
      </c>
      <c r="H475" s="50">
        <f t="shared" si="39"/>
        <v>-2.11809666116788</v>
      </c>
    </row>
    <row r="476" spans="2:8" x14ac:dyDescent="0.2">
      <c r="B476" s="51">
        <f>Index!B497</f>
        <v>42432</v>
      </c>
      <c r="C476" s="46">
        <f>VLOOKUP(B476,Table2[#All],5,FALSE)</f>
        <v>1259.5114037348028</v>
      </c>
      <c r="D476" s="47">
        <f t="shared" si="35"/>
        <v>3.8380245836509724E-3</v>
      </c>
      <c r="E476" s="48">
        <f t="shared" si="36"/>
        <v>506</v>
      </c>
      <c r="F476" s="49">
        <f t="shared" si="37"/>
        <v>0.93784786641929496</v>
      </c>
      <c r="G476" s="50">
        <f t="shared" si="38"/>
        <v>1.5369552544493159</v>
      </c>
      <c r="H476" s="50">
        <f t="shared" si="39"/>
        <v>1.0675391849372522</v>
      </c>
    </row>
    <row r="477" spans="2:8" x14ac:dyDescent="0.2">
      <c r="B477" s="51">
        <f>Index!B498</f>
        <v>42433</v>
      </c>
      <c r="C477" s="46">
        <f>VLOOKUP(B477,Table2[#All],5,FALSE)</f>
        <v>1254.0713014468054</v>
      </c>
      <c r="D477" s="47">
        <f t="shared" si="35"/>
        <v>-4.3285711433586138E-3</v>
      </c>
      <c r="E477" s="48">
        <f t="shared" si="36"/>
        <v>27</v>
      </c>
      <c r="F477" s="49">
        <f t="shared" si="37"/>
        <v>4.9256505576208177E-2</v>
      </c>
      <c r="G477" s="50">
        <f t="shared" si="38"/>
        <v>-1.6521056707538453</v>
      </c>
      <c r="H477" s="50">
        <f t="shared" si="39"/>
        <v>-1.4275726254702794</v>
      </c>
    </row>
    <row r="478" spans="2:8" x14ac:dyDescent="0.2">
      <c r="B478" s="51">
        <f>Index!B499</f>
        <v>42436</v>
      </c>
      <c r="C478" s="46">
        <f>VLOOKUP(B478,Table2[#All],5,FALSE)</f>
        <v>1254.3331246422708</v>
      </c>
      <c r="D478" s="47">
        <f t="shared" si="35"/>
        <v>2.0875676481277105E-4</v>
      </c>
      <c r="E478" s="48">
        <f t="shared" si="36"/>
        <v>275</v>
      </c>
      <c r="F478" s="49">
        <f t="shared" si="37"/>
        <v>0.51117318435754189</v>
      </c>
      <c r="G478" s="50">
        <f t="shared" si="38"/>
        <v>2.8010682252946579E-2</v>
      </c>
      <c r="H478" s="50">
        <f t="shared" si="39"/>
        <v>-4.1298487529615555E-2</v>
      </c>
    </row>
    <row r="479" spans="2:8" x14ac:dyDescent="0.2">
      <c r="B479" s="51">
        <f>Index!B500</f>
        <v>42437</v>
      </c>
      <c r="C479" s="46">
        <f>VLOOKUP(B479,Table2[#All],5,FALSE)</f>
        <v>1259.528433674926</v>
      </c>
      <c r="D479" s="47">
        <f t="shared" si="35"/>
        <v>4.1333353557615115E-3</v>
      </c>
      <c r="E479" s="48">
        <f t="shared" si="36"/>
        <v>508</v>
      </c>
      <c r="F479" s="49">
        <f t="shared" si="37"/>
        <v>0.94682835820895528</v>
      </c>
      <c r="G479" s="50">
        <f t="shared" si="38"/>
        <v>1.614849532326339</v>
      </c>
      <c r="H479" s="50">
        <f t="shared" si="39"/>
        <v>1.1577644660536697</v>
      </c>
    </row>
    <row r="480" spans="2:8" x14ac:dyDescent="0.2">
      <c r="B480" s="51">
        <f>Index!B501</f>
        <v>42438</v>
      </c>
      <c r="C480" s="46">
        <f>VLOOKUP(B480,Table2[#All],5,FALSE)</f>
        <v>1255.9447016349066</v>
      </c>
      <c r="D480" s="47">
        <f t="shared" si="35"/>
        <v>-2.8493522068274075E-3</v>
      </c>
      <c r="E480" s="48">
        <f t="shared" si="36"/>
        <v>61</v>
      </c>
      <c r="F480" s="49">
        <f t="shared" si="37"/>
        <v>0.11308411214953271</v>
      </c>
      <c r="G480" s="50">
        <f t="shared" si="38"/>
        <v>-1.2102884598560792</v>
      </c>
      <c r="H480" s="50">
        <f t="shared" si="39"/>
        <v>-0.97563196842137556</v>
      </c>
    </row>
    <row r="481" spans="2:8" x14ac:dyDescent="0.2">
      <c r="B481" s="51">
        <f>Index!B502</f>
        <v>42439</v>
      </c>
      <c r="C481" s="46">
        <f>VLOOKUP(B481,Table2[#All],5,FALSE)</f>
        <v>1250.0154019396687</v>
      </c>
      <c r="D481" s="47">
        <f t="shared" si="35"/>
        <v>-4.7321669259960146E-3</v>
      </c>
      <c r="E481" s="48">
        <f t="shared" si="36"/>
        <v>20</v>
      </c>
      <c r="F481" s="49">
        <f t="shared" si="37"/>
        <v>3.6516853932584269E-2</v>
      </c>
      <c r="G481" s="50">
        <f t="shared" si="38"/>
        <v>-1.792619989696971</v>
      </c>
      <c r="H481" s="50">
        <f t="shared" si="39"/>
        <v>-1.5508818521727497</v>
      </c>
    </row>
    <row r="482" spans="2:8" x14ac:dyDescent="0.2">
      <c r="B482" s="51">
        <f>Index!B503</f>
        <v>42440</v>
      </c>
      <c r="C482" s="46">
        <f>VLOOKUP(B482,Table2[#All],5,FALSE)</f>
        <v>1259.5252489370052</v>
      </c>
      <c r="D482" s="47">
        <f t="shared" si="35"/>
        <v>7.5789906135286661E-3</v>
      </c>
      <c r="E482" s="48">
        <f t="shared" si="36"/>
        <v>530</v>
      </c>
      <c r="F482" s="49">
        <f t="shared" si="37"/>
        <v>0.9934333958724203</v>
      </c>
      <c r="G482" s="50">
        <f t="shared" si="38"/>
        <v>2.4801365353843141</v>
      </c>
      <c r="H482" s="50">
        <f t="shared" si="39"/>
        <v>2.2105036263641997</v>
      </c>
    </row>
    <row r="483" spans="2:8" x14ac:dyDescent="0.2">
      <c r="B483" s="51">
        <f>Index!B504</f>
        <v>42443</v>
      </c>
      <c r="C483" s="46">
        <f>VLOOKUP(B483,Table2[#All],5,FALSE)</f>
        <v>1260.4072939346495</v>
      </c>
      <c r="D483" s="47">
        <f t="shared" si="35"/>
        <v>7.0005448055479363E-4</v>
      </c>
      <c r="E483" s="48">
        <f t="shared" si="36"/>
        <v>322</v>
      </c>
      <c r="F483" s="49">
        <f t="shared" si="37"/>
        <v>0.60432330827067671</v>
      </c>
      <c r="G483" s="50">
        <f t="shared" si="38"/>
        <v>0.2645535807261295</v>
      </c>
      <c r="H483" s="50">
        <f t="shared" si="39"/>
        <v>0.10880600814413287</v>
      </c>
    </row>
    <row r="484" spans="2:8" x14ac:dyDescent="0.2">
      <c r="B484" s="51">
        <f>Index!B505</f>
        <v>42444</v>
      </c>
      <c r="C484" s="46">
        <f>VLOOKUP(B484,Table2[#All],5,FALSE)</f>
        <v>1255.8328897709023</v>
      </c>
      <c r="D484" s="47">
        <f t="shared" si="35"/>
        <v>-3.6359082354474291E-3</v>
      </c>
      <c r="E484" s="48">
        <f t="shared" si="36"/>
        <v>37</v>
      </c>
      <c r="F484" s="49">
        <f t="shared" si="37"/>
        <v>6.8738229755178903E-2</v>
      </c>
      <c r="G484" s="50">
        <f t="shared" si="38"/>
        <v>-1.4852543502657063</v>
      </c>
      <c r="H484" s="50">
        <f t="shared" si="39"/>
        <v>-1.2159457175232549</v>
      </c>
    </row>
    <row r="485" spans="2:8" x14ac:dyDescent="0.2">
      <c r="B485" s="51">
        <f>Index!B506</f>
        <v>42445</v>
      </c>
      <c r="C485" s="46">
        <f>VLOOKUP(B485,Table2[#All],5,FALSE)</f>
        <v>1258.063688003341</v>
      </c>
      <c r="D485" s="47">
        <f t="shared" si="35"/>
        <v>1.7747737418579216E-3</v>
      </c>
      <c r="E485" s="48">
        <f t="shared" si="36"/>
        <v>410</v>
      </c>
      <c r="F485" s="49">
        <f t="shared" si="37"/>
        <v>0.77264150943396226</v>
      </c>
      <c r="G485" s="50">
        <f t="shared" si="38"/>
        <v>0.74757428351879496</v>
      </c>
      <c r="H485" s="50">
        <f t="shared" si="39"/>
        <v>0.43716127530657517</v>
      </c>
    </row>
    <row r="486" spans="2:8" x14ac:dyDescent="0.2">
      <c r="B486" s="51">
        <f>Index!B507</f>
        <v>42446</v>
      </c>
      <c r="C486" s="46">
        <f>VLOOKUP(B486,Table2[#All],5,FALSE)</f>
        <v>1266.4810589137078</v>
      </c>
      <c r="D486" s="47">
        <f t="shared" si="35"/>
        <v>6.6684515002286759E-3</v>
      </c>
      <c r="E486" s="48">
        <f t="shared" si="36"/>
        <v>525</v>
      </c>
      <c r="F486" s="49">
        <f t="shared" si="37"/>
        <v>0.99149338374291118</v>
      </c>
      <c r="G486" s="50">
        <f t="shared" si="38"/>
        <v>2.3864216423774032</v>
      </c>
      <c r="H486" s="50">
        <f t="shared" si="39"/>
        <v>1.9323097532526772</v>
      </c>
    </row>
    <row r="487" spans="2:8" x14ac:dyDescent="0.2">
      <c r="B487" s="51">
        <f>Index!B508</f>
        <v>42447</v>
      </c>
      <c r="C487" s="46">
        <f>VLOOKUP(B487,Table2[#All],5,FALSE)</f>
        <v>1269.3382269467713</v>
      </c>
      <c r="D487" s="47">
        <f t="shared" si="35"/>
        <v>2.2534486255077271E-3</v>
      </c>
      <c r="E487" s="48">
        <f t="shared" si="36"/>
        <v>434</v>
      </c>
      <c r="F487" s="49">
        <f t="shared" si="37"/>
        <v>0.82102272727272729</v>
      </c>
      <c r="G487" s="50">
        <f t="shared" si="38"/>
        <v>0.91926965553118356</v>
      </c>
      <c r="H487" s="50">
        <f t="shared" si="39"/>
        <v>0.5834091606512587</v>
      </c>
    </row>
    <row r="488" spans="2:8" x14ac:dyDescent="0.2">
      <c r="B488" s="51">
        <f>Index!B509</f>
        <v>42450</v>
      </c>
      <c r="C488" s="46">
        <f>VLOOKUP(B488,Table2[#All],5,FALSE)</f>
        <v>1268.3627878321129</v>
      </c>
      <c r="D488" s="47">
        <f t="shared" si="35"/>
        <v>-7.6875814527972491E-4</v>
      </c>
      <c r="E488" s="48">
        <f t="shared" si="36"/>
        <v>170</v>
      </c>
      <c r="F488" s="49">
        <f t="shared" si="37"/>
        <v>0.32163187855787478</v>
      </c>
      <c r="G488" s="50">
        <f t="shared" si="38"/>
        <v>-0.46314036692508825</v>
      </c>
      <c r="H488" s="50">
        <f t="shared" si="39"/>
        <v>-0.33995524470869909</v>
      </c>
    </row>
    <row r="489" spans="2:8" x14ac:dyDescent="0.2">
      <c r="B489" s="51">
        <f>Index!B510</f>
        <v>42451</v>
      </c>
      <c r="C489" s="46">
        <f>VLOOKUP(B489,Table2[#All],5,FALSE)</f>
        <v>1270.1051077307611</v>
      </c>
      <c r="D489" s="47">
        <f t="shared" si="35"/>
        <v>1.3727336676548716E-3</v>
      </c>
      <c r="E489" s="48">
        <f t="shared" si="36"/>
        <v>381</v>
      </c>
      <c r="F489" s="49">
        <f t="shared" si="37"/>
        <v>0.72338403041825095</v>
      </c>
      <c r="G489" s="50">
        <f t="shared" si="38"/>
        <v>0.59292411401910716</v>
      </c>
      <c r="H489" s="50">
        <f t="shared" si="39"/>
        <v>0.31432735883346541</v>
      </c>
    </row>
    <row r="490" spans="2:8" x14ac:dyDescent="0.2">
      <c r="B490" s="51">
        <f>Index!B511</f>
        <v>42452</v>
      </c>
      <c r="C490" s="46">
        <f>VLOOKUP(B490,Table2[#All],5,FALSE)</f>
        <v>1269.2422054098008</v>
      </c>
      <c r="D490" s="47">
        <f t="shared" si="35"/>
        <v>-6.7962531136154625E-4</v>
      </c>
      <c r="E490" s="48">
        <f t="shared" si="36"/>
        <v>175</v>
      </c>
      <c r="F490" s="49">
        <f t="shared" si="37"/>
        <v>0.33238095238095239</v>
      </c>
      <c r="G490" s="50">
        <f t="shared" si="38"/>
        <v>-0.43334809214695025</v>
      </c>
      <c r="H490" s="50">
        <f t="shared" si="39"/>
        <v>-0.31272279754974358</v>
      </c>
    </row>
    <row r="491" spans="2:8" x14ac:dyDescent="0.2">
      <c r="B491" s="51">
        <f>Index!B512</f>
        <v>42453</v>
      </c>
      <c r="C491" s="46">
        <f>VLOOKUP(B491,Table2[#All],5,FALSE)</f>
        <v>1269.9924463507948</v>
      </c>
      <c r="D491" s="47">
        <f t="shared" si="35"/>
        <v>5.9091897025346824E-4</v>
      </c>
      <c r="E491" s="48">
        <f t="shared" si="36"/>
        <v>304</v>
      </c>
      <c r="F491" s="49">
        <f t="shared" si="37"/>
        <v>0.57919847328244278</v>
      </c>
      <c r="G491" s="50">
        <f t="shared" si="38"/>
        <v>0.19984340533928033</v>
      </c>
      <c r="H491" s="50">
        <f t="shared" si="39"/>
        <v>7.5462212296973724E-2</v>
      </c>
    </row>
    <row r="492" spans="2:8" x14ac:dyDescent="0.2">
      <c r="B492" s="51">
        <f>Index!B513</f>
        <v>42458</v>
      </c>
      <c r="C492" s="46">
        <f>VLOOKUP(B492,Table2[#All],5,FALSE)</f>
        <v>1277.219172433953</v>
      </c>
      <c r="D492" s="47">
        <f t="shared" si="35"/>
        <v>5.6742403495363813E-3</v>
      </c>
      <c r="E492" s="48">
        <f t="shared" si="36"/>
        <v>513</v>
      </c>
      <c r="F492" s="49">
        <f t="shared" si="37"/>
        <v>0.9799235181644359</v>
      </c>
      <c r="G492" s="50">
        <f t="shared" si="38"/>
        <v>2.0521718553582415</v>
      </c>
      <c r="H492" s="50">
        <f t="shared" si="39"/>
        <v>1.6285518513001132</v>
      </c>
    </row>
    <row r="493" spans="2:8" x14ac:dyDescent="0.2">
      <c r="B493" s="51">
        <f>Index!B514</f>
        <v>42459</v>
      </c>
      <c r="C493" s="46">
        <f>VLOOKUP(B493,Table2[#All],5,FALSE)</f>
        <v>1277.2250618334704</v>
      </c>
      <c r="D493" s="47">
        <f t="shared" si="35"/>
        <v>4.6111004800233652E-6</v>
      </c>
      <c r="E493" s="48">
        <f t="shared" si="36"/>
        <v>235</v>
      </c>
      <c r="F493" s="49">
        <f t="shared" si="37"/>
        <v>0.4492337164750958</v>
      </c>
      <c r="G493" s="50">
        <f t="shared" si="38"/>
        <v>-0.12759759694213535</v>
      </c>
      <c r="H493" s="50">
        <f t="shared" si="39"/>
        <v>-0.103670407867914</v>
      </c>
    </row>
    <row r="494" spans="2:8" x14ac:dyDescent="0.2">
      <c r="B494" s="51">
        <f>Index!B515</f>
        <v>42460</v>
      </c>
      <c r="C494" s="46">
        <f>VLOOKUP(B494,Table2[#All],5,FALSE)</f>
        <v>1277.3552836368565</v>
      </c>
      <c r="D494" s="47">
        <f t="shared" si="35"/>
        <v>1.0195162092259067E-4</v>
      </c>
      <c r="E494" s="48">
        <f t="shared" si="36"/>
        <v>254</v>
      </c>
      <c r="F494" s="49">
        <f t="shared" si="37"/>
        <v>0.48656429942418428</v>
      </c>
      <c r="G494" s="50">
        <f t="shared" si="38"/>
        <v>-3.3684675963226149E-2</v>
      </c>
      <c r="H494" s="50">
        <f t="shared" si="39"/>
        <v>-7.3930294569027749E-2</v>
      </c>
    </row>
    <row r="495" spans="2:8" x14ac:dyDescent="0.2">
      <c r="B495" s="51">
        <f>Index!B516</f>
        <v>42461</v>
      </c>
      <c r="C495" s="46">
        <f>VLOOKUP(B495,Table2[#All],5,FALSE)</f>
        <v>1279.6851694500911</v>
      </c>
      <c r="D495" s="47">
        <f t="shared" si="35"/>
        <v>1.8223305424800817E-3</v>
      </c>
      <c r="E495" s="48">
        <f t="shared" si="36"/>
        <v>405</v>
      </c>
      <c r="F495" s="49">
        <f t="shared" si="37"/>
        <v>0.7778846153846154</v>
      </c>
      <c r="G495" s="50">
        <f t="shared" si="38"/>
        <v>0.76506847774858489</v>
      </c>
      <c r="H495" s="50">
        <f t="shared" si="39"/>
        <v>0.45169114048713044</v>
      </c>
    </row>
    <row r="496" spans="2:8" x14ac:dyDescent="0.2">
      <c r="B496" s="51">
        <f>Index!B517</f>
        <v>42464</v>
      </c>
      <c r="C496" s="46">
        <f>VLOOKUP(B496,Table2[#All],5,FALSE)</f>
        <v>1279.5786213421729</v>
      </c>
      <c r="D496" s="47">
        <f t="shared" si="35"/>
        <v>-8.3264654751938886E-5</v>
      </c>
      <c r="E496" s="48">
        <f t="shared" si="36"/>
        <v>233</v>
      </c>
      <c r="F496" s="49">
        <f t="shared" si="37"/>
        <v>0.44797687861271679</v>
      </c>
      <c r="G496" s="50">
        <f t="shared" si="38"/>
        <v>-0.13077442233099063</v>
      </c>
      <c r="H496" s="50">
        <f t="shared" si="39"/>
        <v>-0.1305187841139166</v>
      </c>
    </row>
    <row r="497" spans="2:8" x14ac:dyDescent="0.2">
      <c r="B497" s="51">
        <f>Index!B518</f>
        <v>42465</v>
      </c>
      <c r="C497" s="46">
        <f>VLOOKUP(B497,Table2[#All],5,FALSE)</f>
        <v>1280.7043187878849</v>
      </c>
      <c r="D497" s="47">
        <f t="shared" si="35"/>
        <v>8.7935399686188019E-4</v>
      </c>
      <c r="E497" s="48">
        <f t="shared" si="36"/>
        <v>327</v>
      </c>
      <c r="F497" s="49">
        <f t="shared" si="37"/>
        <v>0.63030888030888033</v>
      </c>
      <c r="G497" s="50">
        <f t="shared" si="38"/>
        <v>0.3326715339749608</v>
      </c>
      <c r="H497" s="50">
        <f t="shared" si="39"/>
        <v>0.16358677061760313</v>
      </c>
    </row>
    <row r="498" spans="2:8" x14ac:dyDescent="0.2">
      <c r="B498" s="51">
        <f>Index!B519</f>
        <v>42466</v>
      </c>
      <c r="C498" s="46">
        <f>VLOOKUP(B498,Table2[#All],5,FALSE)</f>
        <v>1277.9725601770806</v>
      </c>
      <c r="D498" s="47">
        <f t="shared" si="35"/>
        <v>-2.1352908381742229E-3</v>
      </c>
      <c r="E498" s="48">
        <f t="shared" si="36"/>
        <v>89</v>
      </c>
      <c r="F498" s="49">
        <f t="shared" si="37"/>
        <v>0.17117988394584138</v>
      </c>
      <c r="G498" s="50">
        <f t="shared" si="38"/>
        <v>-0.94951299112331877</v>
      </c>
      <c r="H498" s="50">
        <f t="shared" si="39"/>
        <v>-0.75746726260769248</v>
      </c>
    </row>
    <row r="499" spans="2:8" x14ac:dyDescent="0.2">
      <c r="B499" s="51">
        <f>Index!B520</f>
        <v>42467</v>
      </c>
      <c r="C499" s="46">
        <f>VLOOKUP(B499,Table2[#All],5,FALSE)</f>
        <v>1276.983723537124</v>
      </c>
      <c r="D499" s="47">
        <f t="shared" si="35"/>
        <v>-7.7405370544469324E-4</v>
      </c>
      <c r="E499" s="48">
        <f t="shared" si="36"/>
        <v>167</v>
      </c>
      <c r="F499" s="49">
        <f t="shared" si="37"/>
        <v>0.32267441860465118</v>
      </c>
      <c r="G499" s="50">
        <f t="shared" si="38"/>
        <v>-0.46023320813537794</v>
      </c>
      <c r="H499" s="50">
        <f t="shared" si="39"/>
        <v>-0.34157317893147887</v>
      </c>
    </row>
    <row r="500" spans="2:8" x14ac:dyDescent="0.2">
      <c r="B500" s="51">
        <f>Index!B521</f>
        <v>42468</v>
      </c>
      <c r="C500" s="46">
        <f>VLOOKUP(B500,Table2[#All],5,FALSE)</f>
        <v>1278.9789363244047</v>
      </c>
      <c r="D500" s="47">
        <f t="shared" si="35"/>
        <v>1.5612224887919331E-3</v>
      </c>
      <c r="E500" s="48">
        <f t="shared" si="36"/>
        <v>382</v>
      </c>
      <c r="F500" s="49">
        <f t="shared" si="37"/>
        <v>0.74077669902912624</v>
      </c>
      <c r="G500" s="50">
        <f t="shared" si="38"/>
        <v>0.64574177406695776</v>
      </c>
      <c r="H500" s="50">
        <f t="shared" si="39"/>
        <v>0.37191569790031032</v>
      </c>
    </row>
    <row r="501" spans="2:8" x14ac:dyDescent="0.2">
      <c r="B501" s="51">
        <f>Index!B522</f>
        <v>42471</v>
      </c>
      <c r="C501" s="46">
        <f>VLOOKUP(B501,Table2[#All],5,FALSE)</f>
        <v>1276.1360297626602</v>
      </c>
      <c r="D501" s="47">
        <f t="shared" si="35"/>
        <v>-2.2252679606253956E-3</v>
      </c>
      <c r="E501" s="48">
        <f t="shared" si="36"/>
        <v>81</v>
      </c>
      <c r="F501" s="49">
        <f t="shared" si="37"/>
        <v>0.1566147859922179</v>
      </c>
      <c r="G501" s="50">
        <f t="shared" si="38"/>
        <v>-1.0084685636871573</v>
      </c>
      <c r="H501" s="50">
        <f t="shared" si="39"/>
        <v>-0.78495766232858255</v>
      </c>
    </row>
    <row r="502" spans="2:8" x14ac:dyDescent="0.2">
      <c r="B502" s="51">
        <f>Index!B523</f>
        <v>42472</v>
      </c>
      <c r="C502" s="46">
        <f>VLOOKUP(B502,Table2[#All],5,FALSE)</f>
        <v>1269.4299119079312</v>
      </c>
      <c r="D502" s="47">
        <f t="shared" si="35"/>
        <v>-5.2688742090769699E-3</v>
      </c>
      <c r="E502" s="48">
        <f t="shared" si="36"/>
        <v>15</v>
      </c>
      <c r="F502" s="49">
        <f t="shared" si="37"/>
        <v>2.8265107212475632E-2</v>
      </c>
      <c r="G502" s="50">
        <f t="shared" si="38"/>
        <v>-1.9069256629400726</v>
      </c>
      <c r="H502" s="50">
        <f t="shared" si="39"/>
        <v>-1.7148601762519058</v>
      </c>
    </row>
    <row r="503" spans="2:8" x14ac:dyDescent="0.2">
      <c r="B503" s="51">
        <f>Index!B524</f>
        <v>42473</v>
      </c>
      <c r="C503" s="46">
        <f>VLOOKUP(B503,Table2[#All],5,FALSE)</f>
        <v>1275.7640655277826</v>
      </c>
      <c r="D503" s="47">
        <f t="shared" si="35"/>
        <v>4.9773547736583221E-3</v>
      </c>
      <c r="E503" s="48">
        <f t="shared" si="36"/>
        <v>496</v>
      </c>
      <c r="F503" s="49">
        <f t="shared" si="37"/>
        <v>0.9677734375</v>
      </c>
      <c r="G503" s="50">
        <f t="shared" si="38"/>
        <v>1.8490324651688852</v>
      </c>
      <c r="H503" s="50">
        <f t="shared" si="39"/>
        <v>1.4156348061811539</v>
      </c>
    </row>
    <row r="504" spans="2:8" x14ac:dyDescent="0.2">
      <c r="B504" s="51">
        <f>Index!B525</f>
        <v>42474</v>
      </c>
      <c r="C504" s="46">
        <f>VLOOKUP(B504,Table2[#All],5,FALSE)</f>
        <v>1271.171508427371</v>
      </c>
      <c r="D504" s="47">
        <f t="shared" si="35"/>
        <v>-3.6063433443940507E-3</v>
      </c>
      <c r="E504" s="48">
        <f t="shared" si="36"/>
        <v>36</v>
      </c>
      <c r="F504" s="49">
        <f t="shared" si="37"/>
        <v>6.947162426614481E-2</v>
      </c>
      <c r="G504" s="50">
        <f t="shared" si="38"/>
        <v>-1.4797377445097413</v>
      </c>
      <c r="H504" s="50">
        <f t="shared" si="39"/>
        <v>-1.2069128583850557</v>
      </c>
    </row>
    <row r="505" spans="2:8" x14ac:dyDescent="0.2">
      <c r="B505" s="51">
        <f>Index!B526</f>
        <v>42475</v>
      </c>
      <c r="C505" s="46">
        <f>VLOOKUP(B505,Table2[#All],5,FALSE)</f>
        <v>1275.0258196132515</v>
      </c>
      <c r="D505" s="47">
        <f t="shared" si="35"/>
        <v>3.0275062246109007E-3</v>
      </c>
      <c r="E505" s="48">
        <f t="shared" si="36"/>
        <v>452</v>
      </c>
      <c r="F505" s="49">
        <f t="shared" si="37"/>
        <v>0.88529411764705879</v>
      </c>
      <c r="G505" s="50">
        <f t="shared" si="38"/>
        <v>1.2018755085585537</v>
      </c>
      <c r="H505" s="50">
        <f t="shared" si="39"/>
        <v>0.81990430771362544</v>
      </c>
    </row>
    <row r="506" spans="2:8" x14ac:dyDescent="0.2">
      <c r="B506" s="51">
        <f>Index!B527</f>
        <v>42478</v>
      </c>
      <c r="C506" s="46">
        <f>VLOOKUP(B506,Table2[#All],5,FALSE)</f>
        <v>1272.4344563214731</v>
      </c>
      <c r="D506" s="47">
        <f t="shared" si="35"/>
        <v>-2.0344687688176131E-3</v>
      </c>
      <c r="E506" s="48">
        <f t="shared" si="36"/>
        <v>91</v>
      </c>
      <c r="F506" s="49">
        <f t="shared" si="37"/>
        <v>0.17779960707269155</v>
      </c>
      <c r="G506" s="50">
        <f t="shared" si="38"/>
        <v>-0.92378318010780913</v>
      </c>
      <c r="H506" s="50">
        <f t="shared" si="39"/>
        <v>-0.72666344368355917</v>
      </c>
    </row>
    <row r="507" spans="2:8" x14ac:dyDescent="0.2">
      <c r="B507" s="51">
        <f>Index!B528</f>
        <v>42479</v>
      </c>
      <c r="C507" s="46">
        <f>VLOOKUP(B507,Table2[#All],5,FALSE)</f>
        <v>1270.4536150922511</v>
      </c>
      <c r="D507" s="47">
        <f t="shared" si="35"/>
        <v>-1.5579463777015252E-3</v>
      </c>
      <c r="E507" s="48">
        <f t="shared" si="36"/>
        <v>109</v>
      </c>
      <c r="F507" s="49">
        <f t="shared" si="37"/>
        <v>0.21358267716535434</v>
      </c>
      <c r="G507" s="50">
        <f t="shared" si="38"/>
        <v>-0.7940516655504849</v>
      </c>
      <c r="H507" s="50">
        <f t="shared" si="39"/>
        <v>-0.58107320195467627</v>
      </c>
    </row>
    <row r="508" spans="2:8" x14ac:dyDescent="0.2">
      <c r="B508" s="51">
        <f>Index!B529</f>
        <v>42480</v>
      </c>
      <c r="C508" s="46">
        <f>VLOOKUP(B508,Table2[#All],5,FALSE)</f>
        <v>1271.3284809233398</v>
      </c>
      <c r="D508" s="47">
        <f t="shared" si="35"/>
        <v>6.8838777880159791E-4</v>
      </c>
      <c r="E508" s="48">
        <f t="shared" si="36"/>
        <v>304</v>
      </c>
      <c r="F508" s="49">
        <f t="shared" si="37"/>
        <v>0.59861932938856011</v>
      </c>
      <c r="G508" s="50">
        <f t="shared" si="38"/>
        <v>0.24977501675273581</v>
      </c>
      <c r="H508" s="50">
        <f t="shared" si="39"/>
        <v>0.10524152101804364</v>
      </c>
    </row>
    <row r="509" spans="2:8" x14ac:dyDescent="0.2">
      <c r="B509" s="51">
        <f>Index!B530</f>
        <v>42481</v>
      </c>
      <c r="C509" s="46">
        <f>VLOOKUP(B509,Table2[#All],5,FALSE)</f>
        <v>1265.7479907015088</v>
      </c>
      <c r="D509" s="47">
        <f t="shared" si="35"/>
        <v>-4.3991572851539802E-3</v>
      </c>
      <c r="E509" s="48">
        <f t="shared" si="36"/>
        <v>23</v>
      </c>
      <c r="F509" s="49">
        <f t="shared" si="37"/>
        <v>4.4466403162055336E-2</v>
      </c>
      <c r="G509" s="50">
        <f t="shared" si="38"/>
        <v>-1.7010542198831811</v>
      </c>
      <c r="H509" s="50">
        <f t="shared" si="39"/>
        <v>-1.4491385657876421</v>
      </c>
    </row>
    <row r="510" spans="2:8" x14ac:dyDescent="0.2">
      <c r="B510" s="51">
        <f>Index!B531</f>
        <v>42482</v>
      </c>
      <c r="C510" s="46">
        <f>VLOOKUP(B510,Table2[#All],5,FALSE)</f>
        <v>1266.621746142514</v>
      </c>
      <c r="D510" s="47">
        <f t="shared" si="35"/>
        <v>6.9006943414773834E-4</v>
      </c>
      <c r="E510" s="48">
        <f t="shared" si="36"/>
        <v>304</v>
      </c>
      <c r="F510" s="49">
        <f t="shared" si="37"/>
        <v>0.60099009900990097</v>
      </c>
      <c r="G510" s="50">
        <f t="shared" si="38"/>
        <v>0.25591068743363948</v>
      </c>
      <c r="H510" s="50">
        <f t="shared" si="39"/>
        <v>0.10575531137273363</v>
      </c>
    </row>
    <row r="511" spans="2:8" x14ac:dyDescent="0.2">
      <c r="B511" s="51">
        <f>Index!B532</f>
        <v>42485</v>
      </c>
      <c r="C511" s="46">
        <f>VLOOKUP(B511,Table2[#All],5,FALSE)</f>
        <v>1264.5319279486127</v>
      </c>
      <c r="D511" s="47">
        <f t="shared" si="35"/>
        <v>-1.6512775894680874E-3</v>
      </c>
      <c r="E511" s="48">
        <f t="shared" si="36"/>
        <v>102</v>
      </c>
      <c r="F511" s="49">
        <f t="shared" si="37"/>
        <v>0.2013888888888889</v>
      </c>
      <c r="G511" s="50">
        <f t="shared" si="38"/>
        <v>-0.83667054924137252</v>
      </c>
      <c r="H511" s="50">
        <f t="shared" si="39"/>
        <v>-0.60958836500948665</v>
      </c>
    </row>
    <row r="512" spans="2:8" x14ac:dyDescent="0.2">
      <c r="B512" s="51">
        <f>Index!B533</f>
        <v>42486</v>
      </c>
      <c r="C512" s="46">
        <f>VLOOKUP(B512,Table2[#All],5,FALSE)</f>
        <v>1264.2901017975337</v>
      </c>
      <c r="D512" s="47">
        <f t="shared" si="35"/>
        <v>-1.9125596738058805E-4</v>
      </c>
      <c r="E512" s="48">
        <f t="shared" si="36"/>
        <v>205</v>
      </c>
      <c r="F512" s="49">
        <f t="shared" si="37"/>
        <v>0.40656063618290256</v>
      </c>
      <c r="G512" s="50">
        <f t="shared" si="38"/>
        <v>-0.23640131953579749</v>
      </c>
      <c r="H512" s="50">
        <f t="shared" si="39"/>
        <v>-0.16351299719464915</v>
      </c>
    </row>
    <row r="513" spans="2:8" x14ac:dyDescent="0.2">
      <c r="B513" s="51">
        <f>Index!B534</f>
        <v>42487</v>
      </c>
      <c r="C513" s="46">
        <f>VLOOKUP(B513,Table2[#All],5,FALSE)</f>
        <v>1264.296124735102</v>
      </c>
      <c r="D513" s="47">
        <f t="shared" si="35"/>
        <v>4.763877541643014E-6</v>
      </c>
      <c r="E513" s="48">
        <f t="shared" si="36"/>
        <v>224</v>
      </c>
      <c r="F513" s="49">
        <f t="shared" si="37"/>
        <v>0.44521912350597609</v>
      </c>
      <c r="G513" s="50">
        <f t="shared" si="38"/>
        <v>-0.1377496896718271</v>
      </c>
      <c r="H513" s="50">
        <f t="shared" si="39"/>
        <v>-0.10362373041949496</v>
      </c>
    </row>
    <row r="514" spans="2:8" x14ac:dyDescent="0.2">
      <c r="B514" s="51">
        <f>Index!B535</f>
        <v>42488</v>
      </c>
      <c r="C514" s="46">
        <f>VLOOKUP(B514,Table2[#All],5,FALSE)</f>
        <v>1265.0456569226526</v>
      </c>
      <c r="D514" s="47">
        <f t="shared" si="35"/>
        <v>5.9266977276522441E-4</v>
      </c>
      <c r="E514" s="48">
        <f t="shared" si="36"/>
        <v>290</v>
      </c>
      <c r="F514" s="49">
        <f t="shared" si="37"/>
        <v>0.57784431137724546</v>
      </c>
      <c r="G514" s="50">
        <f t="shared" si="38"/>
        <v>0.19638175292057714</v>
      </c>
      <c r="H514" s="50">
        <f t="shared" si="39"/>
        <v>7.5997128946554665E-2</v>
      </c>
    </row>
    <row r="515" spans="2:8" x14ac:dyDescent="0.2">
      <c r="B515" s="51">
        <f>Index!B536</f>
        <v>42489</v>
      </c>
      <c r="C515" s="46">
        <f>VLOOKUP(B515,Table2[#All],5,FALSE)</f>
        <v>1263.1925373276117</v>
      </c>
      <c r="D515" s="47">
        <f t="shared" si="35"/>
        <v>-1.4659377673464141E-3</v>
      </c>
      <c r="E515" s="48">
        <f t="shared" si="36"/>
        <v>114</v>
      </c>
      <c r="F515" s="49">
        <f t="shared" si="37"/>
        <v>0.22700000000000001</v>
      </c>
      <c r="G515" s="50">
        <f t="shared" si="38"/>
        <v>-0.74876310661490864</v>
      </c>
      <c r="H515" s="50">
        <f t="shared" si="39"/>
        <v>-0.55296212874494788</v>
      </c>
    </row>
    <row r="516" spans="2:8" x14ac:dyDescent="0.2">
      <c r="B516" s="51">
        <f>Index!B537</f>
        <v>42492</v>
      </c>
      <c r="C516" s="46">
        <f>VLOOKUP(B516,Table2[#All],5,FALSE)</f>
        <v>1264.5733548797889</v>
      </c>
      <c r="D516" s="47">
        <f t="shared" si="35"/>
        <v>1.0925202320193896E-3</v>
      </c>
      <c r="E516" s="48">
        <f t="shared" si="36"/>
        <v>335</v>
      </c>
      <c r="F516" s="49">
        <f t="shared" si="37"/>
        <v>0.6703406813627254</v>
      </c>
      <c r="G516" s="50">
        <f t="shared" si="38"/>
        <v>0.44085408278596294</v>
      </c>
      <c r="H516" s="50">
        <f t="shared" si="39"/>
        <v>0.22871471483094677</v>
      </c>
    </row>
    <row r="517" spans="2:8" x14ac:dyDescent="0.2">
      <c r="B517" s="51">
        <f>Index!B538</f>
        <v>42493</v>
      </c>
      <c r="C517" s="46">
        <f>VLOOKUP(B517,Table2[#All],5,FALSE)</f>
        <v>1268.5451129335161</v>
      </c>
      <c r="D517" s="47">
        <f t="shared" ref="D517:D580" si="40">LN(C517/C516)</f>
        <v>3.1358670026190578E-3</v>
      </c>
      <c r="E517" s="48">
        <f t="shared" ref="E517:E580" si="41">_xlfn.RANK.AVG(D517,D517:D1527,1)</f>
        <v>448</v>
      </c>
      <c r="F517" s="49">
        <f t="shared" ref="F517:F580" si="42">(E517-0.5)/COUNT(D517:D1527)</f>
        <v>0.89859437751004012</v>
      </c>
      <c r="G517" s="50">
        <f t="shared" ref="G517:G580" si="43">_xlfn.NORM.S.INV(F517)</f>
        <v>1.2735829864831834</v>
      </c>
      <c r="H517" s="50">
        <f t="shared" ref="H517:H580" si="44">STANDARDIZE(D517,AVERAGE($D$4:$D$1014),STDEV($D$4:$D$1014))</f>
        <v>0.85301140227677275</v>
      </c>
    </row>
    <row r="518" spans="2:8" x14ac:dyDescent="0.2">
      <c r="B518" s="51">
        <f>Index!B539</f>
        <v>42494</v>
      </c>
      <c r="C518" s="46">
        <f>VLOOKUP(B518,Table2[#All],5,FALSE)</f>
        <v>1267.558683762087</v>
      </c>
      <c r="D518" s="47">
        <f t="shared" si="40"/>
        <v>-7.7790918688629422E-4</v>
      </c>
      <c r="E518" s="48">
        <f t="shared" si="41"/>
        <v>158</v>
      </c>
      <c r="F518" s="49">
        <f t="shared" si="42"/>
        <v>0.31690140845070425</v>
      </c>
      <c r="G518" s="50">
        <f t="shared" si="43"/>
        <v>-0.47638121247696114</v>
      </c>
      <c r="H518" s="50">
        <f t="shared" si="44"/>
        <v>-0.34275113087146897</v>
      </c>
    </row>
    <row r="519" spans="2:8" x14ac:dyDescent="0.2">
      <c r="B519" s="51">
        <f>Index!B540</f>
        <v>42496</v>
      </c>
      <c r="C519" s="46">
        <f>VLOOKUP(B519,Table2[#All],5,FALSE)</f>
        <v>1272.2838674013283</v>
      </c>
      <c r="D519" s="47">
        <f t="shared" si="40"/>
        <v>3.7208519785240958E-3</v>
      </c>
      <c r="E519" s="48">
        <f t="shared" si="41"/>
        <v>465</v>
      </c>
      <c r="F519" s="49">
        <f t="shared" si="42"/>
        <v>0.936491935483871</v>
      </c>
      <c r="G519" s="50">
        <f t="shared" si="43"/>
        <v>1.5259748460509803</v>
      </c>
      <c r="H519" s="50">
        <f t="shared" si="44"/>
        <v>1.0317398432432141</v>
      </c>
    </row>
    <row r="520" spans="2:8" x14ac:dyDescent="0.2">
      <c r="B520" s="51">
        <f>Index!B541</f>
        <v>42499</v>
      </c>
      <c r="C520" s="46">
        <f>VLOOKUP(B520,Table2[#All],5,FALSE)</f>
        <v>1274.7859513855758</v>
      </c>
      <c r="D520" s="47">
        <f t="shared" si="40"/>
        <v>1.9646770344654814E-3</v>
      </c>
      <c r="E520" s="48">
        <f t="shared" si="41"/>
        <v>393</v>
      </c>
      <c r="F520" s="49">
        <f t="shared" si="42"/>
        <v>0.79292929292929293</v>
      </c>
      <c r="G520" s="50">
        <f t="shared" si="43"/>
        <v>0.81662736084860543</v>
      </c>
      <c r="H520" s="50">
        <f t="shared" si="44"/>
        <v>0.49518177296060867</v>
      </c>
    </row>
    <row r="521" spans="2:8" x14ac:dyDescent="0.2">
      <c r="B521" s="51">
        <f>Index!B542</f>
        <v>42500</v>
      </c>
      <c r="C521" s="46">
        <f>VLOOKUP(B521,Table2[#All],5,FALSE)</f>
        <v>1273.3009590509782</v>
      </c>
      <c r="D521" s="47">
        <f t="shared" si="40"/>
        <v>-1.1655744524542476E-3</v>
      </c>
      <c r="E521" s="48">
        <f t="shared" si="41"/>
        <v>136</v>
      </c>
      <c r="F521" s="49">
        <f t="shared" si="42"/>
        <v>0.27429149797570851</v>
      </c>
      <c r="G521" s="50">
        <f t="shared" si="43"/>
        <v>-0.59988482573232105</v>
      </c>
      <c r="H521" s="50">
        <f t="shared" si="44"/>
        <v>-0.46119316166825525</v>
      </c>
    </row>
    <row r="522" spans="2:8" x14ac:dyDescent="0.2">
      <c r="B522" s="51">
        <f>Index!B543</f>
        <v>42501</v>
      </c>
      <c r="C522" s="46">
        <f>VLOOKUP(B522,Table2[#All],5,FALSE)</f>
        <v>1274.5492950706234</v>
      </c>
      <c r="D522" s="47">
        <f t="shared" si="40"/>
        <v>9.7991325629633703E-4</v>
      </c>
      <c r="E522" s="48">
        <f t="shared" si="41"/>
        <v>322</v>
      </c>
      <c r="F522" s="49">
        <f t="shared" si="42"/>
        <v>0.65212981744421905</v>
      </c>
      <c r="G522" s="50">
        <f t="shared" si="43"/>
        <v>0.39107694016049055</v>
      </c>
      <c r="H522" s="50">
        <f t="shared" si="44"/>
        <v>0.19431029413315057</v>
      </c>
    </row>
    <row r="523" spans="2:8" x14ac:dyDescent="0.2">
      <c r="B523" s="51">
        <f>Index!B544</f>
        <v>42502</v>
      </c>
      <c r="C523" s="46">
        <f>VLOOKUP(B523,Table2[#All],5,FALSE)</f>
        <v>1271.8218285880353</v>
      </c>
      <c r="D523" s="47">
        <f t="shared" si="40"/>
        <v>-2.1422388121809873E-3</v>
      </c>
      <c r="E523" s="48">
        <f t="shared" si="41"/>
        <v>84</v>
      </c>
      <c r="F523" s="49">
        <f t="shared" si="42"/>
        <v>0.16971544715447154</v>
      </c>
      <c r="G523" s="50">
        <f t="shared" si="43"/>
        <v>-0.95529033391081941</v>
      </c>
      <c r="H523" s="50">
        <f t="shared" si="44"/>
        <v>-0.75959005312924932</v>
      </c>
    </row>
    <row r="524" spans="2:8" x14ac:dyDescent="0.2">
      <c r="B524" s="51">
        <f>Index!B545</f>
        <v>42503</v>
      </c>
      <c r="C524" s="46">
        <f>VLOOKUP(B524,Table2[#All],5,FALSE)</f>
        <v>1275.1805567897784</v>
      </c>
      <c r="D524" s="47">
        <f t="shared" si="40"/>
        <v>2.6373985104464147E-3</v>
      </c>
      <c r="E524" s="48">
        <f t="shared" si="41"/>
        <v>422</v>
      </c>
      <c r="F524" s="49">
        <f t="shared" si="42"/>
        <v>0.85845213849287172</v>
      </c>
      <c r="G524" s="50">
        <f t="shared" si="43"/>
        <v>1.0733909952747034</v>
      </c>
      <c r="H524" s="50">
        <f t="shared" si="44"/>
        <v>0.70071604402577459</v>
      </c>
    </row>
    <row r="525" spans="2:8" x14ac:dyDescent="0.2">
      <c r="B525" s="51">
        <f>Index!B546</f>
        <v>42507</v>
      </c>
      <c r="C525" s="46">
        <f>VLOOKUP(B525,Table2[#All],5,FALSE)</f>
        <v>1275.3295596526048</v>
      </c>
      <c r="D525" s="47">
        <f t="shared" si="40"/>
        <v>1.1684161692613903E-4</v>
      </c>
      <c r="E525" s="48">
        <f t="shared" si="41"/>
        <v>244</v>
      </c>
      <c r="F525" s="49">
        <f t="shared" si="42"/>
        <v>0.4969387755102041</v>
      </c>
      <c r="G525" s="50">
        <f t="shared" si="43"/>
        <v>-7.6734271642472009E-3</v>
      </c>
      <c r="H525" s="50">
        <f t="shared" si="44"/>
        <v>-6.9381005473878821E-2</v>
      </c>
    </row>
    <row r="526" spans="2:8" x14ac:dyDescent="0.2">
      <c r="B526" s="51">
        <f>Index!B547</f>
        <v>42508</v>
      </c>
      <c r="C526" s="46">
        <f>VLOOKUP(B526,Table2[#All],5,FALSE)</f>
        <v>1272.4771693140831</v>
      </c>
      <c r="D526" s="47">
        <f t="shared" si="40"/>
        <v>-2.2390956879175185E-3</v>
      </c>
      <c r="E526" s="48">
        <f t="shared" si="41"/>
        <v>76</v>
      </c>
      <c r="F526" s="49">
        <f t="shared" si="42"/>
        <v>0.15439672801635992</v>
      </c>
      <c r="G526" s="50">
        <f t="shared" si="43"/>
        <v>-1.0177569906751973</v>
      </c>
      <c r="H526" s="50">
        <f t="shared" si="44"/>
        <v>-0.78918240013010754</v>
      </c>
    </row>
    <row r="527" spans="2:8" x14ac:dyDescent="0.2">
      <c r="B527" s="51">
        <f>Index!B548</f>
        <v>42509</v>
      </c>
      <c r="C527" s="46">
        <f>VLOOKUP(B527,Table2[#All],5,FALSE)</f>
        <v>1272.4833196204011</v>
      </c>
      <c r="D527" s="47">
        <f t="shared" si="40"/>
        <v>4.833321652602831E-6</v>
      </c>
      <c r="E527" s="48">
        <f t="shared" si="41"/>
        <v>219</v>
      </c>
      <c r="F527" s="49">
        <f t="shared" si="42"/>
        <v>0.44774590163934425</v>
      </c>
      <c r="G527" s="50">
        <f t="shared" si="43"/>
        <v>-0.13135839008862346</v>
      </c>
      <c r="H527" s="50">
        <f t="shared" si="44"/>
        <v>-0.10360251339991776</v>
      </c>
    </row>
    <row r="528" spans="2:8" x14ac:dyDescent="0.2">
      <c r="B528" s="51">
        <f>Index!B549</f>
        <v>42510</v>
      </c>
      <c r="C528" s="46">
        <f>VLOOKUP(B528,Table2[#All],5,FALSE)</f>
        <v>1273.2346467082687</v>
      </c>
      <c r="D528" s="47">
        <f t="shared" si="40"/>
        <v>5.9026735845801176E-4</v>
      </c>
      <c r="E528" s="48">
        <f t="shared" si="41"/>
        <v>282</v>
      </c>
      <c r="F528" s="49">
        <f t="shared" si="42"/>
        <v>0.57802874743326493</v>
      </c>
      <c r="G528" s="50">
        <f t="shared" si="43"/>
        <v>0.1968530886166904</v>
      </c>
      <c r="H528" s="50">
        <f t="shared" si="44"/>
        <v>7.5263127593751894E-2</v>
      </c>
    </row>
    <row r="529" spans="2:8" x14ac:dyDescent="0.2">
      <c r="B529" s="51">
        <f>Index!B550</f>
        <v>42513</v>
      </c>
      <c r="C529" s="46">
        <f>VLOOKUP(B529,Table2[#All],5,FALSE)</f>
        <v>1272.8805076191502</v>
      </c>
      <c r="D529" s="47">
        <f t="shared" si="40"/>
        <v>-2.781799486172732E-4</v>
      </c>
      <c r="E529" s="48">
        <f t="shared" si="41"/>
        <v>196</v>
      </c>
      <c r="F529" s="49">
        <f t="shared" si="42"/>
        <v>0.40226337448559668</v>
      </c>
      <c r="G529" s="50">
        <f t="shared" si="43"/>
        <v>-0.2474929473426479</v>
      </c>
      <c r="H529" s="50">
        <f t="shared" si="44"/>
        <v>-0.19007058121634704</v>
      </c>
    </row>
    <row r="530" spans="2:8" x14ac:dyDescent="0.2">
      <c r="B530" s="51">
        <f>Index!B551</f>
        <v>42514</v>
      </c>
      <c r="C530" s="46">
        <f>VLOOKUP(B530,Table2[#All],5,FALSE)</f>
        <v>1274.3771699515139</v>
      </c>
      <c r="D530" s="47">
        <f t="shared" si="40"/>
        <v>1.1751166894269219E-3</v>
      </c>
      <c r="E530" s="48">
        <f t="shared" si="41"/>
        <v>336</v>
      </c>
      <c r="F530" s="49">
        <f t="shared" si="42"/>
        <v>0.69175257731958761</v>
      </c>
      <c r="G530" s="50">
        <f t="shared" si="43"/>
        <v>0.50082421028038904</v>
      </c>
      <c r="H530" s="50">
        <f t="shared" si="44"/>
        <v>0.25395012543095463</v>
      </c>
    </row>
    <row r="531" spans="2:8" x14ac:dyDescent="0.2">
      <c r="B531" s="51">
        <f>Index!B552</f>
        <v>42515</v>
      </c>
      <c r="C531" s="46">
        <f>VLOOKUP(B531,Table2[#All],5,FALSE)</f>
        <v>1278.1110848704184</v>
      </c>
      <c r="D531" s="47">
        <f t="shared" si="40"/>
        <v>2.9257079442413562E-3</v>
      </c>
      <c r="E531" s="48">
        <f t="shared" si="41"/>
        <v>428</v>
      </c>
      <c r="F531" s="49">
        <f t="shared" si="42"/>
        <v>0.88326446280991733</v>
      </c>
      <c r="G531" s="50">
        <f t="shared" si="43"/>
        <v>1.1914650367865398</v>
      </c>
      <c r="H531" s="50">
        <f t="shared" si="44"/>
        <v>0.78880223040751196</v>
      </c>
    </row>
    <row r="532" spans="2:8" x14ac:dyDescent="0.2">
      <c r="B532" s="51">
        <f>Index!B553</f>
        <v>42516</v>
      </c>
      <c r="C532" s="46">
        <f>VLOOKUP(B532,Table2[#All],5,FALSE)</f>
        <v>1277.8685236223068</v>
      </c>
      <c r="D532" s="47">
        <f t="shared" si="40"/>
        <v>-1.8979904850079015E-4</v>
      </c>
      <c r="E532" s="48">
        <f t="shared" si="41"/>
        <v>200</v>
      </c>
      <c r="F532" s="49">
        <f t="shared" si="42"/>
        <v>0.41304347826086957</v>
      </c>
      <c r="G532" s="50">
        <f t="shared" si="43"/>
        <v>-0.21972291581857983</v>
      </c>
      <c r="H532" s="50">
        <f t="shared" si="44"/>
        <v>-0.16306786979697885</v>
      </c>
    </row>
    <row r="533" spans="2:8" x14ac:dyDescent="0.2">
      <c r="B533" s="51">
        <f>Index!B554</f>
        <v>42517</v>
      </c>
      <c r="C533" s="46">
        <f>VLOOKUP(B533,Table2[#All],5,FALSE)</f>
        <v>1278.9940371960843</v>
      </c>
      <c r="D533" s="47">
        <f t="shared" si="40"/>
        <v>8.803865047124585E-4</v>
      </c>
      <c r="E533" s="48">
        <f t="shared" si="41"/>
        <v>303</v>
      </c>
      <c r="F533" s="49">
        <f t="shared" si="42"/>
        <v>0.62759336099585061</v>
      </c>
      <c r="G533" s="50">
        <f t="shared" si="43"/>
        <v>0.3254859982428755</v>
      </c>
      <c r="H533" s="50">
        <f t="shared" si="44"/>
        <v>0.16390222917811401</v>
      </c>
    </row>
    <row r="534" spans="2:8" x14ac:dyDescent="0.2">
      <c r="B534" s="51">
        <f>Index!B555</f>
        <v>42520</v>
      </c>
      <c r="C534" s="46">
        <f>VLOOKUP(B534,Table2[#All],5,FALSE)</f>
        <v>1277.5197435678904</v>
      </c>
      <c r="D534" s="47">
        <f t="shared" si="40"/>
        <v>-1.153362679065562E-3</v>
      </c>
      <c r="E534" s="48">
        <f t="shared" si="41"/>
        <v>134</v>
      </c>
      <c r="F534" s="49">
        <f t="shared" si="42"/>
        <v>0.27754677754677753</v>
      </c>
      <c r="G534" s="50">
        <f t="shared" si="43"/>
        <v>-0.5901448310542311</v>
      </c>
      <c r="H534" s="50">
        <f t="shared" si="44"/>
        <v>-0.45746214068635987</v>
      </c>
    </row>
    <row r="535" spans="2:8" x14ac:dyDescent="0.2">
      <c r="B535" s="51">
        <f>Index!B556</f>
        <v>42521</v>
      </c>
      <c r="C535" s="46">
        <f>VLOOKUP(B535,Table2[#All],5,FALSE)</f>
        <v>1279.5156952500668</v>
      </c>
      <c r="D535" s="47">
        <f t="shared" si="40"/>
        <v>1.5611454243063675E-3</v>
      </c>
      <c r="E535" s="48">
        <f t="shared" si="41"/>
        <v>354</v>
      </c>
      <c r="F535" s="49">
        <f t="shared" si="42"/>
        <v>0.73645833333333333</v>
      </c>
      <c r="G535" s="50">
        <f t="shared" si="43"/>
        <v>0.6324645998107391</v>
      </c>
      <c r="H535" s="50">
        <f t="shared" si="44"/>
        <v>0.37189215265397696</v>
      </c>
    </row>
    <row r="536" spans="2:8" x14ac:dyDescent="0.2">
      <c r="B536" s="51">
        <f>Index!B557</f>
        <v>42522</v>
      </c>
      <c r="C536" s="46">
        <f>VLOOKUP(B536,Table2[#All],5,FALSE)</f>
        <v>1279.2730450237532</v>
      </c>
      <c r="D536" s="47">
        <f t="shared" si="40"/>
        <v>-1.8966022729563825E-4</v>
      </c>
      <c r="E536" s="48">
        <f t="shared" si="41"/>
        <v>199</v>
      </c>
      <c r="F536" s="49">
        <f t="shared" si="42"/>
        <v>0.41440501043841338</v>
      </c>
      <c r="G536" s="50">
        <f t="shared" si="43"/>
        <v>-0.21622801032117883</v>
      </c>
      <c r="H536" s="50">
        <f t="shared" si="44"/>
        <v>-0.1630254562332262</v>
      </c>
    </row>
    <row r="537" spans="2:8" x14ac:dyDescent="0.2">
      <c r="B537" s="51">
        <f>Index!B558</f>
        <v>42523</v>
      </c>
      <c r="C537" s="46">
        <f>VLOOKUP(B537,Table2[#All],5,FALSE)</f>
        <v>1281.2699451003289</v>
      </c>
      <c r="D537" s="47">
        <f t="shared" si="40"/>
        <v>1.5597476700200726E-3</v>
      </c>
      <c r="E537" s="48">
        <f t="shared" si="41"/>
        <v>352</v>
      </c>
      <c r="F537" s="49">
        <f t="shared" si="42"/>
        <v>0.7353556485355649</v>
      </c>
      <c r="G537" s="50">
        <f t="shared" si="43"/>
        <v>0.62909219041974118</v>
      </c>
      <c r="H537" s="50">
        <f t="shared" si="44"/>
        <v>0.37146510161038876</v>
      </c>
    </row>
    <row r="538" spans="2:8" x14ac:dyDescent="0.2">
      <c r="B538" s="51">
        <f>Index!B559</f>
        <v>42524</v>
      </c>
      <c r="C538" s="46">
        <f>VLOOKUP(B538,Table2[#All],5,FALSE)</f>
        <v>1287.749329511041</v>
      </c>
      <c r="D538" s="47">
        <f t="shared" si="40"/>
        <v>5.0442581054070158E-3</v>
      </c>
      <c r="E538" s="48">
        <f t="shared" si="41"/>
        <v>463</v>
      </c>
      <c r="F538" s="49">
        <f t="shared" si="42"/>
        <v>0.96960167714884693</v>
      </c>
      <c r="G538" s="50">
        <f t="shared" si="43"/>
        <v>1.8749714909194541</v>
      </c>
      <c r="H538" s="50">
        <f t="shared" si="44"/>
        <v>1.4360755502539482</v>
      </c>
    </row>
    <row r="539" spans="2:8" x14ac:dyDescent="0.2">
      <c r="B539" s="51">
        <f>Index!B560</f>
        <v>42527</v>
      </c>
      <c r="C539" s="46">
        <f>VLOOKUP(B539,Table2[#All],5,FALSE)</f>
        <v>1285.7730699582596</v>
      </c>
      <c r="D539" s="47">
        <f t="shared" si="40"/>
        <v>-1.5358404820231171E-3</v>
      </c>
      <c r="E539" s="48">
        <f t="shared" si="41"/>
        <v>107</v>
      </c>
      <c r="F539" s="49">
        <f t="shared" si="42"/>
        <v>0.22373949579831934</v>
      </c>
      <c r="G539" s="50">
        <f t="shared" si="43"/>
        <v>-0.75962463125652824</v>
      </c>
      <c r="H539" s="50">
        <f t="shared" si="44"/>
        <v>-0.57431926393318078</v>
      </c>
    </row>
    <row r="540" spans="2:8" x14ac:dyDescent="0.2">
      <c r="B540" s="51">
        <f>Index!B561</f>
        <v>42528</v>
      </c>
      <c r="C540" s="46">
        <f>VLOOKUP(B540,Table2[#All],5,FALSE)</f>
        <v>1289.5182760341265</v>
      </c>
      <c r="D540" s="47">
        <f t="shared" si="40"/>
        <v>2.9085708861623311E-3</v>
      </c>
      <c r="E540" s="48">
        <f t="shared" si="41"/>
        <v>420</v>
      </c>
      <c r="F540" s="49">
        <f t="shared" si="42"/>
        <v>0.88315789473684214</v>
      </c>
      <c r="G540" s="50">
        <f t="shared" si="43"/>
        <v>1.1909219910820952</v>
      </c>
      <c r="H540" s="50">
        <f t="shared" si="44"/>
        <v>0.78356640419081824</v>
      </c>
    </row>
    <row r="541" spans="2:8" x14ac:dyDescent="0.2">
      <c r="B541" s="51">
        <f>Index!B562</f>
        <v>42529</v>
      </c>
      <c r="C541" s="46">
        <f>VLOOKUP(B541,Table2[#All],5,FALSE)</f>
        <v>1290.1483395891839</v>
      </c>
      <c r="D541" s="47">
        <f t="shared" si="40"/>
        <v>4.884844915775345E-4</v>
      </c>
      <c r="E541" s="48">
        <f t="shared" si="41"/>
        <v>267</v>
      </c>
      <c r="F541" s="49">
        <f t="shared" si="42"/>
        <v>0.56223628691983119</v>
      </c>
      <c r="G541" s="50">
        <f t="shared" si="43"/>
        <v>0.15664145916639832</v>
      </c>
      <c r="H541" s="50">
        <f t="shared" si="44"/>
        <v>4.4165759517762859E-2</v>
      </c>
    </row>
    <row r="542" spans="2:8" x14ac:dyDescent="0.2">
      <c r="B542" s="51">
        <f>Index!B563</f>
        <v>42530</v>
      </c>
      <c r="C542" s="46">
        <f>VLOOKUP(B542,Table2[#All],5,FALSE)</f>
        <v>1293.3987337150434</v>
      </c>
      <c r="D542" s="47">
        <f t="shared" si="40"/>
        <v>2.5162273019196284E-3</v>
      </c>
      <c r="E542" s="48">
        <f t="shared" si="41"/>
        <v>403</v>
      </c>
      <c r="F542" s="49">
        <f t="shared" si="42"/>
        <v>0.85095137420718814</v>
      </c>
      <c r="G542" s="50">
        <f t="shared" si="43"/>
        <v>1.0405224238938573</v>
      </c>
      <c r="H542" s="50">
        <f t="shared" si="44"/>
        <v>0.66369502283372317</v>
      </c>
    </row>
    <row r="543" spans="2:8" x14ac:dyDescent="0.2">
      <c r="B543" s="51">
        <f>Index!B564</f>
        <v>42531</v>
      </c>
      <c r="C543" s="46">
        <f>VLOOKUP(B543,Table2[#All],5,FALSE)</f>
        <v>1295.7777130755076</v>
      </c>
      <c r="D543" s="47">
        <f t="shared" si="40"/>
        <v>1.8376345365553859E-3</v>
      </c>
      <c r="E543" s="48">
        <f t="shared" si="41"/>
        <v>369</v>
      </c>
      <c r="F543" s="49">
        <f t="shared" si="42"/>
        <v>0.78072033898305082</v>
      </c>
      <c r="G543" s="50">
        <f t="shared" si="43"/>
        <v>0.77462831308244828</v>
      </c>
      <c r="H543" s="50">
        <f t="shared" si="44"/>
        <v>0.45636691698447895</v>
      </c>
    </row>
    <row r="544" spans="2:8" x14ac:dyDescent="0.2">
      <c r="B544" s="51">
        <f>Index!B565</f>
        <v>42534</v>
      </c>
      <c r="C544" s="46">
        <f>VLOOKUP(B544,Table2[#All],5,FALSE)</f>
        <v>1290.5486846363965</v>
      </c>
      <c r="D544" s="47">
        <f t="shared" si="40"/>
        <v>-4.0436006596802536E-3</v>
      </c>
      <c r="E544" s="48">
        <f t="shared" si="41"/>
        <v>25</v>
      </c>
      <c r="F544" s="49">
        <f t="shared" si="42"/>
        <v>5.2016985138004249E-2</v>
      </c>
      <c r="G544" s="50">
        <f t="shared" si="43"/>
        <v>-1.6256037814243409</v>
      </c>
      <c r="H544" s="50">
        <f t="shared" si="44"/>
        <v>-1.3405065769952942</v>
      </c>
    </row>
    <row r="545" spans="2:8" x14ac:dyDescent="0.2">
      <c r="B545" s="51">
        <f>Index!B566</f>
        <v>42535</v>
      </c>
      <c r="C545" s="46">
        <f>VLOOKUP(B545,Table2[#All],5,FALSE)</f>
        <v>1292.5516062778406</v>
      </c>
      <c r="D545" s="47">
        <f t="shared" si="40"/>
        <v>1.5507892201470214E-3</v>
      </c>
      <c r="E545" s="48">
        <f t="shared" si="41"/>
        <v>347</v>
      </c>
      <c r="F545" s="49">
        <f t="shared" si="42"/>
        <v>0.73723404255319147</v>
      </c>
      <c r="G545" s="50">
        <f t="shared" si="43"/>
        <v>0.63484131452856218</v>
      </c>
      <c r="H545" s="50">
        <f t="shared" si="44"/>
        <v>0.3687280573353468</v>
      </c>
    </row>
    <row r="546" spans="2:8" x14ac:dyDescent="0.2">
      <c r="B546" s="51">
        <f>Index!B567</f>
        <v>42536</v>
      </c>
      <c r="C546" s="46">
        <f>VLOOKUP(B546,Table2[#All],5,FALSE)</f>
        <v>1294.9301322293277</v>
      </c>
      <c r="D546" s="47">
        <f t="shared" si="40"/>
        <v>1.8384876585202166E-3</v>
      </c>
      <c r="E546" s="48">
        <f t="shared" si="41"/>
        <v>367</v>
      </c>
      <c r="F546" s="49">
        <f t="shared" si="42"/>
        <v>0.78144989339019189</v>
      </c>
      <c r="G546" s="50">
        <f t="shared" si="43"/>
        <v>0.77709925546173086</v>
      </c>
      <c r="H546" s="50">
        <f t="shared" si="44"/>
        <v>0.4566275683943592</v>
      </c>
    </row>
    <row r="547" spans="2:8" x14ac:dyDescent="0.2">
      <c r="B547" s="51">
        <f>Index!B568</f>
        <v>42537</v>
      </c>
      <c r="C547" s="46">
        <f>VLOOKUP(B547,Table2[#All],5,FALSE)</f>
        <v>1294.5616941564356</v>
      </c>
      <c r="D547" s="47">
        <f t="shared" si="40"/>
        <v>-2.8456399948753055E-4</v>
      </c>
      <c r="E547" s="48">
        <f t="shared" si="41"/>
        <v>190</v>
      </c>
      <c r="F547" s="49">
        <f t="shared" si="42"/>
        <v>0.40491452991452992</v>
      </c>
      <c r="G547" s="50">
        <f t="shared" si="43"/>
        <v>-0.24064656116152083</v>
      </c>
      <c r="H547" s="50">
        <f t="shared" si="44"/>
        <v>-0.19202107824804648</v>
      </c>
    </row>
    <row r="548" spans="2:8" x14ac:dyDescent="0.2">
      <c r="B548" s="51">
        <f>Index!B569</f>
        <v>42538</v>
      </c>
      <c r="C548" s="46">
        <f>VLOOKUP(B548,Table2[#All],5,FALSE)</f>
        <v>1291.9448275397672</v>
      </c>
      <c r="D548" s="47">
        <f t="shared" si="40"/>
        <v>-2.0234764440799132E-3</v>
      </c>
      <c r="E548" s="48">
        <f t="shared" si="41"/>
        <v>87</v>
      </c>
      <c r="F548" s="49">
        <f t="shared" si="42"/>
        <v>0.18522483940042828</v>
      </c>
      <c r="G548" s="50">
        <f t="shared" si="43"/>
        <v>-0.89563136415697631</v>
      </c>
      <c r="H548" s="50">
        <f t="shared" si="44"/>
        <v>-0.72330499663980996</v>
      </c>
    </row>
    <row r="549" spans="2:8" x14ac:dyDescent="0.2">
      <c r="B549" s="51">
        <f>Index!B570</f>
        <v>42541</v>
      </c>
      <c r="C549" s="46">
        <f>VLOOKUP(B549,Table2[#All],5,FALSE)</f>
        <v>1293.9613294362878</v>
      </c>
      <c r="D549" s="47">
        <f t="shared" si="40"/>
        <v>1.5596098101415773E-3</v>
      </c>
      <c r="E549" s="48">
        <f t="shared" si="41"/>
        <v>345</v>
      </c>
      <c r="F549" s="49">
        <f t="shared" si="42"/>
        <v>0.73927038626609443</v>
      </c>
      <c r="G549" s="50">
        <f t="shared" si="43"/>
        <v>0.64109767073045665</v>
      </c>
      <c r="H549" s="50">
        <f t="shared" si="44"/>
        <v>0.37142298175745209</v>
      </c>
    </row>
    <row r="550" spans="2:8" x14ac:dyDescent="0.2">
      <c r="B550" s="51">
        <f>Index!B571</f>
        <v>42542</v>
      </c>
      <c r="C550" s="46">
        <f>VLOOKUP(B550,Table2[#All],5,FALSE)</f>
        <v>1293.0934651039995</v>
      </c>
      <c r="D550" s="47">
        <f t="shared" si="40"/>
        <v>-6.7092847563584657E-4</v>
      </c>
      <c r="E550" s="48">
        <f t="shared" si="41"/>
        <v>159</v>
      </c>
      <c r="F550" s="49">
        <f t="shared" si="42"/>
        <v>0.34086021505376346</v>
      </c>
      <c r="G550" s="50">
        <f t="shared" si="43"/>
        <v>-0.41011658091158198</v>
      </c>
      <c r="H550" s="50">
        <f t="shared" si="44"/>
        <v>-0.31006568334233892</v>
      </c>
    </row>
    <row r="551" spans="2:8" x14ac:dyDescent="0.2">
      <c r="B551" s="51">
        <f>Index!B572</f>
        <v>42543</v>
      </c>
      <c r="C551" s="46">
        <f>VLOOKUP(B551,Table2[#All],5,FALSE)</f>
        <v>1293.0998946520619</v>
      </c>
      <c r="D551" s="47">
        <f t="shared" si="40"/>
        <v>4.9722098607211429E-6</v>
      </c>
      <c r="E551" s="48">
        <f t="shared" si="41"/>
        <v>210</v>
      </c>
      <c r="F551" s="49">
        <f t="shared" si="42"/>
        <v>0.45150862068965519</v>
      </c>
      <c r="G551" s="50">
        <f t="shared" si="43"/>
        <v>-0.12185072386611295</v>
      </c>
      <c r="H551" s="50">
        <f t="shared" si="44"/>
        <v>-0.10356007936498002</v>
      </c>
    </row>
    <row r="552" spans="2:8" x14ac:dyDescent="0.2">
      <c r="B552" s="51">
        <f>Index!B573</f>
        <v>42545</v>
      </c>
      <c r="C552" s="46">
        <f>VLOOKUP(B552,Table2[#All],5,FALSE)</f>
        <v>1289.7411871003885</v>
      </c>
      <c r="D552" s="47">
        <f t="shared" si="40"/>
        <v>-2.6007867604548847E-3</v>
      </c>
      <c r="E552" s="48">
        <f t="shared" si="41"/>
        <v>58</v>
      </c>
      <c r="F552" s="49">
        <f t="shared" si="42"/>
        <v>0.12419006479481641</v>
      </c>
      <c r="G552" s="50">
        <f t="shared" si="43"/>
        <v>-1.1542928433515633</v>
      </c>
      <c r="H552" s="50">
        <f t="shared" si="44"/>
        <v>-0.89968862536447569</v>
      </c>
    </row>
    <row r="553" spans="2:8" x14ac:dyDescent="0.2">
      <c r="B553" s="51">
        <f>Index!B574</f>
        <v>42548</v>
      </c>
      <c r="C553" s="46">
        <f>VLOOKUP(B553,Table2[#All],5,FALSE)</f>
        <v>1300.7401004707679</v>
      </c>
      <c r="D553" s="47">
        <f t="shared" si="40"/>
        <v>8.4918424376562406E-3</v>
      </c>
      <c r="E553" s="48">
        <f t="shared" si="41"/>
        <v>461</v>
      </c>
      <c r="F553" s="49">
        <f t="shared" si="42"/>
        <v>0.99675324675324672</v>
      </c>
      <c r="G553" s="50">
        <f t="shared" si="43"/>
        <v>2.7217611060365621</v>
      </c>
      <c r="H553" s="50">
        <f t="shared" si="44"/>
        <v>2.4894040940339512</v>
      </c>
    </row>
    <row r="554" spans="2:8" x14ac:dyDescent="0.2">
      <c r="B554" s="51">
        <f>Index!B575</f>
        <v>42549</v>
      </c>
      <c r="C554" s="46">
        <f>VLOOKUP(B554,Table2[#All],5,FALSE)</f>
        <v>1304.2500164512676</v>
      </c>
      <c r="D554" s="47">
        <f t="shared" si="40"/>
        <v>2.6947650063719195E-3</v>
      </c>
      <c r="E554" s="48">
        <f t="shared" si="41"/>
        <v>398</v>
      </c>
      <c r="F554" s="49">
        <f t="shared" si="42"/>
        <v>0.86225596529284165</v>
      </c>
      <c r="G554" s="50">
        <f t="shared" si="43"/>
        <v>1.0905110932469588</v>
      </c>
      <c r="H554" s="50">
        <f t="shared" si="44"/>
        <v>0.71824303156013058</v>
      </c>
    </row>
    <row r="555" spans="2:8" x14ac:dyDescent="0.2">
      <c r="B555" s="51">
        <f>Index!B576</f>
        <v>42550</v>
      </c>
      <c r="C555" s="46">
        <f>VLOOKUP(B555,Table2[#All],5,FALSE)</f>
        <v>1309.0153735689564</v>
      </c>
      <c r="D555" s="47">
        <f t="shared" si="40"/>
        <v>3.6470558389466857E-3</v>
      </c>
      <c r="E555" s="48">
        <f t="shared" si="41"/>
        <v>429</v>
      </c>
      <c r="F555" s="49">
        <f t="shared" si="42"/>
        <v>0.93152173913043479</v>
      </c>
      <c r="G555" s="50">
        <f t="shared" si="43"/>
        <v>1.4872207336857848</v>
      </c>
      <c r="H555" s="50">
        <f t="shared" si="44"/>
        <v>1.0091931633808693</v>
      </c>
    </row>
    <row r="556" spans="2:8" x14ac:dyDescent="0.2">
      <c r="B556" s="51">
        <f>Index!B577</f>
        <v>42551</v>
      </c>
      <c r="C556" s="46">
        <f>VLOOKUP(B556,Table2[#All],5,FALSE)</f>
        <v>1314.2881451706148</v>
      </c>
      <c r="D556" s="47">
        <f t="shared" si="40"/>
        <v>4.0199532114119823E-3</v>
      </c>
      <c r="E556" s="48">
        <f t="shared" si="41"/>
        <v>436</v>
      </c>
      <c r="F556" s="49">
        <f t="shared" si="42"/>
        <v>0.94880174291939001</v>
      </c>
      <c r="G556" s="50">
        <f t="shared" si="43"/>
        <v>1.6333447303741109</v>
      </c>
      <c r="H556" s="50">
        <f t="shared" si="44"/>
        <v>1.1231232107604519</v>
      </c>
    </row>
    <row r="557" spans="2:8" x14ac:dyDescent="0.2">
      <c r="B557" s="51">
        <f>Index!B578</f>
        <v>42552</v>
      </c>
      <c r="C557" s="46">
        <f>VLOOKUP(B557,Table2[#All],5,FALSE)</f>
        <v>1317.0569542427249</v>
      </c>
      <c r="D557" s="47">
        <f t="shared" si="40"/>
        <v>2.1044826804461443E-3</v>
      </c>
      <c r="E557" s="48">
        <f t="shared" si="41"/>
        <v>372</v>
      </c>
      <c r="F557" s="49">
        <f t="shared" si="42"/>
        <v>0.81113537117903933</v>
      </c>
      <c r="G557" s="50">
        <f t="shared" si="43"/>
        <v>0.88208793220253712</v>
      </c>
      <c r="H557" s="50">
        <f t="shared" si="44"/>
        <v>0.53789610952245281</v>
      </c>
    </row>
    <row r="558" spans="2:8" x14ac:dyDescent="0.2">
      <c r="B558" s="51">
        <f>Index!B579</f>
        <v>42555</v>
      </c>
      <c r="C558" s="46">
        <f>VLOOKUP(B558,Table2[#All],5,FALSE)</f>
        <v>1318.3332887658935</v>
      </c>
      <c r="D558" s="47">
        <f t="shared" si="40"/>
        <v>9.6861148085631893E-4</v>
      </c>
      <c r="E558" s="48">
        <f t="shared" si="41"/>
        <v>300</v>
      </c>
      <c r="F558" s="49">
        <f t="shared" si="42"/>
        <v>0.65536105032822756</v>
      </c>
      <c r="G558" s="50">
        <f t="shared" si="43"/>
        <v>0.39983520444526782</v>
      </c>
      <c r="H558" s="50">
        <f t="shared" si="44"/>
        <v>0.19085730168420409</v>
      </c>
    </row>
    <row r="559" spans="2:8" x14ac:dyDescent="0.2">
      <c r="B559" s="51">
        <f>Index!B580</f>
        <v>42556</v>
      </c>
      <c r="C559" s="46">
        <f>VLOOKUP(B559,Table2[#All],5,FALSE)</f>
        <v>1321.1049664121647</v>
      </c>
      <c r="D559" s="47">
        <f t="shared" si="40"/>
        <v>2.1002034502020438E-3</v>
      </c>
      <c r="E559" s="48">
        <f t="shared" si="41"/>
        <v>370</v>
      </c>
      <c r="F559" s="49">
        <f t="shared" si="42"/>
        <v>0.8103070175438597</v>
      </c>
      <c r="G559" s="50">
        <f t="shared" si="43"/>
        <v>0.879028238629044</v>
      </c>
      <c r="H559" s="50">
        <f t="shared" si="44"/>
        <v>0.53658869107314777</v>
      </c>
    </row>
    <row r="560" spans="2:8" x14ac:dyDescent="0.2">
      <c r="B560" s="51">
        <f>Index!B581</f>
        <v>42557</v>
      </c>
      <c r="C560" s="46">
        <f>VLOOKUP(B560,Table2[#All],5,FALSE)</f>
        <v>1321.2373985906545</v>
      </c>
      <c r="D560" s="47">
        <f t="shared" si="40"/>
        <v>1.0023847049850177E-4</v>
      </c>
      <c r="E560" s="48">
        <f t="shared" si="41"/>
        <v>220</v>
      </c>
      <c r="F560" s="49">
        <f t="shared" si="42"/>
        <v>0.48241758241758242</v>
      </c>
      <c r="G560" s="50">
        <f t="shared" si="43"/>
        <v>-4.4086862467961188E-2</v>
      </c>
      <c r="H560" s="50">
        <f t="shared" si="44"/>
        <v>-7.4453707506197106E-2</v>
      </c>
    </row>
    <row r="561" spans="2:8" x14ac:dyDescent="0.2">
      <c r="B561" s="51">
        <f>Index!B582</f>
        <v>42558</v>
      </c>
      <c r="C561" s="46">
        <f>VLOOKUP(B561,Table2[#All],5,FALSE)</f>
        <v>1320.6152153669884</v>
      </c>
      <c r="D561" s="47">
        <f t="shared" si="40"/>
        <v>-4.7102039824789023E-4</v>
      </c>
      <c r="E561" s="48">
        <f t="shared" si="41"/>
        <v>177</v>
      </c>
      <c r="F561" s="49">
        <f t="shared" si="42"/>
        <v>0.38876651982378857</v>
      </c>
      <c r="G561" s="50">
        <f t="shared" si="43"/>
        <v>-0.28253535673639157</v>
      </c>
      <c r="H561" s="50">
        <f t="shared" si="44"/>
        <v>-0.24898845831981423</v>
      </c>
    </row>
    <row r="562" spans="2:8" x14ac:dyDescent="0.2">
      <c r="B562" s="51">
        <f>Index!B583</f>
        <v>42559</v>
      </c>
      <c r="C562" s="46">
        <f>VLOOKUP(B562,Table2[#All],5,FALSE)</f>
        <v>1325.7779617437666</v>
      </c>
      <c r="D562" s="47">
        <f t="shared" si="40"/>
        <v>3.901727809012448E-3</v>
      </c>
      <c r="E562" s="48">
        <f t="shared" si="41"/>
        <v>429</v>
      </c>
      <c r="F562" s="49">
        <f t="shared" si="42"/>
        <v>0.94591611479028692</v>
      </c>
      <c r="G562" s="50">
        <f t="shared" si="43"/>
        <v>1.606483258658405</v>
      </c>
      <c r="H562" s="50">
        <f t="shared" si="44"/>
        <v>1.0870022115487916</v>
      </c>
    </row>
    <row r="563" spans="2:8" x14ac:dyDescent="0.2">
      <c r="B563" s="51">
        <f>Index!B584</f>
        <v>42562</v>
      </c>
      <c r="C563" s="46">
        <f>VLOOKUP(B563,Table2[#All],5,FALSE)</f>
        <v>1323.6575817694586</v>
      </c>
      <c r="D563" s="47">
        <f t="shared" si="40"/>
        <v>-1.6006280524184413E-3</v>
      </c>
      <c r="E563" s="48">
        <f t="shared" si="41"/>
        <v>101</v>
      </c>
      <c r="F563" s="49">
        <f t="shared" si="42"/>
        <v>0.22234513274336284</v>
      </c>
      <c r="G563" s="50">
        <f t="shared" si="43"/>
        <v>-0.76429701220682134</v>
      </c>
      <c r="H563" s="50">
        <f t="shared" si="44"/>
        <v>-0.59411358674095083</v>
      </c>
    </row>
    <row r="564" spans="2:8" x14ac:dyDescent="0.2">
      <c r="B564" s="51">
        <f>Index!B585</f>
        <v>42563</v>
      </c>
      <c r="C564" s="46">
        <f>VLOOKUP(B564,Table2[#All],5,FALSE)</f>
        <v>1316.3647464938942</v>
      </c>
      <c r="D564" s="47">
        <f t="shared" si="40"/>
        <v>-5.5248425348163269E-3</v>
      </c>
      <c r="E564" s="48">
        <f t="shared" si="41"/>
        <v>13</v>
      </c>
      <c r="F564" s="49">
        <f t="shared" si="42"/>
        <v>2.771618625277162E-2</v>
      </c>
      <c r="G564" s="50">
        <f t="shared" si="43"/>
        <v>-1.9154717186792212</v>
      </c>
      <c r="H564" s="50">
        <f t="shared" si="44"/>
        <v>-1.7930652954951938</v>
      </c>
    </row>
    <row r="565" spans="2:8" x14ac:dyDescent="0.2">
      <c r="B565" s="51">
        <f>Index!B586</f>
        <v>42564</v>
      </c>
      <c r="C565" s="46">
        <f>VLOOKUP(B565,Table2[#All],5,FALSE)</f>
        <v>1322.4014115391046</v>
      </c>
      <c r="D565" s="47">
        <f t="shared" si="40"/>
        <v>4.5753774413330468E-3</v>
      </c>
      <c r="E565" s="48">
        <f t="shared" si="41"/>
        <v>434</v>
      </c>
      <c r="F565" s="49">
        <f t="shared" si="42"/>
        <v>0.96333333333333337</v>
      </c>
      <c r="G565" s="50">
        <f t="shared" si="43"/>
        <v>1.7907505531699297</v>
      </c>
      <c r="H565" s="50">
        <f t="shared" si="44"/>
        <v>1.292820059017445</v>
      </c>
    </row>
    <row r="566" spans="2:8" x14ac:dyDescent="0.2">
      <c r="B566" s="51">
        <f>Index!B587</f>
        <v>42565</v>
      </c>
      <c r="C566" s="46">
        <f>VLOOKUP(B566,Table2[#All],5,FALSE)</f>
        <v>1318.6337701998268</v>
      </c>
      <c r="D566" s="47">
        <f t="shared" si="40"/>
        <v>-2.8531569145336679E-3</v>
      </c>
      <c r="E566" s="48">
        <f t="shared" si="41"/>
        <v>52</v>
      </c>
      <c r="F566" s="49">
        <f t="shared" si="42"/>
        <v>0.11469933184855234</v>
      </c>
      <c r="G566" s="50">
        <f t="shared" si="43"/>
        <v>-1.2019093184454894</v>
      </c>
      <c r="H566" s="50">
        <f t="shared" si="44"/>
        <v>-0.97679440763722181</v>
      </c>
    </row>
    <row r="567" spans="2:8" x14ac:dyDescent="0.2">
      <c r="B567" s="51">
        <f>Index!B588</f>
        <v>42566</v>
      </c>
      <c r="C567" s="46">
        <f>VLOOKUP(B567,Table2[#All],5,FALSE)</f>
        <v>1313.3613370989465</v>
      </c>
      <c r="D567" s="47">
        <f t="shared" si="40"/>
        <v>-4.0064209380599874E-3</v>
      </c>
      <c r="E567" s="48">
        <f t="shared" si="41"/>
        <v>24</v>
      </c>
      <c r="F567" s="49">
        <f t="shared" si="42"/>
        <v>5.2455357142857144E-2</v>
      </c>
      <c r="G567" s="50">
        <f t="shared" si="43"/>
        <v>-1.6214987666117326</v>
      </c>
      <c r="H567" s="50">
        <f t="shared" si="44"/>
        <v>-1.3291471849519758</v>
      </c>
    </row>
    <row r="568" spans="2:8" x14ac:dyDescent="0.2">
      <c r="B568" s="51">
        <f>Index!B589</f>
        <v>42569</v>
      </c>
      <c r="C568" s="46">
        <f>VLOOKUP(B568,Table2[#All],5,FALSE)</f>
        <v>1315.139036448315</v>
      </c>
      <c r="D568" s="47">
        <f t="shared" si="40"/>
        <v>1.3526341014074349E-3</v>
      </c>
      <c r="E568" s="48">
        <f t="shared" si="41"/>
        <v>329</v>
      </c>
      <c r="F568" s="49">
        <f t="shared" si="42"/>
        <v>0.7348993288590604</v>
      </c>
      <c r="G568" s="50">
        <f t="shared" si="43"/>
        <v>0.6276986921484895</v>
      </c>
      <c r="H568" s="50">
        <f t="shared" si="44"/>
        <v>0.30818640771938205</v>
      </c>
    </row>
    <row r="569" spans="2:8" x14ac:dyDescent="0.2">
      <c r="B569" s="51">
        <f>Index!B590</f>
        <v>42570</v>
      </c>
      <c r="C569" s="46">
        <f>VLOOKUP(B569,Table2[#All],5,FALSE)</f>
        <v>1317.4063652692039</v>
      </c>
      <c r="D569" s="47">
        <f t="shared" si="40"/>
        <v>1.7225377234005839E-3</v>
      </c>
      <c r="E569" s="48">
        <f t="shared" si="41"/>
        <v>345</v>
      </c>
      <c r="F569" s="49">
        <f t="shared" si="42"/>
        <v>0.77242152466367708</v>
      </c>
      <c r="G569" s="50">
        <f t="shared" si="43"/>
        <v>0.74684529491770857</v>
      </c>
      <c r="H569" s="50">
        <f t="shared" si="44"/>
        <v>0.42120178484832832</v>
      </c>
    </row>
    <row r="570" spans="2:8" x14ac:dyDescent="0.2">
      <c r="B570" s="51">
        <f>Index!B591</f>
        <v>42571</v>
      </c>
      <c r="C570" s="46">
        <f>VLOOKUP(B570,Table2[#All],5,FALSE)</f>
        <v>1315.7795897839139</v>
      </c>
      <c r="D570" s="47">
        <f t="shared" si="40"/>
        <v>-1.2355949940671455E-3</v>
      </c>
      <c r="E570" s="48">
        <f t="shared" si="41"/>
        <v>121</v>
      </c>
      <c r="F570" s="49">
        <f t="shared" si="42"/>
        <v>0.27078651685393257</v>
      </c>
      <c r="G570" s="50">
        <f t="shared" si="43"/>
        <v>-0.6104359895356346</v>
      </c>
      <c r="H570" s="50">
        <f t="shared" si="44"/>
        <v>-0.48258629611369547</v>
      </c>
    </row>
    <row r="571" spans="2:8" x14ac:dyDescent="0.2">
      <c r="B571" s="51">
        <f>Index!B592</f>
        <v>42572</v>
      </c>
      <c r="C571" s="46">
        <f>VLOOKUP(B571,Table2[#All],5,FALSE)</f>
        <v>1317.4192661589589</v>
      </c>
      <c r="D571" s="47">
        <f t="shared" si="40"/>
        <v>1.2453875887657145E-3</v>
      </c>
      <c r="E571" s="48">
        <f t="shared" si="41"/>
        <v>318</v>
      </c>
      <c r="F571" s="49">
        <f t="shared" si="42"/>
        <v>0.71509009009009006</v>
      </c>
      <c r="G571" s="50">
        <f t="shared" si="43"/>
        <v>0.56831687902389783</v>
      </c>
      <c r="H571" s="50">
        <f t="shared" si="44"/>
        <v>0.27541975080842918</v>
      </c>
    </row>
    <row r="572" spans="2:8" x14ac:dyDescent="0.2">
      <c r="B572" s="51">
        <f>Index!B593</f>
        <v>42573</v>
      </c>
      <c r="C572" s="46">
        <f>VLOOKUP(B572,Table2[#All],5,FALSE)</f>
        <v>1319.1852759980468</v>
      </c>
      <c r="D572" s="47">
        <f t="shared" si="40"/>
        <v>1.339609391511493E-3</v>
      </c>
      <c r="E572" s="48">
        <f t="shared" si="41"/>
        <v>324</v>
      </c>
      <c r="F572" s="49">
        <f t="shared" si="42"/>
        <v>0.73024830699774268</v>
      </c>
      <c r="G572" s="50">
        <f t="shared" si="43"/>
        <v>0.6135641403899057</v>
      </c>
      <c r="H572" s="50">
        <f t="shared" si="44"/>
        <v>0.30420701305178333</v>
      </c>
    </row>
    <row r="573" spans="2:8" x14ac:dyDescent="0.2">
      <c r="B573" s="51">
        <f>Index!B594</f>
        <v>42576</v>
      </c>
      <c r="C573" s="46">
        <f>VLOOKUP(B573,Table2[#All],5,FALSE)</f>
        <v>1318.3256528130485</v>
      </c>
      <c r="D573" s="47">
        <f t="shared" si="40"/>
        <v>-6.5184428701014737E-4</v>
      </c>
      <c r="E573" s="48">
        <f t="shared" si="41"/>
        <v>156</v>
      </c>
      <c r="F573" s="49">
        <f t="shared" si="42"/>
        <v>0.35180995475113125</v>
      </c>
      <c r="G573" s="50">
        <f t="shared" si="43"/>
        <v>-0.38043854153327572</v>
      </c>
      <c r="H573" s="50">
        <f t="shared" si="44"/>
        <v>-0.30423495704906328</v>
      </c>
    </row>
    <row r="574" spans="2:8" x14ac:dyDescent="0.2">
      <c r="B574" s="51">
        <f>Index!B595</f>
        <v>42577</v>
      </c>
      <c r="C574" s="46">
        <f>VLOOKUP(B574,Table2[#All],5,FALSE)</f>
        <v>1320.4691841822294</v>
      </c>
      <c r="D574" s="47">
        <f t="shared" si="40"/>
        <v>1.6246294032430696E-3</v>
      </c>
      <c r="E574" s="48">
        <f t="shared" si="41"/>
        <v>335</v>
      </c>
      <c r="F574" s="49">
        <f t="shared" si="42"/>
        <v>0.75850340136054417</v>
      </c>
      <c r="G574" s="50">
        <f t="shared" si="43"/>
        <v>0.70149653338909812</v>
      </c>
      <c r="H574" s="50">
        <f t="shared" si="44"/>
        <v>0.39128819366195161</v>
      </c>
    </row>
    <row r="575" spans="2:8" x14ac:dyDescent="0.2">
      <c r="B575" s="51">
        <f>Index!B596</f>
        <v>42578</v>
      </c>
      <c r="C575" s="46">
        <f>VLOOKUP(B575,Table2[#All],5,FALSE)</f>
        <v>1326.1351419129933</v>
      </c>
      <c r="D575" s="47">
        <f t="shared" si="40"/>
        <v>4.281687542781379E-3</v>
      </c>
      <c r="E575" s="48">
        <f t="shared" si="41"/>
        <v>421</v>
      </c>
      <c r="F575" s="49">
        <f t="shared" si="42"/>
        <v>0.95568181818181819</v>
      </c>
      <c r="G575" s="50">
        <f t="shared" si="43"/>
        <v>1.7026351723061632</v>
      </c>
      <c r="H575" s="50">
        <f t="shared" si="44"/>
        <v>1.2030899978060048</v>
      </c>
    </row>
    <row r="576" spans="2:8" x14ac:dyDescent="0.2">
      <c r="B576" s="51">
        <f>Index!B597</f>
        <v>42579</v>
      </c>
      <c r="C576" s="46">
        <f>VLOOKUP(B576,Table2[#All],5,FALSE)</f>
        <v>1327.6532403116721</v>
      </c>
      <c r="D576" s="47">
        <f t="shared" si="40"/>
        <v>1.1440991862363831E-3</v>
      </c>
      <c r="E576" s="48">
        <f t="shared" si="41"/>
        <v>308</v>
      </c>
      <c r="F576" s="49">
        <f t="shared" si="42"/>
        <v>0.70045558086560367</v>
      </c>
      <c r="G576" s="50">
        <f t="shared" si="43"/>
        <v>0.52571126125085965</v>
      </c>
      <c r="H576" s="50">
        <f t="shared" si="44"/>
        <v>0.24447345471930107</v>
      </c>
    </row>
    <row r="577" spans="2:8" x14ac:dyDescent="0.2">
      <c r="B577" s="51">
        <f>Index!B598</f>
        <v>42580</v>
      </c>
      <c r="C577" s="46">
        <f>VLOOKUP(B577,Table2[#All],5,FALSE)</f>
        <v>1332.0696338346343</v>
      </c>
      <c r="D577" s="47">
        <f t="shared" si="40"/>
        <v>3.3209456705483513E-3</v>
      </c>
      <c r="E577" s="48">
        <f t="shared" si="41"/>
        <v>404</v>
      </c>
      <c r="F577" s="49">
        <f t="shared" si="42"/>
        <v>0.92123287671232879</v>
      </c>
      <c r="G577" s="50">
        <f t="shared" si="43"/>
        <v>1.4134132683376526</v>
      </c>
      <c r="H577" s="50">
        <f t="shared" si="44"/>
        <v>0.90955784900212955</v>
      </c>
    </row>
    <row r="578" spans="2:8" x14ac:dyDescent="0.2">
      <c r="B578" s="51">
        <f>Index!B599</f>
        <v>42583</v>
      </c>
      <c r="C578" s="46">
        <f>VLOOKUP(B578,Table2[#All],5,FALSE)</f>
        <v>1330.9550821174855</v>
      </c>
      <c r="D578" s="47">
        <f t="shared" si="40"/>
        <v>-8.3705703184020646E-4</v>
      </c>
      <c r="E578" s="48">
        <f t="shared" si="41"/>
        <v>143</v>
      </c>
      <c r="F578" s="49">
        <f t="shared" si="42"/>
        <v>0.32608695652173914</v>
      </c>
      <c r="G578" s="50">
        <f t="shared" si="43"/>
        <v>-0.4507442126153593</v>
      </c>
      <c r="H578" s="50">
        <f t="shared" si="44"/>
        <v>-0.3608223678272256</v>
      </c>
    </row>
    <row r="579" spans="2:8" x14ac:dyDescent="0.2">
      <c r="B579" s="51">
        <f>Index!B600</f>
        <v>42584</v>
      </c>
      <c r="C579" s="46">
        <f>VLOOKUP(B579,Table2[#All],5,FALSE)</f>
        <v>1323.6485383420022</v>
      </c>
      <c r="D579" s="47">
        <f t="shared" si="40"/>
        <v>-5.5048235224729051E-3</v>
      </c>
      <c r="E579" s="48">
        <f t="shared" si="41"/>
        <v>13</v>
      </c>
      <c r="F579" s="49">
        <f t="shared" si="42"/>
        <v>2.8669724770642203E-2</v>
      </c>
      <c r="G579" s="50">
        <f t="shared" si="43"/>
        <v>-1.9007142612879084</v>
      </c>
      <c r="H579" s="50">
        <f t="shared" si="44"/>
        <v>-1.786948955737421</v>
      </c>
    </row>
    <row r="580" spans="2:8" x14ac:dyDescent="0.2">
      <c r="B580" s="51">
        <f>Index!B601</f>
        <v>42585</v>
      </c>
      <c r="C580" s="46">
        <f>VLOOKUP(B580,Table2[#All],5,FALSE)</f>
        <v>1323.4036348395193</v>
      </c>
      <c r="D580" s="47">
        <f t="shared" si="40"/>
        <v>-1.8503866728646965E-4</v>
      </c>
      <c r="E580" s="48">
        <f t="shared" si="41"/>
        <v>191</v>
      </c>
      <c r="F580" s="49">
        <f t="shared" si="42"/>
        <v>0.43793103448275861</v>
      </c>
      <c r="G580" s="50">
        <f t="shared" si="43"/>
        <v>-0.15621688355331803</v>
      </c>
      <c r="H580" s="50">
        <f t="shared" si="44"/>
        <v>-0.161613446952144</v>
      </c>
    </row>
    <row r="581" spans="2:8" x14ac:dyDescent="0.2">
      <c r="B581" s="51">
        <f>Index!B602</f>
        <v>42586</v>
      </c>
      <c r="C581" s="46">
        <f>VLOOKUP(B581,Table2[#All],5,FALSE)</f>
        <v>1330.9617332642647</v>
      </c>
      <c r="D581" s="47">
        <f t="shared" ref="D581:D644" si="45">LN(C581/C580)</f>
        <v>5.6948594509365277E-3</v>
      </c>
      <c r="E581" s="48">
        <f t="shared" ref="E581:E644" si="46">_xlfn.RANK.AVG(D581,D581:D1591,1)</f>
        <v>426</v>
      </c>
      <c r="F581" s="49">
        <f t="shared" ref="F581:F644" si="47">(E581-0.5)/COUNT(D581:D1591)</f>
        <v>0.9804147465437788</v>
      </c>
      <c r="G581" s="50">
        <f t="shared" ref="G581:G644" si="48">_xlfn.NORM.S.INV(F581)</f>
        <v>2.0623911950817608</v>
      </c>
      <c r="H581" s="50">
        <f t="shared" ref="H581:H644" si="49">STANDARDIZE(D581,AVERAGE($D$4:$D$1014),STDEV($D$4:$D$1014))</f>
        <v>1.6348515341965424</v>
      </c>
    </row>
    <row r="582" spans="2:8" x14ac:dyDescent="0.2">
      <c r="B582" s="51">
        <f>Index!B603</f>
        <v>42587</v>
      </c>
      <c r="C582" s="46">
        <f>VLOOKUP(B582,Table2[#All],5,FALSE)</f>
        <v>1329.3293539684123</v>
      </c>
      <c r="D582" s="47">
        <f t="shared" si="45"/>
        <v>-1.2272187119365347E-3</v>
      </c>
      <c r="E582" s="48">
        <f t="shared" si="46"/>
        <v>121</v>
      </c>
      <c r="F582" s="49">
        <f t="shared" si="47"/>
        <v>0.27829099307159355</v>
      </c>
      <c r="G582" s="50">
        <f t="shared" si="48"/>
        <v>-0.58792596691580223</v>
      </c>
      <c r="H582" s="50">
        <f t="shared" si="49"/>
        <v>-0.48002711954000143</v>
      </c>
    </row>
    <row r="583" spans="2:8" x14ac:dyDescent="0.2">
      <c r="B583" s="51">
        <f>Index!B604</f>
        <v>42590</v>
      </c>
      <c r="C583" s="46">
        <f>VLOOKUP(B583,Table2[#All],5,FALSE)</f>
        <v>1330.8623590710113</v>
      </c>
      <c r="D583" s="47">
        <f t="shared" si="45"/>
        <v>1.1525524756621208E-3</v>
      </c>
      <c r="E583" s="48">
        <f t="shared" si="46"/>
        <v>305</v>
      </c>
      <c r="F583" s="49">
        <f t="shared" si="47"/>
        <v>0.70486111111111116</v>
      </c>
      <c r="G583" s="50">
        <f t="shared" si="48"/>
        <v>0.53843353776110714</v>
      </c>
      <c r="H583" s="50">
        <f t="shared" si="49"/>
        <v>0.24705615906613113</v>
      </c>
    </row>
    <row r="584" spans="2:8" x14ac:dyDescent="0.2">
      <c r="B584" s="51">
        <f>Index!B605</f>
        <v>42591</v>
      </c>
      <c r="C584" s="46">
        <f>VLOOKUP(B584,Table2[#All],5,FALSE)</f>
        <v>1331.4996413179788</v>
      </c>
      <c r="D584" s="47">
        <f t="shared" si="45"/>
        <v>4.7873449143705839E-4</v>
      </c>
      <c r="E584" s="48">
        <f t="shared" si="46"/>
        <v>245</v>
      </c>
      <c r="F584" s="49">
        <f t="shared" si="47"/>
        <v>0.56728538283062646</v>
      </c>
      <c r="G584" s="50">
        <f t="shared" si="48"/>
        <v>0.16946711792877209</v>
      </c>
      <c r="H584" s="50">
        <f t="shared" si="49"/>
        <v>4.1186875621071539E-2</v>
      </c>
    </row>
    <row r="585" spans="2:8" x14ac:dyDescent="0.2">
      <c r="B585" s="51">
        <f>Index!B606</f>
        <v>42592</v>
      </c>
      <c r="C585" s="46">
        <f>VLOOKUP(B585,Table2[#All],5,FALSE)</f>
        <v>1337.6859956973401</v>
      </c>
      <c r="D585" s="47">
        <f t="shared" si="45"/>
        <v>4.6353954334937639E-3</v>
      </c>
      <c r="E585" s="48">
        <f t="shared" si="46"/>
        <v>416</v>
      </c>
      <c r="F585" s="49">
        <f t="shared" si="47"/>
        <v>0.96627906976744182</v>
      </c>
      <c r="G585" s="50">
        <f t="shared" si="48"/>
        <v>1.8287180271207175</v>
      </c>
      <c r="H585" s="50">
        <f t="shared" si="49"/>
        <v>1.3111571490465099</v>
      </c>
    </row>
    <row r="586" spans="2:8" x14ac:dyDescent="0.2">
      <c r="B586" s="51">
        <f>Index!B607</f>
        <v>42593</v>
      </c>
      <c r="C586" s="46">
        <f>VLOOKUP(B586,Table2[#All],5,FALSE)</f>
        <v>1336.0508472516963</v>
      </c>
      <c r="D586" s="47">
        <f t="shared" si="45"/>
        <v>-1.2231186130430768E-3</v>
      </c>
      <c r="E586" s="48">
        <f t="shared" si="46"/>
        <v>122</v>
      </c>
      <c r="F586" s="49">
        <f t="shared" si="47"/>
        <v>0.28321678321678323</v>
      </c>
      <c r="G586" s="50">
        <f t="shared" si="48"/>
        <v>-0.57331184542699831</v>
      </c>
      <c r="H586" s="50">
        <f t="shared" si="49"/>
        <v>-0.47877443047409474</v>
      </c>
    </row>
    <row r="587" spans="2:8" x14ac:dyDescent="0.2">
      <c r="B587" s="51">
        <f>Index!B608</f>
        <v>42594</v>
      </c>
      <c r="C587" s="46">
        <f>VLOOKUP(B587,Table2[#All],5,FALSE)</f>
        <v>1337.5727776881552</v>
      </c>
      <c r="D587" s="47">
        <f t="shared" si="45"/>
        <v>1.1384778221192929E-3</v>
      </c>
      <c r="E587" s="48">
        <f t="shared" si="46"/>
        <v>300</v>
      </c>
      <c r="F587" s="49">
        <f t="shared" si="47"/>
        <v>0.69976635514018692</v>
      </c>
      <c r="G587" s="50">
        <f t="shared" si="48"/>
        <v>0.5237286441942145</v>
      </c>
      <c r="H587" s="50">
        <f t="shared" si="49"/>
        <v>0.24275597873934476</v>
      </c>
    </row>
    <row r="588" spans="2:8" x14ac:dyDescent="0.2">
      <c r="B588" s="51">
        <f>Index!B609</f>
        <v>42598</v>
      </c>
      <c r="C588" s="46">
        <f>VLOOKUP(B588,Table2[#All],5,FALSE)</f>
        <v>1328.2535338613943</v>
      </c>
      <c r="D588" s="47">
        <f t="shared" si="45"/>
        <v>-6.9916646477392449E-3</v>
      </c>
      <c r="E588" s="48">
        <f t="shared" si="46"/>
        <v>8</v>
      </c>
      <c r="F588" s="49">
        <f t="shared" si="47"/>
        <v>1.7564402810304448E-2</v>
      </c>
      <c r="G588" s="50">
        <f t="shared" si="48"/>
        <v>-2.1068705083640671</v>
      </c>
      <c r="H588" s="50">
        <f t="shared" si="49"/>
        <v>-2.2412183938071957</v>
      </c>
    </row>
    <row r="589" spans="2:8" x14ac:dyDescent="0.2">
      <c r="B589" s="51">
        <f>Index!B610</f>
        <v>42599</v>
      </c>
      <c r="C589" s="46">
        <f>VLOOKUP(B589,Table2[#All],5,FALSE)</f>
        <v>1330.5285623620871</v>
      </c>
      <c r="D589" s="47">
        <f t="shared" si="45"/>
        <v>1.7113317102258473E-3</v>
      </c>
      <c r="E589" s="48">
        <f t="shared" si="46"/>
        <v>329</v>
      </c>
      <c r="F589" s="49">
        <f t="shared" si="47"/>
        <v>0.77112676056338025</v>
      </c>
      <c r="G589" s="50">
        <f t="shared" si="48"/>
        <v>0.74256269872979475</v>
      </c>
      <c r="H589" s="50">
        <f t="shared" si="49"/>
        <v>0.4177780503138277</v>
      </c>
    </row>
    <row r="590" spans="2:8" x14ac:dyDescent="0.2">
      <c r="B590" s="51">
        <f>Index!B611</f>
        <v>42600</v>
      </c>
      <c r="C590" s="46">
        <f>VLOOKUP(B590,Table2[#All],5,FALSE)</f>
        <v>1335.2005108434339</v>
      </c>
      <c r="D590" s="47">
        <f t="shared" si="45"/>
        <v>3.5051973674004302E-3</v>
      </c>
      <c r="E590" s="48">
        <f t="shared" si="46"/>
        <v>399</v>
      </c>
      <c r="F590" s="49">
        <f t="shared" si="47"/>
        <v>0.93764705882352939</v>
      </c>
      <c r="G590" s="50">
        <f t="shared" si="48"/>
        <v>1.535317399015135</v>
      </c>
      <c r="H590" s="50">
        <f t="shared" si="49"/>
        <v>0.96585163410805541</v>
      </c>
    </row>
    <row r="591" spans="2:8" x14ac:dyDescent="0.2">
      <c r="B591" s="51">
        <f>Index!B612</f>
        <v>42601</v>
      </c>
      <c r="C591" s="46">
        <f>VLOOKUP(B591,Table2[#All],5,FALSE)</f>
        <v>1327.7596514134136</v>
      </c>
      <c r="D591" s="47">
        <f t="shared" si="45"/>
        <v>-5.5884266694088578E-3</v>
      </c>
      <c r="E591" s="48">
        <f t="shared" si="46"/>
        <v>11</v>
      </c>
      <c r="F591" s="49">
        <f t="shared" si="47"/>
        <v>2.4764150943396228E-2</v>
      </c>
      <c r="G591" s="50">
        <f t="shared" si="48"/>
        <v>-1.9640154356936896</v>
      </c>
      <c r="H591" s="50">
        <f t="shared" si="49"/>
        <v>-1.8124919367150671</v>
      </c>
    </row>
    <row r="592" spans="2:8" x14ac:dyDescent="0.2">
      <c r="B592" s="51">
        <f>Index!B613</f>
        <v>42604</v>
      </c>
      <c r="C592" s="46">
        <f>VLOOKUP(B592,Table2[#All],5,FALSE)</f>
        <v>1335.7178962398843</v>
      </c>
      <c r="D592" s="47">
        <f t="shared" si="45"/>
        <v>5.9758480159761056E-3</v>
      </c>
      <c r="E592" s="48">
        <f t="shared" si="46"/>
        <v>419</v>
      </c>
      <c r="F592" s="49">
        <f t="shared" si="47"/>
        <v>0.98936170212765961</v>
      </c>
      <c r="G592" s="50">
        <f t="shared" si="48"/>
        <v>2.3030399445897807</v>
      </c>
      <c r="H592" s="50">
        <f t="shared" si="49"/>
        <v>1.7207010008110042</v>
      </c>
    </row>
    <row r="593" spans="2:8" x14ac:dyDescent="0.2">
      <c r="B593" s="51">
        <f>Index!B614</f>
        <v>42605</v>
      </c>
      <c r="C593" s="46">
        <f>VLOOKUP(B593,Table2[#All],5,FALSE)</f>
        <v>1336.1034897798038</v>
      </c>
      <c r="D593" s="47">
        <f t="shared" si="45"/>
        <v>2.8863721550714035E-4</v>
      </c>
      <c r="E593" s="48">
        <f t="shared" si="46"/>
        <v>224</v>
      </c>
      <c r="F593" s="49">
        <f t="shared" si="47"/>
        <v>0.52962085308056872</v>
      </c>
      <c r="G593" s="50">
        <f t="shared" si="48"/>
        <v>7.4316819719657659E-2</v>
      </c>
      <c r="H593" s="50">
        <f t="shared" si="49"/>
        <v>-1.689288908802597E-2</v>
      </c>
    </row>
    <row r="594" spans="2:8" x14ac:dyDescent="0.2">
      <c r="B594" s="51">
        <f>Index!B615</f>
        <v>42606</v>
      </c>
      <c r="C594" s="46">
        <f>VLOOKUP(B594,Table2[#All],5,FALSE)</f>
        <v>1335.8578134980967</v>
      </c>
      <c r="D594" s="47">
        <f t="shared" si="45"/>
        <v>-1.8389209611533374E-4</v>
      </c>
      <c r="E594" s="48">
        <f t="shared" si="46"/>
        <v>187</v>
      </c>
      <c r="F594" s="49">
        <f t="shared" si="47"/>
        <v>0.44299287410926363</v>
      </c>
      <c r="G594" s="50">
        <f t="shared" si="48"/>
        <v>-0.14338548195616935</v>
      </c>
      <c r="H594" s="50">
        <f t="shared" si="49"/>
        <v>-0.16126313901892378</v>
      </c>
    </row>
    <row r="595" spans="2:8" x14ac:dyDescent="0.2">
      <c r="B595" s="51">
        <f>Index!B616</f>
        <v>42607</v>
      </c>
      <c r="C595" s="46">
        <f>VLOOKUP(B595,Table2[#All],5,FALSE)</f>
        <v>1333.213294663911</v>
      </c>
      <c r="D595" s="47">
        <f t="shared" si="45"/>
        <v>-1.9816030314535413E-3</v>
      </c>
      <c r="E595" s="48">
        <f t="shared" si="46"/>
        <v>80</v>
      </c>
      <c r="F595" s="49">
        <f t="shared" si="47"/>
        <v>0.18928571428571428</v>
      </c>
      <c r="G595" s="50">
        <f t="shared" si="48"/>
        <v>-0.88053153678467488</v>
      </c>
      <c r="H595" s="50">
        <f t="shared" si="49"/>
        <v>-0.71051155738083183</v>
      </c>
    </row>
    <row r="596" spans="2:8" x14ac:dyDescent="0.2">
      <c r="B596" s="51">
        <f>Index!B617</f>
        <v>42608</v>
      </c>
      <c r="C596" s="46">
        <f>VLOOKUP(B596,Table2[#All],5,FALSE)</f>
        <v>1331.4537434264723</v>
      </c>
      <c r="D596" s="47">
        <f t="shared" si="45"/>
        <v>-1.3206539263830295E-3</v>
      </c>
      <c r="E596" s="48">
        <f t="shared" si="46"/>
        <v>108</v>
      </c>
      <c r="F596" s="49">
        <f t="shared" si="47"/>
        <v>0.25656324582338902</v>
      </c>
      <c r="G596" s="50">
        <f t="shared" si="48"/>
        <v>-0.65397720505587309</v>
      </c>
      <c r="H596" s="50">
        <f t="shared" si="49"/>
        <v>-0.50857405817470924</v>
      </c>
    </row>
    <row r="597" spans="2:8" x14ac:dyDescent="0.2">
      <c r="B597" s="51">
        <f>Index!B618</f>
        <v>42611</v>
      </c>
      <c r="C597" s="46">
        <f>VLOOKUP(B597,Table2[#All],5,FALSE)</f>
        <v>1333.6183056828984</v>
      </c>
      <c r="D597" s="47">
        <f t="shared" si="45"/>
        <v>1.6243934066324929E-3</v>
      </c>
      <c r="E597" s="48">
        <f t="shared" si="46"/>
        <v>319</v>
      </c>
      <c r="F597" s="49">
        <f t="shared" si="47"/>
        <v>0.76196172248803828</v>
      </c>
      <c r="G597" s="50">
        <f t="shared" si="48"/>
        <v>0.71262707202436892</v>
      </c>
      <c r="H597" s="50">
        <f t="shared" si="49"/>
        <v>0.39121609043192163</v>
      </c>
    </row>
    <row r="598" spans="2:8" x14ac:dyDescent="0.2">
      <c r="B598" s="51">
        <f>Index!B619</f>
        <v>42612</v>
      </c>
      <c r="C598" s="46">
        <f>VLOOKUP(B598,Table2[#All],5,FALSE)</f>
        <v>1334.5084798751448</v>
      </c>
      <c r="D598" s="47">
        <f t="shared" si="45"/>
        <v>6.6726531144878874E-4</v>
      </c>
      <c r="E598" s="48">
        <f t="shared" si="46"/>
        <v>252</v>
      </c>
      <c r="F598" s="49">
        <f t="shared" si="47"/>
        <v>0.60311750599520386</v>
      </c>
      <c r="G598" s="50">
        <f t="shared" si="48"/>
        <v>0.26142473019384821</v>
      </c>
      <c r="H598" s="50">
        <f t="shared" si="49"/>
        <v>9.8788046459160311E-2</v>
      </c>
    </row>
    <row r="599" spans="2:8" x14ac:dyDescent="0.2">
      <c r="B599" s="51">
        <f>Index!B620</f>
        <v>42613</v>
      </c>
      <c r="C599" s="46">
        <f>VLOOKUP(B599,Table2[#All],5,FALSE)</f>
        <v>1330.3502762406442</v>
      </c>
      <c r="D599" s="47">
        <f t="shared" si="45"/>
        <v>-3.120771035057012E-3</v>
      </c>
      <c r="E599" s="48">
        <f t="shared" si="46"/>
        <v>40</v>
      </c>
      <c r="F599" s="49">
        <f t="shared" si="47"/>
        <v>9.4951923076923073E-2</v>
      </c>
      <c r="G599" s="50">
        <f t="shared" si="48"/>
        <v>-1.310863612968896</v>
      </c>
      <c r="H599" s="50">
        <f t="shared" si="49"/>
        <v>-1.0585576263724445</v>
      </c>
    </row>
    <row r="600" spans="2:8" x14ac:dyDescent="0.2">
      <c r="B600" s="51">
        <f>Index!B621</f>
        <v>42614</v>
      </c>
      <c r="C600" s="46">
        <f>VLOOKUP(B600,Table2[#All],5,FALSE)</f>
        <v>1328.5919790719045</v>
      </c>
      <c r="D600" s="47">
        <f t="shared" si="45"/>
        <v>-1.3225540505969367E-3</v>
      </c>
      <c r="E600" s="48">
        <f t="shared" si="46"/>
        <v>106</v>
      </c>
      <c r="F600" s="49">
        <f t="shared" si="47"/>
        <v>0.25421686746987954</v>
      </c>
      <c r="G600" s="50">
        <f t="shared" si="48"/>
        <v>-0.66127848742038342</v>
      </c>
      <c r="H600" s="50">
        <f t="shared" si="49"/>
        <v>-0.5091545965686548</v>
      </c>
    </row>
    <row r="601" spans="2:8" x14ac:dyDescent="0.2">
      <c r="B601" s="51">
        <f>Index!B622</f>
        <v>42615</v>
      </c>
      <c r="C601" s="46">
        <f>VLOOKUP(B601,Table2[#All],5,FALSE)</f>
        <v>1327.5906158188925</v>
      </c>
      <c r="D601" s="47">
        <f t="shared" si="45"/>
        <v>-7.539867947161605E-4</v>
      </c>
      <c r="E601" s="48">
        <f t="shared" si="46"/>
        <v>138</v>
      </c>
      <c r="F601" s="49">
        <f t="shared" si="47"/>
        <v>0.33212560386473428</v>
      </c>
      <c r="G601" s="50">
        <f t="shared" si="48"/>
        <v>-0.43405127404218763</v>
      </c>
      <c r="H601" s="50">
        <f t="shared" si="49"/>
        <v>-0.33544220494539545</v>
      </c>
    </row>
    <row r="602" spans="2:8" x14ac:dyDescent="0.2">
      <c r="B602" s="51">
        <f>Index!B623</f>
        <v>42618</v>
      </c>
      <c r="C602" s="46">
        <f>VLOOKUP(B602,Table2[#All],5,FALSE)</f>
        <v>1328.6192264796744</v>
      </c>
      <c r="D602" s="47">
        <f t="shared" si="45"/>
        <v>7.7449506873951716E-4</v>
      </c>
      <c r="E602" s="48">
        <f t="shared" si="46"/>
        <v>261</v>
      </c>
      <c r="F602" s="49">
        <f t="shared" si="47"/>
        <v>0.63075060532687655</v>
      </c>
      <c r="G602" s="50">
        <f t="shared" si="48"/>
        <v>0.3338419987322287</v>
      </c>
      <c r="H602" s="50">
        <f t="shared" si="49"/>
        <v>0.1315495841655456</v>
      </c>
    </row>
    <row r="603" spans="2:8" x14ac:dyDescent="0.2">
      <c r="B603" s="51">
        <f>Index!B624</f>
        <v>42619</v>
      </c>
      <c r="C603" s="46">
        <f>VLOOKUP(B603,Table2[#All],5,FALSE)</f>
        <v>1338.8346237269011</v>
      </c>
      <c r="D603" s="47">
        <f t="shared" si="45"/>
        <v>7.6593244056487207E-3</v>
      </c>
      <c r="E603" s="48">
        <f t="shared" si="46"/>
        <v>411</v>
      </c>
      <c r="F603" s="49">
        <f t="shared" si="47"/>
        <v>0.99635922330097082</v>
      </c>
      <c r="G603" s="50">
        <f t="shared" si="48"/>
        <v>2.683685655228214</v>
      </c>
      <c r="H603" s="50">
        <f t="shared" si="49"/>
        <v>2.235047732647145</v>
      </c>
    </row>
    <row r="604" spans="2:8" x14ac:dyDescent="0.2">
      <c r="B604" s="51">
        <f>Index!B625</f>
        <v>42620</v>
      </c>
      <c r="C604" s="46">
        <f>VLOOKUP(B604,Table2[#All],5,FALSE)</f>
        <v>1339.9787165405905</v>
      </c>
      <c r="D604" s="47">
        <f t="shared" si="45"/>
        <v>8.541788754404901E-4</v>
      </c>
      <c r="E604" s="48">
        <f t="shared" si="46"/>
        <v>263</v>
      </c>
      <c r="F604" s="49">
        <f t="shared" si="47"/>
        <v>0.63868613138686137</v>
      </c>
      <c r="G604" s="50">
        <f t="shared" si="48"/>
        <v>0.35494908204806469</v>
      </c>
      <c r="H604" s="50">
        <f t="shared" si="49"/>
        <v>0.15589510264643064</v>
      </c>
    </row>
    <row r="605" spans="2:8" x14ac:dyDescent="0.2">
      <c r="B605" s="51">
        <f>Index!B626</f>
        <v>42621</v>
      </c>
      <c r="C605" s="46">
        <f>VLOOKUP(B605,Table2[#All],5,FALSE)</f>
        <v>1331.3911714820538</v>
      </c>
      <c r="D605" s="47">
        <f t="shared" si="45"/>
        <v>-6.4293414989508892E-3</v>
      </c>
      <c r="E605" s="48">
        <f t="shared" si="46"/>
        <v>8</v>
      </c>
      <c r="F605" s="49">
        <f t="shared" si="47"/>
        <v>1.8292682926829267E-2</v>
      </c>
      <c r="G605" s="50">
        <f t="shared" si="48"/>
        <v>-2.0903611962432427</v>
      </c>
      <c r="H605" s="50">
        <f t="shared" si="49"/>
        <v>-2.0694137426761245</v>
      </c>
    </row>
    <row r="606" spans="2:8" x14ac:dyDescent="0.2">
      <c r="B606" s="51">
        <f>Index!B627</f>
        <v>42622</v>
      </c>
      <c r="C606" s="46">
        <f>VLOOKUP(B606,Table2[#All],5,FALSE)</f>
        <v>1321.6869428219104</v>
      </c>
      <c r="D606" s="47">
        <f t="shared" si="45"/>
        <v>-7.3154815047681808E-3</v>
      </c>
      <c r="E606" s="48">
        <f t="shared" si="46"/>
        <v>7</v>
      </c>
      <c r="F606" s="49">
        <f t="shared" si="47"/>
        <v>1.5892420537897311E-2</v>
      </c>
      <c r="G606" s="50">
        <f t="shared" si="48"/>
        <v>-2.1471060335886789</v>
      </c>
      <c r="H606" s="50">
        <f t="shared" si="49"/>
        <v>-2.3401530406772206</v>
      </c>
    </row>
    <row r="607" spans="2:8" x14ac:dyDescent="0.2">
      <c r="B607" s="51">
        <f>Index!B628</f>
        <v>42625</v>
      </c>
      <c r="C607" s="46">
        <f>VLOOKUP(B607,Table2[#All],5,FALSE)</f>
        <v>1318.6877987287294</v>
      </c>
      <c r="D607" s="47">
        <f t="shared" si="45"/>
        <v>-2.2717573652230334E-3</v>
      </c>
      <c r="E607" s="48">
        <f t="shared" si="46"/>
        <v>62</v>
      </c>
      <c r="F607" s="49">
        <f t="shared" si="47"/>
        <v>0.15073529411764705</v>
      </c>
      <c r="G607" s="50">
        <f t="shared" si="48"/>
        <v>-1.0332849071767904</v>
      </c>
      <c r="H607" s="50">
        <f t="shared" si="49"/>
        <v>-0.79916140968523719</v>
      </c>
    </row>
    <row r="608" spans="2:8" x14ac:dyDescent="0.2">
      <c r="B608" s="51">
        <f>Index!B629</f>
        <v>42626</v>
      </c>
      <c r="C608" s="46">
        <f>VLOOKUP(B608,Table2[#All],5,FALSE)</f>
        <v>1312.5344593256291</v>
      </c>
      <c r="D608" s="47">
        <f t="shared" si="45"/>
        <v>-4.6771804257938875E-3</v>
      </c>
      <c r="E608" s="48">
        <f t="shared" si="46"/>
        <v>15</v>
      </c>
      <c r="F608" s="49">
        <f t="shared" si="47"/>
        <v>3.562653562653563E-2</v>
      </c>
      <c r="G608" s="50">
        <f t="shared" si="48"/>
        <v>-1.8038611845705759</v>
      </c>
      <c r="H608" s="50">
        <f t="shared" si="49"/>
        <v>-1.5340820165186413</v>
      </c>
    </row>
    <row r="609" spans="2:8" x14ac:dyDescent="0.2">
      <c r="B609" s="51">
        <f>Index!B630</f>
        <v>42627</v>
      </c>
      <c r="C609" s="46">
        <f>VLOOKUP(B609,Table2[#All],5,FALSE)</f>
        <v>1319.9862538074485</v>
      </c>
      <c r="D609" s="47">
        <f t="shared" si="45"/>
        <v>5.6613528985384222E-3</v>
      </c>
      <c r="E609" s="48">
        <f t="shared" si="46"/>
        <v>400</v>
      </c>
      <c r="F609" s="49">
        <f t="shared" si="47"/>
        <v>0.98399014778325122</v>
      </c>
      <c r="G609" s="50">
        <f t="shared" si="48"/>
        <v>2.1441645500306787</v>
      </c>
      <c r="H609" s="50">
        <f t="shared" si="49"/>
        <v>1.624614392869949</v>
      </c>
    </row>
    <row r="610" spans="2:8" x14ac:dyDescent="0.2">
      <c r="B610" s="51">
        <f>Index!B631</f>
        <v>42628</v>
      </c>
      <c r="C610" s="46">
        <f>VLOOKUP(B610,Table2[#All],5,FALSE)</f>
        <v>1317.0560853251002</v>
      </c>
      <c r="D610" s="47">
        <f t="shared" si="45"/>
        <v>-2.2223152391581558E-3</v>
      </c>
      <c r="E610" s="48">
        <f t="shared" si="46"/>
        <v>65</v>
      </c>
      <c r="F610" s="49">
        <f t="shared" si="47"/>
        <v>0.15925925925925927</v>
      </c>
      <c r="G610" s="50">
        <f t="shared" si="48"/>
        <v>-0.99750691597449226</v>
      </c>
      <c r="H610" s="50">
        <f t="shared" si="49"/>
        <v>-0.78405552752822893</v>
      </c>
    </row>
    <row r="611" spans="2:8" x14ac:dyDescent="0.2">
      <c r="B611" s="51">
        <f>Index!B632</f>
        <v>42629</v>
      </c>
      <c r="C611" s="46">
        <f>VLOOKUP(B611,Table2[#All],5,FALSE)</f>
        <v>1317.9424729479792</v>
      </c>
      <c r="D611" s="47">
        <f t="shared" si="45"/>
        <v>6.7278037290008092E-4</v>
      </c>
      <c r="E611" s="48">
        <f t="shared" si="46"/>
        <v>245</v>
      </c>
      <c r="F611" s="49">
        <f t="shared" si="47"/>
        <v>0.60519801980198018</v>
      </c>
      <c r="G611" s="50">
        <f t="shared" si="48"/>
        <v>0.26682492761213733</v>
      </c>
      <c r="H611" s="50">
        <f t="shared" si="49"/>
        <v>0.10047304415247471</v>
      </c>
    </row>
    <row r="612" spans="2:8" x14ac:dyDescent="0.2">
      <c r="B612" s="51">
        <f>Index!B633</f>
        <v>42632</v>
      </c>
      <c r="C612" s="46">
        <f>VLOOKUP(B612,Table2[#All],5,FALSE)</f>
        <v>1319.0413101397589</v>
      </c>
      <c r="D612" s="47">
        <f t="shared" si="45"/>
        <v>8.3340463633336474E-4</v>
      </c>
      <c r="E612" s="48">
        <f t="shared" si="46"/>
        <v>256</v>
      </c>
      <c r="F612" s="49">
        <f t="shared" si="47"/>
        <v>0.63399503722084372</v>
      </c>
      <c r="G612" s="50">
        <f t="shared" si="48"/>
        <v>0.34245311034697423</v>
      </c>
      <c r="H612" s="50">
        <f t="shared" si="49"/>
        <v>0.14954802106175186</v>
      </c>
    </row>
    <row r="613" spans="2:8" x14ac:dyDescent="0.2">
      <c r="B613" s="51">
        <f>Index!B634</f>
        <v>42633</v>
      </c>
      <c r="C613" s="46">
        <f>VLOOKUP(B613,Table2[#All],5,FALSE)</f>
        <v>1324.0822146838907</v>
      </c>
      <c r="D613" s="47">
        <f t="shared" si="45"/>
        <v>3.8143587377612448E-3</v>
      </c>
      <c r="E613" s="48">
        <f t="shared" si="46"/>
        <v>383</v>
      </c>
      <c r="F613" s="49">
        <f t="shared" si="47"/>
        <v>0.95149253731343286</v>
      </c>
      <c r="G613" s="50">
        <f t="shared" si="48"/>
        <v>1.6595007712313918</v>
      </c>
      <c r="H613" s="50">
        <f t="shared" si="49"/>
        <v>1.060308640710917</v>
      </c>
    </row>
    <row r="614" spans="2:8" x14ac:dyDescent="0.2">
      <c r="B614" s="51">
        <f>Index!B635</f>
        <v>42634</v>
      </c>
      <c r="C614" s="46">
        <f>VLOOKUP(B614,Table2[#All],5,FALSE)</f>
        <v>1322.2009678098927</v>
      </c>
      <c r="D614" s="47">
        <f t="shared" si="45"/>
        <v>-1.4218033832197165E-3</v>
      </c>
      <c r="E614" s="48">
        <f t="shared" si="46"/>
        <v>97</v>
      </c>
      <c r="F614" s="49">
        <f t="shared" si="47"/>
        <v>0.24064837905236908</v>
      </c>
      <c r="G614" s="50">
        <f t="shared" si="48"/>
        <v>-0.70421842552848357</v>
      </c>
      <c r="H614" s="50">
        <f t="shared" si="49"/>
        <v>-0.53947790266585072</v>
      </c>
    </row>
    <row r="615" spans="2:8" x14ac:dyDescent="0.2">
      <c r="B615" s="51">
        <f>Index!B636</f>
        <v>42635</v>
      </c>
      <c r="C615" s="46">
        <f>VLOOKUP(B615,Table2[#All],5,FALSE)</f>
        <v>1334.4115514860378</v>
      </c>
      <c r="D615" s="47">
        <f t="shared" si="45"/>
        <v>9.1926613876166952E-3</v>
      </c>
      <c r="E615" s="48">
        <f t="shared" si="46"/>
        <v>400</v>
      </c>
      <c r="F615" s="49">
        <f t="shared" si="47"/>
        <v>0.99875000000000003</v>
      </c>
      <c r="G615" s="50">
        <f t="shared" si="48"/>
        <v>3.0233414397391534</v>
      </c>
      <c r="H615" s="50">
        <f t="shared" si="49"/>
        <v>2.7035228893626431</v>
      </c>
    </row>
    <row r="616" spans="2:8" x14ac:dyDescent="0.2">
      <c r="B616" s="51">
        <f>Index!B637</f>
        <v>42636</v>
      </c>
      <c r="C616" s="46">
        <f>VLOOKUP(B616,Table2[#All],5,FALSE)</f>
        <v>1332.2730712201267</v>
      </c>
      <c r="D616" s="47">
        <f t="shared" si="45"/>
        <v>-1.6038497436926371E-3</v>
      </c>
      <c r="E616" s="48">
        <f t="shared" si="46"/>
        <v>87</v>
      </c>
      <c r="F616" s="49">
        <f t="shared" si="47"/>
        <v>0.21679197994987467</v>
      </c>
      <c r="G616" s="50">
        <f t="shared" si="48"/>
        <v>-0.78307348613989947</v>
      </c>
      <c r="H616" s="50">
        <f t="shared" si="49"/>
        <v>-0.59509789895823695</v>
      </c>
    </row>
    <row r="617" spans="2:8" x14ac:dyDescent="0.2">
      <c r="B617" s="51">
        <f>Index!B638</f>
        <v>42639</v>
      </c>
      <c r="C617" s="46">
        <f>VLOOKUP(B617,Table2[#All],5,FALSE)</f>
        <v>1336.5820430626577</v>
      </c>
      <c r="D617" s="47">
        <f t="shared" si="45"/>
        <v>3.2290816864477749E-3</v>
      </c>
      <c r="E617" s="48">
        <f t="shared" si="46"/>
        <v>372</v>
      </c>
      <c r="F617" s="49">
        <f t="shared" si="47"/>
        <v>0.93341708542713564</v>
      </c>
      <c r="G617" s="50">
        <f t="shared" si="48"/>
        <v>1.5017339621866073</v>
      </c>
      <c r="H617" s="50">
        <f t="shared" si="49"/>
        <v>0.881490962952859</v>
      </c>
    </row>
    <row r="618" spans="2:8" x14ac:dyDescent="0.2">
      <c r="B618" s="51">
        <f>Index!B639</f>
        <v>42640</v>
      </c>
      <c r="C618" s="46">
        <f>VLOOKUP(B618,Table2[#All],5,FALSE)</f>
        <v>1337.2806465727083</v>
      </c>
      <c r="D618" s="47">
        <f t="shared" si="45"/>
        <v>5.225425588642811E-4</v>
      </c>
      <c r="E618" s="48">
        <f t="shared" si="46"/>
        <v>233</v>
      </c>
      <c r="F618" s="49">
        <f t="shared" si="47"/>
        <v>0.58564231738035266</v>
      </c>
      <c r="G618" s="50">
        <f t="shared" si="48"/>
        <v>0.21634945115728019</v>
      </c>
      <c r="H618" s="50">
        <f t="shared" si="49"/>
        <v>5.4571403285062825E-2</v>
      </c>
    </row>
    <row r="619" spans="2:8" x14ac:dyDescent="0.2">
      <c r="B619" s="51">
        <f>Index!B640</f>
        <v>42641</v>
      </c>
      <c r="C619" s="46">
        <f>VLOOKUP(B619,Table2[#All],5,FALSE)</f>
        <v>1338.5557081447207</v>
      </c>
      <c r="D619" s="47">
        <f t="shared" si="45"/>
        <v>9.530191682089788E-4</v>
      </c>
      <c r="E619" s="48">
        <f t="shared" si="46"/>
        <v>261</v>
      </c>
      <c r="F619" s="49">
        <f t="shared" si="47"/>
        <v>0.65782828282828287</v>
      </c>
      <c r="G619" s="50">
        <f t="shared" si="48"/>
        <v>0.4065433193341661</v>
      </c>
      <c r="H619" s="50">
        <f t="shared" si="49"/>
        <v>0.18609343620849858</v>
      </c>
    </row>
    <row r="620" spans="2:8" x14ac:dyDescent="0.2">
      <c r="B620" s="51">
        <f>Index!B641</f>
        <v>42642</v>
      </c>
      <c r="C620" s="46">
        <f>VLOOKUP(B620,Table2[#All],5,FALSE)</f>
        <v>1335.476317142495</v>
      </c>
      <c r="D620" s="47">
        <f t="shared" si="45"/>
        <v>-2.3031828597137685E-3</v>
      </c>
      <c r="E620" s="48">
        <f t="shared" si="46"/>
        <v>57</v>
      </c>
      <c r="F620" s="49">
        <f t="shared" si="47"/>
        <v>0.14303797468354432</v>
      </c>
      <c r="G620" s="50">
        <f t="shared" si="48"/>
        <v>-1.0667694670487959</v>
      </c>
      <c r="H620" s="50">
        <f t="shared" si="49"/>
        <v>-0.80876273257090447</v>
      </c>
    </row>
    <row r="621" spans="2:8" x14ac:dyDescent="0.2">
      <c r="B621" s="51">
        <f>Index!B642</f>
        <v>42643</v>
      </c>
      <c r="C621" s="46">
        <f>VLOOKUP(B621,Table2[#All],5,FALSE)</f>
        <v>1336.3946688116939</v>
      </c>
      <c r="D621" s="47">
        <f t="shared" si="45"/>
        <v>6.8742219230685255E-4</v>
      </c>
      <c r="E621" s="48">
        <f t="shared" si="46"/>
        <v>244</v>
      </c>
      <c r="F621" s="49">
        <f t="shared" si="47"/>
        <v>0.61802030456852797</v>
      </c>
      <c r="G621" s="50">
        <f t="shared" si="48"/>
        <v>0.30028550215720129</v>
      </c>
      <c r="H621" s="50">
        <f t="shared" si="49"/>
        <v>0.10494650870844185</v>
      </c>
    </row>
    <row r="622" spans="2:8" x14ac:dyDescent="0.2">
      <c r="B622" s="51">
        <f>Index!B643</f>
        <v>42646</v>
      </c>
      <c r="C622" s="46">
        <f>VLOOKUP(B622,Table2[#All],5,FALSE)</f>
        <v>1331.0762685508951</v>
      </c>
      <c r="D622" s="47">
        <f t="shared" si="45"/>
        <v>-3.9876028140486486E-3</v>
      </c>
      <c r="E622" s="48">
        <f t="shared" si="46"/>
        <v>19</v>
      </c>
      <c r="F622" s="49">
        <f t="shared" si="47"/>
        <v>4.7073791348600506E-2</v>
      </c>
      <c r="G622" s="50">
        <f t="shared" si="48"/>
        <v>-1.6739135911443028</v>
      </c>
      <c r="H622" s="50">
        <f t="shared" si="49"/>
        <v>-1.3233977484621646</v>
      </c>
    </row>
    <row r="623" spans="2:8" x14ac:dyDescent="0.2">
      <c r="B623" s="51">
        <f>Index!B644</f>
        <v>42647</v>
      </c>
      <c r="C623" s="46">
        <f>VLOOKUP(B623,Table2[#All],5,FALSE)</f>
        <v>1324.186722248548</v>
      </c>
      <c r="D623" s="47">
        <f t="shared" si="45"/>
        <v>-5.1893630026170808E-3</v>
      </c>
      <c r="E623" s="48">
        <f t="shared" si="46"/>
        <v>9</v>
      </c>
      <c r="F623" s="49">
        <f t="shared" si="47"/>
        <v>2.1683673469387755E-2</v>
      </c>
      <c r="G623" s="50">
        <f t="shared" si="48"/>
        <v>-2.0201546663717473</v>
      </c>
      <c r="H623" s="50">
        <f t="shared" si="49"/>
        <v>-1.6905673917270538</v>
      </c>
    </row>
    <row r="624" spans="2:8" x14ac:dyDescent="0.2">
      <c r="B624" s="51">
        <f>Index!B645</f>
        <v>42648</v>
      </c>
      <c r="C624" s="46">
        <f>VLOOKUP(B624,Table2[#All],5,FALSE)</f>
        <v>1322.2384380199812</v>
      </c>
      <c r="D624" s="47">
        <f t="shared" si="45"/>
        <v>-1.4723897050223163E-3</v>
      </c>
      <c r="E624" s="48">
        <f t="shared" si="46"/>
        <v>88</v>
      </c>
      <c r="F624" s="49">
        <f t="shared" si="47"/>
        <v>0.2237851662404092</v>
      </c>
      <c r="G624" s="50">
        <f t="shared" si="48"/>
        <v>-0.75947187453277609</v>
      </c>
      <c r="H624" s="50">
        <f t="shared" si="49"/>
        <v>-0.55493336699810569</v>
      </c>
    </row>
    <row r="625" spans="2:8" x14ac:dyDescent="0.2">
      <c r="B625" s="51">
        <f>Index!B646</f>
        <v>42649</v>
      </c>
      <c r="C625" s="46">
        <f>VLOOKUP(B625,Table2[#All],5,FALSE)</f>
        <v>1325.4785621408018</v>
      </c>
      <c r="D625" s="47">
        <f t="shared" si="45"/>
        <v>2.4474864481640823E-3</v>
      </c>
      <c r="E625" s="48">
        <f t="shared" si="46"/>
        <v>335</v>
      </c>
      <c r="F625" s="49">
        <f t="shared" si="47"/>
        <v>0.85769230769230764</v>
      </c>
      <c r="G625" s="50">
        <f t="shared" si="48"/>
        <v>1.0700087179328284</v>
      </c>
      <c r="H625" s="50">
        <f t="shared" si="49"/>
        <v>0.642692867003271</v>
      </c>
    </row>
    <row r="626" spans="2:8" x14ac:dyDescent="0.2">
      <c r="B626" s="51">
        <f>Index!B647</f>
        <v>42650</v>
      </c>
      <c r="C626" s="46">
        <f>VLOOKUP(B626,Table2[#All],5,FALSE)</f>
        <v>1322.2054750683267</v>
      </c>
      <c r="D626" s="47">
        <f t="shared" si="45"/>
        <v>-2.4724164166109461E-3</v>
      </c>
      <c r="E626" s="48">
        <f t="shared" si="46"/>
        <v>50</v>
      </c>
      <c r="F626" s="49">
        <f t="shared" si="47"/>
        <v>0.12724935732647816</v>
      </c>
      <c r="G626" s="50">
        <f t="shared" si="48"/>
        <v>-1.1394902931153916</v>
      </c>
      <c r="H626" s="50">
        <f t="shared" si="49"/>
        <v>-0.86046807720243601</v>
      </c>
    </row>
    <row r="627" spans="2:8" x14ac:dyDescent="0.2">
      <c r="B627" s="51">
        <f>Index!B648</f>
        <v>42653</v>
      </c>
      <c r="C627" s="46">
        <f>VLOOKUP(B627,Table2[#All],5,FALSE)</f>
        <v>1319.0562618353752</v>
      </c>
      <c r="D627" s="47">
        <f t="shared" si="45"/>
        <v>-2.3846290439696223E-3</v>
      </c>
      <c r="E627" s="48">
        <f t="shared" si="46"/>
        <v>51</v>
      </c>
      <c r="F627" s="49">
        <f t="shared" si="47"/>
        <v>0.13015463917525774</v>
      </c>
      <c r="G627" s="50">
        <f t="shared" si="48"/>
        <v>-1.1256604311733487</v>
      </c>
      <c r="H627" s="50">
        <f t="shared" si="49"/>
        <v>-0.83364670418435216</v>
      </c>
    </row>
    <row r="628" spans="2:8" x14ac:dyDescent="0.2">
      <c r="B628" s="51">
        <f>Index!B649</f>
        <v>42654</v>
      </c>
      <c r="C628" s="46">
        <f>VLOOKUP(B628,Table2[#All],5,FALSE)</f>
        <v>1322.2304687981607</v>
      </c>
      <c r="D628" s="47">
        <f t="shared" si="45"/>
        <v>2.4035319256165717E-3</v>
      </c>
      <c r="E628" s="48">
        <f t="shared" si="46"/>
        <v>329</v>
      </c>
      <c r="F628" s="49">
        <f t="shared" si="47"/>
        <v>0.84883720930232553</v>
      </c>
      <c r="G628" s="50">
        <f t="shared" si="48"/>
        <v>1.0314590939212447</v>
      </c>
      <c r="H628" s="50">
        <f t="shared" si="49"/>
        <v>0.6292635934117794</v>
      </c>
    </row>
    <row r="629" spans="2:8" x14ac:dyDescent="0.2">
      <c r="B629" s="51">
        <f>Index!B650</f>
        <v>42655</v>
      </c>
      <c r="C629" s="46">
        <f>VLOOKUP(B629,Table2[#All],5,FALSE)</f>
        <v>1317.8306864134759</v>
      </c>
      <c r="D629" s="47">
        <f t="shared" si="45"/>
        <v>-3.333094348429818E-3</v>
      </c>
      <c r="E629" s="48">
        <f t="shared" si="46"/>
        <v>30</v>
      </c>
      <c r="F629" s="49">
        <f t="shared" si="47"/>
        <v>7.6424870466321237E-2</v>
      </c>
      <c r="G629" s="50">
        <f t="shared" si="48"/>
        <v>-1.4295377219752627</v>
      </c>
      <c r="H629" s="50">
        <f t="shared" si="49"/>
        <v>-1.1234280356017425</v>
      </c>
    </row>
    <row r="630" spans="2:8" x14ac:dyDescent="0.2">
      <c r="B630" s="51">
        <f>Index!B651</f>
        <v>42656</v>
      </c>
      <c r="C630" s="46">
        <f>VLOOKUP(B630,Table2[#All],5,FALSE)</f>
        <v>1318.3405297153899</v>
      </c>
      <c r="D630" s="47">
        <f t="shared" si="45"/>
        <v>3.8680591393428122E-4</v>
      </c>
      <c r="E630" s="48">
        <f t="shared" si="46"/>
        <v>215</v>
      </c>
      <c r="F630" s="49">
        <f t="shared" si="47"/>
        <v>0.55714285714285716</v>
      </c>
      <c r="G630" s="50">
        <f t="shared" si="48"/>
        <v>0.14372923370582419</v>
      </c>
      <c r="H630" s="50">
        <f t="shared" si="49"/>
        <v>1.3100254572531642E-2</v>
      </c>
    </row>
    <row r="631" spans="2:8" x14ac:dyDescent="0.2">
      <c r="B631" s="51">
        <f>Index!B652</f>
        <v>42657</v>
      </c>
      <c r="C631" s="46">
        <f>VLOOKUP(B631,Table2[#All],5,FALSE)</f>
        <v>1317.0895426459931</v>
      </c>
      <c r="D631" s="47">
        <f t="shared" si="45"/>
        <v>-9.4936092326975113E-4</v>
      </c>
      <c r="E631" s="48">
        <f t="shared" si="46"/>
        <v>112</v>
      </c>
      <c r="F631" s="49">
        <f t="shared" si="47"/>
        <v>0.29036458333333331</v>
      </c>
      <c r="G631" s="50">
        <f t="shared" si="48"/>
        <v>-0.55231994692162678</v>
      </c>
      <c r="H631" s="50">
        <f t="shared" si="49"/>
        <v>-0.39513418822673846</v>
      </c>
    </row>
    <row r="632" spans="2:8" x14ac:dyDescent="0.2">
      <c r="B632" s="51">
        <f>Index!B653</f>
        <v>42660</v>
      </c>
      <c r="C632" s="46">
        <f>VLOOKUP(B632,Table2[#All],5,FALSE)</f>
        <v>1316.1039788700566</v>
      </c>
      <c r="D632" s="47">
        <f t="shared" si="45"/>
        <v>-7.4856922888923258E-4</v>
      </c>
      <c r="E632" s="48">
        <f t="shared" si="46"/>
        <v>124</v>
      </c>
      <c r="F632" s="49">
        <f t="shared" si="47"/>
        <v>0.32245430809399478</v>
      </c>
      <c r="G632" s="50">
        <f t="shared" si="48"/>
        <v>-0.4608466692041242</v>
      </c>
      <c r="H632" s="50">
        <f t="shared" si="49"/>
        <v>-0.3337869947537459</v>
      </c>
    </row>
    <row r="633" spans="2:8" x14ac:dyDescent="0.2">
      <c r="B633" s="51">
        <f>Index!B654</f>
        <v>42661</v>
      </c>
      <c r="C633" s="46">
        <f>VLOOKUP(B633,Table2[#All],5,FALSE)</f>
        <v>1317.9964163149698</v>
      </c>
      <c r="D633" s="47">
        <f t="shared" si="45"/>
        <v>1.4368759626384442E-3</v>
      </c>
      <c r="E633" s="48">
        <f t="shared" si="46"/>
        <v>284</v>
      </c>
      <c r="F633" s="49">
        <f t="shared" si="47"/>
        <v>0.74214659685863871</v>
      </c>
      <c r="G633" s="50">
        <f t="shared" si="48"/>
        <v>0.64997742134344505</v>
      </c>
      <c r="H633" s="50">
        <f t="shared" si="49"/>
        <v>0.33392453287146073</v>
      </c>
    </row>
    <row r="634" spans="2:8" x14ac:dyDescent="0.2">
      <c r="B634" s="51">
        <f>Index!B655</f>
        <v>42662</v>
      </c>
      <c r="C634" s="46">
        <f>VLOOKUP(B634,Table2[#All],5,FALSE)</f>
        <v>1318.2547496926645</v>
      </c>
      <c r="D634" s="47">
        <f t="shared" si="45"/>
        <v>1.9598540674164864E-4</v>
      </c>
      <c r="E634" s="48">
        <f t="shared" si="46"/>
        <v>196</v>
      </c>
      <c r="F634" s="49">
        <f t="shared" si="47"/>
        <v>0.51312335958005251</v>
      </c>
      <c r="G634" s="50">
        <f t="shared" si="48"/>
        <v>3.2901319146580524E-2</v>
      </c>
      <c r="H634" s="50">
        <f t="shared" si="49"/>
        <v>-4.520047648846777E-2</v>
      </c>
    </row>
    <row r="635" spans="2:8" x14ac:dyDescent="0.2">
      <c r="B635" s="51">
        <f>Index!B656</f>
        <v>42663</v>
      </c>
      <c r="C635" s="46">
        <f>VLOOKUP(B635,Table2[#All],5,FALSE)</f>
        <v>1319.3935593577842</v>
      </c>
      <c r="D635" s="47">
        <f t="shared" si="45"/>
        <v>8.6350385073989656E-4</v>
      </c>
      <c r="E635" s="48">
        <f t="shared" si="46"/>
        <v>242</v>
      </c>
      <c r="F635" s="49">
        <f t="shared" si="47"/>
        <v>0.63552631578947372</v>
      </c>
      <c r="G635" s="50">
        <f t="shared" si="48"/>
        <v>0.34652610591142008</v>
      </c>
      <c r="H635" s="50">
        <f t="shared" si="49"/>
        <v>0.15874413017014607</v>
      </c>
    </row>
    <row r="636" spans="2:8" x14ac:dyDescent="0.2">
      <c r="B636" s="51">
        <f>Index!B657</f>
        <v>42664</v>
      </c>
      <c r="C636" s="46">
        <f>VLOOKUP(B636,Table2[#All],5,FALSE)</f>
        <v>1319.0229273359432</v>
      </c>
      <c r="D636" s="47">
        <f t="shared" si="45"/>
        <v>-2.8095035499363971E-4</v>
      </c>
      <c r="E636" s="48">
        <f t="shared" si="46"/>
        <v>154</v>
      </c>
      <c r="F636" s="49">
        <f t="shared" si="47"/>
        <v>0.4050131926121372</v>
      </c>
      <c r="G636" s="50">
        <f t="shared" si="48"/>
        <v>-0.24039199259025804</v>
      </c>
      <c r="H636" s="50">
        <f t="shared" si="49"/>
        <v>-0.1909170139161363</v>
      </c>
    </row>
    <row r="637" spans="2:8" x14ac:dyDescent="0.2">
      <c r="B637" s="51">
        <f>Index!B658</f>
        <v>42667</v>
      </c>
      <c r="C637" s="46">
        <f>VLOOKUP(B637,Table2[#All],5,FALSE)</f>
        <v>1318.540152405978</v>
      </c>
      <c r="D637" s="47">
        <f t="shared" si="45"/>
        <v>-3.6607650377328926E-4</v>
      </c>
      <c r="E637" s="48">
        <f t="shared" si="46"/>
        <v>151</v>
      </c>
      <c r="F637" s="49">
        <f t="shared" si="47"/>
        <v>0.39814814814814814</v>
      </c>
      <c r="G637" s="50">
        <f t="shared" si="48"/>
        <v>-0.25814332442089505</v>
      </c>
      <c r="H637" s="50">
        <f t="shared" si="49"/>
        <v>-0.21692531239136745</v>
      </c>
    </row>
    <row r="638" spans="2:8" x14ac:dyDescent="0.2">
      <c r="B638" s="51">
        <f>Index!B659</f>
        <v>42668</v>
      </c>
      <c r="C638" s="46">
        <f>VLOOKUP(B638,Table2[#All],5,FALSE)</f>
        <v>1317.9179920796603</v>
      </c>
      <c r="D638" s="47">
        <f t="shared" si="45"/>
        <v>-4.7196678556652149E-4</v>
      </c>
      <c r="E638" s="48">
        <f t="shared" si="46"/>
        <v>143</v>
      </c>
      <c r="F638" s="49">
        <f t="shared" si="47"/>
        <v>0.37798408488063662</v>
      </c>
      <c r="G638" s="50">
        <f t="shared" si="48"/>
        <v>-0.31077961230526868</v>
      </c>
      <c r="H638" s="50">
        <f t="shared" si="49"/>
        <v>-0.24927760477139221</v>
      </c>
    </row>
    <row r="639" spans="2:8" x14ac:dyDescent="0.2">
      <c r="B639" s="51">
        <f>Index!B660</f>
        <v>42669</v>
      </c>
      <c r="C639" s="46">
        <f>VLOOKUP(B639,Table2[#All],5,FALSE)</f>
        <v>1315.4093523169438</v>
      </c>
      <c r="D639" s="47">
        <f t="shared" si="45"/>
        <v>-1.9053009318829679E-3</v>
      </c>
      <c r="E639" s="48">
        <f t="shared" si="46"/>
        <v>70</v>
      </c>
      <c r="F639" s="49">
        <f t="shared" si="47"/>
        <v>0.1848404255319149</v>
      </c>
      <c r="G639" s="50">
        <f t="shared" si="48"/>
        <v>-0.89707133936802796</v>
      </c>
      <c r="H639" s="50">
        <f t="shared" si="49"/>
        <v>-0.6871992402095809</v>
      </c>
    </row>
    <row r="640" spans="2:8" x14ac:dyDescent="0.2">
      <c r="B640" s="51">
        <f>Index!B661</f>
        <v>42670</v>
      </c>
      <c r="C640" s="46">
        <f>VLOOKUP(B640,Table2[#All],5,FALSE)</f>
        <v>1312.3995390506668</v>
      </c>
      <c r="D640" s="47">
        <f t="shared" si="45"/>
        <v>-2.290740846740321E-3</v>
      </c>
      <c r="E640" s="48">
        <f t="shared" si="46"/>
        <v>52</v>
      </c>
      <c r="F640" s="49">
        <f t="shared" si="47"/>
        <v>0.13733333333333334</v>
      </c>
      <c r="G640" s="50">
        <f t="shared" si="48"/>
        <v>-1.0923787332283448</v>
      </c>
      <c r="H640" s="50">
        <f t="shared" si="49"/>
        <v>-0.80496136728320955</v>
      </c>
    </row>
    <row r="641" spans="2:8" x14ac:dyDescent="0.2">
      <c r="B641" s="51">
        <f>Index!B662</f>
        <v>42671</v>
      </c>
      <c r="C641" s="46">
        <f>VLOOKUP(B641,Table2[#All],5,FALSE)</f>
        <v>1311.4015479002478</v>
      </c>
      <c r="D641" s="47">
        <f t="shared" si="45"/>
        <v>-7.6072169000180299E-4</v>
      </c>
      <c r="E641" s="48">
        <f t="shared" si="46"/>
        <v>119</v>
      </c>
      <c r="F641" s="49">
        <f t="shared" si="47"/>
        <v>0.31684491978609625</v>
      </c>
      <c r="G641" s="50">
        <f t="shared" si="48"/>
        <v>-0.47653982842185316</v>
      </c>
      <c r="H641" s="50">
        <f t="shared" si="49"/>
        <v>-0.33749989426060023</v>
      </c>
    </row>
    <row r="642" spans="2:8" x14ac:dyDescent="0.2">
      <c r="B642" s="51">
        <f>Index!B663</f>
        <v>42674</v>
      </c>
      <c r="C642" s="46">
        <f>VLOOKUP(B642,Table2[#All],5,FALSE)</f>
        <v>1312.8031449904931</v>
      </c>
      <c r="D642" s="47">
        <f t="shared" si="45"/>
        <v>1.0682072380395662E-3</v>
      </c>
      <c r="E642" s="48">
        <f t="shared" si="46"/>
        <v>252</v>
      </c>
      <c r="F642" s="49">
        <f t="shared" si="47"/>
        <v>0.67426273458445041</v>
      </c>
      <c r="G642" s="50">
        <f t="shared" si="48"/>
        <v>0.45171469454753255</v>
      </c>
      <c r="H642" s="50">
        <f t="shared" si="49"/>
        <v>0.22128644968188468</v>
      </c>
    </row>
    <row r="643" spans="2:8" x14ac:dyDescent="0.2">
      <c r="B643" s="51">
        <f>Index!B664</f>
        <v>42676</v>
      </c>
      <c r="C643" s="46">
        <f>VLOOKUP(B643,Table2[#All],5,FALSE)</f>
        <v>1313.4447659644104</v>
      </c>
      <c r="D643" s="47">
        <f t="shared" si="45"/>
        <v>4.8862179690385525E-4</v>
      </c>
      <c r="E643" s="48">
        <f t="shared" si="46"/>
        <v>214</v>
      </c>
      <c r="F643" s="49">
        <f t="shared" si="47"/>
        <v>0.57392473118279574</v>
      </c>
      <c r="G643" s="50">
        <f t="shared" si="48"/>
        <v>0.18637520202420951</v>
      </c>
      <c r="H643" s="50">
        <f t="shared" si="49"/>
        <v>4.4207709940287353E-2</v>
      </c>
    </row>
    <row r="644" spans="2:8" x14ac:dyDescent="0.2">
      <c r="B644" s="51">
        <f>Index!B665</f>
        <v>42677</v>
      </c>
      <c r="C644" s="46">
        <f>VLOOKUP(B644,Table2[#All],5,FALSE)</f>
        <v>1311.8183492605565</v>
      </c>
      <c r="D644" s="47">
        <f t="shared" si="45"/>
        <v>-1.2390505945868019E-3</v>
      </c>
      <c r="E644" s="48">
        <f t="shared" si="46"/>
        <v>97</v>
      </c>
      <c r="F644" s="49">
        <f t="shared" si="47"/>
        <v>0.26010781671159028</v>
      </c>
      <c r="G644" s="50">
        <f t="shared" si="48"/>
        <v>-0.64301304796988956</v>
      </c>
      <c r="H644" s="50">
        <f t="shared" si="49"/>
        <v>-0.48364207381555097</v>
      </c>
    </row>
    <row r="645" spans="2:8" x14ac:dyDescent="0.2">
      <c r="B645" s="51">
        <f>Index!B666</f>
        <v>42678</v>
      </c>
      <c r="C645" s="46">
        <f>VLOOKUP(B645,Table2[#All],5,FALSE)</f>
        <v>1311.8251452083939</v>
      </c>
      <c r="D645" s="47">
        <f t="shared" ref="D645:D708" si="50">LN(C645/C644)</f>
        <v>5.1805421368410132E-6</v>
      </c>
      <c r="E645" s="48">
        <f t="shared" ref="E645:E708" si="51">_xlfn.RANK.AVG(D645,D645:D1655,1)</f>
        <v>171.5</v>
      </c>
      <c r="F645" s="49">
        <f t="shared" ref="F645:F708" si="52">(E645-0.5)/COUNT(D645:D1655)</f>
        <v>0.46216216216216216</v>
      </c>
      <c r="G645" s="50">
        <f t="shared" ref="G645:G708" si="53">_xlfn.NORM.S.INV(F645)</f>
        <v>-9.4988042943078999E-2</v>
      </c>
      <c r="H645" s="50">
        <f t="shared" ref="H645:H708" si="54">STANDARDIZE(D645,AVERAGE($D$4:$D$1014),STDEV($D$4:$D$1014))</f>
        <v>-0.10349642832358995</v>
      </c>
    </row>
    <row r="646" spans="2:8" x14ac:dyDescent="0.2">
      <c r="B646" s="51">
        <f>Index!B667</f>
        <v>42681</v>
      </c>
      <c r="C646" s="46">
        <f>VLOOKUP(B646,Table2[#All],5,FALSE)</f>
        <v>1311.8455331575256</v>
      </c>
      <c r="D646" s="47">
        <f t="shared" si="50"/>
        <v>1.554154589605751E-5</v>
      </c>
      <c r="E646" s="48">
        <f t="shared" si="51"/>
        <v>175</v>
      </c>
      <c r="F646" s="49">
        <f t="shared" si="52"/>
        <v>0.47289972899728999</v>
      </c>
      <c r="G646" s="50">
        <f t="shared" si="53"/>
        <v>-6.7982634458021732E-2</v>
      </c>
      <c r="H646" s="50">
        <f t="shared" si="54"/>
        <v>-0.10033086659977432</v>
      </c>
    </row>
    <row r="647" spans="2:8" x14ac:dyDescent="0.2">
      <c r="B647" s="51">
        <f>Index!B668</f>
        <v>42682</v>
      </c>
      <c r="C647" s="46">
        <f>VLOOKUP(B647,Table2[#All],5,FALSE)</f>
        <v>1309.0894916308869</v>
      </c>
      <c r="D647" s="47">
        <f t="shared" si="50"/>
        <v>-2.1030987158467442E-3</v>
      </c>
      <c r="E647" s="48">
        <f t="shared" si="51"/>
        <v>63</v>
      </c>
      <c r="F647" s="49">
        <f t="shared" si="52"/>
        <v>0.16983695652173914</v>
      </c>
      <c r="G647" s="50">
        <f t="shared" si="53"/>
        <v>-0.95480975560393888</v>
      </c>
      <c r="H647" s="50">
        <f t="shared" si="54"/>
        <v>-0.74763171456461719</v>
      </c>
    </row>
    <row r="648" spans="2:8" x14ac:dyDescent="0.2">
      <c r="B648" s="51">
        <f>Index!B669</f>
        <v>42683</v>
      </c>
      <c r="C648" s="46">
        <f>VLOOKUP(B648,Table2[#All],5,FALSE)</f>
        <v>1304.0764559043535</v>
      </c>
      <c r="D648" s="47">
        <f t="shared" si="50"/>
        <v>-3.8367573868621579E-3</v>
      </c>
      <c r="E648" s="48">
        <f t="shared" si="51"/>
        <v>19</v>
      </c>
      <c r="F648" s="49">
        <f t="shared" si="52"/>
        <v>5.0408719346049048E-2</v>
      </c>
      <c r="G648" s="50">
        <f t="shared" si="53"/>
        <v>-1.6409035466817572</v>
      </c>
      <c r="H648" s="50">
        <f t="shared" si="54"/>
        <v>-1.2773104656456313</v>
      </c>
    </row>
    <row r="649" spans="2:8" x14ac:dyDescent="0.2">
      <c r="B649" s="51">
        <f>Index!B670</f>
        <v>42684</v>
      </c>
      <c r="C649" s="46">
        <f>VLOOKUP(B649,Table2[#All],5,FALSE)</f>
        <v>1302.5791830265971</v>
      </c>
      <c r="D649" s="47">
        <f t="shared" si="50"/>
        <v>-1.1488077059848285E-3</v>
      </c>
      <c r="E649" s="48">
        <f t="shared" si="51"/>
        <v>97</v>
      </c>
      <c r="F649" s="49">
        <f t="shared" si="52"/>
        <v>0.26366120218579236</v>
      </c>
      <c r="G649" s="50">
        <f t="shared" si="53"/>
        <v>-0.63209866978530316</v>
      </c>
      <c r="H649" s="50">
        <f t="shared" si="54"/>
        <v>-0.45607047547973795</v>
      </c>
    </row>
    <row r="650" spans="2:8" x14ac:dyDescent="0.2">
      <c r="B650" s="51">
        <f>Index!B671</f>
        <v>42685</v>
      </c>
      <c r="C650" s="46">
        <f>VLOOKUP(B650,Table2[#All],5,FALSE)</f>
        <v>1300.9571850976586</v>
      </c>
      <c r="D650" s="47">
        <f t="shared" si="50"/>
        <v>-1.2459961448158371E-3</v>
      </c>
      <c r="E650" s="48">
        <f t="shared" si="51"/>
        <v>91</v>
      </c>
      <c r="F650" s="49">
        <f t="shared" si="52"/>
        <v>0.24794520547945206</v>
      </c>
      <c r="G650" s="50">
        <f t="shared" si="53"/>
        <v>-0.68097009848626955</v>
      </c>
      <c r="H650" s="50">
        <f t="shared" si="54"/>
        <v>-0.48576412380866241</v>
      </c>
    </row>
    <row r="651" spans="2:8" x14ac:dyDescent="0.2">
      <c r="B651" s="51">
        <f>Index!B672</f>
        <v>42688</v>
      </c>
      <c r="C651" s="46">
        <f>VLOOKUP(B651,Table2[#All],5,FALSE)</f>
        <v>1302.3550602951507</v>
      </c>
      <c r="D651" s="47">
        <f t="shared" si="50"/>
        <v>1.0739206058082195E-3</v>
      </c>
      <c r="E651" s="48">
        <f t="shared" si="51"/>
        <v>244</v>
      </c>
      <c r="F651" s="49">
        <f t="shared" si="52"/>
        <v>0.66895604395604391</v>
      </c>
      <c r="G651" s="50">
        <f t="shared" si="53"/>
        <v>0.43703231573002682</v>
      </c>
      <c r="H651" s="50">
        <f t="shared" si="54"/>
        <v>0.22303203522000811</v>
      </c>
    </row>
    <row r="652" spans="2:8" x14ac:dyDescent="0.2">
      <c r="B652" s="51">
        <f>Index!B673</f>
        <v>42689</v>
      </c>
      <c r="C652" s="46">
        <f>VLOOKUP(B652,Table2[#All],5,FALSE)</f>
        <v>1300.9836979063518</v>
      </c>
      <c r="D652" s="47">
        <f t="shared" si="50"/>
        <v>-1.053541350562795E-3</v>
      </c>
      <c r="E652" s="48">
        <f t="shared" si="51"/>
        <v>99</v>
      </c>
      <c r="F652" s="49">
        <f t="shared" si="52"/>
        <v>0.27134986225895319</v>
      </c>
      <c r="G652" s="50">
        <f t="shared" si="53"/>
        <v>-0.60873557223804475</v>
      </c>
      <c r="H652" s="50">
        <f t="shared" si="54"/>
        <v>-0.42696407466184938</v>
      </c>
    </row>
    <row r="653" spans="2:8" x14ac:dyDescent="0.2">
      <c r="B653" s="51">
        <f>Index!B674</f>
        <v>42690</v>
      </c>
      <c r="C653" s="46">
        <f>VLOOKUP(B653,Table2[#All],5,FALSE)</f>
        <v>1299.6127715634279</v>
      </c>
      <c r="D653" s="47">
        <f t="shared" si="50"/>
        <v>-1.054316950753332E-3</v>
      </c>
      <c r="E653" s="48">
        <f t="shared" si="51"/>
        <v>98</v>
      </c>
      <c r="F653" s="49">
        <f t="shared" si="52"/>
        <v>0.26933701657458564</v>
      </c>
      <c r="G653" s="50">
        <f t="shared" si="53"/>
        <v>-0.61481934370919233</v>
      </c>
      <c r="H653" s="50">
        <f t="shared" si="54"/>
        <v>-0.42720104111154916</v>
      </c>
    </row>
    <row r="654" spans="2:8" x14ac:dyDescent="0.2">
      <c r="B654" s="51">
        <f>Index!B675</f>
        <v>42691</v>
      </c>
      <c r="C654" s="46">
        <f>VLOOKUP(B654,Table2[#All],5,FALSE)</f>
        <v>1298.9934906706167</v>
      </c>
      <c r="D654" s="47">
        <f t="shared" si="50"/>
        <v>-4.7662542304693949E-4</v>
      </c>
      <c r="E654" s="48">
        <f t="shared" si="51"/>
        <v>132</v>
      </c>
      <c r="F654" s="49">
        <f t="shared" si="52"/>
        <v>0.36426592797783935</v>
      </c>
      <c r="G654" s="50">
        <f t="shared" si="53"/>
        <v>-0.3470791512640779</v>
      </c>
      <c r="H654" s="50">
        <f t="shared" si="54"/>
        <v>-0.25070094220431477</v>
      </c>
    </row>
    <row r="655" spans="2:8" x14ac:dyDescent="0.2">
      <c r="B655" s="51">
        <f>Index!B676</f>
        <v>42692</v>
      </c>
      <c r="C655" s="46">
        <f>VLOOKUP(B655,Table2[#All],5,FALSE)</f>
        <v>1298.6246740174929</v>
      </c>
      <c r="D655" s="47">
        <f t="shared" si="50"/>
        <v>-2.8396525756995295E-4</v>
      </c>
      <c r="E655" s="48">
        <f t="shared" si="51"/>
        <v>140</v>
      </c>
      <c r="F655" s="49">
        <f t="shared" si="52"/>
        <v>0.38750000000000001</v>
      </c>
      <c r="G655" s="50">
        <f t="shared" si="53"/>
        <v>-0.28584087488116566</v>
      </c>
      <c r="H655" s="50">
        <f t="shared" si="54"/>
        <v>-0.19183814669616459</v>
      </c>
    </row>
    <row r="656" spans="2:8" x14ac:dyDescent="0.2">
      <c r="B656" s="51">
        <f>Index!B677</f>
        <v>42695</v>
      </c>
      <c r="C656" s="46">
        <f>VLOOKUP(B656,Table2[#All],5,FALSE)</f>
        <v>1297.2680459681214</v>
      </c>
      <c r="D656" s="47">
        <f t="shared" si="50"/>
        <v>-1.0452112773634886E-3</v>
      </c>
      <c r="E656" s="48">
        <f t="shared" si="51"/>
        <v>98</v>
      </c>
      <c r="F656" s="49">
        <f t="shared" si="52"/>
        <v>0.27158774373259054</v>
      </c>
      <c r="G656" s="50">
        <f t="shared" si="53"/>
        <v>-0.60801807272749064</v>
      </c>
      <c r="H656" s="50">
        <f t="shared" si="54"/>
        <v>-0.4244190161434746</v>
      </c>
    </row>
    <row r="657" spans="2:8" x14ac:dyDescent="0.2">
      <c r="B657" s="51">
        <f>Index!B678</f>
        <v>42696</v>
      </c>
      <c r="C657" s="46">
        <f>VLOOKUP(B657,Table2[#All],5,FALSE)</f>
        <v>1300.9032773127549</v>
      </c>
      <c r="D657" s="47">
        <f t="shared" si="50"/>
        <v>2.7983017780217434E-3</v>
      </c>
      <c r="E657" s="48">
        <f t="shared" si="51"/>
        <v>315</v>
      </c>
      <c r="F657" s="49">
        <f t="shared" si="52"/>
        <v>0.87849162011173187</v>
      </c>
      <c r="G657" s="50">
        <f t="shared" si="53"/>
        <v>1.1674795558276245</v>
      </c>
      <c r="H657" s="50">
        <f t="shared" si="54"/>
        <v>0.74987626410775665</v>
      </c>
    </row>
    <row r="658" spans="2:8" x14ac:dyDescent="0.2">
      <c r="B658" s="51">
        <f>Index!B679</f>
        <v>42697</v>
      </c>
      <c r="C658" s="46">
        <f>VLOOKUP(B658,Table2[#All],5,FALSE)</f>
        <v>1301.1604954919374</v>
      </c>
      <c r="D658" s="47">
        <f t="shared" si="50"/>
        <v>1.9770320982032344E-4</v>
      </c>
      <c r="E658" s="48">
        <f t="shared" si="51"/>
        <v>179</v>
      </c>
      <c r="F658" s="49">
        <f t="shared" si="52"/>
        <v>0.5</v>
      </c>
      <c r="G658" s="50">
        <f t="shared" si="53"/>
        <v>0</v>
      </c>
      <c r="H658" s="50">
        <f t="shared" si="54"/>
        <v>-4.4675642041798594E-2</v>
      </c>
    </row>
    <row r="659" spans="2:8" x14ac:dyDescent="0.2">
      <c r="B659" s="51">
        <f>Index!B680</f>
        <v>42698</v>
      </c>
      <c r="C659" s="46">
        <f>VLOOKUP(B659,Table2[#All],5,FALSE)</f>
        <v>1299.03801896152</v>
      </c>
      <c r="D659" s="47">
        <f t="shared" si="50"/>
        <v>-1.6325499688002467E-3</v>
      </c>
      <c r="E659" s="48">
        <f t="shared" si="51"/>
        <v>74</v>
      </c>
      <c r="F659" s="49">
        <f t="shared" si="52"/>
        <v>0.20646067415730338</v>
      </c>
      <c r="G659" s="50">
        <f t="shared" si="53"/>
        <v>-0.81876351939832004</v>
      </c>
      <c r="H659" s="50">
        <f t="shared" si="54"/>
        <v>-0.60386657969389679</v>
      </c>
    </row>
    <row r="660" spans="2:8" x14ac:dyDescent="0.2">
      <c r="B660" s="51">
        <f>Index!B681</f>
        <v>42699</v>
      </c>
      <c r="C660" s="46">
        <f>VLOOKUP(B660,Table2[#All],5,FALSE)</f>
        <v>1297.9181257234031</v>
      </c>
      <c r="D660" s="47">
        <f t="shared" si="50"/>
        <v>-8.6246609117994249E-4</v>
      </c>
      <c r="E660" s="48">
        <f t="shared" si="51"/>
        <v>105</v>
      </c>
      <c r="F660" s="49">
        <f t="shared" si="52"/>
        <v>0.29436619718309859</v>
      </c>
      <c r="G660" s="50">
        <f t="shared" si="53"/>
        <v>-0.54067386656388239</v>
      </c>
      <c r="H660" s="50">
        <f t="shared" si="54"/>
        <v>-0.36858551004329509</v>
      </c>
    </row>
    <row r="661" spans="2:8" x14ac:dyDescent="0.2">
      <c r="B661" s="51">
        <f>Index!B682</f>
        <v>42702</v>
      </c>
      <c r="C661" s="46">
        <f>VLOOKUP(B661,Table2[#All],5,FALSE)</f>
        <v>1298.063442304383</v>
      </c>
      <c r="D661" s="47">
        <f t="shared" si="50"/>
        <v>1.1195501764838473E-4</v>
      </c>
      <c r="E661" s="48">
        <f t="shared" si="51"/>
        <v>171</v>
      </c>
      <c r="F661" s="49">
        <f t="shared" si="52"/>
        <v>0.48163841807909602</v>
      </c>
      <c r="G661" s="50">
        <f t="shared" si="53"/>
        <v>-4.6041922299509909E-2</v>
      </c>
      <c r="H661" s="50">
        <f t="shared" si="54"/>
        <v>-7.0873991288069274E-2</v>
      </c>
    </row>
    <row r="662" spans="2:8" x14ac:dyDescent="0.2">
      <c r="B662" s="51">
        <f>Index!B683</f>
        <v>42703</v>
      </c>
      <c r="C662" s="46">
        <f>VLOOKUP(B662,Table2[#All],5,FALSE)</f>
        <v>1299.5719938646673</v>
      </c>
      <c r="D662" s="47">
        <f t="shared" si="50"/>
        <v>1.1614807134754594E-3</v>
      </c>
      <c r="E662" s="48">
        <f t="shared" si="51"/>
        <v>242</v>
      </c>
      <c r="F662" s="49">
        <f t="shared" si="52"/>
        <v>0.68413597733711051</v>
      </c>
      <c r="G662" s="50">
        <f t="shared" si="53"/>
        <v>0.47929603100585033</v>
      </c>
      <c r="H662" s="50">
        <f t="shared" si="54"/>
        <v>0.24978397275482775</v>
      </c>
    </row>
    <row r="663" spans="2:8" x14ac:dyDescent="0.2">
      <c r="B663" s="51">
        <f>Index!B684</f>
        <v>42704</v>
      </c>
      <c r="C663" s="46">
        <f>VLOOKUP(B663,Table2[#All],5,FALSE)</f>
        <v>1296.1983187405524</v>
      </c>
      <c r="D663" s="47">
        <f t="shared" si="50"/>
        <v>-2.599364826161331E-3</v>
      </c>
      <c r="E663" s="48">
        <f t="shared" si="51"/>
        <v>44</v>
      </c>
      <c r="F663" s="49">
        <f t="shared" si="52"/>
        <v>0.12357954545454546</v>
      </c>
      <c r="G663" s="50">
        <f t="shared" si="53"/>
        <v>-1.157277284947438</v>
      </c>
      <c r="H663" s="50">
        <f t="shared" si="54"/>
        <v>-0.89925418668671242</v>
      </c>
    </row>
    <row r="664" spans="2:8" x14ac:dyDescent="0.2">
      <c r="B664" s="51">
        <f>Index!B685</f>
        <v>42705</v>
      </c>
      <c r="C664" s="46">
        <f>VLOOKUP(B664,Table2[#All],5,FALSE)</f>
        <v>1291.4515380473706</v>
      </c>
      <c r="D664" s="47">
        <f t="shared" si="50"/>
        <v>-3.6688008658312217E-3</v>
      </c>
      <c r="E664" s="48">
        <f t="shared" si="51"/>
        <v>22</v>
      </c>
      <c r="F664" s="49">
        <f t="shared" si="52"/>
        <v>6.1253561253561253E-2</v>
      </c>
      <c r="G664" s="50">
        <f t="shared" si="53"/>
        <v>-1.5443353108514808</v>
      </c>
      <c r="H664" s="50">
        <f t="shared" si="54"/>
        <v>-1.2259952893753958</v>
      </c>
    </row>
    <row r="665" spans="2:8" x14ac:dyDescent="0.2">
      <c r="B665" s="51">
        <f>Index!B686</f>
        <v>42706</v>
      </c>
      <c r="C665" s="46">
        <f>VLOOKUP(B665,Table2[#All],5,FALSE)</f>
        <v>1294.5816825029187</v>
      </c>
      <c r="D665" s="47">
        <f t="shared" si="50"/>
        <v>2.420808796507383E-3</v>
      </c>
      <c r="E665" s="48">
        <f t="shared" si="51"/>
        <v>294</v>
      </c>
      <c r="F665" s="49">
        <f t="shared" si="52"/>
        <v>0.83857142857142852</v>
      </c>
      <c r="G665" s="50">
        <f t="shared" si="53"/>
        <v>0.98860356181746667</v>
      </c>
      <c r="H665" s="50">
        <f t="shared" si="54"/>
        <v>0.63454213615437882</v>
      </c>
    </row>
    <row r="666" spans="2:8" x14ac:dyDescent="0.2">
      <c r="B666" s="51">
        <f>Index!B687</f>
        <v>42709</v>
      </c>
      <c r="C666" s="46">
        <f>VLOOKUP(B666,Table2[#All],5,FALSE)</f>
        <v>1292.4760131290391</v>
      </c>
      <c r="D666" s="47">
        <f t="shared" si="50"/>
        <v>-1.6278491526633388E-3</v>
      </c>
      <c r="E666" s="48">
        <f t="shared" si="51"/>
        <v>72</v>
      </c>
      <c r="F666" s="49">
        <f t="shared" si="52"/>
        <v>0.20487106017191978</v>
      </c>
      <c r="G666" s="50">
        <f t="shared" si="53"/>
        <v>-0.82434752799532796</v>
      </c>
      <c r="H666" s="50">
        <f t="shared" si="54"/>
        <v>-0.60243035556161106</v>
      </c>
    </row>
    <row r="667" spans="2:8" x14ac:dyDescent="0.2">
      <c r="B667" s="51">
        <f>Index!B688</f>
        <v>42710</v>
      </c>
      <c r="C667" s="46">
        <f>VLOOKUP(B667,Table2[#All],5,FALSE)</f>
        <v>1291.8578413360235</v>
      </c>
      <c r="D667" s="47">
        <f t="shared" si="50"/>
        <v>-4.7839933972721019E-4</v>
      </c>
      <c r="E667" s="48">
        <f t="shared" si="51"/>
        <v>125</v>
      </c>
      <c r="F667" s="49">
        <f t="shared" si="52"/>
        <v>0.35775862068965519</v>
      </c>
      <c r="G667" s="50">
        <f t="shared" si="53"/>
        <v>-0.36445637933812741</v>
      </c>
      <c r="H667" s="50">
        <f t="shared" si="54"/>
        <v>-0.25124292084603739</v>
      </c>
    </row>
    <row r="668" spans="2:8" x14ac:dyDescent="0.2">
      <c r="B668" s="51">
        <f>Index!B689</f>
        <v>42711</v>
      </c>
      <c r="C668" s="46">
        <f>VLOOKUP(B668,Table2[#All],5,FALSE)</f>
        <v>1292.9891020103178</v>
      </c>
      <c r="D668" s="47">
        <f t="shared" si="50"/>
        <v>8.7530192024172092E-4</v>
      </c>
      <c r="E668" s="48">
        <f t="shared" si="51"/>
        <v>216</v>
      </c>
      <c r="F668" s="49">
        <f t="shared" si="52"/>
        <v>0.62103746397694526</v>
      </c>
      <c r="G668" s="50">
        <f t="shared" si="53"/>
        <v>0.30820667707167848</v>
      </c>
      <c r="H668" s="50">
        <f t="shared" si="54"/>
        <v>0.16234875363113749</v>
      </c>
    </row>
    <row r="669" spans="2:8" x14ac:dyDescent="0.2">
      <c r="B669" s="51">
        <f>Index!B690</f>
        <v>42712</v>
      </c>
      <c r="C669" s="46">
        <f>VLOOKUP(B669,Table2[#All],5,FALSE)</f>
        <v>1291.1209190915554</v>
      </c>
      <c r="D669" s="47">
        <f t="shared" si="50"/>
        <v>-1.4459007000319928E-3</v>
      </c>
      <c r="E669" s="48">
        <f t="shared" si="51"/>
        <v>79</v>
      </c>
      <c r="F669" s="49">
        <f t="shared" si="52"/>
        <v>0.22687861271676302</v>
      </c>
      <c r="G669" s="50">
        <f t="shared" si="53"/>
        <v>-0.74916588986173605</v>
      </c>
      <c r="H669" s="50">
        <f t="shared" si="54"/>
        <v>-0.54684027271419144</v>
      </c>
    </row>
    <row r="670" spans="2:8" x14ac:dyDescent="0.2">
      <c r="B670" s="51">
        <f>Index!B691</f>
        <v>42713</v>
      </c>
      <c r="C670" s="46">
        <f>VLOOKUP(B670,Table2[#All],5,FALSE)</f>
        <v>1291.0026588173894</v>
      </c>
      <c r="D670" s="47">
        <f t="shared" si="50"/>
        <v>-9.1599236582229029E-5</v>
      </c>
      <c r="E670" s="48">
        <f t="shared" si="51"/>
        <v>144</v>
      </c>
      <c r="F670" s="49">
        <f t="shared" si="52"/>
        <v>0.41594202898550725</v>
      </c>
      <c r="G670" s="50">
        <f t="shared" si="53"/>
        <v>-0.2122858191823587</v>
      </c>
      <c r="H670" s="50">
        <f t="shared" si="54"/>
        <v>-0.13306522013875699</v>
      </c>
    </row>
    <row r="671" spans="2:8" x14ac:dyDescent="0.2">
      <c r="B671" s="51">
        <f>Index!B692</f>
        <v>42716</v>
      </c>
      <c r="C671" s="46">
        <f>VLOOKUP(B671,Table2[#All],5,FALSE)</f>
        <v>1290.1481217975456</v>
      </c>
      <c r="D671" s="47">
        <f t="shared" si="50"/>
        <v>-6.6213648383689049E-4</v>
      </c>
      <c r="E671" s="48">
        <f t="shared" si="51"/>
        <v>110</v>
      </c>
      <c r="F671" s="49">
        <f t="shared" si="52"/>
        <v>0.3183139534883721</v>
      </c>
      <c r="G671" s="50">
        <f t="shared" si="53"/>
        <v>-0.47241877331589183</v>
      </c>
      <c r="H671" s="50">
        <f t="shared" si="54"/>
        <v>-0.3073794964282458</v>
      </c>
    </row>
    <row r="672" spans="2:8" x14ac:dyDescent="0.2">
      <c r="B672" s="51">
        <f>Index!B693</f>
        <v>42717</v>
      </c>
      <c r="C672" s="46">
        <f>VLOOKUP(B672,Table2[#All],5,FALSE)</f>
        <v>1290.279671037089</v>
      </c>
      <c r="D672" s="47">
        <f t="shared" si="50"/>
        <v>1.0195924879011952E-4</v>
      </c>
      <c r="E672" s="48">
        <f t="shared" si="51"/>
        <v>161</v>
      </c>
      <c r="F672" s="49">
        <f t="shared" si="52"/>
        <v>0.46793002915451892</v>
      </c>
      <c r="G672" s="50">
        <f t="shared" si="53"/>
        <v>-8.0474271392557098E-2</v>
      </c>
      <c r="H672" s="50">
        <f t="shared" si="54"/>
        <v>-7.3927964052984629E-2</v>
      </c>
    </row>
    <row r="673" spans="2:8" x14ac:dyDescent="0.2">
      <c r="B673" s="51">
        <f>Index!B694</f>
        <v>42718</v>
      </c>
      <c r="C673" s="46">
        <f>VLOOKUP(B673,Table2[#All],5,FALSE)</f>
        <v>1291.5353802304664</v>
      </c>
      <c r="D673" s="47">
        <f t="shared" si="50"/>
        <v>9.7273372991990548E-4</v>
      </c>
      <c r="E673" s="48">
        <f t="shared" si="51"/>
        <v>219</v>
      </c>
      <c r="F673" s="49">
        <f t="shared" si="52"/>
        <v>0.63888888888888884</v>
      </c>
      <c r="G673" s="50">
        <f t="shared" si="53"/>
        <v>0.35549041783953067</v>
      </c>
      <c r="H673" s="50">
        <f t="shared" si="54"/>
        <v>0.19211675821515228</v>
      </c>
    </row>
    <row r="674" spans="2:8" x14ac:dyDescent="0.2">
      <c r="B674" s="51">
        <f>Index!B695</f>
        <v>42719</v>
      </c>
      <c r="C674" s="46">
        <f>VLOOKUP(B674,Table2[#All],5,FALSE)</f>
        <v>1290.4175123208477</v>
      </c>
      <c r="D674" s="47">
        <f t="shared" si="50"/>
        <v>-8.659088883392331E-4</v>
      </c>
      <c r="E674" s="48">
        <f t="shared" si="51"/>
        <v>99</v>
      </c>
      <c r="F674" s="49">
        <f t="shared" si="52"/>
        <v>0.28885630498533726</v>
      </c>
      <c r="G674" s="50">
        <f t="shared" si="53"/>
        <v>-0.55672898533725723</v>
      </c>
      <c r="H674" s="50">
        <f t="shared" si="54"/>
        <v>-0.3696373759786411</v>
      </c>
    </row>
    <row r="675" spans="2:8" x14ac:dyDescent="0.2">
      <c r="B675" s="51">
        <f>Index!B696</f>
        <v>42720</v>
      </c>
      <c r="C675" s="46">
        <f>VLOOKUP(B675,Table2[#All],5,FALSE)</f>
        <v>1290.4241436330635</v>
      </c>
      <c r="D675" s="47">
        <f t="shared" si="50"/>
        <v>5.1388756846007305E-6</v>
      </c>
      <c r="E675" s="48">
        <f t="shared" si="51"/>
        <v>147</v>
      </c>
      <c r="F675" s="49">
        <f t="shared" si="52"/>
        <v>0.43088235294117649</v>
      </c>
      <c r="G675" s="50">
        <f t="shared" si="53"/>
        <v>-0.17412820694522405</v>
      </c>
      <c r="H675" s="50">
        <f t="shared" si="54"/>
        <v>-0.10350915853095637</v>
      </c>
    </row>
    <row r="676" spans="2:8" x14ac:dyDescent="0.2">
      <c r="B676" s="51">
        <f>Index!B697</f>
        <v>42723</v>
      </c>
      <c r="C676" s="46">
        <f>VLOOKUP(B676,Table2[#All],5,FALSE)</f>
        <v>1292.4427370662982</v>
      </c>
      <c r="D676" s="47">
        <f t="shared" si="50"/>
        <v>1.5630645615531608E-3</v>
      </c>
      <c r="E676" s="48">
        <f t="shared" si="51"/>
        <v>246</v>
      </c>
      <c r="F676" s="49">
        <f t="shared" si="52"/>
        <v>0.72418879056047203</v>
      </c>
      <c r="G676" s="50">
        <f t="shared" si="53"/>
        <v>0.59533072946235421</v>
      </c>
      <c r="H676" s="50">
        <f t="shared" si="54"/>
        <v>0.37247850003424826</v>
      </c>
    </row>
    <row r="677" spans="2:8" x14ac:dyDescent="0.2">
      <c r="B677" s="51">
        <f>Index!B698</f>
        <v>42724</v>
      </c>
      <c r="C677" s="46">
        <f>VLOOKUP(B677,Table2[#All],5,FALSE)</f>
        <v>1292.4493967365127</v>
      </c>
      <c r="D677" s="47">
        <f t="shared" si="50"/>
        <v>5.1527645022810712E-6</v>
      </c>
      <c r="E677" s="48">
        <f t="shared" si="51"/>
        <v>147.5</v>
      </c>
      <c r="F677" s="49">
        <f t="shared" si="52"/>
        <v>0.4349112426035503</v>
      </c>
      <c r="G677" s="50">
        <f t="shared" si="53"/>
        <v>-0.16388397172250396</v>
      </c>
      <c r="H677" s="50">
        <f t="shared" si="54"/>
        <v>-0.10350491512841936</v>
      </c>
    </row>
    <row r="678" spans="2:8" x14ac:dyDescent="0.2">
      <c r="B678" s="51">
        <f>Index!B699</f>
        <v>42725</v>
      </c>
      <c r="C678" s="46">
        <f>VLOOKUP(B678,Table2[#All],5,FALSE)</f>
        <v>1292.4560564410433</v>
      </c>
      <c r="D678" s="47">
        <f t="shared" si="50"/>
        <v>5.1527645025031149E-6</v>
      </c>
      <c r="E678" s="48">
        <f t="shared" si="51"/>
        <v>148</v>
      </c>
      <c r="F678" s="49">
        <f t="shared" si="52"/>
        <v>0.43768545994065283</v>
      </c>
      <c r="G678" s="50">
        <f t="shared" si="53"/>
        <v>-0.15684003505073729</v>
      </c>
      <c r="H678" s="50">
        <f t="shared" si="54"/>
        <v>-0.10350491512835151</v>
      </c>
    </row>
    <row r="679" spans="2:8" x14ac:dyDescent="0.2">
      <c r="B679" s="51">
        <f>Index!B700</f>
        <v>42726</v>
      </c>
      <c r="C679" s="46">
        <f>VLOOKUP(B679,Table2[#All],5,FALSE)</f>
        <v>1291.7128024735382</v>
      </c>
      <c r="D679" s="47">
        <f t="shared" si="50"/>
        <v>-5.7523639404299877E-4</v>
      </c>
      <c r="E679" s="48">
        <f t="shared" si="51"/>
        <v>112</v>
      </c>
      <c r="F679" s="49">
        <f t="shared" si="52"/>
        <v>0.33184523809523808</v>
      </c>
      <c r="G679" s="50">
        <f t="shared" si="53"/>
        <v>-0.43482359604577697</v>
      </c>
      <c r="H679" s="50">
        <f t="shared" si="54"/>
        <v>-0.2808292118766178</v>
      </c>
    </row>
    <row r="680" spans="2:8" x14ac:dyDescent="0.2">
      <c r="B680" s="51">
        <f>Index!B701</f>
        <v>42727</v>
      </c>
      <c r="C680" s="46">
        <f>VLOOKUP(B680,Table2[#All],5,FALSE)</f>
        <v>1293.3438517321574</v>
      </c>
      <c r="D680" s="47">
        <f t="shared" si="50"/>
        <v>1.2619061732413433E-3</v>
      </c>
      <c r="E680" s="48">
        <f t="shared" si="51"/>
        <v>234</v>
      </c>
      <c r="F680" s="49">
        <f t="shared" si="52"/>
        <v>0.69701492537313436</v>
      </c>
      <c r="G680" s="50">
        <f t="shared" si="53"/>
        <v>0.51583429266319736</v>
      </c>
      <c r="H680" s="50">
        <f t="shared" si="54"/>
        <v>0.2804666169193647</v>
      </c>
    </row>
    <row r="681" spans="2:8" x14ac:dyDescent="0.2">
      <c r="B681" s="51">
        <f>Index!B702</f>
        <v>42731</v>
      </c>
      <c r="C681" s="46">
        <f>VLOOKUP(B681,Table2[#All],5,FALSE)</f>
        <v>1294.620455994178</v>
      </c>
      <c r="D681" s="47">
        <f t="shared" si="50"/>
        <v>9.8657030296334038E-4</v>
      </c>
      <c r="E681" s="48">
        <f t="shared" si="51"/>
        <v>216</v>
      </c>
      <c r="F681" s="49">
        <f t="shared" si="52"/>
        <v>0.64520958083832336</v>
      </c>
      <c r="G681" s="50">
        <f t="shared" si="53"/>
        <v>0.37241909593755118</v>
      </c>
      <c r="H681" s="50">
        <f t="shared" si="54"/>
        <v>0.19634419862854993</v>
      </c>
    </row>
    <row r="682" spans="2:8" x14ac:dyDescent="0.2">
      <c r="B682" s="51">
        <f>Index!B703</f>
        <v>42732</v>
      </c>
      <c r="C682" s="46">
        <f>VLOOKUP(B682,Table2[#All],5,FALSE)</f>
        <v>1295.8776097494326</v>
      </c>
      <c r="D682" s="47">
        <f t="shared" si="50"/>
        <v>9.7058852934124432E-4</v>
      </c>
      <c r="E682" s="48">
        <f t="shared" si="51"/>
        <v>213</v>
      </c>
      <c r="F682" s="49">
        <f t="shared" si="52"/>
        <v>0.63813813813813813</v>
      </c>
      <c r="G682" s="50">
        <f t="shared" si="53"/>
        <v>0.35348653213721004</v>
      </c>
      <c r="H682" s="50">
        <f t="shared" si="54"/>
        <v>0.19146134248521623</v>
      </c>
    </row>
    <row r="683" spans="2:8" x14ac:dyDescent="0.2">
      <c r="B683" s="51">
        <f>Index!B704</f>
        <v>42733</v>
      </c>
      <c r="C683" s="46">
        <f>VLOOKUP(B683,Table2[#All],5,FALSE)</f>
        <v>1297.510403021492</v>
      </c>
      <c r="D683" s="47">
        <f t="shared" si="50"/>
        <v>1.2591972198237786E-3</v>
      </c>
      <c r="E683" s="48">
        <f t="shared" si="51"/>
        <v>231</v>
      </c>
      <c r="F683" s="49">
        <f t="shared" si="52"/>
        <v>0.69427710843373491</v>
      </c>
      <c r="G683" s="50">
        <f t="shared" si="53"/>
        <v>0.50801078016561885</v>
      </c>
      <c r="H683" s="50">
        <f t="shared" si="54"/>
        <v>0.27963895973001046</v>
      </c>
    </row>
    <row r="684" spans="2:8" x14ac:dyDescent="0.2">
      <c r="B684" s="51">
        <f>Index!B705</f>
        <v>42734</v>
      </c>
      <c r="C684" s="46">
        <f>VLOOKUP(B684,Table2[#All],5,FALSE)</f>
        <v>1293.5123730036087</v>
      </c>
      <c r="D684" s="47">
        <f t="shared" si="50"/>
        <v>-3.086065647831347E-3</v>
      </c>
      <c r="E684" s="48">
        <f t="shared" si="51"/>
        <v>33</v>
      </c>
      <c r="F684" s="49">
        <f t="shared" si="52"/>
        <v>9.8187311178247735E-2</v>
      </c>
      <c r="G684" s="50">
        <f t="shared" si="53"/>
        <v>-1.291949532969076</v>
      </c>
      <c r="H684" s="50">
        <f t="shared" si="54"/>
        <v>-1.0479542091780401</v>
      </c>
    </row>
    <row r="685" spans="2:8" x14ac:dyDescent="0.2">
      <c r="B685" s="51">
        <f>Index!B706</f>
        <v>42737</v>
      </c>
      <c r="C685" s="46">
        <f>VLOOKUP(B685,Table2[#All],5,FALSE)</f>
        <v>1296.9076740704745</v>
      </c>
      <c r="D685" s="47">
        <f t="shared" si="50"/>
        <v>2.6214304626366717E-3</v>
      </c>
      <c r="E685" s="48">
        <f t="shared" si="51"/>
        <v>282</v>
      </c>
      <c r="F685" s="49">
        <f t="shared" si="52"/>
        <v>0.85303030303030303</v>
      </c>
      <c r="G685" s="50">
        <f t="shared" si="53"/>
        <v>1.0495188288631807</v>
      </c>
      <c r="H685" s="50">
        <f t="shared" si="54"/>
        <v>0.69583738148252272</v>
      </c>
    </row>
    <row r="686" spans="2:8" x14ac:dyDescent="0.2">
      <c r="B686" s="51">
        <f>Index!B707</f>
        <v>42738</v>
      </c>
      <c r="C686" s="46">
        <f>VLOOKUP(B686,Table2[#All],5,FALSE)</f>
        <v>1285.6528029991739</v>
      </c>
      <c r="D686" s="47">
        <f t="shared" si="50"/>
        <v>-8.7161113355639277E-3</v>
      </c>
      <c r="E686" s="48">
        <f t="shared" si="51"/>
        <v>3</v>
      </c>
      <c r="F686" s="49">
        <f t="shared" si="52"/>
        <v>7.5987841945288756E-3</v>
      </c>
      <c r="G686" s="50">
        <f t="shared" si="53"/>
        <v>-2.4276364603770038</v>
      </c>
      <c r="H686" s="50">
        <f t="shared" si="54"/>
        <v>-2.7680826394535343</v>
      </c>
    </row>
    <row r="687" spans="2:8" x14ac:dyDescent="0.2">
      <c r="B687" s="51">
        <f>Index!B708</f>
        <v>42739</v>
      </c>
      <c r="C687" s="46">
        <f>VLOOKUP(B687,Table2[#All],5,FALSE)</f>
        <v>1283.6631836973349</v>
      </c>
      <c r="D687" s="47">
        <f t="shared" si="50"/>
        <v>-1.5487543843102781E-3</v>
      </c>
      <c r="E687" s="48">
        <f t="shared" si="51"/>
        <v>72</v>
      </c>
      <c r="F687" s="49">
        <f t="shared" si="52"/>
        <v>0.21798780487804878</v>
      </c>
      <c r="G687" s="50">
        <f t="shared" si="53"/>
        <v>-0.77900696863207908</v>
      </c>
      <c r="H687" s="50">
        <f t="shared" si="54"/>
        <v>-0.57826480393445412</v>
      </c>
    </row>
    <row r="688" spans="2:8" x14ac:dyDescent="0.2">
      <c r="B688" s="51">
        <f>Index!B709</f>
        <v>42740</v>
      </c>
      <c r="C688" s="46">
        <f>VLOOKUP(B688,Table2[#All],5,FALSE)</f>
        <v>1282.7968615302266</v>
      </c>
      <c r="D688" s="47">
        <f t="shared" si="50"/>
        <v>-6.751106074090402E-4</v>
      </c>
      <c r="E688" s="48">
        <f t="shared" si="51"/>
        <v>104</v>
      </c>
      <c r="F688" s="49">
        <f t="shared" si="52"/>
        <v>0.3165137614678899</v>
      </c>
      <c r="G688" s="50">
        <f t="shared" si="53"/>
        <v>-0.47746993758037798</v>
      </c>
      <c r="H688" s="50">
        <f t="shared" si="54"/>
        <v>-0.31134343563090444</v>
      </c>
    </row>
    <row r="689" spans="2:8" x14ac:dyDescent="0.2">
      <c r="B689" s="51">
        <f>Index!B710</f>
        <v>42741</v>
      </c>
      <c r="C689" s="46">
        <f>VLOOKUP(B689,Table2[#All],5,FALSE)</f>
        <v>1277.1931735761223</v>
      </c>
      <c r="D689" s="47">
        <f t="shared" si="50"/>
        <v>-4.3779052475238249E-3</v>
      </c>
      <c r="E689" s="48">
        <f t="shared" si="51"/>
        <v>14</v>
      </c>
      <c r="F689" s="49">
        <f t="shared" si="52"/>
        <v>4.1411042944785273E-2</v>
      </c>
      <c r="G689" s="50">
        <f t="shared" si="53"/>
        <v>-1.7345412918023047</v>
      </c>
      <c r="H689" s="50">
        <f t="shared" si="54"/>
        <v>-1.4426455040690547</v>
      </c>
    </row>
    <row r="690" spans="2:8" x14ac:dyDescent="0.2">
      <c r="B690" s="51">
        <f>Index!B711</f>
        <v>42744</v>
      </c>
      <c r="C690" s="46">
        <f>VLOOKUP(B690,Table2[#All],5,FALSE)</f>
        <v>1281.9434628933118</v>
      </c>
      <c r="D690" s="47">
        <f t="shared" si="50"/>
        <v>3.7124198100443495E-3</v>
      </c>
      <c r="E690" s="48">
        <f t="shared" si="51"/>
        <v>307</v>
      </c>
      <c r="F690" s="49">
        <f t="shared" si="52"/>
        <v>0.94307692307692303</v>
      </c>
      <c r="G690" s="50">
        <f t="shared" si="53"/>
        <v>1.5811394607140774</v>
      </c>
      <c r="H690" s="50">
        <f t="shared" si="54"/>
        <v>1.0291635919061268</v>
      </c>
    </row>
    <row r="691" spans="2:8" x14ac:dyDescent="0.2">
      <c r="B691" s="51">
        <f>Index!B712</f>
        <v>42745</v>
      </c>
      <c r="C691" s="46">
        <f>VLOOKUP(B691,Table2[#All],5,FALSE)</f>
        <v>1281.5761302001176</v>
      </c>
      <c r="D691" s="47">
        <f t="shared" si="50"/>
        <v>-2.865846601663794E-4</v>
      </c>
      <c r="E691" s="48">
        <f t="shared" si="51"/>
        <v>123</v>
      </c>
      <c r="F691" s="49">
        <f t="shared" si="52"/>
        <v>0.37808641975308643</v>
      </c>
      <c r="G691" s="50">
        <f t="shared" si="53"/>
        <v>-0.31051041645100474</v>
      </c>
      <c r="H691" s="50">
        <f t="shared" si="54"/>
        <v>-0.19263844373216699</v>
      </c>
    </row>
    <row r="692" spans="2:8" x14ac:dyDescent="0.2">
      <c r="B692" s="51">
        <f>Index!B713</f>
        <v>42746</v>
      </c>
      <c r="C692" s="46">
        <f>VLOOKUP(B692,Table2[#All],5,FALSE)</f>
        <v>1285.6956937440168</v>
      </c>
      <c r="D692" s="47">
        <f t="shared" si="50"/>
        <v>3.2092955964307937E-3</v>
      </c>
      <c r="E692" s="48">
        <f t="shared" si="51"/>
        <v>298</v>
      </c>
      <c r="F692" s="49">
        <f t="shared" si="52"/>
        <v>0.92105263157894735</v>
      </c>
      <c r="G692" s="50">
        <f t="shared" si="53"/>
        <v>1.4121875789061642</v>
      </c>
      <c r="H692" s="50">
        <f t="shared" si="54"/>
        <v>0.87544578714969301</v>
      </c>
    </row>
    <row r="693" spans="2:8" x14ac:dyDescent="0.2">
      <c r="B693" s="51">
        <f>Index!B714</f>
        <v>42747</v>
      </c>
      <c r="C693" s="46">
        <f>VLOOKUP(B693,Table2[#All],5,FALSE)</f>
        <v>1284.9537267332373</v>
      </c>
      <c r="D693" s="47">
        <f t="shared" si="50"/>
        <v>-5.7726038056605882E-4</v>
      </c>
      <c r="E693" s="48">
        <f t="shared" si="51"/>
        <v>106</v>
      </c>
      <c r="F693" s="49">
        <f t="shared" si="52"/>
        <v>0.32763975155279501</v>
      </c>
      <c r="G693" s="50">
        <f t="shared" si="53"/>
        <v>-0.44643991863994009</v>
      </c>
      <c r="H693" s="50">
        <f t="shared" si="54"/>
        <v>-0.28144759349444298</v>
      </c>
    </row>
    <row r="694" spans="2:8" x14ac:dyDescent="0.2">
      <c r="B694" s="51">
        <f>Index!B715</f>
        <v>42748</v>
      </c>
      <c r="C694" s="46">
        <f>VLOOKUP(B694,Table2[#All],5,FALSE)</f>
        <v>1282.2159819327692</v>
      </c>
      <c r="D694" s="47">
        <f t="shared" si="50"/>
        <v>-2.1328904194453362E-3</v>
      </c>
      <c r="E694" s="48">
        <f t="shared" si="51"/>
        <v>56</v>
      </c>
      <c r="F694" s="49">
        <f t="shared" si="52"/>
        <v>0.17289719626168223</v>
      </c>
      <c r="G694" s="50">
        <f t="shared" si="53"/>
        <v>-0.94277814534509907</v>
      </c>
      <c r="H694" s="50">
        <f t="shared" si="54"/>
        <v>-0.75673387095704914</v>
      </c>
    </row>
    <row r="695" spans="2:8" x14ac:dyDescent="0.2">
      <c r="B695" s="51">
        <f>Index!B716</f>
        <v>42751</v>
      </c>
      <c r="C695" s="46">
        <f>VLOOKUP(B695,Table2[#All],5,FALSE)</f>
        <v>1283.3577641005741</v>
      </c>
      <c r="D695" s="47">
        <f t="shared" si="50"/>
        <v>8.9007945684736224E-4</v>
      </c>
      <c r="E695" s="48">
        <f t="shared" si="51"/>
        <v>201</v>
      </c>
      <c r="F695" s="49">
        <f t="shared" si="52"/>
        <v>0.62656250000000002</v>
      </c>
      <c r="G695" s="50">
        <f t="shared" si="53"/>
        <v>0.32276265170151064</v>
      </c>
      <c r="H695" s="50">
        <f t="shared" si="54"/>
        <v>0.16686368339452945</v>
      </c>
    </row>
    <row r="696" spans="2:8" x14ac:dyDescent="0.2">
      <c r="B696" s="51">
        <f>Index!B717</f>
        <v>42752</v>
      </c>
      <c r="C696" s="46">
        <f>VLOOKUP(B696,Table2[#All],5,FALSE)</f>
        <v>1284.3619523137202</v>
      </c>
      <c r="D696" s="47">
        <f t="shared" si="50"/>
        <v>7.8216345648773411E-4</v>
      </c>
      <c r="E696" s="48">
        <f t="shared" si="51"/>
        <v>196</v>
      </c>
      <c r="F696" s="49">
        <f t="shared" si="52"/>
        <v>0.61285266457680254</v>
      </c>
      <c r="G696" s="50">
        <f t="shared" si="53"/>
        <v>0.28676185661170051</v>
      </c>
      <c r="H696" s="50">
        <f t="shared" si="54"/>
        <v>0.13389248021145614</v>
      </c>
    </row>
    <row r="697" spans="2:8" x14ac:dyDescent="0.2">
      <c r="B697" s="51">
        <f>Index!B718</f>
        <v>42753</v>
      </c>
      <c r="C697" s="46">
        <f>VLOOKUP(B697,Table2[#All],5,FALSE)</f>
        <v>1280.3773041160184</v>
      </c>
      <c r="D697" s="47">
        <f t="shared" si="50"/>
        <v>-3.1072565319906769E-3</v>
      </c>
      <c r="E697" s="48">
        <f t="shared" si="51"/>
        <v>30</v>
      </c>
      <c r="F697" s="49">
        <f t="shared" si="52"/>
        <v>9.276729559748427E-2</v>
      </c>
      <c r="G697" s="50">
        <f t="shared" si="53"/>
        <v>-1.3239050188418979</v>
      </c>
      <c r="H697" s="50">
        <f t="shared" si="54"/>
        <v>-1.0544285868877206</v>
      </c>
    </row>
    <row r="698" spans="2:8" x14ac:dyDescent="0.2">
      <c r="B698" s="51">
        <f>Index!B719</f>
        <v>42754</v>
      </c>
      <c r="C698" s="46">
        <f>VLOOKUP(B698,Table2[#All],5,FALSE)</f>
        <v>1276.7705540990908</v>
      </c>
      <c r="D698" s="47">
        <f t="shared" si="50"/>
        <v>-2.82091815464649E-3</v>
      </c>
      <c r="E698" s="48">
        <f t="shared" si="51"/>
        <v>37</v>
      </c>
      <c r="F698" s="49">
        <f t="shared" si="52"/>
        <v>0.11514195583596215</v>
      </c>
      <c r="G698" s="50">
        <f t="shared" si="53"/>
        <v>-1.1996278338535955</v>
      </c>
      <c r="H698" s="50">
        <f t="shared" si="54"/>
        <v>-0.96694461058147296</v>
      </c>
    </row>
    <row r="699" spans="2:8" x14ac:dyDescent="0.2">
      <c r="B699" s="51">
        <f>Index!B720</f>
        <v>42755</v>
      </c>
      <c r="C699" s="46">
        <f>VLOOKUP(B699,Table2[#All],5,FALSE)</f>
        <v>1271.6733880510099</v>
      </c>
      <c r="D699" s="47">
        <f t="shared" si="50"/>
        <v>-4.0002236351018563E-3</v>
      </c>
      <c r="E699" s="48">
        <f t="shared" si="51"/>
        <v>15</v>
      </c>
      <c r="F699" s="49">
        <f t="shared" si="52"/>
        <v>4.588607594936709E-2</v>
      </c>
      <c r="G699" s="50">
        <f t="shared" si="53"/>
        <v>-1.6861227866871684</v>
      </c>
      <c r="H699" s="50">
        <f t="shared" si="54"/>
        <v>-1.3272537443654209</v>
      </c>
    </row>
    <row r="700" spans="2:8" x14ac:dyDescent="0.2">
      <c r="B700" s="51">
        <f>Index!B721</f>
        <v>42758</v>
      </c>
      <c r="C700" s="46">
        <f>VLOOKUP(B700,Table2[#All],5,FALSE)</f>
        <v>1278.0332328640393</v>
      </c>
      <c r="D700" s="47">
        <f t="shared" si="50"/>
        <v>4.9886978766098449E-3</v>
      </c>
      <c r="E700" s="48">
        <f t="shared" si="51"/>
        <v>307</v>
      </c>
      <c r="F700" s="49">
        <f t="shared" si="52"/>
        <v>0.973015873015873</v>
      </c>
      <c r="G700" s="50">
        <f t="shared" si="53"/>
        <v>1.9270912905061222</v>
      </c>
      <c r="H700" s="50">
        <f t="shared" si="54"/>
        <v>1.4191004252820736</v>
      </c>
    </row>
    <row r="701" spans="2:8" x14ac:dyDescent="0.2">
      <c r="B701" s="51">
        <f>Index!B722</f>
        <v>42759</v>
      </c>
      <c r="C701" s="46">
        <f>VLOOKUP(B701,Table2[#All],5,FALSE)</f>
        <v>1273.6814895124971</v>
      </c>
      <c r="D701" s="47">
        <f t="shared" si="50"/>
        <v>-3.4108417624726067E-3</v>
      </c>
      <c r="E701" s="48">
        <f t="shared" si="51"/>
        <v>23</v>
      </c>
      <c r="F701" s="49">
        <f t="shared" si="52"/>
        <v>7.1656050955414011E-2</v>
      </c>
      <c r="G701" s="50">
        <f t="shared" si="53"/>
        <v>-1.4635677050562896</v>
      </c>
      <c r="H701" s="50">
        <f t="shared" si="54"/>
        <v>-1.1471819347160606</v>
      </c>
    </row>
    <row r="702" spans="2:8" x14ac:dyDescent="0.2">
      <c r="B702" s="51">
        <f>Index!B723</f>
        <v>42760</v>
      </c>
      <c r="C702" s="46">
        <f>VLOOKUP(B702,Table2[#All],5,FALSE)</f>
        <v>1266.4738586385013</v>
      </c>
      <c r="D702" s="47">
        <f t="shared" si="50"/>
        <v>-5.6749680470282978E-3</v>
      </c>
      <c r="E702" s="48">
        <f t="shared" si="51"/>
        <v>7</v>
      </c>
      <c r="F702" s="49">
        <f t="shared" si="52"/>
        <v>2.0766773162939296E-2</v>
      </c>
      <c r="G702" s="50">
        <f t="shared" si="53"/>
        <v>-2.0381638810689928</v>
      </c>
      <c r="H702" s="50">
        <f t="shared" si="54"/>
        <v>-1.8389326251739131</v>
      </c>
    </row>
    <row r="703" spans="2:8" x14ac:dyDescent="0.2">
      <c r="B703" s="51">
        <f>Index!B724</f>
        <v>42761</v>
      </c>
      <c r="C703" s="46">
        <f>VLOOKUP(B703,Table2[#All],5,FALSE)</f>
        <v>1262.2593743263105</v>
      </c>
      <c r="D703" s="47">
        <f t="shared" si="50"/>
        <v>-3.333280204827802E-3</v>
      </c>
      <c r="E703" s="48">
        <f t="shared" si="51"/>
        <v>22</v>
      </c>
      <c r="F703" s="49">
        <f t="shared" si="52"/>
        <v>6.8910256410256415E-2</v>
      </c>
      <c r="G703" s="50">
        <f t="shared" si="53"/>
        <v>-1.4839563055132738</v>
      </c>
      <c r="H703" s="50">
        <f t="shared" si="54"/>
        <v>-1.1234848196656477</v>
      </c>
    </row>
    <row r="704" spans="2:8" x14ac:dyDescent="0.2">
      <c r="B704" s="51">
        <f>Index!B725</f>
        <v>42762</v>
      </c>
      <c r="C704" s="46">
        <f>VLOOKUP(B704,Table2[#All],5,FALSE)</f>
        <v>1262.6379268606606</v>
      </c>
      <c r="D704" s="47">
        <f t="shared" si="50"/>
        <v>2.9985578978485445E-4</v>
      </c>
      <c r="E704" s="48">
        <f t="shared" si="51"/>
        <v>159</v>
      </c>
      <c r="F704" s="49">
        <f t="shared" si="52"/>
        <v>0.50964630225080387</v>
      </c>
      <c r="G704" s="50">
        <f t="shared" si="53"/>
        <v>2.4182050590069577E-2</v>
      </c>
      <c r="H704" s="50">
        <f t="shared" si="54"/>
        <v>-1.346531680307971E-2</v>
      </c>
    </row>
    <row r="705" spans="2:8" x14ac:dyDescent="0.2">
      <c r="B705" s="51">
        <f>Index!B726</f>
        <v>42765</v>
      </c>
      <c r="C705" s="46">
        <f>VLOOKUP(B705,Table2[#All],5,FALSE)</f>
        <v>1259.6809431439178</v>
      </c>
      <c r="D705" s="47">
        <f t="shared" si="50"/>
        <v>-2.3446560278747161E-3</v>
      </c>
      <c r="E705" s="48">
        <f t="shared" si="51"/>
        <v>38</v>
      </c>
      <c r="F705" s="49">
        <f t="shared" si="52"/>
        <v>0.12096774193548387</v>
      </c>
      <c r="G705" s="50">
        <f t="shared" si="53"/>
        <v>-1.1701627405517676</v>
      </c>
      <c r="H705" s="50">
        <f t="shared" si="54"/>
        <v>-0.82143388651956339</v>
      </c>
    </row>
    <row r="706" spans="2:8" x14ac:dyDescent="0.2">
      <c r="B706" s="51">
        <f>Index!B727</f>
        <v>42766</v>
      </c>
      <c r="C706" s="46">
        <f>VLOOKUP(B706,Table2[#All],5,FALSE)</f>
        <v>1262.5377822187779</v>
      </c>
      <c r="D706" s="47">
        <f t="shared" si="50"/>
        <v>2.2653390587029192E-3</v>
      </c>
      <c r="E706" s="48">
        <f t="shared" si="51"/>
        <v>251</v>
      </c>
      <c r="F706" s="49">
        <f t="shared" si="52"/>
        <v>0.81067961165048541</v>
      </c>
      <c r="G706" s="50">
        <f t="shared" si="53"/>
        <v>0.88040347126406204</v>
      </c>
      <c r="H706" s="50">
        <f t="shared" si="54"/>
        <v>0.58704200367274739</v>
      </c>
    </row>
    <row r="707" spans="2:8" x14ac:dyDescent="0.2">
      <c r="B707" s="51">
        <f>Index!B728</f>
        <v>42767</v>
      </c>
      <c r="C707" s="46">
        <f>VLOOKUP(B707,Table2[#All],5,FALSE)</f>
        <v>1259.6918132883118</v>
      </c>
      <c r="D707" s="47">
        <f t="shared" si="50"/>
        <v>-2.2567098121047137E-3</v>
      </c>
      <c r="E707" s="48">
        <f t="shared" si="51"/>
        <v>41</v>
      </c>
      <c r="F707" s="49">
        <f t="shared" si="52"/>
        <v>0.1314935064935065</v>
      </c>
      <c r="G707" s="50">
        <f t="shared" si="53"/>
        <v>-1.1193590042232009</v>
      </c>
      <c r="H707" s="50">
        <f t="shared" si="54"/>
        <v>-0.79456398270852535</v>
      </c>
    </row>
    <row r="708" spans="2:8" x14ac:dyDescent="0.2">
      <c r="B708" s="51">
        <f>Index!B729</f>
        <v>42768</v>
      </c>
      <c r="C708" s="46">
        <f>VLOOKUP(B708,Table2[#All],5,FALSE)</f>
        <v>1263.5401049529103</v>
      </c>
      <c r="D708" s="47">
        <f t="shared" si="50"/>
        <v>3.0502900827885375E-3</v>
      </c>
      <c r="E708" s="48">
        <f t="shared" si="51"/>
        <v>277</v>
      </c>
      <c r="F708" s="49">
        <f t="shared" si="52"/>
        <v>0.90065146579804556</v>
      </c>
      <c r="G708" s="50">
        <f t="shared" si="53"/>
        <v>1.2852725230032394</v>
      </c>
      <c r="H708" s="50">
        <f t="shared" si="54"/>
        <v>0.82686538127793274</v>
      </c>
    </row>
    <row r="709" spans="2:8" x14ac:dyDescent="0.2">
      <c r="B709" s="51">
        <f>Index!B730</f>
        <v>42769</v>
      </c>
      <c r="C709" s="46">
        <f>VLOOKUP(B709,Table2[#All],5,FALSE)</f>
        <v>1262.9263764905427</v>
      </c>
      <c r="D709" s="47">
        <f t="shared" ref="D709:D772" si="55">LN(C709/C708)</f>
        <v>-4.8583939581016905E-4</v>
      </c>
      <c r="E709" s="48">
        <f t="shared" ref="E709:E772" si="56">_xlfn.RANK.AVG(D709,D709:D1719,1)</f>
        <v>103</v>
      </c>
      <c r="F709" s="49">
        <f t="shared" ref="F709:F772" si="57">(E709-0.5)/COUNT(D709:D1719)</f>
        <v>0.33496732026143788</v>
      </c>
      <c r="G709" s="50">
        <f t="shared" ref="G709:G772" si="58">_xlfn.NORM.S.INV(F709)</f>
        <v>-0.4262377117174157</v>
      </c>
      <c r="H709" s="50">
        <f t="shared" ref="H709:H772" si="59">STANDARDIZE(D709,AVERAGE($D$4:$D$1014),STDEV($D$4:$D$1014))</f>
        <v>-0.25351605550621026</v>
      </c>
    </row>
    <row r="710" spans="2:8" x14ac:dyDescent="0.2">
      <c r="B710" s="51">
        <f>Index!B731</f>
        <v>42772</v>
      </c>
      <c r="C710" s="46">
        <f>VLOOKUP(B710,Table2[#All],5,FALSE)</f>
        <v>1261.0854765153733</v>
      </c>
      <c r="D710" s="47">
        <f t="shared" si="55"/>
        <v>-1.4587097120042742E-3</v>
      </c>
      <c r="E710" s="48">
        <f t="shared" si="56"/>
        <v>65</v>
      </c>
      <c r="F710" s="49">
        <f t="shared" si="57"/>
        <v>0.21147540983606558</v>
      </c>
      <c r="G710" s="50">
        <f t="shared" si="58"/>
        <v>-0.80131239024794321</v>
      </c>
      <c r="H710" s="50">
        <f t="shared" si="59"/>
        <v>-0.55075376593952508</v>
      </c>
    </row>
    <row r="711" spans="2:8" x14ac:dyDescent="0.2">
      <c r="B711" s="51">
        <f>Index!B732</f>
        <v>42773</v>
      </c>
      <c r="C711" s="46">
        <f>VLOOKUP(B711,Table2[#All],5,FALSE)</f>
        <v>1262.2077950583903</v>
      </c>
      <c r="D711" s="47">
        <f t="shared" si="55"/>
        <v>8.8956652773645377E-4</v>
      </c>
      <c r="E711" s="48">
        <f t="shared" si="56"/>
        <v>188</v>
      </c>
      <c r="F711" s="49">
        <f t="shared" si="57"/>
        <v>0.61677631578947367</v>
      </c>
      <c r="G711" s="50">
        <f t="shared" si="58"/>
        <v>0.29702507113846377</v>
      </c>
      <c r="H711" s="50">
        <f t="shared" si="59"/>
        <v>0.16670696993333817</v>
      </c>
    </row>
    <row r="712" spans="2:8" x14ac:dyDescent="0.2">
      <c r="B712" s="51">
        <f>Index!B733</f>
        <v>42774</v>
      </c>
      <c r="C712" s="46">
        <f>VLOOKUP(B712,Table2[#All],5,FALSE)</f>
        <v>1269.5311211750525</v>
      </c>
      <c r="D712" s="47">
        <f t="shared" si="55"/>
        <v>5.7852304556320891E-3</v>
      </c>
      <c r="E712" s="48">
        <f t="shared" si="56"/>
        <v>301</v>
      </c>
      <c r="F712" s="49">
        <f t="shared" si="57"/>
        <v>0.9917491749174917</v>
      </c>
      <c r="G712" s="50">
        <f t="shared" si="58"/>
        <v>2.3976272054786669</v>
      </c>
      <c r="H712" s="50">
        <f t="shared" si="59"/>
        <v>1.6624622754003142</v>
      </c>
    </row>
    <row r="713" spans="2:8" x14ac:dyDescent="0.2">
      <c r="B713" s="51">
        <f>Index!B734</f>
        <v>42775</v>
      </c>
      <c r="C713" s="46">
        <f>VLOOKUP(B713,Table2[#All],5,FALSE)</f>
        <v>1270.7802249220786</v>
      </c>
      <c r="D713" s="47">
        <f t="shared" si="55"/>
        <v>9.8342579118510984E-4</v>
      </c>
      <c r="E713" s="48">
        <f t="shared" si="56"/>
        <v>192</v>
      </c>
      <c r="F713" s="49">
        <f t="shared" si="57"/>
        <v>0.63410596026490063</v>
      </c>
      <c r="G713" s="50">
        <f t="shared" si="58"/>
        <v>0.34274795917089373</v>
      </c>
      <c r="H713" s="50">
        <f t="shared" si="59"/>
        <v>0.19538346679632765</v>
      </c>
    </row>
    <row r="714" spans="2:8" x14ac:dyDescent="0.2">
      <c r="B714" s="51">
        <f>Index!B735</f>
        <v>42776</v>
      </c>
      <c r="C714" s="46">
        <f>VLOOKUP(B714,Table2[#All],5,FALSE)</f>
        <v>1266.6850762348113</v>
      </c>
      <c r="D714" s="47">
        <f t="shared" si="55"/>
        <v>-3.2277503387323279E-3</v>
      </c>
      <c r="E714" s="48">
        <f t="shared" si="56"/>
        <v>24</v>
      </c>
      <c r="F714" s="49">
        <f t="shared" si="57"/>
        <v>7.8073089700996676E-2</v>
      </c>
      <c r="G714" s="50">
        <f t="shared" si="58"/>
        <v>-1.4181527293518637</v>
      </c>
      <c r="H714" s="50">
        <f t="shared" si="59"/>
        <v>-1.091242643850002</v>
      </c>
    </row>
    <row r="715" spans="2:8" x14ac:dyDescent="0.2">
      <c r="B715" s="51">
        <f>Index!B736</f>
        <v>42779</v>
      </c>
      <c r="C715" s="46">
        <f>VLOOKUP(B715,Table2[#All],5,FALSE)</f>
        <v>1266.828817541154</v>
      </c>
      <c r="D715" s="47">
        <f t="shared" si="55"/>
        <v>1.1347189123376573E-4</v>
      </c>
      <c r="E715" s="48">
        <f t="shared" si="56"/>
        <v>140</v>
      </c>
      <c r="F715" s="49">
        <f t="shared" si="57"/>
        <v>0.46500000000000002</v>
      </c>
      <c r="G715" s="50">
        <f t="shared" si="58"/>
        <v>-8.7844837895871677E-2</v>
      </c>
      <c r="H715" s="50">
        <f t="shared" si="59"/>
        <v>-7.0410546136099539E-2</v>
      </c>
    </row>
    <row r="716" spans="2:8" x14ac:dyDescent="0.2">
      <c r="B716" s="51">
        <f>Index!B737</f>
        <v>42780</v>
      </c>
      <c r="C716" s="46">
        <f>VLOOKUP(B716,Table2[#All],5,FALSE)</f>
        <v>1264.972883790238</v>
      </c>
      <c r="D716" s="47">
        <f t="shared" si="55"/>
        <v>-1.4660975086437788E-3</v>
      </c>
      <c r="E716" s="48">
        <f t="shared" si="56"/>
        <v>63</v>
      </c>
      <c r="F716" s="49">
        <f t="shared" si="57"/>
        <v>0.20903010033444816</v>
      </c>
      <c r="G716" s="50">
        <f t="shared" si="58"/>
        <v>-0.80979118342744538</v>
      </c>
      <c r="H716" s="50">
        <f t="shared" si="59"/>
        <v>-0.55301093395228118</v>
      </c>
    </row>
    <row r="717" spans="2:8" x14ac:dyDescent="0.2">
      <c r="B717" s="51">
        <f>Index!B738</f>
        <v>42781</v>
      </c>
      <c r="C717" s="46">
        <f>VLOOKUP(B717,Table2[#All],5,FALSE)</f>
        <v>1264.4830299173921</v>
      </c>
      <c r="D717" s="47">
        <f t="shared" si="55"/>
        <v>-3.8731956253139707E-4</v>
      </c>
      <c r="E717" s="48">
        <f t="shared" si="56"/>
        <v>103</v>
      </c>
      <c r="F717" s="49">
        <f t="shared" si="57"/>
        <v>0.34395973154362414</v>
      </c>
      <c r="G717" s="50">
        <f t="shared" si="58"/>
        <v>-0.40168011177531726</v>
      </c>
      <c r="H717" s="50">
        <f t="shared" si="59"/>
        <v>-0.22341563082616334</v>
      </c>
    </row>
    <row r="718" spans="2:8" x14ac:dyDescent="0.2">
      <c r="B718" s="51">
        <f>Index!B739</f>
        <v>42782</v>
      </c>
      <c r="C718" s="46">
        <f>VLOOKUP(B718,Table2[#All],5,FALSE)</f>
        <v>1267.0954828626118</v>
      </c>
      <c r="D718" s="47">
        <f t="shared" si="55"/>
        <v>2.0638932265992947E-3</v>
      </c>
      <c r="E718" s="48">
        <f t="shared" si="56"/>
        <v>235</v>
      </c>
      <c r="F718" s="49">
        <f t="shared" si="57"/>
        <v>0.78956228956228958</v>
      </c>
      <c r="G718" s="50">
        <f t="shared" si="58"/>
        <v>0.80490340929427939</v>
      </c>
      <c r="H718" s="50">
        <f t="shared" si="59"/>
        <v>0.52549495375857491</v>
      </c>
    </row>
    <row r="719" spans="2:8" x14ac:dyDescent="0.2">
      <c r="B719" s="51">
        <f>Index!B740</f>
        <v>42783</v>
      </c>
      <c r="C719" s="46">
        <f>VLOOKUP(B719,Table2[#All],5,FALSE)</f>
        <v>1267.7229112762636</v>
      </c>
      <c r="D719" s="47">
        <f t="shared" si="55"/>
        <v>4.9504803019918256E-4</v>
      </c>
      <c r="E719" s="48">
        <f t="shared" si="56"/>
        <v>162</v>
      </c>
      <c r="F719" s="49">
        <f t="shared" si="57"/>
        <v>0.54560810810810811</v>
      </c>
      <c r="G719" s="50">
        <f t="shared" si="58"/>
        <v>0.11457274496518366</v>
      </c>
      <c r="H719" s="50">
        <f t="shared" si="59"/>
        <v>4.61710948227513E-2</v>
      </c>
    </row>
    <row r="720" spans="2:8" x14ac:dyDescent="0.2">
      <c r="B720" s="51">
        <f>Index!B741</f>
        <v>42786</v>
      </c>
      <c r="C720" s="46">
        <f>VLOOKUP(B720,Table2[#All],5,FALSE)</f>
        <v>1266.8731272851699</v>
      </c>
      <c r="D720" s="47">
        <f t="shared" si="55"/>
        <v>-6.7054789797362272E-4</v>
      </c>
      <c r="E720" s="48">
        <f t="shared" si="56"/>
        <v>91</v>
      </c>
      <c r="F720" s="49">
        <f t="shared" si="57"/>
        <v>0.30677966101694915</v>
      </c>
      <c r="G720" s="50">
        <f t="shared" si="58"/>
        <v>-0.50499930797097514</v>
      </c>
      <c r="H720" s="50">
        <f t="shared" si="59"/>
        <v>-0.30994940676253324</v>
      </c>
    </row>
    <row r="721" spans="2:8" x14ac:dyDescent="0.2">
      <c r="B721" s="51">
        <f>Index!B742</f>
        <v>42787</v>
      </c>
      <c r="C721" s="46">
        <f>VLOOKUP(B721,Table2[#All],5,FALSE)</f>
        <v>1264.0236919590238</v>
      </c>
      <c r="D721" s="47">
        <f t="shared" si="55"/>
        <v>-2.25172081961192E-3</v>
      </c>
      <c r="E721" s="48">
        <f t="shared" si="56"/>
        <v>40</v>
      </c>
      <c r="F721" s="49">
        <f t="shared" si="57"/>
        <v>0.13435374149659865</v>
      </c>
      <c r="G721" s="50">
        <f t="shared" si="58"/>
        <v>-1.1060439822271597</v>
      </c>
      <c r="H721" s="50">
        <f t="shared" si="59"/>
        <v>-0.79303971304869214</v>
      </c>
    </row>
    <row r="722" spans="2:8" x14ac:dyDescent="0.2">
      <c r="B722" s="51">
        <f>Index!B743</f>
        <v>42788</v>
      </c>
      <c r="C722" s="46">
        <f>VLOOKUP(B722,Table2[#All],5,FALSE)</f>
        <v>1265.7672792881285</v>
      </c>
      <c r="D722" s="47">
        <f t="shared" si="55"/>
        <v>1.3784440098059464E-3</v>
      </c>
      <c r="E722" s="48">
        <f t="shared" si="56"/>
        <v>205</v>
      </c>
      <c r="F722" s="49">
        <f t="shared" si="57"/>
        <v>0.69795221843003408</v>
      </c>
      <c r="G722" s="50">
        <f t="shared" si="58"/>
        <v>0.51851992323179874</v>
      </c>
      <c r="H722" s="50">
        <f t="shared" si="59"/>
        <v>0.31607201996509116</v>
      </c>
    </row>
    <row r="723" spans="2:8" x14ac:dyDescent="0.2">
      <c r="B723" s="51">
        <f>Index!B744</f>
        <v>42789</v>
      </c>
      <c r="C723" s="46">
        <f>VLOOKUP(B723,Table2[#All],5,FALSE)</f>
        <v>1269.9944050521353</v>
      </c>
      <c r="D723" s="47">
        <f t="shared" si="55"/>
        <v>3.3340117927561468E-3</v>
      </c>
      <c r="E723" s="48">
        <f t="shared" si="56"/>
        <v>270</v>
      </c>
      <c r="F723" s="49">
        <f t="shared" si="57"/>
        <v>0.92294520547945202</v>
      </c>
      <c r="G723" s="50">
        <f t="shared" si="58"/>
        <v>1.4251647299356727</v>
      </c>
      <c r="H723" s="50">
        <f t="shared" si="59"/>
        <v>0.91354989623045935</v>
      </c>
    </row>
    <row r="724" spans="2:8" x14ac:dyDescent="0.2">
      <c r="B724" s="51">
        <f>Index!B745</f>
        <v>42790</v>
      </c>
      <c r="C724" s="46">
        <f>VLOOKUP(B724,Table2[#All],5,FALSE)</f>
        <v>1275.7175394319693</v>
      </c>
      <c r="D724" s="47">
        <f t="shared" si="55"/>
        <v>4.496301346388564E-3</v>
      </c>
      <c r="E724" s="48">
        <f t="shared" si="56"/>
        <v>283</v>
      </c>
      <c r="F724" s="49">
        <f t="shared" si="57"/>
        <v>0.97079037800687284</v>
      </c>
      <c r="G724" s="50">
        <f t="shared" si="58"/>
        <v>1.892538688286628</v>
      </c>
      <c r="H724" s="50">
        <f t="shared" si="59"/>
        <v>1.2686602126123709</v>
      </c>
    </row>
    <row r="725" spans="2:8" x14ac:dyDescent="0.2">
      <c r="B725" s="51">
        <f>Index!B746</f>
        <v>42793</v>
      </c>
      <c r="C725" s="46">
        <f>VLOOKUP(B725,Table2[#All],5,FALSE)</f>
        <v>1277.2307828719265</v>
      </c>
      <c r="D725" s="47">
        <f t="shared" si="55"/>
        <v>1.1854870730913522E-3</v>
      </c>
      <c r="E725" s="48">
        <f t="shared" si="56"/>
        <v>197</v>
      </c>
      <c r="F725" s="49">
        <f t="shared" si="57"/>
        <v>0.67758620689655169</v>
      </c>
      <c r="G725" s="50">
        <f t="shared" si="58"/>
        <v>0.46095960578469525</v>
      </c>
      <c r="H725" s="50">
        <f t="shared" si="59"/>
        <v>0.25711855296484115</v>
      </c>
    </row>
    <row r="726" spans="2:8" x14ac:dyDescent="0.2">
      <c r="B726" s="51">
        <f>Index!B747</f>
        <v>42794</v>
      </c>
      <c r="C726" s="46">
        <f>VLOOKUP(B726,Table2[#All],5,FALSE)</f>
        <v>1278.1089390735199</v>
      </c>
      <c r="D726" s="47">
        <f t="shared" si="55"/>
        <v>6.8731075451253362E-4</v>
      </c>
      <c r="E726" s="48">
        <f t="shared" si="56"/>
        <v>171</v>
      </c>
      <c r="F726" s="49">
        <f t="shared" si="57"/>
        <v>0.58996539792387548</v>
      </c>
      <c r="G726" s="50">
        <f t="shared" si="58"/>
        <v>0.22745596826762388</v>
      </c>
      <c r="H726" s="50">
        <f t="shared" si="59"/>
        <v>0.10491246150370374</v>
      </c>
    </row>
    <row r="727" spans="2:8" x14ac:dyDescent="0.2">
      <c r="B727" s="51">
        <f>Index!B748</f>
        <v>42795</v>
      </c>
      <c r="C727" s="46">
        <f>VLOOKUP(B727,Table2[#All],5,FALSE)</f>
        <v>1278.4891438419741</v>
      </c>
      <c r="D727" s="47">
        <f t="shared" si="55"/>
        <v>2.9743022479572137E-4</v>
      </c>
      <c r="E727" s="48">
        <f t="shared" si="56"/>
        <v>144</v>
      </c>
      <c r="F727" s="49">
        <f t="shared" si="57"/>
        <v>0.4982638888888889</v>
      </c>
      <c r="G727" s="50">
        <f t="shared" si="58"/>
        <v>-4.3517989348128309E-3</v>
      </c>
      <c r="H727" s="50">
        <f t="shared" si="59"/>
        <v>-1.4206391303839048E-2</v>
      </c>
    </row>
    <row r="728" spans="2:8" x14ac:dyDescent="0.2">
      <c r="B728" s="51">
        <f>Index!B749</f>
        <v>42796</v>
      </c>
      <c r="C728" s="46">
        <f>VLOOKUP(B728,Table2[#All],5,FALSE)</f>
        <v>1275.8801484059757</v>
      </c>
      <c r="D728" s="47">
        <f t="shared" si="55"/>
        <v>-2.042771459221584E-3</v>
      </c>
      <c r="E728" s="48">
        <f t="shared" si="56"/>
        <v>48</v>
      </c>
      <c r="F728" s="49">
        <f t="shared" si="57"/>
        <v>0.16550522648083624</v>
      </c>
      <c r="G728" s="50">
        <f t="shared" si="58"/>
        <v>-0.97208059922720946</v>
      </c>
      <c r="H728" s="50">
        <f t="shared" si="59"/>
        <v>-0.72920013603097023</v>
      </c>
    </row>
    <row r="729" spans="2:8" x14ac:dyDescent="0.2">
      <c r="B729" s="51">
        <f>Index!B750</f>
        <v>42797</v>
      </c>
      <c r="C729" s="46">
        <f>VLOOKUP(B729,Table2[#All],5,FALSE)</f>
        <v>1275.3888683871742</v>
      </c>
      <c r="D729" s="47">
        <f t="shared" si="55"/>
        <v>-3.8512600720666019E-4</v>
      </c>
      <c r="E729" s="48">
        <f t="shared" si="56"/>
        <v>100</v>
      </c>
      <c r="F729" s="49">
        <f t="shared" si="57"/>
        <v>0.34790209790209792</v>
      </c>
      <c r="G729" s="50">
        <f t="shared" si="58"/>
        <v>-0.39099058408120951</v>
      </c>
      <c r="H729" s="50">
        <f t="shared" si="59"/>
        <v>-0.22274544143752595</v>
      </c>
    </row>
    <row r="730" spans="2:8" x14ac:dyDescent="0.2">
      <c r="B730" s="51">
        <f>Index!B751</f>
        <v>42800</v>
      </c>
      <c r="C730" s="46">
        <f>VLOOKUP(B730,Table2[#All],5,FALSE)</f>
        <v>1274.2885115822244</v>
      </c>
      <c r="D730" s="47">
        <f t="shared" si="55"/>
        <v>-8.6313420035670019E-4</v>
      </c>
      <c r="E730" s="48">
        <f t="shared" si="56"/>
        <v>81</v>
      </c>
      <c r="F730" s="49">
        <f t="shared" si="57"/>
        <v>0.28245614035087718</v>
      </c>
      <c r="G730" s="50">
        <f t="shared" si="58"/>
        <v>-0.57556050840588235</v>
      </c>
      <c r="H730" s="50">
        <f t="shared" si="59"/>
        <v>-0.3687896351344952</v>
      </c>
    </row>
    <row r="731" spans="2:8" x14ac:dyDescent="0.2">
      <c r="B731" s="51">
        <f>Index!B752</f>
        <v>42801</v>
      </c>
      <c r="C731" s="46">
        <f>VLOOKUP(B731,Table2[#All],5,FALSE)</f>
        <v>1274.6683846143469</v>
      </c>
      <c r="D731" s="47">
        <f t="shared" si="55"/>
        <v>2.9806156039889175E-4</v>
      </c>
      <c r="E731" s="48">
        <f t="shared" si="56"/>
        <v>143</v>
      </c>
      <c r="F731" s="49">
        <f t="shared" si="57"/>
        <v>0.50176056338028174</v>
      </c>
      <c r="G731" s="50">
        <f t="shared" si="58"/>
        <v>4.4130922726963069E-3</v>
      </c>
      <c r="H731" s="50">
        <f t="shared" si="59"/>
        <v>-1.4013501515675382E-2</v>
      </c>
    </row>
    <row r="732" spans="2:8" x14ac:dyDescent="0.2">
      <c r="B732" s="51">
        <f>Index!B753</f>
        <v>42802</v>
      </c>
      <c r="C732" s="46">
        <f>VLOOKUP(B732,Table2[#All],5,FALSE)</f>
        <v>1269.4488975001011</v>
      </c>
      <c r="D732" s="47">
        <f t="shared" si="55"/>
        <v>-4.1031869670005621E-3</v>
      </c>
      <c r="E732" s="48">
        <f t="shared" si="56"/>
        <v>13</v>
      </c>
      <c r="F732" s="49">
        <f t="shared" si="57"/>
        <v>4.4169611307420496E-2</v>
      </c>
      <c r="G732" s="50">
        <f t="shared" si="58"/>
        <v>-1.7042241311854875</v>
      </c>
      <c r="H732" s="50">
        <f t="shared" si="59"/>
        <v>-1.3587117758447682</v>
      </c>
    </row>
    <row r="733" spans="2:8" x14ac:dyDescent="0.2">
      <c r="B733" s="51">
        <f>Index!B754</f>
        <v>42803</v>
      </c>
      <c r="C733" s="46">
        <f>VLOOKUP(B733,Table2[#All],5,FALSE)</f>
        <v>1265.3548657265296</v>
      </c>
      <c r="D733" s="47">
        <f t="shared" si="55"/>
        <v>-3.2302582100587757E-3</v>
      </c>
      <c r="E733" s="48">
        <f t="shared" si="56"/>
        <v>22</v>
      </c>
      <c r="F733" s="49">
        <f t="shared" si="57"/>
        <v>7.6241134751773049E-2</v>
      </c>
      <c r="G733" s="50">
        <f t="shared" si="58"/>
        <v>-1.4308183956063962</v>
      </c>
      <c r="H733" s="50">
        <f t="shared" si="59"/>
        <v>-1.0920088651219706</v>
      </c>
    </row>
    <row r="734" spans="2:8" x14ac:dyDescent="0.2">
      <c r="B734" s="51">
        <f>Index!B755</f>
        <v>42804</v>
      </c>
      <c r="C734" s="46">
        <f>VLOOKUP(B734,Table2[#All],5,FALSE)</f>
        <v>1261.0169438778926</v>
      </c>
      <c r="D734" s="47">
        <f t="shared" si="55"/>
        <v>-3.4341153549063462E-3</v>
      </c>
      <c r="E734" s="48">
        <f t="shared" si="56"/>
        <v>19</v>
      </c>
      <c r="F734" s="49">
        <f t="shared" si="57"/>
        <v>6.5836298932384338E-2</v>
      </c>
      <c r="G734" s="50">
        <f t="shared" si="58"/>
        <v>-1.5075388328763462</v>
      </c>
      <c r="H734" s="50">
        <f t="shared" si="59"/>
        <v>-1.1542926350976135</v>
      </c>
    </row>
    <row r="735" spans="2:8" x14ac:dyDescent="0.2">
      <c r="B735" s="51">
        <f>Index!B756</f>
        <v>42807</v>
      </c>
      <c r="C735" s="46">
        <f>VLOOKUP(B735,Table2[#All],5,FALSE)</f>
        <v>1260.5405469515306</v>
      </c>
      <c r="D735" s="47">
        <f t="shared" si="55"/>
        <v>-3.7785926655479617E-4</v>
      </c>
      <c r="E735" s="48">
        <f t="shared" si="56"/>
        <v>97</v>
      </c>
      <c r="F735" s="49">
        <f t="shared" si="57"/>
        <v>0.34464285714285714</v>
      </c>
      <c r="G735" s="50">
        <f t="shared" si="58"/>
        <v>-0.39982459482787625</v>
      </c>
      <c r="H735" s="50">
        <f t="shared" si="59"/>
        <v>-0.22052525924292213</v>
      </c>
    </row>
    <row r="736" spans="2:8" x14ac:dyDescent="0.2">
      <c r="B736" s="51">
        <f>Index!B757</f>
        <v>42808</v>
      </c>
      <c r="C736" s="46">
        <f>VLOOKUP(B736,Table2[#All],5,FALSE)</f>
        <v>1261.9107444430647</v>
      </c>
      <c r="D736" s="47">
        <f t="shared" si="55"/>
        <v>1.0864016530072792E-3</v>
      </c>
      <c r="E736" s="48">
        <f t="shared" si="56"/>
        <v>180</v>
      </c>
      <c r="F736" s="49">
        <f t="shared" si="57"/>
        <v>0.64336917562724016</v>
      </c>
      <c r="G736" s="50">
        <f t="shared" si="58"/>
        <v>0.36747914027175366</v>
      </c>
      <c r="H736" s="50">
        <f t="shared" si="59"/>
        <v>0.2268453264999514</v>
      </c>
    </row>
    <row r="737" spans="2:8" x14ac:dyDescent="0.2">
      <c r="B737" s="51">
        <f>Index!B758</f>
        <v>42809</v>
      </c>
      <c r="C737" s="46">
        <f>VLOOKUP(B737,Table2[#All],5,FALSE)</f>
        <v>1265.7617804402917</v>
      </c>
      <c r="D737" s="47">
        <f t="shared" si="55"/>
        <v>3.0471027706332212E-3</v>
      </c>
      <c r="E737" s="48">
        <f t="shared" si="56"/>
        <v>251</v>
      </c>
      <c r="F737" s="49">
        <f t="shared" si="57"/>
        <v>0.90107913669064743</v>
      </c>
      <c r="G737" s="50">
        <f t="shared" si="58"/>
        <v>1.2877249460740903</v>
      </c>
      <c r="H737" s="50">
        <f t="shared" si="59"/>
        <v>0.825891572794199</v>
      </c>
    </row>
    <row r="738" spans="2:8" x14ac:dyDescent="0.2">
      <c r="B738" s="51">
        <f>Index!B759</f>
        <v>42810</v>
      </c>
      <c r="C738" s="46">
        <f>VLOOKUP(B738,Table2[#All],5,FALSE)</f>
        <v>1260.9267265763892</v>
      </c>
      <c r="D738" s="47">
        <f t="shared" si="55"/>
        <v>-3.8271910068990046E-3</v>
      </c>
      <c r="E738" s="48">
        <f t="shared" si="56"/>
        <v>14</v>
      </c>
      <c r="F738" s="49">
        <f t="shared" si="57"/>
        <v>4.8736462093862815E-2</v>
      </c>
      <c r="G738" s="50">
        <f t="shared" si="58"/>
        <v>-1.6572302931614789</v>
      </c>
      <c r="H738" s="50">
        <f t="shared" si="59"/>
        <v>-1.2743876825880636</v>
      </c>
    </row>
    <row r="739" spans="2:8" x14ac:dyDescent="0.2">
      <c r="B739" s="51">
        <f>Index!B760</f>
        <v>42811</v>
      </c>
      <c r="C739" s="46">
        <f>VLOOKUP(B739,Table2[#All],5,FALSE)</f>
        <v>1261.4291635670727</v>
      </c>
      <c r="D739" s="47">
        <f t="shared" si="55"/>
        <v>3.9838707875605229E-4</v>
      </c>
      <c r="E739" s="48">
        <f t="shared" si="56"/>
        <v>145</v>
      </c>
      <c r="F739" s="49">
        <f t="shared" si="57"/>
        <v>0.52355072463768115</v>
      </c>
      <c r="G739" s="50">
        <f t="shared" si="58"/>
        <v>5.906724129737885E-2</v>
      </c>
      <c r="H739" s="50">
        <f t="shared" si="59"/>
        <v>1.6638607895141669E-2</v>
      </c>
    </row>
    <row r="740" spans="2:8" x14ac:dyDescent="0.2">
      <c r="B740" s="51">
        <f>Index!B761</f>
        <v>42814</v>
      </c>
      <c r="C740" s="46">
        <f>VLOOKUP(B740,Table2[#All],5,FALSE)</f>
        <v>1262.1926740693245</v>
      </c>
      <c r="D740" s="47">
        <f t="shared" si="55"/>
        <v>6.0509107518470578E-4</v>
      </c>
      <c r="E740" s="48">
        <f t="shared" si="56"/>
        <v>155</v>
      </c>
      <c r="F740" s="49">
        <f t="shared" si="57"/>
        <v>0.56181818181818177</v>
      </c>
      <c r="G740" s="50">
        <f t="shared" si="58"/>
        <v>0.15558057628845295</v>
      </c>
      <c r="H740" s="50">
        <f t="shared" si="59"/>
        <v>7.9792166610166346E-2</v>
      </c>
    </row>
    <row r="741" spans="2:8" x14ac:dyDescent="0.2">
      <c r="B741" s="51">
        <f>Index!B762</f>
        <v>42815</v>
      </c>
      <c r="C741" s="46">
        <f>VLOOKUP(B741,Table2[#All],5,FALSE)</f>
        <v>1261.2069530338294</v>
      </c>
      <c r="D741" s="47">
        <f t="shared" si="55"/>
        <v>-7.812643507163513E-4</v>
      </c>
      <c r="E741" s="48">
        <f t="shared" si="56"/>
        <v>79</v>
      </c>
      <c r="F741" s="49">
        <f t="shared" si="57"/>
        <v>0.28649635036496351</v>
      </c>
      <c r="G741" s="50">
        <f t="shared" si="58"/>
        <v>-0.56364948714748409</v>
      </c>
      <c r="H741" s="50">
        <f t="shared" si="59"/>
        <v>-0.34377622249814765</v>
      </c>
    </row>
    <row r="742" spans="2:8" x14ac:dyDescent="0.2">
      <c r="B742" s="51">
        <f>Index!B763</f>
        <v>42816</v>
      </c>
      <c r="C742" s="46">
        <f>VLOOKUP(B742,Table2[#All],5,FALSE)</f>
        <v>1266.4213458213462</v>
      </c>
      <c r="D742" s="47">
        <f t="shared" si="55"/>
        <v>4.125923251478556E-3</v>
      </c>
      <c r="E742" s="48">
        <f t="shared" si="56"/>
        <v>262</v>
      </c>
      <c r="F742" s="49">
        <f t="shared" si="57"/>
        <v>0.95787545787545791</v>
      </c>
      <c r="G742" s="50">
        <f t="shared" si="58"/>
        <v>1.7265468174903638</v>
      </c>
      <c r="H742" s="50">
        <f t="shared" si="59"/>
        <v>1.1554998714104932</v>
      </c>
    </row>
    <row r="743" spans="2:8" x14ac:dyDescent="0.2">
      <c r="B743" s="51">
        <f>Index!B764</f>
        <v>42817</v>
      </c>
      <c r="C743" s="46">
        <f>VLOOKUP(B743,Table2[#All],5,FALSE)</f>
        <v>1264.8137346649073</v>
      </c>
      <c r="D743" s="47">
        <f t="shared" si="55"/>
        <v>-1.270218941719895E-3</v>
      </c>
      <c r="E743" s="48">
        <f t="shared" si="56"/>
        <v>61</v>
      </c>
      <c r="F743" s="49">
        <f t="shared" si="57"/>
        <v>0.22242647058823528</v>
      </c>
      <c r="G743" s="50">
        <f t="shared" si="58"/>
        <v>-0.7640239988886659</v>
      </c>
      <c r="H743" s="50">
        <f t="shared" si="59"/>
        <v>-0.49316483135642647</v>
      </c>
    </row>
    <row r="744" spans="2:8" x14ac:dyDescent="0.2">
      <c r="B744" s="51">
        <f>Index!B765</f>
        <v>42818</v>
      </c>
      <c r="C744" s="46">
        <f>VLOOKUP(B744,Table2[#All],5,FALSE)</f>
        <v>1268.0472749119599</v>
      </c>
      <c r="D744" s="47">
        <f t="shared" si="55"/>
        <v>2.553272359991852E-3</v>
      </c>
      <c r="E744" s="48">
        <f t="shared" si="56"/>
        <v>231</v>
      </c>
      <c r="F744" s="49">
        <f t="shared" si="57"/>
        <v>0.85055350553505538</v>
      </c>
      <c r="G744" s="50">
        <f t="shared" si="58"/>
        <v>1.0388102595357047</v>
      </c>
      <c r="H744" s="50">
        <f t="shared" si="59"/>
        <v>0.6750132715879178</v>
      </c>
    </row>
    <row r="745" spans="2:8" x14ac:dyDescent="0.2">
      <c r="B745" s="51">
        <f>Index!B766</f>
        <v>42821</v>
      </c>
      <c r="C745" s="46">
        <f>VLOOKUP(B745,Table2[#All],5,FALSE)</f>
        <v>1268.0669296447211</v>
      </c>
      <c r="D745" s="47">
        <f t="shared" si="55"/>
        <v>1.5499879876187391E-5</v>
      </c>
      <c r="E745" s="48">
        <f t="shared" si="56"/>
        <v>118</v>
      </c>
      <c r="F745" s="49">
        <f t="shared" si="57"/>
        <v>0.43518518518518517</v>
      </c>
      <c r="G745" s="50">
        <f t="shared" si="58"/>
        <v>-0.16318805563086286</v>
      </c>
      <c r="H745" s="50">
        <f t="shared" si="59"/>
        <v>-0.10034359667504016</v>
      </c>
    </row>
    <row r="746" spans="2:8" x14ac:dyDescent="0.2">
      <c r="B746" s="51">
        <f>Index!B767</f>
        <v>42822</v>
      </c>
      <c r="C746" s="46">
        <f>VLOOKUP(B746,Table2[#All],5,FALSE)</f>
        <v>1269.4399679807455</v>
      </c>
      <c r="D746" s="47">
        <f t="shared" si="55"/>
        <v>1.0821948671836184E-3</v>
      </c>
      <c r="E746" s="48">
        <f t="shared" si="56"/>
        <v>173</v>
      </c>
      <c r="F746" s="49">
        <f t="shared" si="57"/>
        <v>0.64126394052044611</v>
      </c>
      <c r="G746" s="50">
        <f t="shared" si="58"/>
        <v>0.36183930415908783</v>
      </c>
      <c r="H746" s="50">
        <f t="shared" si="59"/>
        <v>0.22556004174442518</v>
      </c>
    </row>
    <row r="747" spans="2:8" x14ac:dyDescent="0.2">
      <c r="B747" s="51">
        <f>Index!B768</f>
        <v>42823</v>
      </c>
      <c r="C747" s="46">
        <f>VLOOKUP(B747,Table2[#All],5,FALSE)</f>
        <v>1273.0503190118704</v>
      </c>
      <c r="D747" s="47">
        <f t="shared" si="55"/>
        <v>2.8400135695745496E-3</v>
      </c>
      <c r="E747" s="48">
        <f t="shared" si="56"/>
        <v>236</v>
      </c>
      <c r="F747" s="49">
        <f t="shared" si="57"/>
        <v>0.87873134328358204</v>
      </c>
      <c r="G747" s="50">
        <f t="shared" si="58"/>
        <v>1.1686682630736236</v>
      </c>
      <c r="H747" s="50">
        <f t="shared" si="59"/>
        <v>0.76262032383786571</v>
      </c>
    </row>
    <row r="748" spans="2:8" x14ac:dyDescent="0.2">
      <c r="B748" s="51">
        <f>Index!B769</f>
        <v>42824</v>
      </c>
      <c r="C748" s="46">
        <f>VLOOKUP(B748,Table2[#All],5,FALSE)</f>
        <v>1272.1862113872539</v>
      </c>
      <c r="D748" s="47">
        <f t="shared" si="55"/>
        <v>-6.7899988664717702E-4</v>
      </c>
      <c r="E748" s="48">
        <f t="shared" si="56"/>
        <v>81</v>
      </c>
      <c r="F748" s="49">
        <f t="shared" si="57"/>
        <v>0.30149812734082398</v>
      </c>
      <c r="G748" s="50">
        <f t="shared" si="58"/>
        <v>-0.52009659045831846</v>
      </c>
      <c r="H748" s="50">
        <f t="shared" si="59"/>
        <v>-0.31253171369503741</v>
      </c>
    </row>
    <row r="749" spans="2:8" x14ac:dyDescent="0.2">
      <c r="B749" s="51">
        <f>Index!B770</f>
        <v>42825</v>
      </c>
      <c r="C749" s="46">
        <f>VLOOKUP(B749,Table2[#All],5,FALSE)</f>
        <v>1271.5710101264258</v>
      </c>
      <c r="D749" s="47">
        <f t="shared" si="55"/>
        <v>-4.8369495926695554E-4</v>
      </c>
      <c r="E749" s="48">
        <f t="shared" si="56"/>
        <v>89</v>
      </c>
      <c r="F749" s="49">
        <f t="shared" si="57"/>
        <v>0.33270676691729323</v>
      </c>
      <c r="G749" s="50">
        <f t="shared" si="58"/>
        <v>-0.43245117102884956</v>
      </c>
      <c r="H749" s="50">
        <f t="shared" si="59"/>
        <v>-0.25286087320938794</v>
      </c>
    </row>
    <row r="750" spans="2:8" x14ac:dyDescent="0.2">
      <c r="B750" s="51">
        <f>Index!B771</f>
        <v>42828</v>
      </c>
      <c r="C750" s="46">
        <f>VLOOKUP(B750,Table2[#All],5,FALSE)</f>
        <v>1275.445273891469</v>
      </c>
      <c r="D750" s="47">
        <f t="shared" si="55"/>
        <v>3.0422002225688103E-3</v>
      </c>
      <c r="E750" s="48">
        <f t="shared" si="56"/>
        <v>239</v>
      </c>
      <c r="F750" s="49">
        <f t="shared" si="57"/>
        <v>0.9</v>
      </c>
      <c r="G750" s="50">
        <f t="shared" si="58"/>
        <v>1.2815515655446006</v>
      </c>
      <c r="H750" s="50">
        <f t="shared" si="59"/>
        <v>0.82439371420225904</v>
      </c>
    </row>
    <row r="751" spans="2:8" x14ac:dyDescent="0.2">
      <c r="B751" s="51">
        <f>Index!B772</f>
        <v>42829</v>
      </c>
      <c r="C751" s="46">
        <f>VLOOKUP(B751,Table2[#All],5,FALSE)</f>
        <v>1278.0656510921929</v>
      </c>
      <c r="D751" s="47">
        <f t="shared" si="55"/>
        <v>2.0523727507011967E-3</v>
      </c>
      <c r="E751" s="48">
        <f t="shared" si="56"/>
        <v>209</v>
      </c>
      <c r="F751" s="49">
        <f t="shared" si="57"/>
        <v>0.78977272727272729</v>
      </c>
      <c r="G751" s="50">
        <f t="shared" si="58"/>
        <v>0.80563290730518677</v>
      </c>
      <c r="H751" s="50">
        <f t="shared" si="59"/>
        <v>0.52197514251338362</v>
      </c>
    </row>
    <row r="752" spans="2:8" x14ac:dyDescent="0.2">
      <c r="B752" s="51">
        <f>Index!B773</f>
        <v>42830</v>
      </c>
      <c r="C752" s="46">
        <f>VLOOKUP(B752,Table2[#All],5,FALSE)</f>
        <v>1278.4459092800075</v>
      </c>
      <c r="D752" s="47">
        <f t="shared" si="55"/>
        <v>2.9748208184409911E-4</v>
      </c>
      <c r="E752" s="48">
        <f t="shared" si="56"/>
        <v>132</v>
      </c>
      <c r="F752" s="49">
        <f t="shared" si="57"/>
        <v>0.5</v>
      </c>
      <c r="G752" s="50">
        <f t="shared" si="58"/>
        <v>0</v>
      </c>
      <c r="H752" s="50">
        <f t="shared" si="59"/>
        <v>-1.4190547598801437E-2</v>
      </c>
    </row>
    <row r="753" spans="2:8" x14ac:dyDescent="0.2">
      <c r="B753" s="51">
        <f>Index!B774</f>
        <v>42831</v>
      </c>
      <c r="C753" s="46">
        <f>VLOOKUP(B753,Table2[#All],5,FALSE)</f>
        <v>1278.8262255256295</v>
      </c>
      <c r="D753" s="47">
        <f t="shared" si="55"/>
        <v>2.9743901186695537E-4</v>
      </c>
      <c r="E753" s="48">
        <f t="shared" si="56"/>
        <v>131</v>
      </c>
      <c r="F753" s="49">
        <f t="shared" si="57"/>
        <v>0.49809160305343514</v>
      </c>
      <c r="G753" s="50">
        <f t="shared" si="58"/>
        <v>-4.7836599898194694E-3</v>
      </c>
      <c r="H753" s="50">
        <f t="shared" si="59"/>
        <v>-1.4203706620288185E-2</v>
      </c>
    </row>
    <row r="754" spans="2:8" x14ac:dyDescent="0.2">
      <c r="B754" s="51">
        <f>Index!B775</f>
        <v>42832</v>
      </c>
      <c r="C754" s="46">
        <f>VLOOKUP(B754,Table2[#All],5,FALSE)</f>
        <v>1281.5735306410875</v>
      </c>
      <c r="D754" s="47">
        <f t="shared" si="55"/>
        <v>2.1459978373998263E-3</v>
      </c>
      <c r="E754" s="48">
        <f t="shared" si="56"/>
        <v>208</v>
      </c>
      <c r="F754" s="49">
        <f t="shared" si="57"/>
        <v>0.79501915708812265</v>
      </c>
      <c r="G754" s="50">
        <f t="shared" si="58"/>
        <v>0.82396105692860211</v>
      </c>
      <c r="H754" s="50">
        <f t="shared" si="59"/>
        <v>0.55058009216205694</v>
      </c>
    </row>
    <row r="755" spans="2:8" x14ac:dyDescent="0.2">
      <c r="B755" s="51">
        <f>Index!B776</f>
        <v>42835</v>
      </c>
      <c r="C755" s="46">
        <f>VLOOKUP(B755,Table2[#All],5,FALSE)</f>
        <v>1281.84278180143</v>
      </c>
      <c r="D755" s="47">
        <f t="shared" si="55"/>
        <v>2.1007212915493436E-4</v>
      </c>
      <c r="E755" s="48">
        <f t="shared" si="56"/>
        <v>128</v>
      </c>
      <c r="F755" s="49">
        <f t="shared" si="57"/>
        <v>0.49038461538461536</v>
      </c>
      <c r="G755" s="50">
        <f t="shared" si="58"/>
        <v>-2.4104528980603043E-2</v>
      </c>
      <c r="H755" s="50">
        <f t="shared" si="59"/>
        <v>-4.089660880133885E-2</v>
      </c>
    </row>
    <row r="756" spans="2:8" x14ac:dyDescent="0.2">
      <c r="B756" s="51">
        <f>Index!B777</f>
        <v>42836</v>
      </c>
      <c r="C756" s="46">
        <f>VLOOKUP(B756,Table2[#All],5,FALSE)</f>
        <v>1279.6052595396416</v>
      </c>
      <c r="D756" s="47">
        <f t="shared" si="55"/>
        <v>-1.7470764932985602E-3</v>
      </c>
      <c r="E756" s="48">
        <f t="shared" si="56"/>
        <v>49</v>
      </c>
      <c r="F756" s="49">
        <f t="shared" si="57"/>
        <v>0.18725868725868725</v>
      </c>
      <c r="G756" s="50">
        <f t="shared" si="58"/>
        <v>-0.8880434593699138</v>
      </c>
      <c r="H756" s="50">
        <f t="shared" si="59"/>
        <v>-0.6388574735048369</v>
      </c>
    </row>
    <row r="757" spans="2:8" x14ac:dyDescent="0.2">
      <c r="B757" s="51">
        <f>Index!B778</f>
        <v>42837</v>
      </c>
      <c r="C757" s="46">
        <f>VLOOKUP(B757,Table2[#All],5,FALSE)</f>
        <v>1279.362715128126</v>
      </c>
      <c r="D757" s="47">
        <f t="shared" si="55"/>
        <v>-1.8956424202487101E-4</v>
      </c>
      <c r="E757" s="48">
        <f t="shared" si="56"/>
        <v>98</v>
      </c>
      <c r="F757" s="49">
        <f t="shared" si="57"/>
        <v>0.37790697674418605</v>
      </c>
      <c r="G757" s="50">
        <f t="shared" si="58"/>
        <v>-0.31098246312905314</v>
      </c>
      <c r="H757" s="50">
        <f t="shared" si="59"/>
        <v>-0.16299613018468381</v>
      </c>
    </row>
    <row r="758" spans="2:8" x14ac:dyDescent="0.2">
      <c r="B758" s="51">
        <f>Index!B779</f>
        <v>42838</v>
      </c>
      <c r="C758" s="46">
        <f>VLOOKUP(B758,Table2[#All],5,FALSE)</f>
        <v>1279.6185548467458</v>
      </c>
      <c r="D758" s="47">
        <f t="shared" si="55"/>
        <v>1.9995435095538372E-4</v>
      </c>
      <c r="E758" s="48">
        <f t="shared" si="56"/>
        <v>124</v>
      </c>
      <c r="F758" s="49">
        <f t="shared" si="57"/>
        <v>0.48054474708171208</v>
      </c>
      <c r="G758" s="50">
        <f t="shared" si="58"/>
        <v>-4.8786433043091666E-2</v>
      </c>
      <c r="H758" s="50">
        <f t="shared" si="59"/>
        <v>-4.3987858659255689E-2</v>
      </c>
    </row>
    <row r="759" spans="2:8" x14ac:dyDescent="0.2">
      <c r="B759" s="51">
        <f>Index!B780</f>
        <v>42843</v>
      </c>
      <c r="C759" s="46">
        <f>VLOOKUP(B759,Table2[#All],5,FALSE)</f>
        <v>1283.5143916386633</v>
      </c>
      <c r="D759" s="47">
        <f t="shared" si="55"/>
        <v>3.0399045803569768E-3</v>
      </c>
      <c r="E759" s="48">
        <f t="shared" si="56"/>
        <v>230</v>
      </c>
      <c r="F759" s="49">
        <f t="shared" si="57"/>
        <v>0.896484375</v>
      </c>
      <c r="G759" s="50">
        <f t="shared" si="58"/>
        <v>1.2617708616359868</v>
      </c>
      <c r="H759" s="50">
        <f t="shared" si="59"/>
        <v>0.82369233455929813</v>
      </c>
    </row>
    <row r="760" spans="2:8" x14ac:dyDescent="0.2">
      <c r="B760" s="51">
        <f>Index!B781</f>
        <v>42844</v>
      </c>
      <c r="C760" s="46">
        <f>VLOOKUP(B760,Table2[#All],5,FALSE)</f>
        <v>1279.6542466888318</v>
      </c>
      <c r="D760" s="47">
        <f t="shared" si="55"/>
        <v>-3.0120124056213491E-3</v>
      </c>
      <c r="E760" s="48">
        <f t="shared" si="56"/>
        <v>23</v>
      </c>
      <c r="F760" s="49">
        <f t="shared" si="57"/>
        <v>8.8235294117647065E-2</v>
      </c>
      <c r="G760" s="50">
        <f t="shared" si="58"/>
        <v>-1.3517022399306602</v>
      </c>
      <c r="H760" s="50">
        <f t="shared" si="59"/>
        <v>-1.0253289776355949</v>
      </c>
    </row>
    <row r="761" spans="2:8" x14ac:dyDescent="0.2">
      <c r="B761" s="51">
        <f>Index!B782</f>
        <v>42845</v>
      </c>
      <c r="C761" s="46">
        <f>VLOOKUP(B761,Table2[#All],5,FALSE)</f>
        <v>1276.6702177102138</v>
      </c>
      <c r="D761" s="47">
        <f t="shared" si="55"/>
        <v>-2.3346256514307638E-3</v>
      </c>
      <c r="E761" s="48">
        <f t="shared" si="56"/>
        <v>32</v>
      </c>
      <c r="F761" s="49">
        <f t="shared" si="57"/>
        <v>0.12401574803149606</v>
      </c>
      <c r="G761" s="50">
        <f t="shared" si="58"/>
        <v>-1.1551439180615326</v>
      </c>
      <c r="H761" s="50">
        <f t="shared" si="59"/>
        <v>-0.81836934021842023</v>
      </c>
    </row>
    <row r="762" spans="2:8" x14ac:dyDescent="0.2">
      <c r="B762" s="51">
        <f>Index!B783</f>
        <v>42846</v>
      </c>
      <c r="C762" s="46">
        <f>VLOOKUP(B762,Table2[#All],5,FALSE)</f>
        <v>1275.3071741392675</v>
      </c>
      <c r="D762" s="47">
        <f t="shared" si="55"/>
        <v>-1.0682255296730282E-3</v>
      </c>
      <c r="E762" s="48">
        <f t="shared" si="56"/>
        <v>65</v>
      </c>
      <c r="F762" s="49">
        <f t="shared" si="57"/>
        <v>0.25494071146245062</v>
      </c>
      <c r="G762" s="50">
        <f t="shared" si="58"/>
        <v>-0.65902234029280427</v>
      </c>
      <c r="H762" s="50">
        <f t="shared" si="59"/>
        <v>-0.43145048123183621</v>
      </c>
    </row>
    <row r="763" spans="2:8" x14ac:dyDescent="0.2">
      <c r="B763" s="51">
        <f>Index!B784</f>
        <v>42849</v>
      </c>
      <c r="C763" s="46">
        <f>VLOOKUP(B763,Table2[#All],5,FALSE)</f>
        <v>1277.8162639685806</v>
      </c>
      <c r="D763" s="47">
        <f t="shared" si="55"/>
        <v>1.965506719828342E-3</v>
      </c>
      <c r="E763" s="48">
        <f t="shared" si="56"/>
        <v>197</v>
      </c>
      <c r="F763" s="49">
        <f t="shared" si="57"/>
        <v>0.77976190476190477</v>
      </c>
      <c r="G763" s="50">
        <f t="shared" si="58"/>
        <v>0.77138934208115728</v>
      </c>
      <c r="H763" s="50">
        <f t="shared" si="59"/>
        <v>0.49543526386636627</v>
      </c>
    </row>
    <row r="764" spans="2:8" x14ac:dyDescent="0.2">
      <c r="B764" s="51">
        <f>Index!B785</f>
        <v>42850</v>
      </c>
      <c r="C764" s="46">
        <f>VLOOKUP(B764,Table2[#All],5,FALSE)</f>
        <v>1272.8407847304618</v>
      </c>
      <c r="D764" s="47">
        <f t="shared" si="55"/>
        <v>-3.9013363646026806E-3</v>
      </c>
      <c r="E764" s="48">
        <f t="shared" si="56"/>
        <v>13</v>
      </c>
      <c r="F764" s="49">
        <f t="shared" si="57"/>
        <v>4.9800796812749001E-2</v>
      </c>
      <c r="G764" s="50">
        <f t="shared" si="58"/>
        <v>-1.6467881707750844</v>
      </c>
      <c r="H764" s="50">
        <f t="shared" si="59"/>
        <v>-1.2970410578594114</v>
      </c>
    </row>
    <row r="765" spans="2:8" x14ac:dyDescent="0.2">
      <c r="B765" s="51">
        <f>Index!B786</f>
        <v>42851</v>
      </c>
      <c r="C765" s="46">
        <f>VLOOKUP(B765,Table2[#All],5,FALSE)</f>
        <v>1273.7180729707154</v>
      </c>
      <c r="D765" s="47">
        <f t="shared" si="55"/>
        <v>6.8899901709019616E-4</v>
      </c>
      <c r="E765" s="48">
        <f t="shared" si="56"/>
        <v>144</v>
      </c>
      <c r="F765" s="49">
        <f t="shared" si="57"/>
        <v>0.57399999999999995</v>
      </c>
      <c r="G765" s="50">
        <f t="shared" si="58"/>
        <v>0.1865671818365193</v>
      </c>
      <c r="H765" s="50">
        <f t="shared" si="59"/>
        <v>0.10542827054303981</v>
      </c>
    </row>
    <row r="766" spans="2:8" x14ac:dyDescent="0.2">
      <c r="B766" s="51">
        <f>Index!B787</f>
        <v>42852</v>
      </c>
      <c r="C766" s="46">
        <f>VLOOKUP(B766,Table2[#All],5,FALSE)</f>
        <v>1279.9456181043001</v>
      </c>
      <c r="D766" s="47">
        <f t="shared" si="55"/>
        <v>4.8773513134902297E-3</v>
      </c>
      <c r="E766" s="48">
        <f t="shared" si="56"/>
        <v>242</v>
      </c>
      <c r="F766" s="49">
        <f t="shared" si="57"/>
        <v>0.96987951807228912</v>
      </c>
      <c r="G766" s="50">
        <f t="shared" si="58"/>
        <v>1.8790258485517719</v>
      </c>
      <c r="H766" s="50">
        <f t="shared" si="59"/>
        <v>1.3850810940974538</v>
      </c>
    </row>
    <row r="767" spans="2:8" x14ac:dyDescent="0.2">
      <c r="B767" s="51">
        <f>Index!B788</f>
        <v>42853</v>
      </c>
      <c r="C767" s="46">
        <f>VLOOKUP(B767,Table2[#All],5,FALSE)</f>
        <v>1278.2075482988528</v>
      </c>
      <c r="D767" s="47">
        <f t="shared" si="55"/>
        <v>-1.3588475433875861E-3</v>
      </c>
      <c r="E767" s="48">
        <f t="shared" si="56"/>
        <v>55</v>
      </c>
      <c r="F767" s="49">
        <f t="shared" si="57"/>
        <v>0.21975806451612903</v>
      </c>
      <c r="G767" s="50">
        <f t="shared" si="58"/>
        <v>-0.77301056343595909</v>
      </c>
      <c r="H767" s="50">
        <f t="shared" si="59"/>
        <v>-0.52024322217594321</v>
      </c>
    </row>
    <row r="768" spans="2:8" x14ac:dyDescent="0.2">
      <c r="B768" s="51">
        <f>Index!B789</f>
        <v>42857</v>
      </c>
      <c r="C768" s="46">
        <f>VLOOKUP(B768,Table2[#All],5,FALSE)</f>
        <v>1277.8604102776078</v>
      </c>
      <c r="D768" s="47">
        <f t="shared" si="55"/>
        <v>-2.7161877462171584E-4</v>
      </c>
      <c r="E768" s="48">
        <f t="shared" si="56"/>
        <v>89</v>
      </c>
      <c r="F768" s="49">
        <f t="shared" si="57"/>
        <v>0.3582995951417004</v>
      </c>
      <c r="G768" s="50">
        <f t="shared" si="58"/>
        <v>-0.36300762245245255</v>
      </c>
      <c r="H768" s="50">
        <f t="shared" si="59"/>
        <v>-0.18806596836740799</v>
      </c>
    </row>
    <row r="769" spans="2:8" x14ac:dyDescent="0.2">
      <c r="B769" s="51">
        <f>Index!B790</f>
        <v>42858</v>
      </c>
      <c r="C769" s="46">
        <f>VLOOKUP(B769,Table2[#All],5,FALSE)</f>
        <v>1279.4862746429658</v>
      </c>
      <c r="D769" s="47">
        <f t="shared" si="55"/>
        <v>1.2715245797525494E-3</v>
      </c>
      <c r="E769" s="48">
        <f t="shared" si="56"/>
        <v>167</v>
      </c>
      <c r="F769" s="49">
        <f t="shared" si="57"/>
        <v>0.67682926829268297</v>
      </c>
      <c r="G769" s="50">
        <f t="shared" si="58"/>
        <v>0.45885058892578906</v>
      </c>
      <c r="H769" s="50">
        <f t="shared" si="59"/>
        <v>0.28340529546862098</v>
      </c>
    </row>
    <row r="770" spans="2:8" x14ac:dyDescent="0.2">
      <c r="B770" s="51">
        <f>Index!B791</f>
        <v>42859</v>
      </c>
      <c r="C770" s="46">
        <f>VLOOKUP(B770,Table2[#All],5,FALSE)</f>
        <v>1276.6268937124069</v>
      </c>
      <c r="D770" s="47">
        <f t="shared" si="55"/>
        <v>-2.2372891456201895E-3</v>
      </c>
      <c r="E770" s="48">
        <f t="shared" si="56"/>
        <v>33</v>
      </c>
      <c r="F770" s="49">
        <f t="shared" si="57"/>
        <v>0.1326530612244898</v>
      </c>
      <c r="G770" s="50">
        <f t="shared" si="58"/>
        <v>-1.1139372153566887</v>
      </c>
      <c r="H770" s="50">
        <f t="shared" si="59"/>
        <v>-0.78863045349619265</v>
      </c>
    </row>
    <row r="771" spans="2:8" x14ac:dyDescent="0.2">
      <c r="B771" s="51">
        <f>Index!B792</f>
        <v>42860</v>
      </c>
      <c r="C771" s="46">
        <f>VLOOKUP(B771,Table2[#All],5,FALSE)</f>
        <v>1276.5090085091977</v>
      </c>
      <c r="D771" s="47">
        <f t="shared" si="55"/>
        <v>-9.2345419756420795E-5</v>
      </c>
      <c r="E771" s="48">
        <f t="shared" si="56"/>
        <v>96</v>
      </c>
      <c r="F771" s="49">
        <f t="shared" si="57"/>
        <v>0.39139344262295084</v>
      </c>
      <c r="G771" s="50">
        <f t="shared" si="58"/>
        <v>-0.27568907788165609</v>
      </c>
      <c r="H771" s="50">
        <f t="shared" si="59"/>
        <v>-0.1332931989089679</v>
      </c>
    </row>
    <row r="772" spans="2:8" x14ac:dyDescent="0.2">
      <c r="B772" s="51">
        <f>Index!B793</f>
        <v>42863</v>
      </c>
      <c r="C772" s="46">
        <f>VLOOKUP(B772,Table2[#All],5,FALSE)</f>
        <v>1276.0308480986109</v>
      </c>
      <c r="D772" s="47">
        <f t="shared" si="55"/>
        <v>-3.7465461308435198E-4</v>
      </c>
      <c r="E772" s="48">
        <f t="shared" si="56"/>
        <v>85</v>
      </c>
      <c r="F772" s="49">
        <f t="shared" si="57"/>
        <v>0.34773662551440332</v>
      </c>
      <c r="G772" s="50">
        <f t="shared" si="58"/>
        <v>-0.39143834850697584</v>
      </c>
      <c r="H772" s="50">
        <f t="shared" si="59"/>
        <v>-0.21954615252702048</v>
      </c>
    </row>
    <row r="773" spans="2:8" x14ac:dyDescent="0.2">
      <c r="B773" s="51">
        <f>Index!B794</f>
        <v>42864</v>
      </c>
      <c r="C773" s="46">
        <f>VLOOKUP(B773,Table2[#All],5,FALSE)</f>
        <v>1274.2944916028166</v>
      </c>
      <c r="D773" s="47">
        <f t="shared" ref="D773:D836" si="60">LN(C773/C772)</f>
        <v>-1.3616747142444967E-3</v>
      </c>
      <c r="E773" s="48">
        <f t="shared" ref="E773:E836" si="61">_xlfn.RANK.AVG(D773,D773:D1783,1)</f>
        <v>53</v>
      </c>
      <c r="F773" s="49">
        <f t="shared" ref="F773:F836" si="62">(E773-0.5)/COUNT(D773:D1783)</f>
        <v>0.21694214876033058</v>
      </c>
      <c r="G773" s="50">
        <f t="shared" ref="G773:G836" si="63">_xlfn.NORM.S.INV(F773)</f>
        <v>-0.78256211253135077</v>
      </c>
      <c r="H773" s="50">
        <f t="shared" ref="H773:H836" si="64">STANDARDIZE(D773,AVERAGE($D$4:$D$1014),STDEV($D$4:$D$1014))</f>
        <v>-0.52110699793158477</v>
      </c>
    </row>
    <row r="774" spans="2:8" x14ac:dyDescent="0.2">
      <c r="B774" s="51">
        <f>Index!B795</f>
        <v>42865</v>
      </c>
      <c r="C774" s="46">
        <f>VLOOKUP(B774,Table2[#All],5,FALSE)</f>
        <v>1276.1677531764428</v>
      </c>
      <c r="D774" s="47">
        <f t="shared" si="60"/>
        <v>1.4689587460552081E-3</v>
      </c>
      <c r="E774" s="48">
        <f t="shared" si="61"/>
        <v>167</v>
      </c>
      <c r="F774" s="49">
        <f t="shared" si="62"/>
        <v>0.6908713692946058</v>
      </c>
      <c r="G774" s="50">
        <f t="shared" si="63"/>
        <v>0.49832177652705717</v>
      </c>
      <c r="H774" s="50">
        <f t="shared" si="64"/>
        <v>0.34372667497446246</v>
      </c>
    </row>
    <row r="775" spans="2:8" x14ac:dyDescent="0.2">
      <c r="B775" s="51">
        <f>Index!B796</f>
        <v>42866</v>
      </c>
      <c r="C775" s="46">
        <f>VLOOKUP(B775,Table2[#All],5,FALSE)</f>
        <v>1274.1823154222732</v>
      </c>
      <c r="D775" s="47">
        <f t="shared" si="60"/>
        <v>-1.5569926495278389E-3</v>
      </c>
      <c r="E775" s="48">
        <f t="shared" si="61"/>
        <v>49</v>
      </c>
      <c r="F775" s="49">
        <f t="shared" si="62"/>
        <v>0.20208333333333334</v>
      </c>
      <c r="G775" s="50">
        <f t="shared" si="63"/>
        <v>-0.8342028832782431</v>
      </c>
      <c r="H775" s="50">
        <f t="shared" si="64"/>
        <v>-0.58078181267698592</v>
      </c>
    </row>
    <row r="776" spans="2:8" x14ac:dyDescent="0.2">
      <c r="B776" s="51">
        <f>Index!B797</f>
        <v>42867</v>
      </c>
      <c r="C776" s="46">
        <f>VLOOKUP(B776,Table2[#All],5,FALSE)</f>
        <v>1278.0465731088502</v>
      </c>
      <c r="D776" s="47">
        <f t="shared" si="60"/>
        <v>3.0281458350159456E-3</v>
      </c>
      <c r="E776" s="48">
        <f t="shared" si="61"/>
        <v>213</v>
      </c>
      <c r="F776" s="49">
        <f t="shared" si="62"/>
        <v>0.88912133891213385</v>
      </c>
      <c r="G776" s="50">
        <f t="shared" si="63"/>
        <v>1.2218685980168553</v>
      </c>
      <c r="H776" s="50">
        <f t="shared" si="64"/>
        <v>0.82009972567345035</v>
      </c>
    </row>
    <row r="777" spans="2:8" x14ac:dyDescent="0.2">
      <c r="B777" s="51">
        <f>Index!B798</f>
        <v>42870</v>
      </c>
      <c r="C777" s="46">
        <f>VLOOKUP(B777,Table2[#All],5,FALSE)</f>
        <v>1274.8277215699222</v>
      </c>
      <c r="D777" s="47">
        <f t="shared" si="60"/>
        <v>-2.5217483300434594E-3</v>
      </c>
      <c r="E777" s="48">
        <f t="shared" si="61"/>
        <v>28</v>
      </c>
      <c r="F777" s="49">
        <f t="shared" si="62"/>
        <v>0.11554621848739496</v>
      </c>
      <c r="G777" s="50">
        <f t="shared" si="63"/>
        <v>-1.1975495231961011</v>
      </c>
      <c r="H777" s="50">
        <f t="shared" si="64"/>
        <v>-0.87554028647421023</v>
      </c>
    </row>
    <row r="778" spans="2:8" x14ac:dyDescent="0.2">
      <c r="B778" s="51">
        <f>Index!B799</f>
        <v>42871</v>
      </c>
      <c r="C778" s="46">
        <f>VLOOKUP(B778,Table2[#All],5,FALSE)</f>
        <v>1274.585418626539</v>
      </c>
      <c r="D778" s="47">
        <f t="shared" si="60"/>
        <v>-1.9008527122772715E-4</v>
      </c>
      <c r="E778" s="48">
        <f t="shared" si="61"/>
        <v>85</v>
      </c>
      <c r="F778" s="49">
        <f t="shared" si="62"/>
        <v>0.35654008438818563</v>
      </c>
      <c r="G778" s="50">
        <f t="shared" si="63"/>
        <v>-0.36772249053531109</v>
      </c>
      <c r="H778" s="50">
        <f t="shared" si="64"/>
        <v>-0.16315531843901529</v>
      </c>
    </row>
    <row r="779" spans="2:8" x14ac:dyDescent="0.2">
      <c r="B779" s="51">
        <f>Index!B800</f>
        <v>42872</v>
      </c>
      <c r="C779" s="46">
        <f>VLOOKUP(B779,Table2[#All],5,FALSE)</f>
        <v>1281.9348328871183</v>
      </c>
      <c r="D779" s="47">
        <f t="shared" si="60"/>
        <v>5.7495609528554403E-3</v>
      </c>
      <c r="E779" s="48">
        <f t="shared" si="61"/>
        <v>233</v>
      </c>
      <c r="F779" s="49">
        <f t="shared" si="62"/>
        <v>0.98516949152542377</v>
      </c>
      <c r="G779" s="50">
        <f t="shared" si="63"/>
        <v>2.1745878324055816</v>
      </c>
      <c r="H779" s="50">
        <f t="shared" si="64"/>
        <v>1.6515642953086793</v>
      </c>
    </row>
    <row r="780" spans="2:8" x14ac:dyDescent="0.2">
      <c r="B780" s="51">
        <f>Index!B801</f>
        <v>42873</v>
      </c>
      <c r="C780" s="46">
        <f>VLOOKUP(B780,Table2[#All],5,FALSE)</f>
        <v>1284.1859258314087</v>
      </c>
      <c r="D780" s="47">
        <f t="shared" si="60"/>
        <v>1.7544720092222161E-3</v>
      </c>
      <c r="E780" s="48">
        <f t="shared" si="61"/>
        <v>176</v>
      </c>
      <c r="F780" s="49">
        <f t="shared" si="62"/>
        <v>0.7468085106382979</v>
      </c>
      <c r="G780" s="50">
        <f t="shared" si="63"/>
        <v>0.66448026047347863</v>
      </c>
      <c r="H780" s="50">
        <f t="shared" si="64"/>
        <v>0.43095855699353902</v>
      </c>
    </row>
    <row r="781" spans="2:8" x14ac:dyDescent="0.2">
      <c r="B781" s="51">
        <f>Index!B802</f>
        <v>42874</v>
      </c>
      <c r="C781" s="46">
        <f>VLOOKUP(B781,Table2[#All],5,FALSE)</f>
        <v>1282.5705709661033</v>
      </c>
      <c r="D781" s="47">
        <f t="shared" si="60"/>
        <v>-1.2586741910132501E-3</v>
      </c>
      <c r="E781" s="48">
        <f t="shared" si="61"/>
        <v>53</v>
      </c>
      <c r="F781" s="49">
        <f t="shared" si="62"/>
        <v>0.22435897435897437</v>
      </c>
      <c r="G781" s="50">
        <f t="shared" si="63"/>
        <v>-0.75755413079371614</v>
      </c>
      <c r="H781" s="50">
        <f t="shared" si="64"/>
        <v>-0.48963760351274965</v>
      </c>
    </row>
    <row r="782" spans="2:8" x14ac:dyDescent="0.2">
      <c r="B782" s="51">
        <f>Index!B803</f>
        <v>42877</v>
      </c>
      <c r="C782" s="46">
        <f>VLOOKUP(B782,Table2[#All],5,FALSE)</f>
        <v>1279.7221093115829</v>
      </c>
      <c r="D782" s="47">
        <f t="shared" si="60"/>
        <v>-2.2233703822075812E-3</v>
      </c>
      <c r="E782" s="48">
        <f t="shared" si="61"/>
        <v>32</v>
      </c>
      <c r="F782" s="49">
        <f t="shared" si="62"/>
        <v>0.13519313304721031</v>
      </c>
      <c r="G782" s="50">
        <f t="shared" si="63"/>
        <v>-1.1021734638776648</v>
      </c>
      <c r="H782" s="50">
        <f t="shared" si="64"/>
        <v>-0.78437790174293187</v>
      </c>
    </row>
    <row r="783" spans="2:8" x14ac:dyDescent="0.2">
      <c r="B783" s="51">
        <f>Index!B804</f>
        <v>42878</v>
      </c>
      <c r="C783" s="46">
        <f>VLOOKUP(B783,Table2[#All],5,FALSE)</f>
        <v>1279.4795087969806</v>
      </c>
      <c r="D783" s="47">
        <f t="shared" si="60"/>
        <v>-1.8959077988419841E-4</v>
      </c>
      <c r="E783" s="48">
        <f t="shared" si="61"/>
        <v>83</v>
      </c>
      <c r="F783" s="49">
        <f t="shared" si="62"/>
        <v>0.35560344827586204</v>
      </c>
      <c r="G783" s="50">
        <f t="shared" si="63"/>
        <v>-0.37023567614683328</v>
      </c>
      <c r="H783" s="50">
        <f t="shared" si="64"/>
        <v>-0.16300423820526472</v>
      </c>
    </row>
    <row r="784" spans="2:8" x14ac:dyDescent="0.2">
      <c r="B784" s="51">
        <f>Index!B805</f>
        <v>42879</v>
      </c>
      <c r="C784" s="46">
        <f>VLOOKUP(B784,Table2[#All],5,FALSE)</f>
        <v>1280.7323203371807</v>
      </c>
      <c r="D784" s="47">
        <f t="shared" si="60"/>
        <v>9.7867811244378429E-4</v>
      </c>
      <c r="E784" s="48">
        <f t="shared" si="61"/>
        <v>143</v>
      </c>
      <c r="F784" s="49">
        <f t="shared" si="62"/>
        <v>0.61688311688311692</v>
      </c>
      <c r="G784" s="50">
        <f t="shared" si="63"/>
        <v>0.29730486698344905</v>
      </c>
      <c r="H784" s="50">
        <f t="shared" si="64"/>
        <v>0.19393292489423206</v>
      </c>
    </row>
    <row r="785" spans="2:8" x14ac:dyDescent="0.2">
      <c r="B785" s="51">
        <f>Index!B806</f>
        <v>42881</v>
      </c>
      <c r="C785" s="46">
        <f>VLOOKUP(B785,Table2[#All],5,FALSE)</f>
        <v>1288.9729926331615</v>
      </c>
      <c r="D785" s="47">
        <f t="shared" si="60"/>
        <v>6.4137319585736291E-3</v>
      </c>
      <c r="E785" s="48">
        <f t="shared" si="61"/>
        <v>229</v>
      </c>
      <c r="F785" s="49">
        <f t="shared" si="62"/>
        <v>0.99347826086956526</v>
      </c>
      <c r="G785" s="50">
        <f t="shared" si="63"/>
        <v>2.4825799812705847</v>
      </c>
      <c r="H785" s="50">
        <f t="shared" si="64"/>
        <v>1.8544861707012454</v>
      </c>
    </row>
    <row r="786" spans="2:8" x14ac:dyDescent="0.2">
      <c r="B786" s="51">
        <f>Index!B807</f>
        <v>42884</v>
      </c>
      <c r="C786" s="46">
        <f>VLOOKUP(B786,Table2[#All],5,FALSE)</f>
        <v>1289.8673908652991</v>
      </c>
      <c r="D786" s="47">
        <f t="shared" si="60"/>
        <v>6.9364375842843721E-4</v>
      </c>
      <c r="E786" s="48">
        <f t="shared" si="61"/>
        <v>132</v>
      </c>
      <c r="F786" s="49">
        <f t="shared" si="62"/>
        <v>0.57423580786026196</v>
      </c>
      <c r="G786" s="50">
        <f t="shared" si="63"/>
        <v>0.18716867530769016</v>
      </c>
      <c r="H786" s="50">
        <f t="shared" si="64"/>
        <v>0.10684736233559718</v>
      </c>
    </row>
    <row r="787" spans="2:8" x14ac:dyDescent="0.2">
      <c r="B787" s="51">
        <f>Index!B808</f>
        <v>42885</v>
      </c>
      <c r="C787" s="46">
        <f>VLOOKUP(B787,Table2[#All],5,FALSE)</f>
        <v>1289.9990100423515</v>
      </c>
      <c r="D787" s="47">
        <f t="shared" si="60"/>
        <v>1.0203565356734486E-4</v>
      </c>
      <c r="E787" s="48">
        <f t="shared" si="61"/>
        <v>102</v>
      </c>
      <c r="F787" s="49">
        <f t="shared" si="62"/>
        <v>0.44517543859649122</v>
      </c>
      <c r="G787" s="50">
        <f t="shared" si="63"/>
        <v>-0.13786023618425697</v>
      </c>
      <c r="H787" s="50">
        <f t="shared" si="64"/>
        <v>-7.3904620365063831E-2</v>
      </c>
    </row>
    <row r="788" spans="2:8" x14ac:dyDescent="0.2">
      <c r="B788" s="51">
        <f>Index!B809</f>
        <v>42886</v>
      </c>
      <c r="C788" s="46">
        <f>VLOOKUP(B788,Table2[#All],5,FALSE)</f>
        <v>1289.3808952415673</v>
      </c>
      <c r="D788" s="47">
        <f t="shared" si="60"/>
        <v>-4.7927396142765082E-4</v>
      </c>
      <c r="E788" s="48">
        <f t="shared" si="61"/>
        <v>77</v>
      </c>
      <c r="F788" s="49">
        <f t="shared" si="62"/>
        <v>0.33700440528634362</v>
      </c>
      <c r="G788" s="50">
        <f t="shared" si="63"/>
        <v>-0.42065255570026222</v>
      </c>
      <c r="H788" s="50">
        <f t="shared" si="64"/>
        <v>-0.25151014099594521</v>
      </c>
    </row>
    <row r="789" spans="2:8" x14ac:dyDescent="0.2">
      <c r="B789" s="51">
        <f>Index!B810</f>
        <v>42887</v>
      </c>
      <c r="C789" s="46">
        <f>VLOOKUP(B789,Table2[#All],5,FALSE)</f>
        <v>1288.0132527574779</v>
      </c>
      <c r="D789" s="47">
        <f t="shared" si="60"/>
        <v>-1.0612599656228427E-3</v>
      </c>
      <c r="E789" s="48">
        <f t="shared" si="61"/>
        <v>57</v>
      </c>
      <c r="F789" s="49">
        <f t="shared" si="62"/>
        <v>0.25</v>
      </c>
      <c r="G789" s="50">
        <f t="shared" si="63"/>
        <v>-0.67448975019608193</v>
      </c>
      <c r="H789" s="50">
        <f t="shared" si="64"/>
        <v>-0.42932231648501434</v>
      </c>
    </row>
    <row r="790" spans="2:8" x14ac:dyDescent="0.2">
      <c r="B790" s="51">
        <f>Index!B811</f>
        <v>42888</v>
      </c>
      <c r="C790" s="46">
        <f>VLOOKUP(B790,Table2[#All],5,FALSE)</f>
        <v>1290.2680755239437</v>
      </c>
      <c r="D790" s="47">
        <f t="shared" si="60"/>
        <v>1.7490902304444955E-3</v>
      </c>
      <c r="E790" s="48">
        <f t="shared" si="61"/>
        <v>167</v>
      </c>
      <c r="F790" s="49">
        <f t="shared" si="62"/>
        <v>0.74</v>
      </c>
      <c r="G790" s="50">
        <f t="shared" si="63"/>
        <v>0.64334540539291696</v>
      </c>
      <c r="H790" s="50">
        <f t="shared" si="64"/>
        <v>0.42931428069553645</v>
      </c>
    </row>
    <row r="791" spans="2:8" x14ac:dyDescent="0.2">
      <c r="B791" s="51">
        <f>Index!B812</f>
        <v>42892</v>
      </c>
      <c r="C791" s="46">
        <f>VLOOKUP(B791,Table2[#All],5,FALSE)</f>
        <v>1293.4189777034269</v>
      </c>
      <c r="D791" s="47">
        <f t="shared" si="60"/>
        <v>2.4390753807665352E-3</v>
      </c>
      <c r="E791" s="48">
        <f t="shared" si="61"/>
        <v>188</v>
      </c>
      <c r="F791" s="49">
        <f t="shared" si="62"/>
        <v>0.8370535714285714</v>
      </c>
      <c r="G791" s="50">
        <f t="shared" si="63"/>
        <v>0.98242024394392158</v>
      </c>
      <c r="H791" s="50">
        <f t="shared" si="64"/>
        <v>0.64012306260701024</v>
      </c>
    </row>
    <row r="792" spans="2:8" x14ac:dyDescent="0.2">
      <c r="B792" s="51">
        <f>Index!B813</f>
        <v>42893</v>
      </c>
      <c r="C792" s="46">
        <f>VLOOKUP(B792,Table2[#All],5,FALSE)</f>
        <v>1290.5489692006163</v>
      </c>
      <c r="D792" s="47">
        <f t="shared" si="60"/>
        <v>-2.2213972788988445E-3</v>
      </c>
      <c r="E792" s="48">
        <f t="shared" si="61"/>
        <v>32</v>
      </c>
      <c r="F792" s="49">
        <f t="shared" si="62"/>
        <v>0.14125560538116591</v>
      </c>
      <c r="G792" s="50">
        <f t="shared" si="63"/>
        <v>-1.0746952060603738</v>
      </c>
      <c r="H792" s="50">
        <f t="shared" si="64"/>
        <v>-0.78377506629798621</v>
      </c>
    </row>
    <row r="793" spans="2:8" x14ac:dyDescent="0.2">
      <c r="B793" s="51">
        <f>Index!B814</f>
        <v>42894</v>
      </c>
      <c r="C793" s="46">
        <f>VLOOKUP(B793,Table2[#All],5,FALSE)</f>
        <v>1295.679820907865</v>
      </c>
      <c r="D793" s="47">
        <f t="shared" si="60"/>
        <v>3.9678302696266607E-3</v>
      </c>
      <c r="E793" s="48">
        <f t="shared" si="61"/>
        <v>214</v>
      </c>
      <c r="F793" s="49">
        <f t="shared" si="62"/>
        <v>0.96171171171171166</v>
      </c>
      <c r="G793" s="50">
        <f t="shared" si="63"/>
        <v>1.770904544170151</v>
      </c>
      <c r="H793" s="50">
        <f t="shared" si="64"/>
        <v>1.1071982682275903</v>
      </c>
    </row>
    <row r="794" spans="2:8" x14ac:dyDescent="0.2">
      <c r="B794" s="51">
        <f>Index!B815</f>
        <v>42895</v>
      </c>
      <c r="C794" s="46">
        <f>VLOOKUP(B794,Table2[#All],5,FALSE)</f>
        <v>1297.188305061605</v>
      </c>
      <c r="D794" s="47">
        <f t="shared" si="60"/>
        <v>1.163564246730483E-3</v>
      </c>
      <c r="E794" s="48">
        <f t="shared" si="61"/>
        <v>146</v>
      </c>
      <c r="F794" s="49">
        <f t="shared" si="62"/>
        <v>0.65837104072398189</v>
      </c>
      <c r="G794" s="50">
        <f t="shared" si="63"/>
        <v>0.40802146172664311</v>
      </c>
      <c r="H794" s="50">
        <f t="shared" si="64"/>
        <v>0.25042054748018028</v>
      </c>
    </row>
    <row r="795" spans="2:8" x14ac:dyDescent="0.2">
      <c r="B795" s="51">
        <f>Index!B816</f>
        <v>42898</v>
      </c>
      <c r="C795" s="46">
        <f>VLOOKUP(B795,Table2[#All],5,FALSE)</f>
        <v>1300.4635925363409</v>
      </c>
      <c r="D795" s="47">
        <f t="shared" si="60"/>
        <v>2.5217306548487991E-3</v>
      </c>
      <c r="E795" s="48">
        <f t="shared" si="61"/>
        <v>188</v>
      </c>
      <c r="F795" s="49">
        <f t="shared" si="62"/>
        <v>0.85227272727272729</v>
      </c>
      <c r="G795" s="50">
        <f t="shared" si="63"/>
        <v>1.0462306709663451</v>
      </c>
      <c r="H795" s="50">
        <f t="shared" si="64"/>
        <v>0.66537644326267864</v>
      </c>
    </row>
    <row r="796" spans="2:8" x14ac:dyDescent="0.2">
      <c r="B796" s="51">
        <f>Index!B817</f>
        <v>42899</v>
      </c>
      <c r="C796" s="46">
        <f>VLOOKUP(B796,Table2[#All],5,FALSE)</f>
        <v>1300.4703477222242</v>
      </c>
      <c r="D796" s="47">
        <f t="shared" si="60"/>
        <v>5.1944309532765263E-6</v>
      </c>
      <c r="E796" s="48">
        <f t="shared" si="61"/>
        <v>93.5</v>
      </c>
      <c r="F796" s="49">
        <f t="shared" si="62"/>
        <v>0.42465753424657532</v>
      </c>
      <c r="G796" s="50">
        <f t="shared" si="63"/>
        <v>-0.18999242232264982</v>
      </c>
      <c r="H796" s="50">
        <f t="shared" si="64"/>
        <v>-0.10349218492143326</v>
      </c>
    </row>
    <row r="797" spans="2:8" x14ac:dyDescent="0.2">
      <c r="B797" s="51">
        <f>Index!B818</f>
        <v>42900</v>
      </c>
      <c r="C797" s="46">
        <f>VLOOKUP(B797,Table2[#All],5,FALSE)</f>
        <v>1305.238570609537</v>
      </c>
      <c r="D797" s="47">
        <f t="shared" si="60"/>
        <v>3.6598318223835797E-3</v>
      </c>
      <c r="E797" s="48">
        <f t="shared" si="61"/>
        <v>208</v>
      </c>
      <c r="F797" s="49">
        <f t="shared" si="62"/>
        <v>0.95183486238532111</v>
      </c>
      <c r="G797" s="50">
        <f t="shared" si="63"/>
        <v>1.6629108847864833</v>
      </c>
      <c r="H797" s="50">
        <f t="shared" si="64"/>
        <v>1.0130965655117641</v>
      </c>
    </row>
    <row r="798" spans="2:8" x14ac:dyDescent="0.2">
      <c r="B798" s="51">
        <f>Index!B819</f>
        <v>42901</v>
      </c>
      <c r="C798" s="46">
        <f>VLOOKUP(B798,Table2[#All],5,FALSE)</f>
        <v>1295.459806854592</v>
      </c>
      <c r="D798" s="47">
        <f t="shared" si="60"/>
        <v>-7.5201414544045671E-3</v>
      </c>
      <c r="E798" s="48">
        <f t="shared" si="61"/>
        <v>4</v>
      </c>
      <c r="F798" s="49">
        <f t="shared" si="62"/>
        <v>1.6129032258064516E-2</v>
      </c>
      <c r="G798" s="50">
        <f t="shared" si="63"/>
        <v>-2.1411981209720183</v>
      </c>
      <c r="H798" s="50">
        <f t="shared" si="64"/>
        <v>-2.4026820888295948</v>
      </c>
    </row>
    <row r="799" spans="2:8" x14ac:dyDescent="0.2">
      <c r="B799" s="51">
        <f>Index!B820</f>
        <v>42902</v>
      </c>
      <c r="C799" s="46">
        <f>VLOOKUP(B799,Table2[#All],5,FALSE)</f>
        <v>1295.2162180298121</v>
      </c>
      <c r="D799" s="47">
        <f t="shared" si="60"/>
        <v>-1.8805039546270923E-4</v>
      </c>
      <c r="E799" s="48">
        <f t="shared" si="61"/>
        <v>79</v>
      </c>
      <c r="F799" s="49">
        <f t="shared" si="62"/>
        <v>0.36342592592592593</v>
      </c>
      <c r="G799" s="50">
        <f t="shared" si="63"/>
        <v>-0.34931631439235716</v>
      </c>
      <c r="H799" s="50">
        <f t="shared" si="64"/>
        <v>-0.1625336098686723</v>
      </c>
    </row>
    <row r="800" spans="2:8" x14ac:dyDescent="0.2">
      <c r="B800" s="51">
        <f>Index!B821</f>
        <v>42905</v>
      </c>
      <c r="C800" s="46">
        <f>VLOOKUP(B800,Table2[#All],5,FALSE)</f>
        <v>1296.6128174863991</v>
      </c>
      <c r="D800" s="47">
        <f t="shared" si="60"/>
        <v>1.0776942249041274E-3</v>
      </c>
      <c r="E800" s="48">
        <f t="shared" si="61"/>
        <v>138</v>
      </c>
      <c r="F800" s="49">
        <f t="shared" si="62"/>
        <v>0.63953488372093026</v>
      </c>
      <c r="G800" s="50">
        <f t="shared" si="63"/>
        <v>0.35721583463458467</v>
      </c>
      <c r="H800" s="50">
        <f t="shared" si="64"/>
        <v>0.22418497604001697</v>
      </c>
    </row>
    <row r="801" spans="2:8" x14ac:dyDescent="0.2">
      <c r="B801" s="51">
        <f>Index!B822</f>
        <v>42906</v>
      </c>
      <c r="C801" s="46">
        <f>VLOOKUP(B801,Table2[#All],5,FALSE)</f>
        <v>1300.3749479703399</v>
      </c>
      <c r="D801" s="47">
        <f t="shared" si="60"/>
        <v>2.8973052285500307E-3</v>
      </c>
      <c r="E801" s="48">
        <f t="shared" si="61"/>
        <v>192</v>
      </c>
      <c r="F801" s="49">
        <f t="shared" si="62"/>
        <v>0.89485981308411211</v>
      </c>
      <c r="G801" s="50">
        <f t="shared" si="63"/>
        <v>1.2527948569847795</v>
      </c>
      <c r="H801" s="50">
        <f t="shared" si="64"/>
        <v>0.78012444669713554</v>
      </c>
    </row>
    <row r="802" spans="2:8" x14ac:dyDescent="0.2">
      <c r="B802" s="51">
        <f>Index!B823</f>
        <v>42907</v>
      </c>
      <c r="C802" s="46">
        <f>VLOOKUP(B802,Table2[#All],5,FALSE)</f>
        <v>1301.0081721379161</v>
      </c>
      <c r="D802" s="47">
        <f t="shared" si="60"/>
        <v>4.8683654106020715E-4</v>
      </c>
      <c r="E802" s="48">
        <f t="shared" si="61"/>
        <v>114</v>
      </c>
      <c r="F802" s="49">
        <f t="shared" si="62"/>
        <v>0.53286384976525825</v>
      </c>
      <c r="G802" s="50">
        <f t="shared" si="63"/>
        <v>8.2470846494834632E-2</v>
      </c>
      <c r="H802" s="50">
        <f t="shared" si="64"/>
        <v>4.3662266883108307E-2</v>
      </c>
    </row>
    <row r="803" spans="2:8" x14ac:dyDescent="0.2">
      <c r="B803" s="51">
        <f>Index!B824</f>
        <v>42908</v>
      </c>
      <c r="C803" s="46">
        <f>VLOOKUP(B803,Table2[#All],5,FALSE)</f>
        <v>1301.8921652173383</v>
      </c>
      <c r="D803" s="47">
        <f t="shared" si="60"/>
        <v>6.7923700398556444E-4</v>
      </c>
      <c r="E803" s="48">
        <f t="shared" si="61"/>
        <v>123</v>
      </c>
      <c r="F803" s="49">
        <f t="shared" si="62"/>
        <v>0.57783018867924529</v>
      </c>
      <c r="G803" s="50">
        <f t="shared" si="63"/>
        <v>0.19634566344900817</v>
      </c>
      <c r="H803" s="50">
        <f t="shared" si="64"/>
        <v>0.1024457163668655</v>
      </c>
    </row>
    <row r="804" spans="2:8" x14ac:dyDescent="0.2">
      <c r="B804" s="51">
        <f>Index!B825</f>
        <v>42912</v>
      </c>
      <c r="C804" s="46">
        <f>VLOOKUP(B804,Table2[#All],5,FALSE)</f>
        <v>1302.2951230295437</v>
      </c>
      <c r="D804" s="47">
        <f t="shared" si="60"/>
        <v>3.094691516543045E-4</v>
      </c>
      <c r="E804" s="48">
        <f t="shared" si="61"/>
        <v>105</v>
      </c>
      <c r="F804" s="49">
        <f t="shared" si="62"/>
        <v>0.49526066350710901</v>
      </c>
      <c r="G804" s="50">
        <f t="shared" si="63"/>
        <v>-1.1880034298687541E-2</v>
      </c>
      <c r="H804" s="50">
        <f t="shared" si="64"/>
        <v>-1.0528179525810632E-2</v>
      </c>
    </row>
    <row r="805" spans="2:8" x14ac:dyDescent="0.2">
      <c r="B805" s="51">
        <f>Index!B826</f>
        <v>42913</v>
      </c>
      <c r="C805" s="46">
        <f>VLOOKUP(B805,Table2[#All],5,FALSE)</f>
        <v>1286.5058552396342</v>
      </c>
      <c r="D805" s="47">
        <f t="shared" si="60"/>
        <v>-1.2198283071118156E-2</v>
      </c>
      <c r="E805" s="48">
        <f t="shared" si="61"/>
        <v>1</v>
      </c>
      <c r="F805" s="49">
        <f t="shared" si="62"/>
        <v>2.3809523809523812E-3</v>
      </c>
      <c r="G805" s="50">
        <f t="shared" si="63"/>
        <v>-2.8227138814289341</v>
      </c>
      <c r="H805" s="50">
        <f t="shared" si="64"/>
        <v>-3.8319785532078119</v>
      </c>
    </row>
    <row r="806" spans="2:8" x14ac:dyDescent="0.2">
      <c r="B806" s="51">
        <f>Index!B827</f>
        <v>42914</v>
      </c>
      <c r="C806" s="46">
        <f>VLOOKUP(B806,Table2[#All],5,FALSE)</f>
        <v>1289.6338948975658</v>
      </c>
      <c r="D806" s="47">
        <f t="shared" si="60"/>
        <v>2.4284716658399259E-3</v>
      </c>
      <c r="E806" s="48">
        <f t="shared" si="61"/>
        <v>177</v>
      </c>
      <c r="F806" s="49">
        <f t="shared" si="62"/>
        <v>0.84449760765550241</v>
      </c>
      <c r="G806" s="50">
        <f t="shared" si="63"/>
        <v>1.0131159414358857</v>
      </c>
      <c r="H806" s="50">
        <f t="shared" si="64"/>
        <v>0.63688334617779185</v>
      </c>
    </row>
    <row r="807" spans="2:8" x14ac:dyDescent="0.2">
      <c r="B807" s="51">
        <f>Index!B828</f>
        <v>42915</v>
      </c>
      <c r="C807" s="46">
        <f>VLOOKUP(B807,Table2[#All],5,FALSE)</f>
        <v>1278.2695208215052</v>
      </c>
      <c r="D807" s="47">
        <f t="shared" si="60"/>
        <v>-8.8511493068728631E-3</v>
      </c>
      <c r="E807" s="48">
        <f t="shared" si="61"/>
        <v>1</v>
      </c>
      <c r="F807" s="49">
        <f t="shared" si="62"/>
        <v>2.403846153846154E-3</v>
      </c>
      <c r="G807" s="50">
        <f t="shared" si="63"/>
        <v>-2.8196442083372126</v>
      </c>
      <c r="H807" s="50">
        <f t="shared" si="64"/>
        <v>-2.809340324825671</v>
      </c>
    </row>
    <row r="808" spans="2:8" x14ac:dyDescent="0.2">
      <c r="B808" s="51">
        <f>Index!B829</f>
        <v>42916</v>
      </c>
      <c r="C808" s="46">
        <f>VLOOKUP(B808,Table2[#All],5,FALSE)</f>
        <v>1276.6565032240414</v>
      </c>
      <c r="D808" s="47">
        <f t="shared" si="60"/>
        <v>-1.262672810556175E-3</v>
      </c>
      <c r="E808" s="48">
        <f t="shared" si="61"/>
        <v>47</v>
      </c>
      <c r="F808" s="49">
        <f t="shared" si="62"/>
        <v>0.22463768115942029</v>
      </c>
      <c r="G808" s="50">
        <f t="shared" si="63"/>
        <v>-0.75662366000623671</v>
      </c>
      <c r="H808" s="50">
        <f t="shared" si="64"/>
        <v>-0.49085928794288264</v>
      </c>
    </row>
    <row r="809" spans="2:8" x14ac:dyDescent="0.2">
      <c r="B809" s="51">
        <f>Index!B830</f>
        <v>42919</v>
      </c>
      <c r="C809" s="46">
        <f>VLOOKUP(B809,Table2[#All],5,FALSE)</f>
        <v>1276.8008802480754</v>
      </c>
      <c r="D809" s="47">
        <f t="shared" si="60"/>
        <v>1.1308355888168892E-4</v>
      </c>
      <c r="E809" s="48">
        <f t="shared" si="61"/>
        <v>94</v>
      </c>
      <c r="F809" s="49">
        <f t="shared" si="62"/>
        <v>0.45388349514563109</v>
      </c>
      <c r="G809" s="50">
        <f t="shared" si="63"/>
        <v>-0.11585559297454832</v>
      </c>
      <c r="H809" s="50">
        <f t="shared" si="64"/>
        <v>-7.0529191979535333E-2</v>
      </c>
    </row>
    <row r="810" spans="2:8" x14ac:dyDescent="0.2">
      <c r="B810" s="51">
        <f>Index!B831</f>
        <v>42920</v>
      </c>
      <c r="C810" s="46">
        <f>VLOOKUP(B810,Table2[#All],5,FALSE)</f>
        <v>1277.0317171652612</v>
      </c>
      <c r="D810" s="47">
        <f t="shared" si="60"/>
        <v>1.8077685910049683E-4</v>
      </c>
      <c r="E810" s="48">
        <f t="shared" si="61"/>
        <v>94</v>
      </c>
      <c r="F810" s="49">
        <f t="shared" si="62"/>
        <v>0.45609756097560977</v>
      </c>
      <c r="G810" s="50">
        <f t="shared" si="63"/>
        <v>-0.11027015979463987</v>
      </c>
      <c r="H810" s="50">
        <f t="shared" si="64"/>
        <v>-4.9847091566165368E-2</v>
      </c>
    </row>
    <row r="811" spans="2:8" x14ac:dyDescent="0.2">
      <c r="B811" s="51">
        <f>Index!B832</f>
        <v>42921</v>
      </c>
      <c r="C811" s="46">
        <f>VLOOKUP(B811,Table2[#All],5,FALSE)</f>
        <v>1276.9235485878658</v>
      </c>
      <c r="D811" s="47">
        <f t="shared" si="60"/>
        <v>-8.4706712690345119E-5</v>
      </c>
      <c r="E811" s="48">
        <f t="shared" si="61"/>
        <v>83</v>
      </c>
      <c r="F811" s="49">
        <f t="shared" si="62"/>
        <v>0.40441176470588236</v>
      </c>
      <c r="G811" s="50">
        <f t="shared" si="63"/>
        <v>-0.24194403388010158</v>
      </c>
      <c r="H811" s="50">
        <f t="shared" si="64"/>
        <v>-0.13095937109944705</v>
      </c>
    </row>
    <row r="812" spans="2:8" x14ac:dyDescent="0.2">
      <c r="B812" s="51">
        <f>Index!B833</f>
        <v>42922</v>
      </c>
      <c r="C812" s="46">
        <f>VLOOKUP(B812,Table2[#All],5,FALSE)</f>
        <v>1266.9899365731783</v>
      </c>
      <c r="D812" s="47">
        <f t="shared" si="60"/>
        <v>-7.8097486899327932E-3</v>
      </c>
      <c r="E812" s="48">
        <f t="shared" si="61"/>
        <v>1</v>
      </c>
      <c r="F812" s="49">
        <f t="shared" si="62"/>
        <v>2.4630541871921183E-3</v>
      </c>
      <c r="G812" s="50">
        <f t="shared" si="63"/>
        <v>-2.8118263903977088</v>
      </c>
      <c r="H812" s="50">
        <f t="shared" si="64"/>
        <v>-2.491164788096325</v>
      </c>
    </row>
    <row r="813" spans="2:8" x14ac:dyDescent="0.2">
      <c r="B813" s="51">
        <f>Index!B834</f>
        <v>42923</v>
      </c>
      <c r="C813" s="46">
        <f>VLOOKUP(B813,Table2[#All],5,FALSE)</f>
        <v>1264.6125679064032</v>
      </c>
      <c r="D813" s="47">
        <f t="shared" si="60"/>
        <v>-1.8781537476029787E-3</v>
      </c>
      <c r="E813" s="48">
        <f t="shared" si="61"/>
        <v>35</v>
      </c>
      <c r="F813" s="49">
        <f t="shared" si="62"/>
        <v>0.1707920792079208</v>
      </c>
      <c r="G813" s="50">
        <f t="shared" si="63"/>
        <v>-0.95103982747526594</v>
      </c>
      <c r="H813" s="50">
        <f t="shared" si="64"/>
        <v>-0.67890505467860285</v>
      </c>
    </row>
    <row r="814" spans="2:8" x14ac:dyDescent="0.2">
      <c r="B814" s="51">
        <f>Index!B835</f>
        <v>42926</v>
      </c>
      <c r="C814" s="46">
        <f>VLOOKUP(B814,Table2[#All],5,FALSE)</f>
        <v>1269.4519004929621</v>
      </c>
      <c r="D814" s="47">
        <f t="shared" si="60"/>
        <v>3.8194280610720963E-3</v>
      </c>
      <c r="E814" s="48">
        <f t="shared" si="61"/>
        <v>192</v>
      </c>
      <c r="F814" s="49">
        <f t="shared" si="62"/>
        <v>0.95273631840796025</v>
      </c>
      <c r="G814" s="50">
        <f t="shared" si="63"/>
        <v>1.6719845780263733</v>
      </c>
      <c r="H814" s="50">
        <f t="shared" si="64"/>
        <v>1.061857453568378</v>
      </c>
    </row>
    <row r="815" spans="2:8" x14ac:dyDescent="0.2">
      <c r="B815" s="51">
        <f>Index!B836</f>
        <v>42927</v>
      </c>
      <c r="C815" s="46">
        <f>VLOOKUP(B815,Table2[#All],5,FALSE)</f>
        <v>1267.7591626780998</v>
      </c>
      <c r="D815" s="47">
        <f t="shared" si="60"/>
        <v>-1.3343297217832258E-3</v>
      </c>
      <c r="E815" s="48">
        <f t="shared" si="61"/>
        <v>44</v>
      </c>
      <c r="F815" s="49">
        <f t="shared" si="62"/>
        <v>0.2175</v>
      </c>
      <c r="G815" s="50">
        <f t="shared" si="63"/>
        <v>-0.78066423680623365</v>
      </c>
      <c r="H815" s="50">
        <f t="shared" si="64"/>
        <v>-0.51275237674959506</v>
      </c>
    </row>
    <row r="816" spans="2:8" x14ac:dyDescent="0.2">
      <c r="B816" s="51">
        <f>Index!B837</f>
        <v>42928</v>
      </c>
      <c r="C816" s="46">
        <f>VLOOKUP(B816,Table2[#All],5,FALSE)</f>
        <v>1273.3491340692224</v>
      </c>
      <c r="D816" s="47">
        <f t="shared" si="60"/>
        <v>4.3996396495851985E-3</v>
      </c>
      <c r="E816" s="48">
        <f t="shared" si="61"/>
        <v>193</v>
      </c>
      <c r="F816" s="49">
        <f t="shared" si="62"/>
        <v>0.96733668341708545</v>
      </c>
      <c r="G816" s="50">
        <f t="shared" si="63"/>
        <v>1.8430162827108805</v>
      </c>
      <c r="H816" s="50">
        <f t="shared" si="64"/>
        <v>1.2391274979574207</v>
      </c>
    </row>
    <row r="817" spans="2:8" x14ac:dyDescent="0.2">
      <c r="B817" s="51">
        <f>Index!B838</f>
        <v>42929</v>
      </c>
      <c r="C817" s="46">
        <f>VLOOKUP(B817,Table2[#All],5,FALSE)</f>
        <v>1270.5861906574678</v>
      </c>
      <c r="D817" s="47">
        <f t="shared" si="60"/>
        <v>-2.1721814004326116E-3</v>
      </c>
      <c r="E817" s="48">
        <f t="shared" si="61"/>
        <v>29</v>
      </c>
      <c r="F817" s="49">
        <f t="shared" si="62"/>
        <v>0.14393939393939395</v>
      </c>
      <c r="G817" s="50">
        <f t="shared" si="63"/>
        <v>-1.0627864893327448</v>
      </c>
      <c r="H817" s="50">
        <f t="shared" si="64"/>
        <v>-0.76873830878903504</v>
      </c>
    </row>
    <row r="818" spans="2:8" x14ac:dyDescent="0.2">
      <c r="B818" s="51">
        <f>Index!B839</f>
        <v>42930</v>
      </c>
      <c r="C818" s="46">
        <f>VLOOKUP(B818,Table2[#All],5,FALSE)</f>
        <v>1272.7559154123344</v>
      </c>
      <c r="D818" s="47">
        <f t="shared" si="60"/>
        <v>1.7062001026516256E-3</v>
      </c>
      <c r="E818" s="48">
        <f t="shared" si="61"/>
        <v>144</v>
      </c>
      <c r="F818" s="49">
        <f t="shared" si="62"/>
        <v>0.72842639593908631</v>
      </c>
      <c r="G818" s="50">
        <f t="shared" si="63"/>
        <v>0.60806071213673907</v>
      </c>
      <c r="H818" s="50">
        <f t="shared" si="64"/>
        <v>0.41621020796031555</v>
      </c>
    </row>
    <row r="819" spans="2:8" x14ac:dyDescent="0.2">
      <c r="B819" s="51">
        <f>Index!B840</f>
        <v>42933</v>
      </c>
      <c r="C819" s="46">
        <f>VLOOKUP(B819,Table2[#All],5,FALSE)</f>
        <v>1275.660564708098</v>
      </c>
      <c r="D819" s="47">
        <f t="shared" si="60"/>
        <v>2.2795728847655686E-3</v>
      </c>
      <c r="E819" s="48">
        <f t="shared" si="61"/>
        <v>161</v>
      </c>
      <c r="F819" s="49">
        <f t="shared" si="62"/>
        <v>0.81887755102040816</v>
      </c>
      <c r="G819" s="50">
        <f t="shared" si="63"/>
        <v>0.91109580240120258</v>
      </c>
      <c r="H819" s="50">
        <f t="shared" si="64"/>
        <v>0.59139081543022709</v>
      </c>
    </row>
    <row r="820" spans="2:8" x14ac:dyDescent="0.2">
      <c r="B820" s="51">
        <f>Index!B841</f>
        <v>42934</v>
      </c>
      <c r="C820" s="46">
        <f>VLOOKUP(B820,Table2[#All],5,FALSE)</f>
        <v>1279.0664175867164</v>
      </c>
      <c r="D820" s="47">
        <f t="shared" si="60"/>
        <v>2.6663161425660269E-3</v>
      </c>
      <c r="E820" s="48">
        <f t="shared" si="61"/>
        <v>169</v>
      </c>
      <c r="F820" s="49">
        <f t="shared" si="62"/>
        <v>0.86410256410256414</v>
      </c>
      <c r="G820" s="50">
        <f t="shared" si="63"/>
        <v>1.0989385465531389</v>
      </c>
      <c r="H820" s="50">
        <f t="shared" si="64"/>
        <v>0.70955114837556277</v>
      </c>
    </row>
    <row r="821" spans="2:8" x14ac:dyDescent="0.2">
      <c r="B821" s="51">
        <f>Index!B842</f>
        <v>42935</v>
      </c>
      <c r="C821" s="46">
        <f>VLOOKUP(B821,Table2[#All],5,FALSE)</f>
        <v>1280.6227422879092</v>
      </c>
      <c r="D821" s="47">
        <f t="shared" si="60"/>
        <v>1.2160264749096965E-3</v>
      </c>
      <c r="E821" s="48">
        <f t="shared" si="61"/>
        <v>130</v>
      </c>
      <c r="F821" s="49">
        <f t="shared" si="62"/>
        <v>0.66752577319587625</v>
      </c>
      <c r="G821" s="50">
        <f t="shared" si="63"/>
        <v>0.43309128532936098</v>
      </c>
      <c r="H821" s="50">
        <f t="shared" si="64"/>
        <v>0.26644915101412581</v>
      </c>
    </row>
    <row r="822" spans="2:8" x14ac:dyDescent="0.2">
      <c r="B822" s="51">
        <f>Index!B843</f>
        <v>42936</v>
      </c>
      <c r="C822" s="46">
        <f>VLOOKUP(B822,Table2[#All],5,FALSE)</f>
        <v>1283.6798460525151</v>
      </c>
      <c r="D822" s="47">
        <f t="shared" si="60"/>
        <v>2.3843560637875371E-3</v>
      </c>
      <c r="E822" s="48">
        <f t="shared" si="61"/>
        <v>163</v>
      </c>
      <c r="F822" s="49">
        <f t="shared" si="62"/>
        <v>0.84196891191709844</v>
      </c>
      <c r="G822" s="50">
        <f t="shared" si="63"/>
        <v>1.0025828453137493</v>
      </c>
      <c r="H822" s="50">
        <f t="shared" si="64"/>
        <v>0.62340485852104333</v>
      </c>
    </row>
    <row r="823" spans="2:8" x14ac:dyDescent="0.2">
      <c r="B823" s="51">
        <f>Index!B844</f>
        <v>42937</v>
      </c>
      <c r="C823" s="46">
        <f>VLOOKUP(B823,Table2[#All],5,FALSE)</f>
        <v>1286.0476285673849</v>
      </c>
      <c r="D823" s="47">
        <f t="shared" si="60"/>
        <v>1.8428282441160786E-3</v>
      </c>
      <c r="E823" s="48">
        <f t="shared" si="61"/>
        <v>148</v>
      </c>
      <c r="F823" s="49">
        <f t="shared" si="62"/>
        <v>0.76822916666666663</v>
      </c>
      <c r="G823" s="50">
        <f t="shared" si="63"/>
        <v>0.73302748399360329</v>
      </c>
      <c r="H823" s="50">
        <f t="shared" si="64"/>
        <v>0.45795373253255711</v>
      </c>
    </row>
    <row r="824" spans="2:8" x14ac:dyDescent="0.2">
      <c r="B824" s="51">
        <f>Index!B845</f>
        <v>42940</v>
      </c>
      <c r="C824" s="46">
        <f>VLOOKUP(B824,Table2[#All],5,FALSE)</f>
        <v>1286.4948441512024</v>
      </c>
      <c r="D824" s="47">
        <f t="shared" si="60"/>
        <v>3.4768373549931824E-4</v>
      </c>
      <c r="E824" s="48">
        <f t="shared" si="61"/>
        <v>95</v>
      </c>
      <c r="F824" s="49">
        <f t="shared" si="62"/>
        <v>0.49476439790575916</v>
      </c>
      <c r="G824" s="50">
        <f t="shared" si="63"/>
        <v>-1.3124084986655224E-2</v>
      </c>
      <c r="H824" s="50">
        <f t="shared" si="64"/>
        <v>1.1473904018338005E-3</v>
      </c>
    </row>
    <row r="825" spans="2:8" x14ac:dyDescent="0.2">
      <c r="B825" s="51">
        <f>Index!B846</f>
        <v>42941</v>
      </c>
      <c r="C825" s="46">
        <f>VLOOKUP(B825,Table2[#All],5,FALSE)</f>
        <v>1280.4907898425761</v>
      </c>
      <c r="D825" s="47">
        <f t="shared" si="60"/>
        <v>-4.6779110704257658E-3</v>
      </c>
      <c r="E825" s="48">
        <f t="shared" si="61"/>
        <v>7</v>
      </c>
      <c r="F825" s="49">
        <f t="shared" si="62"/>
        <v>3.4210526315789476E-2</v>
      </c>
      <c r="G825" s="50">
        <f t="shared" si="63"/>
        <v>-1.8222236820625262</v>
      </c>
      <c r="H825" s="50">
        <f t="shared" si="64"/>
        <v>-1.534305247851641</v>
      </c>
    </row>
    <row r="826" spans="2:8" x14ac:dyDescent="0.2">
      <c r="B826" s="51">
        <f>Index!B847</f>
        <v>42942</v>
      </c>
      <c r="C826" s="46">
        <f>VLOOKUP(B826,Table2[#All],5,FALSE)</f>
        <v>1281.4518486653174</v>
      </c>
      <c r="D826" s="47">
        <f t="shared" si="60"/>
        <v>7.5025791239542055E-4</v>
      </c>
      <c r="E826" s="48">
        <f t="shared" si="61"/>
        <v>110</v>
      </c>
      <c r="F826" s="49">
        <f t="shared" si="62"/>
        <v>0.57936507936507942</v>
      </c>
      <c r="G826" s="50">
        <f t="shared" si="63"/>
        <v>0.20026946614337329</v>
      </c>
      <c r="H826" s="50">
        <f t="shared" si="64"/>
        <v>0.12414448942761941</v>
      </c>
    </row>
    <row r="827" spans="2:8" x14ac:dyDescent="0.2">
      <c r="B827" s="51">
        <f>Index!B848</f>
        <v>42943</v>
      </c>
      <c r="C827" s="46">
        <f>VLOOKUP(B827,Table2[#All],5,FALSE)</f>
        <v>1284.2211015671992</v>
      </c>
      <c r="D827" s="47">
        <f t="shared" si="60"/>
        <v>2.158696007623829E-3</v>
      </c>
      <c r="E827" s="48">
        <f t="shared" si="61"/>
        <v>152</v>
      </c>
      <c r="F827" s="49">
        <f t="shared" si="62"/>
        <v>0.80585106382978722</v>
      </c>
      <c r="G827" s="50">
        <f t="shared" si="63"/>
        <v>0.86270829170769914</v>
      </c>
      <c r="H827" s="50">
        <f t="shared" si="64"/>
        <v>0.55445972029054225</v>
      </c>
    </row>
    <row r="828" spans="2:8" x14ac:dyDescent="0.2">
      <c r="B828" s="51">
        <f>Index!B849</f>
        <v>42944</v>
      </c>
      <c r="C828" s="46">
        <f>VLOOKUP(B828,Table2[#All],5,FALSE)</f>
        <v>1283.2301364534999</v>
      </c>
      <c r="D828" s="47">
        <f t="shared" si="60"/>
        <v>-7.7194468057189452E-4</v>
      </c>
      <c r="E828" s="48">
        <f t="shared" si="61"/>
        <v>55</v>
      </c>
      <c r="F828" s="49">
        <f t="shared" si="62"/>
        <v>0.29144385026737968</v>
      </c>
      <c r="G828" s="50">
        <f t="shared" si="63"/>
        <v>-0.54917158807170596</v>
      </c>
      <c r="H828" s="50">
        <f t="shared" si="64"/>
        <v>-0.34092881584011642</v>
      </c>
    </row>
    <row r="829" spans="2:8" x14ac:dyDescent="0.2">
      <c r="B829" s="51">
        <f>Index!B850</f>
        <v>42947</v>
      </c>
      <c r="C829" s="46">
        <f>VLOOKUP(B829,Table2[#All],5,FALSE)</f>
        <v>1285.3692974360838</v>
      </c>
      <c r="D829" s="47">
        <f t="shared" si="60"/>
        <v>1.6656248139881511E-3</v>
      </c>
      <c r="E829" s="48">
        <f t="shared" si="61"/>
        <v>138</v>
      </c>
      <c r="F829" s="49">
        <f t="shared" si="62"/>
        <v>0.739247311827957</v>
      </c>
      <c r="G829" s="50">
        <f t="shared" si="63"/>
        <v>0.64102663774828483</v>
      </c>
      <c r="H829" s="50">
        <f t="shared" si="64"/>
        <v>0.40381338003603162</v>
      </c>
    </row>
    <row r="830" spans="2:8" x14ac:dyDescent="0.2">
      <c r="B830" s="51">
        <f>Index!B851</f>
        <v>42948</v>
      </c>
      <c r="C830" s="46">
        <f>VLOOKUP(B830,Table2[#All],5,FALSE)</f>
        <v>1293.9827296343585</v>
      </c>
      <c r="D830" s="47">
        <f t="shared" si="60"/>
        <v>6.6787814346412093E-3</v>
      </c>
      <c r="E830" s="48">
        <f t="shared" si="61"/>
        <v>185</v>
      </c>
      <c r="F830" s="49">
        <f t="shared" si="62"/>
        <v>0.99729729729729732</v>
      </c>
      <c r="G830" s="50">
        <f t="shared" si="63"/>
        <v>2.7818257479417423</v>
      </c>
      <c r="H830" s="50">
        <f t="shared" si="64"/>
        <v>1.9354658224662178</v>
      </c>
    </row>
    <row r="831" spans="2:8" x14ac:dyDescent="0.2">
      <c r="B831" s="51">
        <f>Index!B852</f>
        <v>42949</v>
      </c>
      <c r="C831" s="46">
        <f>VLOOKUP(B831,Table2[#All],5,FALSE)</f>
        <v>1294.4894549737946</v>
      </c>
      <c r="D831" s="47">
        <f t="shared" si="60"/>
        <v>3.9152465993059035E-4</v>
      </c>
      <c r="E831" s="48">
        <f t="shared" si="61"/>
        <v>94</v>
      </c>
      <c r="F831" s="49">
        <f t="shared" si="62"/>
        <v>0.50815217391304346</v>
      </c>
      <c r="G831" s="50">
        <f t="shared" si="63"/>
        <v>2.0435891966590288E-2</v>
      </c>
      <c r="H831" s="50">
        <f t="shared" si="64"/>
        <v>1.4541956752886226E-2</v>
      </c>
    </row>
    <row r="832" spans="2:8" x14ac:dyDescent="0.2">
      <c r="B832" s="51">
        <f>Index!B853</f>
        <v>42950</v>
      </c>
      <c r="C832" s="46">
        <f>VLOOKUP(B832,Table2[#All],5,FALSE)</f>
        <v>1297.9970341109145</v>
      </c>
      <c r="D832" s="47">
        <f t="shared" si="60"/>
        <v>2.7059591570938071E-3</v>
      </c>
      <c r="E832" s="48">
        <f t="shared" si="61"/>
        <v>159</v>
      </c>
      <c r="F832" s="49">
        <f t="shared" si="62"/>
        <v>0.86612021857923494</v>
      </c>
      <c r="G832" s="50">
        <f t="shared" si="63"/>
        <v>1.1082367974767202</v>
      </c>
      <c r="H832" s="50">
        <f t="shared" si="64"/>
        <v>0.7216631418003483</v>
      </c>
    </row>
    <row r="833" spans="2:8" x14ac:dyDescent="0.2">
      <c r="B833" s="51">
        <f>Index!B854</f>
        <v>42951</v>
      </c>
      <c r="C833" s="46">
        <f>VLOOKUP(B833,Table2[#All],5,FALSE)</f>
        <v>1295.6259980795112</v>
      </c>
      <c r="D833" s="47">
        <f t="shared" si="60"/>
        <v>-1.8283587572179467E-3</v>
      </c>
      <c r="E833" s="48">
        <f t="shared" si="61"/>
        <v>33</v>
      </c>
      <c r="F833" s="49">
        <f t="shared" si="62"/>
        <v>0.17857142857142858</v>
      </c>
      <c r="G833" s="50">
        <f t="shared" si="63"/>
        <v>-0.9208229763683794</v>
      </c>
      <c r="H833" s="50">
        <f t="shared" si="64"/>
        <v>-0.66369136310355559</v>
      </c>
    </row>
    <row r="834" spans="2:8" x14ac:dyDescent="0.2">
      <c r="B834" s="51">
        <f>Index!B855</f>
        <v>42954</v>
      </c>
      <c r="C834" s="46">
        <f>VLOOKUP(B834,Table2[#All],5,FALSE)</f>
        <v>1297.7722443181997</v>
      </c>
      <c r="D834" s="47">
        <f t="shared" si="60"/>
        <v>1.6551617052730136E-3</v>
      </c>
      <c r="E834" s="48">
        <f t="shared" si="61"/>
        <v>135</v>
      </c>
      <c r="F834" s="49">
        <f t="shared" si="62"/>
        <v>0.74309392265193375</v>
      </c>
      <c r="G834" s="50">
        <f t="shared" si="63"/>
        <v>0.6529133301812885</v>
      </c>
      <c r="H834" s="50">
        <f t="shared" si="64"/>
        <v>0.40061662253738695</v>
      </c>
    </row>
    <row r="835" spans="2:8" x14ac:dyDescent="0.2">
      <c r="B835" s="51">
        <f>Index!B856</f>
        <v>42955</v>
      </c>
      <c r="C835" s="46">
        <f>VLOOKUP(B835,Table2[#All],5,FALSE)</f>
        <v>1295.526488057028</v>
      </c>
      <c r="D835" s="47">
        <f t="shared" si="60"/>
        <v>-1.731969244053066E-3</v>
      </c>
      <c r="E835" s="48">
        <f t="shared" si="61"/>
        <v>34</v>
      </c>
      <c r="F835" s="49">
        <f t="shared" si="62"/>
        <v>0.18611111111111112</v>
      </c>
      <c r="G835" s="50">
        <f t="shared" si="63"/>
        <v>-0.89231853509408654</v>
      </c>
      <c r="H835" s="50">
        <f t="shared" si="64"/>
        <v>-0.6342418077763945</v>
      </c>
    </row>
    <row r="836" spans="2:8" x14ac:dyDescent="0.2">
      <c r="B836" s="51">
        <f>Index!B857</f>
        <v>42956</v>
      </c>
      <c r="C836" s="46">
        <f>VLOOKUP(B836,Table2[#All],5,FALSE)</f>
        <v>1299.6604258068714</v>
      </c>
      <c r="D836" s="47">
        <f t="shared" si="60"/>
        <v>3.1858524133753078E-3</v>
      </c>
      <c r="E836" s="48">
        <f t="shared" si="61"/>
        <v>167</v>
      </c>
      <c r="F836" s="49">
        <f t="shared" si="62"/>
        <v>0.93016759776536317</v>
      </c>
      <c r="G836" s="50">
        <f t="shared" si="63"/>
        <v>1.4770404135445574</v>
      </c>
      <c r="H836" s="50">
        <f t="shared" si="64"/>
        <v>0.86828327233071756</v>
      </c>
    </row>
    <row r="837" spans="2:8" x14ac:dyDescent="0.2">
      <c r="B837" s="51">
        <f>Index!B858</f>
        <v>42957</v>
      </c>
      <c r="C837" s="46">
        <f>VLOOKUP(B837,Table2[#All],5,FALSE)</f>
        <v>1299.6671768207498</v>
      </c>
      <c r="D837" s="47">
        <f t="shared" ref="D837:D900" si="65">LN(C837/C836)</f>
        <v>5.1944309532765263E-6</v>
      </c>
      <c r="E837" s="48">
        <f t="shared" ref="E837:E900" si="66">_xlfn.RANK.AVG(D837,D837:D1847,1)</f>
        <v>79</v>
      </c>
      <c r="F837" s="49">
        <f t="shared" ref="F837:F900" si="67">(E837-0.5)/COUNT(D837:D1847)</f>
        <v>0.4410112359550562</v>
      </c>
      <c r="G837" s="50">
        <f t="shared" ref="G837:G900" si="68">_xlfn.NORM.S.INV(F837)</f>
        <v>-0.14840586476748666</v>
      </c>
      <c r="H837" s="50">
        <f t="shared" ref="H837:H900" si="69">STANDARDIZE(D837,AVERAGE($D$4:$D$1014),STDEV($D$4:$D$1014))</f>
        <v>-0.10349218492143326</v>
      </c>
    </row>
    <row r="838" spans="2:8" x14ac:dyDescent="0.2">
      <c r="B838" s="51">
        <f>Index!B859</f>
        <v>42958</v>
      </c>
      <c r="C838" s="46">
        <f>VLOOKUP(B838,Table2[#All],5,FALSE)</f>
        <v>1302.3031254163388</v>
      </c>
      <c r="D838" s="47">
        <f t="shared" si="65"/>
        <v>2.026118049902955E-3</v>
      </c>
      <c r="E838" s="48">
        <f t="shared" si="66"/>
        <v>143</v>
      </c>
      <c r="F838" s="49">
        <f t="shared" si="67"/>
        <v>0.80508474576271183</v>
      </c>
      <c r="G838" s="50">
        <f t="shared" si="68"/>
        <v>0.85992477887400132</v>
      </c>
      <c r="H838" s="50">
        <f t="shared" si="69"/>
        <v>0.51395363438071684</v>
      </c>
    </row>
    <row r="839" spans="2:8" x14ac:dyDescent="0.2">
      <c r="B839" s="51">
        <f>Index!B860</f>
        <v>42961</v>
      </c>
      <c r="C839" s="46">
        <f>VLOOKUP(B839,Table2[#All],5,FALSE)</f>
        <v>1301.1957397837723</v>
      </c>
      <c r="D839" s="47">
        <f t="shared" si="65"/>
        <v>-8.5069036453271855E-4</v>
      </c>
      <c r="E839" s="48">
        <f t="shared" si="66"/>
        <v>52</v>
      </c>
      <c r="F839" s="49">
        <f t="shared" si="67"/>
        <v>0.29261363636363635</v>
      </c>
      <c r="G839" s="50">
        <f t="shared" si="68"/>
        <v>-0.54576530860183348</v>
      </c>
      <c r="H839" s="50">
        <f t="shared" si="69"/>
        <v>-0.36498771291756699</v>
      </c>
    </row>
    <row r="840" spans="2:8" x14ac:dyDescent="0.2">
      <c r="B840" s="51">
        <f>Index!B861</f>
        <v>42963</v>
      </c>
      <c r="C840" s="46">
        <f>VLOOKUP(B840,Table2[#All],5,FALSE)</f>
        <v>1297.2011385302851</v>
      </c>
      <c r="D840" s="47">
        <f t="shared" si="65"/>
        <v>-3.0746684109478526E-3</v>
      </c>
      <c r="E840" s="48">
        <f t="shared" si="66"/>
        <v>15</v>
      </c>
      <c r="F840" s="49">
        <f t="shared" si="67"/>
        <v>8.2857142857142851E-2</v>
      </c>
      <c r="G840" s="50">
        <f t="shared" si="68"/>
        <v>-1.386106828078115</v>
      </c>
      <c r="H840" s="50">
        <f t="shared" si="69"/>
        <v>-1.0444720507236958</v>
      </c>
    </row>
    <row r="841" spans="2:8" x14ac:dyDescent="0.2">
      <c r="B841" s="51">
        <f>Index!B862</f>
        <v>42964</v>
      </c>
      <c r="C841" s="46">
        <f>VLOOKUP(B841,Table2[#All],5,FALSE)</f>
        <v>1299.4600528487576</v>
      </c>
      <c r="D841" s="47">
        <f t="shared" si="65"/>
        <v>1.7398610922405029E-3</v>
      </c>
      <c r="E841" s="48">
        <f t="shared" si="66"/>
        <v>132</v>
      </c>
      <c r="F841" s="49">
        <f t="shared" si="67"/>
        <v>0.75574712643678166</v>
      </c>
      <c r="G841" s="50">
        <f t="shared" si="68"/>
        <v>0.69268740145079499</v>
      </c>
      <c r="H841" s="50">
        <f t="shared" si="69"/>
        <v>0.426494533948859</v>
      </c>
    </row>
    <row r="842" spans="2:8" x14ac:dyDescent="0.2">
      <c r="B842" s="51">
        <f>Index!B863</f>
        <v>42965</v>
      </c>
      <c r="C842" s="46">
        <f>VLOOKUP(B842,Table2[#All],5,FALSE)</f>
        <v>1300.2179299015886</v>
      </c>
      <c r="D842" s="47">
        <f t="shared" si="65"/>
        <v>5.8305457778235154E-4</v>
      </c>
      <c r="E842" s="48">
        <f t="shared" si="66"/>
        <v>99</v>
      </c>
      <c r="F842" s="49">
        <f t="shared" si="67"/>
        <v>0.56936416184971095</v>
      </c>
      <c r="G842" s="50">
        <f t="shared" si="68"/>
        <v>0.17475560144772001</v>
      </c>
      <c r="H842" s="50">
        <f t="shared" si="69"/>
        <v>7.3059431604467387E-2</v>
      </c>
    </row>
    <row r="843" spans="2:8" x14ac:dyDescent="0.2">
      <c r="B843" s="51">
        <f>Index!B864</f>
        <v>42968</v>
      </c>
      <c r="C843" s="46">
        <f>VLOOKUP(B843,Table2[#All],5,FALSE)</f>
        <v>1301.7406886696122</v>
      </c>
      <c r="D843" s="47">
        <f t="shared" si="65"/>
        <v>1.1704712988159646E-3</v>
      </c>
      <c r="E843" s="48">
        <f t="shared" si="66"/>
        <v>118</v>
      </c>
      <c r="F843" s="49">
        <f t="shared" si="67"/>
        <v>0.68313953488372092</v>
      </c>
      <c r="G843" s="50">
        <f t="shared" si="68"/>
        <v>0.47649617710193592</v>
      </c>
      <c r="H843" s="50">
        <f t="shared" si="69"/>
        <v>0.2525308352683448</v>
      </c>
    </row>
    <row r="844" spans="2:8" x14ac:dyDescent="0.2">
      <c r="B844" s="51">
        <f>Index!B865</f>
        <v>42969</v>
      </c>
      <c r="C844" s="46">
        <f>VLOOKUP(B844,Table2[#All],5,FALSE)</f>
        <v>1299.24196090911</v>
      </c>
      <c r="D844" s="47">
        <f t="shared" si="65"/>
        <v>-1.9213727009012656E-3</v>
      </c>
      <c r="E844" s="48">
        <f t="shared" si="66"/>
        <v>30</v>
      </c>
      <c r="F844" s="49">
        <f t="shared" si="67"/>
        <v>0.17251461988304093</v>
      </c>
      <c r="G844" s="50">
        <f t="shared" si="68"/>
        <v>-0.94427480044251921</v>
      </c>
      <c r="H844" s="50">
        <f t="shared" si="69"/>
        <v>-0.69210959233575142</v>
      </c>
    </row>
    <row r="845" spans="2:8" x14ac:dyDescent="0.2">
      <c r="B845" s="51">
        <f>Index!B866</f>
        <v>42970</v>
      </c>
      <c r="C845" s="46">
        <f>VLOOKUP(B845,Table2[#All],5,FALSE)</f>
        <v>1300.5005750215273</v>
      </c>
      <c r="D845" s="47">
        <f t="shared" si="65"/>
        <v>9.6826065916480301E-4</v>
      </c>
      <c r="E845" s="48">
        <f t="shared" si="66"/>
        <v>109</v>
      </c>
      <c r="F845" s="49">
        <f t="shared" si="67"/>
        <v>0.63823529411764701</v>
      </c>
      <c r="G845" s="50">
        <f t="shared" si="68"/>
        <v>0.35374577840516497</v>
      </c>
      <c r="H845" s="50">
        <f t="shared" si="69"/>
        <v>0.1907501163434441</v>
      </c>
    </row>
    <row r="846" spans="2:8" x14ac:dyDescent="0.2">
      <c r="B846" s="51">
        <f>Index!B867</f>
        <v>42971</v>
      </c>
      <c r="C846" s="46">
        <f>VLOOKUP(B846,Table2[#All],5,FALSE)</f>
        <v>1300.6325089822624</v>
      </c>
      <c r="D846" s="47">
        <f t="shared" si="65"/>
        <v>1.0144345297782005E-4</v>
      </c>
      <c r="E846" s="48">
        <f t="shared" si="66"/>
        <v>79</v>
      </c>
      <c r="F846" s="49">
        <f t="shared" si="67"/>
        <v>0.46449704142011833</v>
      </c>
      <c r="G846" s="50">
        <f t="shared" si="68"/>
        <v>-8.9110512533631878E-2</v>
      </c>
      <c r="H846" s="50">
        <f t="shared" si="69"/>
        <v>-7.4085553367559204E-2</v>
      </c>
    </row>
    <row r="847" spans="2:8" x14ac:dyDescent="0.2">
      <c r="B847" s="51">
        <f>Index!B868</f>
        <v>42972</v>
      </c>
      <c r="C847" s="46">
        <f>VLOOKUP(B847,Table2[#All],5,FALSE)</f>
        <v>1300.3887359824182</v>
      </c>
      <c r="D847" s="47">
        <f t="shared" si="65"/>
        <v>-1.8744406723305077E-4</v>
      </c>
      <c r="E847" s="48">
        <f t="shared" si="66"/>
        <v>65</v>
      </c>
      <c r="F847" s="49">
        <f t="shared" si="67"/>
        <v>0.38392857142857145</v>
      </c>
      <c r="G847" s="50">
        <f t="shared" si="68"/>
        <v>-0.29517900048864582</v>
      </c>
      <c r="H847" s="50">
        <f t="shared" si="69"/>
        <v>-0.16234836049703988</v>
      </c>
    </row>
    <row r="848" spans="2:8" x14ac:dyDescent="0.2">
      <c r="B848" s="51">
        <f>Index!B869</f>
        <v>42975</v>
      </c>
      <c r="C848" s="46">
        <f>VLOOKUP(B848,Table2[#All],5,FALSE)</f>
        <v>1301.5359081855015</v>
      </c>
      <c r="D848" s="47">
        <f t="shared" si="65"/>
        <v>8.8178747219802448E-4</v>
      </c>
      <c r="E848" s="48">
        <f t="shared" si="66"/>
        <v>104</v>
      </c>
      <c r="F848" s="49">
        <f t="shared" si="67"/>
        <v>0.61976047904191611</v>
      </c>
      <c r="G848" s="50">
        <f t="shared" si="68"/>
        <v>0.30485178090187781</v>
      </c>
      <c r="H848" s="50">
        <f t="shared" si="69"/>
        <v>0.16433026193938705</v>
      </c>
    </row>
    <row r="849" spans="2:8" x14ac:dyDescent="0.2">
      <c r="B849" s="51">
        <f>Index!B870</f>
        <v>42976</v>
      </c>
      <c r="C849" s="46">
        <f>VLOOKUP(B849,Table2[#All],5,FALSE)</f>
        <v>1305.6764811967525</v>
      </c>
      <c r="D849" s="47">
        <f t="shared" si="65"/>
        <v>3.1762479413986835E-3</v>
      </c>
      <c r="E849" s="48">
        <f t="shared" si="66"/>
        <v>154</v>
      </c>
      <c r="F849" s="49">
        <f t="shared" si="67"/>
        <v>0.92469879518072284</v>
      </c>
      <c r="G849" s="50">
        <f t="shared" si="68"/>
        <v>1.4374068989875215</v>
      </c>
      <c r="H849" s="50">
        <f t="shared" si="69"/>
        <v>0.86534885115172544</v>
      </c>
    </row>
    <row r="850" spans="2:8" x14ac:dyDescent="0.2">
      <c r="B850" s="51">
        <f>Index!B871</f>
        <v>42977</v>
      </c>
      <c r="C850" s="46">
        <f>VLOOKUP(B850,Table2[#All],5,FALSE)</f>
        <v>1304.0530126072379</v>
      </c>
      <c r="D850" s="47">
        <f t="shared" si="65"/>
        <v>-1.2441663419828345E-3</v>
      </c>
      <c r="E850" s="48">
        <f t="shared" si="66"/>
        <v>39</v>
      </c>
      <c r="F850" s="49">
        <f t="shared" si="67"/>
        <v>0.23333333333333334</v>
      </c>
      <c r="G850" s="50">
        <f t="shared" si="68"/>
        <v>-0.72791329088164469</v>
      </c>
      <c r="H850" s="50">
        <f t="shared" si="69"/>
        <v>-0.48520507046355282</v>
      </c>
    </row>
    <row r="851" spans="2:8" x14ac:dyDescent="0.2">
      <c r="B851" s="51">
        <f>Index!B872</f>
        <v>42978</v>
      </c>
      <c r="C851" s="46">
        <f>VLOOKUP(B851,Table2[#All],5,FALSE)</f>
        <v>1305.5639446538751</v>
      </c>
      <c r="D851" s="47">
        <f t="shared" si="65"/>
        <v>1.1579724076111479E-3</v>
      </c>
      <c r="E851" s="48">
        <f t="shared" si="66"/>
        <v>111</v>
      </c>
      <c r="F851" s="49">
        <f t="shared" si="67"/>
        <v>0.67378048780487809</v>
      </c>
      <c r="G851" s="50">
        <f t="shared" si="68"/>
        <v>0.45037644782509495</v>
      </c>
      <c r="H851" s="50">
        <f t="shared" si="69"/>
        <v>0.2487120921709004</v>
      </c>
    </row>
    <row r="852" spans="2:8" x14ac:dyDescent="0.2">
      <c r="B852" s="51">
        <f>Index!B873</f>
        <v>42979</v>
      </c>
      <c r="C852" s="46">
        <f>VLOOKUP(B852,Table2[#All],5,FALSE)</f>
        <v>1302.4357496344669</v>
      </c>
      <c r="D852" s="47">
        <f t="shared" si="65"/>
        <v>-2.398923992549882E-3</v>
      </c>
      <c r="E852" s="48">
        <f t="shared" si="66"/>
        <v>23</v>
      </c>
      <c r="F852" s="49">
        <f t="shared" si="67"/>
        <v>0.13803680981595093</v>
      </c>
      <c r="G852" s="50">
        <f t="shared" si="68"/>
        <v>-1.0891820347766696</v>
      </c>
      <c r="H852" s="50">
        <f t="shared" si="69"/>
        <v>-0.83801419049370995</v>
      </c>
    </row>
    <row r="853" spans="2:8" x14ac:dyDescent="0.2">
      <c r="B853" s="51">
        <f>Index!B874</f>
        <v>42982</v>
      </c>
      <c r="C853" s="46">
        <f>VLOOKUP(B853,Table2[#All],5,FALSE)</f>
        <v>1304.7113639784541</v>
      </c>
      <c r="D853" s="47">
        <f t="shared" si="65"/>
        <v>1.7456743503222302E-3</v>
      </c>
      <c r="E853" s="48">
        <f t="shared" si="66"/>
        <v>122</v>
      </c>
      <c r="F853" s="49">
        <f t="shared" si="67"/>
        <v>0.75</v>
      </c>
      <c r="G853" s="50">
        <f t="shared" si="68"/>
        <v>0.67448975019608193</v>
      </c>
      <c r="H853" s="50">
        <f t="shared" si="69"/>
        <v>0.42827063862962494</v>
      </c>
    </row>
    <row r="854" spans="2:8" x14ac:dyDescent="0.2">
      <c r="B854" s="51">
        <f>Index!B875</f>
        <v>42983</v>
      </c>
      <c r="C854" s="46">
        <f>VLOOKUP(B854,Table2[#All],5,FALSE)</f>
        <v>1308.855402393762</v>
      </c>
      <c r="D854" s="47">
        <f t="shared" si="65"/>
        <v>3.1711773668518023E-3</v>
      </c>
      <c r="E854" s="48">
        <f t="shared" si="66"/>
        <v>148</v>
      </c>
      <c r="F854" s="49">
        <f t="shared" si="67"/>
        <v>0.91614906832298137</v>
      </c>
      <c r="G854" s="50">
        <f t="shared" si="68"/>
        <v>1.3796258848044789</v>
      </c>
      <c r="H854" s="50">
        <f t="shared" si="69"/>
        <v>0.863799656008438</v>
      </c>
    </row>
    <row r="855" spans="2:8" x14ac:dyDescent="0.2">
      <c r="B855" s="51">
        <f>Index!B876</f>
        <v>42984</v>
      </c>
      <c r="C855" s="46">
        <f>VLOOKUP(B855,Table2[#All],5,FALSE)</f>
        <v>1306.4775596245522</v>
      </c>
      <c r="D855" s="47">
        <f t="shared" si="65"/>
        <v>-1.8183867667660504E-3</v>
      </c>
      <c r="E855" s="48">
        <f t="shared" si="66"/>
        <v>30</v>
      </c>
      <c r="F855" s="49">
        <f t="shared" si="67"/>
        <v>0.18437500000000001</v>
      </c>
      <c r="G855" s="50">
        <f t="shared" si="68"/>
        <v>-0.89881726938591577</v>
      </c>
      <c r="H855" s="50">
        <f t="shared" si="69"/>
        <v>-0.66064465527308125</v>
      </c>
    </row>
    <row r="856" spans="2:8" x14ac:dyDescent="0.2">
      <c r="B856" s="51">
        <f>Index!B877</f>
        <v>42985</v>
      </c>
      <c r="C856" s="46">
        <f>VLOOKUP(B856,Table2[#All],5,FALSE)</f>
        <v>1313.2575047678238</v>
      </c>
      <c r="D856" s="47">
        <f t="shared" si="65"/>
        <v>5.1760656049393257E-3</v>
      </c>
      <c r="E856" s="48">
        <f t="shared" si="66"/>
        <v>156</v>
      </c>
      <c r="F856" s="49">
        <f t="shared" si="67"/>
        <v>0.9779874213836478</v>
      </c>
      <c r="G856" s="50">
        <f t="shared" si="68"/>
        <v>2.0138512106921258</v>
      </c>
      <c r="H856" s="50">
        <f t="shared" si="69"/>
        <v>1.4763462407321921</v>
      </c>
    </row>
    <row r="857" spans="2:8" x14ac:dyDescent="0.2">
      <c r="B857" s="51">
        <f>Index!B878</f>
        <v>42986</v>
      </c>
      <c r="C857" s="46">
        <f>VLOOKUP(B857,Table2[#All],5,FALSE)</f>
        <v>1311.002652437739</v>
      </c>
      <c r="D857" s="47">
        <f t="shared" si="65"/>
        <v>-1.7184674917230414E-3</v>
      </c>
      <c r="E857" s="48">
        <f t="shared" si="66"/>
        <v>30</v>
      </c>
      <c r="F857" s="49">
        <f t="shared" si="67"/>
        <v>0.18670886075949367</v>
      </c>
      <c r="G857" s="50">
        <f t="shared" si="68"/>
        <v>-0.89008970303971746</v>
      </c>
      <c r="H857" s="50">
        <f t="shared" si="69"/>
        <v>-0.630116663980134</v>
      </c>
    </row>
    <row r="858" spans="2:8" x14ac:dyDescent="0.2">
      <c r="B858" s="51">
        <f>Index!B879</f>
        <v>42989</v>
      </c>
      <c r="C858" s="46">
        <f>VLOOKUP(B858,Table2[#All],5,FALSE)</f>
        <v>1309.3904984116398</v>
      </c>
      <c r="D858" s="47">
        <f t="shared" si="65"/>
        <v>-1.2304674426304593E-3</v>
      </c>
      <c r="E858" s="48">
        <f t="shared" si="66"/>
        <v>37</v>
      </c>
      <c r="F858" s="49">
        <f t="shared" si="67"/>
        <v>0.23248407643312102</v>
      </c>
      <c r="G858" s="50">
        <f t="shared" si="68"/>
        <v>-0.73069060913176265</v>
      </c>
      <c r="H858" s="50">
        <f t="shared" si="69"/>
        <v>-0.48101969301788716</v>
      </c>
    </row>
    <row r="859" spans="2:8" x14ac:dyDescent="0.2">
      <c r="B859" s="51">
        <f>Index!B880</f>
        <v>42990</v>
      </c>
      <c r="C859" s="46">
        <f>VLOOKUP(B859,Table2[#All],5,FALSE)</f>
        <v>1303.2465690808156</v>
      </c>
      <c r="D859" s="47">
        <f t="shared" si="65"/>
        <v>-4.7032484786004285E-3</v>
      </c>
      <c r="E859" s="48">
        <f t="shared" si="66"/>
        <v>6</v>
      </c>
      <c r="F859" s="49">
        <f t="shared" si="67"/>
        <v>3.5256410256410256E-2</v>
      </c>
      <c r="G859" s="50">
        <f t="shared" si="68"/>
        <v>-1.808602238312397</v>
      </c>
      <c r="H859" s="50">
        <f t="shared" si="69"/>
        <v>-1.5420464987345064</v>
      </c>
    </row>
    <row r="860" spans="2:8" x14ac:dyDescent="0.2">
      <c r="B860" s="51">
        <f>Index!B881</f>
        <v>42991</v>
      </c>
      <c r="C860" s="46">
        <f>VLOOKUP(B860,Table2[#All],5,FALSE)</f>
        <v>1304.1306001862097</v>
      </c>
      <c r="D860" s="47">
        <f t="shared" si="65"/>
        <v>6.7809993098704184E-4</v>
      </c>
      <c r="E860" s="48">
        <f t="shared" si="66"/>
        <v>92</v>
      </c>
      <c r="F860" s="49">
        <f t="shared" si="67"/>
        <v>0.5903225806451613</v>
      </c>
      <c r="G860" s="50">
        <f t="shared" si="68"/>
        <v>0.22837485122790599</v>
      </c>
      <c r="H860" s="50">
        <f t="shared" si="69"/>
        <v>0.1020983103775466</v>
      </c>
    </row>
    <row r="861" spans="2:8" x14ac:dyDescent="0.2">
      <c r="B861" s="51">
        <f>Index!B882</f>
        <v>42992</v>
      </c>
      <c r="C861" s="46">
        <f>VLOOKUP(B861,Table2[#All],5,FALSE)</f>
        <v>1302.5077153778134</v>
      </c>
      <c r="D861" s="47">
        <f t="shared" si="65"/>
        <v>-1.2451938639875366E-3</v>
      </c>
      <c r="E861" s="48">
        <f t="shared" si="66"/>
        <v>34</v>
      </c>
      <c r="F861" s="49">
        <f t="shared" si="67"/>
        <v>0.21753246753246752</v>
      </c>
      <c r="G861" s="50">
        <f t="shared" si="68"/>
        <v>-0.78055386503921675</v>
      </c>
      <c r="H861" s="50">
        <f t="shared" si="69"/>
        <v>-0.48551900571577877</v>
      </c>
    </row>
    <row r="862" spans="2:8" x14ac:dyDescent="0.2">
      <c r="B862" s="51">
        <f>Index!B883</f>
        <v>42993</v>
      </c>
      <c r="C862" s="46">
        <f>VLOOKUP(B862,Table2[#All],5,FALSE)</f>
        <v>1301.2613730541168</v>
      </c>
      <c r="D862" s="47">
        <f t="shared" si="65"/>
        <v>-9.5733713440467082E-4</v>
      </c>
      <c r="E862" s="48">
        <f t="shared" si="66"/>
        <v>38</v>
      </c>
      <c r="F862" s="49">
        <f t="shared" si="67"/>
        <v>0.24509803921568626</v>
      </c>
      <c r="G862" s="50">
        <f t="shared" si="68"/>
        <v>-0.68999699285878247</v>
      </c>
      <c r="H862" s="50">
        <f t="shared" si="69"/>
        <v>-0.39757113248972203</v>
      </c>
    </row>
    <row r="863" spans="2:8" x14ac:dyDescent="0.2">
      <c r="B863" s="51">
        <f>Index!B884</f>
        <v>42996</v>
      </c>
      <c r="C863" s="46">
        <f>VLOOKUP(B863,Table2[#All],5,FALSE)</f>
        <v>1300.9056909160981</v>
      </c>
      <c r="D863" s="47">
        <f t="shared" si="65"/>
        <v>-2.7337379306541367E-4</v>
      </c>
      <c r="E863" s="48">
        <f t="shared" si="66"/>
        <v>55</v>
      </c>
      <c r="F863" s="49">
        <f t="shared" si="67"/>
        <v>0.35855263157894735</v>
      </c>
      <c r="G863" s="50">
        <f t="shared" si="68"/>
        <v>-0.3623302397358818</v>
      </c>
      <c r="H863" s="50">
        <f t="shared" si="69"/>
        <v>-0.18860217309612634</v>
      </c>
    </row>
    <row r="864" spans="2:8" x14ac:dyDescent="0.2">
      <c r="B864" s="51">
        <f>Index!B885</f>
        <v>42997</v>
      </c>
      <c r="C864" s="46">
        <f>VLOOKUP(B864,Table2[#All],5,FALSE)</f>
        <v>1302.5407544186817</v>
      </c>
      <c r="D864" s="47">
        <f t="shared" si="65"/>
        <v>1.2560763218212383E-3</v>
      </c>
      <c r="E864" s="48">
        <f t="shared" si="66"/>
        <v>103</v>
      </c>
      <c r="F864" s="49">
        <f t="shared" si="67"/>
        <v>0.67880794701986757</v>
      </c>
      <c r="G864" s="50">
        <f t="shared" si="68"/>
        <v>0.46436800923791016</v>
      </c>
      <c r="H864" s="50">
        <f t="shared" si="69"/>
        <v>0.27868544253318611</v>
      </c>
    </row>
    <row r="865" spans="2:8" x14ac:dyDescent="0.2">
      <c r="B865" s="51">
        <f>Index!B886</f>
        <v>42998</v>
      </c>
      <c r="C865" s="46">
        <f>VLOOKUP(B865,Table2[#All],5,FALSE)</f>
        <v>1302.9234279957582</v>
      </c>
      <c r="D865" s="47">
        <f t="shared" si="65"/>
        <v>2.9374695105091082E-4</v>
      </c>
      <c r="E865" s="48">
        <f t="shared" si="66"/>
        <v>73</v>
      </c>
      <c r="F865" s="49">
        <f t="shared" si="67"/>
        <v>0.48333333333333334</v>
      </c>
      <c r="G865" s="50">
        <f t="shared" si="68"/>
        <v>-4.178929781645381E-2</v>
      </c>
      <c r="H865" s="50">
        <f t="shared" si="69"/>
        <v>-1.5331729220499458E-2</v>
      </c>
    </row>
    <row r="866" spans="2:8" x14ac:dyDescent="0.2">
      <c r="B866" s="51">
        <f>Index!B887</f>
        <v>42999</v>
      </c>
      <c r="C866" s="46">
        <f>VLOOKUP(B866,Table2[#All],5,FALSE)</f>
        <v>1300.9250376082709</v>
      </c>
      <c r="D866" s="47">
        <f t="shared" si="65"/>
        <v>-1.5349516734546268E-3</v>
      </c>
      <c r="E866" s="48">
        <f t="shared" si="66"/>
        <v>31</v>
      </c>
      <c r="F866" s="49">
        <f t="shared" si="67"/>
        <v>0.20469798657718122</v>
      </c>
      <c r="G866" s="50">
        <f t="shared" si="68"/>
        <v>-0.82495705371481631</v>
      </c>
      <c r="H866" s="50">
        <f t="shared" si="69"/>
        <v>-0.57404770931843518</v>
      </c>
    </row>
    <row r="867" spans="2:8" x14ac:dyDescent="0.2">
      <c r="B867" s="51">
        <f>Index!B888</f>
        <v>43000</v>
      </c>
      <c r="C867" s="46">
        <f>VLOOKUP(B867,Table2[#All],5,FALSE)</f>
        <v>1301.6833224939371</v>
      </c>
      <c r="D867" s="47">
        <f t="shared" si="65"/>
        <v>5.8271149724028538E-4</v>
      </c>
      <c r="E867" s="48">
        <f t="shared" si="66"/>
        <v>84</v>
      </c>
      <c r="F867" s="49">
        <f t="shared" si="67"/>
        <v>0.56418918918918914</v>
      </c>
      <c r="G867" s="50">
        <f t="shared" si="68"/>
        <v>0.16159902949079583</v>
      </c>
      <c r="H867" s="50">
        <f t="shared" si="69"/>
        <v>7.2954611390384894E-2</v>
      </c>
    </row>
    <row r="868" spans="2:8" x14ac:dyDescent="0.2">
      <c r="B868" s="51">
        <f>Index!B889</f>
        <v>43003</v>
      </c>
      <c r="C868" s="46">
        <f>VLOOKUP(B868,Table2[#All],5,FALSE)</f>
        <v>1304.9608389497132</v>
      </c>
      <c r="D868" s="47">
        <f t="shared" si="65"/>
        <v>2.5147415450764909E-3</v>
      </c>
      <c r="E868" s="48">
        <f t="shared" si="66"/>
        <v>126</v>
      </c>
      <c r="F868" s="49">
        <f t="shared" si="67"/>
        <v>0.8537414965986394</v>
      </c>
      <c r="G868" s="50">
        <f t="shared" si="68"/>
        <v>1.0526160311762163</v>
      </c>
      <c r="H868" s="50">
        <f t="shared" si="69"/>
        <v>0.66324108467263043</v>
      </c>
    </row>
    <row r="869" spans="2:8" x14ac:dyDescent="0.2">
      <c r="B869" s="51">
        <f>Index!B890</f>
        <v>43004</v>
      </c>
      <c r="C869" s="46">
        <f>VLOOKUP(B869,Table2[#All],5,FALSE)</f>
        <v>1304.4660087680661</v>
      </c>
      <c r="D869" s="47">
        <f t="shared" si="65"/>
        <v>-3.7926350609240883E-4</v>
      </c>
      <c r="E869" s="48">
        <f t="shared" si="66"/>
        <v>52</v>
      </c>
      <c r="F869" s="49">
        <f t="shared" si="67"/>
        <v>0.35273972602739728</v>
      </c>
      <c r="G869" s="50">
        <f t="shared" si="68"/>
        <v>-0.37793423152141137</v>
      </c>
      <c r="H869" s="50">
        <f t="shared" si="69"/>
        <v>-0.22095429170296549</v>
      </c>
    </row>
    <row r="870" spans="2:8" x14ac:dyDescent="0.2">
      <c r="B870" s="51">
        <f>Index!B891</f>
        <v>43005</v>
      </c>
      <c r="C870" s="46">
        <f>VLOOKUP(B870,Table2[#All],5,FALSE)</f>
        <v>1299.9592963892551</v>
      </c>
      <c r="D870" s="47">
        <f t="shared" si="65"/>
        <v>-3.4608148431442454E-3</v>
      </c>
      <c r="E870" s="48">
        <f t="shared" si="66"/>
        <v>9</v>
      </c>
      <c r="F870" s="49">
        <f t="shared" si="67"/>
        <v>5.8620689655172413E-2</v>
      </c>
      <c r="G870" s="50">
        <f t="shared" si="68"/>
        <v>-1.5664582328127947</v>
      </c>
      <c r="H870" s="50">
        <f t="shared" si="69"/>
        <v>-1.1624500376018039</v>
      </c>
    </row>
    <row r="871" spans="2:8" x14ac:dyDescent="0.2">
      <c r="B871" s="51">
        <f>Index!B892</f>
        <v>43006</v>
      </c>
      <c r="C871" s="46">
        <f>VLOOKUP(B871,Table2[#All],5,FALSE)</f>
        <v>1300.3416994960437</v>
      </c>
      <c r="D871" s="47">
        <f t="shared" si="65"/>
        <v>2.9412218827789047E-4</v>
      </c>
      <c r="E871" s="48">
        <f t="shared" si="66"/>
        <v>70</v>
      </c>
      <c r="F871" s="49">
        <f t="shared" si="67"/>
        <v>0.4826388888888889</v>
      </c>
      <c r="G871" s="50">
        <f t="shared" si="68"/>
        <v>-4.3531596811680034E-2</v>
      </c>
      <c r="H871" s="50">
        <f t="shared" si="69"/>
        <v>-1.52170842854447E-2</v>
      </c>
    </row>
    <row r="872" spans="2:8" x14ac:dyDescent="0.2">
      <c r="B872" s="51">
        <f>Index!B893</f>
        <v>43007</v>
      </c>
      <c r="C872" s="46">
        <f>VLOOKUP(B872,Table2[#All],5,FALSE)</f>
        <v>1302.8532497622964</v>
      </c>
      <c r="D872" s="47">
        <f t="shared" si="65"/>
        <v>1.9295912096357482E-3</v>
      </c>
      <c r="E872" s="48">
        <f t="shared" si="66"/>
        <v>111</v>
      </c>
      <c r="F872" s="49">
        <f t="shared" si="67"/>
        <v>0.77272727272727271</v>
      </c>
      <c r="G872" s="50">
        <f t="shared" si="68"/>
        <v>0.74785859476330196</v>
      </c>
      <c r="H872" s="50">
        <f t="shared" si="69"/>
        <v>0.48446212197788358</v>
      </c>
    </row>
    <row r="873" spans="2:8" x14ac:dyDescent="0.2">
      <c r="B873" s="51">
        <f>Index!B894</f>
        <v>43010</v>
      </c>
      <c r="C873" s="46">
        <f>VLOOKUP(B873,Table2[#All],5,FALSE)</f>
        <v>1302.2468312280669</v>
      </c>
      <c r="D873" s="47">
        <f t="shared" si="65"/>
        <v>-4.6556257059599546E-4</v>
      </c>
      <c r="E873" s="48">
        <f t="shared" si="66"/>
        <v>50</v>
      </c>
      <c r="F873" s="49">
        <f t="shared" si="67"/>
        <v>0.34859154929577463</v>
      </c>
      <c r="G873" s="50">
        <f t="shared" si="68"/>
        <v>-0.38912578694909339</v>
      </c>
      <c r="H873" s="50">
        <f t="shared" si="69"/>
        <v>-0.24732094707172189</v>
      </c>
    </row>
    <row r="874" spans="2:8" x14ac:dyDescent="0.2">
      <c r="B874" s="51">
        <f>Index!B895</f>
        <v>43011</v>
      </c>
      <c r="C874" s="46">
        <f>VLOOKUP(B874,Table2[#All],5,FALSE)</f>
        <v>1301.1258380159632</v>
      </c>
      <c r="D874" s="47">
        <f t="shared" si="65"/>
        <v>-8.6118541123841527E-4</v>
      </c>
      <c r="E874" s="48">
        <f t="shared" si="66"/>
        <v>39</v>
      </c>
      <c r="F874" s="49">
        <f t="shared" si="67"/>
        <v>0.27304964539007093</v>
      </c>
      <c r="G874" s="50">
        <f t="shared" si="68"/>
        <v>-0.60361552178034428</v>
      </c>
      <c r="H874" s="50">
        <f t="shared" si="69"/>
        <v>-0.36819422832025256</v>
      </c>
    </row>
    <row r="875" spans="2:8" x14ac:dyDescent="0.2">
      <c r="B875" s="51">
        <f>Index!B896</f>
        <v>43012</v>
      </c>
      <c r="C875" s="46">
        <f>VLOOKUP(B875,Table2[#All],5,FALSE)</f>
        <v>1299.8798900231395</v>
      </c>
      <c r="D875" s="47">
        <f t="shared" si="65"/>
        <v>-9.5805101441556165E-4</v>
      </c>
      <c r="E875" s="48">
        <f t="shared" si="66"/>
        <v>35</v>
      </c>
      <c r="F875" s="49">
        <f t="shared" si="67"/>
        <v>0.24642857142857144</v>
      </c>
      <c r="G875" s="50">
        <f t="shared" si="68"/>
        <v>-0.68577160797782633</v>
      </c>
      <c r="H875" s="50">
        <f t="shared" si="69"/>
        <v>-0.3977892417859244</v>
      </c>
    </row>
    <row r="876" spans="2:8" x14ac:dyDescent="0.2">
      <c r="B876" s="51">
        <f>Index!B897</f>
        <v>43013</v>
      </c>
      <c r="C876" s="46">
        <f>VLOOKUP(B876,Table2[#All],5,FALSE)</f>
        <v>1302.3912096530355</v>
      </c>
      <c r="D876" s="47">
        <f t="shared" si="65"/>
        <v>1.9300989891659827E-3</v>
      </c>
      <c r="E876" s="48">
        <f t="shared" si="66"/>
        <v>108</v>
      </c>
      <c r="F876" s="49">
        <f t="shared" si="67"/>
        <v>0.77338129496402874</v>
      </c>
      <c r="G876" s="50">
        <f t="shared" si="68"/>
        <v>0.75002871590541009</v>
      </c>
      <c r="H876" s="50">
        <f t="shared" si="69"/>
        <v>0.48461726210546219</v>
      </c>
    </row>
    <row r="877" spans="2:8" x14ac:dyDescent="0.2">
      <c r="B877" s="51">
        <f>Index!B898</f>
        <v>43014</v>
      </c>
      <c r="C877" s="46">
        <f>VLOOKUP(B877,Table2[#All],5,FALSE)</f>
        <v>1302.2726284231958</v>
      </c>
      <c r="D877" s="47">
        <f t="shared" si="65"/>
        <v>-9.1053001303380916E-5</v>
      </c>
      <c r="E877" s="48">
        <f t="shared" si="66"/>
        <v>53</v>
      </c>
      <c r="F877" s="49">
        <f t="shared" si="67"/>
        <v>0.38043478260869568</v>
      </c>
      <c r="G877" s="50">
        <f t="shared" si="68"/>
        <v>-0.30433909253411306</v>
      </c>
      <c r="H877" s="50">
        <f t="shared" si="69"/>
        <v>-0.13289833075901122</v>
      </c>
    </row>
    <row r="878" spans="2:8" x14ac:dyDescent="0.2">
      <c r="B878" s="51">
        <f>Index!B899</f>
        <v>43017</v>
      </c>
      <c r="C878" s="46">
        <f>VLOOKUP(B878,Table2[#All],5,FALSE)</f>
        <v>1305.3002330153854</v>
      </c>
      <c r="D878" s="47">
        <f t="shared" si="65"/>
        <v>2.3221640303736687E-3</v>
      </c>
      <c r="E878" s="48">
        <f t="shared" si="66"/>
        <v>113</v>
      </c>
      <c r="F878" s="49">
        <f t="shared" si="67"/>
        <v>0.82116788321167888</v>
      </c>
      <c r="G878" s="50">
        <f t="shared" si="68"/>
        <v>0.91982496789328505</v>
      </c>
      <c r="H878" s="50">
        <f t="shared" si="69"/>
        <v>0.60440354117029149</v>
      </c>
    </row>
    <row r="879" spans="2:8" x14ac:dyDescent="0.2">
      <c r="B879" s="51">
        <f>Index!B900</f>
        <v>43018</v>
      </c>
      <c r="C879" s="46">
        <f>VLOOKUP(B879,Table2[#All],5,FALSE)</f>
        <v>1305.1815900622473</v>
      </c>
      <c r="D879" s="47">
        <f t="shared" si="65"/>
        <v>-9.0897360150806592E-5</v>
      </c>
      <c r="E879" s="48">
        <f t="shared" si="66"/>
        <v>53</v>
      </c>
      <c r="F879" s="49">
        <f t="shared" si="67"/>
        <v>0.3860294117647059</v>
      </c>
      <c r="G879" s="50">
        <f t="shared" si="68"/>
        <v>-0.28968292086529401</v>
      </c>
      <c r="H879" s="50">
        <f t="shared" si="69"/>
        <v>-0.13285077825476649</v>
      </c>
    </row>
    <row r="880" spans="2:8" x14ac:dyDescent="0.2">
      <c r="B880" s="51">
        <f>Index!B901</f>
        <v>43019</v>
      </c>
      <c r="C880" s="46">
        <f>VLOOKUP(B880,Table2[#All],5,FALSE)</f>
        <v>1305.1883153729407</v>
      </c>
      <c r="D880" s="47">
        <f t="shared" si="65"/>
        <v>5.1527645022810712E-6</v>
      </c>
      <c r="E880" s="48">
        <f t="shared" si="66"/>
        <v>55</v>
      </c>
      <c r="F880" s="49">
        <f t="shared" si="67"/>
        <v>0.40370370370370373</v>
      </c>
      <c r="G880" s="50">
        <f t="shared" si="68"/>
        <v>-0.24377199946208913</v>
      </c>
      <c r="H880" s="50">
        <f t="shared" si="69"/>
        <v>-0.10350491512841936</v>
      </c>
    </row>
    <row r="881" spans="2:8" x14ac:dyDescent="0.2">
      <c r="B881" s="51">
        <f>Index!B902</f>
        <v>43020</v>
      </c>
      <c r="C881" s="46">
        <f>VLOOKUP(B881,Table2[#All],5,FALSE)</f>
        <v>1308.4555215860739</v>
      </c>
      <c r="D881" s="47">
        <f t="shared" si="65"/>
        <v>2.5001171688059033E-3</v>
      </c>
      <c r="E881" s="48">
        <f t="shared" si="66"/>
        <v>113</v>
      </c>
      <c r="F881" s="49">
        <f t="shared" si="67"/>
        <v>0.83955223880597019</v>
      </c>
      <c r="G881" s="50">
        <f t="shared" si="68"/>
        <v>0.99261928625351847</v>
      </c>
      <c r="H881" s="50">
        <f t="shared" si="69"/>
        <v>0.65877294945786724</v>
      </c>
    </row>
    <row r="882" spans="2:8" x14ac:dyDescent="0.2">
      <c r="B882" s="51">
        <f>Index!B903</f>
        <v>43021</v>
      </c>
      <c r="C882" s="46">
        <f>VLOOKUP(B882,Table2[#All],5,FALSE)</f>
        <v>1312.6040231033387</v>
      </c>
      <c r="D882" s="47">
        <f t="shared" si="65"/>
        <v>3.1655175402951099E-3</v>
      </c>
      <c r="E882" s="48">
        <f t="shared" si="66"/>
        <v>121</v>
      </c>
      <c r="F882" s="49">
        <f t="shared" si="67"/>
        <v>0.90601503759398494</v>
      </c>
      <c r="G882" s="50">
        <f t="shared" si="68"/>
        <v>1.3166083906955401</v>
      </c>
      <c r="H882" s="50">
        <f t="shared" si="69"/>
        <v>0.86207042873203987</v>
      </c>
    </row>
    <row r="883" spans="2:8" x14ac:dyDescent="0.2">
      <c r="B883" s="51">
        <f>Index!B904</f>
        <v>43024</v>
      </c>
      <c r="C883" s="46">
        <f>VLOOKUP(B883,Table2[#All],5,FALSE)</f>
        <v>1317.147357437163</v>
      </c>
      <c r="D883" s="47">
        <f t="shared" si="65"/>
        <v>3.4553371758382695E-3</v>
      </c>
      <c r="E883" s="48">
        <f t="shared" si="66"/>
        <v>125</v>
      </c>
      <c r="F883" s="49">
        <f t="shared" si="67"/>
        <v>0.94318181818181823</v>
      </c>
      <c r="G883" s="50">
        <f t="shared" si="68"/>
        <v>1.5820578547093553</v>
      </c>
      <c r="H883" s="50">
        <f t="shared" si="69"/>
        <v>0.95061802184236244</v>
      </c>
    </row>
    <row r="884" spans="2:8" x14ac:dyDescent="0.2">
      <c r="B884" s="51">
        <f>Index!B905</f>
        <v>43025</v>
      </c>
      <c r="C884" s="46">
        <f>VLOOKUP(B884,Table2[#All],5,FALSE)</f>
        <v>1318.7893626813627</v>
      </c>
      <c r="D884" s="47">
        <f t="shared" si="65"/>
        <v>1.245861058845929E-3</v>
      </c>
      <c r="E884" s="48">
        <f t="shared" si="66"/>
        <v>90</v>
      </c>
      <c r="F884" s="49">
        <f t="shared" si="67"/>
        <v>0.68320610687022898</v>
      </c>
      <c r="G884" s="50">
        <f t="shared" si="68"/>
        <v>0.47668311776307903</v>
      </c>
      <c r="H884" s="50">
        <f t="shared" si="69"/>
        <v>0.27556440848814151</v>
      </c>
    </row>
    <row r="885" spans="2:8" x14ac:dyDescent="0.2">
      <c r="B885" s="51">
        <f>Index!B906</f>
        <v>43026</v>
      </c>
      <c r="C885" s="46">
        <f>VLOOKUP(B885,Table2[#All],5,FALSE)</f>
        <v>1315.5243890721479</v>
      </c>
      <c r="D885" s="47">
        <f t="shared" si="65"/>
        <v>-2.4788051756075599E-3</v>
      </c>
      <c r="E885" s="48">
        <f t="shared" si="66"/>
        <v>20</v>
      </c>
      <c r="F885" s="49">
        <f t="shared" si="67"/>
        <v>0.15</v>
      </c>
      <c r="G885" s="50">
        <f t="shared" si="68"/>
        <v>-1.0364333894937898</v>
      </c>
      <c r="H885" s="50">
        <f t="shared" si="69"/>
        <v>-0.86242001269173385</v>
      </c>
    </row>
    <row r="886" spans="2:8" x14ac:dyDescent="0.2">
      <c r="B886" s="51">
        <f>Index!B907</f>
        <v>43027</v>
      </c>
      <c r="C886" s="46">
        <f>VLOOKUP(B886,Table2[#All],5,FALSE)</f>
        <v>1315.5312042193304</v>
      </c>
      <c r="D886" s="47">
        <f t="shared" si="65"/>
        <v>5.1805421368410132E-6</v>
      </c>
      <c r="E886" s="48">
        <f t="shared" si="66"/>
        <v>55</v>
      </c>
      <c r="F886" s="49">
        <f t="shared" si="67"/>
        <v>0.42248062015503873</v>
      </c>
      <c r="G886" s="50">
        <f t="shared" si="68"/>
        <v>-0.19555147996535108</v>
      </c>
      <c r="H886" s="50">
        <f t="shared" si="69"/>
        <v>-0.10349642832358995</v>
      </c>
    </row>
    <row r="887" spans="2:8" x14ac:dyDescent="0.2">
      <c r="B887" s="51">
        <f>Index!B908</f>
        <v>43028</v>
      </c>
      <c r="C887" s="46">
        <f>VLOOKUP(B887,Table2[#All],5,FALSE)</f>
        <v>1310.508589539887</v>
      </c>
      <c r="D887" s="47">
        <f t="shared" si="65"/>
        <v>-3.8252434832281327E-3</v>
      </c>
      <c r="E887" s="48">
        <f t="shared" si="66"/>
        <v>7</v>
      </c>
      <c r="F887" s="49">
        <f t="shared" si="67"/>
        <v>5.078125E-2</v>
      </c>
      <c r="G887" s="50">
        <f t="shared" si="68"/>
        <v>-1.6373253827680638</v>
      </c>
      <c r="H887" s="50">
        <f t="shared" si="69"/>
        <v>-1.273792662401602</v>
      </c>
    </row>
    <row r="888" spans="2:8" x14ac:dyDescent="0.2">
      <c r="B888" s="51">
        <f>Index!B909</f>
        <v>43031</v>
      </c>
      <c r="C888" s="46">
        <f>VLOOKUP(B888,Table2[#All],5,FALSE)</f>
        <v>1314.672956975309</v>
      </c>
      <c r="D888" s="47">
        <f t="shared" si="65"/>
        <v>3.1726346195176708E-3</v>
      </c>
      <c r="E888" s="48">
        <f t="shared" si="66"/>
        <v>117</v>
      </c>
      <c r="F888" s="49">
        <f t="shared" si="67"/>
        <v>0.91732283464566933</v>
      </c>
      <c r="G888" s="50">
        <f t="shared" si="68"/>
        <v>1.3872867863522562</v>
      </c>
      <c r="H888" s="50">
        <f t="shared" si="69"/>
        <v>0.86424488538661459</v>
      </c>
    </row>
    <row r="889" spans="2:8" x14ac:dyDescent="0.2">
      <c r="B889" s="51">
        <f>Index!B910</f>
        <v>43032</v>
      </c>
      <c r="C889" s="46">
        <f>VLOOKUP(B889,Table2[#All],5,FALSE)</f>
        <v>1310.1542153640082</v>
      </c>
      <c r="D889" s="47">
        <f t="shared" si="65"/>
        <v>-3.4430808420347807E-3</v>
      </c>
      <c r="E889" s="48">
        <f t="shared" si="66"/>
        <v>8</v>
      </c>
      <c r="F889" s="49">
        <f t="shared" si="67"/>
        <v>5.9523809523809521E-2</v>
      </c>
      <c r="G889" s="50">
        <f t="shared" si="68"/>
        <v>-1.5587835495029949</v>
      </c>
      <c r="H889" s="50">
        <f t="shared" si="69"/>
        <v>-1.1570318294410078</v>
      </c>
    </row>
    <row r="890" spans="2:8" x14ac:dyDescent="0.2">
      <c r="B890" s="51">
        <f>Index!B911</f>
        <v>43033</v>
      </c>
      <c r="C890" s="46">
        <f>VLOOKUP(B890,Table2[#All],5,FALSE)</f>
        <v>1310.1609844941211</v>
      </c>
      <c r="D890" s="47">
        <f t="shared" si="65"/>
        <v>5.1666533195464699E-6</v>
      </c>
      <c r="E890" s="48">
        <f t="shared" si="66"/>
        <v>52</v>
      </c>
      <c r="F890" s="49">
        <f t="shared" si="67"/>
        <v>0.41199999999999998</v>
      </c>
      <c r="G890" s="50">
        <f t="shared" si="68"/>
        <v>-0.2224032269272064</v>
      </c>
      <c r="H890" s="50">
        <f t="shared" si="69"/>
        <v>-0.1035006717260091</v>
      </c>
    </row>
    <row r="891" spans="2:8" x14ac:dyDescent="0.2">
      <c r="B891" s="51">
        <f>Index!B912</f>
        <v>43034</v>
      </c>
      <c r="C891" s="46">
        <f>VLOOKUP(B891,Table2[#All],5,FALSE)</f>
        <v>1317.3250630305256</v>
      </c>
      <c r="D891" s="47">
        <f t="shared" si="65"/>
        <v>5.4531945442877258E-3</v>
      </c>
      <c r="E891" s="48">
        <f t="shared" si="66"/>
        <v>122</v>
      </c>
      <c r="F891" s="49">
        <f t="shared" si="67"/>
        <v>0.97983870967741937</v>
      </c>
      <c r="G891" s="50">
        <f t="shared" si="68"/>
        <v>2.0504290514742105</v>
      </c>
      <c r="H891" s="50">
        <f t="shared" si="69"/>
        <v>1.561016489228392</v>
      </c>
    </row>
    <row r="892" spans="2:8" x14ac:dyDescent="0.2">
      <c r="B892" s="51">
        <f>Index!B913</f>
        <v>43035</v>
      </c>
      <c r="C892" s="46">
        <f>VLOOKUP(B892,Table2[#All],5,FALSE)</f>
        <v>1319.092980677246</v>
      </c>
      <c r="D892" s="47">
        <f t="shared" si="65"/>
        <v>1.3411514277367413E-3</v>
      </c>
      <c r="E892" s="48">
        <f t="shared" si="66"/>
        <v>86</v>
      </c>
      <c r="F892" s="49">
        <f t="shared" si="67"/>
        <v>0.69512195121951215</v>
      </c>
      <c r="G892" s="50">
        <f t="shared" si="68"/>
        <v>0.51042164266321888</v>
      </c>
      <c r="H892" s="50">
        <f t="shared" si="69"/>
        <v>0.30467814605827809</v>
      </c>
    </row>
    <row r="893" spans="2:8" x14ac:dyDescent="0.2">
      <c r="B893" s="51">
        <f>Index!B914</f>
        <v>43038</v>
      </c>
      <c r="C893" s="46">
        <f>VLOOKUP(B893,Table2[#All],5,FALSE)</f>
        <v>1323.8957889068704</v>
      </c>
      <c r="D893" s="47">
        <f t="shared" si="65"/>
        <v>3.6343805705680758E-3</v>
      </c>
      <c r="E893" s="48">
        <f t="shared" si="66"/>
        <v>117</v>
      </c>
      <c r="F893" s="49">
        <f t="shared" si="67"/>
        <v>0.95491803278688525</v>
      </c>
      <c r="G893" s="50">
        <f t="shared" si="68"/>
        <v>1.6945335898991707</v>
      </c>
      <c r="H893" s="50">
        <f t="shared" si="69"/>
        <v>1.005320532374175</v>
      </c>
    </row>
    <row r="894" spans="2:8" x14ac:dyDescent="0.2">
      <c r="B894" s="51">
        <f>Index!B915</f>
        <v>43039</v>
      </c>
      <c r="C894" s="46">
        <f>VLOOKUP(B894,Table2[#All],5,FALSE)</f>
        <v>1326.422735232271</v>
      </c>
      <c r="D894" s="47">
        <f t="shared" si="65"/>
        <v>1.9069006748484631E-3</v>
      </c>
      <c r="E894" s="48">
        <f t="shared" si="66"/>
        <v>97</v>
      </c>
      <c r="F894" s="49">
        <f t="shared" si="67"/>
        <v>0.7975206611570248</v>
      </c>
      <c r="G894" s="50">
        <f t="shared" si="68"/>
        <v>0.83279797378104847</v>
      </c>
      <c r="H894" s="50">
        <f t="shared" si="69"/>
        <v>0.47752956118698114</v>
      </c>
    </row>
    <row r="895" spans="2:8" x14ac:dyDescent="0.2">
      <c r="B895" s="51">
        <f>Index!B916</f>
        <v>43041</v>
      </c>
      <c r="C895" s="46">
        <f>VLOOKUP(B895,Table2[#All],5,FALSE)</f>
        <v>1327.5712139025393</v>
      </c>
      <c r="D895" s="47">
        <f t="shared" si="65"/>
        <v>8.6547201234659006E-4</v>
      </c>
      <c r="E895" s="48">
        <f t="shared" si="66"/>
        <v>76</v>
      </c>
      <c r="F895" s="49">
        <f t="shared" si="67"/>
        <v>0.62916666666666665</v>
      </c>
      <c r="G895" s="50">
        <f t="shared" si="68"/>
        <v>0.32964705062960331</v>
      </c>
      <c r="H895" s="50">
        <f t="shared" si="69"/>
        <v>0.15934545579391976</v>
      </c>
    </row>
    <row r="896" spans="2:8" x14ac:dyDescent="0.2">
      <c r="B896" s="51">
        <f>Index!B917</f>
        <v>43042</v>
      </c>
      <c r="C896" s="46">
        <f>VLOOKUP(B896,Table2[#All],5,FALSE)</f>
        <v>1328.5870574125752</v>
      </c>
      <c r="D896" s="47">
        <f t="shared" si="65"/>
        <v>7.6489685914753712E-4</v>
      </c>
      <c r="E896" s="48">
        <f t="shared" si="66"/>
        <v>74</v>
      </c>
      <c r="F896" s="49">
        <f t="shared" si="67"/>
        <v>0.61764705882352944</v>
      </c>
      <c r="G896" s="50">
        <f t="shared" si="68"/>
        <v>0.29930691046566715</v>
      </c>
      <c r="H896" s="50">
        <f t="shared" si="69"/>
        <v>0.12861707631132302</v>
      </c>
    </row>
    <row r="897" spans="2:8" x14ac:dyDescent="0.2">
      <c r="B897" s="51">
        <f>Index!B918</f>
        <v>43045</v>
      </c>
      <c r="C897" s="46">
        <f>VLOOKUP(B897,Table2[#All],5,FALSE)</f>
        <v>1331.0046076010494</v>
      </c>
      <c r="D897" s="47">
        <f t="shared" si="65"/>
        <v>1.8179864872682446E-3</v>
      </c>
      <c r="E897" s="48">
        <f t="shared" si="66"/>
        <v>92</v>
      </c>
      <c r="F897" s="49">
        <f t="shared" si="67"/>
        <v>0.77542372881355937</v>
      </c>
      <c r="G897" s="50">
        <f t="shared" si="68"/>
        <v>0.75682862270571094</v>
      </c>
      <c r="H897" s="50">
        <f t="shared" si="69"/>
        <v>0.45036391628913697</v>
      </c>
    </row>
    <row r="898" spans="2:8" x14ac:dyDescent="0.2">
      <c r="B898" s="51">
        <f>Index!B919</f>
        <v>43046</v>
      </c>
      <c r="C898" s="46">
        <f>VLOOKUP(B898,Table2[#All],5,FALSE)</f>
        <v>1334.7984669420471</v>
      </c>
      <c r="D898" s="47">
        <f t="shared" si="65"/>
        <v>2.8463181984928667E-3</v>
      </c>
      <c r="E898" s="48">
        <f t="shared" si="66"/>
        <v>107</v>
      </c>
      <c r="F898" s="49">
        <f t="shared" si="67"/>
        <v>0.91025641025641024</v>
      </c>
      <c r="G898" s="50">
        <f t="shared" si="68"/>
        <v>1.3423356800772619</v>
      </c>
      <c r="H898" s="50">
        <f t="shared" si="69"/>
        <v>0.76454655535466576</v>
      </c>
    </row>
    <row r="899" spans="2:8" x14ac:dyDescent="0.2">
      <c r="B899" s="51">
        <f>Index!B920</f>
        <v>43047</v>
      </c>
      <c r="C899" s="46">
        <f>VLOOKUP(B899,Table2[#All],5,FALSE)</f>
        <v>1332.0255862072368</v>
      </c>
      <c r="D899" s="47">
        <f t="shared" si="65"/>
        <v>-2.0795385663393245E-3</v>
      </c>
      <c r="E899" s="48">
        <f t="shared" si="66"/>
        <v>23</v>
      </c>
      <c r="F899" s="49">
        <f t="shared" si="67"/>
        <v>0.19396551724137931</v>
      </c>
      <c r="G899" s="50">
        <f t="shared" si="68"/>
        <v>-0.86337551980914562</v>
      </c>
      <c r="H899" s="50">
        <f t="shared" si="69"/>
        <v>-0.74043346338922134</v>
      </c>
    </row>
    <row r="900" spans="2:8" x14ac:dyDescent="0.2">
      <c r="B900" s="51">
        <f>Index!B921</f>
        <v>43048</v>
      </c>
      <c r="C900" s="46">
        <f>VLOOKUP(B900,Table2[#All],5,FALSE)</f>
        <v>1325.2140866102366</v>
      </c>
      <c r="D900" s="47">
        <f t="shared" si="65"/>
        <v>-5.1267596114394848E-3</v>
      </c>
      <c r="E900" s="48">
        <f t="shared" si="66"/>
        <v>3</v>
      </c>
      <c r="F900" s="49">
        <f t="shared" si="67"/>
        <v>2.1739130434782608E-2</v>
      </c>
      <c r="G900" s="50">
        <f t="shared" si="68"/>
        <v>-2.0190862005831423</v>
      </c>
      <c r="H900" s="50">
        <f t="shared" si="69"/>
        <v>-1.6714403936583027</v>
      </c>
    </row>
    <row r="901" spans="2:8" x14ac:dyDescent="0.2">
      <c r="B901" s="51">
        <f>Index!B922</f>
        <v>43049</v>
      </c>
      <c r="C901" s="46">
        <f>VLOOKUP(B901,Table2[#All],5,FALSE)</f>
        <v>1321.4393911174611</v>
      </c>
      <c r="D901" s="47">
        <f t="shared" ref="D901:D964" si="70">LN(C901/C900)</f>
        <v>-2.8524308783885628E-3</v>
      </c>
      <c r="E901" s="48">
        <f t="shared" ref="E901:E964" si="71">_xlfn.RANK.AVG(D901,D901:D1911,1)</f>
        <v>13</v>
      </c>
      <c r="F901" s="49">
        <f t="shared" ref="F901:F964" si="72">(E901-0.5)/COUNT(D901:D1911)</f>
        <v>0.10964912280701754</v>
      </c>
      <c r="G901" s="50">
        <f t="shared" ref="G901:G964" si="73">_xlfn.NORM.S.INV(F901)</f>
        <v>-1.2283962748039974</v>
      </c>
      <c r="H901" s="50">
        <f t="shared" ref="H901:H964" si="74">STANDARDIZE(D901,AVERAGE($D$4:$D$1014),STDEV($D$4:$D$1014))</f>
        <v>-0.97657258431928251</v>
      </c>
    </row>
    <row r="902" spans="2:8" x14ac:dyDescent="0.2">
      <c r="B902" s="51">
        <f>Index!B923</f>
        <v>43052</v>
      </c>
      <c r="C902" s="46">
        <f>VLOOKUP(B902,Table2[#All],5,FALSE)</f>
        <v>1321.9635436759718</v>
      </c>
      <c r="D902" s="47">
        <f t="shared" si="70"/>
        <v>3.9657409657912416E-4</v>
      </c>
      <c r="E902" s="48">
        <f t="shared" si="71"/>
        <v>59</v>
      </c>
      <c r="F902" s="49">
        <f t="shared" si="72"/>
        <v>0.51769911504424782</v>
      </c>
      <c r="G902" s="50">
        <f t="shared" si="73"/>
        <v>4.437966593328229E-2</v>
      </c>
      <c r="H902" s="50">
        <f t="shared" si="74"/>
        <v>1.6084693707036246E-2</v>
      </c>
    </row>
    <row r="903" spans="2:8" x14ac:dyDescent="0.2">
      <c r="B903" s="51">
        <f>Index!B924</f>
        <v>43053</v>
      </c>
      <c r="C903" s="46">
        <f>VLOOKUP(B903,Table2[#All],5,FALSE)</f>
        <v>1323.2298481658265</v>
      </c>
      <c r="D903" s="47">
        <f t="shared" si="70"/>
        <v>9.5743818995913752E-4</v>
      </c>
      <c r="E903" s="48">
        <f t="shared" si="71"/>
        <v>72</v>
      </c>
      <c r="F903" s="49">
        <f t="shared" si="72"/>
        <v>0.6383928571428571</v>
      </c>
      <c r="G903" s="50">
        <f t="shared" si="73"/>
        <v>0.35416626243938554</v>
      </c>
      <c r="H903" s="50">
        <f t="shared" si="74"/>
        <v>0.18744356467424375</v>
      </c>
    </row>
    <row r="904" spans="2:8" x14ac:dyDescent="0.2">
      <c r="B904" s="51">
        <f>Index!B925</f>
        <v>43054</v>
      </c>
      <c r="C904" s="46">
        <f>VLOOKUP(B904,Table2[#All],5,FALSE)</f>
        <v>1324.1186141034543</v>
      </c>
      <c r="D904" s="47">
        <f t="shared" si="70"/>
        <v>6.7143859879788639E-4</v>
      </c>
      <c r="E904" s="48">
        <f t="shared" si="71"/>
        <v>67</v>
      </c>
      <c r="F904" s="49">
        <f t="shared" si="72"/>
        <v>0.59909909909909909</v>
      </c>
      <c r="G904" s="50">
        <f t="shared" si="73"/>
        <v>0.25101591868327155</v>
      </c>
      <c r="H904" s="50">
        <f t="shared" si="74"/>
        <v>0.10006309654135298</v>
      </c>
    </row>
    <row r="905" spans="2:8" x14ac:dyDescent="0.2">
      <c r="B905" s="51">
        <f>Index!B926</f>
        <v>43055</v>
      </c>
      <c r="C905" s="46">
        <f>VLOOKUP(B905,Table2[#All],5,FALSE)</f>
        <v>1324.2514739047012</v>
      </c>
      <c r="D905" s="47">
        <f t="shared" si="70"/>
        <v>1.0033325928282273E-4</v>
      </c>
      <c r="E905" s="48">
        <f t="shared" si="71"/>
        <v>49</v>
      </c>
      <c r="F905" s="49">
        <f t="shared" si="72"/>
        <v>0.44090909090909092</v>
      </c>
      <c r="G905" s="50">
        <f t="shared" si="73"/>
        <v>-0.14866474453264869</v>
      </c>
      <c r="H905" s="50">
        <f t="shared" si="74"/>
        <v>-7.4424747016029677E-2</v>
      </c>
    </row>
    <row r="906" spans="2:8" x14ac:dyDescent="0.2">
      <c r="B906" s="51">
        <f>Index!B927</f>
        <v>43056</v>
      </c>
      <c r="C906" s="46">
        <f>VLOOKUP(B906,Table2[#All],5,FALSE)</f>
        <v>1326.4007097663846</v>
      </c>
      <c r="D906" s="47">
        <f t="shared" si="70"/>
        <v>1.6216660533045714E-3</v>
      </c>
      <c r="E906" s="48">
        <f t="shared" si="71"/>
        <v>82</v>
      </c>
      <c r="F906" s="49">
        <f t="shared" si="72"/>
        <v>0.74770642201834858</v>
      </c>
      <c r="G906" s="50">
        <f t="shared" si="73"/>
        <v>0.66728961904599671</v>
      </c>
      <c r="H906" s="50">
        <f t="shared" si="74"/>
        <v>0.39038281158145222</v>
      </c>
    </row>
    <row r="907" spans="2:8" x14ac:dyDescent="0.2">
      <c r="B907" s="51">
        <f>Index!B928</f>
        <v>43059</v>
      </c>
      <c r="C907" s="46">
        <f>VLOOKUP(B907,Table2[#All],5,FALSE)</f>
        <v>1328.5648832845188</v>
      </c>
      <c r="D907" s="47">
        <f t="shared" si="70"/>
        <v>1.6302840256248003E-3</v>
      </c>
      <c r="E907" s="48">
        <f t="shared" si="71"/>
        <v>82</v>
      </c>
      <c r="F907" s="49">
        <f t="shared" si="72"/>
        <v>0.75462962962962965</v>
      </c>
      <c r="G907" s="50">
        <f t="shared" si="73"/>
        <v>0.68913114720901447</v>
      </c>
      <c r="H907" s="50">
        <f t="shared" si="74"/>
        <v>0.39301583092473275</v>
      </c>
    </row>
    <row r="908" spans="2:8" x14ac:dyDescent="0.2">
      <c r="B908" s="51">
        <f>Index!B929</f>
        <v>43060</v>
      </c>
      <c r="C908" s="46">
        <f>VLOOKUP(B908,Table2[#All],5,FALSE)</f>
        <v>1332.6089160852675</v>
      </c>
      <c r="D908" s="47">
        <f t="shared" si="70"/>
        <v>3.0392873360548436E-3</v>
      </c>
      <c r="E908" s="48">
        <f t="shared" si="71"/>
        <v>98</v>
      </c>
      <c r="F908" s="49">
        <f t="shared" si="72"/>
        <v>0.91121495327102808</v>
      </c>
      <c r="G908" s="50">
        <f t="shared" si="73"/>
        <v>1.3482745533526566</v>
      </c>
      <c r="H908" s="50">
        <f t="shared" si="74"/>
        <v>0.8235037500377127</v>
      </c>
    </row>
    <row r="909" spans="2:8" x14ac:dyDescent="0.2">
      <c r="B909" s="51">
        <f>Index!B930</f>
        <v>43061</v>
      </c>
      <c r="C909" s="46">
        <f>VLOOKUP(B909,Table2[#All],5,FALSE)</f>
        <v>1334.0049879330907</v>
      </c>
      <c r="D909" s="47">
        <f t="shared" si="70"/>
        <v>1.0470746989428706E-3</v>
      </c>
      <c r="E909" s="48">
        <f t="shared" si="71"/>
        <v>72</v>
      </c>
      <c r="F909" s="49">
        <f t="shared" si="72"/>
        <v>0.67452830188679247</v>
      </c>
      <c r="G909" s="50">
        <f t="shared" si="73"/>
        <v>0.45245199577372858</v>
      </c>
      <c r="H909" s="50">
        <f t="shared" si="74"/>
        <v>0.21482989793784829</v>
      </c>
    </row>
    <row r="910" spans="2:8" x14ac:dyDescent="0.2">
      <c r="B910" s="51">
        <f>Index!B931</f>
        <v>43062</v>
      </c>
      <c r="C910" s="46">
        <f>VLOOKUP(B910,Table2[#All],5,FALSE)</f>
        <v>1333.1275223254127</v>
      </c>
      <c r="D910" s="47">
        <f t="shared" si="70"/>
        <v>-6.5798428534071809E-4</v>
      </c>
      <c r="E910" s="48">
        <f t="shared" si="71"/>
        <v>34</v>
      </c>
      <c r="F910" s="49">
        <f t="shared" si="72"/>
        <v>0.31904761904761902</v>
      </c>
      <c r="G910" s="50">
        <f t="shared" si="73"/>
        <v>-0.47036363837799949</v>
      </c>
      <c r="H910" s="50">
        <f t="shared" si="74"/>
        <v>-0.30611088955051197</v>
      </c>
    </row>
    <row r="911" spans="2:8" x14ac:dyDescent="0.2">
      <c r="B911" s="51">
        <f>Index!B932</f>
        <v>43063</v>
      </c>
      <c r="C911" s="46">
        <f>VLOOKUP(B911,Table2[#All],5,FALSE)</f>
        <v>1330.8608854476358</v>
      </c>
      <c r="D911" s="47">
        <f t="shared" si="70"/>
        <v>-1.7016871530888904E-3</v>
      </c>
      <c r="E911" s="48">
        <f t="shared" si="71"/>
        <v>22</v>
      </c>
      <c r="F911" s="49">
        <f t="shared" si="72"/>
        <v>0.20673076923076922</v>
      </c>
      <c r="G911" s="50">
        <f t="shared" si="73"/>
        <v>-0.81781726434111346</v>
      </c>
      <c r="H911" s="50">
        <f t="shared" si="74"/>
        <v>-0.62498982502443123</v>
      </c>
    </row>
    <row r="912" spans="2:8" x14ac:dyDescent="0.2">
      <c r="B912" s="51">
        <f>Index!B933</f>
        <v>43066</v>
      </c>
      <c r="C912" s="46">
        <f>VLOOKUP(B912,Table2[#All],5,FALSE)</f>
        <v>1333.9111705433593</v>
      </c>
      <c r="D912" s="47">
        <f t="shared" si="70"/>
        <v>2.2893413499282529E-3</v>
      </c>
      <c r="E912" s="48">
        <f t="shared" si="71"/>
        <v>87</v>
      </c>
      <c r="F912" s="49">
        <f t="shared" si="72"/>
        <v>0.83980582524271841</v>
      </c>
      <c r="G912" s="50">
        <f t="shared" si="73"/>
        <v>0.99366015036351074</v>
      </c>
      <c r="H912" s="50">
        <f t="shared" si="74"/>
        <v>0.59437534088143285</v>
      </c>
    </row>
    <row r="913" spans="2:8" x14ac:dyDescent="0.2">
      <c r="B913" s="51">
        <f>Index!B934</f>
        <v>43067</v>
      </c>
      <c r="C913" s="46">
        <f>VLOOKUP(B913,Table2[#All],5,FALSE)</f>
        <v>1334.5497289020868</v>
      </c>
      <c r="D913" s="47">
        <f t="shared" si="70"/>
        <v>4.7859676043896502E-4</v>
      </c>
      <c r="E913" s="48">
        <f t="shared" si="71"/>
        <v>56</v>
      </c>
      <c r="F913" s="49">
        <f t="shared" si="72"/>
        <v>0.54411764705882348</v>
      </c>
      <c r="G913" s="50">
        <f t="shared" si="73"/>
        <v>0.11081291229915685</v>
      </c>
      <c r="H913" s="50">
        <f t="shared" si="74"/>
        <v>4.1144795144519304E-2</v>
      </c>
    </row>
    <row r="914" spans="2:8" x14ac:dyDescent="0.2">
      <c r="B914" s="51">
        <f>Index!B935</f>
        <v>43068</v>
      </c>
      <c r="C914" s="46">
        <f>VLOOKUP(B914,Table2[#All],5,FALSE)</f>
        <v>1330.2605734646559</v>
      </c>
      <c r="D914" s="47">
        <f t="shared" si="70"/>
        <v>-3.2191102965539015E-3</v>
      </c>
      <c r="E914" s="48">
        <f t="shared" si="71"/>
        <v>9</v>
      </c>
      <c r="F914" s="49">
        <f t="shared" si="72"/>
        <v>8.4158415841584164E-2</v>
      </c>
      <c r="G914" s="50">
        <f t="shared" si="73"/>
        <v>-1.3776323371221439</v>
      </c>
      <c r="H914" s="50">
        <f t="shared" si="74"/>
        <v>-1.0886028815791073</v>
      </c>
    </row>
    <row r="915" spans="2:8" x14ac:dyDescent="0.2">
      <c r="B915" s="51">
        <f>Index!B936</f>
        <v>43069</v>
      </c>
      <c r="C915" s="46">
        <f>VLOOKUP(B915,Table2[#All],5,FALSE)</f>
        <v>1334.4326439159086</v>
      </c>
      <c r="D915" s="47">
        <f t="shared" si="70"/>
        <v>3.1313727472573791E-3</v>
      </c>
      <c r="E915" s="48">
        <f t="shared" si="71"/>
        <v>92</v>
      </c>
      <c r="F915" s="49">
        <f t="shared" si="72"/>
        <v>0.91500000000000004</v>
      </c>
      <c r="G915" s="50">
        <f t="shared" si="73"/>
        <v>1.3722038089987258</v>
      </c>
      <c r="H915" s="50">
        <f t="shared" si="74"/>
        <v>0.85163828794532315</v>
      </c>
    </row>
    <row r="916" spans="2:8" x14ac:dyDescent="0.2">
      <c r="B916" s="51">
        <f>Index!B937</f>
        <v>43070</v>
      </c>
      <c r="C916" s="46">
        <f>VLOOKUP(B916,Table2[#All],5,FALSE)</f>
        <v>1342.1469171808235</v>
      </c>
      <c r="D916" s="47">
        <f t="shared" si="70"/>
        <v>5.7642931577721913E-3</v>
      </c>
      <c r="E916" s="48">
        <f t="shared" si="71"/>
        <v>99</v>
      </c>
      <c r="F916" s="49">
        <f t="shared" si="72"/>
        <v>0.99494949494949492</v>
      </c>
      <c r="G916" s="50">
        <f t="shared" si="73"/>
        <v>2.5723521109428868</v>
      </c>
      <c r="H916" s="50">
        <f t="shared" si="74"/>
        <v>1.6560653750375995</v>
      </c>
    </row>
    <row r="917" spans="2:8" x14ac:dyDescent="0.2">
      <c r="B917" s="51">
        <f>Index!B938</f>
        <v>43073</v>
      </c>
      <c r="C917" s="46">
        <f>VLOOKUP(B917,Table2[#All],5,FALSE)</f>
        <v>1339.2558964837556</v>
      </c>
      <c r="D917" s="47">
        <f t="shared" si="70"/>
        <v>-2.1563502526129631E-3</v>
      </c>
      <c r="E917" s="48">
        <f t="shared" si="71"/>
        <v>18</v>
      </c>
      <c r="F917" s="49">
        <f t="shared" si="72"/>
        <v>0.17857142857142858</v>
      </c>
      <c r="G917" s="50">
        <f t="shared" si="73"/>
        <v>-0.9208229763683794</v>
      </c>
      <c r="H917" s="50">
        <f t="shared" si="74"/>
        <v>-0.76390147282732934</v>
      </c>
    </row>
    <row r="918" spans="2:8" x14ac:dyDescent="0.2">
      <c r="B918" s="51">
        <f>Index!B939</f>
        <v>43074</v>
      </c>
      <c r="C918" s="46">
        <f>VLOOKUP(B918,Table2[#All],5,FALSE)</f>
        <v>1342.425342080666</v>
      </c>
      <c r="D918" s="47">
        <f t="shared" si="70"/>
        <v>2.3637761469097384E-3</v>
      </c>
      <c r="E918" s="48">
        <f t="shared" si="71"/>
        <v>84</v>
      </c>
      <c r="F918" s="49">
        <f t="shared" si="72"/>
        <v>0.86082474226804129</v>
      </c>
      <c r="G918" s="50">
        <f t="shared" si="73"/>
        <v>1.0840322150320143</v>
      </c>
      <c r="H918" s="50">
        <f t="shared" si="74"/>
        <v>0.61711714753650515</v>
      </c>
    </row>
    <row r="919" spans="2:8" x14ac:dyDescent="0.2">
      <c r="B919" s="51">
        <f>Index!B940</f>
        <v>43075</v>
      </c>
      <c r="C919" s="46">
        <f>VLOOKUP(B919,Table2[#All],5,FALSE)</f>
        <v>1343.9514337720329</v>
      </c>
      <c r="D919" s="47">
        <f t="shared" si="70"/>
        <v>1.1361711203371672E-3</v>
      </c>
      <c r="E919" s="48">
        <f t="shared" si="71"/>
        <v>67</v>
      </c>
      <c r="F919" s="49">
        <f t="shared" si="72"/>
        <v>0.69270833333333337</v>
      </c>
      <c r="G919" s="50">
        <f t="shared" si="73"/>
        <v>0.50354189431050256</v>
      </c>
      <c r="H919" s="50">
        <f t="shared" si="74"/>
        <v>0.2420512201040379</v>
      </c>
    </row>
    <row r="920" spans="2:8" x14ac:dyDescent="0.2">
      <c r="B920" s="51">
        <f>Index!B941</f>
        <v>43076</v>
      </c>
      <c r="C920" s="46">
        <f>VLOOKUP(B920,Table2[#All],5,FALSE)</f>
        <v>1345.2248087564906</v>
      </c>
      <c r="D920" s="47">
        <f t="shared" si="70"/>
        <v>9.4703728189438215E-4</v>
      </c>
      <c r="E920" s="48">
        <f t="shared" si="71"/>
        <v>64</v>
      </c>
      <c r="F920" s="49">
        <f t="shared" si="72"/>
        <v>0.66842105263157892</v>
      </c>
      <c r="G920" s="50">
        <f t="shared" si="73"/>
        <v>0.43555738583947501</v>
      </c>
      <c r="H920" s="50">
        <f t="shared" si="74"/>
        <v>0.1842658111256624</v>
      </c>
    </row>
    <row r="921" spans="2:8" x14ac:dyDescent="0.2">
      <c r="B921" s="51">
        <f>Index!B942</f>
        <v>43077</v>
      </c>
      <c r="C921" s="46">
        <f>VLOOKUP(B921,Table2[#All],5,FALSE)</f>
        <v>1344.4714898105792</v>
      </c>
      <c r="D921" s="47">
        <f t="shared" si="70"/>
        <v>-5.6015169148286126E-4</v>
      </c>
      <c r="E921" s="48">
        <f t="shared" si="71"/>
        <v>36</v>
      </c>
      <c r="F921" s="49">
        <f t="shared" si="72"/>
        <v>0.37765957446808512</v>
      </c>
      <c r="G921" s="50">
        <f t="shared" si="73"/>
        <v>-0.31163339860568506</v>
      </c>
      <c r="H921" s="50">
        <f t="shared" si="74"/>
        <v>-0.27622043475914609</v>
      </c>
    </row>
    <row r="922" spans="2:8" x14ac:dyDescent="0.2">
      <c r="B922" s="51">
        <f>Index!B943</f>
        <v>43080</v>
      </c>
      <c r="C922" s="46">
        <f>VLOOKUP(B922,Table2[#All],5,FALSE)</f>
        <v>1345.632187761101</v>
      </c>
      <c r="D922" s="47">
        <f t="shared" si="70"/>
        <v>8.6293924819803901E-4</v>
      </c>
      <c r="E922" s="48">
        <f t="shared" si="71"/>
        <v>62</v>
      </c>
      <c r="F922" s="49">
        <f t="shared" si="72"/>
        <v>0.66129032258064513</v>
      </c>
      <c r="G922" s="50">
        <f t="shared" si="73"/>
        <v>0.41598722018967488</v>
      </c>
      <c r="H922" s="50">
        <f t="shared" si="74"/>
        <v>0.15857162910391653</v>
      </c>
    </row>
    <row r="923" spans="2:8" x14ac:dyDescent="0.2">
      <c r="B923" s="51">
        <f>Index!B944</f>
        <v>43081</v>
      </c>
      <c r="C923" s="46">
        <f>VLOOKUP(B923,Table2[#All],5,FALSE)</f>
        <v>1341.8378632566819</v>
      </c>
      <c r="D923" s="47">
        <f t="shared" si="70"/>
        <v>-2.8237166952712338E-3</v>
      </c>
      <c r="E923" s="48">
        <f t="shared" si="71"/>
        <v>12</v>
      </c>
      <c r="F923" s="49">
        <f t="shared" si="72"/>
        <v>0.125</v>
      </c>
      <c r="G923" s="50">
        <f t="shared" si="73"/>
        <v>-1.1503493803760083</v>
      </c>
      <c r="H923" s="50">
        <f t="shared" si="74"/>
        <v>-0.96779963904108068</v>
      </c>
    </row>
    <row r="924" spans="2:8" x14ac:dyDescent="0.2">
      <c r="B924" s="51">
        <f>Index!B945</f>
        <v>43082</v>
      </c>
      <c r="C924" s="46">
        <f>VLOOKUP(B924,Table2[#All],5,FALSE)</f>
        <v>1338.4268512787564</v>
      </c>
      <c r="D924" s="47">
        <f t="shared" si="70"/>
        <v>-2.5452812932503948E-3</v>
      </c>
      <c r="E924" s="48">
        <f t="shared" si="71"/>
        <v>13</v>
      </c>
      <c r="F924" s="49">
        <f t="shared" si="72"/>
        <v>0.13736263736263737</v>
      </c>
      <c r="G924" s="50">
        <f t="shared" si="73"/>
        <v>-1.0922453486721744</v>
      </c>
      <c r="H924" s="50">
        <f t="shared" si="74"/>
        <v>-0.88273023151303631</v>
      </c>
    </row>
    <row r="925" spans="2:8" x14ac:dyDescent="0.2">
      <c r="B925" s="51">
        <f>Index!B946</f>
        <v>43083</v>
      </c>
      <c r="C925" s="46">
        <f>VLOOKUP(B925,Table2[#All],5,FALSE)</f>
        <v>1339.8250439980934</v>
      </c>
      <c r="D925" s="47">
        <f t="shared" si="70"/>
        <v>1.0441085461933581E-3</v>
      </c>
      <c r="E925" s="48">
        <f t="shared" si="71"/>
        <v>61</v>
      </c>
      <c r="F925" s="49">
        <f t="shared" si="72"/>
        <v>0.67222222222222228</v>
      </c>
      <c r="G925" s="50">
        <f t="shared" si="73"/>
        <v>0.44605771588314602</v>
      </c>
      <c r="H925" s="50">
        <f t="shared" si="74"/>
        <v>0.21392365952417189</v>
      </c>
    </row>
    <row r="926" spans="2:8" x14ac:dyDescent="0.2">
      <c r="B926" s="51">
        <f>Index!B947</f>
        <v>43084</v>
      </c>
      <c r="C926" s="46">
        <f>VLOOKUP(B926,Table2[#All],5,FALSE)</f>
        <v>1340.7176291938997</v>
      </c>
      <c r="D926" s="47">
        <f t="shared" si="70"/>
        <v>6.6597352672120174E-4</v>
      </c>
      <c r="E926" s="48">
        <f t="shared" si="71"/>
        <v>57</v>
      </c>
      <c r="F926" s="49">
        <f t="shared" si="72"/>
        <v>0.6348314606741573</v>
      </c>
      <c r="G926" s="50">
        <f t="shared" si="73"/>
        <v>0.34467717611469229</v>
      </c>
      <c r="H926" s="50">
        <f t="shared" si="74"/>
        <v>9.839337192915433E-2</v>
      </c>
    </row>
    <row r="927" spans="2:8" x14ac:dyDescent="0.2">
      <c r="B927" s="51">
        <f>Index!B948</f>
        <v>43087</v>
      </c>
      <c r="C927" s="46">
        <f>VLOOKUP(B927,Table2[#All],5,FALSE)</f>
        <v>1341.1180177432873</v>
      </c>
      <c r="D927" s="47">
        <f t="shared" si="70"/>
        <v>2.9859290804772087E-4</v>
      </c>
      <c r="E927" s="48">
        <f t="shared" si="71"/>
        <v>48</v>
      </c>
      <c r="F927" s="49">
        <f t="shared" si="72"/>
        <v>0.53977272727272729</v>
      </c>
      <c r="G927" s="50">
        <f t="shared" si="73"/>
        <v>9.9861168237163553E-2</v>
      </c>
      <c r="H927" s="50">
        <f t="shared" si="74"/>
        <v>-1.3851160702153656E-2</v>
      </c>
    </row>
    <row r="928" spans="2:8" x14ac:dyDescent="0.2">
      <c r="B928" s="51">
        <f>Index!B949</f>
        <v>43088</v>
      </c>
      <c r="C928" s="46">
        <f>VLOOKUP(B928,Table2[#All],5,FALSE)</f>
        <v>1331.25257991083</v>
      </c>
      <c r="D928" s="47">
        <f t="shared" si="70"/>
        <v>-7.3833192579097623E-3</v>
      </c>
      <c r="E928" s="48">
        <f t="shared" si="71"/>
        <v>1</v>
      </c>
      <c r="F928" s="49">
        <f t="shared" si="72"/>
        <v>5.7471264367816091E-3</v>
      </c>
      <c r="G928" s="50">
        <f t="shared" si="73"/>
        <v>-2.5273022667337983</v>
      </c>
      <c r="H928" s="50">
        <f t="shared" si="74"/>
        <v>-2.3608792752935934</v>
      </c>
    </row>
    <row r="929" spans="2:8" x14ac:dyDescent="0.2">
      <c r="B929" s="51">
        <f>Index!B950</f>
        <v>43089</v>
      </c>
      <c r="C929" s="46">
        <f>VLOOKUP(B929,Table2[#All],5,FALSE)</f>
        <v>1328.4817696323225</v>
      </c>
      <c r="D929" s="47">
        <f t="shared" si="70"/>
        <v>-2.0835248312234102E-3</v>
      </c>
      <c r="E929" s="48">
        <f t="shared" si="71"/>
        <v>15</v>
      </c>
      <c r="F929" s="49">
        <f t="shared" si="72"/>
        <v>0.16860465116279069</v>
      </c>
      <c r="G929" s="50">
        <f t="shared" si="73"/>
        <v>-0.95969388392799193</v>
      </c>
      <c r="H929" s="50">
        <f t="shared" si="74"/>
        <v>-0.74165137314307383</v>
      </c>
    </row>
    <row r="930" spans="2:8" x14ac:dyDescent="0.2">
      <c r="B930" s="51">
        <f>Index!B951</f>
        <v>43090</v>
      </c>
      <c r="C930" s="46">
        <f>VLOOKUP(B930,Table2[#All],5,FALSE)</f>
        <v>1328.3624269530314</v>
      </c>
      <c r="D930" s="47">
        <f t="shared" si="70"/>
        <v>-8.9837920887319404E-5</v>
      </c>
      <c r="E930" s="48">
        <f t="shared" si="71"/>
        <v>38</v>
      </c>
      <c r="F930" s="49">
        <f t="shared" si="72"/>
        <v>0.44117647058823528</v>
      </c>
      <c r="G930" s="50">
        <f t="shared" si="73"/>
        <v>-0.14798710972583889</v>
      </c>
      <c r="H930" s="50">
        <f t="shared" si="74"/>
        <v>-0.13252709143260707</v>
      </c>
    </row>
    <row r="931" spans="2:8" x14ac:dyDescent="0.2">
      <c r="B931" s="51">
        <f>Index!B952</f>
        <v>43091</v>
      </c>
      <c r="C931" s="46">
        <f>VLOOKUP(B931,Table2[#All],5,FALSE)</f>
        <v>1327.612237289886</v>
      </c>
      <c r="D931" s="47">
        <f t="shared" si="70"/>
        <v>-5.6490725848799947E-4</v>
      </c>
      <c r="E931" s="48">
        <f t="shared" si="71"/>
        <v>30</v>
      </c>
      <c r="F931" s="49">
        <f t="shared" si="72"/>
        <v>0.35119047619047616</v>
      </c>
      <c r="G931" s="50">
        <f t="shared" si="73"/>
        <v>-0.3821084122003639</v>
      </c>
      <c r="H931" s="50">
        <f t="shared" si="74"/>
        <v>-0.27767338673526276</v>
      </c>
    </row>
    <row r="932" spans="2:8" x14ac:dyDescent="0.2">
      <c r="B932" s="51">
        <f>Index!B953</f>
        <v>43096</v>
      </c>
      <c r="C932" s="46">
        <f>VLOOKUP(B932,Table2[#All],5,FALSE)</f>
        <v>1329.916645611692</v>
      </c>
      <c r="D932" s="47">
        <f t="shared" si="70"/>
        <v>1.7342493729404281E-3</v>
      </c>
      <c r="E932" s="48">
        <f t="shared" si="71"/>
        <v>63</v>
      </c>
      <c r="F932" s="49">
        <f t="shared" si="72"/>
        <v>0.75301204819277112</v>
      </c>
      <c r="G932" s="50">
        <f t="shared" si="73"/>
        <v>0.68399883156873065</v>
      </c>
      <c r="H932" s="50">
        <f t="shared" si="74"/>
        <v>0.42478000471656213</v>
      </c>
    </row>
    <row r="933" spans="2:8" x14ac:dyDescent="0.2">
      <c r="B933" s="51">
        <f>Index!B954</f>
        <v>43097</v>
      </c>
      <c r="C933" s="46">
        <f>VLOOKUP(B933,Table2[#All],5,FALSE)</f>
        <v>1323.864980547489</v>
      </c>
      <c r="D933" s="47">
        <f t="shared" si="70"/>
        <v>-4.5607939210393321E-3</v>
      </c>
      <c r="E933" s="48">
        <f t="shared" si="71"/>
        <v>4</v>
      </c>
      <c r="F933" s="49">
        <f t="shared" si="72"/>
        <v>4.2682926829268296E-2</v>
      </c>
      <c r="G933" s="50">
        <f t="shared" si="73"/>
        <v>-1.7203664381457198</v>
      </c>
      <c r="H933" s="50">
        <f t="shared" si="74"/>
        <v>-1.4985228493586085</v>
      </c>
    </row>
    <row r="934" spans="2:8" x14ac:dyDescent="0.2">
      <c r="B934" s="51">
        <f>Index!B955</f>
        <v>43098</v>
      </c>
      <c r="C934" s="46">
        <f>VLOOKUP(B934,Table2[#All],5,FALSE)</f>
        <v>1320.8470957643449</v>
      </c>
      <c r="D934" s="47">
        <f t="shared" si="70"/>
        <v>-2.2822038890743476E-3</v>
      </c>
      <c r="E934" s="48">
        <f t="shared" si="71"/>
        <v>11</v>
      </c>
      <c r="F934" s="49">
        <f t="shared" si="72"/>
        <v>0.12962962962962962</v>
      </c>
      <c r="G934" s="50">
        <f t="shared" si="73"/>
        <v>-1.1281436452787641</v>
      </c>
      <c r="H934" s="50">
        <f t="shared" si="74"/>
        <v>-0.80235310006767058</v>
      </c>
    </row>
    <row r="935" spans="2:8" x14ac:dyDescent="0.2">
      <c r="B935" s="51">
        <f>Index!B956</f>
        <v>43102</v>
      </c>
      <c r="C935" s="46">
        <f>VLOOKUP(B935,Table2[#All],5,FALSE)</f>
        <v>1314.5775554042586</v>
      </c>
      <c r="D935" s="47">
        <f t="shared" si="70"/>
        <v>-4.7579066125984226E-3</v>
      </c>
      <c r="E935" s="48">
        <f t="shared" si="71"/>
        <v>3</v>
      </c>
      <c r="F935" s="49">
        <f t="shared" si="72"/>
        <v>3.125E-2</v>
      </c>
      <c r="G935" s="50">
        <f t="shared" si="73"/>
        <v>-1.8627318674216511</v>
      </c>
      <c r="H935" s="50">
        <f t="shared" si="74"/>
        <v>-1.5587460097954233</v>
      </c>
    </row>
    <row r="936" spans="2:8" x14ac:dyDescent="0.2">
      <c r="B936" s="51">
        <f>Index!B957</f>
        <v>43103</v>
      </c>
      <c r="C936" s="46">
        <f>VLOOKUP(B936,Table2[#All],5,FALSE)</f>
        <v>1319.6135833738867</v>
      </c>
      <c r="D936" s="47">
        <f t="shared" si="70"/>
        <v>3.8235904987956731E-3</v>
      </c>
      <c r="E936" s="48">
        <f t="shared" si="71"/>
        <v>76</v>
      </c>
      <c r="F936" s="49">
        <f t="shared" si="72"/>
        <v>0.95569620253164556</v>
      </c>
      <c r="G936" s="50">
        <f t="shared" si="73"/>
        <v>1.7027888247823721</v>
      </c>
      <c r="H936" s="50">
        <f t="shared" si="74"/>
        <v>1.0631291888019263</v>
      </c>
    </row>
    <row r="937" spans="2:8" x14ac:dyDescent="0.2">
      <c r="B937" s="51">
        <f>Index!B958</f>
        <v>43104</v>
      </c>
      <c r="C937" s="46">
        <f>VLOOKUP(B937,Table2[#All],5,FALSE)</f>
        <v>1322.5158739935641</v>
      </c>
      <c r="D937" s="47">
        <f t="shared" si="70"/>
        <v>2.196933824657354E-3</v>
      </c>
      <c r="E937" s="48">
        <f t="shared" si="71"/>
        <v>65</v>
      </c>
      <c r="F937" s="49">
        <f t="shared" si="72"/>
        <v>0.82692307692307687</v>
      </c>
      <c r="G937" s="50">
        <f t="shared" si="73"/>
        <v>0.94207577499577577</v>
      </c>
      <c r="H937" s="50">
        <f t="shared" si="74"/>
        <v>0.56614238857409727</v>
      </c>
    </row>
    <row r="938" spans="2:8" x14ac:dyDescent="0.2">
      <c r="B938" s="51">
        <f>Index!B959</f>
        <v>43105</v>
      </c>
      <c r="C938" s="46">
        <f>VLOOKUP(B938,Table2[#All],5,FALSE)</f>
        <v>1323.1525629650296</v>
      </c>
      <c r="D938" s="47">
        <f t="shared" si="70"/>
        <v>4.8130670862787234E-4</v>
      </c>
      <c r="E938" s="48">
        <f t="shared" si="71"/>
        <v>44</v>
      </c>
      <c r="F938" s="49">
        <f t="shared" si="72"/>
        <v>0.56493506493506496</v>
      </c>
      <c r="G938" s="50">
        <f t="shared" si="73"/>
        <v>0.1634935259298646</v>
      </c>
      <c r="H938" s="50">
        <f t="shared" si="74"/>
        <v>4.1972756262929053E-2</v>
      </c>
    </row>
    <row r="939" spans="2:8" x14ac:dyDescent="0.2">
      <c r="B939" s="51">
        <f>Index!B960</f>
        <v>43108</v>
      </c>
      <c r="C939" s="46">
        <f>VLOOKUP(B939,Table2[#All],5,FALSE)</f>
        <v>1325.5670304941264</v>
      </c>
      <c r="D939" s="47">
        <f t="shared" si="70"/>
        <v>1.8231210308712711E-3</v>
      </c>
      <c r="E939" s="48">
        <f t="shared" si="71"/>
        <v>59</v>
      </c>
      <c r="F939" s="49">
        <f t="shared" si="72"/>
        <v>0.76973684210526316</v>
      </c>
      <c r="G939" s="50">
        <f t="shared" si="73"/>
        <v>0.73798047220416807</v>
      </c>
      <c r="H939" s="50">
        <f t="shared" si="74"/>
        <v>0.45193265567739793</v>
      </c>
    </row>
    <row r="940" spans="2:8" x14ac:dyDescent="0.2">
      <c r="B940" s="51">
        <f>Index!B961</f>
        <v>43109</v>
      </c>
      <c r="C940" s="46">
        <f>VLOOKUP(B940,Table2[#All],5,FALSE)</f>
        <v>1321.0347682240997</v>
      </c>
      <c r="D940" s="47">
        <f t="shared" si="70"/>
        <v>-3.4249706190536619E-3</v>
      </c>
      <c r="E940" s="48">
        <f t="shared" si="71"/>
        <v>4</v>
      </c>
      <c r="F940" s="49">
        <f t="shared" si="72"/>
        <v>4.6666666666666669E-2</v>
      </c>
      <c r="G940" s="50">
        <f t="shared" si="73"/>
        <v>-1.6780705182209088</v>
      </c>
      <c r="H940" s="50">
        <f t="shared" si="74"/>
        <v>-1.1514986755100676</v>
      </c>
    </row>
    <row r="941" spans="2:8" x14ac:dyDescent="0.2">
      <c r="B941" s="51">
        <f>Index!B962</f>
        <v>43110</v>
      </c>
      <c r="C941" s="46">
        <f>VLOOKUP(B941,Table2[#All],5,FALSE)</f>
        <v>1320.2858938778645</v>
      </c>
      <c r="D941" s="47">
        <f t="shared" si="70"/>
        <v>-5.6704540046667443E-4</v>
      </c>
      <c r="E941" s="48">
        <f t="shared" si="71"/>
        <v>25</v>
      </c>
      <c r="F941" s="49">
        <f t="shared" si="72"/>
        <v>0.33108108108108109</v>
      </c>
      <c r="G941" s="50">
        <f t="shared" si="73"/>
        <v>-0.43692993419416803</v>
      </c>
      <c r="H941" s="50">
        <f t="shared" si="74"/>
        <v>-0.27832664587550349</v>
      </c>
    </row>
    <row r="942" spans="2:8" x14ac:dyDescent="0.2">
      <c r="B942" s="51">
        <f>Index!B963</f>
        <v>43111</v>
      </c>
      <c r="C942" s="46">
        <f>VLOOKUP(B942,Table2[#All],5,FALSE)</f>
        <v>1316.5151383933944</v>
      </c>
      <c r="D942" s="47">
        <f t="shared" si="70"/>
        <v>-2.8601005603180033E-3</v>
      </c>
      <c r="E942" s="48">
        <f t="shared" si="71"/>
        <v>7</v>
      </c>
      <c r="F942" s="49">
        <f t="shared" si="72"/>
        <v>8.9041095890410954E-2</v>
      </c>
      <c r="G942" s="50">
        <f t="shared" si="73"/>
        <v>-1.3466834901270375</v>
      </c>
      <c r="H942" s="50">
        <f t="shared" si="74"/>
        <v>-0.97891587577191619</v>
      </c>
    </row>
    <row r="943" spans="2:8" x14ac:dyDescent="0.2">
      <c r="B943" s="51">
        <f>Index!B964</f>
        <v>43112</v>
      </c>
      <c r="C943" s="46">
        <f>VLOOKUP(B943,Table2[#All],5,FALSE)</f>
        <v>1319.9184241438068</v>
      </c>
      <c r="D943" s="47">
        <f t="shared" si="70"/>
        <v>2.5817359398814833E-3</v>
      </c>
      <c r="E943" s="48">
        <f t="shared" si="71"/>
        <v>62</v>
      </c>
      <c r="F943" s="49">
        <f t="shared" si="72"/>
        <v>0.85416666666666663</v>
      </c>
      <c r="G943" s="50">
        <f t="shared" si="73"/>
        <v>1.054472451770053</v>
      </c>
      <c r="H943" s="50">
        <f t="shared" si="74"/>
        <v>0.68370965092676672</v>
      </c>
    </row>
    <row r="944" spans="2:8" x14ac:dyDescent="0.2">
      <c r="B944" s="51">
        <f>Index!B965</f>
        <v>43115</v>
      </c>
      <c r="C944" s="46">
        <f>VLOOKUP(B944,Table2[#All],5,FALSE)</f>
        <v>1318.3019351060611</v>
      </c>
      <c r="D944" s="47">
        <f t="shared" si="70"/>
        <v>-1.2254391369305071E-3</v>
      </c>
      <c r="E944" s="48">
        <f t="shared" si="71"/>
        <v>15</v>
      </c>
      <c r="F944" s="49">
        <f t="shared" si="72"/>
        <v>0.20422535211267606</v>
      </c>
      <c r="G944" s="50">
        <f t="shared" si="73"/>
        <v>-0.82662312813972061</v>
      </c>
      <c r="H944" s="50">
        <f t="shared" si="74"/>
        <v>-0.4794834121295366</v>
      </c>
    </row>
    <row r="945" spans="2:8" x14ac:dyDescent="0.2">
      <c r="B945" s="51">
        <f>Index!B966</f>
        <v>43116</v>
      </c>
      <c r="C945" s="46">
        <f>VLOOKUP(B945,Table2[#All],5,FALSE)</f>
        <v>1322.7136590456037</v>
      </c>
      <c r="D945" s="47">
        <f t="shared" si="70"/>
        <v>3.3409329750937367E-3</v>
      </c>
      <c r="E945" s="48">
        <f t="shared" si="71"/>
        <v>65</v>
      </c>
      <c r="F945" s="49">
        <f t="shared" si="72"/>
        <v>0.92142857142857137</v>
      </c>
      <c r="G945" s="50">
        <f t="shared" si="73"/>
        <v>1.4147464255349762</v>
      </c>
      <c r="H945" s="50">
        <f t="shared" si="74"/>
        <v>0.91566450118578846</v>
      </c>
    </row>
    <row r="946" spans="2:8" x14ac:dyDescent="0.2">
      <c r="B946" s="51">
        <f>Index!B967</f>
        <v>43117</v>
      </c>
      <c r="C946" s="46">
        <f>VLOOKUP(B946,Table2[#All],5,FALSE)</f>
        <v>1322.4684444954864</v>
      </c>
      <c r="D946" s="47">
        <f t="shared" si="70"/>
        <v>-1.854046649501758E-4</v>
      </c>
      <c r="E946" s="48">
        <f t="shared" si="71"/>
        <v>29</v>
      </c>
      <c r="F946" s="49">
        <f t="shared" si="72"/>
        <v>0.41304347826086957</v>
      </c>
      <c r="G946" s="50">
        <f t="shared" si="73"/>
        <v>-0.21972291581857983</v>
      </c>
      <c r="H946" s="50">
        <f t="shared" si="74"/>
        <v>-0.16172526895531658</v>
      </c>
    </row>
    <row r="947" spans="2:8" x14ac:dyDescent="0.2">
      <c r="B947" s="51">
        <f>Index!B968</f>
        <v>43118</v>
      </c>
      <c r="C947" s="46">
        <f>VLOOKUP(B947,Table2[#All],5,FALSE)</f>
        <v>1322.601211518557</v>
      </c>
      <c r="D947" s="47">
        <f t="shared" si="70"/>
        <v>1.0038830008144133E-4</v>
      </c>
      <c r="E947" s="48">
        <f t="shared" si="71"/>
        <v>30</v>
      </c>
      <c r="F947" s="49">
        <f t="shared" si="72"/>
        <v>0.43382352941176472</v>
      </c>
      <c r="G947" s="50">
        <f t="shared" si="73"/>
        <v>-0.16664795474997979</v>
      </c>
      <c r="H947" s="50">
        <f t="shared" si="74"/>
        <v>-7.4407930590767765E-2</v>
      </c>
    </row>
    <row r="948" spans="2:8" x14ac:dyDescent="0.2">
      <c r="B948" s="51">
        <f>Index!B969</f>
        <v>43119</v>
      </c>
      <c r="C948" s="46">
        <f>VLOOKUP(B948,Table2[#All],5,FALSE)</f>
        <v>1324.6238941477741</v>
      </c>
      <c r="D948" s="47">
        <f t="shared" si="70"/>
        <v>1.5281533999587033E-3</v>
      </c>
      <c r="E948" s="48">
        <f t="shared" si="71"/>
        <v>50</v>
      </c>
      <c r="F948" s="49">
        <f t="shared" si="72"/>
        <v>0.73880597014925375</v>
      </c>
      <c r="G948" s="50">
        <f t="shared" si="73"/>
        <v>0.63966862122022283</v>
      </c>
      <c r="H948" s="50">
        <f t="shared" si="74"/>
        <v>0.36181221330705238</v>
      </c>
    </row>
    <row r="949" spans="2:8" x14ac:dyDescent="0.2">
      <c r="B949" s="51">
        <f>Index!B970</f>
        <v>43122</v>
      </c>
      <c r="C949" s="46">
        <f>VLOOKUP(B949,Table2[#All],5,FALSE)</f>
        <v>1327.5436083145089</v>
      </c>
      <c r="D949" s="47">
        <f t="shared" si="70"/>
        <v>2.2017578780561672E-3</v>
      </c>
      <c r="E949" s="48">
        <f t="shared" si="71"/>
        <v>56</v>
      </c>
      <c r="F949" s="49">
        <f t="shared" si="72"/>
        <v>0.84090909090909094</v>
      </c>
      <c r="G949" s="50">
        <f t="shared" si="73"/>
        <v>0.99820117215288462</v>
      </c>
      <c r="H949" s="50">
        <f t="shared" si="74"/>
        <v>0.56761626496173412</v>
      </c>
    </row>
    <row r="950" spans="2:8" x14ac:dyDescent="0.2">
      <c r="B950" s="51">
        <f>Index!B971</f>
        <v>43123</v>
      </c>
      <c r="C950" s="46">
        <f>VLOOKUP(B950,Table2[#All],5,FALSE)</f>
        <v>1329.6950025369217</v>
      </c>
      <c r="D950" s="47">
        <f t="shared" si="70"/>
        <v>1.6192709858375209E-3</v>
      </c>
      <c r="E950" s="48">
        <f t="shared" si="71"/>
        <v>51</v>
      </c>
      <c r="F950" s="49">
        <f t="shared" si="72"/>
        <v>0.77692307692307694</v>
      </c>
      <c r="G950" s="50">
        <f t="shared" si="73"/>
        <v>0.76184277688608903</v>
      </c>
      <c r="H950" s="50">
        <f t="shared" si="74"/>
        <v>0.38965105488337098</v>
      </c>
    </row>
    <row r="951" spans="2:8" x14ac:dyDescent="0.2">
      <c r="B951" s="51">
        <f>Index!B972</f>
        <v>43124</v>
      </c>
      <c r="C951" s="46">
        <f>VLOOKUP(B951,Table2[#All],5,FALSE)</f>
        <v>1327.556062093782</v>
      </c>
      <c r="D951" s="47">
        <f t="shared" si="70"/>
        <v>-1.6098899600236072E-3</v>
      </c>
      <c r="E951" s="48">
        <f t="shared" si="71"/>
        <v>11</v>
      </c>
      <c r="F951" s="49">
        <f t="shared" si="72"/>
        <v>0.1640625</v>
      </c>
      <c r="G951" s="50">
        <f t="shared" si="73"/>
        <v>-0.97789754394054018</v>
      </c>
      <c r="H951" s="50">
        <f t="shared" si="74"/>
        <v>-0.59694334540968497</v>
      </c>
    </row>
    <row r="952" spans="2:8" x14ac:dyDescent="0.2">
      <c r="B952" s="51">
        <f>Index!B973</f>
        <v>43125</v>
      </c>
      <c r="C952" s="46">
        <f>VLOOKUP(B952,Table2[#All],5,FALSE)</f>
        <v>1324.6613337221647</v>
      </c>
      <c r="D952" s="47">
        <f t="shared" si="70"/>
        <v>-2.1828749978177148E-3</v>
      </c>
      <c r="E952" s="48">
        <f t="shared" si="71"/>
        <v>9</v>
      </c>
      <c r="F952" s="49">
        <f t="shared" si="72"/>
        <v>0.13492063492063491</v>
      </c>
      <c r="G952" s="50">
        <f t="shared" si="73"/>
        <v>-1.1034281680166924</v>
      </c>
      <c r="H952" s="50">
        <f t="shared" si="74"/>
        <v>-0.77200548669562219</v>
      </c>
    </row>
    <row r="953" spans="2:8" x14ac:dyDescent="0.2">
      <c r="B953" s="51">
        <f>Index!B974</f>
        <v>43126</v>
      </c>
      <c r="C953" s="46">
        <f>VLOOKUP(B953,Table2[#All],5,FALSE)</f>
        <v>1322.7771899881816</v>
      </c>
      <c r="D953" s="47">
        <f t="shared" si="70"/>
        <v>-1.4233713343768408E-3</v>
      </c>
      <c r="E953" s="48">
        <f t="shared" si="71"/>
        <v>11</v>
      </c>
      <c r="F953" s="49">
        <f t="shared" si="72"/>
        <v>0.16935483870967741</v>
      </c>
      <c r="G953" s="50">
        <f t="shared" si="73"/>
        <v>-0.95671786709815088</v>
      </c>
      <c r="H953" s="50">
        <f t="shared" si="74"/>
        <v>-0.53995695337205185</v>
      </c>
    </row>
    <row r="954" spans="2:8" x14ac:dyDescent="0.2">
      <c r="B954" s="51">
        <f>Index!B975</f>
        <v>43129</v>
      </c>
      <c r="C954" s="46">
        <f>VLOOKUP(B954,Table2[#All],5,FALSE)</f>
        <v>1317.8834192468662</v>
      </c>
      <c r="D954" s="47">
        <f t="shared" si="70"/>
        <v>-3.7064788460472739E-3</v>
      </c>
      <c r="E954" s="48">
        <f t="shared" si="71"/>
        <v>3</v>
      </c>
      <c r="F954" s="49">
        <f t="shared" si="72"/>
        <v>4.0983606557377046E-2</v>
      </c>
      <c r="G954" s="50">
        <f t="shared" si="73"/>
        <v>-1.7393841569195561</v>
      </c>
      <c r="H954" s="50">
        <f t="shared" si="74"/>
        <v>-1.2375069126480465</v>
      </c>
    </row>
    <row r="955" spans="2:8" x14ac:dyDescent="0.2">
      <c r="B955" s="51">
        <f>Index!B976</f>
        <v>43130</v>
      </c>
      <c r="C955" s="46">
        <f>VLOOKUP(B955,Table2[#All],5,FALSE)</f>
        <v>1317.6384767952554</v>
      </c>
      <c r="D955" s="47">
        <f t="shared" si="70"/>
        <v>-1.8587775930366176E-4</v>
      </c>
      <c r="E955" s="48">
        <f t="shared" si="71"/>
        <v>24</v>
      </c>
      <c r="F955" s="49">
        <f t="shared" si="72"/>
        <v>0.39166666666666666</v>
      </c>
      <c r="G955" s="50">
        <f t="shared" si="73"/>
        <v>-0.27497774896900479</v>
      </c>
      <c r="H955" s="50">
        <f t="shared" si="74"/>
        <v>-0.16186981184053814</v>
      </c>
    </row>
    <row r="956" spans="2:8" x14ac:dyDescent="0.2">
      <c r="B956" s="51">
        <f>Index!B977</f>
        <v>43131</v>
      </c>
      <c r="C956" s="46">
        <f>VLOOKUP(B956,Table2[#All],5,FALSE)</f>
        <v>1317.7710706268176</v>
      </c>
      <c r="D956" s="47">
        <f t="shared" si="70"/>
        <v>1.0062483973596931E-4</v>
      </c>
      <c r="E956" s="48">
        <f t="shared" si="71"/>
        <v>25</v>
      </c>
      <c r="F956" s="49">
        <f t="shared" si="72"/>
        <v>0.4152542372881356</v>
      </c>
      <c r="G956" s="50">
        <f t="shared" si="73"/>
        <v>-0.2140494764175957</v>
      </c>
      <c r="H956" s="50">
        <f t="shared" si="74"/>
        <v>-7.4335661446393392E-2</v>
      </c>
    </row>
    <row r="957" spans="2:8" x14ac:dyDescent="0.2">
      <c r="B957" s="51">
        <f>Index!B978</f>
        <v>43132</v>
      </c>
      <c r="C957" s="46">
        <f>VLOOKUP(B957,Table2[#All],5,FALSE)</f>
        <v>1318.5328977144504</v>
      </c>
      <c r="D957" s="47">
        <f t="shared" si="70"/>
        <v>5.7795088729310816E-4</v>
      </c>
      <c r="E957" s="48">
        <f t="shared" si="71"/>
        <v>34</v>
      </c>
      <c r="F957" s="49">
        <f t="shared" si="72"/>
        <v>0.57758620689655171</v>
      </c>
      <c r="G957" s="50">
        <f t="shared" si="73"/>
        <v>0.19572222704344103</v>
      </c>
      <c r="H957" s="50">
        <f t="shared" si="74"/>
        <v>7.1500118661589687E-2</v>
      </c>
    </row>
    <row r="958" spans="2:8" x14ac:dyDescent="0.2">
      <c r="B958" s="51">
        <f>Index!B979</f>
        <v>43133</v>
      </c>
      <c r="C958" s="46">
        <f>VLOOKUP(B958,Table2[#All],5,FALSE)</f>
        <v>1312.1202720939698</v>
      </c>
      <c r="D958" s="47">
        <f t="shared" si="70"/>
        <v>-4.8753202404221542E-3</v>
      </c>
      <c r="E958" s="48">
        <f t="shared" si="71"/>
        <v>2</v>
      </c>
      <c r="F958" s="49">
        <f t="shared" si="72"/>
        <v>2.6315789473684209E-2</v>
      </c>
      <c r="G958" s="50">
        <f t="shared" si="73"/>
        <v>-1.9379315108528286</v>
      </c>
      <c r="H958" s="50">
        <f t="shared" si="74"/>
        <v>-1.5946189903222874</v>
      </c>
    </row>
    <row r="959" spans="2:8" x14ac:dyDescent="0.2">
      <c r="B959" s="51">
        <f>Index!B980</f>
        <v>43136</v>
      </c>
      <c r="C959" s="46">
        <f>VLOOKUP(B959,Table2[#All],5,FALSE)</f>
        <v>1314.9052066068452</v>
      </c>
      <c r="D959" s="47">
        <f t="shared" si="70"/>
        <v>2.1202196771381598E-3</v>
      </c>
      <c r="E959" s="48">
        <f t="shared" si="71"/>
        <v>45</v>
      </c>
      <c r="F959" s="49">
        <f t="shared" si="72"/>
        <v>0.7946428571428571</v>
      </c>
      <c r="G959" s="50">
        <f t="shared" si="73"/>
        <v>0.82263729107406613</v>
      </c>
      <c r="H959" s="50">
        <f t="shared" si="74"/>
        <v>0.5427041798150386</v>
      </c>
    </row>
    <row r="960" spans="2:8" x14ac:dyDescent="0.2">
      <c r="B960" s="51">
        <f>Index!B981</f>
        <v>43137</v>
      </c>
      <c r="C960" s="46">
        <f>VLOOKUP(B960,Table2[#All],5,FALSE)</f>
        <v>1319.3134070713195</v>
      </c>
      <c r="D960" s="47">
        <f t="shared" si="70"/>
        <v>3.3468783163934446E-3</v>
      </c>
      <c r="E960" s="48">
        <f t="shared" si="71"/>
        <v>51</v>
      </c>
      <c r="F960" s="49">
        <f t="shared" si="72"/>
        <v>0.91818181818181821</v>
      </c>
      <c r="G960" s="50">
        <f t="shared" si="73"/>
        <v>1.3929451967300128</v>
      </c>
      <c r="H960" s="50">
        <f t="shared" si="74"/>
        <v>0.91748096079633867</v>
      </c>
    </row>
    <row r="961" spans="2:8" x14ac:dyDescent="0.2">
      <c r="B961" s="51">
        <f>Index!B982</f>
        <v>43138</v>
      </c>
      <c r="C961" s="46">
        <f>VLOOKUP(B961,Table2[#All],5,FALSE)</f>
        <v>1318.564788397073</v>
      </c>
      <c r="D961" s="47">
        <f t="shared" si="70"/>
        <v>-5.6759155569079882E-4</v>
      </c>
      <c r="E961" s="48">
        <f t="shared" si="71"/>
        <v>17</v>
      </c>
      <c r="F961" s="49">
        <f t="shared" si="72"/>
        <v>0.30555555555555558</v>
      </c>
      <c r="G961" s="50">
        <f t="shared" si="73"/>
        <v>-0.50848805910935657</v>
      </c>
      <c r="H961" s="50">
        <f t="shared" si="74"/>
        <v>-0.27849351079640583</v>
      </c>
    </row>
    <row r="962" spans="2:8" x14ac:dyDescent="0.2">
      <c r="B962" s="51">
        <f>Index!B983</f>
        <v>43139</v>
      </c>
      <c r="C962" s="46">
        <f>VLOOKUP(B962,Table2[#All],5,FALSE)</f>
        <v>1316.0540800165447</v>
      </c>
      <c r="D962" s="47">
        <f t="shared" si="70"/>
        <v>-1.905937265280874E-3</v>
      </c>
      <c r="E962" s="48">
        <f t="shared" si="71"/>
        <v>7</v>
      </c>
      <c r="F962" s="49">
        <f t="shared" si="72"/>
        <v>0.12264150943396226</v>
      </c>
      <c r="G962" s="50">
        <f t="shared" si="73"/>
        <v>-1.1618829372767387</v>
      </c>
      <c r="H962" s="50">
        <f t="shared" si="74"/>
        <v>-0.68739365695672339</v>
      </c>
    </row>
    <row r="963" spans="2:8" x14ac:dyDescent="0.2">
      <c r="B963" s="51">
        <f>Index!B984</f>
        <v>43140</v>
      </c>
      <c r="C963" s="46">
        <f>VLOOKUP(B963,Table2[#All],5,FALSE)</f>
        <v>1314.8028874203378</v>
      </c>
      <c r="D963" s="47">
        <f t="shared" si="70"/>
        <v>-9.5116739984339087E-4</v>
      </c>
      <c r="E963" s="48">
        <f t="shared" si="71"/>
        <v>10</v>
      </c>
      <c r="F963" s="49">
        <f t="shared" si="72"/>
        <v>0.18269230769230768</v>
      </c>
      <c r="G963" s="50">
        <f t="shared" si="73"/>
        <v>-0.90515247502850393</v>
      </c>
      <c r="H963" s="50">
        <f t="shared" si="74"/>
        <v>-0.39568611478032134</v>
      </c>
    </row>
    <row r="964" spans="2:8" x14ac:dyDescent="0.2">
      <c r="B964" s="51">
        <f>Index!B985</f>
        <v>43143</v>
      </c>
      <c r="C964" s="46">
        <f>VLOOKUP(B964,Table2[#All],5,FALSE)</f>
        <v>1313.5656145250359</v>
      </c>
      <c r="D964" s="47">
        <f t="shared" si="70"/>
        <v>-9.4147604171709561E-4</v>
      </c>
      <c r="E964" s="48">
        <f t="shared" si="71"/>
        <v>10</v>
      </c>
      <c r="F964" s="49">
        <f t="shared" si="72"/>
        <v>0.18627450980392157</v>
      </c>
      <c r="G964" s="50">
        <f t="shared" si="73"/>
        <v>-0.89170882967340703</v>
      </c>
      <c r="H964" s="50">
        <f t="shared" si="74"/>
        <v>-0.39272514757585525</v>
      </c>
    </row>
    <row r="965" spans="2:8" x14ac:dyDescent="0.2">
      <c r="B965" s="51">
        <f>Index!B986</f>
        <v>43144</v>
      </c>
      <c r="C965" s="46">
        <f>VLOOKUP(B965,Table2[#All],5,FALSE)</f>
        <v>1309.5494313763993</v>
      </c>
      <c r="D965" s="47">
        <f t="shared" ref="D965:D1014" si="75">LN(C965/C964)</f>
        <v>-3.0621503186792653E-3</v>
      </c>
      <c r="E965" s="48">
        <f t="shared" ref="E965:E1014" si="76">_xlfn.RANK.AVG(D965,D965:D1975,1)</f>
        <v>3</v>
      </c>
      <c r="F965" s="49">
        <f t="shared" ref="F965:F1014" si="77">(E965-0.5)/COUNT(D965:D1975)</f>
        <v>0.05</v>
      </c>
      <c r="G965" s="50">
        <f t="shared" ref="G965:G1014" si="78">_xlfn.NORM.S.INV(F965)</f>
        <v>-1.6448536269514726</v>
      </c>
      <c r="H965" s="50">
        <f t="shared" ref="H965:H1014" si="79">STANDARDIZE(D965,AVERAGE($D$4:$D$1014),STDEV($D$4:$D$1014))</f>
        <v>-1.0406474411914983</v>
      </c>
    </row>
    <row r="966" spans="2:8" x14ac:dyDescent="0.2">
      <c r="B966" s="51">
        <f>Index!B987</f>
        <v>43145</v>
      </c>
      <c r="C966" s="46">
        <f>VLOOKUP(B966,Table2[#All],5,FALSE)</f>
        <v>1309.8073191035423</v>
      </c>
      <c r="D966" s="47">
        <f t="shared" si="75"/>
        <v>1.9690920523062158E-4</v>
      </c>
      <c r="E966" s="48">
        <f t="shared" si="76"/>
        <v>21</v>
      </c>
      <c r="F966" s="49">
        <f t="shared" si="77"/>
        <v>0.41836734693877553</v>
      </c>
      <c r="G966" s="50">
        <f t="shared" si="78"/>
        <v>-0.20607196958332727</v>
      </c>
      <c r="H966" s="50">
        <f t="shared" si="79"/>
        <v>-4.4918231524063608E-2</v>
      </c>
    </row>
    <row r="967" spans="2:8" x14ac:dyDescent="0.2">
      <c r="B967" s="51">
        <f>Index!B988</f>
        <v>43146</v>
      </c>
      <c r="C967" s="46">
        <f>VLOOKUP(B967,Table2[#All],5,FALSE)</f>
        <v>1310.5676127566703</v>
      </c>
      <c r="D967" s="47">
        <f t="shared" si="75"/>
        <v>5.8029380850725296E-4</v>
      </c>
      <c r="E967" s="48">
        <f t="shared" si="76"/>
        <v>27</v>
      </c>
      <c r="F967" s="49">
        <f t="shared" si="77"/>
        <v>0.55208333333333337</v>
      </c>
      <c r="G967" s="50">
        <f t="shared" si="78"/>
        <v>0.13092664893666786</v>
      </c>
      <c r="H967" s="50">
        <f t="shared" si="79"/>
        <v>7.2215943294971871E-2</v>
      </c>
    </row>
    <row r="968" spans="2:8" x14ac:dyDescent="0.2">
      <c r="B968" s="51">
        <f>Index!B989</f>
        <v>43147</v>
      </c>
      <c r="C968" s="46">
        <f>VLOOKUP(B968,Table2[#All],5,FALSE)</f>
        <v>1317.8603785121022</v>
      </c>
      <c r="D968" s="47">
        <f t="shared" si="75"/>
        <v>5.5491605580245745E-3</v>
      </c>
      <c r="E968" s="48">
        <f t="shared" si="76"/>
        <v>47</v>
      </c>
      <c r="F968" s="49">
        <f t="shared" si="77"/>
        <v>0.98936170212765961</v>
      </c>
      <c r="G968" s="50">
        <f t="shared" si="78"/>
        <v>2.3030399445897807</v>
      </c>
      <c r="H968" s="50">
        <f t="shared" si="79"/>
        <v>1.5903366542367585</v>
      </c>
    </row>
    <row r="969" spans="2:8" x14ac:dyDescent="0.2">
      <c r="B969" s="51">
        <f>Index!B990</f>
        <v>43150</v>
      </c>
      <c r="C969" s="46">
        <f>VLOOKUP(B969,Table2[#All],5,FALSE)</f>
        <v>1313.6016007412184</v>
      </c>
      <c r="D969" s="47">
        <f t="shared" si="75"/>
        <v>-3.2368178014533324E-3</v>
      </c>
      <c r="E969" s="48">
        <f t="shared" si="76"/>
        <v>2</v>
      </c>
      <c r="F969" s="49">
        <f t="shared" si="77"/>
        <v>3.2608695652173912E-2</v>
      </c>
      <c r="G969" s="50">
        <f t="shared" si="78"/>
        <v>-1.8437650289963354</v>
      </c>
      <c r="H969" s="50">
        <f t="shared" si="79"/>
        <v>-1.0940129944442873</v>
      </c>
    </row>
    <row r="970" spans="2:8" x14ac:dyDescent="0.2">
      <c r="B970" s="51">
        <f>Index!B991</f>
        <v>43151</v>
      </c>
      <c r="C970" s="46">
        <f>VLOOKUP(B970,Table2[#All],5,FALSE)</f>
        <v>1311.973978887376</v>
      </c>
      <c r="D970" s="47">
        <f t="shared" si="75"/>
        <v>-1.2398211462379589E-3</v>
      </c>
      <c r="E970" s="48">
        <f t="shared" si="76"/>
        <v>6</v>
      </c>
      <c r="F970" s="49">
        <f t="shared" si="77"/>
        <v>0.12222222222222222</v>
      </c>
      <c r="G970" s="50">
        <f t="shared" si="78"/>
        <v>-1.163949582153265</v>
      </c>
      <c r="H970" s="50">
        <f t="shared" si="79"/>
        <v>-0.483877497802436</v>
      </c>
    </row>
    <row r="971" spans="2:8" x14ac:dyDescent="0.2">
      <c r="B971" s="51">
        <f>Index!B992</f>
        <v>43152</v>
      </c>
      <c r="C971" s="46">
        <f>VLOOKUP(B971,Table2[#All],5,FALSE)</f>
        <v>1313.7400730548463</v>
      </c>
      <c r="D971" s="47">
        <f t="shared" si="75"/>
        <v>1.3452298299560634E-3</v>
      </c>
      <c r="E971" s="48">
        <f t="shared" si="76"/>
        <v>31</v>
      </c>
      <c r="F971" s="49">
        <f t="shared" si="77"/>
        <v>0.69318181818181823</v>
      </c>
      <c r="G971" s="50">
        <f t="shared" si="78"/>
        <v>0.50488962201060117</v>
      </c>
      <c r="H971" s="50">
        <f t="shared" si="79"/>
        <v>0.30592420621420907</v>
      </c>
    </row>
    <row r="972" spans="2:8" x14ac:dyDescent="0.2">
      <c r="B972" s="51">
        <f>Index!B993</f>
        <v>43153</v>
      </c>
      <c r="C972" s="46">
        <f>VLOOKUP(B972,Table2[#All],5,FALSE)</f>
        <v>1313.4953746708672</v>
      </c>
      <c r="D972" s="47">
        <f t="shared" si="75"/>
        <v>-1.8627823014374389E-4</v>
      </c>
      <c r="E972" s="48">
        <f t="shared" si="76"/>
        <v>15</v>
      </c>
      <c r="F972" s="49">
        <f t="shared" si="77"/>
        <v>0.33720930232558138</v>
      </c>
      <c r="G972" s="50">
        <f t="shared" si="78"/>
        <v>-0.4200915099394113</v>
      </c>
      <c r="H972" s="50">
        <f t="shared" si="79"/>
        <v>-0.16199216631432553</v>
      </c>
    </row>
    <row r="973" spans="2:8" x14ac:dyDescent="0.2">
      <c r="B973" s="51">
        <f>Index!B994</f>
        <v>43154</v>
      </c>
      <c r="C973" s="46">
        <f>VLOOKUP(B973,Table2[#All],5,FALSE)</f>
        <v>1317.9022335088825</v>
      </c>
      <c r="D973" s="47">
        <f t="shared" si="75"/>
        <v>3.3494466547246866E-3</v>
      </c>
      <c r="E973" s="48">
        <f t="shared" si="76"/>
        <v>40</v>
      </c>
      <c r="F973" s="49">
        <f t="shared" si="77"/>
        <v>0.94047619047619047</v>
      </c>
      <c r="G973" s="50">
        <f t="shared" si="78"/>
        <v>1.5587835495029949</v>
      </c>
      <c r="H973" s="50">
        <f t="shared" si="79"/>
        <v>0.91826565634361679</v>
      </c>
    </row>
    <row r="974" spans="2:8" x14ac:dyDescent="0.2">
      <c r="B974" s="51">
        <f>Index!B995</f>
        <v>43157</v>
      </c>
      <c r="C974" s="46">
        <f>VLOOKUP(B974,Table2[#All],5,FALSE)</f>
        <v>1321.0690039445672</v>
      </c>
      <c r="D974" s="47">
        <f t="shared" si="75"/>
        <v>2.4000049040294224E-3</v>
      </c>
      <c r="E974" s="48">
        <f t="shared" si="76"/>
        <v>35</v>
      </c>
      <c r="F974" s="49">
        <f t="shared" si="77"/>
        <v>0.84146341463414631</v>
      </c>
      <c r="G974" s="50">
        <f t="shared" si="78"/>
        <v>1.0004905456193149</v>
      </c>
      <c r="H974" s="50">
        <f t="shared" si="79"/>
        <v>0.62818599467763947</v>
      </c>
    </row>
    <row r="975" spans="2:8" x14ac:dyDescent="0.2">
      <c r="B975" s="51">
        <f>Index!B996</f>
        <v>43158</v>
      </c>
      <c r="C975" s="46">
        <f>VLOOKUP(B975,Table2[#All],5,FALSE)</f>
        <v>1319.6902505700514</v>
      </c>
      <c r="D975" s="47">
        <f t="shared" si="75"/>
        <v>-1.0442099160977367E-3</v>
      </c>
      <c r="E975" s="48">
        <f t="shared" si="76"/>
        <v>6</v>
      </c>
      <c r="F975" s="49">
        <f t="shared" si="77"/>
        <v>0.13750000000000001</v>
      </c>
      <c r="G975" s="50">
        <f t="shared" si="78"/>
        <v>-1.091620367434168</v>
      </c>
      <c r="H975" s="50">
        <f t="shared" si="79"/>
        <v>-0.42411307369154216</v>
      </c>
    </row>
    <row r="976" spans="2:8" x14ac:dyDescent="0.2">
      <c r="B976" s="51">
        <f>Index!B997</f>
        <v>43159</v>
      </c>
      <c r="C976" s="46">
        <f>VLOOKUP(B976,Table2[#All],5,FALSE)</f>
        <v>1323.3486329763648</v>
      </c>
      <c r="D976" s="47">
        <f t="shared" si="75"/>
        <v>2.768317004676701E-3</v>
      </c>
      <c r="E976" s="48">
        <f t="shared" si="76"/>
        <v>36</v>
      </c>
      <c r="F976" s="49">
        <f t="shared" si="77"/>
        <v>0.91025641025641024</v>
      </c>
      <c r="G976" s="50">
        <f t="shared" si="78"/>
        <v>1.3423356800772619</v>
      </c>
      <c r="H976" s="50">
        <f t="shared" si="79"/>
        <v>0.74071511978195526</v>
      </c>
    </row>
    <row r="977" spans="2:8" x14ac:dyDescent="0.2">
      <c r="B977" s="51">
        <f>Index!B998</f>
        <v>43160</v>
      </c>
      <c r="C977" s="46">
        <f>VLOOKUP(B977,Table2[#All],5,FALSE)</f>
        <v>1324.8678319556382</v>
      </c>
      <c r="D977" s="47">
        <f t="shared" si="75"/>
        <v>1.1473375881804145E-3</v>
      </c>
      <c r="E977" s="48">
        <f t="shared" si="76"/>
        <v>27</v>
      </c>
      <c r="F977" s="49">
        <f t="shared" si="77"/>
        <v>0.69736842105263153</v>
      </c>
      <c r="G977" s="50">
        <f t="shared" si="78"/>
        <v>0.51684672765260953</v>
      </c>
      <c r="H977" s="50">
        <f t="shared" si="79"/>
        <v>0.24546287248987539</v>
      </c>
    </row>
    <row r="978" spans="2:8" x14ac:dyDescent="0.2">
      <c r="B978" s="51">
        <f>Index!B999</f>
        <v>43161</v>
      </c>
      <c r="C978" s="46">
        <f>VLOOKUP(B978,Table2[#All],5,FALSE)</f>
        <v>1322.8573494825412</v>
      </c>
      <c r="D978" s="47">
        <f t="shared" si="75"/>
        <v>-1.518649196365678E-3</v>
      </c>
      <c r="E978" s="48">
        <f t="shared" si="76"/>
        <v>5</v>
      </c>
      <c r="F978" s="49">
        <f t="shared" si="77"/>
        <v>0.12162162162162163</v>
      </c>
      <c r="G978" s="50">
        <f t="shared" si="78"/>
        <v>-1.1669186011353176</v>
      </c>
      <c r="H978" s="50">
        <f t="shared" si="79"/>
        <v>-0.56906686975158804</v>
      </c>
    </row>
    <row r="979" spans="2:8" x14ac:dyDescent="0.2">
      <c r="B979" s="51">
        <f>Index!B1000</f>
        <v>43164</v>
      </c>
      <c r="C979" s="46">
        <f>VLOOKUP(B979,Table2[#All],5,FALSE)</f>
        <v>1323.0037619522602</v>
      </c>
      <c r="D979" s="47">
        <f t="shared" si="75"/>
        <v>1.1067283103839687E-4</v>
      </c>
      <c r="E979" s="48">
        <f t="shared" si="76"/>
        <v>14</v>
      </c>
      <c r="F979" s="49">
        <f t="shared" si="77"/>
        <v>0.375</v>
      </c>
      <c r="G979" s="50">
        <f t="shared" si="78"/>
        <v>-0.3186393639643752</v>
      </c>
      <c r="H979" s="50">
        <f t="shared" si="79"/>
        <v>-7.1265733338327295E-2</v>
      </c>
    </row>
    <row r="980" spans="2:8" x14ac:dyDescent="0.2">
      <c r="B980" s="51">
        <f>Index!B1001</f>
        <v>43165</v>
      </c>
      <c r="C980" s="46">
        <f>VLOOKUP(B980,Table2[#All],5,FALSE)</f>
        <v>1322.0023658182183</v>
      </c>
      <c r="D980" s="47">
        <f t="shared" si="75"/>
        <v>-7.5719762716144228E-4</v>
      </c>
      <c r="E980" s="48">
        <f t="shared" si="76"/>
        <v>6</v>
      </c>
      <c r="F980" s="49">
        <f t="shared" si="77"/>
        <v>0.15714285714285714</v>
      </c>
      <c r="G980" s="50">
        <f t="shared" si="78"/>
        <v>-1.0062699858608408</v>
      </c>
      <c r="H980" s="50">
        <f t="shared" si="79"/>
        <v>-0.33642319950215627</v>
      </c>
    </row>
    <row r="981" spans="2:8" x14ac:dyDescent="0.2">
      <c r="B981" s="51">
        <f>Index!B1002</f>
        <v>43166</v>
      </c>
      <c r="C981" s="46">
        <f>VLOOKUP(B981,Table2[#All],5,FALSE)</f>
        <v>1325.6629742898983</v>
      </c>
      <c r="D981" s="47">
        <f t="shared" si="75"/>
        <v>2.7651612525799421E-3</v>
      </c>
      <c r="E981" s="48">
        <f t="shared" si="76"/>
        <v>31</v>
      </c>
      <c r="F981" s="49">
        <f t="shared" si="77"/>
        <v>0.8970588235294118</v>
      </c>
      <c r="G981" s="50">
        <f t="shared" si="78"/>
        <v>1.2649692448841479</v>
      </c>
      <c r="H981" s="50">
        <f t="shared" si="79"/>
        <v>0.73975095373400213</v>
      </c>
    </row>
    <row r="982" spans="2:8" x14ac:dyDescent="0.2">
      <c r="B982" s="51">
        <f>Index!B1003</f>
        <v>43167</v>
      </c>
      <c r="C982" s="46">
        <f>VLOOKUP(B982,Table2[#All],5,FALSE)</f>
        <v>1331.2186227611137</v>
      </c>
      <c r="D982" s="47">
        <f t="shared" si="75"/>
        <v>4.1820881853923391E-3</v>
      </c>
      <c r="E982" s="48">
        <f t="shared" si="76"/>
        <v>32</v>
      </c>
      <c r="F982" s="49">
        <f t="shared" si="77"/>
        <v>0.95454545454545459</v>
      </c>
      <c r="G982" s="50">
        <f t="shared" si="78"/>
        <v>1.6906216295848984</v>
      </c>
      <c r="H982" s="50">
        <f t="shared" si="79"/>
        <v>1.1726597498498723</v>
      </c>
    </row>
    <row r="983" spans="2:8" x14ac:dyDescent="0.2">
      <c r="B983" s="51">
        <f>Index!B1004</f>
        <v>43168</v>
      </c>
      <c r="C983" s="46">
        <f>VLOOKUP(B983,Table2[#All],5,FALSE)</f>
        <v>1328.1946277939574</v>
      </c>
      <c r="D983" s="47">
        <f t="shared" si="75"/>
        <v>-2.2741830513508059E-3</v>
      </c>
      <c r="E983" s="48">
        <f t="shared" si="76"/>
        <v>4</v>
      </c>
      <c r="F983" s="49">
        <f t="shared" si="77"/>
        <v>0.109375</v>
      </c>
      <c r="G983" s="50">
        <f t="shared" si="78"/>
        <v>-1.229858759216589</v>
      </c>
      <c r="H983" s="50">
        <f t="shared" si="79"/>
        <v>-0.79990252119706706</v>
      </c>
    </row>
    <row r="984" spans="2:8" x14ac:dyDescent="0.2">
      <c r="B984" s="51">
        <f>Index!B1005</f>
        <v>43171</v>
      </c>
      <c r="C984" s="46">
        <f>VLOOKUP(B984,Table2[#All],5,FALSE)</f>
        <v>1330.8651550846182</v>
      </c>
      <c r="D984" s="47">
        <f t="shared" si="75"/>
        <v>2.008625910351486E-3</v>
      </c>
      <c r="E984" s="48">
        <f t="shared" si="76"/>
        <v>27</v>
      </c>
      <c r="F984" s="49">
        <f t="shared" si="77"/>
        <v>0.85483870967741937</v>
      </c>
      <c r="G984" s="50">
        <f t="shared" si="78"/>
        <v>1.0574142284863812</v>
      </c>
      <c r="H984" s="50">
        <f t="shared" si="79"/>
        <v>0.50860932134709635</v>
      </c>
    </row>
    <row r="985" spans="2:8" x14ac:dyDescent="0.2">
      <c r="B985" s="51">
        <f>Index!B1006</f>
        <v>43172</v>
      </c>
      <c r="C985" s="46">
        <f>VLOOKUP(B985,Table2[#All],5,FALSE)</f>
        <v>1331.5033743946656</v>
      </c>
      <c r="D985" s="47">
        <f t="shared" si="75"/>
        <v>4.7943724935570523E-4</v>
      </c>
      <c r="E985" s="48">
        <f t="shared" si="76"/>
        <v>16</v>
      </c>
      <c r="F985" s="49">
        <f t="shared" si="77"/>
        <v>0.51666666666666672</v>
      </c>
      <c r="G985" s="50">
        <f t="shared" si="78"/>
        <v>4.1789297816453949E-2</v>
      </c>
      <c r="H985" s="50">
        <f t="shared" si="79"/>
        <v>4.1401586822811802E-2</v>
      </c>
    </row>
    <row r="986" spans="2:8" x14ac:dyDescent="0.2">
      <c r="B986" s="51">
        <f>Index!B1007</f>
        <v>43173</v>
      </c>
      <c r="C986" s="46">
        <f>VLOOKUP(B986,Table2[#All],5,FALSE)</f>
        <v>1332.2680151743862</v>
      </c>
      <c r="D986" s="47">
        <f t="shared" si="75"/>
        <v>5.7410392176798525E-4</v>
      </c>
      <c r="E986" s="48">
        <f t="shared" si="76"/>
        <v>17</v>
      </c>
      <c r="F986" s="49">
        <f t="shared" si="77"/>
        <v>0.56896551724137934</v>
      </c>
      <c r="G986" s="50">
        <f t="shared" si="78"/>
        <v>0.17374106191177294</v>
      </c>
      <c r="H986" s="50">
        <f t="shared" si="79"/>
        <v>7.0324768560173626E-2</v>
      </c>
    </row>
    <row r="987" spans="2:8" x14ac:dyDescent="0.2">
      <c r="B987" s="51">
        <f>Index!B1008</f>
        <v>43174</v>
      </c>
      <c r="C987" s="46">
        <f>VLOOKUP(B987,Table2[#All],5,FALSE)</f>
        <v>1334.0433774206849</v>
      </c>
      <c r="D987" s="47">
        <f t="shared" si="75"/>
        <v>1.3316993008406388E-3</v>
      </c>
      <c r="E987" s="48">
        <f t="shared" si="76"/>
        <v>21</v>
      </c>
      <c r="F987" s="49">
        <f t="shared" si="77"/>
        <v>0.7321428571428571</v>
      </c>
      <c r="G987" s="50">
        <f t="shared" si="78"/>
        <v>0.61930676950877606</v>
      </c>
      <c r="H987" s="50">
        <f t="shared" si="79"/>
        <v>0.30179027034601091</v>
      </c>
    </row>
    <row r="988" spans="2:8" x14ac:dyDescent="0.2">
      <c r="B988" s="51">
        <f>Index!B1009</f>
        <v>43175</v>
      </c>
      <c r="C988" s="46">
        <f>VLOOKUP(B988,Table2[#All],5,FALSE)</f>
        <v>1335.5667842774403</v>
      </c>
      <c r="D988" s="47">
        <f t="shared" si="75"/>
        <v>1.1412954924822259E-3</v>
      </c>
      <c r="E988" s="48">
        <f t="shared" si="76"/>
        <v>20</v>
      </c>
      <c r="F988" s="49">
        <f t="shared" si="77"/>
        <v>0.72222222222222221</v>
      </c>
      <c r="G988" s="50">
        <f t="shared" si="78"/>
        <v>0.58945579784977842</v>
      </c>
      <c r="H988" s="50">
        <f t="shared" si="79"/>
        <v>0.24361685184184664</v>
      </c>
    </row>
    <row r="989" spans="2:8" x14ac:dyDescent="0.2">
      <c r="B989" s="51">
        <f>Index!B1010</f>
        <v>43178</v>
      </c>
      <c r="C989" s="46">
        <f>VLOOKUP(B989,Table2[#All],5,FALSE)</f>
        <v>1336.0930792196532</v>
      </c>
      <c r="D989" s="47">
        <f t="shared" si="75"/>
        <v>3.9398349783316584E-4</v>
      </c>
      <c r="E989" s="48">
        <f t="shared" si="76"/>
        <v>15</v>
      </c>
      <c r="F989" s="49">
        <f t="shared" si="77"/>
        <v>0.55769230769230771</v>
      </c>
      <c r="G989" s="50">
        <f t="shared" si="78"/>
        <v>0.14512094121077412</v>
      </c>
      <c r="H989" s="50">
        <f t="shared" si="79"/>
        <v>1.5293197012068289E-2</v>
      </c>
    </row>
    <row r="990" spans="2:8" x14ac:dyDescent="0.2">
      <c r="B990" s="51">
        <f>Index!B1011</f>
        <v>43179</v>
      </c>
      <c r="C990" s="46">
        <f>VLOOKUP(B990,Table2[#All],5,FALSE)</f>
        <v>1337.1114983734467</v>
      </c>
      <c r="D990" s="47">
        <f t="shared" si="75"/>
        <v>7.6194632584521366E-4</v>
      </c>
      <c r="E990" s="48">
        <f t="shared" si="76"/>
        <v>17</v>
      </c>
      <c r="F990" s="49">
        <f t="shared" si="77"/>
        <v>0.66</v>
      </c>
      <c r="G990" s="50">
        <f t="shared" si="78"/>
        <v>0.41246312944140473</v>
      </c>
      <c r="H990" s="50">
        <f t="shared" si="79"/>
        <v>0.12771561005344523</v>
      </c>
    </row>
    <row r="991" spans="2:8" x14ac:dyDescent="0.2">
      <c r="B991" s="51">
        <f>Index!B1012</f>
        <v>43180</v>
      </c>
      <c r="C991" s="46">
        <f>VLOOKUP(B991,Table2[#All],5,FALSE)</f>
        <v>1336.1065561725572</v>
      </c>
      <c r="D991" s="47">
        <f t="shared" si="75"/>
        <v>-7.5185953986886339E-4</v>
      </c>
      <c r="E991" s="48">
        <f t="shared" si="76"/>
        <v>5</v>
      </c>
      <c r="F991" s="49">
        <f t="shared" si="77"/>
        <v>0.1875</v>
      </c>
      <c r="G991" s="50">
        <f t="shared" si="78"/>
        <v>-0.88714655901887607</v>
      </c>
      <c r="H991" s="50">
        <f t="shared" si="79"/>
        <v>-0.33479227211283424</v>
      </c>
    </row>
    <row r="992" spans="2:8" x14ac:dyDescent="0.2">
      <c r="B992" s="51">
        <f>Index!B1013</f>
        <v>43181</v>
      </c>
      <c r="C992" s="46">
        <f>VLOOKUP(B992,Table2[#All],5,FALSE)</f>
        <v>1342.0563567999939</v>
      </c>
      <c r="D992" s="47">
        <f t="shared" si="75"/>
        <v>4.4432027544346392E-3</v>
      </c>
      <c r="E992" s="48">
        <f t="shared" si="76"/>
        <v>23</v>
      </c>
      <c r="F992" s="49">
        <f t="shared" si="77"/>
        <v>0.97826086956521741</v>
      </c>
      <c r="G992" s="50">
        <f t="shared" si="78"/>
        <v>2.0190862005831423</v>
      </c>
      <c r="H992" s="50">
        <f t="shared" si="79"/>
        <v>1.2524371830503624</v>
      </c>
    </row>
    <row r="993" spans="2:8" x14ac:dyDescent="0.2">
      <c r="B993" s="51">
        <f>Index!B1014</f>
        <v>43182</v>
      </c>
      <c r="C993" s="46">
        <f>VLOOKUP(B993,Table2[#All],5,FALSE)</f>
        <v>1342.3165380847254</v>
      </c>
      <c r="D993" s="47">
        <f t="shared" si="75"/>
        <v>1.9384883973602094E-4</v>
      </c>
      <c r="E993" s="48">
        <f t="shared" si="76"/>
        <v>11</v>
      </c>
      <c r="F993" s="49">
        <f t="shared" si="77"/>
        <v>0.47727272727272729</v>
      </c>
      <c r="G993" s="50">
        <f t="shared" si="78"/>
        <v>-5.6999674358374317E-2</v>
      </c>
      <c r="H993" s="50">
        <f t="shared" si="79"/>
        <v>-4.585325443262845E-2</v>
      </c>
    </row>
    <row r="994" spans="2:8" x14ac:dyDescent="0.2">
      <c r="B994" s="51">
        <f>Index!B1015</f>
        <v>43185</v>
      </c>
      <c r="C994" s="46">
        <f>VLOOKUP(B994,Table2[#All],5,FALSE)</f>
        <v>1342.2105905308053</v>
      </c>
      <c r="D994" s="47">
        <f t="shared" si="75"/>
        <v>-7.8932004706271881E-5</v>
      </c>
      <c r="E994" s="48">
        <f t="shared" si="76"/>
        <v>10</v>
      </c>
      <c r="F994" s="49">
        <f t="shared" si="77"/>
        <v>0.45238095238095238</v>
      </c>
      <c r="G994" s="50">
        <f t="shared" si="78"/>
        <v>-0.11964811303984205</v>
      </c>
      <c r="H994" s="50">
        <f t="shared" si="79"/>
        <v>-0.12919504449698505</v>
      </c>
    </row>
    <row r="995" spans="2:8" x14ac:dyDescent="0.2">
      <c r="B995" s="51">
        <f>Index!B1016</f>
        <v>43186</v>
      </c>
      <c r="C995" s="46">
        <f>VLOOKUP(B995,Table2[#All],5,FALSE)</f>
        <v>1346.016675105549</v>
      </c>
      <c r="D995" s="47">
        <f t="shared" si="75"/>
        <v>2.8316706452681255E-3</v>
      </c>
      <c r="E995" s="48">
        <f t="shared" si="76"/>
        <v>20</v>
      </c>
      <c r="F995" s="49">
        <f t="shared" si="77"/>
        <v>0.97499999999999998</v>
      </c>
      <c r="G995" s="50">
        <f t="shared" si="78"/>
        <v>1.9599639845400536</v>
      </c>
      <c r="H995" s="50">
        <f t="shared" si="79"/>
        <v>0.76007133896508117</v>
      </c>
    </row>
    <row r="996" spans="2:8" x14ac:dyDescent="0.2">
      <c r="B996" s="51">
        <f>Index!B1017</f>
        <v>43187</v>
      </c>
      <c r="C996" s="46">
        <f>VLOOKUP(B996,Table2[#All],5,FALSE)</f>
        <v>1346.5306487541829</v>
      </c>
      <c r="D996" s="47">
        <f t="shared" si="75"/>
        <v>3.8177502049604821E-4</v>
      </c>
      <c r="E996" s="48">
        <f t="shared" si="76"/>
        <v>11</v>
      </c>
      <c r="F996" s="49">
        <f t="shared" si="77"/>
        <v>0.55263157894736847</v>
      </c>
      <c r="G996" s="50">
        <f t="shared" si="78"/>
        <v>0.13231285227617132</v>
      </c>
      <c r="H996" s="50">
        <f t="shared" si="79"/>
        <v>1.1563183061434152E-2</v>
      </c>
    </row>
    <row r="997" spans="2:8" x14ac:dyDescent="0.2">
      <c r="B997" s="51">
        <f>Index!B1018</f>
        <v>43188</v>
      </c>
      <c r="C997" s="46">
        <f>VLOOKUP(B997,Table2[#All],5,FALSE)</f>
        <v>1349.4534361973106</v>
      </c>
      <c r="D997" s="47">
        <f t="shared" si="75"/>
        <v>2.1682535920912625E-3</v>
      </c>
      <c r="E997" s="48">
        <f t="shared" si="76"/>
        <v>17</v>
      </c>
      <c r="F997" s="49">
        <f t="shared" si="77"/>
        <v>0.91666666666666663</v>
      </c>
      <c r="G997" s="50">
        <f t="shared" si="78"/>
        <v>1.3829941271006372</v>
      </c>
      <c r="H997" s="50">
        <f t="shared" si="79"/>
        <v>0.55737981609065523</v>
      </c>
    </row>
    <row r="998" spans="2:8" x14ac:dyDescent="0.2">
      <c r="B998" s="51">
        <f>Index!B1019</f>
        <v>43193</v>
      </c>
      <c r="C998" s="46">
        <f>VLOOKUP(B998,Table2[#All],5,FALSE)</f>
        <v>1348.6002205449925</v>
      </c>
      <c r="D998" s="47">
        <f t="shared" si="75"/>
        <v>-6.3246754090868064E-4</v>
      </c>
      <c r="E998" s="48">
        <f t="shared" si="76"/>
        <v>5</v>
      </c>
      <c r="F998" s="49">
        <f t="shared" si="77"/>
        <v>0.26470588235294118</v>
      </c>
      <c r="G998" s="50">
        <f t="shared" si="78"/>
        <v>-0.62890421763218984</v>
      </c>
      <c r="H998" s="50">
        <f t="shared" si="79"/>
        <v>-0.29831484667980152</v>
      </c>
    </row>
    <row r="999" spans="2:8" x14ac:dyDescent="0.2">
      <c r="B999" s="51">
        <f>Index!B1020</f>
        <v>43194</v>
      </c>
      <c r="C999" s="46">
        <f>VLOOKUP(B999,Table2[#All],5,FALSE)</f>
        <v>1350.7635280183354</v>
      </c>
      <c r="D999" s="47">
        <f t="shared" si="75"/>
        <v>1.6028280276288841E-3</v>
      </c>
      <c r="E999" s="48">
        <f t="shared" si="76"/>
        <v>14</v>
      </c>
      <c r="F999" s="49">
        <f t="shared" si="77"/>
        <v>0.84375</v>
      </c>
      <c r="G999" s="50">
        <f t="shared" si="78"/>
        <v>1.0099901692495805</v>
      </c>
      <c r="H999" s="50">
        <f t="shared" si="79"/>
        <v>0.38462729460481121</v>
      </c>
    </row>
    <row r="1000" spans="2:8" x14ac:dyDescent="0.2">
      <c r="B1000" s="51">
        <f>Index!B1021</f>
        <v>43195</v>
      </c>
      <c r="C1000" s="46">
        <f>VLOOKUP(B1000,Table2[#All],5,FALSE)</f>
        <v>1346.7093325601686</v>
      </c>
      <c r="D1000" s="47">
        <f t="shared" si="75"/>
        <v>-3.0059234849634069E-3</v>
      </c>
      <c r="E1000" s="48">
        <f t="shared" si="76"/>
        <v>2</v>
      </c>
      <c r="F1000" s="49">
        <f t="shared" si="77"/>
        <v>0.1</v>
      </c>
      <c r="G1000" s="50">
        <f t="shared" si="78"/>
        <v>-1.2815515655446006</v>
      </c>
      <c r="H1000" s="50">
        <f t="shared" si="79"/>
        <v>-1.0234686507192008</v>
      </c>
    </row>
    <row r="1001" spans="2:8" x14ac:dyDescent="0.2">
      <c r="B1001" s="51">
        <f>Index!B1022</f>
        <v>43196</v>
      </c>
      <c r="C1001" s="46">
        <f>VLOOKUP(B1001,Table2[#All],5,FALSE)</f>
        <v>1349.2519887932956</v>
      </c>
      <c r="D1001" s="47">
        <f t="shared" si="75"/>
        <v>1.8862711173852028E-3</v>
      </c>
      <c r="E1001" s="48">
        <f t="shared" si="76"/>
        <v>13</v>
      </c>
      <c r="F1001" s="49">
        <f t="shared" si="77"/>
        <v>0.8928571428571429</v>
      </c>
      <c r="G1001" s="50">
        <f t="shared" si="78"/>
        <v>1.2418667918433208</v>
      </c>
      <c r="H1001" s="50">
        <f t="shared" si="79"/>
        <v>0.47122668368567128</v>
      </c>
    </row>
    <row r="1002" spans="2:8" x14ac:dyDescent="0.2">
      <c r="B1002" s="51">
        <f>Index!B1023</f>
        <v>43199</v>
      </c>
      <c r="C1002" s="46">
        <f>VLOOKUP(B1002,Table2[#All],5,FALSE)</f>
        <v>1349.5266322791308</v>
      </c>
      <c r="D1002" s="47">
        <f t="shared" si="75"/>
        <v>2.03531689957067E-4</v>
      </c>
      <c r="E1002" s="48">
        <f t="shared" si="76"/>
        <v>8</v>
      </c>
      <c r="F1002" s="49">
        <f t="shared" si="77"/>
        <v>0.57692307692307687</v>
      </c>
      <c r="G1002" s="50">
        <f t="shared" si="78"/>
        <v>0.19402814242392619</v>
      </c>
      <c r="H1002" s="50">
        <f t="shared" si="79"/>
        <v>-4.2894886619093263E-2</v>
      </c>
    </row>
    <row r="1003" spans="2:8" x14ac:dyDescent="0.2">
      <c r="B1003" s="51">
        <f>Index!B1024</f>
        <v>43200</v>
      </c>
      <c r="C1003" s="46">
        <f>VLOOKUP(B1003,Table2[#All],5,FALSE)</f>
        <v>1348.2648552574531</v>
      </c>
      <c r="D1003" s="47">
        <f t="shared" si="75"/>
        <v>-9.3541485286147456E-4</v>
      </c>
      <c r="E1003" s="48">
        <f t="shared" si="76"/>
        <v>3</v>
      </c>
      <c r="F1003" s="49">
        <f t="shared" si="77"/>
        <v>0.20833333333333334</v>
      </c>
      <c r="G1003" s="50">
        <f t="shared" si="78"/>
        <v>-0.81221780149991241</v>
      </c>
      <c r="H1003" s="50">
        <f t="shared" si="79"/>
        <v>-0.39087329346132466</v>
      </c>
    </row>
    <row r="1004" spans="2:8" x14ac:dyDescent="0.2">
      <c r="B1004" s="51">
        <f>Index!B1025</f>
        <v>43201</v>
      </c>
      <c r="C1004" s="46">
        <f>VLOOKUP(B1004,Table2[#All],5,FALSE)</f>
        <v>1349.2865079192613</v>
      </c>
      <c r="D1004" s="47">
        <f t="shared" si="75"/>
        <v>7.5746673416699731E-4</v>
      </c>
      <c r="E1004" s="48">
        <f t="shared" si="76"/>
        <v>8</v>
      </c>
      <c r="F1004" s="49">
        <f t="shared" si="77"/>
        <v>0.68181818181818177</v>
      </c>
      <c r="G1004" s="50">
        <f t="shared" si="78"/>
        <v>0.47278912099226728</v>
      </c>
      <c r="H1004" s="50">
        <f t="shared" si="79"/>
        <v>0.12634697586660107</v>
      </c>
    </row>
    <row r="1005" spans="2:8" x14ac:dyDescent="0.2">
      <c r="B1005" s="51">
        <f>Index!B1026</f>
        <v>43202</v>
      </c>
      <c r="C1005" s="46">
        <f>VLOOKUP(B1005,Table2[#All],5,FALSE)</f>
        <v>1348.5322695186458</v>
      </c>
      <c r="D1005" s="47">
        <f t="shared" si="75"/>
        <v>-5.5914683860461745E-4</v>
      </c>
      <c r="E1005" s="48">
        <f t="shared" si="76"/>
        <v>4</v>
      </c>
      <c r="F1005" s="49">
        <f t="shared" si="77"/>
        <v>0.35</v>
      </c>
      <c r="G1005" s="50">
        <f t="shared" si="78"/>
        <v>-0.38532046640756784</v>
      </c>
      <c r="H1005" s="50">
        <f t="shared" si="79"/>
        <v>-0.27591342552689818</v>
      </c>
    </row>
    <row r="1006" spans="2:8" x14ac:dyDescent="0.2">
      <c r="B1006" s="51">
        <f>Index!B1027</f>
        <v>43203</v>
      </c>
      <c r="C1006" s="46">
        <f>VLOOKUP(B1006,Table2[#All],5,FALSE)</f>
        <v>1350.4418943244104</v>
      </c>
      <c r="D1006" s="47">
        <f t="shared" si="75"/>
        <v>1.415074771745128E-3</v>
      </c>
      <c r="E1006" s="48">
        <f t="shared" si="76"/>
        <v>8</v>
      </c>
      <c r="F1006" s="49">
        <f t="shared" si="77"/>
        <v>0.83333333333333337</v>
      </c>
      <c r="G1006" s="50">
        <f t="shared" si="78"/>
        <v>0.96742156610170071</v>
      </c>
      <c r="H1006" s="50">
        <f t="shared" si="79"/>
        <v>0.32726369025145008</v>
      </c>
    </row>
    <row r="1007" spans="2:8" x14ac:dyDescent="0.2">
      <c r="B1007" s="51">
        <f>Index!B1028</f>
        <v>43206</v>
      </c>
      <c r="C1007" s="46">
        <f>VLOOKUP(B1007,Table2[#All],5,FALSE)</f>
        <v>1350.0820539221215</v>
      </c>
      <c r="D1007" s="47">
        <f t="shared" si="75"/>
        <v>-2.6649673271904859E-4</v>
      </c>
      <c r="E1007" s="48">
        <f t="shared" si="76"/>
        <v>5</v>
      </c>
      <c r="F1007" s="49">
        <f t="shared" si="77"/>
        <v>0.5625</v>
      </c>
      <c r="G1007" s="50">
        <f t="shared" si="78"/>
        <v>0.1573106846101707</v>
      </c>
      <c r="H1007" s="50">
        <f t="shared" si="79"/>
        <v>-0.18650104858051572</v>
      </c>
    </row>
    <row r="1008" spans="2:8" x14ac:dyDescent="0.2">
      <c r="B1008" s="51">
        <f>Index!B1029</f>
        <v>43207</v>
      </c>
      <c r="C1008" s="46">
        <f>VLOOKUP(B1008,Table2[#All],5,FALSE)</f>
        <v>1353.7689760906101</v>
      </c>
      <c r="D1008" s="47">
        <f t="shared" si="75"/>
        <v>2.7271653746200049E-3</v>
      </c>
      <c r="E1008" s="48">
        <f t="shared" si="76"/>
        <v>7</v>
      </c>
      <c r="F1008" s="49">
        <f t="shared" si="77"/>
        <v>0.9285714285714286</v>
      </c>
      <c r="G1008" s="50">
        <f t="shared" si="78"/>
        <v>1.4652337926855228</v>
      </c>
      <c r="H1008" s="50">
        <f t="shared" si="79"/>
        <v>0.72814220426069398</v>
      </c>
    </row>
    <row r="1009" spans="2:8" x14ac:dyDescent="0.2">
      <c r="B1009" s="51">
        <f>Index!B1030</f>
        <v>43208</v>
      </c>
      <c r="C1009" s="46">
        <f>VLOOKUP(B1009,Table2[#All],5,FALSE)</f>
        <v>1353.2679073619729</v>
      </c>
      <c r="D1009" s="47">
        <f t="shared" si="75"/>
        <v>-3.7019719784573974E-4</v>
      </c>
      <c r="E1009" s="48">
        <f t="shared" si="76"/>
        <v>4</v>
      </c>
      <c r="F1009" s="49">
        <f t="shared" si="77"/>
        <v>0.58333333333333337</v>
      </c>
      <c r="G1009" s="50">
        <f t="shared" si="78"/>
        <v>0.21042839424792484</v>
      </c>
      <c r="H1009" s="50">
        <f t="shared" si="79"/>
        <v>-0.21818429383123994</v>
      </c>
    </row>
    <row r="1010" spans="2:8" x14ac:dyDescent="0.2">
      <c r="B1010" s="51">
        <f>Index!B1031</f>
        <v>43209</v>
      </c>
      <c r="C1010" s="46">
        <f>VLOOKUP(B1010,Table2[#All],5,FALSE)</f>
        <v>1345.0201494092448</v>
      </c>
      <c r="D1010" s="47">
        <f t="shared" si="75"/>
        <v>-6.1133455480894125E-3</v>
      </c>
      <c r="E1010" s="48">
        <f t="shared" si="76"/>
        <v>1</v>
      </c>
      <c r="F1010" s="49">
        <f t="shared" si="77"/>
        <v>0.1</v>
      </c>
      <c r="G1010" s="50">
        <f t="shared" si="78"/>
        <v>-1.2815515655446006</v>
      </c>
      <c r="H1010" s="50">
        <f t="shared" si="79"/>
        <v>-1.9728685902783167</v>
      </c>
    </row>
    <row r="1011" spans="2:8" x14ac:dyDescent="0.2">
      <c r="B1011" s="51">
        <f>Index!B1032</f>
        <v>43210</v>
      </c>
      <c r="C1011" s="46">
        <f>VLOOKUP(B1011,Table2[#All],5,FALSE)</f>
        <v>1345.7875221579163</v>
      </c>
      <c r="D1011" s="47">
        <f t="shared" si="75"/>
        <v>5.7036612284369994E-4</v>
      </c>
      <c r="E1011" s="48">
        <f t="shared" si="76"/>
        <v>3</v>
      </c>
      <c r="F1011" s="49">
        <f t="shared" si="77"/>
        <v>0.625</v>
      </c>
      <c r="G1011" s="50">
        <f t="shared" si="78"/>
        <v>0.3186393639643752</v>
      </c>
      <c r="H1011" s="50">
        <f t="shared" si="79"/>
        <v>6.9182771753588959E-2</v>
      </c>
    </row>
    <row r="1012" spans="2:8" x14ac:dyDescent="0.2">
      <c r="B1012" s="51">
        <f>Index!B1033</f>
        <v>43213</v>
      </c>
      <c r="C1012" s="46">
        <f>VLOOKUP(B1012,Table2[#All],5,FALSE)</f>
        <v>1342.1322903597145</v>
      </c>
      <c r="D1012" s="47">
        <f t="shared" si="75"/>
        <v>-2.7197493275923743E-3</v>
      </c>
      <c r="E1012" s="48">
        <f t="shared" si="76"/>
        <v>1</v>
      </c>
      <c r="F1012" s="49">
        <f t="shared" si="77"/>
        <v>0.16666666666666666</v>
      </c>
      <c r="G1012" s="50">
        <f t="shared" si="78"/>
        <v>-0.96742156610170071</v>
      </c>
      <c r="H1012" s="50">
        <f t="shared" si="79"/>
        <v>-0.93603484797464509</v>
      </c>
    </row>
    <row r="1013" spans="2:8" x14ac:dyDescent="0.2">
      <c r="B1013" s="51">
        <f>Index!B1034</f>
        <v>43214</v>
      </c>
      <c r="C1013" s="46">
        <f>VLOOKUP(B1013,Table2[#All],5,FALSE)</f>
        <v>1343.532353974535</v>
      </c>
      <c r="D1013" s="47">
        <f t="shared" si="75"/>
        <v>1.0426199299330002E-3</v>
      </c>
      <c r="E1013" s="48">
        <f t="shared" si="76"/>
        <v>2</v>
      </c>
      <c r="F1013" s="49">
        <f t="shared" si="77"/>
        <v>0.75</v>
      </c>
      <c r="G1013" s="50">
        <f t="shared" si="78"/>
        <v>0.67448975019608193</v>
      </c>
      <c r="H1013" s="50">
        <f t="shared" si="79"/>
        <v>0.21346884773520342</v>
      </c>
    </row>
    <row r="1014" spans="2:8" x14ac:dyDescent="0.2">
      <c r="B1014" s="51">
        <f>Index!B1035</f>
        <v>43215</v>
      </c>
      <c r="C1014" s="46">
        <f>VLOOKUP(B1014,Table2[#All],5,FALSE)</f>
        <v>1342.7791402062689</v>
      </c>
      <c r="D1014" s="47">
        <f t="shared" si="75"/>
        <v>-5.6077918710208618E-4</v>
      </c>
      <c r="E1014" s="48">
        <f t="shared" si="76"/>
        <v>1</v>
      </c>
      <c r="F1014" s="49">
        <f t="shared" si="77"/>
        <v>0.5</v>
      </c>
      <c r="G1014" s="50">
        <f t="shared" si="78"/>
        <v>0</v>
      </c>
      <c r="H1014" s="50">
        <f t="shared" si="79"/>
        <v>-0.27641215133026631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13DED-1EFE-4C34-A3CD-314044DEE96D}">
  <dimension ref="A1:G53"/>
  <sheetViews>
    <sheetView tabSelected="1" topLeftCell="A30" workbookViewId="0">
      <selection activeCell="J25" sqref="J25"/>
    </sheetView>
  </sheetViews>
  <sheetFormatPr baseColWidth="10" defaultColWidth="8.83203125" defaultRowHeight="15" x14ac:dyDescent="0.2"/>
  <cols>
    <col min="1" max="1" width="11" style="1" bestFit="1" customWidth="1"/>
    <col min="2" max="2" width="11" bestFit="1" customWidth="1"/>
    <col min="3" max="3" width="10.5" bestFit="1" customWidth="1"/>
    <col min="4" max="4" width="11.5" bestFit="1" customWidth="1"/>
    <col min="5" max="5" width="8.6640625" bestFit="1" customWidth="1"/>
    <col min="6" max="7" width="15.1640625" bestFit="1" customWidth="1"/>
    <col min="8" max="8" width="10.5" bestFit="1" customWidth="1"/>
    <col min="9" max="9" width="11.33203125" customWidth="1"/>
  </cols>
  <sheetData>
    <row r="1" spans="2:7" ht="16" thickBot="1" x14ac:dyDescent="0.25"/>
    <row r="2" spans="2:7" x14ac:dyDescent="0.2">
      <c r="B2" s="26" t="s">
        <v>8</v>
      </c>
      <c r="C2" s="61" t="s">
        <v>37</v>
      </c>
      <c r="D2" s="62" t="s">
        <v>45</v>
      </c>
      <c r="F2" s="28" t="s">
        <v>46</v>
      </c>
      <c r="G2" s="17">
        <v>252</v>
      </c>
    </row>
    <row r="3" spans="2:7" x14ac:dyDescent="0.2">
      <c r="B3" s="52">
        <v>41743</v>
      </c>
      <c r="C3" s="53">
        <f>VLOOKUP(Table5[[#This Row],[Date]],Table2[#All],2,FALSE)</f>
        <v>100</v>
      </c>
      <c r="D3" s="56">
        <f>VLOOKUP(Table5[[#This Row],[Date]],Table2[#All],9,FALSE)</f>
        <v>25.091250801997376</v>
      </c>
      <c r="F3" s="29" t="s">
        <v>47</v>
      </c>
      <c r="G3" s="16">
        <v>20</v>
      </c>
    </row>
    <row r="4" spans="2:7" x14ac:dyDescent="0.2">
      <c r="B4" s="6">
        <v>41754</v>
      </c>
      <c r="C4" s="4">
        <f>VLOOKUP(Table5[[#This Row],[Date]],Table2[#All],2,FALSE)</f>
        <v>101.11401470385142</v>
      </c>
      <c r="D4" s="57">
        <f>VLOOKUP(Table5[[#This Row],[Date]],Table2[#All],9,FALSE)</f>
        <v>29.312937581807375</v>
      </c>
      <c r="F4" s="29" t="s">
        <v>48</v>
      </c>
      <c r="G4" s="16">
        <v>1</v>
      </c>
    </row>
    <row r="5" spans="2:7" x14ac:dyDescent="0.2">
      <c r="B5" s="6">
        <v>41759</v>
      </c>
      <c r="C5" s="4">
        <f>VLOOKUP(Table5[[#This Row],[Date]],Table2[#All],2,FALSE)</f>
        <v>101.3384597160772</v>
      </c>
      <c r="D5" s="57">
        <f>VLOOKUP(Table5[[#This Row],[Date]],Table2[#All],9,FALSE)</f>
        <v>30.028559150110823</v>
      </c>
      <c r="F5" s="29" t="s">
        <v>49</v>
      </c>
      <c r="G5" s="16">
        <v>20</v>
      </c>
    </row>
    <row r="6" spans="2:7" x14ac:dyDescent="0.2">
      <c r="B6" s="6">
        <v>41789</v>
      </c>
      <c r="C6" s="4">
        <f>VLOOKUP(Table5[[#This Row],[Date]],Table2[#All],2,FALSE)</f>
        <v>103.36338924839087</v>
      </c>
      <c r="D6" s="57">
        <f>VLOOKUP(Table5[[#This Row],[Date]],Table2[#All],9,FALSE)</f>
        <v>42.123479884095673</v>
      </c>
      <c r="F6" s="30" t="s">
        <v>50</v>
      </c>
      <c r="G6" s="16">
        <v>360</v>
      </c>
    </row>
    <row r="7" spans="2:7" x14ac:dyDescent="0.2">
      <c r="B7" s="6">
        <v>41820</v>
      </c>
      <c r="C7" s="4">
        <f>VLOOKUP(Table5[[#This Row],[Date]],Table2[#All],2,FALSE)</f>
        <v>105.74515365661371</v>
      </c>
      <c r="D7" s="57">
        <f>VLOOKUP(Table5[[#This Row],[Date]],Table2[#All],9,FALSE)</f>
        <v>54.967862417911078</v>
      </c>
      <c r="F7" s="29" t="s">
        <v>51</v>
      </c>
      <c r="G7" s="16">
        <v>1000</v>
      </c>
    </row>
    <row r="8" spans="2:7" x14ac:dyDescent="0.2">
      <c r="B8" s="6">
        <v>41851</v>
      </c>
      <c r="C8" s="4">
        <f>VLOOKUP(Table5[[#This Row],[Date]],Table2[#All],2,FALSE)</f>
        <v>107.80046096818978</v>
      </c>
      <c r="D8" s="57">
        <f>VLOOKUP(Table5[[#This Row],[Date]],Table2[#All],9,FALSE)</f>
        <v>64.838287203814957</v>
      </c>
      <c r="F8" s="29" t="s">
        <v>52</v>
      </c>
      <c r="G8" s="16">
        <v>1.5</v>
      </c>
    </row>
    <row r="9" spans="2:7" x14ac:dyDescent="0.2">
      <c r="B9" s="6">
        <v>41880</v>
      </c>
      <c r="C9" s="4">
        <f>VLOOKUP(Table5[[#This Row],[Date]],Table2[#All],2,FALSE)</f>
        <v>112.90711510381905</v>
      </c>
      <c r="D9" s="57">
        <f>VLOOKUP(Table5[[#This Row],[Date]],Table2[#All],9,FALSE)</f>
        <v>97.726510292479475</v>
      </c>
      <c r="F9" s="29" t="s">
        <v>53</v>
      </c>
      <c r="G9" s="16">
        <v>0.06</v>
      </c>
    </row>
    <row r="10" spans="2:7" x14ac:dyDescent="0.2">
      <c r="B10" s="6">
        <v>41912</v>
      </c>
      <c r="C10" s="4">
        <f>VLOOKUP(Table5[[#This Row],[Date]],Table2[#All],2,FALSE)</f>
        <v>113.16209596603213</v>
      </c>
      <c r="D10" s="57">
        <f>VLOOKUP(Table5[[#This Row],[Date]],Table2[#All],9,FALSE)</f>
        <v>97.192319236164053</v>
      </c>
      <c r="F10" s="30" t="s">
        <v>54</v>
      </c>
      <c r="G10" s="27">
        <v>43215</v>
      </c>
    </row>
    <row r="11" spans="2:7" ht="16" thickBot="1" x14ac:dyDescent="0.25">
      <c r="B11" s="6">
        <v>41943</v>
      </c>
      <c r="C11" s="4">
        <f>VLOOKUP(Table5[[#This Row],[Date]],Table2[#All],2,FALSE)</f>
        <v>114.73855057547607</v>
      </c>
      <c r="D11" s="57">
        <f>VLOOKUP(Table5[[#This Row],[Date]],Table2[#All],9,FALSE)</f>
        <v>110.50655857554284</v>
      </c>
      <c r="F11" s="31" t="s">
        <v>55</v>
      </c>
      <c r="G11" s="32">
        <f>(Index!J28+Index!J29+Index!J31)/3</f>
        <v>100.87644380944984</v>
      </c>
    </row>
    <row r="12" spans="2:7" x14ac:dyDescent="0.2">
      <c r="B12" s="6">
        <v>41971</v>
      </c>
      <c r="C12" s="4">
        <f>VLOOKUP(Table5[[#This Row],[Date]],Table2[#All],2,FALSE)</f>
        <v>117.69872962489089</v>
      </c>
      <c r="D12" s="57">
        <f>VLOOKUP(Table5[[#This Row],[Date]],Table2[#All],9,FALSE)</f>
        <v>133.76520004695669</v>
      </c>
    </row>
    <row r="13" spans="2:7" x14ac:dyDescent="0.2">
      <c r="B13" s="6">
        <v>42004</v>
      </c>
      <c r="C13" s="4">
        <f>VLOOKUP(Table5[[#This Row],[Date]],Table2[#All],2,FALSE)</f>
        <v>120.00490749796516</v>
      </c>
      <c r="D13" s="57">
        <f>VLOOKUP(Table5[[#This Row],[Date]],Table2[#All],9,FALSE)</f>
        <v>151.04837774561202</v>
      </c>
    </row>
    <row r="14" spans="2:7" x14ac:dyDescent="0.2">
      <c r="B14" s="6">
        <v>42034</v>
      </c>
      <c r="C14" s="4">
        <f>VLOOKUP(Table5[[#This Row],[Date]],Table2[#All],2,FALSE)</f>
        <v>127.09426656710288</v>
      </c>
      <c r="D14" s="57">
        <f>VLOOKUP(Table5[[#This Row],[Date]],Table2[#All],9,FALSE)</f>
        <v>214.85060399115559</v>
      </c>
    </row>
    <row r="15" spans="2:7" x14ac:dyDescent="0.2">
      <c r="B15" s="6">
        <v>42062</v>
      </c>
      <c r="C15" s="4">
        <f>VLOOKUP(Table5[[#This Row],[Date]],Table2[#All],2,FALSE)</f>
        <v>129.06716325862479</v>
      </c>
      <c r="D15" s="57">
        <f>VLOOKUP(Table5[[#This Row],[Date]],Table2[#All],9,FALSE)</f>
        <v>229.84662752789222</v>
      </c>
    </row>
    <row r="16" spans="2:7" x14ac:dyDescent="0.2">
      <c r="B16" s="6">
        <v>42094</v>
      </c>
      <c r="C16" s="4">
        <f>VLOOKUP(Table5[[#This Row],[Date]],Table2[#All],2,FALSE)</f>
        <v>133.00714282046215</v>
      </c>
      <c r="D16" s="57">
        <f>VLOOKUP(Table5[[#This Row],[Date]],Table2[#All],9,FALSE)</f>
        <v>266.60151933878194</v>
      </c>
    </row>
    <row r="17" spans="2:4" x14ac:dyDescent="0.2">
      <c r="B17" s="6">
        <v>42124</v>
      </c>
      <c r="C17" s="4">
        <f>VLOOKUP(Table5[[#This Row],[Date]],Table2[#All],2,FALSE)</f>
        <v>129.7219936393775</v>
      </c>
      <c r="D17" s="57">
        <f>VLOOKUP(Table5[[#This Row],[Date]],Table2[#All],9,FALSE)</f>
        <v>237.96571665708575</v>
      </c>
    </row>
    <row r="18" spans="2:4" x14ac:dyDescent="0.2">
      <c r="B18" s="6">
        <v>42153</v>
      </c>
      <c r="C18" s="4">
        <f>VLOOKUP(Table5[[#This Row],[Date]],Table2[#All],2,FALSE)</f>
        <v>128.19940449143871</v>
      </c>
      <c r="D18" s="57">
        <f>VLOOKUP(Table5[[#This Row],[Date]],Table2[#All],9,FALSE)</f>
        <v>224.14056059846996</v>
      </c>
    </row>
    <row r="19" spans="2:4" x14ac:dyDescent="0.2">
      <c r="B19" s="6">
        <v>42185</v>
      </c>
      <c r="C19" s="4">
        <f>VLOOKUP(Table5[[#This Row],[Date]],Table2[#All],2,FALSE)</f>
        <v>125.09543728300581</v>
      </c>
      <c r="D19" s="57">
        <f>VLOOKUP(Table5[[#This Row],[Date]],Table2[#All],9,FALSE)</f>
        <v>194.96643193201919</v>
      </c>
    </row>
    <row r="20" spans="2:4" x14ac:dyDescent="0.2">
      <c r="B20" s="6">
        <v>42216</v>
      </c>
      <c r="C20" s="4">
        <f>VLOOKUP(Table5[[#This Row],[Date]],Table2[#All],2,FALSE)</f>
        <v>127.90664444475942</v>
      </c>
      <c r="D20" s="57">
        <f>VLOOKUP(Table5[[#This Row],[Date]],Table2[#All],9,FALSE)</f>
        <v>217.71448262721333</v>
      </c>
    </row>
    <row r="21" spans="2:4" x14ac:dyDescent="0.2">
      <c r="B21" s="6">
        <v>42247</v>
      </c>
      <c r="C21" s="4">
        <f>VLOOKUP(Table5[[#This Row],[Date]],Table2[#All],2,FALSE)</f>
        <v>125.84790290775101</v>
      </c>
      <c r="D21" s="57">
        <f>VLOOKUP(Table5[[#This Row],[Date]],Table2[#All],9,FALSE)</f>
        <v>199.30611321891968</v>
      </c>
    </row>
    <row r="22" spans="2:4" x14ac:dyDescent="0.2">
      <c r="B22" s="6">
        <v>42277</v>
      </c>
      <c r="C22" s="4">
        <f>VLOOKUP(Table5[[#This Row],[Date]],Table2[#All],2,FALSE)</f>
        <v>128.18408419532955</v>
      </c>
      <c r="D22" s="57">
        <f>VLOOKUP(Table5[[#This Row],[Date]],Table2[#All],9,FALSE)</f>
        <v>218.45697527324421</v>
      </c>
    </row>
    <row r="23" spans="2:4" x14ac:dyDescent="0.2">
      <c r="B23" s="6">
        <v>42307</v>
      </c>
      <c r="C23" s="4">
        <f>VLOOKUP(Table5[[#This Row],[Date]],Table2[#All],2,FALSE)</f>
        <v>130.50386939032339</v>
      </c>
      <c r="D23" s="57">
        <f>VLOOKUP(Table5[[#This Row],[Date]],Table2[#All],9,FALSE)</f>
        <v>238.3322190983564</v>
      </c>
    </row>
    <row r="24" spans="2:4" x14ac:dyDescent="0.2">
      <c r="B24" s="6">
        <v>42338</v>
      </c>
      <c r="C24" s="4">
        <f>VLOOKUP(Table5[[#This Row],[Date]],Table2[#All],2,FALSE)</f>
        <v>131.44454681298384</v>
      </c>
      <c r="D24" s="57">
        <f>VLOOKUP(Table5[[#This Row],[Date]],Table2[#All],9,FALSE)</f>
        <v>244.63282715736136</v>
      </c>
    </row>
    <row r="25" spans="2:4" x14ac:dyDescent="0.2">
      <c r="B25" s="6">
        <v>42369</v>
      </c>
      <c r="C25" s="4">
        <f>VLOOKUP(Table5[[#This Row],[Date]],Table2[#All],2,FALSE)</f>
        <v>129.40896599798046</v>
      </c>
      <c r="D25" s="57">
        <f>VLOOKUP(Table5[[#This Row],[Date]],Table2[#All],9,FALSE)</f>
        <v>227.92736970677163</v>
      </c>
    </row>
    <row r="26" spans="2:4" x14ac:dyDescent="0.2">
      <c r="B26" s="6">
        <v>42398</v>
      </c>
      <c r="C26" s="4">
        <f>VLOOKUP(Table5[[#This Row],[Date]],Table2[#All],2,FALSE)</f>
        <v>131.71102113886823</v>
      </c>
      <c r="D26" s="57">
        <f>VLOOKUP(Table5[[#This Row],[Date]],Table2[#All],9,FALSE)</f>
        <v>245.83421905897444</v>
      </c>
    </row>
    <row r="27" spans="2:4" x14ac:dyDescent="0.2">
      <c r="B27" s="6">
        <v>42429</v>
      </c>
      <c r="C27" s="4">
        <f>VLOOKUP(Table5[[#This Row],[Date]],Table2[#All],2,FALSE)</f>
        <v>133.4162374844781</v>
      </c>
      <c r="D27" s="57">
        <f>VLOOKUP(Table5[[#This Row],[Date]],Table2[#All],9,FALSE)</f>
        <v>260.93406129673451</v>
      </c>
    </row>
    <row r="28" spans="2:4" x14ac:dyDescent="0.2">
      <c r="B28" s="6">
        <v>42460</v>
      </c>
      <c r="C28" s="4">
        <f>VLOOKUP(Table5[[#This Row],[Date]],Table2[#All],2,FALSE)</f>
        <v>134.68409302213865</v>
      </c>
      <c r="D28" s="57">
        <f>VLOOKUP(Table5[[#This Row],[Date]],Table2[#All],9,FALSE)</f>
        <v>274.35808511856442</v>
      </c>
    </row>
    <row r="29" spans="2:4" x14ac:dyDescent="0.2">
      <c r="B29" s="6">
        <v>42489</v>
      </c>
      <c r="C29" s="4">
        <f>VLOOKUP(Table5[[#This Row],[Date]],Table2[#All],2,FALSE)</f>
        <v>133.19077580194269</v>
      </c>
      <c r="D29" s="57">
        <f>VLOOKUP(Table5[[#This Row],[Date]],Table2[#All],9,FALSE)</f>
        <v>260.55469128356162</v>
      </c>
    </row>
    <row r="30" spans="2:4" x14ac:dyDescent="0.2">
      <c r="B30" s="6">
        <v>42521</v>
      </c>
      <c r="C30" s="4">
        <f>VLOOKUP(Table5[[#This Row],[Date]],Table2[#All],2,FALSE)</f>
        <v>134.9118864030462</v>
      </c>
      <c r="D30" s="57">
        <f>VLOOKUP(Table5[[#This Row],[Date]],Table2[#All],9,FALSE)</f>
        <v>276.71932293252985</v>
      </c>
    </row>
    <row r="31" spans="2:4" x14ac:dyDescent="0.2">
      <c r="B31" s="6">
        <v>42551</v>
      </c>
      <c r="C31" s="4">
        <f>VLOOKUP(Table5[[#This Row],[Date]],Table2[#All],2,FALSE)</f>
        <v>138.57828676925644</v>
      </c>
      <c r="D31" s="57">
        <f>VLOOKUP(Table5[[#This Row],[Date]],Table2[#All],9,FALSE)</f>
        <v>311.11885032829468</v>
      </c>
    </row>
    <row r="32" spans="2:4" x14ac:dyDescent="0.2">
      <c r="B32" s="6">
        <v>42580</v>
      </c>
      <c r="C32" s="4">
        <f>VLOOKUP(Table5[[#This Row],[Date]],Table2[#All],2,FALSE)</f>
        <v>140.45316348051742</v>
      </c>
      <c r="D32" s="57">
        <f>VLOOKUP(Table5[[#This Row],[Date]],Table2[#All],9,FALSE)</f>
        <v>329.04934642648254</v>
      </c>
    </row>
    <row r="33" spans="2:4" x14ac:dyDescent="0.2">
      <c r="B33" s="6">
        <v>42613</v>
      </c>
      <c r="C33" s="4">
        <f>VLOOKUP(Table5[[#This Row],[Date]],Table2[#All],2,FALSE)</f>
        <v>140.27187474973613</v>
      </c>
      <c r="D33" s="57">
        <f>VLOOKUP(Table5[[#This Row],[Date]],Table2[#All],9,FALSE)</f>
        <v>327.78288593482284</v>
      </c>
    </row>
    <row r="34" spans="2:4" x14ac:dyDescent="0.2">
      <c r="B34" s="6">
        <v>42643</v>
      </c>
      <c r="C34" s="4">
        <f>VLOOKUP(Table5[[#This Row],[Date]],Table2[#All],2,FALSE)</f>
        <v>140.90919432850185</v>
      </c>
      <c r="D34" s="57">
        <f>VLOOKUP(Table5[[#This Row],[Date]],Table2[#All],9,FALSE)</f>
        <v>333.97528268649432</v>
      </c>
    </row>
    <row r="35" spans="2:4" x14ac:dyDescent="0.2">
      <c r="B35" s="6">
        <v>42674</v>
      </c>
      <c r="C35" s="4">
        <f>VLOOKUP(Table5[[#This Row],[Date]],Table2[#All],2,FALSE)</f>
        <v>138.42170863867716</v>
      </c>
      <c r="D35" s="57">
        <f>VLOOKUP(Table5[[#This Row],[Date]],Table2[#All],9,FALSE)</f>
        <v>311.1190328770997</v>
      </c>
    </row>
    <row r="36" spans="2:4" x14ac:dyDescent="0.2">
      <c r="B36" s="6">
        <v>42704</v>
      </c>
      <c r="C36" s="4">
        <f>VLOOKUP(Table5[[#This Row],[Date]],Table2[#All],2,FALSE)</f>
        <v>136.67089898382844</v>
      </c>
      <c r="D36" s="57">
        <f>VLOOKUP(Table5[[#This Row],[Date]],Table2[#All],9,FALSE)</f>
        <v>294.63418439993382</v>
      </c>
    </row>
    <row r="37" spans="2:4" x14ac:dyDescent="0.2">
      <c r="B37" s="6">
        <v>42734</v>
      </c>
      <c r="C37" s="4">
        <f>VLOOKUP(Table5[[#This Row],[Date]],Table2[#All],2,FALSE)</f>
        <v>136.38769338698228</v>
      </c>
      <c r="D37" s="57">
        <f>VLOOKUP(Table5[[#This Row],[Date]],Table2[#All],9,FALSE)</f>
        <v>292.09856109689827</v>
      </c>
    </row>
    <row r="38" spans="2:4" x14ac:dyDescent="0.2">
      <c r="B38" s="6">
        <v>42766</v>
      </c>
      <c r="C38" s="4">
        <f>VLOOKUP(Table5[[#This Row],[Date]],Table2[#All],2,FALSE)</f>
        <v>133.12173855043201</v>
      </c>
      <c r="D38" s="57">
        <f>VLOOKUP(Table5[[#This Row],[Date]],Table2[#All],9,FALSE)</f>
        <v>261.13071684964495</v>
      </c>
    </row>
    <row r="39" spans="2:4" x14ac:dyDescent="0.2">
      <c r="B39" s="6">
        <v>42794</v>
      </c>
      <c r="C39" s="4">
        <f>VLOOKUP(Table5[[#This Row],[Date]],Table2[#All],2,FALSE)</f>
        <v>134.76355830500754</v>
      </c>
      <c r="D39" s="57">
        <f>VLOOKUP(Table5[[#This Row],[Date]],Table2[#All],9,FALSE)</f>
        <v>276.70043842293398</v>
      </c>
    </row>
    <row r="40" spans="2:4" x14ac:dyDescent="0.2">
      <c r="B40" s="6">
        <v>42825</v>
      </c>
      <c r="C40" s="4">
        <f>VLOOKUP(Table5[[#This Row],[Date]],Table2[#All],2,FALSE)</f>
        <v>134.07420034660501</v>
      </c>
      <c r="D40" s="57">
        <f>VLOOKUP(Table5[[#This Row],[Date]],Table2[#All],9,FALSE)</f>
        <v>270.38530388058075</v>
      </c>
    </row>
    <row r="41" spans="2:4" x14ac:dyDescent="0.2">
      <c r="B41" s="6">
        <v>42853</v>
      </c>
      <c r="C41" s="4">
        <f>VLOOKUP(Table5[[#This Row],[Date]],Table2[#All],2,FALSE)</f>
        <v>134.773955642575</v>
      </c>
      <c r="D41" s="57">
        <f>VLOOKUP(Table5[[#This Row],[Date]],Table2[#All],9,FALSE)</f>
        <v>276.98573026948748</v>
      </c>
    </row>
    <row r="42" spans="2:4" x14ac:dyDescent="0.2">
      <c r="B42" s="6">
        <v>42886</v>
      </c>
      <c r="C42" s="4">
        <f>VLOOKUP(Table5[[#This Row],[Date]],Table2[#All],2,FALSE)</f>
        <v>135.9520711741572</v>
      </c>
      <c r="D42" s="57">
        <f>VLOOKUP(Table5[[#This Row],[Date]],Table2[#All],9,FALSE)</f>
        <v>287.98136356918371</v>
      </c>
    </row>
    <row r="43" spans="2:4" x14ac:dyDescent="0.2">
      <c r="B43" s="6">
        <v>42916</v>
      </c>
      <c r="C43" s="4">
        <f>VLOOKUP(Table5[[#This Row],[Date]],Table2[#All],2,FALSE)</f>
        <v>134.61041375112674</v>
      </c>
      <c r="D43" s="57">
        <f>VLOOKUP(Table5[[#This Row],[Date]],Table2[#All],9,FALSE)</f>
        <v>275.03656214038631</v>
      </c>
    </row>
    <row r="44" spans="2:4" x14ac:dyDescent="0.2">
      <c r="B44" s="6">
        <v>42947</v>
      </c>
      <c r="C44" s="4">
        <f>VLOOKUP(Table5[[#This Row],[Date]],Table2[#All],2,FALSE)</f>
        <v>135.52908908066885</v>
      </c>
      <c r="D44" s="57">
        <f>VLOOKUP(Table5[[#This Row],[Date]],Table2[#All],9,FALSE)</f>
        <v>283.79032068242873</v>
      </c>
    </row>
    <row r="45" spans="2:4" x14ac:dyDescent="0.2">
      <c r="B45" s="6">
        <v>42978</v>
      </c>
      <c r="C45" s="4">
        <f>VLOOKUP(Table5[[#This Row],[Date]],Table2[#All],2,FALSE)</f>
        <v>137.65840876116235</v>
      </c>
      <c r="D45" s="57">
        <f>VLOOKUP(Table5[[#This Row],[Date]],Table2[#All],9,FALSE)</f>
        <v>304.00404099632647</v>
      </c>
    </row>
    <row r="46" spans="2:4" x14ac:dyDescent="0.2">
      <c r="B46" s="6">
        <v>43007</v>
      </c>
      <c r="C46" s="4">
        <f>VLOOKUP(Table5[[#This Row],[Date]],Table2[#All],2,FALSE)</f>
        <v>137.37259361825821</v>
      </c>
      <c r="D46" s="57">
        <f>VLOOKUP(Table5[[#This Row],[Date]],Table2[#All],9,FALSE)</f>
        <v>301.37347016491651</v>
      </c>
    </row>
    <row r="47" spans="2:4" x14ac:dyDescent="0.2">
      <c r="B47" s="6">
        <v>43039</v>
      </c>
      <c r="C47" s="4">
        <f>VLOOKUP(Table5[[#This Row],[Date]],Table2[#All],2,FALSE)</f>
        <v>139.85775558860979</v>
      </c>
      <c r="D47" s="57">
        <f>VLOOKUP(Table5[[#This Row],[Date]],Table2[#All],9,FALSE)</f>
        <v>325.06529468102985</v>
      </c>
    </row>
    <row r="48" spans="2:4" x14ac:dyDescent="0.2">
      <c r="B48" s="6">
        <v>43069</v>
      </c>
      <c r="C48" s="4">
        <f>VLOOKUP(Table5[[#This Row],[Date]],Table2[#All],2,FALSE)</f>
        <v>140.70231880454946</v>
      </c>
      <c r="D48" s="57">
        <f>VLOOKUP(Table5[[#This Row],[Date]],Table2[#All],9,FALSE)</f>
        <v>333.2471037551436</v>
      </c>
    </row>
    <row r="49" spans="2:4" x14ac:dyDescent="0.2">
      <c r="B49" s="6">
        <v>43098</v>
      </c>
      <c r="C49" s="4">
        <f>VLOOKUP(Table5[[#This Row],[Date]],Table2[#All],2,FALSE)</f>
        <v>139.26986124599745</v>
      </c>
      <c r="D49" s="57">
        <f>VLOOKUP(Table5[[#This Row],[Date]],Table2[#All],9,FALSE)</f>
        <v>319.84046846718104</v>
      </c>
    </row>
    <row r="50" spans="2:4" x14ac:dyDescent="0.2">
      <c r="B50" s="6">
        <v>43131</v>
      </c>
      <c r="C50" s="4">
        <f>VLOOKUP(Table5[[#This Row],[Date]],Table2[#All],2,FALSE)</f>
        <v>138.94552575291399</v>
      </c>
      <c r="D50" s="57">
        <f>VLOOKUP(Table5[[#This Row],[Date]],Table2[#All],9,FALSE)</f>
        <v>316.98825281068764</v>
      </c>
    </row>
    <row r="51" spans="2:4" x14ac:dyDescent="0.2">
      <c r="B51" s="6">
        <v>43159</v>
      </c>
      <c r="C51" s="4">
        <f>VLOOKUP(Table5[[#This Row],[Date]],Table2[#All],2,FALSE)</f>
        <v>139.53362284379097</v>
      </c>
      <c r="D51" s="57">
        <f>VLOOKUP(Table5[[#This Row],[Date]],Table2[#All],9,FALSE)</f>
        <v>322.81058318688451</v>
      </c>
    </row>
    <row r="52" spans="2:4" x14ac:dyDescent="0.2">
      <c r="B52" s="6">
        <v>43188</v>
      </c>
      <c r="C52" s="4">
        <f>VLOOKUP(Table5[[#This Row],[Date]],Table2[#All],2,FALSE)</f>
        <v>142.28610822540233</v>
      </c>
      <c r="D52" s="57">
        <f>VLOOKUP(Table5[[#This Row],[Date]],Table2[#All],9,FALSE)</f>
        <v>349.2205646424942</v>
      </c>
    </row>
    <row r="53" spans="2:4" x14ac:dyDescent="0.2">
      <c r="B53" s="58">
        <v>43215</v>
      </c>
      <c r="C53" s="11">
        <f>VLOOKUP(Table5[[#This Row],[Date]],Table2[#All],2,FALSE)</f>
        <v>141.58237175237085</v>
      </c>
      <c r="D53" s="59">
        <f>VLOOKUP(Table5[[#This Row],[Date]],Table2[#All],9,FALSE)</f>
        <v>342.77914020626895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Fund Data</vt:lpstr>
      <vt:lpstr>Rates Data</vt:lpstr>
      <vt:lpstr>Rates Interpolation</vt:lpstr>
      <vt:lpstr>Volatility</vt:lpstr>
      <vt:lpstr>Index</vt:lpstr>
      <vt:lpstr>Fair price BS</vt:lpstr>
      <vt:lpstr>Log-returns normality</vt:lpstr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Joel Gressé</cp:lastModifiedBy>
  <cp:revision/>
  <dcterms:created xsi:type="dcterms:W3CDTF">2024-11-27T10:33:34Z</dcterms:created>
  <dcterms:modified xsi:type="dcterms:W3CDTF">2025-03-18T09:46:47Z</dcterms:modified>
  <cp:category/>
  <cp:contentStatus/>
</cp:coreProperties>
</file>